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2b087634cc52bcd2/Desktop/MY PROJECT/"/>
    </mc:Choice>
  </mc:AlternateContent>
  <xr:revisionPtr revIDLastSave="1026" documentId="8_{55C5DF00-BAB7-40AA-8187-0AE3E0D94884}" xr6:coauthVersionLast="47" xr6:coauthVersionMax="47" xr10:uidLastSave="{6DD308CD-AACC-4737-94D0-8687AD17AA93}"/>
  <bookViews>
    <workbookView xWindow="-108" yWindow="-108" windowWidth="23256" windowHeight="12456" xr2:uid="{70521DF1-53EF-4629-BA92-147E36F41957}"/>
  </bookViews>
  <sheets>
    <sheet name="Sales Data" sheetId="1" r:id="rId1"/>
    <sheet name="PIVOT TABLE" sheetId="5" r:id="rId2"/>
    <sheet name="DASHBOARD" sheetId="2" r:id="rId3"/>
  </sheets>
  <definedNames>
    <definedName name="_xlchart.v2.0" hidden="1">'PIVOT TABLE'!$M$5:$M$21</definedName>
    <definedName name="_xlchart.v2.1" hidden="1">'PIVOT TABLE'!$N$4</definedName>
    <definedName name="_xlchart.v2.14" hidden="1">'PIVOT TABLE'!$M$5:$M$21</definedName>
    <definedName name="_xlchart.v2.15" hidden="1">'PIVOT TABLE'!$N$4</definedName>
    <definedName name="_xlchart.v2.16" hidden="1">'PIVOT TABLE'!$N$5:$N$21</definedName>
    <definedName name="_xlchart.v2.2" hidden="1">'PIVOT TABLE'!$N$5:$N$21</definedName>
    <definedName name="_xlchart.v2.7" hidden="1">'PIVOT TABLE'!$M$5:$M$21</definedName>
    <definedName name="_xlchart.v2.8" hidden="1">'PIVOT TABLE'!$N$4</definedName>
    <definedName name="_xlchart.v2.9" hidden="1">'PIVOT TABLE'!$N$5:$N$21</definedName>
    <definedName name="_xlchart.v5.10" hidden="1">'PIVOT TABLE'!$Y$5</definedName>
    <definedName name="_xlchart.v5.11" hidden="1">'PIVOT TABLE'!$Y$6:$Y$55</definedName>
    <definedName name="_xlchart.v5.12" hidden="1">'PIVOT TABLE'!$Z$5</definedName>
    <definedName name="_xlchart.v5.13" hidden="1">'PIVOT TABLE'!$Z$6:$Z$55</definedName>
    <definedName name="_xlchart.v5.3" hidden="1">'PIVOT TABLE'!$Y$5</definedName>
    <definedName name="_xlchart.v5.4" hidden="1">'PIVOT TABLE'!$Y$6:$Y$55</definedName>
    <definedName name="_xlchart.v5.5" hidden="1">'PIVOT TABLE'!$Z$5</definedName>
    <definedName name="_xlchart.v5.6" hidden="1">'PIVOT TABLE'!$Z$6:$Z$55</definedName>
    <definedName name="Slicer_Category">#N/A</definedName>
    <definedName name="Slicer_Month">#N/A</definedName>
    <definedName name="Slicer_Year">#N/A</definedName>
  </definedNames>
  <calcPr calcId="191029"/>
  <pivotCaches>
    <pivotCache cacheId="29" r:id="rId4"/>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7" i="5" l="1"/>
  <c r="Y8" i="5"/>
  <c r="Y9" i="5"/>
  <c r="Y10" i="5"/>
  <c r="Y11" i="5"/>
  <c r="Y12" i="5"/>
  <c r="Y13" i="5"/>
  <c r="Y14" i="5"/>
  <c r="Y15" i="5"/>
  <c r="Y16" i="5"/>
  <c r="Y17" i="5"/>
  <c r="Y18" i="5"/>
  <c r="Y19" i="5"/>
  <c r="Y20" i="5"/>
  <c r="Y21" i="5"/>
  <c r="Y22" i="5"/>
  <c r="Y23" i="5"/>
  <c r="Y24" i="5"/>
  <c r="Y25" i="5"/>
  <c r="Y26" i="5"/>
  <c r="Y27" i="5"/>
  <c r="Y28" i="5"/>
  <c r="Y29" i="5"/>
  <c r="Y30" i="5"/>
  <c r="Y31" i="5"/>
  <c r="Y32" i="5"/>
  <c r="Y33" i="5"/>
  <c r="Y34" i="5"/>
  <c r="Y35" i="5"/>
  <c r="Y36" i="5"/>
  <c r="Y37" i="5"/>
  <c r="Y38" i="5"/>
  <c r="Y39" i="5"/>
  <c r="Y40" i="5"/>
  <c r="Y41" i="5"/>
  <c r="Y42" i="5"/>
  <c r="Y43" i="5"/>
  <c r="Y44" i="5"/>
  <c r="Y45" i="5"/>
  <c r="Y46" i="5"/>
  <c r="Y47" i="5"/>
  <c r="Y48" i="5"/>
  <c r="Y49" i="5"/>
  <c r="Y50" i="5"/>
  <c r="Y51" i="5"/>
  <c r="Y52" i="5"/>
  <c r="Y53" i="5"/>
  <c r="Y54" i="5"/>
  <c r="Y55" i="5"/>
  <c r="Y6" i="5"/>
  <c r="M6" i="5"/>
  <c r="M7" i="5"/>
  <c r="M8" i="5"/>
  <c r="M9" i="5"/>
  <c r="M10" i="5"/>
  <c r="M11" i="5"/>
  <c r="M12" i="5"/>
  <c r="M13" i="5"/>
  <c r="M14" i="5"/>
  <c r="M15" i="5"/>
  <c r="M16" i="5"/>
  <c r="M17" i="5"/>
  <c r="M18" i="5"/>
  <c r="M19" i="5"/>
  <c r="M20" i="5"/>
  <c r="M21" i="5"/>
  <c r="M5" i="5"/>
  <c r="Z28" i="5"/>
  <c r="Z27" i="5"/>
  <c r="Z26" i="5"/>
  <c r="Z25" i="5"/>
  <c r="Z24" i="5"/>
  <c r="Z23" i="5"/>
  <c r="Z22" i="5"/>
  <c r="Z21" i="5"/>
  <c r="Z20" i="5"/>
  <c r="Z19" i="5"/>
  <c r="Z18" i="5"/>
  <c r="Z17" i="5"/>
  <c r="Z16" i="5"/>
  <c r="Z15" i="5"/>
  <c r="Z14" i="5"/>
  <c r="Z13" i="5"/>
  <c r="Z12" i="5"/>
  <c r="Z11" i="5"/>
  <c r="Z10" i="5"/>
  <c r="Z9" i="5"/>
  <c r="Z8" i="5"/>
  <c r="Z7" i="5"/>
  <c r="Z6" i="5"/>
  <c r="Z53" i="5"/>
  <c r="Z52" i="5"/>
  <c r="Z51" i="5"/>
  <c r="Z50" i="5"/>
  <c r="Z49" i="5"/>
  <c r="Z48" i="5"/>
  <c r="Z47" i="5"/>
  <c r="Z46" i="5"/>
  <c r="Z45" i="5"/>
  <c r="Z44" i="5"/>
  <c r="Z43" i="5"/>
  <c r="Z42" i="5"/>
  <c r="Z41" i="5"/>
  <c r="Z40" i="5"/>
  <c r="Z39" i="5"/>
  <c r="Z38" i="5"/>
  <c r="Z37" i="5"/>
  <c r="Z36" i="5"/>
  <c r="Z35" i="5"/>
  <c r="Z34" i="5"/>
  <c r="Z33" i="5"/>
  <c r="Z32" i="5"/>
  <c r="Z31" i="5"/>
  <c r="Z30" i="5"/>
  <c r="Z29" i="5"/>
  <c r="Z54" i="5"/>
  <c r="Z55" i="5"/>
  <c r="N21" i="5"/>
  <c r="N20" i="5"/>
  <c r="N19" i="5"/>
  <c r="N18" i="5"/>
  <c r="N17" i="5"/>
  <c r="N16" i="5"/>
  <c r="N15" i="5"/>
  <c r="N14" i="5"/>
  <c r="N13" i="5"/>
  <c r="N12" i="5"/>
  <c r="N11" i="5"/>
  <c r="N10" i="5"/>
  <c r="N9" i="5"/>
  <c r="N8" i="5"/>
  <c r="N7" i="5"/>
  <c r="N6" i="5"/>
  <c r="N5" i="5"/>
</calcChain>
</file>

<file path=xl/sharedStrings.xml><?xml version="1.0" encoding="utf-8"?>
<sst xmlns="http://schemas.openxmlformats.org/spreadsheetml/2006/main" count="52324" uniqueCount="2722">
  <si>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</si>
  <si>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</si>
  <si>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</si>
  <si>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</si>
  <si>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</si>
  <si>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</si>
  <si>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</si>
  <si>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</si>
  <si>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</si>
  <si>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</si>
  <si>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</si>
  <si>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</si>
  <si>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</si>
  <si>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</si>
  <si>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</si>
  <si>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</si>
  <si>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</si>
  <si>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</si>
  <si>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</si>
  <si>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</si>
  <si>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</si>
  <si>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</si>
  <si>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</si>
  <si>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</si>
  <si>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</si>
  <si>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</si>
  <si>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</si>
  <si>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</si>
  <si>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</si>
  <si>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</si>
  <si>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</si>
  <si>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</si>
  <si>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</si>
  <si>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</si>
  <si>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</si>
  <si>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</si>
  <si>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</si>
  <si>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</si>
  <si>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</si>
  <si>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</si>
  <si>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</si>
  <si>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</si>
  <si>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</si>
  <si>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</si>
  <si>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</si>
  <si>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</si>
  <si>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</si>
  <si>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</si>
  <si>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</si>
  <si>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</si>
  <si>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</si>
  <si>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</si>
  <si>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</si>
  <si>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</si>
  <si>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</si>
  <si>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</si>
  <si>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</si>
  <si>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</si>
  <si>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</si>
  <si>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</si>
  <si>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</si>
  <si>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</si>
  <si>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</si>
  <si>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</si>
  <si>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</si>
  <si>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</si>
  <si>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</si>
  <si>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</si>
  <si>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</si>
  <si>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</si>
  <si>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</si>
  <si>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</si>
  <si>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</si>
  <si>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</si>
  <si>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</si>
  <si>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</si>
  <si>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</si>
  <si>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</si>
  <si>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</si>
  <si>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</si>
  <si>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</si>
  <si>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</si>
  <si>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</si>
  <si>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</si>
  <si>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</si>
  <si>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</si>
  <si>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</si>
  <si>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</si>
  <si>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</si>
  <si>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</si>
  <si>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</si>
  <si>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</si>
  <si>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</si>
  <si>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</si>
  <si>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</si>
  <si>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</si>
  <si>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</si>
  <si>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</si>
  <si>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</si>
  <si>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</si>
  <si>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</si>
  <si>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</si>
  <si>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</si>
  <si>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</si>
  <si>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</si>
  <si>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</si>
  <si>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</si>
  <si>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</si>
  <si>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</si>
  <si>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</si>
  <si>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</si>
  <si>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</si>
  <si>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</si>
  <si>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</si>
  <si>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</si>
  <si>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</si>
  <si>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</si>
  <si>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</si>
  <si>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</si>
  <si>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</si>
  <si>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</si>
  <si>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</si>
  <si>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</si>
  <si>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</si>
  <si>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</si>
  <si>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</si>
  <si>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</si>
  <si>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</si>
  <si>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</si>
  <si>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</si>
  <si>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</si>
  <si>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</si>
  <si>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</si>
  <si>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</si>
  <si>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</si>
  <si>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</si>
  <si>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</si>
  <si>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</si>
  <si>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</si>
  <si>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</si>
  <si>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</si>
  <si>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</si>
  <si>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</si>
  <si>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</si>
  <si>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</si>
  <si>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</si>
  <si>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</si>
  <si>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</si>
  <si>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</si>
  <si>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</si>
  <si>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</si>
  <si>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</si>
  <si>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</si>
  <si>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</si>
  <si>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</si>
  <si>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</si>
  <si>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</si>
  <si>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</si>
  <si>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</si>
  <si>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</si>
  <si>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</si>
  <si>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</si>
  <si>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</si>
  <si>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</si>
  <si>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</si>
  <si>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</si>
  <si>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</si>
  <si>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</si>
  <si>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</si>
  <si>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</si>
  <si>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</si>
  <si>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</si>
  <si>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</si>
  <si>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</si>
  <si>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</si>
  <si>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</si>
  <si>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</si>
  <si>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</si>
  <si>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</si>
  <si>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</si>
  <si>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</si>
  <si>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</si>
  <si>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</si>
  <si>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</si>
  <si>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</si>
  <si>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</si>
  <si>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</si>
  <si>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</si>
  <si>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</si>
  <si>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</si>
  <si>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</si>
  <si>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</si>
  <si>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</si>
  <si>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</si>
  <si>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</si>
  <si>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</si>
  <si>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</si>
  <si>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</si>
  <si>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</si>
  <si>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</si>
  <si>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</si>
  <si>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</si>
  <si>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</si>
  <si>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</si>
  <si>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</si>
  <si>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</si>
  <si>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</si>
  <si>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</si>
  <si>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</si>
  <si>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</si>
  <si>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</si>
  <si>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</si>
  <si>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</si>
  <si>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</si>
  <si>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</si>
  <si>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</si>
  <si>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</si>
  <si>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</si>
  <si>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</si>
  <si>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</si>
  <si>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</si>
  <si>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</si>
  <si>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</si>
  <si>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</si>
  <si>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</si>
  <si>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</si>
  <si>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</si>
  <si>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</si>
  <si>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</si>
  <si>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</si>
  <si>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</si>
  <si>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</si>
  <si>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</si>
  <si>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</si>
  <si>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</si>
  <si>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</si>
  <si>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</si>
  <si>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</si>
  <si>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</si>
  <si>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</si>
  <si>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</si>
  <si>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</si>
  <si>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</si>
  <si>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</si>
  <si>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</si>
  <si>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</si>
  <si>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</si>
  <si>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</si>
  <si>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</si>
  <si>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</si>
  <si>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</si>
  <si>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</si>
  <si>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</si>
  <si>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</si>
  <si>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</si>
  <si>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</si>
  <si>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</si>
  <si>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</si>
  <si>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</si>
  <si>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</si>
  <si>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</si>
  <si>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</si>
  <si>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</si>
  <si>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</si>
  <si>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</si>
  <si>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</si>
  <si>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</si>
  <si>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</si>
  <si>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</si>
  <si>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</si>
  <si>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</si>
  <si>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</si>
  <si>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</si>
  <si>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</si>
  <si>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</si>
  <si>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</si>
  <si>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</si>
  <si>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</si>
  <si>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</si>
  <si>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</si>
  <si>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</si>
  <si>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</si>
  <si>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</si>
  <si>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</si>
  <si>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</si>
  <si>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</si>
  <si>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</si>
  <si>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</si>
  <si>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</si>
  <si>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</si>
  <si>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</si>
  <si>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</si>
  <si>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</si>
  <si>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</si>
  <si>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</si>
  <si>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</si>
  <si>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</si>
  <si>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</si>
  <si>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</si>
  <si>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</si>
  <si>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</si>
  <si>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</si>
  <si>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</si>
  <si>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</si>
  <si>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</si>
  <si>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</si>
  <si>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</si>
  <si>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</si>
  <si>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</si>
  <si>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</si>
  <si>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</si>
  <si>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</si>
  <si>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</si>
  <si>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</si>
  <si>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</si>
  <si>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</si>
  <si>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</si>
  <si>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</si>
  <si>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</si>
  <si>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</si>
  <si>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</si>
  <si>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</si>
  <si>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</si>
  <si>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</si>
  <si>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</si>
  <si>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</si>
  <si>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</si>
  <si>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</si>
  <si>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</si>
  <si>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</si>
  <si>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</si>
  <si>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</si>
  <si>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</si>
  <si>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</si>
  <si>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</si>
  <si>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</si>
  <si>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</si>
  <si>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</si>
  <si>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</si>
  <si>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</si>
  <si>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</si>
  <si>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</si>
  <si>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</si>
  <si>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</si>
  <si>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</si>
  <si>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</si>
  <si>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</si>
  <si>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</si>
  <si>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</si>
  <si>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</si>
  <si>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</si>
  <si>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</si>
  <si>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</si>
  <si>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</si>
  <si>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</si>
  <si>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</si>
  <si>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</si>
  <si>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</si>
  <si>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</si>
  <si>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</si>
  <si>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</si>
  <si>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</si>
  <si>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</si>
  <si>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</si>
  <si>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</si>
  <si>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</si>
  <si>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</si>
  <si>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</si>
  <si>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</si>
  <si>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</si>
  <si>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</si>
  <si>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</si>
  <si>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</si>
  <si>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</si>
  <si>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</si>
  <si>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</si>
  <si>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</si>
  <si>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</si>
  <si>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</si>
  <si>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</si>
  <si>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</si>
  <si>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</si>
  <si>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</si>
  <si>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</si>
  <si>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</si>
  <si>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</si>
  <si>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</si>
  <si>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</si>
  <si>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</si>
  <si>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</si>
  <si>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</si>
  <si>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</si>
  <si>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</si>
  <si>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</si>
  <si>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</si>
  <si>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</si>
  <si>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</si>
  <si>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</si>
  <si>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</si>
  <si>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</si>
  <si>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</si>
  <si>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</si>
  <si>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</si>
  <si>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</si>
  <si>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</si>
  <si>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</si>
  <si>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</si>
  <si>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</si>
  <si>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</si>
  <si>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</si>
  <si>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</si>
  <si>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</si>
  <si>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</si>
  <si>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</si>
  <si>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</si>
  <si>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</si>
  <si>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</si>
  <si>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</si>
  <si>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</si>
  <si>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</si>
  <si>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</si>
  <si>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</si>
  <si>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</si>
  <si>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</si>
  <si>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</si>
  <si>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</si>
  <si>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</si>
  <si>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</si>
  <si>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</si>
  <si>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</si>
  <si>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</si>
  <si>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</si>
  <si>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</si>
  <si>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</si>
  <si>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</si>
  <si>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</si>
  <si>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</si>
  <si>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</si>
  <si>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</si>
  <si>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</si>
  <si>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</si>
  <si>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</si>
  <si>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</si>
  <si>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</si>
  <si>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</si>
  <si>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</si>
  <si>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</si>
  <si>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</si>
  <si>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</si>
  <si>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</si>
  <si>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</si>
  <si>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</si>
  <si>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</si>
  <si>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</si>
  <si>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</si>
  <si>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</si>
  <si>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</si>
  <si>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</si>
  <si>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</si>
  <si>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</si>
  <si>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</si>
  <si>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</si>
  <si>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</si>
  <si>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</si>
  <si>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</si>
  <si>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</si>
  <si>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</si>
  <si>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</si>
  <si>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</si>
  <si>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</si>
  <si>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</si>
  <si>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</si>
  <si>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</si>
  <si>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</si>
  <si>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</si>
  <si>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</si>
  <si>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</si>
  <si>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</si>
  <si>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</si>
  <si>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</si>
  <si>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</si>
  <si>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</si>
  <si>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</si>
  <si>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</si>
  <si>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</si>
  <si>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</si>
  <si>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</si>
  <si>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</si>
  <si>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</si>
  <si>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</si>
  <si>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</si>
  <si>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</si>
  <si>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</si>
  <si>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</si>
  <si>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</si>
  <si>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</si>
  <si>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</si>
  <si>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</si>
  <si>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</si>
  <si>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</si>
  <si>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</si>
  <si>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</si>
  <si>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</si>
  <si>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</si>
  <si>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</si>
  <si>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</si>
  <si>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</si>
  <si>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</si>
  <si>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</si>
  <si>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</si>
  <si>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</si>
  <si>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</si>
  <si>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</si>
  <si>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</si>
  <si>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</si>
  <si>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</si>
  <si>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</si>
  <si>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</si>
  <si>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</si>
  <si>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</si>
  <si>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</si>
  <si>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</si>
  <si>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</si>
  <si>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</si>
  <si>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</si>
  <si>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</si>
  <si>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</si>
  <si>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</si>
  <si>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</si>
  <si>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</si>
  <si>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</si>
  <si>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</si>
  <si>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</si>
  <si>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</si>
  <si>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</si>
  <si>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</si>
  <si>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</si>
  <si>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</si>
  <si>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</si>
  <si>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</si>
  <si>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</si>
  <si>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</si>
  <si>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</si>
  <si>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</si>
  <si>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</si>
  <si>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</si>
  <si>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</si>
  <si>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</si>
  <si>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</si>
  <si>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</si>
  <si>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</si>
  <si>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</si>
  <si>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</si>
  <si>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</si>
  <si>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</si>
  <si>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</si>
  <si>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</si>
  <si>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</si>
  <si>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</si>
  <si>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</si>
  <si>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</si>
  <si>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</si>
  <si>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</si>
  <si>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</si>
  <si>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</si>
  <si>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</si>
  <si>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</si>
  <si>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</si>
  <si>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</si>
  <si>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</si>
  <si>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</si>
  <si>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</si>
  <si>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</si>
  <si>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</si>
  <si>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</si>
  <si>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</si>
  <si>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</si>
  <si>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</si>
  <si>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</si>
  <si>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</si>
  <si>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</si>
  <si>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</si>
  <si>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</si>
  <si>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</si>
  <si>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</si>
  <si>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</si>
  <si>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</si>
  <si>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</si>
  <si>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</si>
  <si>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</si>
  <si>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</si>
  <si>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</si>
  <si>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</si>
  <si>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</si>
  <si>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</si>
  <si>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</si>
  <si>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</si>
  <si>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</si>
  <si>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</si>
  <si>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</si>
  <si>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</si>
  <si>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</si>
  <si>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</si>
  <si>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</si>
  <si>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</si>
  <si>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</si>
  <si>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</si>
  <si>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</si>
  <si>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</si>
  <si>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</si>
  <si>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</si>
  <si>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</si>
  <si>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</si>
  <si>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</si>
  <si>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</si>
  <si>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</si>
  <si>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</si>
  <si>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</si>
  <si>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</si>
  <si>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</si>
  <si>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</si>
  <si>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</si>
  <si>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</si>
  <si>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</si>
  <si>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</si>
  <si>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</si>
  <si>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</si>
  <si>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</si>
  <si>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</si>
  <si>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</si>
  <si>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</si>
  <si>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</si>
  <si>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</si>
  <si>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</si>
  <si>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</si>
  <si>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</si>
  <si>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</si>
  <si>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</si>
  <si>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</si>
  <si>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</si>
  <si>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</si>
  <si>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</si>
  <si>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</si>
  <si>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</si>
  <si>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</si>
  <si>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</si>
  <si>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</si>
  <si>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</si>
  <si>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</si>
  <si>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</si>
  <si>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</si>
  <si>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</si>
  <si>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</si>
  <si>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</si>
  <si>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</si>
  <si>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</si>
  <si>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</si>
  <si>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</si>
  <si>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</si>
  <si>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</si>
  <si>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</si>
  <si>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</si>
  <si>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</si>
  <si>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</si>
  <si>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</si>
  <si>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</si>
  <si>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</si>
  <si>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</si>
  <si>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</si>
  <si>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</si>
  <si>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</si>
  <si>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</si>
  <si>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</si>
  <si>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</si>
  <si>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</si>
  <si>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</si>
  <si>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</si>
  <si>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</si>
  <si>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</si>
  <si>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</si>
  <si>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</si>
  <si>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</si>
  <si>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</si>
  <si>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</si>
  <si>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</si>
  <si>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</si>
  <si>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</si>
  <si>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</si>
  <si>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</si>
  <si>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</si>
  <si>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</si>
  <si>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</si>
  <si>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</si>
  <si>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</si>
  <si>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</si>
  <si>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</si>
  <si>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</si>
  <si>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</si>
  <si>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</si>
  <si>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</si>
  <si>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</si>
  <si>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</si>
  <si>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</si>
  <si>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</si>
  <si>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</si>
  <si>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</si>
  <si>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</si>
  <si>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</si>
  <si>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</si>
  <si>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</si>
  <si>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</si>
  <si>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</si>
  <si>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</si>
  <si>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</si>
  <si>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</si>
  <si>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</si>
  <si>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</si>
  <si>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</si>
  <si>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</si>
  <si>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</si>
  <si>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</si>
  <si>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</si>
  <si>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</si>
  <si>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</si>
  <si>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</si>
  <si>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</si>
  <si>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</si>
  <si>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</si>
  <si>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</si>
  <si>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</si>
  <si>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</si>
  <si>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</si>
  <si>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</si>
  <si>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</si>
  <si>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</si>
  <si>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</si>
  <si>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</si>
  <si>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</si>
  <si>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</si>
  <si>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</si>
  <si>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</si>
  <si>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</si>
  <si>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</si>
  <si>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</si>
  <si>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</si>
  <si>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</si>
  <si>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</si>
  <si>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</si>
  <si>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</si>
  <si>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</si>
  <si>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</si>
  <si>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</si>
  <si>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</si>
  <si>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</si>
  <si>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</si>
  <si>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</si>
  <si>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</si>
  <si>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</si>
  <si>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</si>
  <si>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</si>
  <si>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</si>
  <si>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</si>
  <si>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</si>
  <si>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</si>
  <si>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</si>
  <si>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</si>
  <si>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</si>
  <si>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</si>
  <si>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</si>
  <si>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</si>
  <si>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</si>
  <si>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</si>
  <si>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</si>
  <si>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</si>
  <si>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</si>
  <si>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</si>
  <si>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</si>
  <si>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</si>
  <si>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</si>
  <si>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</si>
  <si>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</si>
  <si>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</si>
  <si>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</si>
  <si>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</si>
  <si>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</si>
  <si>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</si>
  <si>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</si>
  <si>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</si>
  <si>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</si>
  <si>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</si>
  <si>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</si>
  <si>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</si>
  <si>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</si>
  <si>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</si>
  <si>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</si>
  <si>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</si>
  <si>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</si>
  <si>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</si>
  <si>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</si>
  <si>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</si>
  <si>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</si>
  <si>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</si>
  <si>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</si>
  <si>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</si>
  <si>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</si>
  <si>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</si>
  <si>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</si>
  <si>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</si>
  <si>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</si>
  <si>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</si>
  <si>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</si>
  <si>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</si>
  <si>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</si>
  <si>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</si>
  <si>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</si>
  <si>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</si>
  <si>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</si>
  <si>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</si>
  <si>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</si>
  <si>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</si>
  <si>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</si>
  <si>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</si>
  <si>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</si>
  <si>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</si>
  <si>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</si>
  <si>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</si>
  <si>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</si>
  <si>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</si>
  <si>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</si>
  <si>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</si>
  <si>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</si>
  <si>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</si>
  <si>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</si>
  <si>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</si>
  <si>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</si>
  <si>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</si>
  <si>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</si>
  <si>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</si>
  <si>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</si>
  <si>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</si>
  <si>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</si>
  <si>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</si>
  <si>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</si>
  <si>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</si>
  <si>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</si>
  <si>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</si>
  <si>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</si>
  <si>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</si>
  <si>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</si>
  <si>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</si>
  <si>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</si>
  <si>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</si>
  <si>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</si>
  <si>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</si>
  <si>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</si>
  <si>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</si>
  <si>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</si>
  <si>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</si>
  <si>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</si>
  <si>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</si>
  <si>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</si>
  <si>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</si>
  <si>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</si>
  <si>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</si>
  <si>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</si>
  <si>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</si>
  <si>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</si>
  <si>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</si>
  <si>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</si>
  <si>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</si>
  <si>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</si>
  <si>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</si>
  <si>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</si>
  <si>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</si>
  <si>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</si>
  <si>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</si>
  <si>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</si>
  <si>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</si>
  <si>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</si>
  <si>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</si>
  <si>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</si>
  <si>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</si>
  <si>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</si>
  <si>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</si>
  <si>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</si>
  <si>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</si>
  <si>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</si>
  <si>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</si>
  <si>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</si>
  <si>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</si>
  <si>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</si>
  <si>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</si>
  <si>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</si>
  <si>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</si>
  <si>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</si>
  <si>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</si>
  <si>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</si>
  <si>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</si>
  <si>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</si>
  <si>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</si>
  <si>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</si>
  <si>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</si>
  <si>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</si>
  <si>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</si>
  <si>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</si>
  <si>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</si>
  <si>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</si>
  <si>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</si>
  <si>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</si>
  <si>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</si>
  <si>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</si>
  <si>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</si>
  <si>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</si>
  <si>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</si>
  <si>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</si>
  <si>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</si>
  <si>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</si>
  <si>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</si>
  <si>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</si>
  <si>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</si>
  <si>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</si>
  <si>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</si>
  <si>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</si>
  <si>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</si>
  <si>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</si>
  <si>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</si>
  <si>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</si>
  <si>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</si>
  <si>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</si>
  <si>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</si>
  <si>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</si>
  <si>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</si>
  <si>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</si>
  <si>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</si>
  <si>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</si>
  <si>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</si>
  <si>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</si>
  <si>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</si>
  <si>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</si>
  <si>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</si>
  <si>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</si>
  <si>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</si>
  <si>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</si>
  <si>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</si>
  <si>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</si>
  <si>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</si>
  <si>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</si>
  <si>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</si>
  <si>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</si>
  <si>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</si>
  <si>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</si>
  <si>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</si>
  <si>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</si>
  <si>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</si>
  <si>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</si>
  <si>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</si>
  <si>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</si>
  <si>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</si>
  <si>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</si>
  <si>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</si>
  <si>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</si>
  <si>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</si>
  <si>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</si>
  <si>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</si>
  <si>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</si>
  <si>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</si>
  <si>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</si>
  <si>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</si>
  <si>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</si>
  <si>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</si>
  <si>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</si>
  <si>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</si>
  <si>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</si>
  <si>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</si>
  <si>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</si>
  <si>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</si>
  <si>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</si>
  <si>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</si>
  <si>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</si>
  <si>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</si>
  <si>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</si>
  <si>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</si>
  <si>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</si>
  <si>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</si>
  <si>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</si>
  <si>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</si>
  <si>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</si>
  <si>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</si>
  <si>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</si>
  <si>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</si>
  <si>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</si>
  <si>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</si>
  <si>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</si>
  <si>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</si>
  <si>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</si>
  <si>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</si>
  <si>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</si>
  <si>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</si>
  <si>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</si>
  <si>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</si>
  <si>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</si>
  <si>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</si>
  <si>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</si>
  <si>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</si>
  <si>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</si>
  <si>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</si>
  <si>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</si>
  <si>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</si>
  <si>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</si>
  <si>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</si>
  <si>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</si>
  <si>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</si>
  <si>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</si>
  <si>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</si>
  <si>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</si>
  <si>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</si>
  <si>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</si>
  <si>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</si>
  <si>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</si>
  <si>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</si>
  <si>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</si>
  <si>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</si>
  <si>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</si>
  <si>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</si>
  <si>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</si>
  <si>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</si>
  <si>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</si>
  <si>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</si>
  <si>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</si>
  <si>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</si>
  <si>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</si>
  <si>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</si>
  <si>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</si>
  <si>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</si>
  <si>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</si>
  <si>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</si>
  <si>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</si>
  <si>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</si>
  <si>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</si>
  <si>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</si>
  <si>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</si>
  <si>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</si>
  <si>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</si>
  <si>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</si>
  <si>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</si>
  <si>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</si>
  <si>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</si>
  <si>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</si>
  <si>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</si>
  <si>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</si>
  <si>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</si>
  <si>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</si>
  <si>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</si>
  <si>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</si>
  <si>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</si>
  <si>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</si>
  <si>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</si>
  <si>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</si>
  <si>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</si>
  <si>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</si>
  <si>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</si>
  <si>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</si>
  <si>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</si>
  <si>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</si>
  <si>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</si>
  <si>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</si>
  <si>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</si>
  <si>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</si>
  <si>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</si>
  <si>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</si>
  <si>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</si>
  <si>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</si>
  <si>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</si>
  <si>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</si>
  <si>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</si>
  <si>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</si>
  <si>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</si>
  <si>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</si>
  <si>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</si>
  <si>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</si>
  <si>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</si>
  <si>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</si>
  <si>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</si>
  <si>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</si>
  <si>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</si>
  <si>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</si>
  <si>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</si>
  <si>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</si>
  <si>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</si>
  <si>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</si>
  <si>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</si>
  <si>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</si>
  <si>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</si>
  <si>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</si>
  <si>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</si>
  <si>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</si>
  <si>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</si>
  <si>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</si>
  <si>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</si>
  <si>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</si>
  <si>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</si>
  <si>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</si>
  <si>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</si>
  <si>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</si>
  <si>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</si>
  <si>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</si>
  <si>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</si>
  <si>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</si>
  <si>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</si>
  <si>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</si>
  <si>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</si>
  <si>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</si>
  <si>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</si>
  <si>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</si>
  <si>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</si>
  <si>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</si>
  <si>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</si>
  <si>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</si>
  <si>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</si>
  <si>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</si>
  <si>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</si>
  <si>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</si>
  <si>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</si>
  <si>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</si>
  <si>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</si>
  <si>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</si>
  <si>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</si>
  <si>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</si>
  <si>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</si>
  <si>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</si>
  <si>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</si>
  <si>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</si>
  <si>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</si>
  <si>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</si>
  <si>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</si>
  <si>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</si>
  <si>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</si>
  <si>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</si>
  <si>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</si>
  <si>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</si>
  <si>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</si>
  <si>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</si>
  <si>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</si>
  <si>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</si>
  <si>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</si>
  <si>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</si>
  <si>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</si>
  <si>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</si>
  <si>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</si>
  <si>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</si>
  <si>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</si>
  <si>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</si>
  <si>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</si>
  <si>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</si>
  <si>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</si>
  <si>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</si>
  <si>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</si>
  <si>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</si>
  <si>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</si>
  <si>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</si>
  <si>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</si>
  <si>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</si>
  <si>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</si>
  <si>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</si>
  <si>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</si>
  <si>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</si>
  <si>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</si>
  <si>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</si>
  <si>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</si>
  <si>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</si>
  <si>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</si>
  <si>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</si>
  <si>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</si>
  <si>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</si>
  <si>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</si>
  <si>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</si>
  <si>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</si>
  <si>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</si>
  <si>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</si>
  <si>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</si>
  <si>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</si>
  <si>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</si>
  <si>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</si>
  <si>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</si>
  <si>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</si>
  <si>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</si>
  <si>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</si>
  <si>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</si>
  <si>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</si>
  <si>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</si>
  <si>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</si>
  <si>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</si>
  <si>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</si>
  <si>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</si>
  <si>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</si>
  <si>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</si>
  <si>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</si>
  <si>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</si>
  <si>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</si>
  <si>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</si>
  <si>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</si>
  <si>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</si>
  <si>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</si>
  <si>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</si>
  <si>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</si>
  <si>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</si>
  <si>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</si>
  <si>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</si>
  <si>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</si>
  <si>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</si>
  <si>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</si>
  <si>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</si>
  <si>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</si>
  <si>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</si>
  <si>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</si>
  <si>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</si>
  <si>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</si>
  <si>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</si>
  <si>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</si>
  <si>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</si>
  <si>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</si>
  <si>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</si>
  <si>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</si>
  <si>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</si>
  <si>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</si>
  <si>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</si>
  <si>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</si>
  <si>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</si>
  <si>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</si>
  <si>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</si>
  <si>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</si>
  <si>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</si>
  <si>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</si>
  <si>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</si>
  <si>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</si>
  <si>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</si>
  <si>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</si>
  <si>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</si>
  <si>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</si>
  <si>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</si>
  <si>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</si>
  <si>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</si>
  <si>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</si>
  <si>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</si>
  <si>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</si>
  <si>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</si>
  <si>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</si>
  <si>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</si>
  <si>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</si>
  <si>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</si>
  <si>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</si>
  <si>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</si>
  <si>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</si>
  <si>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</si>
  <si>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</si>
  <si>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</si>
  <si>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</si>
  <si>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</si>
  <si>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</si>
  <si>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</si>
  <si>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</si>
  <si>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</si>
  <si>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</si>
  <si>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</si>
  <si>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</si>
  <si>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</si>
  <si>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</si>
  <si>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</si>
  <si>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</si>
  <si>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</si>
  <si>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</si>
  <si>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</si>
  <si>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</si>
  <si>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</si>
  <si>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</si>
  <si>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</si>
  <si>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</si>
  <si>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</si>
  <si>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</si>
  <si>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</si>
  <si>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</si>
  <si>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</si>
  <si>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</si>
  <si>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</si>
  <si>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</si>
  <si>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</si>
  <si>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</si>
  <si>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</si>
  <si>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</si>
  <si>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</si>
  <si>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</si>
  <si>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</si>
  <si>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</si>
  <si>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</si>
  <si>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</si>
  <si>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</si>
  <si>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</si>
  <si>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</si>
  <si>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</si>
  <si>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</si>
  <si>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</si>
  <si>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</si>
  <si>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</si>
  <si>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</si>
  <si>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</si>
  <si>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</si>
  <si>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</si>
  <si>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</si>
  <si>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</si>
  <si>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</si>
  <si>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</si>
  <si>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</si>
  <si>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</si>
  <si>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</si>
  <si>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</si>
  <si>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</si>
  <si>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</si>
  <si>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</si>
  <si>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</si>
  <si>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</si>
  <si>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</si>
  <si>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</si>
  <si>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</si>
  <si>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</si>
  <si>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</si>
  <si>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</si>
  <si>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</si>
  <si>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</si>
  <si>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</si>
  <si>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</si>
  <si>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</si>
  <si>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</si>
  <si>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</si>
  <si>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</si>
  <si>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</si>
  <si>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</si>
  <si>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</si>
  <si>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</si>
  <si>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</si>
  <si>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</si>
  <si>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</si>
  <si>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</si>
  <si>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</si>
  <si>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</si>
  <si>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</si>
  <si>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</si>
  <si>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</si>
  <si>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</si>
  <si>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</si>
  <si>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</si>
  <si>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</si>
  <si>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</si>
  <si>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</si>
  <si>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</si>
  <si>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</si>
  <si>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</si>
  <si>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</si>
  <si>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</si>
  <si>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</si>
  <si>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</si>
  <si>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</si>
  <si>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</si>
  <si>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</si>
  <si>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</si>
  <si>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</si>
  <si>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</si>
  <si>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</si>
  <si>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</si>
  <si>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</si>
  <si>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</si>
  <si>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</si>
  <si>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</si>
  <si>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</si>
  <si>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</si>
  <si>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</si>
  <si>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</si>
  <si>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</si>
  <si>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</si>
  <si>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</si>
  <si>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</si>
  <si>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</si>
  <si>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</si>
  <si>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</si>
  <si>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</si>
  <si>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</si>
  <si>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</si>
  <si>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</si>
  <si>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</si>
  <si>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</si>
  <si>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</si>
  <si>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</si>
  <si>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</si>
  <si>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</si>
  <si>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</si>
  <si>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</si>
  <si>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</si>
  <si>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</si>
  <si>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</si>
  <si>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</si>
  <si>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</si>
  <si>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</si>
  <si>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</si>
  <si>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</si>
  <si>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</si>
  <si>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</si>
  <si>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</si>
  <si>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</si>
  <si>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</si>
  <si>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</si>
  <si>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</si>
  <si>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</si>
  <si>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</si>
  <si>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</si>
  <si>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</si>
  <si>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</si>
  <si>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</si>
  <si>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</si>
  <si>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</si>
  <si>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</si>
  <si>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</si>
  <si>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</si>
  <si>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</si>
  <si>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</si>
  <si>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</si>
  <si>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</si>
  <si>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</si>
  <si>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</si>
  <si>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</si>
  <si>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</si>
  <si>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</si>
  <si>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</si>
  <si>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</si>
  <si>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</si>
  <si>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</si>
  <si>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</si>
  <si>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</si>
  <si>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</si>
  <si>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</si>
  <si>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</si>
  <si>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</si>
  <si>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</si>
  <si>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</si>
  <si>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</si>
  <si>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</si>
  <si>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</si>
  <si>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</si>
  <si>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</si>
  <si>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</si>
  <si>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</si>
  <si>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</si>
  <si>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</si>
  <si>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</si>
  <si>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</si>
  <si>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</si>
  <si>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</si>
  <si>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</si>
  <si>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</si>
  <si>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</si>
  <si>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</si>
  <si>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</si>
  <si>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</si>
  <si>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</si>
  <si>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</si>
  <si>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</si>
  <si>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</si>
  <si>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</si>
  <si>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</si>
  <si>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</si>
  <si>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</si>
  <si>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</si>
  <si>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</si>
  <si>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</si>
  <si>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</si>
  <si>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</si>
  <si>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</si>
  <si>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</si>
  <si>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</si>
  <si>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</si>
  <si>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</si>
  <si>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</si>
  <si>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</si>
  <si>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</si>
  <si>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</si>
  <si>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</si>
  <si>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</si>
  <si>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</si>
  <si>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</si>
  <si>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</si>
  <si>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</si>
  <si>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</si>
  <si>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</si>
  <si>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</si>
  <si>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</si>
  <si>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</si>
  <si>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</si>
  <si>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</si>
  <si>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</si>
  <si>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</si>
  <si>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</si>
  <si>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</si>
  <si>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</si>
  <si>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</si>
  <si>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</si>
  <si>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</si>
  <si>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</si>
  <si>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</si>
  <si>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</si>
  <si>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</si>
  <si>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</si>
  <si>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</si>
  <si>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</si>
  <si>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</si>
  <si>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</si>
  <si>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</si>
  <si>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</si>
  <si>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</si>
  <si>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</si>
  <si>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</si>
  <si>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</si>
  <si>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</si>
  <si>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</si>
  <si>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</si>
  <si>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</si>
  <si>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</si>
  <si>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</si>
  <si>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</si>
  <si>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</si>
  <si>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</si>
  <si>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</si>
  <si>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</si>
  <si>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</si>
  <si>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</si>
  <si>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</si>
  <si>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</si>
  <si>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</si>
  <si>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</si>
  <si>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</si>
  <si>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</si>
  <si>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</si>
  <si>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</si>
  <si>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</si>
  <si>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</si>
  <si>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</si>
  <si>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</si>
  <si>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</si>
  <si>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</si>
  <si>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</si>
  <si>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</si>
  <si>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</si>
  <si>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</si>
  <si>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</si>
  <si>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</si>
  <si>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</si>
  <si>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</si>
  <si>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</si>
  <si>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</si>
  <si>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</si>
  <si>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</si>
  <si>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</si>
  <si>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</si>
  <si>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</si>
  <si>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</si>
  <si>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</si>
  <si>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</si>
  <si>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</si>
  <si>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</si>
  <si>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</si>
  <si>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</si>
  <si>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</si>
  <si>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</si>
  <si>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</si>
  <si>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</si>
  <si>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</si>
  <si>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</si>
  <si>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</si>
  <si>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</si>
  <si>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</si>
  <si>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</si>
  <si>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</si>
  <si>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</si>
  <si>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</si>
  <si>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</si>
  <si>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</si>
  <si>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</si>
  <si>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</si>
  <si>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</si>
  <si>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</si>
  <si>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</si>
  <si>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</si>
  <si>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</si>
  <si>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</si>
  <si>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</si>
  <si>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</si>
  <si>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</si>
  <si>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</si>
  <si>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</si>
  <si>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</si>
  <si>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</si>
  <si>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</si>
  <si>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</si>
  <si>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</si>
  <si>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</si>
  <si>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</si>
  <si>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</si>
  <si>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</si>
  <si>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</si>
  <si>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</si>
  <si>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</si>
  <si>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</si>
  <si>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</si>
  <si>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</si>
  <si>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</si>
  <si>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</si>
  <si>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</si>
  <si>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</si>
  <si>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</si>
  <si>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</si>
  <si>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</si>
  <si>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</si>
  <si>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</si>
  <si>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</si>
  <si>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</si>
  <si>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</si>
  <si>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</si>
  <si>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</si>
  <si>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</si>
  <si>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</si>
  <si>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</si>
  <si>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</si>
  <si>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</si>
  <si>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</si>
  <si>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</si>
  <si>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</si>
  <si>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</si>
  <si>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</si>
  <si>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</si>
  <si>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</si>
  <si>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</si>
  <si>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</si>
  <si>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</si>
  <si>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</si>
  <si>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</si>
  <si>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</si>
  <si>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</si>
  <si>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</si>
  <si>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</si>
  <si>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</si>
  <si>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</si>
  <si>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</si>
  <si>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</si>
  <si>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</si>
  <si>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</si>
  <si>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</si>
  <si>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</si>
  <si>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</si>
  <si>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</si>
  <si>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</si>
  <si>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</si>
  <si>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</si>
  <si>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</si>
  <si>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</si>
  <si>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</si>
  <si>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</si>
  <si>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</si>
  <si>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</si>
  <si>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</si>
  <si>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</si>
  <si>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</si>
  <si>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</si>
  <si>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</si>
  <si>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</si>
  <si>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</si>
  <si>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</si>
  <si>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</si>
  <si>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</si>
  <si>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</si>
  <si>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</si>
  <si>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</si>
  <si>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</si>
  <si>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</si>
  <si>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</si>
  <si>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</si>
  <si>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</si>
  <si>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</si>
  <si>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</si>
  <si>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</si>
  <si>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</si>
  <si>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</si>
  <si>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</si>
  <si>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</si>
  <si>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</si>
  <si>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</si>
  <si>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</si>
  <si>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</si>
  <si>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</si>
  <si>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</si>
  <si>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</si>
  <si>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</si>
  <si>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</si>
  <si>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</si>
  <si>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</si>
  <si>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</si>
  <si>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</si>
  <si>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</si>
  <si>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</si>
  <si>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</si>
  <si>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</si>
  <si>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</si>
  <si>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</si>
  <si>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</si>
  <si>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</si>
  <si>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</si>
  <si>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</si>
  <si>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</si>
  <si>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</si>
  <si>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</si>
  <si>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</si>
  <si>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</si>
  <si>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</si>
  <si>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</si>
  <si>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</si>
  <si>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</si>
  <si>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</si>
  <si>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</si>
  <si>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</si>
  <si>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</si>
  <si>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</si>
  <si>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</si>
  <si>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</si>
  <si>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</si>
  <si>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</si>
  <si>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</si>
  <si>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</si>
  <si>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</si>
  <si>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</si>
  <si>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</si>
  <si>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</si>
  <si>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</si>
  <si>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</si>
  <si>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</si>
  <si>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</si>
  <si>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</si>
  <si>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</si>
  <si>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</si>
  <si>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</si>
  <si>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</si>
  <si>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</si>
  <si>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</si>
  <si>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</si>
  <si>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</si>
  <si>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</si>
  <si>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</si>
  <si>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</si>
  <si>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</si>
  <si>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</si>
  <si>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</si>
  <si>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</si>
  <si>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</si>
  <si>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</si>
  <si>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</si>
  <si>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</si>
  <si>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</si>
  <si>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</si>
  <si>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</si>
  <si>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</si>
  <si>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</si>
  <si>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</si>
  <si>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</si>
  <si>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</si>
  <si>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</si>
  <si>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</si>
  <si>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</si>
  <si>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</si>
  <si>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</si>
  <si>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</si>
  <si>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</si>
  <si>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</si>
  <si>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</si>
  <si>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</si>
  <si>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</si>
  <si>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</si>
  <si>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</si>
  <si>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</si>
  <si>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</si>
  <si>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</si>
  <si>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</si>
  <si>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</si>
  <si>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</si>
  <si>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</si>
  <si>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</si>
  <si>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</si>
  <si>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</si>
  <si>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</si>
  <si>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</si>
  <si>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</si>
  <si>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</si>
  <si>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</si>
  <si>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</si>
  <si>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</si>
  <si>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</si>
  <si>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</si>
  <si>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</si>
  <si>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</si>
  <si>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</si>
  <si>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</si>
  <si>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</si>
  <si>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</si>
  <si>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</si>
  <si>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</si>
  <si>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</si>
  <si>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</si>
  <si>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</si>
  <si>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</si>
  <si>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</si>
  <si>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</si>
  <si>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</si>
  <si>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</si>
  <si>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</si>
  <si>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</si>
  <si>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</si>
  <si>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</si>
  <si>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</si>
  <si>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</si>
  <si>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</si>
  <si>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</si>
  <si>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</si>
  <si>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</si>
  <si>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</si>
  <si>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</si>
  <si>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</si>
  <si>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</si>
  <si>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</si>
  <si>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</si>
  <si>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</si>
  <si>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</si>
  <si>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</si>
  <si>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</si>
  <si>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</si>
  <si>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</si>
  <si>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</si>
  <si>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</si>
  <si>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</si>
  <si>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</si>
  <si>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</si>
  <si>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</si>
  <si>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</si>
  <si>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</si>
  <si>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</si>
  <si>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</si>
  <si>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</si>
  <si>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</si>
  <si>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</si>
  <si>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</si>
  <si>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</si>
  <si>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</si>
  <si>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</si>
  <si>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</si>
  <si>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</si>
  <si>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</si>
  <si>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</si>
  <si>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</si>
  <si>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</si>
  <si>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</si>
  <si>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</si>
  <si>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</si>
  <si>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</si>
  <si>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</si>
  <si>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</si>
  <si>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</si>
  <si>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</si>
  <si>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</si>
  <si>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</si>
  <si>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</si>
  <si>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</si>
  <si>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</si>
  <si>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</si>
  <si>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</si>
  <si>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</si>
  <si>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</si>
  <si>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</si>
  <si>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</si>
  <si>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</si>
  <si>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</si>
  <si>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</si>
  <si>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</si>
  <si>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</si>
  <si>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</si>
  <si>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</si>
  <si>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</si>
  <si>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</si>
  <si>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</si>
  <si>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</si>
  <si>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</si>
  <si>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</si>
  <si>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</si>
  <si>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</si>
  <si>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</si>
  <si>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</si>
  <si>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</si>
  <si>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</si>
  <si>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</si>
  <si>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</si>
  <si>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</si>
  <si>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</si>
  <si>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</si>
  <si>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</si>
  <si>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</si>
  <si>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</si>
  <si>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</si>
  <si>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</si>
  <si>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</si>
  <si>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</si>
  <si>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</si>
  <si>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</si>
  <si>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</si>
  <si>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</si>
  <si>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</si>
  <si>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</si>
  <si>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</si>
  <si>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</si>
  <si>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</si>
  <si>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</si>
  <si>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</si>
  <si>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</si>
  <si>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</si>
  <si>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</si>
  <si>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</si>
  <si>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</si>
  <si>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</si>
  <si>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</si>
  <si>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</si>
  <si>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</si>
  <si>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</si>
  <si>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</si>
  <si>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</si>
  <si>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</si>
  <si>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</si>
  <si>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</si>
  <si>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</si>
  <si>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</si>
  <si>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</si>
  <si>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</si>
  <si>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</si>
  <si>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</si>
  <si>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</si>
  <si>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</si>
  <si>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</si>
  <si>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</si>
  <si>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</si>
  <si>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</si>
  <si>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</si>
  <si>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</si>
  <si>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</si>
  <si>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</si>
  <si>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</si>
  <si>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</si>
  <si>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</si>
  <si>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</si>
  <si>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</si>
  <si>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</si>
  <si>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</si>
  <si>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</si>
  <si>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</si>
  <si>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</si>
  <si>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</si>
  <si>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</si>
  <si>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</si>
  <si>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</si>
  <si>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</si>
  <si>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</si>
  <si>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</si>
  <si>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</si>
  <si>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</si>
  <si>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</si>
  <si>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</si>
  <si>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</si>
  <si>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</si>
  <si>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</si>
  <si>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</si>
  <si>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</si>
  <si>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</si>
  <si>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</si>
  <si>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</si>
  <si>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</si>
  <si>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</si>
  <si>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</si>
  <si>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</si>
  <si>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</si>
  <si>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</si>
  <si>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</si>
  <si>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</si>
  <si>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</si>
  <si>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</si>
  <si>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</si>
  <si>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</si>
  <si>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</si>
  <si>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</si>
  <si>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</si>
  <si>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</si>
  <si>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</si>
  <si>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</si>
  <si>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</si>
  <si>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</si>
  <si>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</si>
  <si>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</si>
  <si>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</si>
  <si>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</si>
  <si>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</si>
  <si>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</si>
  <si>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</si>
  <si>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</si>
  <si>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</si>
  <si>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</si>
  <si>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</si>
  <si>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</si>
  <si>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</si>
  <si>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</si>
  <si>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</si>
  <si>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</si>
  <si>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</si>
  <si>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</si>
  <si>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</si>
  <si>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</si>
  <si>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</si>
  <si>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</si>
  <si>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</si>
  <si>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</si>
  <si>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</si>
  <si>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</si>
  <si>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</si>
  <si>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</si>
  <si>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</si>
  <si>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</si>
  <si>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</si>
  <si>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</si>
  <si>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</si>
  <si>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</si>
  <si>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</si>
  <si>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</si>
  <si>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</si>
  <si>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</si>
  <si>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</si>
  <si>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</si>
  <si>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</si>
  <si>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</si>
  <si>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</si>
  <si>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</si>
  <si>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</si>
  <si>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</si>
  <si>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</si>
  <si>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</si>
  <si>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</si>
  <si>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</si>
  <si>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</si>
  <si>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</si>
  <si>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</si>
  <si>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</si>
  <si>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</si>
  <si>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</si>
  <si>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</si>
  <si>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</si>
  <si>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</si>
  <si>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</si>
  <si>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</si>
  <si>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</si>
  <si>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</si>
  <si>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</si>
  <si>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</si>
  <si>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</si>
  <si>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</si>
  <si>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</si>
  <si>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</si>
  <si>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</si>
  <si>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</si>
  <si>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</si>
  <si>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</si>
  <si>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</si>
  <si>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</si>
  <si>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</si>
  <si>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</si>
  <si>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</si>
  <si>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</si>
  <si>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</si>
  <si>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</si>
  <si>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</si>
  <si>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</si>
  <si>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</si>
  <si>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</si>
  <si>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</si>
  <si>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</si>
  <si>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</si>
  <si>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</si>
  <si>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</si>
  <si>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</si>
  <si>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</si>
  <si>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</si>
  <si>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</si>
  <si>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</si>
  <si>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</si>
  <si>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</si>
  <si>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</si>
  <si>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</si>
  <si>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</si>
  <si>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</si>
  <si>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</si>
  <si>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</si>
  <si>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</si>
  <si>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</si>
  <si>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</si>
  <si>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</si>
  <si>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</si>
  <si>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</si>
  <si>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</si>
  <si>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</si>
  <si>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</si>
  <si>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</si>
  <si>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</si>
  <si>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</si>
  <si>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</si>
  <si>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</si>
  <si>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</si>
  <si>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</si>
  <si>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</si>
  <si>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</si>
  <si>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</si>
  <si>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</si>
  <si>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</si>
  <si>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</si>
  <si>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</si>
  <si>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</si>
  <si>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</si>
  <si>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</si>
  <si>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</si>
  <si>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</si>
  <si>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</si>
  <si>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</si>
  <si>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</si>
  <si>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</si>
  <si>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</si>
  <si>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</si>
  <si>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</si>
  <si>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</si>
  <si>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</si>
  <si>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</si>
  <si>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</si>
  <si>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</si>
  <si>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</si>
  <si>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</si>
  <si>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</si>
  <si>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</si>
  <si>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</si>
  <si>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</si>
  <si>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</si>
  <si>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</si>
  <si>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</si>
  <si>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</si>
  <si>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</si>
  <si>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</si>
  <si>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</si>
  <si>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</si>
  <si>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</si>
  <si>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</si>
  <si>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</si>
  <si>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</si>
  <si>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</si>
  <si>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</si>
  <si>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</si>
  <si>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</si>
  <si>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</si>
  <si>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</si>
  <si>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</si>
  <si>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</si>
  <si>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</si>
  <si>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</si>
  <si>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</si>
  <si>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</si>
  <si>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</si>
  <si>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</si>
  <si>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</si>
  <si>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</si>
  <si>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</si>
  <si>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</si>
  <si>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</si>
  <si>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</si>
  <si>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</si>
  <si>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</si>
  <si>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</si>
  <si>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</si>
  <si>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</si>
  <si>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</si>
  <si>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</si>
  <si>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</si>
  <si>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</si>
  <si>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</si>
  <si>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</si>
  <si>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</si>
  <si>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</si>
  <si>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</si>
  <si>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</si>
  <si>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</si>
  <si>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</si>
  <si>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</si>
  <si>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</si>
  <si>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</si>
  <si>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</si>
  <si>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</si>
  <si>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</si>
  <si>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</si>
  <si>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</si>
  <si>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</si>
  <si>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</si>
  <si>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</si>
  <si>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</si>
  <si>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</si>
  <si>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</si>
  <si>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</si>
  <si>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</si>
  <si>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</si>
  <si>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</si>
  <si>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</si>
  <si>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</si>
  <si>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</si>
  <si>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</si>
  <si>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</si>
  <si>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</si>
  <si>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</si>
  <si>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</si>
  <si>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</si>
  <si>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</si>
  <si>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</si>
  <si>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</si>
  <si>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</si>
  <si>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</si>
  <si>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</si>
  <si>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</si>
  <si>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</si>
  <si>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</si>
  <si>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</si>
  <si>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</si>
  <si>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</si>
  <si>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</si>
  <si>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</si>
  <si>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</si>
  <si>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</si>
  <si>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</si>
  <si>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</si>
  <si>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</si>
  <si>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</si>
  <si>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</si>
  <si>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</si>
  <si>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</si>
  <si>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</si>
  <si>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</si>
  <si>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</si>
  <si>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</si>
  <si>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</si>
  <si>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</si>
  <si>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</si>
  <si>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</si>
  <si>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</si>
  <si>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</si>
  <si>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</si>
  <si>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</si>
  <si>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</si>
  <si>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</si>
  <si>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</si>
  <si>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</si>
  <si>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</si>
  <si>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</si>
  <si>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</si>
  <si>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</si>
  <si>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</si>
  <si>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</si>
  <si>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</si>
  <si>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</si>
  <si>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</si>
  <si>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</si>
  <si>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</si>
  <si>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</si>
  <si>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</si>
  <si>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</si>
  <si>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</si>
  <si>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</si>
  <si>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</si>
  <si>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</si>
  <si>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</si>
  <si>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</si>
  <si>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</si>
  <si>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</si>
  <si>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</si>
  <si>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</si>
  <si>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</si>
  <si>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</si>
  <si>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</si>
  <si>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</si>
  <si>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</si>
  <si>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</si>
  <si>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</si>
  <si>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</si>
  <si>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</si>
  <si>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</si>
  <si>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</si>
  <si>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</si>
  <si>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</si>
  <si>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</si>
  <si>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</si>
  <si>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</si>
  <si>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</si>
  <si>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</si>
  <si>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</si>
  <si>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</si>
  <si>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</si>
  <si>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</si>
  <si>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</si>
  <si>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</si>
  <si>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</si>
  <si>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</si>
  <si>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</si>
  <si>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</si>
  <si>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</si>
  <si>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</si>
  <si>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</si>
  <si>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</si>
  <si>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</si>
  <si>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</si>
  <si>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</si>
  <si>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</si>
  <si>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</si>
  <si>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</si>
  <si>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</si>
  <si>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</si>
  <si>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</si>
  <si>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</si>
  <si>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</si>
  <si>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</si>
  <si>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</si>
  <si>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</si>
  <si>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</si>
  <si>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</si>
  <si>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</si>
  <si>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</si>
  <si>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</si>
  <si>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</si>
  <si>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</si>
  <si>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</si>
  <si>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</si>
  <si>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</si>
  <si>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</si>
  <si>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</si>
  <si>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</si>
  <si>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</si>
  <si>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</si>
  <si>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</si>
  <si>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</si>
  <si>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</si>
  <si>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</si>
  <si>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</si>
  <si>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</si>
  <si>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</si>
  <si>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</si>
  <si>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</si>
  <si>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</si>
  <si>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</si>
  <si>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</si>
  <si>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</si>
  <si>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</si>
  <si>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</si>
  <si>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</si>
  <si>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</si>
  <si>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</si>
  <si>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</si>
  <si>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</si>
  <si>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</si>
  <si>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</si>
  <si>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</si>
  <si>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</si>
  <si>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</si>
  <si>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</si>
  <si>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</si>
  <si>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</si>
  <si>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</si>
  <si>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</si>
  <si>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</si>
  <si>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</si>
  <si>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</si>
  <si>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</si>
  <si>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</si>
  <si>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</si>
  <si>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</si>
  <si>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</si>
  <si>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</si>
  <si>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</si>
  <si>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</si>
  <si>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</si>
  <si>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</si>
  <si>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</si>
  <si>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</si>
  <si>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</si>
  <si>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</si>
  <si>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</si>
  <si>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</si>
  <si>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</si>
  <si>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</si>
  <si>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</si>
  <si>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</si>
  <si>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</si>
  <si>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</si>
  <si>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</si>
  <si>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</si>
  <si>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</si>
  <si>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</si>
  <si>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</si>
  <si>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</si>
  <si>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</si>
  <si>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</si>
  <si>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</si>
  <si>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</si>
  <si>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</si>
  <si>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</si>
  <si>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</si>
  <si>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</si>
  <si>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</si>
  <si>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</si>
  <si>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</si>
  <si>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</si>
  <si>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</si>
  <si>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</si>
  <si>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</si>
  <si>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</si>
  <si>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</si>
  <si>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</si>
  <si>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</si>
  <si>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</si>
  <si>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</si>
  <si>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</si>
  <si>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</si>
  <si>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</si>
  <si>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</si>
  <si>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</si>
  <si>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</si>
  <si>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</si>
  <si>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</si>
  <si>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</si>
  <si>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</si>
  <si>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</si>
  <si>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</si>
  <si>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</si>
  <si>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</si>
  <si>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</si>
  <si>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</si>
  <si>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</si>
  <si>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</si>
  <si>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</si>
  <si>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</si>
  <si>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</si>
  <si>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</si>
  <si>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</si>
  <si>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</si>
  <si>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</si>
  <si>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</si>
  <si>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</si>
  <si>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</si>
  <si>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</si>
  <si>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</si>
  <si>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</si>
  <si>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</si>
  <si>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</si>
  <si>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</si>
  <si>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</si>
  <si>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</si>
  <si>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</si>
  <si>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</si>
  <si>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</si>
  <si>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</si>
  <si>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</si>
  <si>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</si>
  <si>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</si>
  <si>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</si>
  <si>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</si>
  <si>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</si>
  <si>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</si>
  <si>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</si>
  <si>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</si>
  <si>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</si>
  <si>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</si>
  <si>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</si>
  <si>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</si>
  <si>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</si>
  <si>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</si>
  <si>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</si>
  <si>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</si>
  <si>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</si>
  <si>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</si>
  <si>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</si>
  <si>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</si>
  <si>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</si>
  <si>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</si>
  <si>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</si>
  <si>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</si>
  <si>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</si>
  <si>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</si>
  <si>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</si>
  <si>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</si>
  <si>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</si>
  <si>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</si>
  <si>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</si>
  <si>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</si>
  <si>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</si>
  <si>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</si>
  <si>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</si>
  <si>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</si>
  <si>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</si>
  <si>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</si>
  <si>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</si>
  <si>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</si>
  <si>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</si>
  <si>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</si>
  <si>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</si>
  <si>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</si>
  <si>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</si>
  <si>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</si>
  <si>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</si>
  <si>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</si>
  <si>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</si>
  <si>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</si>
  <si>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</si>
  <si>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</si>
  <si>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</si>
  <si>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</si>
  <si>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</si>
  <si>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</si>
  <si>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</si>
  <si>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</si>
  <si>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</si>
  <si>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</si>
  <si>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</si>
  <si>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</si>
  <si>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</si>
  <si>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</si>
  <si>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</si>
  <si>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</si>
  <si>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</si>
  <si>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</si>
  <si>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</si>
  <si>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</si>
  <si>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</si>
  <si>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</si>
  <si>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</si>
  <si>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</si>
  <si>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</si>
  <si>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</si>
  <si>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</si>
  <si>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</si>
  <si>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</si>
  <si>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</si>
  <si>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</si>
  <si>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</si>
  <si>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</si>
  <si>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</si>
  <si>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</si>
  <si>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</si>
  <si>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</si>
  <si>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</si>
  <si>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</si>
  <si>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</si>
  <si>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</si>
  <si>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</si>
  <si>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</si>
  <si>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</si>
  <si>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</si>
  <si>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</si>
  <si>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</si>
  <si>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</si>
  <si>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</si>
  <si>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</si>
  <si>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</si>
  <si>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</si>
  <si>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</si>
  <si>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</si>
  <si>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</si>
  <si>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</si>
  <si>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</si>
  <si>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</si>
  <si>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</si>
  <si>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</si>
  <si>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</si>
  <si>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</si>
  <si>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</si>
  <si>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</si>
  <si>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</si>
  <si>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</si>
  <si>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</si>
  <si>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</si>
  <si>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</si>
  <si>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</si>
  <si>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</si>
  <si>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</si>
  <si>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</si>
  <si>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</si>
  <si>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</si>
  <si>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</si>
  <si>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</si>
  <si>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</si>
  <si>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</si>
  <si>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</si>
  <si>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</si>
  <si>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</si>
  <si>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</si>
  <si>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</si>
  <si>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</si>
  <si>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</si>
  <si>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</si>
  <si>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</si>
  <si>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</si>
  <si>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</si>
  <si>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</si>
  <si>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</si>
  <si>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</si>
  <si>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</si>
  <si>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</si>
  <si>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</si>
  <si>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</si>
  <si>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</si>
  <si>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</si>
  <si>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</si>
  <si>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</si>
  <si>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</si>
  <si>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</si>
  <si>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</si>
  <si>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</si>
  <si>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</si>
  <si>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</si>
  <si>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</si>
  <si>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</si>
  <si>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</si>
  <si>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</si>
  <si>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</si>
  <si>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</si>
  <si>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</si>
  <si>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</si>
  <si>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</si>
  <si>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</si>
  <si>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</si>
  <si>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</si>
  <si>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</si>
  <si>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</si>
  <si>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</si>
  <si>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</si>
  <si>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</si>
  <si>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</si>
  <si>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</si>
  <si>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</si>
  <si>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</si>
  <si>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</si>
  <si>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</si>
  <si>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</si>
  <si>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</si>
  <si>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</si>
  <si>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</si>
  <si>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</si>
  <si>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</si>
  <si>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</si>
  <si>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</si>
  <si>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</si>
  <si>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</si>
  <si>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</si>
  <si>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</si>
  <si>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</si>
  <si>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</si>
  <si>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</si>
  <si>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</si>
  <si>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</si>
  <si>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</si>
  <si>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</si>
  <si>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</si>
  <si>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</si>
  <si>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</si>
  <si>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</si>
  <si>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</si>
  <si>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</si>
  <si>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</si>
  <si>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</si>
  <si>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</si>
  <si>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</si>
  <si>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</si>
  <si>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</si>
  <si>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</si>
  <si>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</si>
  <si>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</si>
  <si>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</si>
  <si>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</si>
  <si>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</si>
  <si>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</si>
  <si>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</si>
  <si>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</si>
  <si>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</si>
  <si>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</si>
  <si>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</si>
  <si>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</si>
  <si>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</si>
  <si>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</si>
  <si>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</si>
  <si>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</si>
  <si>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</si>
  <si>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</si>
  <si>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</si>
  <si>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</si>
  <si>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</si>
  <si>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</si>
  <si>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</si>
  <si>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</si>
  <si>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</si>
  <si>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Row Labels</t>
  </si>
  <si>
    <t>Grand Total</t>
  </si>
  <si>
    <t>Count of Customer Name</t>
  </si>
  <si>
    <t>Sales by Month</t>
  </si>
  <si>
    <t>Product by year</t>
  </si>
  <si>
    <t>Total sales</t>
  </si>
  <si>
    <t>Customer Count by year</t>
  </si>
  <si>
    <t>Sales by States</t>
  </si>
  <si>
    <t>Top 5 customer Profit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</si>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</sst>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0" fillId="2" borderId="1" xfId="0" applyFont="1" applyFill="1" applyBorder="1"/>
    <xf numFmtId="0" fontId="0" fillId="2" borderId="2" xfId="0" applyFont="1" applyFill="1" applyBorder="1"/>
    <xf numFmtId="0" fontId="0" fillId="0" borderId="1" xfId="0" applyFont="1" applyBorder="1"/>
    <xf numFmtId="0" fontId="0" fillId="0" borderId="2" xfId="0" applyFont="1" applyBorder="1"/>
    <xf numFmtId="0" fontId="0" fillId="0" borderId="0" xfId="0" applyNumberFormat="1"/>
    <xf numFmtId="0" fontId="2" fillId="0" borderId="0" xfId="0" applyFont="1"/>
    <xf numFmtId="44" fontId="0" fillId="0" borderId="0" xfId="0" applyNumberFormat="1"/>
    <xf numFmtId="44" fontId="0" fillId="0" borderId="0" xfId="1" applyFont="1"/>
  </cellXfs>
  <cellStyles count="2">
    <cellStyle name="Currency" xfId="1" builtinId="4"/>
    <cellStyle name="Normal" xfId="0" builtinId="0"/>
  </cellStyles>
  <dxfs count="389">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ill>
        <patternFill>
          <bgColor theme="3" tint="9.9948118533890809E-2"/>
        </patternFill>
      </fill>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4009]\ * #,##0.00_ ;_ [$₹-4009]\ * \-#,##0.00_ ;_ [$₹-4009]\ * &quot;-&quot;??_ ;_ @_ "/>
    </dxf>
  </dxfs>
  <tableStyles count="1" defaultTableStyle="TableStyleMedium2" defaultPivotStyle="PivotStyleLight16">
    <tableStyle name="Slicer Style 1" pivot="0" table="0" count="1" xr9:uid="{004A77CB-AD25-4420-B997-F4839F3586F2}">
      <tableStyleElement type="wholeTable" dxfId="312"/>
    </tableStyle>
  </tableStyles>
  <colors>
    <mruColors>
      <color rgb="FF33CC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3970627267097"/>
          <c:y val="0.1915583336893015"/>
          <c:w val="0.30927334925830902"/>
          <c:h val="0.49754381968076777"/>
        </c:manualLayout>
      </c:layout>
      <c:barChart>
        <c:barDir val="col"/>
        <c:grouping val="clustered"/>
        <c:varyColors val="0"/>
        <c:ser>
          <c:idx val="0"/>
          <c:order val="0"/>
          <c:tx>
            <c:strRef>
              <c:f>'PIVOT TABLE'!$D$4:$D$5</c:f>
              <c:strCache>
                <c:ptCount val="1"/>
                <c:pt idx="0">
                  <c:v>Furniture</c:v>
                </c:pt>
              </c:strCache>
            </c:strRef>
          </c:tx>
          <c:spPr>
            <a:solidFill>
              <a:schemeClr val="accent1"/>
            </a:solidFill>
            <a:ln>
              <a:noFill/>
            </a:ln>
            <a:effectLst/>
          </c:spPr>
          <c:invertIfNegative val="0"/>
          <c:cat>
            <c:strRef>
              <c:f>'PIVOT TABLE'!$C$6:$C$10</c:f>
              <c:strCache>
                <c:ptCount val="4"/>
                <c:pt idx="0">
                  <c:v>2021</c:v>
                </c:pt>
                <c:pt idx="1">
                  <c:v>2022</c:v>
                </c:pt>
                <c:pt idx="2">
                  <c:v>2023</c:v>
                </c:pt>
                <c:pt idx="3">
                  <c:v>2024</c:v>
                </c:pt>
              </c:strCache>
            </c:strRef>
          </c:cat>
          <c:val>
            <c:numRef>
              <c:f>'PIVOT TABLE'!$D$6:$D$10</c:f>
              <c:numCache>
                <c:formatCode>_("$"* #,##0.00_);_("$"* \(#,##0.00\);_("$"*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7E81-4A9F-808E-994CA62CA22E}"/>
            </c:ext>
          </c:extLst>
        </c:ser>
        <c:ser>
          <c:idx val="1"/>
          <c:order val="1"/>
          <c:tx>
            <c:strRef>
              <c:f>'PIVOT TABLE'!$E$4:$E$5</c:f>
              <c:strCache>
                <c:ptCount val="1"/>
                <c:pt idx="0">
                  <c:v>Office Supplies</c:v>
                </c:pt>
              </c:strCache>
            </c:strRef>
          </c:tx>
          <c:spPr>
            <a:solidFill>
              <a:schemeClr val="accent2"/>
            </a:solidFill>
            <a:ln>
              <a:noFill/>
            </a:ln>
            <a:effectLst/>
          </c:spPr>
          <c:invertIfNegative val="0"/>
          <c:cat>
            <c:strRef>
              <c:f>'PIVOT TABLE'!$C$6:$C$10</c:f>
              <c:strCache>
                <c:ptCount val="4"/>
                <c:pt idx="0">
                  <c:v>2021</c:v>
                </c:pt>
                <c:pt idx="1">
                  <c:v>2022</c:v>
                </c:pt>
                <c:pt idx="2">
                  <c:v>2023</c:v>
                </c:pt>
                <c:pt idx="3">
                  <c:v>2024</c:v>
                </c:pt>
              </c:strCache>
            </c:strRef>
          </c:cat>
          <c:val>
            <c:numRef>
              <c:f>'PIVOT TABLE'!$E$6:$E$10</c:f>
              <c:numCache>
                <c:formatCode>_("$"* #,##0.00_);_("$"* \(#,##0.00\);_("$"*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7E81-4A9F-808E-994CA62CA22E}"/>
            </c:ext>
          </c:extLst>
        </c:ser>
        <c:ser>
          <c:idx val="2"/>
          <c:order val="2"/>
          <c:tx>
            <c:strRef>
              <c:f>'PIVOT TABLE'!$F$4:$F$5</c:f>
              <c:strCache>
                <c:ptCount val="1"/>
                <c:pt idx="0">
                  <c:v>Technology</c:v>
                </c:pt>
              </c:strCache>
            </c:strRef>
          </c:tx>
          <c:spPr>
            <a:solidFill>
              <a:schemeClr val="accent3"/>
            </a:solidFill>
            <a:ln>
              <a:noFill/>
            </a:ln>
            <a:effectLst/>
          </c:spPr>
          <c:invertIfNegative val="0"/>
          <c:cat>
            <c:strRef>
              <c:f>'PIVOT TABLE'!$C$6:$C$10</c:f>
              <c:strCache>
                <c:ptCount val="4"/>
                <c:pt idx="0">
                  <c:v>2021</c:v>
                </c:pt>
                <c:pt idx="1">
                  <c:v>2022</c:v>
                </c:pt>
                <c:pt idx="2">
                  <c:v>2023</c:v>
                </c:pt>
                <c:pt idx="3">
                  <c:v>2024</c:v>
                </c:pt>
              </c:strCache>
            </c:strRef>
          </c:cat>
          <c:val>
            <c:numRef>
              <c:f>'PIVOT TABLE'!$F$6:$F$10</c:f>
              <c:numCache>
                <c:formatCode>_("$"* #,##0.00_);_("$"* \(#,##0.00\);_("$"*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7E81-4A9F-808E-994CA62CA22E}"/>
            </c:ext>
          </c:extLst>
        </c:ser>
        <c:dLbls>
          <c:showLegendKey val="0"/>
          <c:showVal val="0"/>
          <c:showCatName val="0"/>
          <c:showSerName val="0"/>
          <c:showPercent val="0"/>
          <c:showBubbleSize val="0"/>
        </c:dLbls>
        <c:gapWidth val="219"/>
        <c:overlap val="-27"/>
        <c:axId val="1893288863"/>
        <c:axId val="1893289343"/>
      </c:barChart>
      <c:catAx>
        <c:axId val="189328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289343"/>
        <c:crosses val="autoZero"/>
        <c:auto val="1"/>
        <c:lblAlgn val="ctr"/>
        <c:lblOffset val="100"/>
        <c:noMultiLvlLbl val="0"/>
      </c:catAx>
      <c:valAx>
        <c:axId val="189328934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28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TABLE'!$T$4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TABLE'!$S$5:$S$9</c:f>
              <c:strCache>
                <c:ptCount val="4"/>
                <c:pt idx="0">
                  <c:v>2021</c:v>
                </c:pt>
                <c:pt idx="1">
                  <c:v>2022</c:v>
                </c:pt>
                <c:pt idx="2">
                  <c:v>2023</c:v>
                </c:pt>
                <c:pt idx="3">
                  <c:v>2024</c:v>
                </c:pt>
              </c:strCache>
            </c:strRef>
          </c:cat>
          <c:val>
            <c:numRef>
              <c:f>'PIVOT TABLE'!$T$5:$T$9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0-1844-4974-ABC5-584691B6ED9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TABLE'!$AC$5</c:f>
              <c:strCache>
                <c:ptCount val="1"/>
                <c:pt idx="0">
                  <c:v>Total</c:v>
                </c:pt>
              </c:strCache>
            </c:strRef>
          </c:tx>
          <c:spPr>
            <a:solidFill>
              <a:schemeClr val="accent1"/>
            </a:solidFill>
            <a:ln>
              <a:noFill/>
            </a:ln>
            <a:effectLst/>
          </c:spPr>
          <c:invertIfNegative val="0"/>
          <c:cat>
            <c:strRef>
              <c:f>'PIVOT TABLE'!$AB$6:$AB$11</c:f>
              <c:strCache>
                <c:ptCount val="5"/>
                <c:pt idx="0">
                  <c:v>Tamara Chand</c:v>
                </c:pt>
                <c:pt idx="1">
                  <c:v>Raymond Buch</c:v>
                </c:pt>
                <c:pt idx="2">
                  <c:v>Sanjit Chand</c:v>
                </c:pt>
                <c:pt idx="3">
                  <c:v>Adrian Barton</c:v>
                </c:pt>
                <c:pt idx="4">
                  <c:v>Martinez</c:v>
                </c:pt>
              </c:strCache>
            </c:strRef>
          </c:cat>
          <c:val>
            <c:numRef>
              <c:f>'PIVOT TABLE'!$AC$6:$AC$11</c:f>
              <c:numCache>
                <c:formatCode>_("$"* #,##0.00_);_("$"* \(#,##0.00\);_("$"* "-"??_);_(@_)</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2F8D-4EAB-8BF5-66BD31FF65BF}"/>
            </c:ext>
          </c:extLst>
        </c:ser>
        <c:dLbls>
          <c:showLegendKey val="0"/>
          <c:showVal val="0"/>
          <c:showCatName val="0"/>
          <c:showSerName val="0"/>
          <c:showPercent val="0"/>
          <c:showBubbleSize val="0"/>
        </c:dLbls>
        <c:gapWidth val="182"/>
        <c:axId val="71542735"/>
        <c:axId val="71548975"/>
      </c:barChart>
      <c:catAx>
        <c:axId val="71542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48975"/>
        <c:crosses val="autoZero"/>
        <c:auto val="1"/>
        <c:lblAlgn val="ctr"/>
        <c:lblOffset val="100"/>
        <c:noMultiLvlLbl val="0"/>
      </c:catAx>
      <c:valAx>
        <c:axId val="71548975"/>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4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TABLE'!$AF$5</c:f>
              <c:strCache>
                <c:ptCount val="1"/>
                <c:pt idx="0">
                  <c:v>Total</c:v>
                </c:pt>
              </c:strCache>
            </c:strRef>
          </c:tx>
          <c:spPr>
            <a:solidFill>
              <a:schemeClr val="accent1"/>
            </a:solidFill>
            <a:ln>
              <a:noFill/>
            </a:ln>
            <a:effectLst/>
          </c:spPr>
          <c:invertIfNegative val="0"/>
          <c:cat>
            <c:strRef>
              <c:f>'PIVOT TABLE'!$AE$6:$AE$7</c:f>
              <c:strCache>
                <c:ptCount val="1"/>
                <c:pt idx="0">
                  <c:v>Mar</c:v>
                </c:pt>
              </c:strCache>
            </c:strRef>
          </c:cat>
          <c:val>
            <c:numRef>
              <c:f>'PIVOT TABLE'!$AF$6:$AF$7</c:f>
              <c:numCache>
                <c:formatCode>_("$"* #,##0.00_);_("$"* \(#,##0.00\);_("$"* "-"??_);_(@_)</c:formatCode>
                <c:ptCount val="1"/>
                <c:pt idx="0">
                  <c:v>10343.919999999998</c:v>
                </c:pt>
              </c:numCache>
            </c:numRef>
          </c:val>
          <c:extLst>
            <c:ext xmlns:c16="http://schemas.microsoft.com/office/drawing/2014/chart" uri="{C3380CC4-5D6E-409C-BE32-E72D297353CC}">
              <c16:uniqueId val="{00000000-D6D5-4A58-909B-91DF1B476992}"/>
            </c:ext>
          </c:extLst>
        </c:ser>
        <c:dLbls>
          <c:showLegendKey val="0"/>
          <c:showVal val="0"/>
          <c:showCatName val="0"/>
          <c:showSerName val="0"/>
          <c:showPercent val="0"/>
          <c:showBubbleSize val="0"/>
        </c:dLbls>
        <c:gapWidth val="150"/>
        <c:overlap val="100"/>
        <c:axId val="2029211759"/>
        <c:axId val="2029220879"/>
      </c:barChart>
      <c:catAx>
        <c:axId val="202921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220879"/>
        <c:crosses val="autoZero"/>
        <c:auto val="1"/>
        <c:lblAlgn val="ctr"/>
        <c:lblOffset val="100"/>
        <c:noMultiLvlLbl val="0"/>
      </c:catAx>
      <c:valAx>
        <c:axId val="20292208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21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TABLE!PivotTable5</c:name>
    <c:fmtId val="4"/>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Profit</a:t>
            </a:r>
            <a:r>
              <a:rPr lang="en-IN" baseline="0"/>
              <a:t> by  year </a:t>
            </a:r>
            <a:endParaRPr lang="en-IN"/>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962756731951974E-2"/>
          <c:y val="0.18603854524843921"/>
          <c:w val="0.91807448653609602"/>
          <c:h val="0.48486366281837695"/>
        </c:manualLayout>
      </c:layout>
      <c:barChart>
        <c:barDir val="col"/>
        <c:grouping val="clustered"/>
        <c:varyColors val="0"/>
        <c:ser>
          <c:idx val="0"/>
          <c:order val="0"/>
          <c:tx>
            <c:strRef>
              <c:f>'PIVOT TABLE'!$D$4:$D$5</c:f>
              <c:strCache>
                <c:ptCount val="1"/>
                <c:pt idx="0">
                  <c:v>Furniture</c:v>
                </c:pt>
              </c:strCache>
            </c:strRef>
          </c:tx>
          <c:spPr>
            <a:solidFill>
              <a:schemeClr val="accent1"/>
            </a:solidFill>
            <a:ln>
              <a:noFill/>
            </a:ln>
            <a:effectLst/>
          </c:spPr>
          <c:invertIfNegative val="0"/>
          <c:cat>
            <c:strRef>
              <c:f>'PIVOT TABLE'!$C$6:$C$10</c:f>
              <c:strCache>
                <c:ptCount val="4"/>
                <c:pt idx="0">
                  <c:v>2021</c:v>
                </c:pt>
                <c:pt idx="1">
                  <c:v>2022</c:v>
                </c:pt>
                <c:pt idx="2">
                  <c:v>2023</c:v>
                </c:pt>
                <c:pt idx="3">
                  <c:v>2024</c:v>
                </c:pt>
              </c:strCache>
            </c:strRef>
          </c:cat>
          <c:val>
            <c:numRef>
              <c:f>'PIVOT TABLE'!$D$6:$D$10</c:f>
              <c:numCache>
                <c:formatCode>_("$"* #,##0.00_);_("$"* \(#,##0.00\);_("$"*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C505-4269-A147-CDFBCC6CFEF5}"/>
            </c:ext>
          </c:extLst>
        </c:ser>
        <c:ser>
          <c:idx val="1"/>
          <c:order val="1"/>
          <c:tx>
            <c:strRef>
              <c:f>'PIVOT TABLE'!$E$4:$E$5</c:f>
              <c:strCache>
                <c:ptCount val="1"/>
                <c:pt idx="0">
                  <c:v>Office Supplies</c:v>
                </c:pt>
              </c:strCache>
            </c:strRef>
          </c:tx>
          <c:spPr>
            <a:solidFill>
              <a:schemeClr val="accent1">
                <a:lumMod val="40000"/>
                <a:lumOff val="60000"/>
              </a:schemeClr>
            </a:solidFill>
            <a:ln>
              <a:noFill/>
            </a:ln>
            <a:effectLst/>
          </c:spPr>
          <c:invertIfNegative val="0"/>
          <c:cat>
            <c:strRef>
              <c:f>'PIVOT TABLE'!$C$6:$C$10</c:f>
              <c:strCache>
                <c:ptCount val="4"/>
                <c:pt idx="0">
                  <c:v>2021</c:v>
                </c:pt>
                <c:pt idx="1">
                  <c:v>2022</c:v>
                </c:pt>
                <c:pt idx="2">
                  <c:v>2023</c:v>
                </c:pt>
                <c:pt idx="3">
                  <c:v>2024</c:v>
                </c:pt>
              </c:strCache>
            </c:strRef>
          </c:cat>
          <c:val>
            <c:numRef>
              <c:f>'PIVOT TABLE'!$E$6:$E$10</c:f>
              <c:numCache>
                <c:formatCode>_("$"* #,##0.00_);_("$"* \(#,##0.00\);_("$"*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C505-4269-A147-CDFBCC6CFEF5}"/>
            </c:ext>
          </c:extLst>
        </c:ser>
        <c:ser>
          <c:idx val="2"/>
          <c:order val="2"/>
          <c:tx>
            <c:strRef>
              <c:f>'PIVOT TABLE'!$F$4:$F$5</c:f>
              <c:strCache>
                <c:ptCount val="1"/>
                <c:pt idx="0">
                  <c:v>Technology</c:v>
                </c:pt>
              </c:strCache>
            </c:strRef>
          </c:tx>
          <c:spPr>
            <a:solidFill>
              <a:schemeClr val="accent1">
                <a:lumMod val="75000"/>
              </a:schemeClr>
            </a:solidFill>
            <a:ln>
              <a:noFill/>
            </a:ln>
            <a:effectLst/>
          </c:spPr>
          <c:invertIfNegative val="0"/>
          <c:cat>
            <c:strRef>
              <c:f>'PIVOT TABLE'!$C$6:$C$10</c:f>
              <c:strCache>
                <c:ptCount val="4"/>
                <c:pt idx="0">
                  <c:v>2021</c:v>
                </c:pt>
                <c:pt idx="1">
                  <c:v>2022</c:v>
                </c:pt>
                <c:pt idx="2">
                  <c:v>2023</c:v>
                </c:pt>
                <c:pt idx="3">
                  <c:v>2024</c:v>
                </c:pt>
              </c:strCache>
            </c:strRef>
          </c:cat>
          <c:val>
            <c:numRef>
              <c:f>'PIVOT TABLE'!$F$6:$F$10</c:f>
              <c:numCache>
                <c:formatCode>_("$"* #,##0.00_);_("$"* \(#,##0.00\);_("$"*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C505-4269-A147-CDFBCC6CFEF5}"/>
            </c:ext>
          </c:extLst>
        </c:ser>
        <c:dLbls>
          <c:showLegendKey val="0"/>
          <c:showVal val="0"/>
          <c:showCatName val="0"/>
          <c:showSerName val="0"/>
          <c:showPercent val="0"/>
          <c:showBubbleSize val="0"/>
        </c:dLbls>
        <c:gapWidth val="219"/>
        <c:overlap val="-27"/>
        <c:axId val="1893288863"/>
        <c:axId val="1893289343"/>
      </c:barChart>
      <c:catAx>
        <c:axId val="189328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93289343"/>
        <c:crosses val="autoZero"/>
        <c:auto val="1"/>
        <c:lblAlgn val="ctr"/>
        <c:lblOffset val="100"/>
        <c:noMultiLvlLbl val="0"/>
      </c:catAx>
      <c:valAx>
        <c:axId val="1893289343"/>
        <c:scaling>
          <c:orientation val="minMax"/>
        </c:scaling>
        <c:delete val="1"/>
        <c:axPos val="l"/>
        <c:numFmt formatCode="_(&quot;$&quot;* #,##0.00_);_(&quot;$&quot;* \(#,##0.00\);_(&quot;$&quot;* &quot;-&quot;??_);_(@_)" sourceLinked="1"/>
        <c:majorTickMark val="none"/>
        <c:minorTickMark val="none"/>
        <c:tickLblPos val="nextTo"/>
        <c:crossAx val="1893288863"/>
        <c:crosses val="autoZero"/>
        <c:crossBetween val="between"/>
      </c:valAx>
      <c:spPr>
        <a:gradFill>
          <a:gsLst>
            <a:gs pos="0">
              <a:srgbClr val="33CCFF">
                <a:tint val="66000"/>
                <a:satMod val="160000"/>
              </a:srgbClr>
            </a:gs>
            <a:gs pos="50000">
              <a:srgbClr val="33CCFF">
                <a:tint val="44500"/>
                <a:satMod val="160000"/>
              </a:srgbClr>
            </a:gs>
            <a:gs pos="100000">
              <a:srgbClr val="33CCFF">
                <a:tint val="23500"/>
                <a:satMod val="160000"/>
              </a:srgbClr>
            </a:gs>
          </a:gsLst>
          <a:lin ang="8100000" scaled="1"/>
        </a:gradFill>
        <a:ln w="19050" cap="flat" cmpd="sng" algn="ctr">
          <a:noFill/>
          <a:prstDash val="solid"/>
          <a:miter lim="800000"/>
        </a:ln>
        <a:effectLst/>
      </c:spPr>
    </c:plotArea>
    <c:legend>
      <c:legendPos val="b"/>
      <c:overlay val="0"/>
      <c:spPr>
        <a:gradFill>
          <a:gsLst>
            <a:gs pos="11000">
              <a:srgbClr val="33CCFF">
                <a:tint val="66000"/>
                <a:satMod val="160000"/>
              </a:srgbClr>
            </a:gs>
            <a:gs pos="50000">
              <a:srgbClr val="33CCFF">
                <a:tint val="44500"/>
                <a:satMod val="160000"/>
              </a:srgbClr>
            </a:gs>
            <a:gs pos="100000">
              <a:srgbClr val="33CCFF">
                <a:tint val="23500"/>
                <a:satMod val="160000"/>
              </a:srgbClr>
            </a:gs>
          </a:gsLst>
          <a:lin ang="8100000" scaled="1"/>
        </a:grad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33CCFF">
            <a:tint val="66000"/>
            <a:satMod val="160000"/>
          </a:srgbClr>
        </a:gs>
        <a:gs pos="50000">
          <a:srgbClr val="33CCFF">
            <a:tint val="44500"/>
            <a:satMod val="160000"/>
          </a:srgbClr>
        </a:gs>
        <a:gs pos="100000">
          <a:srgbClr val="33CCFF">
            <a:tint val="23500"/>
            <a:satMod val="160000"/>
          </a:srgbClr>
        </a:gs>
      </a:gsLst>
      <a:lin ang="8100000" scaled="1"/>
      <a:tileRect/>
    </a:gra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Count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40000"/>
              <a:lumOff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28483546960898"/>
          <c:y val="0.29141061729373985"/>
          <c:w val="0.36152130573515862"/>
          <c:h val="0.61867711442504292"/>
        </c:manualLayout>
      </c:layout>
      <c:doughnutChart>
        <c:varyColors val="1"/>
        <c:ser>
          <c:idx val="0"/>
          <c:order val="0"/>
          <c:tx>
            <c:strRef>
              <c:f>'PIVOT TABLE'!$T$4</c:f>
              <c:strCache>
                <c:ptCount val="1"/>
                <c:pt idx="0">
                  <c:v>Total</c:v>
                </c:pt>
              </c:strCache>
            </c:strRef>
          </c:tx>
          <c:explosion val="4"/>
          <c:dPt>
            <c:idx val="0"/>
            <c:bubble3D val="0"/>
            <c:explosion val="5"/>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1-3766-4E85-919F-141AF557FD8F}"/>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3766-4E85-919F-141AF557FD8F}"/>
              </c:ext>
            </c:extLst>
          </c:dPt>
          <c:dPt>
            <c:idx val="2"/>
            <c:bubble3D val="0"/>
            <c:explosion val="5"/>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3766-4E85-919F-141AF557FD8F}"/>
              </c:ext>
            </c:extLst>
          </c:dPt>
          <c:dPt>
            <c:idx val="3"/>
            <c:bubble3D val="0"/>
            <c:explosion val="6"/>
            <c:spPr>
              <a:solidFill>
                <a:schemeClr val="accent1">
                  <a:lumMod val="60000"/>
                  <a:lumOff val="40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7-3766-4E85-919F-141AF557FD8F}"/>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66-4E85-919F-141AF557FD8F}"/>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66-4E85-919F-141AF557FD8F}"/>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66-4E85-919F-141AF557FD8F}"/>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66-4E85-919F-141AF557FD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TABLE'!$S$5:$S$9</c:f>
              <c:strCache>
                <c:ptCount val="4"/>
                <c:pt idx="0">
                  <c:v>2021</c:v>
                </c:pt>
                <c:pt idx="1">
                  <c:v>2022</c:v>
                </c:pt>
                <c:pt idx="2">
                  <c:v>2023</c:v>
                </c:pt>
                <c:pt idx="3">
                  <c:v>2024</c:v>
                </c:pt>
              </c:strCache>
            </c:strRef>
          </c:cat>
          <c:val>
            <c:numRef>
              <c:f>'PIVOT TABLE'!$T$5:$T$9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3766-4E85-919F-141AF557FD8F}"/>
            </c:ext>
          </c:extLst>
        </c:ser>
        <c:dLbls>
          <c:showLegendKey val="0"/>
          <c:showVal val="0"/>
          <c:showCatName val="0"/>
          <c:showSerName val="0"/>
          <c:showPercent val="0"/>
          <c:showBubbleSize val="0"/>
          <c:showLeaderLines val="1"/>
        </c:dLbls>
        <c:firstSliceAng val="0"/>
        <c:holeSize val="5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satMod val="105000"/>
            <a:tint val="67000"/>
            <a:lumMod val="20000"/>
            <a:lumOff val="80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Customers Profile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TABLE'!$AC$5</c:f>
              <c:strCache>
                <c:ptCount val="1"/>
                <c:pt idx="0">
                  <c:v>Total</c:v>
                </c:pt>
              </c:strCache>
            </c:strRef>
          </c:tx>
          <c:spPr>
            <a:solidFill>
              <a:schemeClr val="accent1"/>
            </a:solidFill>
            <a:ln>
              <a:noFill/>
            </a:ln>
            <a:effectLst/>
          </c:spPr>
          <c:invertIfNegative val="0"/>
          <c:cat>
            <c:strRef>
              <c:f>'PIVOT TABLE'!$AB$6:$AB$11</c:f>
              <c:strCache>
                <c:ptCount val="5"/>
                <c:pt idx="0">
                  <c:v>Tamara Chand</c:v>
                </c:pt>
                <c:pt idx="1">
                  <c:v>Raymond Buch</c:v>
                </c:pt>
                <c:pt idx="2">
                  <c:v>Sanjit Chand</c:v>
                </c:pt>
                <c:pt idx="3">
                  <c:v>Adrian Barton</c:v>
                </c:pt>
                <c:pt idx="4">
                  <c:v>Martinez</c:v>
                </c:pt>
              </c:strCache>
            </c:strRef>
          </c:cat>
          <c:val>
            <c:numRef>
              <c:f>'PIVOT TABLE'!$AC$6:$AC$11</c:f>
              <c:numCache>
                <c:formatCode>_("$"* #,##0.00_);_("$"* \(#,##0.00\);_("$"* "-"??_);_(@_)</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9C93-496C-80E0-E62372F1F35C}"/>
            </c:ext>
          </c:extLst>
        </c:ser>
        <c:dLbls>
          <c:showLegendKey val="0"/>
          <c:showVal val="0"/>
          <c:showCatName val="0"/>
          <c:showSerName val="0"/>
          <c:showPercent val="0"/>
          <c:showBubbleSize val="0"/>
        </c:dLbls>
        <c:gapWidth val="182"/>
        <c:axId val="71542735"/>
        <c:axId val="71548975"/>
      </c:barChart>
      <c:catAx>
        <c:axId val="71542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48975"/>
        <c:crosses val="autoZero"/>
        <c:auto val="1"/>
        <c:lblAlgn val="ctr"/>
        <c:lblOffset val="100"/>
        <c:noMultiLvlLbl val="0"/>
      </c:catAx>
      <c:valAx>
        <c:axId val="71548975"/>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4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Month</a:t>
            </a:r>
            <a:endParaRPr lang="en-US" b="1"/>
          </a:p>
        </c:rich>
      </c:tx>
      <c:overlay val="0"/>
      <c:spPr>
        <a:gradFill>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TABLE'!$AF$5</c:f>
              <c:strCache>
                <c:ptCount val="1"/>
                <c:pt idx="0">
                  <c:v>Total</c:v>
                </c:pt>
              </c:strCache>
            </c:strRef>
          </c:tx>
          <c:spPr>
            <a:solidFill>
              <a:schemeClr val="accent1"/>
            </a:solidFill>
            <a:ln>
              <a:noFill/>
            </a:ln>
            <a:effectLst/>
          </c:spPr>
          <c:invertIfNegative val="0"/>
          <c:cat>
            <c:strRef>
              <c:f>'PIVOT TABLE'!$AE$6:$AE$7</c:f>
              <c:strCache>
                <c:ptCount val="1"/>
                <c:pt idx="0">
                  <c:v>Mar</c:v>
                </c:pt>
              </c:strCache>
            </c:strRef>
          </c:cat>
          <c:val>
            <c:numRef>
              <c:f>'PIVOT TABLE'!$AF$6:$AF$7</c:f>
              <c:numCache>
                <c:formatCode>_("$"* #,##0.00_);_("$"* \(#,##0.00\);_("$"* "-"??_);_(@_)</c:formatCode>
                <c:ptCount val="1"/>
                <c:pt idx="0">
                  <c:v>10343.919999999998</c:v>
                </c:pt>
              </c:numCache>
            </c:numRef>
          </c:val>
          <c:extLst>
            <c:ext xmlns:c16="http://schemas.microsoft.com/office/drawing/2014/chart" uri="{C3380CC4-5D6E-409C-BE32-E72D297353CC}">
              <c16:uniqueId val="{00000000-C767-4D9C-B978-3C660B25F355}"/>
            </c:ext>
          </c:extLst>
        </c:ser>
        <c:dLbls>
          <c:showLegendKey val="0"/>
          <c:showVal val="0"/>
          <c:showCatName val="0"/>
          <c:showSerName val="0"/>
          <c:showPercent val="0"/>
          <c:showBubbleSize val="0"/>
        </c:dLbls>
        <c:gapWidth val="150"/>
        <c:overlap val="100"/>
        <c:axId val="2029211759"/>
        <c:axId val="2029220879"/>
      </c:barChart>
      <c:catAx>
        <c:axId val="202921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220879"/>
        <c:crosses val="autoZero"/>
        <c:auto val="1"/>
        <c:lblAlgn val="ctr"/>
        <c:lblOffset val="100"/>
        <c:noMultiLvlLbl val="0"/>
      </c:catAx>
      <c:valAx>
        <c:axId val="2029220879"/>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202921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7D02567E-F41F-42E3-9B86-EA6DBAF2507A}">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plotArea>
      <cx:plotAreaRegion>
        <cx:series layoutId="regionMap" uniqueId="{2204BA0E-FF94-43FE-82A9-8965C89D32DE}">
          <cx:tx>
            <cx:txData>
              <cx:f>_xlchart.v5.5</cx:f>
              <cx:v>Sales</cx:v>
            </cx:txData>
          </cx:tx>
          <cx:dataId val="0"/>
          <cx:layoutPr>
            <cx:geography cultureLanguage="en-US" cultureRegion="IN" attribution="Powered by Bing">
              <cx:geoCache provider="{E9337A44-BEBE-4D9F-B70C-5C5E7DAFC167}">
                <cx:binary>1H1Zc9s41vZfSeX6oxsrAUxNT9WQWrzKTuwkndywFNvNfQPA9de/R5Hs2IySeKr9XUidjsuhIB7i
wdmecwD9+7b/1212v9Zv+jwrzL9u+z/fRtZW//rjD3Mb3edrc5THt7o05d/26LbM/yj//ju+vf/j
Tq+7uAj/IAizP26jtbb3/dv//Bs+Lbwvz8vbtY3L4l1zr4f396bJrPnFtb2X3qzv8riYxcbq+Nbi
P9+u7rs3x+u8MlGs79++uS9sbIebobr/8+2zt75988f0A3+4+ZsM5LPNHYxl9MiV3MWKcvTtRd++
ycoi3F12BD7iQrhEIbW9Th7uvVrnMP7FYn0Tan13p++NgYf79vOH4c+eBK4ev31zWzaF3UxjCDP6
59sPRWzv795c27W9N2/fxKb0t2/wy83jfLj+9vx/PAfiP/+e/APMyORfnmA1nb7fXfoBqv9m66/r
fP0wUf8cJEqOhOsyQoh4jo50jyRDlBJE1Pb1cNMtOi+QZD8ujwMniPz3/DAR0fFYFq+JCDsiihIi
MdvO+wQYjPERIMaVy91veoMnwPxeoJ8A8zBwCsyXgwTmwcC9Kf9+45dZk3+NXxMleaQQExJT9lxv
hDhCGIyaS+UWPri+tahbvflfxdqP1f5PmQA38w8SuJv7fg3297XcEMVHDMBgEuOtmwF9eeqGlDqi
YOaUEDtDJx/uvQXst+LsR2g3bALJzV8HCcl/dbouzKuiwo5APySimG/VBGb9GSrkiFGFOedyixp/
jspLJNoPzPeRE2z++/4gsZndZ+tu/ZqBG1VHCEmIzOgOG/UcG8FBo6TLKN6ZuAk2L5FoPzbfR06w
mc0PEhu/LIr7WxvfNvZh+f7zkI1t4maOOX2IqycGTUBIRyXED2SCywul2Q/Ns8ETdPybg0TnUt+H
ZfGKwNAjRSVoBnW3Nm2iN5igI7BnGHEGMd3ToOD3kuwH5WHcBI/Lw7Rk/jqL/y518apxmjginLmu
wrskc6IsGKsjFwsiMMNb0J4j8zKZ9qPzdOwEIf+/B6kxy/tSh68KDzlyGdgqpvYHZ5IeMcaoYGgX
BtDn8LxAoP3YPA6cALM8TGAgwSn1+q58mJ1/7mUoJDhKco4Y2Rs2gxU7AjsmqTuB5CWi7Mfk+8gJ
KP7lQWrLAjCJ79avhwmRR1xxjoFT2+tgJATNUlBGJN1iNoHmBQLtR+Zx4ASYxWFyNid36+gVVYWx
I0j2kSAPLmSSy2DMjlyuqJBoEpH9VpD9cOyGTcA4mR2klnyMwaW8ts/nmEhFXbFVkwkeQh65kHpy
gGx7faImL5FoPzDfR06w+XiYbuUiNqZsdPx6JgzcCsACST3bOXwg/ad5vxBUYLKzcRONeYlE+7H5
PnKCzcVhepeTLIuLMjavhw1DRxhsGLj0HfM8yV+kOsIMshsuv/MCT7OYl0i0H5vvIyfYnBymg9mU
rk7vtbkfXhcdCrUyTvdrjgAnIySHsuEuNpgQzy+TaT8+T8dOEFqdHqTXOSnu4vWrlm3UEeSYiskH
whKcylPDBvU0oGTA4UBF7dtrYtheINB+bB4HToA5WR0kMBcxUGamtK8YNjP3iEKCCXzyLonEz6FR
7AgrCJmh6Pagrlvq/0Wy7EflydAJLheHictJ2b0mJOQICeZywdhjpvJUWxQ92jQNuBjtrrvPkfmd
NPtB2Y6a4HFymKHZ2WsXZCTkjgxqYEJsEZkqCQRuEmGo2Oyc/4TC/L08+zF5GDdB5ez6IK3XGcRD
zW36im6fiiNOBJEu/16efKopkoNfERAy413OP/ErL5HoJ8g8PssUm88Hic152cTmlZ0+OlLA5yP3
kZGZeBYMVU4soZkDbYOySUz2IpH2o/Nk6ASe88M0aBfruLh/sPL/nL9kHJz+pk/mib16qjeuOiJA
pDFwQ3uh+a04+2HZDZtAcjE/SI35dG/sm++cxjbX++fQAAcAHWccmmd2Jm3S4SQRlGSogGRnl+lM
+JkXi7UfosnwCVSfPh4kVBdrPWTr4u71FGhTAADPA+rz3KYJ90ggQI6qneJM0HmJJPuB+T5ygsnF
YTKbF2tj1rdRY+6tNa8HDCNHULCkAtpmt5ZrSm9CfyDi0LopJyHai+X5GTzPHmeK0YF6nfg2isP1
a3YBQGeTYEKBedsLDwRsgiIFTMDu+iS1uXiBRD8B6HHkFJuTw7RpwD5v/lRV/Hras2l4JtDd9Mhh
TswbkJzQWEug7LnjaX6A50VC/QyhJ4OnIB1mxnNRFvZViTQGDbTQ2oQVFP2/vcC/PA3cMAKEGBR4
3E3r7VP++QWi/ASWh2eYQnJzkHqzuv+q1yZdP8zOP4/YNi1n0CJDYbvGFpNp1UYdQRokCHQMbq9P
lOYlEu2H5vvICTarwwypV/ft+jVbAqBXk3KXQZqzPxjA2AV7xiEWkFvyE2idpzrze3l+hsv2Oaao
HGb0vKlvXNz38e0rdgVQdsQIqAxmO535wY65RxhJyHLkD5i8RJqf4fJ97BSbiwO1Zt2bz6VOH9bt
K1gzAn2airDN5qZ9Hgb6myEAQLB1bZfh/GDNfi/Rz9HZPssUm8+HiU2pbfTGX+sSatGv6G8o9JZR
aJh5tGoThkBAJVqCUXPdnW5NEXqxXD/BaTJ+ipZ/wGjN1unrVtcEtGi6FKwY3eY7k4AaOBzYLrDZ
0fZQmH7Q5G2RbfVtrn8v1a+Qehg9xekweYPLKH5FPwRdHQz20UA8vT9CgKZBuAJ0G9sVfsBPPY0Q
fifNfly2oyZ4XB4fpN5cphn0C77qrluwb5KC2uzCZQQRwNMcR0HRB0IDhMSuQw106hkmL5DoJ7g8
jpxic3aQ2FyXDXigB/3fztErRAgQu1Fw/7A/fWvTJv5nY9MIRdBU4E5y0JfKsx+d56MnCF0fpjW7
ui8KM2Tt+lV7PMGqSQXbOnYdHWiqQbANV1IpN9XsRxbuqQa9VKr9OD0fPcHp6r8HrEn/H2I52BWF
oFhAHvbfTvIgqPZIBfs7YF/7FqlJLLfViZfItR+r6fgJWteHGcu9j+BQijcn5nVrPsDzuEQSxXcb
O9WPpQWOgUjYHD/w7TWJFV4q1X6kno+e4PT+5CC16gasHxxLcv+KlW1IjiSDyinaMTpoQsZBpyFl
lGx2tW3T2wm98CKR9iP0ZOgEnpvD7Gr7YNfRQ2j1z8OGDRkHhTnYOb2L6ybIfDu6Q0A7CHEnRu53
cuyHYztqgsSHwyStP97rHGj41wMDduUgwQn8N3E4sD/adYmrXODevr34w023CekLJNkPx+PACSIf
DxORT2s4EKoI7atukQayAGMKvR8/Cay/bZGGLaEP+0MmtutlMu2H5+nYCUKfDiNku/3lgVVPk59n
7/wfz+0CKwbdA9CaCy0G++hRODAF+kBh3+dDAwh7rj+Tc7R+LtZ+mCbDnz3JYRzS9Sk2t2Vh4tdt
KoD5hr0f7i6dmZBsULUWcIYNh12Gj5g9TXdeJNJ+PJ4MnWrNYYZkn4YSzr8LHxbtP3f70JADfsSF
6ueuYj11+wjoHI6hSId26D3ce+twXiDQT6B5eJIpMJ8PMlZeamhge3MD7HT2MEE/A+dXR+z9/Nrj
aYWztV3Pvx1z+OQEvl9f/YYAnMA4GfrmqXl7BsPDI5zc/fkW9BIU9vH0xM1n7AZuV8DTkyK2H/h9
1P3a2D/fOptNxBiOseIIFhqcIrJpy+ugP3NziQBdBR1fkJYhCSddMHCaxYZVhzMYYZ8FFnAmCfhT
pQjkbm/fmA1l9udbaISBI2Sg5V9CIgF7kxV+PGXyqswGOBnlcUJ2v78pmvyqjAtr/nyL4R7V9m3f
RIXdtC7s2YTDT6C5CXagMwiqqtv1e1C0zbv/nx1pWdVN06+Kjqp52wVR5ZU0Eamfiq595zp8OE36
tkjnCKX2sy1Z+yFlpq89o4r605PZ2ycN8HNTaRhSBPriGYLzJdyNtE+kYcVQpSpq2hWpC7wK07EI
vEaUbuT3rS2V13as+Szayok9nUtb+3Wi09ALRiOYD6xScaesRZfwGVEzI1mGP4zckXg5uDy4x4OD
+8WvJSbgNH+Q2BWuVGDFBZIETSSORQTYDnZFex6GM7cfsw8tg21LCyuGknvt0ONkFotAeqNwh9gb
UkSXeasHPNNtae+i3hjsx07FZwaOEG09m0eo9YTmaTgPyyS6Sht1mhsVmRk4fvXRRPVZmnW8n8fG
cS9iHbX58tdP9SMMEEXALmsCKRF26beHfgKDGJywc6rMrAobqI9lCB3BHksJLI2qaPqrrtfqugpw
9tevb7tZa0/XosBCYDgIQQFHu/lrI9aT23LUh6wyYbEq5IhXOI2aVWG0H8sg+vjrO4H6/HAnhQg0
kUvYAgAtf8/vVBVsGGsdlStZIbauu1Jny8DKgXhpFc1R3WSjT9EgSz+hvMt/t2g2i+L5g8JCgRSH
bVrdwTpMbg+7QuIoLPJ4JeqUr/Ok4esUDqXIlnzMzdzVZekNCKBfdlndEa9OS3FvM2VOOjWw896l
Gvm0S8rUT0SRf6C6InQWyWG4r5y2miFnzIXPVcn0MYQmY+P9evbwj0DBMWNgNuDAJMJAV8GmPQUK
uQ0vOA+cC9wE+TrW1oQedlJbMI8OQxGedlGcfg2lqs77sY4Wbsn62Ce4FX9bMY6lP0Sh8FmZtPex
puKu5VUkYMPqoyW+2s7mU8vG+A8gb+gUKjaHOkFHABeQTz6V0tUyRjqy9CJhdRUoObMqGpe97ala
2LZpfN3X6F2bD7zxoigSvsbF0hBdLTNWET/N6vx9lfG890TWhZ+6JC9PBmOtV/G6+uCaVM6Cugj8
pkyS2IstTTovSEyx6irHXNbOSOdhiFXiOWNQ5D5po/yYuzZ7T5LwKhwK2ntZI+qVDeobS3KHztyW
wETGAwHbwJpx9FAnk/Ms4vJzgBp2GrkSn49h3yq/QxHL4WSWIT5xpB5yrxvkOMMdd2Zj0t9WprbX
DXJE5HW5FYvA1M0JCwi5qSPcpctAODj2xigNvkJoqlsvLmrnS5OLfFZVhpykZVGd4Fpld3FbuaD3
NE+vYxX0wmtrFp7qQDf+APOwxMB5XdZd3s9Zp+sFxj1u5xkXOPTbLpS135IomOeG6llTqcsocEI0
w7i0x+BqSOcXKHE9aUX2V5+j6IxoVV1zavmyUYlDFsbNx7V0Sz03qE/GRZvKcOH0PVoTk3V/m7Cq
uD8SixqvCEkbLnqblKAcXTcfwraRC10G0SyzND8u4K2ecpkuYaLzVniJSRLHF0EnPFHyfvSYzQKf
WqfIl9pN5yFrBvSuo5jBuZ4aZV4CK8kuqO2UWfZU9OduOo5Z8K7papvn3hBnQ6HvoiAiZPxsOqcX
eeQpDaa8vCVDnliqvcY2TYVWNrV52p+quB6XrWpscJLrOK68hGTlNRIOPUkGShu/AQwCb6iR6gGu
XMpZEQTgD22WdvXcTbsQ+TqzOLiMauSK8jgdRBfNhj5T9tw1lsKK6oISm85vwBcuXCdKgssWVMcN
/VpWEhYcTU2+KLJYKy+rwXkF876NXd8JoBWae0OACuaXJshzP1JNFyy6TGT53AQQFSx4EeajL0cO
FrMgKWv8PNJO5rVmCM2ViZ08n5dhLP92mlbEaIZKYpcxk41ccScIg9OCCit44he9qcfh2CCwbtG8
CiORzwPTjvVCaVPEiyFz8+EYGZNXPidDFvui50O21HEdOz7ASj45VT7iGaVums/gf+RcZglyDEx5
UXxK8lzlJ1Qrm83TyLrvx8ZSukickuCzqIuMKDwRkcguA91WxTU4Y3qahCNJF00FEsxLm4XjXOJ+
VL5Mhqq7yOUAS9sBVdGzAOPmVFPOs1kY0LCZiaIFOGNhID4pxoSO91lKlTuTIEA+o0Me1ScYxew4
jEXq+iRNazqLyziYjU2Qcs/pdKWukqBLmE/jOhm9vEpG5wwFGVvgKgg5iKtENcdDNJYnUYy7cJ4q
FnXe5n0eVrEqYPmEtPb7LnZGz/ax80UXQzk4Xgx6RFZ4LOIx9mTLHHozZB1pVm6lhnJWqNpe8KYA
lxQakcIAlcNprIsgjnDxecRZEZ3WQ571C9PxMT7DNrQ3LCF8zfsgDzyJYfEumqIXdG7cMQbhG5zk
s4zWqfFlF8xjHNefs66DyCIJk/bacLf7WumIHreiC4O5TDkiXiED+ByelUm/KHSLV2NfUfbOWI5v
sHXgHZ3rGOlbPIh+3pI8iY91T0h3UojQkMvYEepjgerN4kyS2ixFZiJz1Q/MSh/VHWATdQUIVhow
umfgwdRH2E4LqzsHK6lnsFegL0+sUQG5SnSTpu+JLBQ76VnSNRe2t5vgMxr6K546bj8vuxxuXZbj
2Ho9ye24RKnYPPxG9A7sE8hV5XjFeAFP0dQcpipKy3T0VdqC6lRZmMbvCi1A5XUDUUEI18CmEltE
lzVmgy48WkUI4O5031zkTlQZL0ZN3S96JBCdD21NNkYDlMmHJwID0iu8iZNtkX8MCFWnso1j6cmI
p7AuhtBddwUFMXqdDO+p7ZE5CyHMTc7KqkiTawneYmkKhFe1CuvPDBG39iIWxeS0lKFqzoKoDNvZ
oEXdQYA70GVFYFp9JOrhNs1SftU3BpXHNRra9FPn5qE5zgMn/3sY1caGxHUWzSAPkHQekyEyi8rN
1ScHBfki76qw9gQDMzfoLnofl9acqTxN+IwTTUIwe3DQmddGRH3UidOG84wUoCajE1B1wooS1/c5
GOThFM53AN3oNhZ7nnAHZrRvx3YOTqarz7BuiOsHKrMteFraIgi96+SLVq26cQYI009HZTW+s6YY
jJdjLNqTuCPwUX2Oo9FnXeiGJxXA0vlOqtzFWLatvegHkV0nrak9Kcwxy/uWH4+dC+CkCJtxWWVp
WV4Ubs/OHYtYOY/qIm/PwqGrIl9yk0c3EImYO6QKMCNgOk3rpZHpjKe6VtbgBYb6OgtrHP+Fy5HK
1hshAhs+VJY6Cj7MBHoeCScNT52g6r5GIXJaPxPGTU9i2MD3rjdOMC51U5t4Ho8NLNKY2IRe9Wk2
8lXuVlnm1VWL3AuGI9b7A0Q3Zt5FFaDWySIOPT2KHGyHMdkc97TXszYjUi9HWcPqT1kfitkQDMj4
QWXc+lPHB3yTRBrWGng69RHWem6uClVgMLCkUslC5pHbeX3zmcimk9hL01Z84KSou1nHQ8suWJDJ
9n0dGKXBucOKnlcxBTQhcRj685jatDwXuoroFelR5p4EfangufreCS9S7VTdLDcB2AyIxhp7kWUB
yK9VGi5MJNNo1vUInQw1A70fXFfEHgsiAc25EJXuuItdWLpNwG/LatBxGO2+6eHx1//clDn8+Tbm
+z9uviji+2+wmWj7DRO/fBcchrjhIcz0TRtpHj8LhNlJt6Evnv3yA5XyE7Jk+4UVP7n4jEl5xvo+
ZVIIg8T5MXz/gUiZkMffuZRv43ZUiuseKQHeG6oQkHjAFmAoxm2pFCiZHsHOEiitwpdWwLGhG7pk
x6TAt1VQMANAe+9O1t3RKBi2SVIC7XUKww4JBSeJ/i80Ct3kEt8zus0d4ZRYoFIopMxwmCzZ5CJP
UtcMJ7oAj8HvJQ5so+akYpWT+ahq4/Ej502VrpmjuVkU9WAGNrOk51HvO2WAvoaFZoXjl6RPxamK
+NDMUuUU9XGn8sxcQAZSOYNXpj2vvvLUJn05c1w3S6gfQm6G70VfDs37LOpFtpaSV8EtzWntrkI3
risKJgt4gsxnFdf5ZYSR7YpZmHGdAtHT8Tw/x2KoQeQwz/FwRnJaJH87pi1hzBNI92Rkz1kF6CUF
ZgfyMDilanOuK2zVej5HAudxE7mRvA+6skjqY5uzjB1nrDVaHI8mtHHnj3EFh81mKIhJ8JusGwOd
+wwjaCqCdklIuqGACCeUqM31JxhBDCaNi9z4LsEpTWPflpRTiM8Vcepkofsu1HYGCWPIIs9hzlgV
Vx2jgyE+ZqPb0VPrRoVJvbKsqcYr6Mao4dqv5wiW8FMZwUVTCpwEnIEHKetmWT6XsY9ih0SaOneu
o1tEZuEoQlEvMsksRV6hret+gcgosCe/vu8Em819mYJjRKACToCcmt63aoZSlA6VdyFEdcb1WgT0
z18RZIwF5A9J3MSXRQBfk2MhUy6hTv4bRmFDGDxRH7g9MDFwSBlRkMbDd5pspuUJNCFvYwf1Eb1z
RCZq6vMOuXwNiuTYk3KMRbaKHVziC5rWQ3OdGoTGyIMyaAaT8uuJeE5tQC8tJ1DGBKJ2s5sQatAT
AKwbo2RIi+A2UGPB9bKsqzwY5k4ADNywHKTuAZVf3/LHh4ddPi40lcJpE5uOqwmFGIkoyJIB6Tvm
dqDliwG7IzhFrrvGsDmwX8z9ohuYdeBcXehi+FJCMKWBrI1LVHW/WQh4YslgAuALMkBLQFHhdEwI
didQqDHhqrLOV/jWIZE7x72NNgqR92UE37zTQDoyMj/OIV6uvB5IPJCKxyhqrvPKTQa/cLAurlUe
5bqY1bzU5H3exoX5+us5e87tMAHFaARnEMF+QjhSHbRlYksgC5Ua1WP/tddWwyJATYpgslDfUe5A
MEtb57oikFKB0tiu3PyIq7D53WQ9Z883NLVy4eww4CuBeXXhhNfnk1UgGwVJX6lbBLmP+4VRDfcl
bspBCE3zkBy3nWyB/EE50wRoBp0ZkXrZCDGgbynkRx+SDjXO9a9nZ2dMv2sUnP8Lp8tAsxFsldmo
FlQSnkuGUF2UIo7MUo8ERWZOeL+xJw1soG3Kv81YwJKEpD6sOqO8PBgj7HoWoiycn4HbASca+mVa
AVd2TlhfJOgqD4DfLo+HugNUV0Efp7gf/ID0hnw2dZ3X4VwnhBX1PM8aIGR8VCLX5DOpOYqzc9rj
krpXavhmz1JXtg69hEAM1/1FGkZAgczSpnVjrDwghDp6XI8QgkHG6CQVrKQsa7nSvnBgWOSleSfg
R5iVEpafO6SgFETpqDlJv81mF+Uk4b5y+sGBcLUlDizkkkiZrQrSwHRj8I+NWFGTcfgAJyGbhVKN
IwLcUCUxJMWpsTkePSCgIQKfuZXIksYrY9hNoX23ti7cH/U9wK2SEP4Gx9rB/I61rHWwEHVL6xOB
nNQl80qWcEtgexLanqKOBHHoZ30OW46XWV9nSfaBlk2i6ModrGLVSeIih7Sn3LQa/MsQ03TsIOof
DK1nUdrkqn3fJZBZF7mXRFaWge80Zdih3KuhtZaTK1WrSnTzsIZ+wPqGD6odyxuEho1KBjiFHG4F
uVRXujdxBcWpcAbrHAzCItI1xomfY2n034MgtZGn3O078gXzfrByxfIuqN4VSiUpmSeFcYATq6C+
1VsfylqyJvOiHABbCKXJqAcPOX1Vtn4Ny51Lf2BD0J2nylgzejpLuvi0cJTUjt/HETJLhjLbfXVR
ng7RLGBBVRReDvy2/quoa+k0wCrAybHaH3O9Qa0uKhW65zKPBbjvIso2yVXAgWfgfs5YAAANhZXw
Y7s0shgixy+FyFIXLbUCnwZ5lUZujj1twlKAGEDCAKOQOpD6gVkp5XVVKCdb5DEHtiUKw+6aDzFP
ZkPcBUBitfQ4RnQE5q5vjxsdlu+Fdglk3DxaidhmyK9Zq28CWNTHLOSl8UD7oq+JrrK/QhSXM8jN
g8yTGbVLrLDwO1LwMyhJfClTUMeiq9xzt4urmWBRBOgiRy8S0bN5UsbN5ZhkFs1h5dq5HBDNYMW6
+W1UNdcEs+pMMyc8y1tj59xA/gauJDxuy0bNItXJd6KKaj+Nq/guNnUwy6Iq9AZWFDMeqPpUjiRf
DEERaK+oOIOPlkPhs6QQiw4+8kQ6Q/RV92WzhJw9uKtVmi3THmejN6iEL6IEldcVc8noZSGqjefQ
MvzQ9aNcZ04BHCxt8ptOkniOgLg9hYpgFHul49BzZvm4gHIC9GYmIniHHB5DxGGpusN5yKAqhiv8
viVJFC+qoXDm2OT2vWmZPdmYgpkZ+uaUGj2kHs876QdCBZH8K26JGk7A4TW3hrAEz8umstoP4zwa
vBbOTb2XlgPz7QSOPs0VL/mMYZu861ua+pzn5Rk3Ftd+IKNyjRIDVQ2oX54ZF29WaMAhQWdh2532
uukvkEjbE5mXzmmc0ojMJFi/O9x1tPDGUeLIs5AZfO6quruvHaf3SYxHOJAkKYmnggoSgHE0sHKj
rMo8iHl0M6vGDphitwnr0EO4ilcDBp53yKseGHaa0VNoy8qqU6hm6AWpGnLGM6hZQOHqI++GW9QE
wYphUJ/WNHaWixrFXtgD/z3jQ0nnTNhiVUVMfx6qvl0kiDQ2BM40Tfs09UUc8spzGsrWbVOXHiVZ
sSzBy3oE5fZdj4v0nYkGC+Via8MPdTTUf+m+yqFo1Te9H2BdJV4C8lEPSzdIQfH6DWnSy+5KERNl
fjG2yTrJq9GDwkD+EY7Orb2qavE7KF/Jk4po6TcaBacsLtjaSLc/T0YMBYuqBMIstYH1gsYBsits
wnNXOmXsZThVa+1AsXQm66pOPJ6Y+srt3HQBht51fRWP4tjiMrqqyrye0y7SHwiwuMu26fEyqVp3
rWnwoUvG5MNY56Nc1hUbvKTOw/sBJmQZWdE085Kj4dpqxYGsY/VwhtPQeihq2xNXpdWyFopjLxRG
fVCFVV8pUJc3iQ7Kr0A+jfcNLPBZK0oCtEZCgSh0yazuoWqT09LxeFe054426ZcRlcWSZjiA2KoZ
2SoaEANf1oNFQkksHfDaqXssEAv8yhTJMuWN/gDRGQX5W3KKUQEkt0vN56wK6itVRPoYD5m6znM9
noUmqee9AJPrJZt6ZMGQPdUN664KIJButJTslqYtGAdSD+2KDTkoT027S0xtc9Zr0QEX1tPSKxtZ
LAM3Z7OohsqY14HNOxkdHZwHQaTfjURGHyTY7c/1KO0NOPzwGJRNXABpZa/A1ceLTAX8PO4yTH2b
q2wmR6iQwXrXxWIMnfIqTWV0FfbQreCrKkML3SX158o2DBhYPo7nWrHmLA661AudvLwJ6ahysNlQ
l6Iilce47KEgVY3sUrYhXUaNdu6cAAgrdD5wNsbKH/IeTiefiaaCKst5ymkr7BzBDufMepmqgnMo
iYdXqsHZymFD8TGzeg1jQg8qBfijySGCSRqRrHqVQALFKxyfqrIiXxonaDo/izp0MbSi+RCTtq2X
Ecko81WExRkLSi0XCuUF1PkjWc3K3rDRa/Oog2oBlHK9ZLSq9XIaFKvSMQifDU4tYK5d1Fl9Xqu2
yxa41xjoZVbnl7RnzjtRqLjy3R6q3PNIVfp9EsZtPtdZOURneZyW8czRBYecJgiwsxStMeP7QRa6
iZab0APNVN3D11ekMGtlF6anKeRMOvOxgMjF53kTtBdp1iTGpw0ObzoxloNfAu12DgF3gGcdhhDx
zEKaZT/yOBqlBjuiK8tdCJzCwgmD49a64pQDV1ckNyMdgv/j7sx240aybv1EBEhGBIfLQ+ag2bZk
qW3dEFbZxZkMDsHp6f+Plvvvsgpto3AuDnAKBQnOTCUZ0x7WWnvTnaIVSjY0Vy7Gzr4MZDat524n
1Q7ZNCjzEFppWUSzm1ZhH/XwR1UZWzJcHnJQTy9yM1l9aFfH2s6zJ9Zih6Fd+2YOi6WJ3b6z/Vu/
wpwe2rXbDm2z5VeFO+YxmvzyarTWZSjeVavlhZtg+ht7qQ+O7dblVEardlX9bhxlEYzAg4VXwU6Y
oeU8BBtgu3FWtz5Kx1TZTZlpOM260csWb+PSAdrX6/bg+aYoL5pcqvaYzmq+LXOArkOx5MuFSGnw
fUAPlPkkeUXvXJZpr8tIG+WvkTsv60dvdMc7S4WLH9dFIgeg8VL08QqG/+Roq/86hYQmaAFW99y2
iQP7DDZu3JgQLrPaeBwsMwCw+pl3v1qy9QnMTABnGWNJRz7Q2lZOrwWMUBd4R5BeHSkA5iU8ljXS
DUg5d2mVunWsyTOPRdDUyUXRBfJLOk3P25alj2mmn9NQqwLCcq4f5tkvjkmQ9Gcb52FjJLz+wQv8
7bpa3equF7k5TVkfxrrTm458qpV1VNeqfuibyjv0vbdGJsgl9nUa6z/GNNlOfrsD0+mS3OoSvxI7
yzB3hw1nI9+HQyYefNX3/SGfEI2wH9gw0ZLm81en1eUH3TVDcBx8P70Z2qZ9AP0e06NZ0im59Jo6
9SOrXsLLui26A7hzdSq7RD00IPbHcMza6zJR1q1bLvLa1d4Ut+lgx2VIWnRw3YRKOuOb8wb9VEVI
3GH57HDqhqN2vPYOtcA8Xup+TqJwmO0l7sq0iKU3TDoKHSiRuK2txlwClafLcW0t52FLeExJAs3d
nQsrm5AL9TYky1r2d3h5nH/uldUhL4gvuIXkHq+Tn4wferFpdPZU5KnzTCUr1FDphOfWDuuTr/3i
vVXYfTzVXvbJRjwCRUomReJ28t2k+NzO7thGSrTtZ2En/ZVxRbJESb8UQZxXaBAS7TLo1E5OMl+m
mJIX8a4gLbmaZif/o8yE/1wmqfOpdMR8MzmNOCjdtZdiTden1q/ccrdpi45EYXe3XpII4laM474J
5R+yrEnE1qbevfbiDi/tFFj5sfLyHA9Vk7JcNqrJ23jo82U8jNXWkgj4c+HEosKORJ6VF+q2QsLw
gqRjLCO34h6iokKmFZd8b9x4HnsiW7W6rD3j+gdS+KnqibXgSmrdjv/SZG1ZXGoh7Gcc79xHoRXM
04U1lt5h1IV1kXfKffQKmZ2cbSpNlK+WfqfUUryYKdC4BzLPU2sAz6I2UeJmUEF/rVd406hPCWlu
lsHol9KFkY0H2RPY5lO1/DGOK2eFQ0meZrQS8us0h7wZFtN0bIpJXM1dlyY412UjmPfV9I3m2VNy
qv1svJYr+VtkEY6MhyrpLHW0urpIY3ub1NM4VNVnX09LXA5iOFS21dl3Zvadh5EsLzwlIzFc5I1z
Vp1ngqorrF8zH5cuywpCuZDQs98Gq70T2exYsUlE10VrbSt97PUERtgNmk0Uy6zOCllOp3TydAdb
FxclQRp8DWnsFENa5S4xtWiS7VMzmKZ857bOPBzIKpISkxZ67aYR4pi0Ws/wu0Uj33lGoJ4rnS4X
XypKr60mnqxgKZITDyUrF/u2zFqvDWOy7UXqyCCTGEzs43DVesgc/FaFBAAvvx6aaU3q8noNoELt
eDAkYPp9NUE6iGgZUhOaU290l39K01K26WHmqPgT5luIpo+mpWu98ZQSqzWXJjPQmEM3wOwds7LM
6+aoutUpH6CYLH86a6vIx+bQr9Kyi/cFFADrIK12yE0RGdPMCyRxz/C/1RZNAJjHoWjWQ6izRX1S
pLjZQ7ewW58t7YEfoP8CZrBcJ1n0NZInm0xYYcfJhDmHm/81lYm9eGcwu43z1jlDmH82es6sDBp9
XpEEzGVSzB4uAnM8PpkMQCG4GQkolzu7CO1VxiYdTFeet9x2WS1cXtEWLyIwzVQfVDWatbkWhuHB
qrWN6w6xpwbY4weoVJ17R6/tMlQTtjHd2iYHgSaK7xQy7U5aBwX22BrbQ6mq9NbNyBqiRIdYzDXM
CaICec5Hv15Xfcrk5IoujxuikWqWx7RZZF4d9TzLndHrmza42Qj9gmNiVV6CZnJKQm0iR3ahPPrr
JuS5d/v6SQemerS2dhgjt4U+iqTh7BwdL6u/2k1JlGWUnfXlsfUQWB6m3m18dDZuN34A8jfrsRgH
jUgnnd4rW00XojP5TWsnIi5dz9wWzrpCQop6vByn0D4LOJ+HIlxm/7IjhPMj0ehVRkszl825H203
HpdAzw3w+lR+1ZudlJhWCSXq4UfNYRTbeo9mZl4IEKzqSARKhpgUWqlz78mxPiR1sLygJ1tWHTnp
3Dn3QZmX6sCj6Zs/etoX9tFQTKQGzWZNZCN94WRHwol+uDBQ/tPX1Fp2xIWI2m3irczSE0zLlFgn
BBpB+GjcDtVIAiHdHiXk7YUztP7naqokgKWfuGkbAyjmigzVX4e7OvBshLa2MuOnYZv7lMXRSZ3F
jRN2EwGS415LCbh1hxpD1pHsiMNvF23kEs2i9I9IX6orKx3aaNiMinsdTHe6XrvYXc1wCBoVIgGw
xuy82SsL4y+pFYkl6C46XXVFbADMXrZi6tkbSfjBWEgNTLbpk+fo5f3KYh+QMwXhsTDt/M0q9qCg
LHR6Y2GGh2eSyzn74Bd1v0ddws0viGC8q176Kn/BRIr1LCZZ3LezSG6X2kq/pr3DzAfztlyMSWJA
RrYtXyKd2/NjsCjzfu6rjCFARHXR7Nct1nQXgS2lCu8d4EP/EBbtfOkAWuSHWaT5v2YhYQJVOciL
RhZF3M29euiStD2NbmN/8vrBiUJ/2Q5ZX20PUgzbGsFgrHewom5+cM0wQctUDUqQMJ/C6TJFQIqZ
b7ZliNJkXrjdsEIH2JMNx7rxV/fk7o+9injKbz4c0klMmF6rTkBhRu0nJhLp0BEUIHi4FUabmxTp
ZnCwVar9UzFW+uO8+KNzWseGUdal5z/LPkNJVhOAI3zcI96BJzs3ETE1kmevTMI5asouzw44dGSS
FXDJ+60GAYg2T2vvWE5bsR6EXefHrVv4m1Sp4TJd7FofJqH/nIesObrJsMTzqNbPPtZiul7GptcH
JGvB/aD60XA5pToSghwUqHbbW1El7nWQVaX/EloJIsneScJry8rcFwRk5dVi6eG9qIcidvLA/dLR
JL45NoMfrnGuhgK8eZb5ejDzWgxR1QdjcjRZHlTY315U14Xjruo0erN6shAzLncgV6UADGjrNaoQ
+nxGgpWuCLec/q5NwsE++sggSApCt8dlJrbahUZF9rFUSz/H+E2iOuLzQyb6LtjnzXs3ixkYWrht
chdUtfjUrb2TRpOpPouhbj/1I2Jh6gHBHkeOTRCixpFh1X9OrdlOia0WK7aIPG57s9XxAO7y3KTG
uuwLDvWhz0v/3WjG9mpUXR2TkZc34AL+hZXYwROIce6zDVLvRbuoWRdpD/dTvyIP5UkgblxMwbxH
a3Z9qcIGiMcfhuBiEFnjHbYQAVtU5+FybpQ7Vffw3fmhB9w69Gx1GXdCmSPhi3ONIi071cXsfMqS
dfkUJqMT6cHYkJ+qPNZBlfwJgW0fpJLjY0C4j+Y0cV7QHZWfbP4ErdzCxLnC+tTXMrhdOis/62nk
1AXmS1u343tt7BVV2tjaDudgex+mKGPYDbI+4w9QVZlgEIfAV9egaNbN3Ln9vwrAjkOwkKh0FFds
0ZI57ZMVVPKhyATaWwmqf6l146g2KmbEfeKP1YD+98dSgwf1Lziosp4O0K3J6n8io21rfd/LoZXq
3VhkHVZ+oBVGB+ncoWDIIqx6UXdwDYUW7Tu5rjvlOLuIXd2DaG2YuEvbZHWxXQZJsY6PSb7M6g/V
yLa8KNqgHmWcyN4erUMwKdS4GC8ESc9+XUOjFqGTe/ZhGjtnI2wM7DWP+9Lr7eXSrAsoZuShSThJ
2czBs9c0O9fb6bJaKuyYymx1IM5ralDS1UvTY4cKuJ0ul5IwvjgtK2oGDg29PyWK0SnT7Te7s1Z/
OFD8UvnpcdDzWmZZtOVpCc2u08SB3GAPIkA6p+gs7e7DJIKRFCYXi9f3Ty0ywak4zJsKyPtoK5ov
xV1RtINpD8NMRYtztLUwQ/diym1y1ohv0fkaz4jN8YCbzrAMFwlEZ4Fg01r3kUgvtcPqnCGh9rt/
GSvdXBXlSVDyHo1+fG+5tkakiMt1sQ5J5cWLHQb+9Bslws9kO6wh4nkb6nDnvOkWtEtj/sp2A5UF
o00BwLe61TuhMeVKk/YI1fRwmIOfSdPH42QvlhtneQFF95sb+Jnk3m8AeS80N4WJsISQQj/fQK5W
11foTr+WrzdQs0/Yf3UZVuw4q4UX+w2t/jdamYaWPDhG2LR+kUIiAvn5knBDw7gOXvvSVMpC7VKg
84DWmlabyPxaJAqFDAE4D7SvC9WgPel13TvqIrCQ9pVRl6FL2TUyiF1xJflWTddyKcFvfyPAcN6y
8bQzEZ7v8kwuFy7ce0ucLmKGV2o28TIkrgd7uEeAlQGjHHPdxHO3dtyc5dcT7wEj1e16CMpttR5m
rZNLpGkVOVe9Ea9cI/GlgCZqQttLxphI06rukTemGGKUmAv737WK1WmubMSQfGsJfEla9Rsu+GeO
Gk0H6klYas92hOJxluoNR00+0HRTM+lnH2IDbkzbcIRdRPSCF4udDa05pueVl63I8HnPfBdeaCfZ
2bNlHoXXncwsfi99kPvF/0NT7zdH+SuSA8dhG4IFvtkWcAwDcUern3WP3gAsHpxE3rpOJtZrMZiV
6QhJz7enGvuy+pHJ+rnLYqjs2btPuy2xLrD5xfbU7+DWXZB7u5RqkVNdhefSqH152oEkGQRvT5jv
dV+U29NWoZwvI7uqdnlPzuyzQG0TZrwoUPVtT0G9LKydUBjahODUTsfgoMl2hhM43r52JbgSUqzu
++XDILXWOQrapeArWthg7jy3ml1FNWpVl1+WwWs6fQqn3pmI4tptvOn7EoatqurexfemSb1cpBIZ
0ucmaBL5RJLgsMn8IEWRNcHnI+b69d742Q58n32fhBkjJH2PB9S92Rr4pSZ1QNOfN6ceiEgW1/YJ
I+e2aKtLYboZc/TrK77Vbbj7k6OoZ9z1e6ic3l5x6O0hm2sxfxaE+2zG2cidlXZRRSBz8qYOFQV0
CBkYKK+hrujWfyV9f30b7tuRUxbkYePo+EEhlgRm/dkcbQJAEsS4fqplU48iGlujrG+krx3WKCN4
do594rf5+2kIUiyOzlRLOV4wulOLotefK5JON+2uqyTwHhbRV8EaDbPjTfdjYNl53Kltaa/ZRKBr
BeTMzhEmnrMfdnzpdN9OGYHBZVKU437yJzoFv6MBia/XSJS9WKbzr0f81q4FApeOMItRM1qBevLn
EZdekjVzN/iPk2ls5H7ApC5yv2nb961EjiYv0HqD/ZKrhDu6k47fNYAW4ch+KkyBcuEhWbx9S7td
Dgt/kWuCLkxkt0FKnLpq0jjzTa0lpy6Z61196KxBzen0nY5j9OshuW8sG0W1AdIbhDWKFaRN1Rs3
1qGA2NqicR+DMROcrVGn+w2MlqCe5sc5ptfOyr0l2bIfcWzlblJ63eForMxB8OhQRcJLLYUJ5Zcq
LHx5AQu1z0O3gjfeJd3Cp/JM7ENc09obTqXl9+Kkg34SQ7ziLxjub4b2c4jAE70wiZTjOhwVW0mU
cT+v1ghk61emXR8FUS7TP/YdW2urtrz9Y7SDEmRxHdtue/LdZvePtdU6LMji1VW6HrfaoyLjFArL
zI/o+XqmAyxesPvEtGFNmtwK2WJyrvRu3Qxm8yJ3CTRAKNBuccF8TGz+hRrVYSog35mKcfQBcGIF
68ORyEK34F+v87Obwr2z+f9KgN+/eoG/VvC9OaMB4QI6NN9VAQJd+2+iQGfepLd6nfVxqv0W6/Aq
BHSzYJnKGA0uEdRvnL/7xh3tl5T0Qndt3NJelv3GHdlFi9hOL/7HwTjsEEDRkQ2F72d+ZKFlq47J
bMHPRV5FCU9/UU1JQ8iC0WOWqMmoxve+NxCeg6hKxOroNd3pHtKNTwEgcPDHpcFR/Vi2tJsbpnKp
goazwinalyMtl30hgA/3EDlcCwQ/NmkMd6LAGben0oPL+Z06V4ZvlH8MfncCGAmHUvS/a08Rzg1Q
8DBNQHMeFSijKYWOk9lOiju0HLJfj13WezqIQtcNiyzq+y7vruzKUPscaaId67pPa0veggD5AiAD
zvUP5A/2xZwY6R1Kv2mrr7Kotv6+br26/zIDic/v5OTY4BtB0YRKo5kRcjCneVZgQX2XoeKPvNqu
nRsKFZ3wACgYOnGxjKZPohYsaCuirJl6RC7pUk4chmnr57WKFksVsjhRXm/kg1eNqwQMXxwzm7MO
58xJiN+SFOguQ6hVxf5WzduGAJitqElsVoAQUO3CO02hn0Jj1NayfZy91s2fjKxS8E05uk68ouRt
18hLxyE8hLlL9UsKwnlB4D0eutaet+skbGz77MxO5p5S6pUy+6jLtpaPq5rS0noMSe6Wj3tl6nhr
DWNj3eMxfPNV9Z7XP27+lDYtgofWyYYPIRXm1G/m6MApNZEoTaKwbIWbxT4IfRe8ODXU3NfMRXm1
HNgqa/eN+sJ5hrWp5sEpAK6aTgUHFJOq8s5JDd1xh/rIKsszoD18U/YtCxoxMsuLI4Je3tIkYGJL
o7sYdPaBZiejZx+bRmrtX5qQorDqplFLiQSwmNJxnm5mlaR5fkoQjBl1nzSguZc7X5IGJ/aKJyA2
p21HsKshyOcQyl565MFZ0gMDXc7pYGX5ec5rvA0EG6jveph0btSn1jJAzpdsjtlK4hnsBiW20URd
YTSuIli8dxXtBfg1vr5o5XnFe3TSlVwOJFh2L5vpQne6KrwezuLCWSzL9+O1UKXxz2gdnbqKlJx2
v4geMGc4qVA4lS9LstLnJS5UFqr0HZU6s/ap0LPI/k9+KSxXX5ZmDYPpnYf6Jg+jLgx39bbfjyor
n/w0SawNPLQamClr7TDZt1jtLlPXlkio+rqhKC53qvdFMQNVHlH5zUN6/LfoULj7La0TWIh7tNNs
zbuDDQvaUxM6IpVqPrkp+HUHllKFQLkU33Zxj2KYmaWkJseDxCDf+5dw/4QsUdeFe0wvs4HRx5ra
PuGdimzeZ0xUY8mvdshG66Gp/d3ky2lMAz8O57FlA2wwAN55DPuaz+nXoWYIuJi+rtiTUHzJkHC1
KnOgLhowNtbF0TJz1b+catnnuZFhARxgGatnKawGkYf8Bv8cknFQD0ukFVMKtPodXQAyZSxWUJrO
PI1FY/KG+bIofkTNsUlnuQ1oW8Gt5Ky0hm5nZ3EFwVvdS2It+wbzemtfeXgTXqtCxFDjYZpojwG9
OAbdzD1MdAhijD/G0/dCdC+UJmS8plAzeg+lkkkoYkktPl+vfZSz9vHH7qERxY7n+IW1Dw5S7ftk
GHZNH/+IcUO17UpWVwyqvBV23lsPP6baev34vyf59XNoqt3y1ncRpfix08ADv5S5p/P+nDdiZdCd
uy1cK3XBku0HEvCUPhnqdaHaDbgH7GVcUSdegsmvwDz0VZhW711Ym5ZZomay4iMUYDncFYLwZAqj
0l73oDetFdJJqsZSuwNA/T6DreYEYddex5S5OTlarNvGm50L4K89O7dfl/Z1e6D5qpgfD0yWX8qv
9sEv3pqxT1MHwoBAQmYeL64t+ozscbNy5AgoQzOxT+/rRtrMSiXrkUHu3+LkPWQDuZkv2F3DmO23
/jqh1jZv/KOtRCv9o2UrihgvAXn8RZ9TW7n89ZzDBUw3r7JdPcysbz4hdn1xvLRh+0DW1vvg+4lg
992A7nv/Qnfaf8mJpgbMCEXrfKTe1H7/jfHSbH40VVql+alJkTY/ZJ1wUnFRDqvvjNfida/kxRCO
/vnHlMPq9tzO8qrvxQO0XLzQeYmfnxw0UfYjkVsRTAfdWWOTx/aQJlxcFRm8J9y3pgqkAjAAOnpV
uPotgDkab/wrr5Wr8YrgVBIsLuuVCIdqaS9G2drUcVehrOopSoYUZBDpqeHzGUwwvwgaVXVXd4af
Kzpr71nZs4MuuqPqqbqbYHMBBea+4OpOBgb45DXJQhaQUNLJzoCx9nZEUIChom3ts8oEx6rGxdbH
xWpAwQGLcVXLZ3TDBfYGFXdblhc/Cm+gF7K+OJmsIt/9Y5WDFOJCFxnTcRbfz0zXBhWzPiD1SrYn
kQXtPD6iSctm7wJBwD70JUwHpkggwCkZUZnOgzp6m71Lg0fged5zFr3vGvCqfYu/VpoEQznz145x
9/GOee7uMn42OJ/vcopGqJuuNhhZuuaWTRgBWaxefSuA9/mEB/fLpp6UGag9eAVZNkdVyMFNgyjc
vUyTbuM7ttcihYS0HFl6p2QJ6IYum9S3rsmdGor7ASbUNczKfp5GOeeUK6VlMGIqhZfAANwNgMNM
M7nePnkmFztU4JqgpGqpqGAdgLLXilF+ngnPEutqToa+z+9CUezlHAjOMT9+mQgPqhMYa6XoPynQ
9Z68WatqOABdOJ5EcUuC+yxT4ZCS4wx3nHCz5MaoUMzsbqNWyT7n8K0Om+91JosRqcedyO0cyTsI
bp34H8rNzNZDTzANqrAhDvCesbfsL2vWGzNQSHsfA7JvC+NPermjVBVM9I4FhHU762ca7WSd8yKX
yqvuPK/TKyoUF3bX+hPBYbEkwNKhqFQ0VFQKWXFQOX7/BCI5l+NHO+2KNEUhvopsuZ99Ypvuazjl
U0cBQ4LkHVU4JQh1GFvuNpRPmzSubCODd4CpH2lZQUzp+woFoGGX10XoxhMvwvVH/kwN33L4MZLX
tewow2d6eMjPXoSQfK8S+FHGEKLZYtcR/e+HNx/q/ROo0ZizpPhei6Ac2+ITiGb2DyYCdKI+krnv
VWB5lWiOckq0mNxt4+roI9KYnUDgrvZ3fmzZH+UJNEvnrYE4wHvezalF5fSy9vB/jtvbwXuT+enc
RjNdHljodUtC93Kmrwl/lFrbDgcOVNTxSxKWjZeI+dnfktYi1R245X7n5XdlPR1Y9gupPsSlQcGw
2K8ZW5MXm78LTKF9P9C1Yh8zysH9m7vA2ct2rKrbQcih93opD3Vady2F8ZRoWA/mFRsfZ+odp6vc
TfcwLpML1/Cnar8t8/3AWW2JH0EK+l3/r929IPOAxmLfk35CF4c8UtkAf3HMimov0XidEHDg3eiV
gbfXdcjBsYrrzBWVH/wG+HqT0IPlYB/YwTCroP9/g5VpOEFwWmr3IWtbj7v203ThNMwtZraz5H6C
qlcUfqLZA/f+61x6T1z/grPulwfwR+1Fr0GH679JbBGmt9Y8+EBVr6axAAPe5x9NZ0WL4F+l7W8A
dE4TnQZsrgVkxU9vT+v/Uss3B2UHze40/94jdrm0bUwHHinf8fjFffVDL9sJD5MXrDBdiiTn5Idx
/PW9/AwhKJv25Py/P3HGF4Lt5/58L8kkXODbIn3YuRjvOVfOHo/DUtKXYmsJnX83z3+/IEVXAAd7
QzDAxfANrlhmve1UtZ3cv0p30hKPf+l/L1D6cbJ/PUDnbSspe8dubeUjTXYdCvfeXHCpCpk2Y+Xd
/7AYM0pbjtKK/FWp0yKHAE2/Trb+g5lRxB5q0+z2/HuhmjVsEn/0mzv6eacz56RSAU/PFujbYfve
FhCuoW3NNILo7qvXQzUT13HGFwOb3Z1y+k+wBFBcKyczFDgHQgsr228E2rMzWzx1ZPYnhQ5e4cop
2lkpuNIdHweYTJy7fBXkk/H8WvmnX83srwfxdhlZOGkLm4dQA8nSkuzNrOJ3u9FdrOkuG8rdMm3f
AyE9qMZ8WK3AyJt/fj1ls5D7f/vTkX7ep/5CNMLDyM3dD7e3pBkKSLvFsrZUJ/Ek1H92PSB/egoy
PuhHWgy+NQcCgbZDf5oCd7MXrxEk76vhlxXnohm63Y7/+oI/2x/wWXpKsFE5hdRLgmi+wTORny15
D51/4TdWX6oYTtoXz17PgfndEfz7pVg6aE0vkHsjwbdjqxO3Xg09OS5eQ5GJ5kvYmsXtdmnp91H9
o24O/60Jw197MPxftXz4f9fN4b/2xaTxJFj8/zqFv7VzOHyrvsxf+m9/7QDx+jc/WjnwqDaewiJ5
+pT8zt94OJEfXTF5iy7TFEO/tnjYmZsfrRxocEw4S66GgaHXIhHnf5piBjzMynFosukpl2DEFv+k
mwOM70/uUkkoSQ4+ngzqlK379jyWxZQVDunMxUqm+mksxkYjyxCziZatbuPF7+vxpLv1fdW6217c
McU8FCiMm8TWp4J65yLaxOZ8SnKD+KtpaPBE15X52zJ6uzgjK2IaG1EHnI7vm8Dak4zqWVoAOcLk
mhSS/mKrsKmoXUI08ExifpHUSj0UNG+4gZjc7qpCjfCNxt4ufJq9oPxAxXaF7qA8mBbFNuEZpWZZ
30U0Q+ivl64vQFGpErQWVZxnbs6NBGDupb/lyWVr9eN9E6byCmPzXPid9Smvautj2jVeJPFldGNz
U7pygVLrYNDv0JYFh3oZPkxB+lVZJYME9I0AOD9Idy1PYUhDlVUJjDru6Wyn5Z8avT/gQIgCtLE3
yhJ1jqyjG/Wp27h6NrkfPChmWmaNt1AbIjKu+yF3go/JZG7RbTVRtjQPc7c5N8tMVVlVNlPkIszm
R33TrvWNDPSnpEaYtDnjclWu6XPoIezvaKpZCfGhXMvnTk0Fzd7ah6Wwts8lifxBiyw7lIE2J0RC
U5znTcwW/LiI5Jj41HHgtvZboM5Y8dUUxYizv/n2O1FaFn0Ey/YhHcLqiR4c8slZBMVaTQWKTRcw
VIjBQv35SMskG63wpt9DOmxoUqyrkaTrSyud/qMOxwkFF4rkWOiK5joukuRZXSTBRp8mNXbv0NP0
n2QZfPSGvKX6rs/PzrBS7pagoNz80LkIOy+gtCd4rDZtEamL+RE5cHolYQ38mFZY9Qc3TMwflk0u
G1MCKD6MFCDd1TntAA+zmy0BpHW3HauseRC0ST2KvunpzNSK+6EawxOUBvm0yOiUxMmJinzKD1lF
S6GpXrrw3HdCl5epdih4y1f0UNT7AqhNFD64zmKuU3AGIP3eUo8+2ey1rD37WTLww7BSf1PnBUpG
xVy2JyegtyAaz9W+ntdO0f+hsFWkVDGuf1I8ulnngP6YyZ9r6M+3ldvjqtJGlsfKz+mu51RprOvC
efjnhv7/47Y9/9XQOzaW9BeG/v9UX16+/OcJa3tL4dc/+WHnAx6qTkIA1481Jcz4T8seK8BkE7UK
QhFYV34SEvzb0OMdKJDxeUrU3iCVpOA/hp4HeNHBhZbqREm0u/9n3Y/fhgp8yx4+O2gAdp/xVgdV
ONqVg5DWRWhZsojyYt0uTCiHj3+Zk98SmXgTLoPToniBcIv2Jm+Cn80Z+pWaT+uCeNv5CPGD0tXY
wbt6RkT0m0DrZwbz+7UQ09DNBQURsc/+EI2/Zl+sBSDjJJKL1WnDd7bXT7f0raBGeLOX99qr899F
duJtN1iGR8teD+cLTc2Dc+2dpv9LwoeER3XgLMlFvvYJ1ZhdO95Qt5xSFUolpgJUnsMnOmAL92Qb
1MZUEtDv5OxRatScO5WaWE2TnCOzNOg2i7y/CNuFDs9r2NsvDXHjTRcO4RlJdHieN4xf7a0urnZp
rkDC6g9VidanwoM9OqPXXKGw0Sf6teR3CbblTqboyQ4ibbIzXTTryzwd4DHH3SICY32jD8D2lP0P
e2e2HLl1bdsvggJ7o388ALLPJJlsimS9IFikCn270X/9HSlLtuRzj+/x83WEH2yVWFVOMhNrzTXn
mLnZfXOa+KIPS7qZnAJwIhnT/SqN/GKajJpBkhnDVaqh/MmDvb5fjSl7kXqa+RVAxq3VJhUe4nIM
hrqa9nodYQxaW7lzR50BHifBRiSEnuCQqhOKcH3XNS7KHq7RD72ItX1h31JsnTbt2wW93TdnL7Jx
Lcr6U7kwmuy1nElEr8ng6+2E1bpzzS0H+u49zTVvysM56RyFrLBMiJ3vniWtRZ2Tqsm2TuVg6Z8i
fs4DPQEZg++7rH4MndO8ZxyJXjMvl48exsgkmHTlfWU84DMfdRQiZimXOgeQkc7bbnQxFLOPJj/y
pHCtgEB2ca8XJJ4CIBKg17isnhaCLd/cZcXTEqUdubhbPj1bSZSbaWbdo1M+JnOqB9EMbzBBBNwo
oXfvXPjHbT3r/ZaHhmb5M+fhr64sk11SJZ9LlzVhjMJyij0XbINYrQR4IC9OUkXFpS3K9RWmjXY1
cAae9RU1z1ezyAn1jboW5mkW6b5WI1vZqXWIuPvDZanUxljS/Kxn8fAVK7v/kYslKzZrvNrVRutT
78hLoDhK2p9tXwQTSbC7qtBJ7TjFl27MEwZt8xRp/QyqLn7xFLbjNmqKnda4N5G0nAM1TxW3A1MP
uJLavtP0p0zrTMJGfcxWq7vZBwt0xL/sfDeiAYhzbS8Esu32MZoKebaBVVrzNAnfdR2TH23ePTN2
akBIJgQOMf46l462tTqtv+AJWX/0sMACvrPWj4b4/j3+c7bmte8feZJqATiMRxTSdDNY65s2dMad
XBO5kcuq7jTAzJvJs6enqvKGIBbeuF1K81pN5atjRLXcp0QYR9PviZUun5WdwspgLsKNaw+wTQp/
cRvJ3Ev+JMzjMkdxl8OSB0vR2uvZnYplPhSeDmAqSEj36n6k4b/9lquJqwr72aCmmBeibsNhGVX2
bHL7iPvCR9d1x+nZWfpk4wnlxHALiOyAp2U79i2ot77Xu1W1m0aQMW+zZnJlRnKRBPzcSelhWmiL
u1UZsEmTm1bPySGf1vhxzK3bPbpJx/jObsk9+zVetOkhJiDoMufarUpOXqSNMAW4NljvsiE2zlpe
RVqywezhyW8Zmra1JSBnOV/OTDaOMwoHU4ZPaEPdU16CuMGv7qn8XcPi+uSNZbrr9IqP4bp0rP2o
98U3J1q0m8gro8WfBts4wuqpdX9aRxYOS0u8ndUbhP9k1J7FPFt7YNG6g09rIZxQrp54llA4M1+1
t3/sRHb0tCzD9GnLiuBcJapmS1TYONQFoBV/gLIPa6cwD43SqyMecm/Tl8NaBWUbEUgi61ifWtMk
1OyMjtgKW9Vh0aXE2xhVg0rpDLUcCrAsRpH3nYB5GbQwk5+wr0TENittILMxTuV1NszmVxMf8pm/
SBpvc/R0YpBeuYaczIpk0+GwOgCH8O4LK7U/ipKECIfnEb+WcsqrNuW3HgLOcVWADY1fs7S+/Elo
v/hm6P38UOSZjW+ElewpLhMsdgpwkeDDI7cH3rdF+J8p8Lc2jf9rXcc/IIwGpiDW8P953/9Tv9x/
+6o/JkHxC+BGhxGBfiJ+s9+3fU//hYECNyZ0RufGTWR4+GMKtH8BZ46SaoIKFLq4GZf59v3WgWH+
gqIN2J0R0XINJsx/Z90nS/FP6z7cOQYYhCmI9rrn/fMc6HAN0ZLJqg5Y6ZSAA+JEMIkJF07Q9/sS
idnHhSqncy+XJShVu4RC3fbAOHL2GIBT7g6R4v6GTnunWtN+nnM938CSA7UY2wqfa2dsytie33CE
tm24GJbx4cWVOMhGL4LBs6aghbO2cSLni/R2f8BaGO+stKJSAkE9EFGeBOvaD7tl5KPzJpHU/oqH
fGslBHeKys3Bky/1m9m07gc5gvJArH3d6qm9HQi8hzp5gmAkE34vusjdV+T++dQwxhQsjNnHPsWE
9VsihnYnR209qrEgDxnjJ/0RucCC/LkkcAe5NY4vdUf2JM969wyQXX8cpk6GVeFcx0F4Fz2DUuWW
cfy9SBRwRVK/+9UZeCSkbQQeX+92nRNV+yk1A3yuy7VuaufQVbLa2vBr/XUYxT0TyzGu8tCq5/xB
cyONDzWZ+2KZOCXfwoJD3lpPnW5Um6nl4aqvpslBf1aHQa0aZJFVHM080Y6FqppNLts1SLRsDRVg
oktrQ9zbAJTSIElMw7NIG3PDxdc548C2dmYjSmQJw+J3Veu1GaW6OKkW+fkgn+25nD+XfGBqmTDA
RU6uriupWuj7drG1h5obYDMvj8w6zo8hmonbLd8JtamdaIxsP4yx3GGIj76Nblpvsyyyv7Cs58tl
WGR2ifGJ+4XbzNSdzH25cctiDHGekKkiELNtbZZkzKxyw6lJ+piRiZMvnfeDvPj0M54Wb7vq1ewG
bXTLIrP5cNmdVHFesuYl4S5GQrFePjREIgMkuaVfOJqNJ+zKkoeRzjc59ZIGkYfpyZaRGyZr7h4j
3a7uDTHWl2ISL9homx6ek9nu3aHOr3PdakfMYuO9LDvvZLapTRqyMMnOpVxznf2gDemyBWQDFNgj
EJUH6zBPRxvtB+cuXpMVWB/ngMYNpGjjxG9rWd6cJBDhV2xKvjQHvQoKOQBN54kow6yFLKyAiTIz
rOWDpll7z2pzP+HKfuls+VEXrROdW4AAyakRxasNyBC/obWLqILRDuSvwVruGMWzHHy0N1Xe54oa
k25iLAz36zirBzWgKX16lRGtZ7OiWsDthxermY2HziWCMGyIFD6bkco2XjeITVyAbplqR5akFVSx
hE1iN48NrohsCtJljPeN6eTdiyTMnM+hpedVn4QVuH7nWOE3UVpYWplEU3JsXvcSTs02srPK7mDn
R/r7SlgMoF6jxXft4pTOqw5Fs6USAXfutZq9IfrKohYqS7p6Pp9wfiJMDRriUD/xk2vlvovbB9dX
Z4qcJp2CJ6Xee9kPh1CktncZkuuDVReT5tfuMOThSA6HRW5OBvMyxaX3rQSX8IElGdEQ+KSIcX70
DMKgmeeHqnfMr8WEvryT0Tw2e3CyThWOWuphqhLMCJvKAjXmr0XcgUWZdfFsxCvJHcAPTC361KQk
skz+xD6P4KFJD/o1V+A0g8LCBFvfOzSz1HaABygx+t/Kb/SwrkcNutJMtkwncHg/j/a8JfXG/2Qn
yfzO4jWG7BItzwWa2qkDFN/5eQ0FBoKcN+E3MOwLMPf2kKce7/vZikIrL0xc4oPh7IguJ7vKGd1d
zbT5UMmC5g1skn5H4O88J1ZyivA/bnGfcHcuTE6K/g35z/hK7NnvM1seXafbWRpiMO/VjM+v2E43
YOIMbavThfAEiyZjSFYr9IqJ+5etVdWdkwz1ozs62K3tdny3skgCgDG8E+5Gg36GToT5bMY7vCAr
6dl1KHS/VOvy2S7tD55R3R0eZ3s7OSBFUOnIvEu91Z/iVUQw4jP3xeKOfzVNLeLhUBWHAkLVfU1o
YcuYrB9H9tnPVdrWwwLEh4txfOCjM9oD8dTfckekIaQj9x2DErbcPpLNPrPa+YQiul5MtHk/buc8
bEjMfueOLo4W6is7+LxlQiQJ3+trBvgyETRdjAYkuyVaH2wvy0AoeDtFihm7a90fFnscdrCf1p01
llaLoDgBB1YIjlNRJ/eE62DddLN0TykZ+40nDfKJHYy1iT+fIzcpRCkYGGMZQfla4ikYKTvZmJkX
74hgudtG5SO7xWQmfDSu5hs2v45nIejTj9GV/UU4q/h1HGS9tejI2uQiEntbtcarNvPnSQ84RCNU
vM3SBgQGF9i7XJ/abwPvw8vAZfKBO7x3xtlOyj6pMphAM9uhQTY8r601sGRh74t1/E7uPz0v8P1e
o3rQ72AxefwmymYSKFe4FW6tQ4Yx9Ds1J2UfpLzzHywggDvuz92H61RBC9M9NOa1v3bKmsnYl659
KFFMrjf70Elkef0DGylUNQpWNvlS64dEj1+jrrIxFJY6w4MD+EZbbgj+vHNhbmlvM5eMjQms5GKl
qX4yNJUWt6d/G86a0YQ3Jnzmz6J/0Ujp4CVWsWLDd+YNsV+y/ONse0RgdIeoM4ihWzVLH7QlkTvb
h54hYn43um3g1vOmBu4T1lFqfcgZ8NZsJkD8HT3jk4CAFBCvarzZBZ+M3/fBuAS6/qzspUmv/5nv
/zfzvaSi51/KvPd58ZHUf9V5f/+i38d7jyo7IjiOxXvaMwzLQ2r9fcRnmkDORca1KLaWtwXgHyO+
c/uV38Jn3PX+Md4bvyAn3hjM/CG3r3P/nfGeN9Zfx3uBI4EuM0jv/A2E8ZvS/GeBsqPrpJpt0R5N
cBq49ottn4z0+JS9e7XQl3j4EQiHVqCS1drknT1oLxiZs6+CvQVq5wy37LYel14a7bAqG90zpsDi
RAFGmj2gOXbfxy513i2Eo2Mi4uLUTxnmBo0mAWiLaXmUc5Rv7dwbw37MqnOGo7N+r0hJX8ZlaNZd
uYhdzHQTxOgxzbYcp857HzE6uHuQYKh9fbvYb+M0D+7DwpYREk1Lzpmse3Nj2OSyAy9u3PRj7LXk
bQAyXO7rrqbZoFFDbp97ICfkgTScKfBY9DxNZr+cUteY7orERLzeulSkNHc1+7PyaaTrOBpVS2ZG
+17RxzNvSkwcWnmsMP1A02klJjELEcEpoRLIFcCdHxW8nmQeFyYNUJlQpqdwGBEQApFEQv+cpkJN
K9U7KXBvP2fsWaGLErjJg3LoSKH59lDxAV650HqDGbAHHwCJu7amCC2iN2uQ2+QggAOB7kjwk7kw
Pdbsa43IyVs50EA8j+EY1ymmRYmktAPUFXV3TtlrBx1/3gMPP5Q2TzN8ZKyO9qek4tmmjTsQl/KJ
Apch9Q2lQ94T1XQlmGJtba9ZPpwmyzdTMRTBciPTprXC5emW+bnTUmNHoqCk8oXNjHtkS2a+qm2s
XMVwcIESOEOSb8uyqkPDTuJ7/NTAi5JiJhYf56HZW4af4djmMuBFV4z05WtUaX3D0bFwEcPGhgoj
+4WTQXw14lY9TMnoXAtQQu90Qc0hA0l0pPFivvLzUG8XpKpvhZqjh0LWyyscOhLk0zAAXnJkFALo
cu64zEbfgFUY+zmxtXttjubeV/jityOptjPiEQJmpqWUiTldvnxjn6RpiCz8Swvv9AnEai6AnhKh
x4ncGjMs8M6Zg3pZ10PVsTCixrEKAzjqDyBfux1ohPib0dTGyVsdKgRFY03PwO8Vh+2mizKCKF3x
kyexjVnfWa3Zp+OyYmurwcnip3sgjsuGOFnPWcvgnw3Ip6YxO2dILHHMKXItKig6w3g/xLEkz4cD
0jQ9aCDZwvd6KFR3TQq7+tYp7thj5DQ/OHi+irYbMdq67pHvdLlZGlBFi2rcywop4BrZKjlW2Ayf
Y2Gsb4OxluXWA2v8mdWdftLgZ8PFag3nSFbQ25IN+3X02mjPlaTdJHO+8h10sicvd4c33c6K1yVf
01dj6lMcoa2bv7Za5YVTzjvM1noAeYzWGy6a/TZt7BMBXDso3bTYZazI95SkWMdpVh5e8wV8jc/X
avciI7SwWit7qGXr6UMFifxGNJlxq8dgSEbBcE11HGiDtNdUaGrtQkPR0HALmJABC6BIDi4BWEB6
QLJ5OoKI41KyWPKbSSj8vte6l3TtnrJGc75mq0bv1b1Rh607IfEEslmzZ6fLzFOpL9FZ72Fv2ZmK
QpixB45ozmWZupa3xqCe1sItQqvT60+bw5ffTGv9YEDY/3GrXmx9oRUzDVNTc4LhYIIRNC0sX4U0
fUKkS7iuXnwxpRjee+rtyJDh4s0ZXNZciJUkGJQ64O4fgEfSX28lVoEa27Mcomlj2dMMOnIw3iih
S/eG5jChoqcvZzk3bmjmNoU6fS813nFmot8x1Wo0xgmYWdCi6mueKWTQphfepoANezfSHh35RZSy
/CQl+Zy9TPoZPhA+O6B4k/E09pH7I59KjdktHbjpu4RpNkBQEQW0yD3XY2V9DFZXn/AmsA4tbEj8
q5wTHmJRReDL3ET5cjL1C4d98QzMUt05NC3BtxiMKRQGjnJfpcmhLrHS+c0i3DNVsxAGU4XvYrIg
PerzZ8sz71FM9nKItYjKrUTFQZxFmO/zxtv1rTnTOyTTwHMb9xNHvPWz1swv1hdJHwjU6ODmCYd7
mm1wjrBJkBK7THPiXlB08jMVVDZc3/WTsBwuUr2ouVjNL7XePc0YhANXdDCgbk1gxD6SbYp1Z6ez
nF5b0dUbzUZ5wmw7qX2sJXdFTm0fYK4oxHMgXoHrmbsstvQt7/fPbK24WUjq65K2AOsKARqXSdcc
pyyHZtpFVnGxasoGLVWNl7rS4z34rBt0qLT7HZ6h+spPbonlxJsesCZ0X+0Mt9yXKAOMPab7LbYj
88jfcAnlBOGhthqLQ11ulSDv0fYLLmAHUWH90GkgDBelp4B5Y8eHkVLv+mEeQnOY+3fZ4Zco3Bq4
l5N/75X4kYFPCVYej2fE8HjwbTUlD6bbMtGqmotdmchgMWb1U8Bp2QAQHZ4y3bY23EJve7+bb023
xhIE5/QpHYW6s3Wn300eAtui0u5+jEn0bjLyLtwLZemC70m0Aze4LjWTwKqmH51uFt/beRq2Mbbc
LyJEYrNApkBkcr8nbvFrl6fqYID9gZSa52Fr8d8iDvM+5lF7P6a9ftCzwgzHVACNgnN7xl+SfXrY
h/nsTLRdj9zvm6BSrgQ3jKNUGWTuPmuJBcbNZmgLb49SqbbOzOTFamDtqJEdT2lZEzAtZrblXmha
qC9rH5CuopTLUdVnb03EXcziOR1iEQxLYu+nEctnal1Wc2rgZCGU6Y0nt7WwPlu9uQ5AVcCCVCA1
s3XHR7TmL/CARAq3OUnAC6cwOgjt6qCm9PrOabqrA3LeU+1unUqOqmU+hegIjy6Ux2NWr/EWtpRL
gg9xzE4r+m+T5KiQMAg1FheCG9qjx3VvV9gDcPcli8PV4GKRVw/gI5ItojH1mjWoQrtYrh7SKAIo
lHTVN3XYr00VcjF1saQPYleNxsqHsGPcc0qEKutpznNvAiNbs6gOPEv82ka2trGAA/lpOZS+TBuL
B1me8DzgKj1J4X2mQNM2Dl2EJPa0vT2P1dXWRqK6PU0pZFJEoEPIO8yodPusgqIWp6t7LPvlChf/
O2nTl//sUv+rXUpQyf2vbiV8BvUf1cefrZHyb1/z+yqFi/sX/Cg3Bzl+YBo2Wc3+WKWEffNNYsqx
9RtBSOKA/P1aYnqsUvTHUN5wCxpQSPX3dco0f6EghdwBHhfetjY94390ef1uXvlXjeGsdX9dp7BG
6jaHEkwmqIxg3Njn/rxONRjnZRQtqDANqcGgoFwDAZxQJ5MNWvbeqXOj2g5Avm+1uEZziWWhBQVb
+xc5m7Um+1DKJmCxaedDsrbl7WfWsT/XTnqbskpdEw2jWc4gGbriNV3N9lwDYPnKjHj2SGflM+9X
imG4fWocxHepZtcvDnACeVCwsMfjbKTddOkazvhJn8+gEmSxkIez8wuhLzOgtbj3yYCesXs0VMBR
ghqIrFoBsC+scoPsNlImxcEcZ30hGOyKX/EiDYCtwDRvPdINEgxAZSWBaSfppRgB+g1U+e61bugO
Y10yonEvna9jq+1kNsiwlt7rVHExSrSiL4Myrm9/q2XNXmdLNRC00VSgcJ0TIF3d/ga4F9jyEJ16
3JwFhw3fMTqr90VFnausi04F1Bzmq/D5zvMq6+sgHlKZWjevBfJ1M2VMkazrn7wiy4kUQgbOfbWb
9UD+TWnmyekIy9/IkH5jTjbpyM4FmLWRs5wudWYWqVnsnWKBusFhZnXLUQRoZVQx7PGCJHWLtyFv
xsE5IecTyF8DoWD8zDQE5kOWoPXHqHPjQZSwh8cTM1CW2j2KEXwojIIuiesmhC9qvhPREI+KteKh
aMmYfnkV+9ZPLxPqJ82zcsKjwK5Yiid2TbG1+9RhRYVS6Lw17GSm39KHcoZPnh/tagBew9ISJZgO
huxAELgysEXmV8aAbqOzqdDWmU/3agHfwmLOYFPMeR3SOh+T+hLi6KKW0dqsr9sV5PAuR2vkPjTD
cRjgNUIblWFK0QwHibaPj66L9h3gtmRcl2yXe73Sx34DGgLvwax329Vb1Uctm+JT9q0wtl6ubAs/
EJ/JvRuxScc9Ez7zgCeOysDQaxpxcczwQ4o9d4fvsHTH/pZ5th40XkHLr80m/h53tE/EmVluy9nS
duioVejwx10K26CQeRXztap7sUum3M3uTRE5ftm6eAlyqecnKWK6OiepRsBVgGzHSbfuwH1kEnm2
MClRyNYjfF7dXzP95hRIPvg7EjUEwbAl5HqHKYUbAUCHs+44lITNefQ96RJvW5cr2NsMWTdv8+o4
CKd5ydR6Z1WOdb39ZN8DfdNDrN3Vxm7FZc1gm3O27wPXaKytC06m4xVo9J+1WPT72srjN5Bu66lr
zYnJOS/2qqCMeknteJdl4w2DoDgqtvRkgl1Qu8ammD428Q/Z3JrPbu58o/3ovjIyvAxaZJ+5Qlnn
Jm21fZap6RVxmk0og7dxJoYr30trmWd/WNaa0rNCNx4RqIaNqJTxU3NcfA49r8Y2X7P+MPTFJ6dr
L+jSCCu0hiBEbnq0zSds4hzwpDPWn6a7xM9AKGLY53ln/ejLOt1VngIhwxx1YCmSgQE01m+HsTjQ
eVYf85lzrpshiAO/m7cGceI9xAT4LU3F43wgM7vtrVjwgz706Ul4yfCMzTsPCl6fZzW3V36sOSDI
5QzjQgss2Jt7asCZZVyjdY7AXwETEP91v2a7Sh68wk33Y1RXX1wkPMDQxM1heSDbASE3oTvq4sAp
6rEvO/ewGDekBD/dT0KrmxL5fJF7DzwzVM71xdUzQfG0xWzsOG16B2GST3ZWm+9sbKSlk0EL50mY
WTgz5r5b7uSFhmjWx3r20sB0ugnFQlW+ZWT1RSJyKEbp+RPBfaTa1+h/YtvRgtzCplxzXN7NeCDf
MD2V96tIvftxdteHpbKwEN989bLrGsxZE2cW0a15oED+wJCh8mqjELM+MHx3oTlzbMmAMrPvTOwk
CYE034Sd8xPCtr6vxsp5N2S/UqrOjxap1akIkn4ZaSwn8s0qyie/i63Zd7CtXbgzxwHvSGNrxkK+
xNQwndzJSo41QIKHVsBw71t95JX1kuVX3JL9E/wPMLboaUmodJxSXO5UiTmutX0hRnmgRWkZAqKS
v5ZlamwEjaa+YYE2nbMmCzSOFue1qqdr4WgbzFbepR2llWIDTJPoYHBRvyS6aEPCu9n3Qo3yOVNF
c3Ead3ki1a0w8tiJ90iDQr8f3X4+1HOEfgYFh4NJkur3VGHnr6VXt68x1RAP1VBE3xqcfadhbme6
k931RXTmsmEhzHZLNy7EwFEBuRmrBHmr1QlL9FLvDxXHjoZ73fACK4cNJDVVFWqpxYBs0X7bQsV6
aDF3GfDOovpYTRqHOIby5QSBDYx42t3u3rVp8Dr205s5O3i/xsTeLXM5JkHWRutRpML+lPz+gAKj
Kn2Ie7jydqZ7r8tqqb1urjzoXehXhc+9It1iYbPPDgec58gZWaI0eCvUh0RUDoTuNJ8pvOm2qjGH
3zlD/1Zu6P9LOzl3t381G/8XUl7919mYeYwv+ftozJRLfAxWiwPC7Dd3899HY6zm+Mz/FoUksvOP
0di4XRn4KhJIzOb8yp8uDbTDUvsGF9sgJkpo8d+ZjKX8a/SVcK2LFVrgH5K64K/3z2HMsnWUmtGU
4JI0IMT4lJj6EnXStexaP9UNl8WSH1WnX1GLAW+U+isFZYBMc2rB1bMszR5RnGglgJeiyzrGODx4
YAPdp9QG8GxDkcyqVNAUPs00NjB50C2IX3PZZ3iVNDQXS8pyPJAnKtXIeRigcd9cqmLJuMiPKc4O
BJ/qbN20QtzZo35gLlsuixlFzzh3Grgb9pum6nE31aNz4yXBNEJ+P2clWIoymzltW1Yun9mpOYmk
Cf7Hm3LH8R4cmreBpkFdc9GtuL/twp4fV6j3H3ojMRZWvRovVEXSBoBqxjjSjbfeac+I9WJXYUvY
zSMZltDy6vRAU3h7E6u5lwRq0bmdahqkY7tZek7f+Tj42g2ZmZRmvm+ibtpma+dwN9QqfmM42nhv
yjHClmJF1Xs/LeJxor113NWEucJEKSyncbPQoqHiZfVVXnYhh+zxjfF4+RattWNzaGib+TDX5LbR
ly3+j0LYH+QbbZ0thCPBNi9xaOCpGDd23LTCV6I7T2Cabo1tFPBx+kLvTvPJOtgYGr95GSO+7CfS
XWlmtv02UR0NeiM/6iHMukW/sj9tJJfycmf0RRTYtTVzjsh6B0hAxrTKMXx0fMpEuzrUB47c1JCU
e9LySUiJyeBu5TRNm6nPanYMiay2yF7nhY6bxmJCL6afDtrlx0oOeptbvBu3N5f2huj/8lHSlSy3
0HysHT6m5kkQADrBjyreahoZ/Qga5RRgQemBnlEnHsrOuYdX0YUD2uqGmiEgPawQSHG6mMXIFF20
XCTimR7yzrufrZZOLHT6YAAdfEy8aHb82ihz0FwGihtSCK7qTKsPt1H00JcUsuEojL7zbqDuCyyT
9yNiDSEXoEhd7eK+lc9RkQ6HqSudrSwAZ/teFakn0OCfOn6KcFzcNaQoFPA374D0UDuNUcJUmEcv
iPEenku7MI85Gvn7LZ2wG1XCoGXhx+DkNLJpKYy2Rqii9pkSvO6udfX1B/tbFAKjWb4hOpf7aMXh
G2ia7mV+o+EUGBtN3S/sd3etBccJsmTGgibHNEKizN2Qa1j9YsdciibNqw60NMWvPQ52MO19VDzm
ZiMDtdIfNvblrq9p6cQvZ+IDNnOda2U7BEs/GwzblSkJAFqRiE6/lSsMVt/cU69OWMvWi1/pVV8O
BCd4AN+yxOO8eGT0+s9M5+kGN2cKLJ5z+xsqKqhN+TFPyyvSshVUeezNoTdKNqkQHxzfR/iXbdIM
9sNEa3zMHwurZFi6v0VX/vNU/H/Ya5F4kFj+Z3ftf0EarNSH+rNk9Lev+cNb6/2CvoMq48HWkbdH
3N8VI+7y0B48KIOmw0H9t7v8P/y15GURmRCUJNjDmyv3D38tF3sh+LfhPWGxReX5d56LqEJ/VYwQ
CfiPcXs0c9b/7/BnKIGSH+vBPFgIzwEsE8B+VT/uVrCcxyJurT2+f8qDay4zX/RkOmcrN6mccYWY
HjkggYpQjfZROAVlL2Sg7lbwJM82b6yYJ4KNyVaZzl1SjOpxIX37XCqLQsphTA94bsX3uonwjWZO
diSKtgFD3f4gYJDtZ83F85Nm08xFhTP8JzQ1Th1RTIlnNOfyiTBsfoRsX50ixyh2g6EIJvbVpbZu
l5MiAoaelclRjIrmtbQErFRqthFKLXaOEJRocIyK+b5u3GLXFK53XlR8i5/as7zO2uBREprrF7Gk
+mUBEjP6Y220W+nwZBG1jN+El3p3QssfxGwPl0iKZ7T7OhQ2ZMKqpWSILFBj/DSWBfRLuZAXEmMl
g67seop2hUl0gjw/YWr0o45Pyp1V6M3XxDN6a3TEj9u048GLjfOlNTMb8Cu+zV1TztmejlZITuZE
hZWziKAXcnit3TSiKyCZrn2drp/eMi1v9LMYV8BEyx62xM15ls1XC5tqALUn3VKeNZzopGl/lMYw
h9QEOdtmLMadIxBdRMyubeZVsR8rbNZtbg5fmmf4aWctgcHqRPX4wQTcthlASMIkq6tQWdGlzJvy
oLmsz6QDQqj6ZH/Grt217Wj9jGnXoAGFzbi3zWmHFzI6SMqoH+BcrzzdtCw/JouKtI2xZsOpQbn/
Fi+p9+60NiBbyGoUXJGBacapffYiM72spMMvxEjm0Scwk75GvanO2aAXTyZizI7CAen5E5zHvTUX
HIXzW9R4XZz0Esfmul04sRK6blznkQZqwYOsb90wVcZ4q3bVHzjeOMc67u0oyFaz+BxAQdxFtl3s
6TI1TnZPnqhs7PR9cJ30rYXRd1fFjXWlFmHlgr9Q3aONxkly94P7U8f3EL7Uc7YaXvB/2Duz5biN
bIt+EToSYwKvBdRIFsmiSIrUC4KURMxAYh6+/i7Q7Wib7pCv3/vFEd2SakAlEnnO2XttIobzY6H1
R1WGa+xYabs3Rq2Ml9LTnXON4vIIbBABHxOeAvh7m+9o8dm3uRqvjHi0WI51c9BER+hF1L3GPZkB
BPRlOrS4UL7W5vgT6V9xjGZFOOFc2MeqDq2dZKIYzLI0nkwr+z6PpqK3FlnGi3TLh4pZx1PbqplA
l1JcqthxSpIV4FNBHwWV7EExvokH3abdCAbqlRTK9E5GWQ273zQZc5DBysCEfxQtSf7oJqLwBwZY
WzFkxVUa8SOOpsnxsSdAzgVy9kWabUeEEa5A5KX6Q1eVR55gzqkiR6KEheIvjqQDneRpdkHhlN/b
YX5w5rE7OeFSHolwIG5A9RmDWc986SovOUp4VjsCrepAtpi/wnJK7/HSWD8XAqJ8M0uR6sczxCNl
Z8+Az6ZHWSrtogzQAfygElhWnNFsJqTmTmum3Zg79RVyBDTPnofeMC32YUtcJOEQOfGHlyEMh2ct
HIlOckz9korIPJSAg1s/H8VwQ8+x+W525OPgbAtGMck9mVrTdsj1XuPwZbrPHZpctVFiyZMNcJYK
2NQc3S6MIfcaNAHOVLMt/eZDtueuCj6k0Nu+XBD1LRWztcDzhsdomRH95ZlH5sqqBDQ+RIFES9KM
VLU6z6tmUEc8mH7ICKOI01CSexiVHDS33qo3zLXka0ZoyDFnmLrlXFlvjFWfmK9KxbCKvYu9qhfb
DyEjsZ/dBelCFkhkjjb1z6uzKh/xg7t3onWQQ6pVGTmsGkn3Qy4Joc7ZAo7xnrxVTbmsukqcksk1
nclvHhjfA0/EhZZ+O9y0kUUzbhjT6zZ1YK7Nmndd9FZz160aznRVc2phkpPcV6httWo99VX1uRho
5O1VCcqU3zg4qzoUR0W1i6fU+LnIqD+PNipS60NQmqza0rjIk0dQsQhOaTl4O3NVoRJTRuzUqkzV
dDSq+qpWhZ1nb+gITV9Ez6UvY3sJ5rlT23ZVutJtRPQ6rfpXUyIsNzMO5J5mIY9Vol/2c2T2+zKZ
umPmLeox78mo1lEYQ7Jd7jK6xFs1DNg/5w8Rbr/qcW2EuSsf4UbHmXDy9Cj7RvZJBhHAcRGQ8LhN
VnUvUQjIuoEZVJusRpmWOU4SFOUonvMQ3y87U3wMOyOYV93w0qfad/Tu4qRWVTGpii09dJTG9qo5
RvfUXnKMHI+MpMMdnHzxJf6QKWO60fyZ9M2dScFw0yBnLlddM7MNtn80tcid81X5PJmjzrQVNbTR
ald2KQySrkoCAWGBVSOYXsYkPePXIkvEZa0eePanafTQ2xxENilDaaJ0Ta+71FGdH6qYW3ozKebf
eBcbwrlk6NbvdOyy45DHDH6nUbtOCPckHLW4G4YyO3R2/0JCG2N3tGAxFI6xf8s654Wc01cR9u8y
X16IArgvdaIeQFIq3q8ucLnIeQsz+cGoI3VSsZQPtNeMpywdy+9YrKevTcg/HEqk6q9OMlPnnlTE
t+hPqm7rodtTUQOGPHPUIpSHnLJM2Ih2K1SAzioInFZpYP+hEqw/FIOtE77jv0BGmH9ICrHtIS/U
MKP7YSX2UDVX8eGqQ0T5gSRRsYFy9kKnqK+KxRqGRnFyVx0jfhcj4JCXXenRTG//Q+842/U3sXql
7vAK5FcytnWkkfESh/t8yXIaBKRzwtxlzIGa0kVYqD3adTjZuKEBZ+MPJ4f2WENuCEpNzPvGq8rd
4LRfaQSOm2aKcpQB/JJdZH0lDGU8OImC1Ft0/Q1/c9p5cNp8EldPSWNdQyjBFy20yt5kpP8+weVj
EG4kj+XCYCsGjH/iCQKaU0siArxz3cd/Nd9Qy9Y3Db/maWH+0sXJ+LoCGU+N52ib1tKQoZfTDORz
PW4RTNADzzWbqyQ5ZuEukw5k4irsDoS4Y2iq3WTPhEf4c2hdiiVucato0XGxwEyTw41WrzCSUydg
d+h5juhCV9f4i0mUjWT9rTed3Hcne94n9ZDs0q71thC5Ka6TvNqOoaUmKB0ZD7JQYfZADHroaa1g
IzeKvS1C8W71BAP5KlMEudLpMfUfjls67tdW9KVsv/eWrDP7MazJNkRLXucJiNX/zf3/P3N/SZ30
qyKO9JDy5/cu+d53f6zjfvtn/67jpA76yBOrldCk3+CugKN/tzel+S9A+OgBaGFaOiQJWo+/T/6N
f61ALYOuz+/F2u91nCXwSXqwlEyb2ovK8J9N/j+Cif5DEeRNJHcIIm44DxLQm/EJU2Yb0CjZaIZD
RW5IYMRkMsZL6fl21z0zXX9zBeWNItpkW/aT5+PORTw9zdnJ1TPli859cAc3OzEDz85Tn18P7hpj
rDkcS5mCEkrK5pvSnJl7i3YI5w86nIUI2C1NpMC1t1OeRuHl9J6P4PuiwkEg2mEjSS032+o12Y0R
duUNN83gp/iefcHzJUiz9hk/Iw+ApNrUqjKYOaRvjqZEkJPnQLQo+yHtzuaohuZZd2PlL/aAMnex
tS3o0iemSPdord4Ghmf8W/WcV8k7txA+/komPirxix7TWzVKvg/5AeSGN/Wzo6dAyVeKwqitQ94I
mv9ErirWKPSsjNMgI3XbkDm6P3jhNuoKIgDS7N3ItGnjOFzKym3aQNS8KNEaqF6hDPAVuAzCPWIq
bIOw4W8NmIn8QVmc9UgLJiLHqA6pBQSDsVseOLXDn2bWZXT7brv+S2TdLlY/Ukjx+XCQnrkEKjch
MnX6comq/OIxH9/mLW+ZR4t9ZVs1H380DQRdfCBTYTgRS/SIrIAzp1yPh1X5Ppd1dajNhsDpcOYI
kc100Lw8+h7mGn6oxntAvdJtP+hIrSDocE0y21mdC3pIDJStqdc+kBadgfugGlJavuyIyFwOo8vV
M1eXy2jLIxa+h49FktQzdYZVt4GSrAN9Ni8Ftkq/Ed4DzPDBNzL+Uwj7MiR8qCjNrFXq5u30lGjJ
imT4k/Q6g4bduoo6/i5jgpuk1el6Va2xlSumywnxMy4GC4uOuoJ1a9+wnt8nD4EtoBd3k4/JGwYH
fvuF/5WGyJcHXSuDsXMJzBwq/k3BVcJV7AaGVMtZ1C1D47Z5/vi9C8Zqm4FjsQ/hdNkhmfEw9wIZ
qGoOFr3j5iehR+/c5Kxq9vKNG7M6XclSqdZ7gT7i/JgTjrVhbP9m6nwQ7jzObipLbnouF43oh3nh
lx9r7hMpx/A0Yqg/x5Qkvsf4XqIS9x3JL+z2LCaXu/HjYpSKm2LU+KsqK97A76J5EbI+5QYsZStk
0eZZG55misl7EhQVeuARGRCkG9/slALgaxjbJqtEUDQWl3QVRoxR3F65rTbtabGQ51CHBOV0i7HN
JDclpeJ1Mqbo+PqKVQYywAefkZ1dgxuVaEgRQE7LOc5G+VZwn2DzSy5DbN983F5muiwHAbuZmEKG
CD1t+5VyXCHt4+e2Yi87RbEo9xNnmC0Kf27DzK38j99WK/j6WlheOzC/2UJYAqWqPVx5XJuPVb7I
bNlVqsGjRt28hfzu7eju5wExreh31gWwrnBu8UtiLTDAZrYxb+D+ttCAHD5+5q4fCRpqWEb0lrrt
kOrhq0ps7WCjTUbPw3vhHMS+7JnsXiSQcnDjJ9AzBt98Pg/kwVZo3M0F2Qy+USL9F01fMsEU0409
2Xt3TN80+FvA38DEhZmxUrG4I/pFaIfI5j6t6PxfzxKthnRYZCWhatcaQcE+Klt24rSgEcnmoC8U
xJO19+K85UQ18WL6OKDYNR1fdsIMmsZucYG0zXF0UD9IpAnBlBQC8o1tgvON2BQjnc1t5KfTJNa+
sDcuMU7+/aKX8151bCbKGgYkY3xtmPMJPgVEDdwi1QGfGP+RBEp+7E2GNxnbj5uWxPOBXgJcOr2L
7+yGJdHY1sWYV5wQ7t6NTX3OY2dkMdWTohGe8PtVZEfGtQCc51jTTS+zd8osLs3MHfBxrR3PzoKs
4CV7nd/VKpnCWFPXBpprswWuBZYkIezO4DgfkHGc792wfq8l/3fRp1tueibbhFWcLC1PdnrTfHcF
8dulxiykquVTUTHhzrT4Thv7G9yN6cYE4XOakwmFvpa3uR7QThdbIxvBfpQTTpSAqJ9vBCUDaXc4
EThbz9Vb0OFLk74ZKTZzCjsPBI8wHuyIFPjWHVV6nolvPiUEtrgbwttJCieIHQHLGtG4iauku8Nm
64Bo4vBJKw4/BMO1OeuA0MNaareUy0pHeI+lW4X9K1nN1Q9gUt+tRFT9JjKn7N2tTW1hrqktS+uz
/Y8HMlirHUHfk4fojchcX6UN9zzCJS2IeBQFhu6GZ2+sFhymZjm2NyiAXcngw8KlRORBpz3PkTX4
MWyo/DqMPbPbNE2uO349Exl7Yw+OMYP+h7pyXwI4P8XSefjDUey/ALpWANenc42FIohMRAlvwvuM
Cc49iN9o4PuDTGaqkCV+TzIeLmbpPvRNZbKsuOushJX+6/f9DOviPGUhx3RX0aaQpvh0nvJmWIle
p/qDPn5sdtyDZpL9QPyQUZFm779+N/r5f/2WknGAYZGnBFyNP/8Dp2sZSVlhaNsf8pkFsp4EsAJp
WwJpxG/f63+TnL+d5BjuL42U11WftMkn+a9OYcq/+n2Y46JjcHArWiZcT/jZ/ykCGOYIS4LtlYSb
/rs++H2Yw8QGAjRhFJgmV7Pjf5B5Bi/oWavGAcECBcQ/KwJM68+rSAcuh67Kwktp68yUjPXP/7CK
UC2NPYk0zdEuQ+kGTKX1e5S8yxk3CkfOOnXR1tLjfGs1GT7wqGmOc1GGJw2h3KltjMGXudQJUXfK
PQHsHNPoMxXwrTLtwUUFEaBVsxN6gzzj9DidbnWAQj/ThvPCFEf5E1oojrGYo/woLsJzJUjPDkrk
dkHD4dPXI9GM+67QlkNVF84XzPjT3wDOP921XAGLMZtlcxm4pqa9/vkfrkA6o3SoBkVGVKNPd0z2
vX00U5IYXbd+Lz73P7pvP96Ph7uJcAkrpv455s7QdDGhb1XHj3MOTZG3aOFpTCs8+Zt3+oTuXt9J
IreVwKERw1CE/vmbLb2jL8zAkSJCkwiMNJ033ozClATj5Mtg5NZ+jtPw/h9/PUaQYAMdFpMrxLpt
/fFyCsw9RcmoAqcQTXNtRWy1gvDGoJ/sZv6tPwFtOfpZ/Zet/tMm+PEVCdRDmgnel0fnJxZj5Llj
UhKQdNSRCGTnsimW3eQ0+njbUyH++pvp6476h+fK+mbeal9mnxfeX1P8pgzIVZGJ5FjHUw7eNQYO
EtRkxgZuQ6h3PMfTbQ9A5HqERnBYckmrN2k56v/6c/z1O1OsE5VkgSDmv59p5rneSly5Znqs+wyy
xtTOxDITRvXgOYoDx6/f7K9ryGbai8zIRXAFG/HTU6apPUrJxkmPSl+Wy0cF22ncwSpWWXzEuEQP
W5YYI//mff/bl+ThRliN40C+FJ/2pSxKxyQiq/JIyiVKw7XeH81+XMOCqXR//R0/vRd9dl4fPzmG
C3bBvwQ4W4k26uR3JszP6iggrx47shLNfBVRwzz++r0+7bcf72XTu7HovgiL8IZPtwe8Oq0hUfS4
zAt97yqUxSlPzEEPfv0+n7Rrv73P6johm2Jdrsaf36d38Mk61ZQcSaUndnsaU76UNeN8IkXB/hJj
Y0e/T9w8vqZGpeFWFFF8/vVn+LR21s+Aeo6Nbm2BOX/pLw0k6OD+6/gMQ7vyNYYazNGiReeQsEWm
pK4dtI45/81+/nEJ/3Cbrm+7qiCc9QjIM/SzoWWInKFaQpkcY6jcX5vUKU6Oac03KgUa2piqpLgj
9JE+zjxFGORGAIUUPuX0Q3cAsnxXg1ecsrAMD9Fqkg+TkP8sqXb59dX5b58TjSFHA8npAJXHp1sr
s81wJK5ZO9AldN4QBltkh2Ox4yfKHdKPSi1VcjOnmCu2WjVmZ9oqZNZQSYfHPqusK69jHD7h+7/x
NKeVO2eIqzRg7Cb/Lm72r6sWdi+zFVSVnEj+EmiAkbirkJshwPAEDMgsQkQHOrDttr++Jn+9E13B
HsPmRjwCN8in7TzRDC4Kc8hjRYFx8RLSwzYlhJWrvLXsL79+r8/bOeuEUzq54DwdV2nM5wP07LZ2
a00p23mFNCpywyEQuep9pCXZjhEZ6GlUVFd6P8kXrSiZVFV2t/+7D2Gvd+Kfl6trmkIS5cKhgI/z
6TvnDa5+7ozwAHC1mY8yN9hMO28y1TFinnPRcI+9ffQUEvDzzWZWMZHk2FlguxCkaV+hQglPXt/P
d93gMdBo61Q1fp13fULTjI4P6vrwFKPaIXHWDN8HerUwXfPlvOQN2FOvbpwvEs7PCdepfTU0gg23
LUbj3oY28YVwF3Ho4EHDn7XmPhAq0R5oSSyXGSh6v8nLeLgtGtG95uEs3gClhudWU8gwPbAz74UL
KfMENrNYQL+o8LC0utXuUsBIwCFls54RqsyiUEZV9IqOUP9e9oX5yNxfoWEJh0LzQSBY7/lAclZQ
oJaLt62bxufI5M62bLYWvRmStz5m88YPgGqk0lyIwgXHRlzLApX4mHhRvxOxY+1Hi5ZdUMqp/eFK
2kslAt4XsgIb977SASVsuPujbJdVHm+vVKNdXIM4641oe/myWKEdEKgcneX6b1u74mPMNrPYOhnb
cSOBkz54lTmfec7kTzWk4NuPyxs6Y7c1ylhclFnH2alasOofQxBSuGxFEZ9R6RX9FidRqraUmexW
OIivmJKyQ7n6pH0rq4wVWYlJB/GT65CtE8W1m5H9tTRJRfxgTYn1tUeCqvlGJMo7MzMAd6UWrzPG
SXxGqxAFLeM5jMRg0hDBNnO09wirXzZos+0vaWSajy7Zq8ZGM7i2hWkkbznuPpoglfWKoBYbPDcN
jvUwKZYLGtqpw0TTTHdiqKfbZLaGGK2snnzLnY6tadHzJ6w/Vr4113VYjFV4ckmejvw5drskWAiN
jAO9qJZdSfpTTwOmW86g73ATh5ReMwyXYbkUtiZWyhfnnD5GbOLTkvDaDTS2JfRbFtiWGHL1Go94
PEiQZfWiN5vuGuRo1aGPqRgcu9IenDjjgonIms+RlqenzM233oIeYWosZF2kVu26VOoHyC04GNrQ
9metai7YDpKjAMp3NUajhXU+TwIoXyi9zHI59QBrD4jxwoeok1vSLLPX2qHLOfNufoj5+rZY5J6Y
XzIEYFxjm0/NF9fltlNWsRfVDH4vgxRMW27BZWQYZHqWzc6bAKpZTZljlaCt8OQlw20SlfMJ3ewu
Jo5wN/ZxdYLdozax1sM7KIgbrAu+Vp65RGpldJHmoesZqltk/+LMa4jGOkNbum2mjo7yYCLhml2L
8EDD3DFLf6Q5zlS8VcZVbjPM7Ml1UV057oE2ETa76PEmRj0VeMpaVrTgfRvPb54yXlWvtdtUK8xg
dqySzjlGF024z7XT0qMeSEHw58nlqdYr41thWieG/fpmMJIbVOdjkFnOwzCEV1Upo+dOGcs2tubp
FOcFG7C1npGgVt84iWme0QzUFz3J25NGDgwgCSxgkrkBYexFKlsPUXptRO3PWmRqJaanCOvCIaw3
aCnSk07fTgdTHMlr0hD5QFVOpMlmmI3l0V4sczeNedhvu8Hwrjpdr285KFlxMDrsF5kU+WMDeeyx
N8T4ZUbJvdpcsZpuiL6dz5lENxIWjgTN27k/sPw1x4nx/jGuvYI35RR9biJx79rjeC/HeUaw1vfb
9fmz0rEVnhdG9sVd28nFl9xp2FU1i6OAkVWh38ycRTI64GVWOq3vMCFiKypJtbRCngjwJCShipQ+
PesvKDjm7bxFWPseMg6EHZRKt63ontAx4B0aEwhu9YI6iahGNw06sNfpDl5hcaWBUduVaWbfiR4W
qSP76GuXRuPVqvfrknA8pWMvug0xHd43xIG49ezSaNdxVaPRAmzik1lzbgd44baHZShYmClnB0qE
XEMm0sgtCvPnsnLtnSi64QV4sfveWaCP4S/oBpYJW36dyPxc9sJO0I+gfthAUuM8Vk71QYEOuZm0
2rnAREJVWDGP0bpaHqigvYM36Ua3UXrf/FTMcrYMMOZT3ZlnWYDf8HAV5D6gmmvLhtqTRSVQQJl7
lzysw3gTmqFJ8Z/G+InjRn/QEhjOepd7J35U78tk90vAQzhHmqIN1vdpEe1Fdhpdg7psA7eqjQDR
+XbFPCLJCSN7P0oNhqjbDWSAJNZjNrcVFqbWhLajp8cwrY0zVzAJTDDz9RDq+8G2WdheeXZoH/hh
4Rl3KFrsg02A07UXRag+1WJ/Ce1aD0BhV/tcLGqXL6372nd8JTaa2ke7mkAp6SqksFlou/sYDSnB
vCPd+KgNo6dSTOZNDw3lFrA6x37PBHCkWi0tt3OmVRYCWqwbpLHIFztzaOJUdXRF9rZbBSGshCO6
qvlnRzl+3Zljf+ksjbARU3lD64NL4JlueWPjl9Vg31Cxq31WSEkBoFenXJ877i4MLGNa5HeKAJZb
t52mg1m3sUeijnsoIAwdRxcIxUBQ5RW+5PCcEnG2t6KheMvKWgJ8UF791Yrseuc4jI08u0CLrxg0
HDXcMVuV5s2TbNW3gpdGnlNZOdCFxcj9NlwGvCsWKn7OmBr5JivPHGYxLLu4tAO81v0VgEnkrlW6
5RdPtllhfEfXr4KkV1hebM9st2UUzcBc+uoNGuBwWqaUDCCPZyA0S1Rb9hwGjK+7O10M7VsKc+mU
/qbMIO01Q6cx/KbawMixajgci1pxI6xyit/Jcq79LmmJ+oksdMmhSRImfNvyPNnKuElGu3/UonB4
s5rEfYl6NHiEEXlajgNzcZla2AyyZAHJvygPmmPNJ8NAm7YtnOErYJrkRmRFzRQEJeEmrZmlJXjS
fU5R0c1szJIMWvr9ZDCGKz10MvlU3YRvORVnQl7yICdOdcL7PoN8z/vewSSNobpHllxPBz1EYqkz
DesDYBcV29m8RF9cMzVmf7KNHiYbvEJfpzu00rA8dp920R4QFAps1BW/Gw+FvSlUd1JL0n9X1EZU
GIzkSoAE73XjJt9CY13KdJQE805lMP80mungCDN8gnJkvpLYrb0bTj9ehx9O3RI4pV7xspM1eY96
mZAtBKvnW6ishOMk2d91mzxyMA63XegQmZvV9475hNIRN//C9hrmIYuqeEKfJTbC1e7lgHkoleWC
1sfdWYvmbFC+z76ViWIzcThB2xiTm1RiP3SpsQF6WDA/puQtyw1s5gCLHCb6ZCbNJJoZiKB2vTP+
RHTo7anlLb8GmrDLiLDzs8KBv1Lg8wEWsynsfgefDi4OPDUSMFnOIp30q9kukB7qr4viheOqd/fG
DDwXI0++t7pk+lID5/GN3o3OaTm8o5EwN/WCQNYZBuOE/EpsW7pZKK7m/OAJ2gPGNMzcz02/V3En
0MHpHlZji6cOB6GT1VfWlgkjqeRj10KJmmBh6tM+IzN5Y3Lg8imqnaAbp9sR6AVh0JNzsMlE9wXT
fEoTxKYgkXhAVOHdpLcCtVOqdm7X/uwardoqrVr2uoOwo6i9bw1xpLtmVs5VB8log4f3mI7tpTe1
18SxdvikZs4p3k1ZtKdCq1/GYrkll/DUVc4jLLIzWy4NozzprpxmeYc0/IQp6l6SU6I4Tftlmr96
Ihn3S0aTUnbeG7wvUAxN1EP70+3HKl/dVJXxNnk6BystYpOPjWPuENyLsGaX9upqiiVZJ5HzvRgY
mRkFXW249lQEEaS2r6SLfJ8wLjhgI3a1zJPRn4mL/SpUGy3MxdzshLRjQLCLh7aCP6cv26FOniew
xQfg6dd2/SjcoX+o0cts4zZBAB3FBzl6md/UQ/+sGY27ncYBwy81zHXfN9qhmdL1Ngf/apuJfHZa
q9wnBZlSQRuPzZHkeNqjY7qWE9KLp3016hyhkyazNotOuEM32Fqzi4vp3jYc74dw5KydNJXT0Nlk
XuuKvTFAcrjq3KJt4abFA7QHo1lfz6iz9HWm6UyyPQPx7khAAytajplqNnQ1rbTbgCAihqCNYuSn
nIcO0uyldtP1nYRGi3GEYOJVH+G0IyVnxii56Y3wxY2y8L1Fv8HqbltGDDbAhYajCIVUYLgVZVHE
su+Diu2FPtM605irPnwhE0WD/V5TY1SGfQVgbrqpecY9uXU4n9HbUiUn+K27uXbETarZybDtvJmy
o5dsS2Obmn6pr9WJnkzDz3QxxtvUmfVroSMi0CNUnUAowpeo0GhyR+QT3eut3W0du6ESiZZBvOEr
d+wzlMq15CUxbfZjW7Vf63Lg6JBrjtgr3WyOnO15ac0pkf5UFOgkY8B8l7qkvhqd7puTF/AqGo5/
4IsUA3MgilhEjqWKUn/hkX80UDf4uBHCkxnbNAVainy3l/QI1knNx/t9KIvmymngAJBuRp0wgKuz
iuePv+K5hXEvHMr+SqbeHhPSciA1R722RUcNNjUGXQLXHG/HhWOPRrHJrGcpHdB4XMykie0NbEqM
+avUCdMsYxQclysTsEWclSjy4BICMDCGhKciHqF8LF25dwq7/cpAmy+QpLwi+8hyaWm83NlJrj8X
veBXLzPBZ8bcc4QFPd1lE+ddVBbE+mT9cp4UymofEkFztAp64cqm7KsHtLA+pKV6z1GN2r7vc9mg
FCFsfJMsdEVoXrIZAIfGENl4QWUNNgDpkFB11r9YtGs04uqV5l+yF0TPA29frrymaQ2iyTyiznh2
dITlwb/eddk4WteARMSNrY/2VZUuTMgWm+ZVuGSnj3WnJYjgBggFHP+7/Clv8uUSw+SkTJq09fPF
KiQWbbWoapRZl7xfr0kO8VHq/E9+q+mmkgOXjSalb0FbOCMcKfeQPrtti8LuLOdwvF1AZEPUxg/q
WKyAzhK8tjesLwh/8ktkeNrWixF5qBxpTgc/IJhKKZ6hXGEhLa3m+CEBUVXH1dKdNYSGpKj5PPBC
EMcazw7qURMEDNjgH7IOQUjSsu5jjeO1LumzBh+NJ10zwvdFt2gqpawmc+Et00mrXmkllhirIMYj
pJ/0a4+J+WnASvkaxgRbzWHMraPF3MKWCYPHHrsQI49evWZYNI5eDbUY3+iwpvc0eajfUxzwDUuD
iBpEEuASMRCM5d4rE+OauqX52hEJhoRc5NmJSKflPLSVcU+MOCzv9YY12iz+USyFekXyy1tPfTuc
8m4Oj0REsCB7Fwk3Hgs/EnTkupp/5zUJ8JXGfevtFrWDnlB6dOp7KVyUQgzz9u3QoOjp+HW6LuRm
h5/jh/3s0bEoQfaBSd5GxAOdTVrgZ4W7+QUo5mxjYFn0qzwyyE0wnfBk5yafvKPysYNypWoLcL3I
eBp+YntdBaOiNWcrm5aCbSG8yFzgHngPelaJXMRbJFL1yihSq3xmsdzT0AHDoKI63fWC/dGzuFIE
rGoPCwUBjmLFFyaChzXYrAmK0lbhKYkM6H+uSaKatioEyfyk7HOdePjpOtTJPgXG9NxWyfRtWg0c
m5YDeUMrVUXAJEqDJ6NKibtph/ImHrv+IYEX/UMNVviewAs5DXYM0ykaeTJZyYjR2JYzcsOSFbCC
OF9Sx7bLTduYDUDKigZ3kKukmn9rP/9P6PB3QgcDosIfGtd/SYAlFbeJkj9RzvTf/s3vMgfxrzVe
1cMH8sGENuli/1vr7Nr/wpdHV5/wXtPBVsIf/S5zoP//u0dV/Mu0pYU2y2YovnpO/wHUDDXE56b6
qqnmxYTDdN+wP6eWe0ZVwh1x84PpRi8jtHY6iaCgEAw9g0T40uAlABxSP7uF/ox5GhKSnHcIqE7d
TFb8otXG0cSDeWxzj7Y12/mR+ynfN7MABqDV+IsGr4FoNTjMW9BNVG4rrrUoV99W3tq9ZszGftG6
PjBz6hhYzsku1Eq8j5G8x9Lq3o1LQkppV1yVI2fCbgBiYo51vW01A+PNaDVsHTTxh+J2bg3AAJ3V
bdJ8OjatpPFKczKo5Ch9MlT6B4NoBj+ap/BIm5demKZfxsW0oRNGXx2rwK4OrXkvizw+dyLRr1KS
N5BSg1RBXd1sbZx5d8A2tlaSP/WYI3rw8xtOQzaqveGVCCZEyeYwBg2OhbeEXNmrbKQHaHrA34iR
cfbQZsW2sRq5H8u5hSyWT1CzzB9dOgHP4fQWgGaxVm3xqzHMWKS64ZR6GcCrBLwETNBkzzEggpiL
9xIp631Rt7sun3cgF2/DNcWt16gxlQkyd5KVfk/bMX/mmKq+MtzcEf9wISO2uM+YYV8nudv0m9TF
AcR+m58bZUbj1iC6jwNQnT33S5VcMjNGPtxqHcCmcm3GRkPzBTFc+AW1lX1lZfMCRL+wmwNezhoZ
m0puGiI1niFltz+YQHpPU2Fm9ACrfkREKN3rmMHBtoUBzFw+dy9y5IxR5iYojdwY7ENnuupFEiTj
+Knk9EkrDyl2zmFIGLl+Y5ULxzoa5lW24yHTXMva4PmcmDoXj6kOpVRf1yAMVHlq2pCMmqUi7qvW
lh5iq1uiXkwo0DFLVUQlCrR+VzOGkZ0xyvSbNAbNCaYwIkfGSMKn1MgravOw2E5FUn3BvqvfmDzm
r6wx9a4x8qbflAp57BCQQdAXsE19V6RYdxGL8nS2B8TIHR006h5r2kKq5fcbi+ZgdiP0Ww7QM+od
13qthZk/zQlToaaX5lEzzX6t+zuualPxd9bCgQuo+eAMVnQI/MSHobLL09TxktLA0BSIMprvDBIG
nuweIfqBpy1fvp6j+R7/+PpQZyZyT0JYddVWtpP5JolkWzzavKDeAUsAvULY2TwQ0zl1hXqJuf/2
ieP9H3vnsR1Hdm3bX9G4/agR5oRr3E76TJgEEgRIohODJIDw9oT/+jsPWNIjkixCpddVQ6WSqohA
mOP2XmsuHveI52YVjGg0Fm7EfqyiRnA9IdB/imvYZwYcv2d7pLQTdGV1fP3NkiCpvE3fGfz4zDTd
WxDvmMwxHDlLzr/erVCpB0IFm2V5JECsF90HmQBgYq2nZBKrG2+tfDpNnd3eu2POv5gpRIbdM4ms
PItVje5Gv00GkTy+fmkJPfSZ0y/c0YUBL/4iHoEQ4x8sj0PlU2+IwoTUzblGTuUPJmhCLS4JgRPu
La42sedENJ6MEcNp0wC+NcPOFTvK1sx6FGAPiMJ5aybi3g3o7PapdaMYF2rpHFG2TRd1YJinANr6
aai1fB3xRWKt8+3g0TeBPePQi9h6qfhOrfe4ojsV6SYLI+2unGugAE5S3mHN87dl1gKEVG8LMDpR
NuEEZVnSaG8ptPbeskx4cpMr7EujVk0L1PIgtigssC8e2Hu52chXT71tEXsgPhoxLc26jJcyma9l
EV339XRDK+JDX0Or6e3yEfYkAYHOBBX5ymy7oz6EN5EiXmdttMuT5sUe/Avqnxl6AMK+Tfc0Smtj
9dG2deaHsJHOytZH79IB6b6oArIE0Oya1VQuPbMoTy3rGP0Vq8RTFhvOSVTJvTQS49rpmcMp4hD2
BaJkabiFahtN1zH0nWFMIJCUB6twgxuj1RDEjWay8cpwQm7Phoog1RTdPrt1IOZpvnArXNt9jyy9
JTks4sxlPBXQ2mkZP3OgI9sP5N4FpUsqk2Zu7C3T/tYY7a7w7FvkTAR39p11xKIYfKZ+8Ulq3rep
K/MF57d8A9i+xesNkY32zbSC7pelC1OdFSvHKe86jkeAw5L5Ke8hhJN8srBxwYEEHu8Kih8H3023
VkIwD+dEXnDsGJux7oJFMkzpZeoY984EcNf1OVONU04XzbR2A5PwSif3cz0WabDQfeyQIYVseECf
ax0E5FiU+uWU6u6h4cPfJpOjr2y2x7qR10u0/Qs6oy/WVJ2q2HOfY5M0dTHU+qPraGAI0vRDa0iK
ENDi14x1CbO09igTIftA29ceBByAetHPM/OB1We7MJktKEgIEyAzrkw/uKtz+RRNLcXxwpuuiWId
qrUVgk8mcdPENF/MREbR5SouS8O5JgchveWzolLkBMaNha16PZhdAbOn05JdWqQErBB1g2nErJ6l
jYwfMwUqyjKlzlZ96QidX9We9FcEgH7SKVJTf2a1983a3qId/wYM6zO15a0+1cH9YFSU56y0X9jW
kIJ6sbWrRmACnAp96TAMIegX4ScvYR0upLVqESBe4hUK12wSvCckoP3JtWODfkSt9hBEzy2lcKYD
R6wBtzJBYeMSrMV94mKSF6QhPEvQ91TnmowA1dxVxieOD73Wb1jTh00q+bNhbnEu5OTrBkl5C52E
LIOoZmdlAW8cqsa7rvpqeCxg4j3CN7auHbgGS5sd1qKBPLXKGEXM5G3cuUtK8QROpLnnL6Ajhpf9
iNH/IM3AgFAnZ9xlfq2KoTXl5NYLH1pn1I6O0UBst8yx5iXiHw+aUFv3adJdunYj+GIKdPJlTRl9
IeaBZRBS4DWlYRcBQU4yfG3nWLfq4MGv45aD4Rwna5qNBSkifkFxCq3Snp1CujX0sl7HIzSnDEaD
WEfN+FLgjTkaedjeD0087HAC1x+dui0XGXPhKpxVEq87UC4RFb0Fd96nObuwvO+1g84pfVnB89uV
gS2XVdMmyySYgg2aXI9fK6u3k8i+upL8CNlwtKclo181AS3izCqbbQ1+e9kNaUCcWHM1lslGaNo2
NEPM+d78OWmaslpR+c3w3tTNcjZIe4gj0BC0xNoluhexnUuqJ3GEUJ4WOAVygu5t2II3M3JeEJil
ZOXqveM01Nldnchh51mp9tlqYZng4X8eXFzYtTO1G79yQoiiQO8BGRJy0sTxiigQhrhlmYve00+s
oOUR6UW3qBQBX6LZfLCqcTsOI8oEa76bHMu9HmMTg5nnQSAsjC1YDcAIBgj1vgyfEedtrZYlr6/L
bN3HSbce9ZH6dW9IYGoy2GOMuozD+oRSw6ZQ7iX7aXbGiyDxIr9dJVoE8MKx5pOfMrsaF26HBadf
Jwp1pZpVQ0I0h0P9lCGsEmy5YcJHFpQPCLcNw5q0xvR76q07qAjckf3vfEmDg1ZS8hqTO0kSc8fX
8Fz0MypJl3WbWN0cWIAJqVDF7UZQE8jedV6DeFVMyEg0L9CpfkNtgLRe0Q13gUrwNVSWL5HXpAv2
trhq7flTPVsx6ErnFPulBmWkbU+RygXOwAkca5UVLFXBJgGl+RWKb3s1qEzhmHDhJpzM9WCTN+zR
/ldneHHADj8w+xFM7KuE4sElq1iVJdamyi+eCDJG5BugLOiSL4NKOaYvKrAPYn7ONTKQw4SyYFpL
clD6eFwGKiu5UqnJYwuPgWLIB18DqoEg42K22GhTgHpyzaFfiDqHMEOAXVaKbxE2tFXQktFMxRPO
c/Ia3RyC1Pyqi6F9clM7uRxUxrPpSbGzVO4zBsM7ve98HQ9oD9Iz7dt0TwkD18U8i+lSxGh3qGXM
HzPKlFcyyr9xAA3zNUVq+tIgTu0LGBflKiaSulbZ1K1W509urwKrh6BtNx0do01j6M1nti/O2jSt
8dQSc7FkD3SyVP41LjXasoYJK18XPgARlZQ9qsxsulDdRV1hyJozFaldTy0BBTQwKfCozO2ilsRv
B9CXN7kRsRTovrKWcjQs2QdkvvfkhSrCuw9t4xSrXG+sp9VnqPTF1zkq4T70rxHgzmsceKcPxQc0
euXaNmYP9EZbbiQT49oz5n08IcOoBg5ZVATT6zjshs9GO+NSorFMU7OIKLHDNispppd8QiGbkqT0
Ig6+sd9+AEPehHTIyrqYrZKct7id6enF5BsRVCaRmDS17F8imeeU8tt419Qw/UeteE5HUCRyglfc
W/IybbqccxY6K1Rr/U0YtdUJdMa8Soea3S1FUfgVpQd9w4pXCVjuA7/YPQc/Kj4+aTiwmTxaL1r4
X1DZP57/LY875ZjfFX2WZVY2X57KNwb31z/zZ9HH0PGq42vxkS5+d7D8q+hDSBc2dkc4uEog3yOa
/1fRRxjQyPBZqIheAw+E+UMRyPkDGbbpe6SE2RbeCP/vVIHEmV4fASlSfR99LdtKW2CaeauBRlZX
6YTHaheg+OoEp7BPel33qel9UTSHRM/V0pUCTIuSLXVlJpVLy8/yYU1GprBdjC/lBKBb7Ri91Loq
NNPSHeyYbaRqqgvaTyTBdkTnjsE29WKi9S7tcOhx+s78v0G3CzhF+uIeBTafOITKLu/G6NLoAVPP
Kbt9V8MHr1EP6fEC5wfLpdrNLmbIMH0S3t3rn82iCVinnRbt0V1SgzK0OPiFg3sLfqOL/GMc48P9
nq6Fz5KoLbtTsVvZ9wwuGncEcoV2WaORev0W/lsrfadW6hsW39lf4/2AfbVN/K39R/nyD0ZQl399
Wzf9/uf/HEEuHzwmLxKvFZESQgRj4Z+ICPcPA+sOThrLcl4Hyr9GkOUxTDAsYG2kmooBhGH8zzIq
7jAkO4jKPWiapsk/+ht1VEWoeKtNxr/DCMf/gQDUQab8dgRNRpEaQMn0XToqBOlLFmrHka4IJ/VV
MRS7PNYPxMSv/aD7ZKTaIrHkez4GNUjfyKP5FXByEk/BPZuK6fvGT0RJx6k81sJdSfH1OhCfJr+6
lCTsFPkmTGks6G1Nu76iGiWy4KqiF0rlSBAlbX4WcAhmknnBnF7RzKPD7m1aVIIVud61goMKu19g
vV1pPfIFvfomCNyMS5z6RYQs8zGBG6D+dhJkWMTTvZxLGulyIemC2eTElC1jPYQ6jR2+IOyashsg
20Za6DlTyJ5W8TB5tFH4JnYjCKbcgjFkWheswCBgk/lWtFLNI/AbPO3KthOUVC0SI5lSQepus6hg
e1sgp9PAGzn+Z8PS1jJ0vwDygmSRGAvfIXjJcZeIJei7RuuuzFb9mNMxT0+jBgMYTQBVi3yN6uoR
oo6+jbPuJpTuBTiNr3PYLQmyXaIHyLYOoV5sigihtoriWz4KfZsmHoQ4ffhWiHAVOp28LCRnRKiD
lAckF5spDVrHMEeP/t/J5d9ZkhVXkzH417PLhiU5fnrbiPn+Z/5fI4Yfodsc65GOse7CIv1nI8b9
g0nGsdUSy9JqKULoPxsxrMmqe8OEoluY8ZRN9M8ZxRR/oJ1iivLQeTjoPey/M6P8NJodVmJlN7UB
YFnsA96O5nBQSrWq7Ham2aGFgz4HZVOYkX8pOou2Jqf1gsJRFxer1wb1D8/q5vus8Q/cATdlDH36
f/+HG/xxLrF1HInMsjwfz8UkdG61qGvO4v08ttuhM/s1LjpnbcQmQmk3znf/waUAiOtoJzghOWfT
FgkbvWHk+EWE0cTbzDQGmCeg5lC51e9Mkb+6Kx6l/9pcgxp0ZikjHyStmKHAiY2EEo8WIt+mbYnQ
HN1u//u7OmurvT5Ai3sSNJnZU53bLUcE5Wlm8wDpcPsLlNO3IEOdl5E2WEhg4dItLdIvAvYclU6B
5/cX5xv86e1ZeCloI5rsHc+NutTyg8Cq2naLSpU8hWSM1oUh6svfX+Xnp2mDezfZOgrHtLxzd6UM
PYu8waCDXiachm+zIFjRHmtXFQly4NC/v9yZR44namNAAhlgYQrUnVdG0w92WRjlphUZxI3CxmhR
IDbPWHpfvJAKLT7qCxTJf27c/tIy+/NjtE3TZE8O9kkYP9nOSMxJBroM3TbRbfr2SNN5WX65/v19
qY/uh2X79b5M1mvfw9mk3CNvBzrkMvYOddptLbpBC0vTLgETHCcDg8Oo5/b3zehf3tOvnuKPVzsb
Ao7Qwzq0s27r9VQzAmqJ6IURZCRpBVjHh0CRpl9/f4MmE+lPd8gJw7EtD+yycz6VTVHqeMPAsDOw
FR2hx2YPIXqKvVPOgNzI7Fx1NYLRycOKRUfJaXXvUNnWrqP3taVu0a870pkWzeBW38bR0ghJFz5t
mLa+m/FJZ25EjFVaz+9MTMYv3r8Fd0AZtD3kpudfnCdDUpBbhlE8dIISrzakqhNm0wPQsENATAL8
7pXDyuLprU0YjY/6jAStM7zqmqwDaxlWoX8k1uDPVf8v36L9y1+N+VmNcJv/qH/+w2BI/MxJZztr
KR5FFKAiG7UbktLac1A31aG8J9YnWaKF87NVCY/wMBZJcynhyON6GFuIy3pB8qfSJFIOX1hGFayC
wsNbZoa4eTuzuTadWdvPkFlWda+gyKhbYBY1/kM3xNoDbahg6VtxvWyE5m6oW+IHs1BYgtA/YHSS
sL8yNk3kIYNXti8ikd53eB2uUzGhSLLmdNNYXQxGqD2iUpl3dUyKARVc0GKIiS/1aNI/agg3t0kB
mzqwp5d0sk6t16YLHy7urnWi9shPLja//1p/HiCebbMxYNTjjHXds3V3xBbXoaLipcvoGsMR+mxP
3yNo/NDNAcmOHSaV/+CKNpO1DeBCzTdv3yWC+N7z57TdNthVDSnWRAl88wtx2Vi0w1Lf+fT76/08
b5PWwWxDUcH32fqcHVUk3dGCd9PSL8pQG/Vi2IflwGnZbKbV7y/182eKGR4tGXBZX53Ozj7TsEN0
MPQlq6DXo/PTagO/aue+8wB/eRXheGxTLLL5zl9ZTukib5Go0QNq9GZRu762I6jAu/n9zRg/z2PK
2m8YHrtFAyrh2YtKYw3Rb0WIxTga5QoybrJxxpzepSyIgSXogi0FHz7Am/DQeB8bM9yWIo3fm5as
n6ZTIBWUkWw8xoCZX4s5P4z9GqPGHPeu3Aq42+DN/GwTDEm7ofwbe0tLzILY1tFfN3r5nJWDe0K8
N5D1rfdX+TxbBxuj1DtvwPzl7+S6VLg8OCuELb79hkN6KVoQWXJbhF2x1xt77evdQOu0ra8DKNLL
yO2qz5nNUM5qbTp2VTwtHShOK98jI9wtsufMGPtrrFuY1YZHULrmkgZTdTcVpJNXxEfvbJKnDsWU
XUPmfm9z8esb8CkKWWzpGf/q3f/wUAOj8fPJG3ioBBaHFJA33SDC+4hZbFnVbrIKJLrp3HVaVqwm
P0zR/MWL3Q+wA/w9lpdgOUJHQcFX+rdYVssPnpifZzJYDhbtlM1QhRNkQAwwNIGzTRPX1Tvbo3OT
NvsIPosf7uDs6xzajF+4nOR20pIQG75fHFq8dzRydBxpDZN8R0kuSfQ9wol+KXFVvvMVWL/8CrCH
U8/ELO6eD3dvYi6Z7E5uaR6R5Y64x/7KturGJfOKSGX9qUSW+9E1jeibbJZt14fLpDSjFRojCvqh
3Ji6RHrhCHcxxMZAS98ktTvigtuRTBEibkPjmVaXwVTpou9P17aelCtH8z9WXtLsjN5GW2Yb2Y7W
5hfgiHfOxIVC8Roc5Ev7nWf+89bNczgNCsEOAY/GOT7LRlKfBtAbt3WSfSyCrdsn2UqbwbnDm7Pe
2Sf+YtqGDEF1ln09P/jc8S8zMgsbJp0tBZwXP/YCVm24hWKc/XeupE5cb3ek3BbQVNOH9+Pq5xv7
OsBN79JkJdcs/JAaVvgxyZTwJZ84TdhTCtdfdzTvEDg4XX8/x/5i9YUwYjquBWxJ0V3fDsM2xHsf
JAQUozL8HLTezejWJx3tK4iYrxx5nXcWqPO6nRo1RGdRSDdMDtyQeN5e0O81OUILkFuO4cWps9j3
TAHtPKz6S6ufn/Ug/1DGGV36qWJzI0APgehoiIeY37n1X35MNAJYWShf/8QAiTtUelHP+B28sl3p
levgXcBviUIJM1OUvPz+Sf9i0SQ4hVIqhUJb55D/9sYdP0lDiuy85KkBS1kZwXLGb/TOGfGXz5do
dsGXxOMV54iRRBphaYhKbjkjN0uvHyPiMBIfvihBFoMEXBX2olvh58sAPYekhEHFWo+9doFn+b05
8udDOfwwToUcyoULwvDsZQ8IyRDlkJdp9bD/otANN7KZr6Ze6dVzQ1tWKM63kdvieE47/Z1hZfxq
BLMb4mGzb/fE+bfWQp8wrUJvtpMhoq+V26j2aRO2Rxkbdr4YnBLZW9kp14o2ATld9A6u1hUdFNrh
ZKzhkx+0abjqIwvEodm2nbG0Q1s+/f7L+MWvqWA40HAQIhvuK43lh6Uw0rx4sgun3jpj0GCUnvu1
IE0X5x94sr99KbDPwkVCSBnOO6/9xITdItpyMZ3MQf4irMm9nYsIUT5On//gttiD2vTRVEntp1mt
guvaVp6otwg7m1uiiZxNObnBRdK0X35/V7+YxLgSZRG2iGCnzs+N5gwYvuy4UmzpIc36oroj1M1c
s7rNCx0BA/j86G/yvdRE5lPJpNRioOSmZ/h2PBPdW7R+ZKOCIW9hmSuTQ5zggmrAjL0zU9G05Ied
rRDsNHQF5HE94LpnA8lLRdmFs8EnIhodezGOooZMPDFg/c6DIls6jTRXDnvybFkjiNY2nBy7cT2P
LmHxsFMYXLFFjXEfEEn8YBKOE62aIvU6jDaZg4sjqKMvZBpoV6nl2RI+cAYyVBYqLKLglizY0yWt
Fb+3kaQP8GLIy9SQCIPpc4lJFU2EYSWNjA9OZ9LAzwTW2k1i5KOzJmInMj/5gxHnz05CsQQyASeY
CINiYwUr3CpNdC8zonj3WUF1bRvFRi7Wml4Zh3weR21LDHAvr+0cKueVaLspuHWkkRUb/rc24Pds
ZAo3WfhpsSrSXoRXnluogALbQnbUgSy46zHuAcUvtHJnNGkRwF1oyAD2o/ghlzCY8NWIMtmTBhBC
Pe5KtM5TGk84lKupaC4TrNGQOR2fXNatlHgcV2NPhi9qM7KjL3JNBjp1h7wyV1Vuq80VQlDzi0uq
zETMQzsirYD7eQdwUCM0pZXJdDOQBXpXxKJp15NW++5JL3MvXIN8Crs9m9hxU3vk1UKJhTa2oNs7
z0tMjf62AA5errNAlf90zaRrVEvbu0+iGoVHlpdKNkeyDakwFTp5r7ulzrvplCQ9UOL0TEPv1BYO
JmJiFneaErFbtQ+Wbtqg/dhgGy1OAXr3XkThOlUSeFOk0DCULD7s+oOlhPImISmJks7bHSL6Tsnp
c3T1wtKGNR0nmK1KdI9TUl/7Ina2Qkny2THPi0TJ9KUS7LstGnvRIS8tUPPPNbJ+2B/kEKL0x173
oJMN7CgLgO3nzZqA8PiGFvS8JHPDuPCUacBS9gFOC4g5EI+Pylpg4zHAyQd8RNkOAl+kyzFJOzYV
0kV5JiB7KaNCimOhVtaFeJ5s/pIeU6pLo7I3pONormY9rddj22SLJAqwLrmk/gxWtIqVRSLwxCnX
onFtDF60gZVL0ouyVASv5gplswiU4QLUsX5ZKBPG1Nao3PFNvDjKooHLoFp5yrbhliV6IWXlcFFI
7i09NvdSGT0oUhxMY9zEdmWQoDjhgMMUUsTAmGxxF3fTJ3sMaCXCy1k0XfApf5WfhIgT933nEm6h
1Clg5T+gIsDsp5QraIU9eNaoWTKlaxFK4ULQenVCjtTf1Er/IjvajAOSGAxmLiEoKrAHuYxUuhlP
KWhipaUpcq9/ERJ9zfRda5N+V950fwpx2GkqXU6pNDrpq1zH5OP5mJto9Ffuq7THVCqfROl9iN1O
r2ulAUqUGshLjb3ehRNcMZRCYCJhLSj10MiAWAe2aU/y0pvg3cjPUwQ4BoKKSYgwyBVpNp81os/1
JIR9opn8zltXM8tvo0vK4c7C595Bp2hcPM0l/e1LTXNwy6WuhyU+m3AWHyjP6mhxyxqpUMOTIsip
yFYqlP5DRFX/xswSoiDzIo33JLHjT8Fufm0Mpocosh/mBalM4GFiqX919ID9JPVdmEmznl1ULLLf
WumFDjjosFwmgx1bl+MonTuB6fPFp7iPUL5w8MS8pg3MkzfeY4TMX5qqwYU55dJ4LEZcjxzR7COy
uupz7BcDxmk5bVt2LB88UpM+95KfM2nYXMrWrA/YVLJlPBZibwpLfqQKRxskkdG8wdjDlwApu/4U
hV79ra4EbCkQJp/wd8S7BHVHtieELt3gkpAfEWqQbukSnLdyAjtvV90sGRyZqdnLVIe7HjqOjUDU
tPZdDQHHpYS85lTqN5uUc1O+y3HdIWePw/6hDoZwXntofb2FHyoiMXBVKOg5rUEyxODr8A1qw4GM
tegOrUy2KN0Glzoa6Up7gOfMLbpV6kcXoTnzqzpp/9CbYzdcwZoMj7FXY3vCDnlVotW8FJHgp1pV
vBV67Nz1rWnPC3YiNVbVKDpi268eKd2hP0QEegwbhuq6IGF+M3djuhnKERqS67rhMcuq3l1WdmQf
GUQ1g4q3SxG+PqSoco7gFaqvTR82t2IG0yJjnnecpASQTYDIcefHOwSK04XGp3lb2U31FYpJAZDE
mat+ldZJDFrcjnf2SAyUo2ExNhpRHyoD48vcy+prO1XNpz7iuc6uW38rMXjX6HkiHmtd5MEhpBqx
7fwWF9Ag7aOYa20gWs0PjyMKIHSFDi70pzmxBLyeyhwsoZxdYEUuDZblajX4dMs14i/qRVhE5Ph6
XRdAXy/xvlTGZB9juwzuKycKoVZ15aMTkpTQqhQeZABzADiJpLAnu4O4HrZefZgaPViFWtdfqDCa
HZL/8d6DHPhYhEG8s1S4Q6Vr4bHzEaoiN7LZgWNSpWNhARlq0gBfZ+tTxMGjhQk3ylv+BQjuWCfC
IUMxO1eIGmbGOWWsQn4kWmx68dxePrmhsEFcTcBXGzAwGJQIFaXnYtp3cR71D8gjkHMPJb9kZuvp
yWub6ouVRM6d5uNVWVTFEB0nJy9I2kWQ9Smr5/HGc2T3oFdjeorV6zbJ4rq0IQmcatFzoVSbNkBR
MRWwyYiOQvLUYMFNN3qoTS861q6tNgqsohTtg5MJt3xPFjlJAIjlT3E5pye27OO9r9ORgbortMOM
iCvC/hBNL25FmQ/PGD7kBfUW2SyIbhqINNdKpJngYeDJxZoTnETEkWtRdbKe9si4HRw4HV8StsGG
qdcRfGnMWdExS5PSWObGXN5oVkIRt4dsRilVelG/d6zSK5a+bF9KT+PM1Os50fH5UL/AQDAeRFgN
q36QxjPRIV23ZOjVt8wW80tpKr6fYxZIjpvE7p5Nr5tt3hlGCK2qeCwOK7nc6tBdmgXaIoImzUw7
+a3ObOY6/fNYefVtGxQU/muzum77qfo8EpN2ayCoPwZOHW9bH2tULD1rzzzmN2tIYda+IC74Yx3H
RP01mieZ48tU5QROJQ8PB+EVZ+JgU3VBwyQGpJO6aQs3oQ4s7xFMUXsd5FW47bOs3wkn59WwbF5a
5EmQh+uG8Y0jZLWpSF0BtdUHC0Vub8OS/0tWVbUK+sr6avuhvRFVhqlSEJ6JJJcsud5ytgbPa0FH
U+BHbxiHrx4rI8e8xSYECggZ0g9mFsI708o7BHNXBJSRSKHrMWeZplkNnZ9c19R/9C7CnZhXDZdN
HUxDuXEduTnzhjXTXtdj7Wp0tOpYTHZw5wRmuYfv0oVMuhAOjYJmY23Y+t6O20M/AXGIGZtXegic
g8DMgtQKlEJs9dkC+rT/KKF+8e0Ig4xbYGMjUPGpJ8W4jnWDKc3jL5as1wXZgksU1RdY88RH9ts6
upyx/OoPqs9UEj1NZXlfB6VLtwzg9q5PyukjlLnwpBfRsHHHaueUWb3yB+KyFjHRLt4wf6H+l38G
0ITX0S15SKYmQiZ6TjhLd5pEtEzSVO5TDWhMH2j6Mc0FKQxdR+PL6KoVO9ThRnipjgcokXddDQ7H
Gvzw1Eku0tmBe9OBDl1QmEZHROzxFz/2nQdHttkujt2HEQnmlnJpxD6Qrdwij6dyUcZDdBV7FG5K
w9wH1mx8jfRg2PSepm9bMhtWXowyfXjlQoKoWWDW8NfhNDkXbC7Ex0TY28IeSwBjCRNwiadpETrY
z3yikV/6tDM/jpUwrv3cn1Et5OJDRdTfcmQPqyBo9kUO1fnBsF33dkK2vLF7OdYbl33hommbcI07
snqeaTWZyypsY1AifAbk4YXxgmQNMmKrivxWeHRyOZKdsKSBsPBnbHed67ChF2Hyhdxw0kuQz7UE
YSYLW2iX5UTU6qybH9sY5A1DcROTaKqi5m02ZG53nQs7uM/Skm2GwHnDFEg0EwzFk6c3SKhzy7uQ
U8zspUfryMbFlVqNfcwruyyX0eAbNC2yeT9NZX/l2MC+2KORRIuAt8B9NSbHLLHgsdTJDHqxaQqO
pZmWMIzoofWw09rkU24KnL4GBXhKayUr1lxR0uhibbzxA6u+nChmqyybPiZcsyGY1ScQ9YTk/tAk
7rgLetBXnkyvELdi1SxQwEmB9W6iwQOeTLboYgGUOzLZgbv0P0HMW3DO+dKURbfMiU5c1qSj450t
IkUvbI1P4wSoojTdr8bsPAdNWT+yY80eM5mXTFpk07mZrWHnw/vUul1+OznsWIDQGTS9/XZehiO2
XrZD46438z4+aFY5iFXv6tLduakBE6QQTnnUhhAPbzG55ZHyDWgD00vwA3ZZxiRUGnbymOdJcWvW
Xn5Lyl+aLeKJCTQBc/CUSVMn9jCJnuoAWNvS1PiBNSqAg91gi4Ts6A2fGnY8vLeYQ04OrZ1VQnOs
fVZ5rCj+WH1mtaR2NmeGqZwh/KMyiM0P7I85mQIAF4cwBWaaA9F6kp2kiCCnLn9JRUFVQc5t8KjL
xPiaRoSJL0rQijcSrNojoZ4cwkUQY32s5kA+gWnVckVv9N31nNrFXVaPTAwywji6ccO2LzcCj0gE
xz3i84iAShHJU+AkjhxYkewxy+DRNmz+jF+NWbMCIJNCVSt0PqPCmtp01Ut+y3WCax/5KCotODYw
sHIsa6KQF/Fst5wb9aI3MExVcAQ3bF75ybNGVOVe4E3xVpHwJ22rTWoL0NIhDRYcpvzLJAKhtnIa
komXWeDwlrSZpW6ZjV3w2Dc9jqGwi1W+VWjnL2bXcdWutiaDWGTLf/z+MO1eC7sFEiSDBB0JAwbq
ykxIJueJcmv5dri0akemS2pBPHrLEMWdjX6s2GZQax6UsiDmgJmO6a4yqAJhurRHY4NnB6MJpO07
e0BRwSuk37oEyc/9pa5NPaSpYMtcSFQM/RZwlxtdETXUv/QOtdFFZ9oV7FbNiD6kU28S8FwUH3PD
d29TfJWQ7ypP/zBElZyQmAojOIqOm96Zvc7vyK6c3zoGgskpbxoLjf5fCdyTd8LYpfYfTSvqMjzF
Xmv592dojk8xp5d4wS+rEq57+RwnMsm2ftfUNDD8PE5A4cTmuMx0xs9i4HXOu4L63wGnloY9qmzZ
0dkRdtg9OB6KKA29FWhzNS5phrrgwM0izPqFQVLHS1wQDZfjLh3n7Bj1oA9rtYXMiBxuSesxo3sj
0c11nZX6gZ50sxuA398SwTRiy0/jh3mOhvvBhHzyWu/8r8D9HYG7alBRGf1rDerVFym/fIs6+dy2
8kdzyJ9/8k8lquP/QRKKg4idyrTyctCr+ae23fqDMU6KIc1dBEgMqH8pUYX5h8pX+B5JKCjf0Sv7
U4mKcQRBHpILtpJ/KuL/hrb9rB/AjzZQprkWMxIXg8P+trLsW5OjpZVGxSXOXqIyBErloSBAFjO8
U1j+1ZUULAXIN52pn/qpWSEKAemYK5nzAIOoeqyKcsRiFnXfP9m/FlC9LWC/3hPXAA9KMxXZqfpN
fuhxhK0WAPOnDINupOMgox9lnycLp54ffnjhN+8KadWFPNj6AmmPw22dC7V64lb9spmr3STTlzRL
X4BFvCT8939yGVtFZPLGf3pHiKFmGdnsXQMN4IGvzsySFXKZsuH++4+ObxWPkOsr0fR5eyis9Jz2
BXfUQ9S9HKEfU6EyvcumeK9FqVoWP3QZXp8d2mOoyqitf+4duj07Lw7c1S5ShBCSwk5TOD4Y2vRQ
9fCxfv8Ez5re3y+GfYJoFKTbP2lmgRiWjM2y2vm1CnaTQDoSuHcLonq/AEaHFSpIYzQmTEa/v/Av
PnoE6KyVKqKECI+z4eU0ZWfiX6h2VQ1hhLWD2C1fSx+0hL/7/aXOer7f7xF9FLOCi27BPVN+zV3S
TXGZVzutA5UAc3haJ6Ye3P3+Kr+8oR+ucialIbxd9FqXcRV/tAF/jQ99PhSHV3/W/9+Vzh7dwJ6u
7AuuFGUdy/OYfHmtL/4bw+s1jOftt6isR/TXaHkJaCVn7bUyyG0vL6scGgjRbpXek1Q2QXe4mUU+
4erRASr4jbGpwTbtdLb9qySzfBoZYEP6GmvO/7F3JsuRG2vSfZX/AX7IMAewBXLOZJJMssgiNzAW
WYUZCARmPH2fpHS7pVJfqbW/C5XJTEUxByAQ4Z/7ceQdQcp0IknCRn18Bx3CrimLrD3BpitVKf/x
qRwwVhtuJJOaK8MY3Irp101QS/7KnICh0XM6/nqeGDsxNezUlW8+54KjtRNl7N9KgDJjOTk7MtE5
qiL8tDHjes7F5MbX7S67OQDR3gr0h73vuqRaI/tX684U1UOnZfZB95fxHQuIvzU6jjyDa/BbMrs+
Yt6kNS8RXlKv8Wnq37L8ynNpeT0Mfey3MuJN58RnNkh88hYptF51jg3tZbCuFB6DnqEpaIjDoytS
0tro0bTOGsQTjWIHThe8u6Vk4QJQ3oWiq8yQ41wOsgUojevyCCAPzyYRUCHnI4JCB5uzyDZTS300
yBOtvJLDhOcjPYG7MZ/jBMvhFBvZa+zVxRNH9XTbtJZ8adzSfCa1zJZMAIl4kaVNibwL/rwIoOX6
XWhZM/c6m0R2d5qtiqd29JwjZLvyHjhe9xrx0RyTrJG3bp/9oKe0J1Hvms+ll/6g+Dt6gIpS78fr
0pi0LXyhwmSApwqd4xEeriK5y1J3umTUEOxZ0Tt6IFFNhpiDHNsADiOMBipIchZV73Yfp+fYkj4o
TYw/eJ2MM7x2PsQe8+vK1EbqVz8v+6KNIcbTgXiCFl+tqU/nbfZ0uVJvOBN8kvGjt5i8pVik+au/
IGOUDfbeCHNJuSo4tnBKW5RbbNPK1OWN0Q/SX7mMm74mkdT8NYNlODTUK8DYcXXGkBox6WdPq5xH
ACUcFgSgfd7jvMb2B8xA95qdDarzqcYU/mhBus5CR4ErxzPsDPh4k4Td9uepRE2Sok/f5CvooomT
zGRKjo5ajGFQz2BItY3itrPJpoGF5hG3zFRqdpYE9OMUo0yeOiS3Ydt7VfYG2UfbQMTjAA8CCxHH
h9MNDGm6jMofvjIey7eO7PHhjZoy6RuXlrOslwxqTKBaaLTgNHLj2+LL9sNcuLdsLeL8A8ai/TKI
Tr7ESCdHMResoVPNi1W9Zh3wNaXzCv6zhhmdb8JJ4vy1ob7x8ImTUhMtyNBzf5j4AakVpc6CFwLe
NQa3pM2MtFZJ6SbnOPcn4GeFj4mOb6hHjuUPpiaJp+AYUvvxkA2k1laJnJLvlfSdXZW7zJDcBLwC
TrevHHCGrVXWnFt84kHrBUz4YQTk3EZXAIXW6SHT6q2v4u9dr8QqaWHUNOauqweqQeb0UFYuab4I
mDCPQnH/idNCrpvWulEMNwMe8HWcc5/bpIWh/Ij82YOvedR9Evq0dYTxMskuLMe8RVxJGYZaXcFF
zao43SWFnFdVn/m3FpvKTaNx1+eMelcDjScEf7J5vShWN6DJYKWuz11p877Rp984M3m3Hqeot2Jq
vXs8PMa5jkfjkV5n6zD1XFE5CyrpvQjmc4HmOVS8facFIxCUHiPlrurH91ZTKAdxy5qDKd27N1zG
FrZevDkOC6VSrB9uomFESeE6mgpPdCQopIAi03v3UZ2rk4ECyvn4utOCLN5Aly/7VUb9UFia4Cvc
kV+t6loxnfS60DSM8T1xKiZJBaXTfqtzBXNMo9v+1pIMFZPR4rTelvK2ba776tqsjyA2uJjGJsH8
Whq4wAWfDkkial3c3qArjVV3TNKXLveM7/rIajVcrxEOmMY5Bw9xzpwp3gy01rHGsZMINK1zzhmK
cIs6Hw61oq36qtICX4GQtLj1l3TiE1pEVDEYFsR5tHYMe75h9C1dfdLdqsdBxhEsy6rCX4pO1Pas
PVrM6jH63PT5QMHb4Nf9xqKXgaEN9DMrQtfxjb47DhrH6bzub728LXatq2PtT2p/W/qxdoMQfWtR
7vVVQx+9naeku4my5TnVrfHZy6kk9WYGFugBzm6h7GhdJU15KzUV3RX5i2hUuUqthGbyKA6BeX/h
fn5Sgw443KtBBMfgkDrdkrc2iECmd5S5sLh/0xzmNabgoUdPjb3X0oQiGlQDfBmsOHrpGcA3Dbi4
C1+p/HWR/RTeF76DDWcvAO3uJEKe20A95quYUGLgVNsqIZ5iJMjsXeujTc5FwWKWcchruEQyvwxp
a8yvhW06yHApmDPlqlTUkDSLCgpppWVgxfBxAycaG1gQpfmlLc3yMDYWdWA0Ecuw9vrmYBVtv+qN
ciaaFzV0srvHeTTh/fLwKRTrX0nv9aUxISeSs80SbWunQ5kcUCysYYLBHQ3ewR4AvQaR22ONDtmL
k1ODWqbEj3bOUBC9IS+/S8eNoTrHYj95gq7c8bM312ocnf6XzzZdrLD0AXSq6+4qVwC1yeweQAsj
5mzdyUTZq8XqGbyy9rSvKOE5Yf2peBgza0IJNlyEMjbXNuNmMQ+HqsjyFRDkb7bXU9iRURc8WyUp
ZC3ZmC73FwvHcE8OWLuWy2h0c4hy4lltzhg5e5OS8IxOHAzI3Q6GSbeemugtTyg/FiNUKVOHtFyL
xvgKc3s69zyjjWCKqe9FcwGyh6K6nLld4/eYys4+yK8VxIWA0ZwVmrZPJ0f3EPpK1jemMyz6MbsT
Tks2Uwrbx7InecO7vB8RxjwggNu/3vb+bKqEE8GzE3vetQmLOJz90w67XRa4N61e7ACKs96YCM9d
3CMSeop9wieVbrY0lDxzYV+R+6o+csM7RyY9iO+G/3cHtZ8Mb7++HhQCQ6BQcNi9njt+d5oWMaEh
oKfFTpXGU6/TxpSzpsI7equK/hLNPOb++hP408kQ1yA8DH4T8h06x0824dYenDIeZQHKnU1YFQFS
Myoex1WV1EeNcdffpDl/tm5e36GBb/Oa7fXJmPzcgFYpNji2mxcsKPCcmW+zzqctLV2rTJVvlOT5
hMcT9oOON959PnaoZTPcbWJiT0sMiqYi4qBvn5y/qeW5/tefx2dI8A/HE16fc2WFkFiC5PrzoVxO
KU1eVNrskhJ5sUc+/lGDlgKQ043os7Cb2Wyjw3MjJZnRnQeXvaaR84ohOZqwFss3tjLVwUOcX80m
J882lWiNBZbZow029VQpAmS52+IDBbvP1LCPnF2MQ2VrTRxc17YoowfL1u03YkDLEPj8sfU0g+FQ
hEQSRPOEgypNs9fPp2JVUdQcjgud2H/zWfwchPj8rsDtG9ixiHD/KXqLiSfCD9FeI2LZtWGgrQPK
F6g2s+yvpMy0nca2MWAWbm4cAN0hFovDX38dfzpn+2S2SQnxpRAIJ5b0x/uhm93RlamR7mB3pTjA
4vpIP9PfLQN/Uiz4LQgV+NaFjc/05++8T/shcqs63TFGtwI3ZuGqpEtFCxY8qs5z+rvnjMMDKOzh
61+/QfOqFPzxemOLQtTKw4liXIPGf3yHs5HbgyrGZGeD/op2hV37Jy2KmA/0bI0pk3DmW19z/CeK
8J5yf2ZUL52R5oABlb2r4RVd11tE7oaSCwt/hmQ7aedqx/6bGUVdtcyBrq0IWtRycP189f/Rq/9G
r8ZobVi/+6L/BK/ef7wlf4AY/fYTv+nU1PpeKUZXKgESrcuM5L91arRrJGfwJwSZMY4jCf3GS7Ch
G/Gc0nXTZQJLSI+r+H9Uai5fn6gJ+jZPR936R7wE+6enEAorRAZeFhE0Hol/WqNzI2p6R0TumYkK
nUURqPtjxXQe35eHXYg9yWSWucV5DNBM8bCk0qHHxBTfE9I6D7bIgbMbtfUIYmVCU9HSI2r9xGTF
9Bj1ysr1oL0vrV+vNNCV3YXBdtwgT4xj80WvmkijtTEtrPJIE0e7BUSaZWcBsIEnYVN4G8wz1b6M
ZqzLWc8+cDbiVVUW9orAobPBY2ya68zv72lt6lSQ6WN0KqBentre7LazOzQH01fjB+DjV7ukOc3m
JPFSoCpt6ZmUr4q+5RBEo4tdpn2zVMbBF5MiZlZhquS4ULm802Vts33ytHOVaREGHDFsEqpMFcVp
vgnYGRsbu8lhQ3MhbkozHbNbthHm8zBPV+yEXJGDlWGbJvplJvR46fqmWpGleC6c1P8yOdN8O1WT
tZWm/zxNnrse9DmMrKG8tzMNMaBX5lmVpdpz0wNizOBAlUM97h03SW+oZ3rzu8bBGYXfxsGPdWxK
MP5FrQ3f2lxE+zlyLFoXjOI71YLqemI3vl9pAU3otare+Wb6ve9NtWaePn11DG/kvJXyDGgkzZZU
/nmvptkTGhNZwmdTP5dp+dxo/OqqkTjzk3Egc6Q5a/iVPNDyVISOFFQAiZH+kaAA7WoEVuqXD2KZ
iELhIJD76xX5pRlad4MTg1MuIO18R26tSRGTBKiJehA0Mw0DWFLcNzMG9+mqMORGfLFzI7+b53a5
jcZED5MFRkNimRokVn1y+C1WDelb2Fubqq45KDUrfRjdtjg52MBPyexaN6jnpFCTaLwbVaM2NM1O
751nc9KEX9KFfa7JHz427Z7KANvYliIbT5Am093kVNhqIw8b9OSO8UeC8SksJI4YIAuQdGYyYEcD
aDLlV53Qz/DK9cBV/lJQ5GTqVdi4gx/EHiY0a6J9DmVvNvFW5g3IO52CGhMBbjMkJn5MeqmygHJC
/ziUJVTiTtrYxwBTUt84Tqe04UWJxpWUgMztl1iJqgwGdgY/ahDka88r/B2SlXtSjvbhLg5RxiS5
HgmiGBuN0kYzmBaUAgtX5UZkuv8MSSEPBiWOMsKkXcItg7Ps6N9QM4uNCYL4PW+ihUaykjpBd0jc
7agwlkEDHr/6tW3daXkkyHh50abvkDPDKqffth41uws9cPkHz81HuSojLVnPBAzuMEHX66WhW851
yVxSvYpvGuPApcBotfWKsX/Cp1njBK9IfmQRBCjhxyk9ghh+nJIymdDzeUtuDSIlMAu/JWs6YqdU
w7w2liEj6B/N63T0li/D1EwBnDQ2lpxDVolP1TG2wugm8Sp157o0F0aeekxzzb34Vr9TlbXcjr0O
WHsSB/zx6Qgg35z21DXDKCV2dEdQRMM8brQTx1FvfuCELm/KdqBn0GzYsemgWDQXBnE/qnHvzWkS
7dnAiQf6k8zQh3xqTVK/AZ8JCbge72O7Uac5k1nI4qmfMUJVIbTyhKrZ1GJRaPxVbI36fmmMDyoD
3LO0m2qPvmjuy5bjZ2q0ZYhHyKTdJYq3CsLBKkrloybkTFbCtLoHWLHzd0aEMlw0Me/mDC6omJsy
5VsEhg2QIKEQzMm3OH9ppYtYyHVz6Y4pLadfqkK3N42s4tD1BvdGZ94Pn56FyCdjvIow271YtZ7s
ZvIVoTYVhKntbtbAPjvuCw/BBfeor32nz00LpjGxQogU/Y8s0uozLUn1pW1cA+GqDGBB6m/xUsbr
xiiKlVkPbIoHJKhQknB5MZe4O6myuLTA3Q+J71ahpZQ8Yr/r7pYKmOk4ecudbqT+bZso9Em23cva
jl21ZQpHH5OFlt/m3rDqRWJ/j6+A6lFM7z1A8DBnzSyCKB+TUGFlOiUaOOeafdizJMjxWYpzgczh
rzqrdl8I/3FvWK7Epu9hIE3z6aZKeo0FK+Zc66T2K606GK1Ek56NqKq2i14bb2MZ2+Dily9QUKPQ
HGdz5wyuLImCRNhbU2NiWrJ4+9IvLotu7K+xs8BXDPzWuT7zBVfso1ciHe5HmcfP2uSQAexBh81u
hU5Oe2UVaE08Pul406hxbcQh9hJJo3Me+TvWTUqPO/3UCs26LEt/h1x+3VXicceJnIcO195jNqOd
XFkn3BLptvINbK5LnOx9iupyIPjkLFQNUcy6ykdV7O3Sye03sdcVa+zrZah70QlDSr6t8dzSEw99
jBIC4BWMDvbcUMmmLzkIxV2fBSacW9IBUXmKHcXyPUbjW5LqcqsNunvEOC3eDVEU3xQC5Nlp1X1r
lc4DcZwv+my359yPGvitltirTlu2VFLRdeyIAf0n6Q+OW75lS9btk4zsYpOnVz4KqP9+KbD3T1rc
HlJwtGs7je1LG1f13XI1vxMYcAai3/dYP80XjLrjCSPaQMWWEQ3PRppqu2IZnFMp0+xgps6mtrIm
JKIKRNl+mrTRDnTyLWuqiCI6VIfi0fdiue1xVd9irTPCqZUEHZrou0fXAf13SbIF043lBYDyrgVA
ckpsezxKJ4+/Dn6L+adFuJALPkvAmMsPIlGPSVlV9CRm4iGPeAmdgULE68Pollk3A6vqWibGa9Ti
ny5rG6O8rE8FeUg8ptOJM6b9pWhyeh7wk69tTQ1biCj+BhE3elX9PEFLSNUrsFVIvH7vA0k2h70Y
s35TuO3riPZEq0JpbMBSAkYBflv0yZvWO5QvzMBehJctB98nPZXHxXHqjqIGrUGQr6QjtiChS0od
/6Auii/XXrIHNlX5sWo8HvWOQXYlHXMvu63rztiCL5Fn/LWb0rXk1pt0dcPRlKjY5GjbJLNL6rfN
+EQ5FMuOmfWcsrMU1zMRj7vGkTTl2tTCTV6PYJhlDiUi42sLmy8kleDI7Tgay60cRRbmjjLoz1bV
BlVieuu9yKOVmuZs1oTWdYK8iBv6DefGXjn1Mr1X6AGvLmwAZoDtWxn70YoX8qPsy2aTgVuuw7nS
6IprdS8ss1yjTFblbiiaHOuEYefVjZxMaiVQSggvlFQZ4pL9wDNs4m1bRh5p1AEyANOx7+bZLfve
sEt1pjAYwjZ6JHmCjpFxWFgHwLWz26RETN9FlqZjo/ecoJuLIeg7RlZgPuM1+T0VsPVQa7Lx9w4D
T1QLfYZgHaGxN5WJq4qv+pXMPELwRIWrqHpJuStWDJpB+jakeqFdNWMBSr8RkfjaJLoCfkoNHAks
/R6hczADChUyQjWd8T5JUdwSAGRBGKiVtKLc3ETVQkjwwZuiPgOhMzAdfad8fiCJVlaFXz6KiYZp
+0DBLC1Y3eT59eM4D3xqmBBpMpupbmKnHGSKbBHQw8IQAxVRmbMizJOL1ZzE1UpDhe8AJMzTd0lI
5GP0eYXsEZyv/Ez9qpFZ2czmIPfw0CcVGAMUDazzKUKQ19w0kr9dt279YnHnWfmsNvxGkpU+HGai
TeY2FY6sg1hO1YeKdOOGcipv7+Ig5g7mMHcWvfu4ECcJGuW4H3YhmU4vYpFH6D7jmkIDdVElmlHm
loqSDFne62OS4JdDaQ/qZOx3dkGTNqsBc54GiH9ts4UxxxZhKk7znasKe40H1TzqVYsLVldsAfBC
r+m1mFaOO5dWIDR+H23VNWijwX5usTtOV5EKzn5raGbQ0FgW6nxyF8YpTpjSSfYyOtFtnIFfCnRm
zw90gcSrAUkkCrt+0W9mGZth1rXtSlnFhGPG8dxrK5pkzMRTmC4fKhowyJJKCFrUsMNUZtlj7BXd
S8fWkzNTO5znivbW0lnajXf9sKMSRC4QSk5fjllCEIqGUWH+nIa120t9P2dt8xBFpd6twGdm255+
kH3equrSxT5jqcZonlSijK8GyQP6n+OnqBT6yTZxeWI61LWdZUrCI5UP2Lof9KPwS/lACqetaB2W
lbjBdGrfMx95E4vC3SyXCWIn7X9L6JHOo4gP8Rj/P97P27yYi+dMp43Dy8Zo6wEVpXC+N8wtR6Hu
Cxzq8WMgwxZK3NjYLmO54hVVm0zBwKYMvqKY0+0cqgmYwARdA7xhBYtq/Law62PHrzk0MdfTfNcI
L4cu6hfpRcX4/nXmHDRLUPW5btEI16YgCkwhULpPliU7wUFI9yWGmTO+ZA6wk8vFpGvfCq9eviRo
mU5ACpo3R7dFvdadfH7OWSqoGhxGPVwysdxqc01ZAmAWnPBDcamu+ySL4TZRCUKWRqODSDFzGgXY
+YYpgPhdlUUGNn54BZw/rxtZw1Enx2JzTYrj6s5dqF2am1HgFSZZ3Xytu9Erb408ay1CdC6Hscbg
KUDEqU28sE9cqP1Y1t3lQ5srfbwzfEou3AReXVoN2vzcVZOcHhfGczxfGc+h3ZECaC3B8LUXppCB
b6lpPPKRKI9IXwyINbRao8ZW8P9Le2gTm1aU8xJP20gTzWNRlNPT7+Sf/8W99smM/Z3Op3tQbXUH
XhS7MtQd5yedTzbTiI/FGM8w6ZyV5qPWGubAN1LuNeLXUfxqltZ2yMyDlTsbvBIbJzHWngAv2y/r
lrZi3urWX+g+xJzx1y/uJ5/Rr6/NBUEIpARfzs/WutIYmkqPzPEspToLyV4x2tHY/s9/CYAXcBG6
jZ/y5w/AAVnNoXcYz6kJ8Y1/XLrKK1FvPn/NfyTJv5Ukvevw5t9baPdFkaJht793zwJKv/7Qb6qk
J34hqoff1XAo2UJ95D/95p71DdyzsIiuWKpPtPof3LMYa5kcwe4R/P+uauJvuqQFapoxytXs5V6h
Cu4/athzf4ar45kFE0vBHr7eK/nDv+qWv5uOpW6KfGO0yWFqKAkjx1Q7gUNXz1E2Aqlnngyb1Hnm
P8i8Iex3xWygjQ2eA3Sm5QC5UwY9rSEmJvewLMKO1gVWHWbLuj7d93jS7a2RwS+/z/1MPTdEMZyQ
ABhNt3NUENUfzHZgp4wDIigiTitBT18rHXOQRk5+hkUmaEe17Bdj6eygyhhlcZqw1HogYpyEFv3T
h7aNGJnYntZ887NZvH/2TXUejenxogNRT2TRtczBHdNZGQhN5sk3u2TV+qV7M9oMJsuhv7SEczei
hSfEQHzQLR7sRvrAcHe+nxK9OyuaMy/X8rRqLaZaI1OFW84JKkePOe1l8lI4Ek9IPDYoIvW8i6Eb
Hkyp0iPL7pYuFEWysk7rjVNhOjPbhIBJx7jXWE0OMSG7E+Zz4YNSSS1VPBgmKAg/sV9jMn238Ov9
Fa0N1l1vZjRpgrNfJYZ5h6emXRGDFmttpsNjklpxZwmtOFvVeHF09rROQTdtICeRvBNxk1sbsmuI
gpUfjbIk0+ZOzWVQLOpU1qbxDdtO+zwmlcVr65f+pI/rxqzrcyRV+SMbXH8zQEjctA4oN4Sw9oJZ
9d2JKN8wmIcQsEwakj/8Qc7n2afAMFAolKEsnMMw1jgKCWE/ZIC1L9bkT0dLivEubXUSvnnyLYOg
+ubU7rjioXFEmppXDgGkwCWyzpNcavdDPZUPhcpLFK+iPVNonIQdn0gY+fm9KrLurE0Ypingbr9Q
WgEXvGWAPhPDX0kIG2vD4ZXiW4pX+hDFj4snMBwWXkMgJ6tqTtpVllH/JKVxtJJGP8x6/1Hw92/j
3i7uBWbOZAUnwb8IQAP3jJoHJDCcjcEVN3G2NSTNTPJEycn0bRetry66yRUt3L47mbltX612gVSW
vWHr3t7UMH5f0AEB12gY/g52lhi4yPKi4bA/2Ksmz8ctG/d4ozX9Eb94e9AT92YY2oYckVuRZK69
LPSyiX1XVeAwarkGMciQPe8jOhEpZX7SeCJQt3QBm6NvInG0B9xBNCJR6tRnd4mlbrWOnBxWzZVf
2Bf2HsW68uR7K4XYl1n9NF/xZ/S6vJZCFRsSIx12vdQ8OjbqEw1mx2L+0GLagmoDqtrS689YK3Dt
zH60k+Og3YxkAdZRL+NVptsvLIbtrSnLaaOhiodFHjv7uWntJ5uMLvAJ0SJcwoPT6BpyM+0g2LIF
BKVeyHk2616UaluQuWfje1i69NSV9DY3HXBOKv+qiCME3aSw2+0SkmhWrsdRppt8zKbQZit08SKr
uJeeE++BoUFD4FS2B0M53ZdTsWyrLgdJwgN7u+STe2OrgYycNe7VbEf5CgFyvB/t7qk3Zsa0zeyc
Ea2Tihusbu1Rp0pNswt/1Rici+k+Hq3yRErnXCrvW93UDjbRxX/M2BVuoBFjvvTS6G62vPSW2p63
ypaoNQ21aEtqvLlycMAIK717bfHebHU6MFZKFuYxLgDmQ2LjktbjIhxKu2B/lxR3M8tukEzX0oga
f1coqvl16X04TRHr89BzDabzNL/680SqE+J/89AovHW6ixmK2orbmgwaHBOffeld7ERU0EnORExL
bDZ7hTNQBrxk9V7mA7nqtOpgt8rKv3SZ+CFr9NuYBujNmHgFooJnYOaDGOEF0q3KOgrttOwnDs69
g9gvU1fbGAtcBc/sSqzDBNlY3JEzp/6JAuHWsHfzUHV4/XS8K7ikmvdcIwobJHYGnGdKOJTf5srD
IZXVk4eZBQHkNNnKvZ94YD9QL8wtko9ceihVg/O1NVJ1SJZybqlgtpxvHVd/GhpwONFhtUjY5P2l
uDTgXjgkUBV0qE04v80caTQNZFVMB0i3n6EC3eLmLh5I5lsiUAN8miTHaxfiS05eADi168G0yx1m
pOTNY9fv4+2jlIda184+xZYyUJdsiRy2jDCGB8lJd7SGYQhAuVBzxNL+Ay8HW3MIdONNN7Tt3TyZ
jU4cfebwvNDVRZkV2IApgK3XP+tENt8apacvPJPpTiBUdUMDV3kbDY7/Q5+SHmxJEVkXjVTas5YX
y7nUxZ55PWOq0nI/nMp3UrrErKYn6jsU6xgCzd6ph33JaotDyjDnFWbS63gx4lNEqEu8p36YnRPS
VPGhZXpGh1RvAnLCVjDeR43tPvEc8deSucemZ8SpIf5gEcR5aiTxXqXT9J5zqrFZjGKq2vJquJL0
6FEq50S7SzOXNgXTKtULkJP8bBUyjrmKO1uEpo97zO+b/MPumvwiR+KNbYHdMF2qaM/AqqQ5MOFm
lXQ63C6NRbKuHVv6D0yYN+V6Nn39RhbJ+OKM8/g98pLm1bNJ4uLS4oCrxX4MEbiZtYMysuEOLhIq
jtUq7d3WZ6x/JGrxgZKZ3/UCwMROaKN89eOp8sJ5ifq9NDqLJtw0a5BORJk900Nu24FXW90FIyjt
wNpkNdTmyWLPPUcGr8fMPIezzQmfV44nXyj9JfK7yF5XqZ5PKwNr4rYv7PQS+VLfMsgSYcXIAjiy
Z9OtZiUIvs7Vu2blpjjNY9ccjKRzVy6GZEx7fUstHxecKOQSggG1141OMx8Qi24NfMm3A6OV90bf
dquWSfip0AYKngTdU6tJZHLfCltVQVlU6gWDcIdYGPetEQLnq7/msymx55PlbABGNMt3SFPWTaQz
fbJM9xvOM/+LSKryrY7bemMl9FSuWOKjMpiHvNZC0FCsiAxm9X0K7+3GX2zxOjiqoHxPgr0zY2fB
oGjN1jcxMifuIsN68rsEg4ZXWhPCmGL0WeFJ3ZEj5F9zGnu8HRno+eLlUTOEk5kYb4NPgYisHPnK
6by7d3zKAMNsMvWXfmEDuY71seda0ts+oIHX+PAb5krrqKRM/UCVVvQVNk/1hWJEt91YVTId+7af
OVdqGpF31TIuh/a5z+L8Tl/69GtTiXM8DzRKlwNZaW09eoCaq7nz7+3O18899WWr2Ke2CBlNmrdk
hbXAM2KxbegukoGjBvsb1GkTxmIt46tLRTCWK0fEZUOzjDk02lQnCB/H57Yzl/UI1G1vZgUtrbbT
rRZpFZte1/uTwQTQ7VX5PcnMHgZa7wqgYkjPwUDT6ip3O/UlxpXwzbXraDPUOj1ifJvLtcHQ7m8S
c8r3MdssMD+Rg6STKszlkMvs7EPScldRicIfUksKlhZrvKkZGz0X0VQ8IpAlWz11NM4HUX9SzHRQ
YUGtH/GS+mGss0csx/jgAeNoN5VqegJ8PjUsIL7zrxi7QV4wN2YKkKQOFZ5Smu6aqehyzDVDHkbs
HyfeYXEy7TR9j5a025Rp1wHOaYZN7FvVvilia2Xmy7OcGWmHdGmot5gBzZ3VNAzH9FT9asP7zyn5
b07JpvWZhfz3p+Tz9/H/3Xyf0vc/uHd++7F/uXd0CysOh79r6hHzjo6W89s5mVAnHWSWq9v0KvkC
mMV/+3cswQ8BRfavQF8hqLH9n3Oy8Qv1SQbHa0yYn2X2/8S/8zPSHpggvx6pyXYcg+6Uz2P0747J
TWYXyxhX2UmZfTq/2bWNeljZorPXeuJrlR9YDJ+zeZdadVtqe8DB0lFX2221qwEobF2tnT+URXdY
qOnSYac7D8tx4vD2vVGF4CgmXLU0u6oDFESyKi/G2X7QgE9R+hoMPF/JexCmZrepzzEmJ2BzS0Zz
GCCTTnA06gc6xVDpFA1j1meczUUmxYTzaw/ZYmscc1RC23h5oKaIvTbHn8Acfi0xixcnp9PMHTCb
eA8Jkmc9guj3aJlZwxfscH5nlSzbR1AyLhpaZluF/pw2olv6bSUHz2SvoLNfO+IszKnV1Zt35hdq
Ixo53zlmUYlwmceMH3VnbSE6iwvj5j8y1f+pbYjoH+HCf38D7qsPzMxvP6lU15/5l0pl/0JeFrLP
1TdpfzYK/Xbzed4vlHtyBOIu+1SbfmeeM37Bc4zPWwjaAd1Peu6/RCrxC05fbhoOpb9qW//k5kPP
/NnQaVgGr4Ibj22D9yfLao9cki7JpF05MtMK4BV5mAx6GdgSneqwhBJnMkbtDPOx14YxzGPTOLmJ
Km8WN7Kn0KDEZA2aY/gQOMhuF1rOX309A1MT40aFh0jycDXVEQ+RaqleS4fgI0Zm81alo9vRlams
G6xt3hLmWcn0taXhgu5570HARLgo0j23+vBW1oqHFsrOUzfo6oUk2qCFy1BUC4qAnN6wrREDICg0
LxxvY0iQk4/0TwCJyghu3ea/2DuT7riNdIn+IuggMWNbcxXJIlmkSNEbHIqUMA+JxJi//l3Q7m5Z
btvP+970aKlIFJDIjC/iRv414TUa4xoqMUfPQLMoOZ1TSrflxCu4CPsbpmwU+8Jb0IxFWyugj6Em
h79u7TADYhlk9l6GC2SMlp3k2s78IdiyY0yB9lYFLWO5kddvC4fppe5MTbhgNtc9QY0roj/jG6P4
6oWIClkYThPzFXNheT83WfxqJRbSVGbVpPL6HTvEZg271KQ/NBjPGk7PHcOIOlyNwSQhUpSjT41R
mp8Du5zu6c3Qu2buNrOqj74/sqBRKbMeqh6ulTPvRyv174RUoUXzXPk2qQIn21QGd54rGBt2Wfdg
zxQvp0qprTPO9iHSjShghzFSd7vYJ9+k+ys4SWl01BSfnAZdwNwwYzBTzOqkfx2YpVWtWwOeq102
/QOVKaxovYBDCC5VfElhpX/pDObXzegCaqpC43rUFm6wCmWtpgx8PU6Rvtax6J+LfG7keuFsXo9R
K6+YBA/fQ9xnUF3nzsg3qsACMDhVsW1wXWV07IXMsgXT0xv0pHYpfOvzV7nARGOwRO4+TknErSzw
er9kGU74NVwR2axyacd3VUBa8MBcJL0kTW4/W3GZ3ofa5dPI9LcPosFk18vEuRJWxik96esEF3lH
o+1Ma7TVDfIwzmK4xEkJ+xac0otRxe3JNsvwGy8tv915Jj6ZlbDHIN2OUoYXlFc9Yl2Ja+NLFtve
XeKkSBbUqhjVKlQ6f3Oa2g5RDQmsxKYuN6GL00KWonrke8w/I5Ykd/6UqRsl5uTkt9YQbkU9YiGM
Kge71hyXG25XqghsaS4gwZpibcn/L+rYuZGD09dbplHNOWOekVLYUvKUf5kqkTlkvmJKBrk8E5O8
5hQOqcm/1ZWIu241hcOceXiWwsksritk6Krj9Gd0mtgeTsBoIIV6mcfBnk8J4dKDHL07EZDoaRxf
r20bdQQiUfgwFTw9WzX1xQve8Zkep4jji99jbV3njVVjF1PuAxQtWojnVHTrzpnlOuHUdnbQt647
fKN7B67UStWKcFkOIDeMaDwEXsmtyPNyiRRmxFWKG/fz9KEXoRSa2Z2fKo2Q5DSoaQ+OVmPJW9/3
KvdsCWkcxr59cjjD3ht5sLB1F4nKRqsa4sq7qRf5qlyErGKRtJq+nO+RCa1jvwhe9SJ9BbMq7knl
4f/7TRhLd5EdFlu/4YuE4LCCnUUSRybnMuP5WCQ2E61tyE7MefmbbEPu+0WOC9HlvEWgI+p0yjJU
ZPiHKxEIxV+zbDEWYS/Bsg1JGbFPLLIfmzl1m6IEhoskOGpy6LCpjJtMiwgzCav1jIZYLWJitMiK
OdsmNVx1mmsYdeZV9qFAijA3d6ZKPk8f8iQ6ZeDPCJYoly7f2BbB/WIuoiaovSd0l1tvzLK7Dt2T
+SzT/fnKXwTR0qwfhpTsVjkRdB4X5RTc3rCxPuRUvHnBwU8ot8buVTDQVovwigQrsQCeWltddYs6
S9h32FuLYivUjAvOsXz0mjBPTm3sOym/XqNfmIGrmxBk7s4bBbm+3rnyFl3YjFsLN9qiFQNE3Rtu
RQyOo+a6Y0Z8nj/kZQJgREI4Gt7LeQ4vTIqZV+MkK+7zRZ32wvbdrxPzlKexuNJlKLfEIzFtNu5E
twRbOmRucorxow9qduMCk9jIRQ/XizIee/F8Bl6Lc3EQ7Wedkxc3XMxeVpjeu60heSTQ2VtkZ6RM
tHccgeXDUETRvbso89imYZ/V5ryx+ZpgDQA/XpT8Yopek0XbJ4M73lmL3p8uyr+3zADAF5XrzvZO
apkPTD23Dk0gz+4yOyBFx+Ewm2hw8vhJrdx/GznbXwIjZA/ZT/POnnUIAckvvnsqqs563KplWjF2
bEqJOzPDYI0xrrMuZbAhk1Je3CIpNnKZe9jLBMRdZiHhpJI352NAEtZKrf28v3ATFuewNos7cHDM
8ZfZSrpMWYQwl6IQZ7PMG47lMospAjvcGP0ynxnFL+7QckAVRv5QLlMcd5nndDhJdoRhGfKwHC4D
H1x2a2IN1W7+GAhx6tmLZUZkMFs5uWqcD1WQTkev4xU55do7GgVA9c3/9sn/v30yvVJ/uU+ux582
yR9/4LdNcmh+WnCBzHd/t0MOvU946XB0WHRW+daPx1Png48kAn8p1142yP85njrmJzAn7LlhpC3V
vxxq/wEECZbZ73fIS+4P3JPH7j00Geh+lN/8cD6dy64bKj8FeynL6crIFITa3Movk+3m72U1kLn9
EFDxMSGm5h+66ofC+iG2Rr4y7hCgkGDR3YY7x+6ip1zzeF/JRa1NOoIKx/pDTo0q1v81TDm0XREx
2aHn6Wl2u/G+bxsbS81cFvBns6B4HxaVeACi8ZRMdYZ6/SEjdx+SMuikZQUYj8miNw+L8px9iNDe
hyBdLdp0sKjUHBSPMYy+cxZOA1xF6VxQ3JG1ezL537tF646N4SbHEYlUWKXZi140cSeKh+cplhDJ
ZpV8N2wb4RzoKAiPdvLvGvIBbPlnW/Gkx9ON9luqPUOQw9/90jDu6yrDagnkJz4PhkUb4IdoHyOH
MyOvbefaSrKcAzILBoLxiBtT03xzKLxIbd0hSl7EbMfT2g7KYK+WwfuKaXPxMAsgyuwYENipFjyk
YxHvQcwFJ5qbh71ZA5rY6LL0HsokJv9O3UThr+YZIY7xmtUz4CFgQjKHRNv7DAG3Yazd+oQzioEJ
YdgS6I9yeeqjPNtiDYMUzPgWfJ6cwqtWMyFcRvvVygyb4EwQFWA+uNn+MvilPMRzUh+AhCpOIRFo
gDAti3rtUHTyIIuxOwk/QMi3Ji5OWBTdyiCDfCtwJpqQ9XR2m5J8hmyIHfhL0Zs4Y3unC5h+13iS
Ej1PC7TPD9l2elEHsHPMtoWq2ltc3CiTU4pijr0by+04keowU9Wduqy0k5WXTPFd0DXf0ULm/mB2
WqYbg+rL7xAdCwfhRRfjKnV091a1bDsOEU7Sp6ifsuNgV3KrwzlbSNne8NqIkEPF2KLNIgfvQsNu
fY4c0t6JOuTgNdHrdKs7FWdP0syjabiHWZjWBSN9JrR7XwzpZZz95I60yCyKd75da3TW4MpTru3k
VEge1ya1j3V6poa3jM6xIk1Qihr3l9MNeP5Gj/2XsD7HAZ8RKQmJRz84aoq3Y4XHad0JMVSHqBLN
zoDrg+Uhg1ETWv6JCVK+g7xY8njTTDPX2PTjfFz5FVqpExLxUGZTrmUnol2W5BTc+521TaewX7Wx
DUMlF1dWF2KgNIW/mmqH6qLwUIyme60bJ1rPZstozazmA64ArnsPIZWkizNHmypouQOdSppnsASz
t1GqtwkDRFiYM92drLIttyneCxjo4Xjdw27YjMSj9tJl7ki4RssrT8n+hGG4vMwClBokCc/de1lF
VC1U9zrhwczr7Ds4jM/CIIJUBPl70NbOBpAtlVVpph4NWFTnYgRqoCqkYpLu4gHqMKtWgJ2Vcwnz
S9Nj1ov3NVllYxyAW8ZQN/T5HR7mpxBaDvwPHmyjtg9ZF188bPzbshbZOpIYvLPUHKC7qCI4tNrD
eZ97y9Wux0dUyGRjMtQ++hTcba3CIyphZdbFAx+9YXnKwQ617pGoTQnmPGSPGTuqv3HZp27llGEC
x4b5bBeO88Uv3WyT5OzpJ5jqJ7/v/Ec0lv6qGb1iYpFSrClsUxi5pW5kvJnAKxE58ljfmkDQmb3G
2Z0mJP0txw16qLXjHHojzK5HAdSKE2U87SJL029ZmeUaujn9QWkuz2UPkchvy0WDt15NjzMNeYRh
N0UQj91QdltCNSa+RS7KPYRQJBONrwDHfMHVtuyMB5VNWPiW0vXBNbcHhrzpRF9HwrHwOmWMfQvO
CVem6Rr0WuSag4hlbs2goejN8ftdq4LyC6eR4C7pYsZeMV//l4yAoeX25A3yqboVA72bcxGbj4TH
CigPTvfii9h58OVU3UtJy8aMSWFXkNK6GXQXHHEVgDooUDa21D0WLLpJ2j+kjk0QKlH2q624pW1b
jtcMUqsbaDDqMBmuuFXKpe6iQ89Q5Tg/xKJcut0NkULSDtmZc1i7Vi6+PTNxs/WQqRxrcMCSWcS3
IgRwm4LLI4zV+8EqHwKfIa8dLxV6SCVRl+iTWTTJrkQywp9XRJ8TbObJCpav+oXtH3hdbQzptTXk
6qCsSCqmu9PXkmrmtbYb/WgPNlOrKPOBbhRpF698qT6TNbGuNZORayZXA45sz8y432Rycb1ePBCT
tHa6zprNPEqMGt7cJc+NbNSdrT34NqpGNGNhkgfe6NNrArj40U4cX616cqW4JWxsypaj4fP2HXDb
7r7rZ5VxPrdF130xpbdsbkmQi9z8MhuYEQ7Ettr02eEsUHFoqb2eN1FuEifQdYJBvSKisu0Fua8Z
qEe5bcxJvwfd4G2jfOYY3KYswQmh3gFe8Rit4mTu96NZPo7TREdRPlLygif6yFdZbGCmFvf2oiS5
lX/qY6PZSNCk/0tgf/t/7Y9RNPEg/rmOfPVaqdffmx1//SP/2iHTMR8Q+STY5zpOaAl2qf8e4lgM
cRyL7S6Ww4UV+u8hzjJL+ZdujLkR16NYerQ9dndkuP/BrhgR+g+7YqZJoG4Ec6XA8ryfkIKSjr4i
iyfvqrSaQKxp9hM0cghG/3LdK6PpJPlj5vagckq7js51NfMKbl3TQDnQHXflQ0FGzijxGHrYnbeG
nlonOgQRdzS66cAQyJeFplMhIV3u78oWQ8547iDrJhMKrs/uwFEYYeJdp4rSux4cqd7yeLzvnNTH
EWEZ/tpJPH9XkNnDWSfjTWPp+cEItBbXuktSeo2JhDEvXcK0es8Yc+nJmURBgYgymRz7rUrVoZAg
d+4ITucPrYzCF1Vom1M7L13BQzZkzRX1GQmC8hx+MYBg1HzE7OntFBZWusfsReWyPVfl1q7T4DaX
lfcikWo3RliPv5Bp4I3DmXZX9zPxBTIAiypuEVusbSrZSBIazT7XZXHMCPf94ilXfrGUjVwsKLZ5
q8PgrZjmc2C2ALdA9sxH/iW6GWAFUpSRmgfIhmLbZXa4ntAl+WeoWrnvM6D3a3Oe6Qgd4wFvV0Og
YMXWmSXRiSgMHYU7HCpDl3c9DoanKSkZhLfzuMeKOt+HyppPvBgXRRrSscEU20jBMWbpO/eDe5/l
BJ+3Q20Zt+S7cGm6XksgbBLIul31mGifLTj9Vne8Yv31QFSB/XDQWTeOO1jPRl0oByirZd/WTtxv
wobtcsmY8jikQl8VRA+GTdo7/VZYVU+9yxLXIdi+s0dbA6XIJiJLkdS/GHPZ7MDXGnsyCvroJJZ+
Q672jwnBqQdtztG5N2R9XYO1LsFM0VA79dobBDmrweksj63nb/+O7ucMyY3hLjGMdWriMQCqNoT0
cpyyBnpcdULbGwtKbSkxy8IdtlSEFcLoJAPGQo2acSb+p7f/KQ7/rxXV/pAD/nxFPbyOr2n6u8Hc
r3/kX2Nx1/kUmKQbABzbCHO4vf+9onrmJ1D90C5E4Cx0if/Yxy0L3IXwLWzdFPwtNvF/r7Ai+ASA
F9nBYmEEPhD+oxXWxb3+A2nFAWbBSg+O1vJAPv2RVMwestCcn60HxUgJY58uAVsNAvzGWhfw3Bsn
bu+TtGjfAPFZj0mSGxcrlPMefW5u1kVKGKpQ03IkjQoWG4LJXWjAV5iG5kWZJn8PVV104BlDnd5l
7dSQuW5c2PkJdUM9LNTtR+WPZZjsbpaGp48SIaZm+YXuHn0IY/Y2CQeKb5U2GGLTAujcGlOagIIo
UpCaqhtfIYLOrz6moXQTE5IU6yQeIFHCidI7aJ3y5M5G85UkbfbaxePMlg/gIvUB88vcaob8HMP8
NaJk921oY8TdpnCwzZjiPk48uliMNF2xVlifce3p/Fcx709Z0TZ3wM9fwdKGybfKwJVXJ7fBjwb+
kt0/q77yHiAThkfX7t1tY01kicJ6AgNrW3LxbFlleFf7jXVdjQtks/GCmnU8B3OnE6iGvNPpP9H9
cKMBbp4t+v3emeMbz5V01SWZjWnrpll20zPlSVZBgqheFFGwjxNYqb2y69sgaD93BWxEtwGXwC71
kZHh3k/C90x68usP247/kvz5SCX8J/nDfYctf7mBcVCabCZ+buJtKOuMI7OpHoi4Ri9i+fbjuiaX
ZjnTnYHMzbjDRqfNxm7rYECjoZQB0E7Zmb6Z+sn82uSCyxC643QbV05+QtNxH6KZ/yRty/pmNbW4
ig1rvE3YGF+Du5vu3CB6ip3J2odpWjzl1TisYW6Zh7QaqWU1WnzfIDQ2nMs77A8l97TdmcOVqe33
ykOdbi1x+OBSIdksTH+KfNNpzreTO1pbE5YFNQkvRRNmJ8epx7c0AZFUoJC9NS3j6A+gZ9uxTY4A
k65Bi+66dJwuPJT52R8MHiZFm3tuv/P6RGuDYuupTZ5RWhAQGF6nUTD1mzSlA66m0WGPSmGtrRTA
rV/RWDNVfEvLsDO7KZHhruegsJ5nykG/BYXEA1mNLaYU/IHyQJuE2FWgYw+0WqS85zrzJqI/8C5Y
oKZuLvnlLLsvyq1MdHaY24RGXe3E1gU67XSrUDiubYvWhFQH+jC6y7Np5Pq+HEb17CSKFAdNHdcO
M7i1GU/T32Wmfr9mkXQhKQh/y8a2FPJdhuxEf3xgOCLhHBh845IwAb+nIKnaG0IVT9jEIGz6fbim
5Zp7p63122gx81ed4qzK3Dl5J9Y9nRsSCSfZmfLZl06zYbSALTNovkzUJ25k75WfmZGH63xoXQoR
0aD2Bd/9dR1RIWN2lLlxIp+2c1lbl8lsc2flM6hi6kVanE7ldM1yNe8GTlTLglqTBnabTmzdzkDN
ob+Gv3MapnOb1/r+47bFeRmSEvTmm1a64homZPS9LgLzS2CU6hlfgHpmiyTPqUoZ1ZS06yUbIDLp
18pEoalbo8TNGfYE7vue7klM8f42DxJypqas5+1fP7o/w7m4/DbvHRrCPc9y3cD/KXA0SnCFRLNp
9Wobz9h0dPyu5lYaDxlC3Q22W1wFnlQGXIQU+587NWFzQ5ozmfYBqiAqIc8g+J9CRqcgH5rXfPDA
z4SSCqZ1Ay3oBRGXX8a0CnGUaW/8Gob70wX3v/0CzvJ6RfHnvWwtJ5kf759K5wqIR+xfCk/DbszE
dIZeDPDAi0C3qop1JpIj64XlscRUCVqIF1TNqxmZ7pUYvYh+s9ZmYZ7rV3vyMaqM9AglFn1bO1BM
0SP5Bpo8kiougtVfX/yP5oD/rJvLvQ8ODdAWuCafTOLPPzuD5JSI6eheMOLTrjYSnfrO3Ryhd1FQ
+CR0qm8yEIC3BWmXfQfiPl1ZVYVm2aTDicrVFM+u1R4Ld6Szx5fGY+eVdDIRi4CbLPvqVgcqvfYt
fv8RqAblLmpU3wdeE3xFqfNVRWN/NLUOAIAsPXE9bZTV3h9gujYZZWyTRfS2o0rvGeNudjACmrwU
yd1tFPjerlB2vMO+Pb3Q8qj37ThEx3ROgC1VPhZshJfpm4ih46+s0jGGtWossUVMCXd2nX8VUPNV
giRMzLxpjoUzRC+Vz6POnmC6+3j0otCISZmzV996Of9jX+URIJ7WupCAmWnEzOxhHVoyeTcbpXcZ
m+UX7rzhm1OUywqyXBr8zSfIxvpm4UFzZilZ+ZqUSAucj/zR5HgXrxzppeiA2Ztd03JECmE6gk5X
nNSsAS5BYV1T10O2yy+mc0YvUvU3NwKbxN9tG7gTQptR0VKvvlAIMUj+/i5mrS57lQ/ykhSigxJL
vxi5oGVtRmClpxkn79pH1wMUpZN4x1asefUoIr0niVfj+SjVMTEkfOYiK04y5eiA68dM8/VA39SS
nK92OPSXxxXS/9cZ4utnlv/uK3r58K1PfcfYMN4tfSo5A+gkFduxGyIf7pZAOf4otHRmuYVdRMWu
EBGuglCXeIRjY9rMuoH06pSfaTQi/u0ntDRDeU/3VCMa97B1Zoo+e7Jb0EVYInOczrRK1YdJaLV3
eGoPfpEuW87le8XR0D0run5cIwdPP1nwe0N7fhYNoiXVfmT7zTkpVyrjgQDEy82aWcpZM9bz3zDU
lRsm4/kJCdkE/lvMxop+ObnX0krqG7gODrVMfZ488R5In5SBuWelGyAAKNrEA1SA2xrtUnrxAazz
0qVjsxpQjwFIgXm3ILcxLhscmP0nM5h4VanS2yyjHGxiCezYjjOvya+bs+QV9dJrRV6S/xx1PY8B
kyO9MJGV42wKwiOPcdwpGDEObx0tMvtrYkcpOqzwmvyKEcey/Qnn+7iD2LnVsTS/MgNiXe1kCXmT
ld1cGxXCROyO+WnmRqBecqw/qKacjV1h219ErUkHEp3T9zBCon4l/Gy6tOwtDx0+2XilIMR+59Aa
HINeG5BMytxbBV4ElIAOtHHrDEMIMg3SPEXdwEmAX3EXppJd5oJl3HShmxsrt4lMsMq6+I5KcSGI
WqRrl21rtBqp4FsX1C+cfb9M7ixQVWiaRciVCWd9/7Gi/s/0/femb48l489Ptovp+6Vu8x/Ptrw1
lz/029nWF58CqLDAUZyPZLSPtfQ3tdAPP/mQFzm6+r+CGTnA/gvZ6H6CbRCwgCHW2YHncx76TT1k
po5IZhO0thEgw8XG+g/Uw58C/LTu0JjFZNYmpB2yWflJOxSDJwfTjOsjCQ5QDHkVu7d2OzZnpo3B
3xziftIpPz6Lo7jJtQgdyDLLlvWH6f2gTPZngaiOPhWzZz3M4pz1dvg0cwWupaQY8Yev4r+cn37a
Ai+f55gcjsnUOGyAfwYGt4Qr/SYw+bySNoDVyNwwYlcJnr2bln7QLvLsrT0F4nH06Kj76w//g5nX
9dAlPA5xfHtowT/9spIJM72DbXXU4LjfMRNxsCigwlzPtLRdMFmGT2DZ/+5X/i+XmOWH7Q+WZI7L
y23z4yWmFS1rx8Avj1CgJ7pEk+59IICl2ZW0HB7N+R9/oCe4Sfk4AqcmDNHlB/rhO81MY2os1Yas
61F95UOuA5fThdsysI1f7GjwXv76soo/XFd0d1RzMhJ4TUKsv7//QFKTpo6ZWR/6epLUMmBFsG61
libesdEBlzz3qTgH9FhxmMzFRQ5u9VQ1uLPWiUdzPc0byr90MxTKVTu4/bACFK6uBc6tL7MV/M1d
gHOGn+eHvSgVTS77UJ59pgKYVhZzzI8XqIIrCJy/6w+ub8fOowGdPrpSMXrLLq4BPZcyFuNJ1AnT
QHYmrnjkGZyZFoPStghCe6ePXttyblyCPQrFg04p7iVFl+tVqQNxRuYBJz+w+Jfbqh3EuQQNyYQ8
d+lT7y3G/CSF0wWiZOlgt7jlzkbrG+22902gyMY8XehSme6ilNIGot5D7X4NBuZPNBRqmDlUcljZ
VWu7053HKuFtUnD04SEzB+M5KyjDuMjWarnlokySy/UVE7Ma7HkiIIOSOsZpCt4sm27IXA3O/VTN
I4bVhDeZ52a0UYcOEK+PhQBTDc8pLjjUjbGjqTOXbUDZqWxe8M41L7o17aM35J1cTwPSGem44c6E
HF+uQ6lZviYzC7eZaN3XoIVwRbs4vZjlEDUvdtJNF0Ma4tHtlq5gnbqvbBmt6ljN4fTi0Yzer5Eh
qQpVWCcvvdPymzY5mJ6yUHxgWKVU8lIx2276YKT/ouc6BnrgurWOeOxDvjQdyPBplNp99Qy6ZdIY
Ure0R4CpWCW6YB1OBgCnjxaUX+/VBNdxv07sdOxvYP0RfcnqZTPt8sta89CovRoHijuNdsZnGdIB
XB5zaciygxcQBj2hRCt5ToYxfAoa1tNNx5h22pYM6b3VUHnOa62C5iUBK3WHSSi8DjmDPzVFCZCV
xk3ujCmng8OJp/qqRYGn/Juj/12P3Y86Z+8DzmMp6pYJmZfruM61xBXf8iWFiaDVPVlKV8dm+V0X
6D4OGRo3Pq6/M3Xu2u5x7ifUv26g/CUKHlhonj/+mS6KKvC7Zsa6ofFx87veJ343bEY8z9i8FTdw
sjweXpdTPgY8NYquBHP7Zj2osYdkA8XrsmhnnDE78jv9qkMLyM6dJFbr4pTIremBVDZWUCgbUzTs
igy3DiAz/gCaqDCPIycCChji0qiSk1J02e7Zz2XjRsbGHF3YGSNsJLVLVhH3ThddWxzdXygPY/Q/
G6QuaXXS6d04I6A9Ky5/sldVNeyVlVTjSps53TkB2YiaMRkN3YPLdVaPjR0l+HZn9q4Vo7DQLuhA
ltNxtKWza0g2nF0C3+thGA/YsacrzOnTo1f2gO2aKOVrN+azQ0v8WmHZ/aJMS24aKLSrDobJreEl
3WVMpKLgmWj0L3hpQow7thrtdRym0xWCEG3WQR3DTjCtmpQV9tug7eN3qVg2vTL1TzSxAgM12dWu
eu3QBF/Bl1xx7wJx15C7CELp7j1ME+pylMHYesPNHZ7InEJdpXdMhWyG/ejJpne02gjD+dwlMYCn
Vr5W7JLPGdALBz+6zZItfJubrjWXjf6cu+o9EfyXFevydOE1x73MwD0Br25EvKVpP9/PqmteXNGF
T8SoYT36cVDizB6G6aJJgzAcY2/ROKJ5ATFHrcWQj69THcRPmeuxYNZW/ogHN3vOWs2DFc6o7JGp
Uvhrts35PzQpQA4pYOE1Wj9ydMM+TP8weDMn3gm7DNyTW2gzfNaqEb+UbNqhtiROHxzxGWp7xP2t
mH21oAdP+BjtrzoeXG/bVvmpCJvoejSa+K6lY/cYB+GjnyTyqeja17mcltU/FU+qDCmy6blOZEkX
MbIR6SmsG+uX3mCEu8YRT7Y7HP0HMkTA6dIBdLNNHmhjIzqteS6hX0R1G9C+ZFWM0Kyp32nHeiqT
oNnUk3L0ivqRceNQMUBepmDKtyptDMYAt5yvhbD55xveWO1nio6s6GsYjOThpWyieqc5xBYrsqs9
dTgqN65hQPdcuhIHu+7c+MvsB/WBftzg1k9sE1ZrhxdHNEBAZytSL1AM2Is0nRtc20tJUy4GvlYZ
UtnO2dphsXCKuD23gZqPs50FkE7m8Kkta+ptDIL472ZBzyueZZa33MPEvZJU2UPZhMEbT8ZyK/Ux
B2FGmOJMcJK1VHoWa3oW8vcMFj+N11H9hFvZttdFEbIOln3Gz+QHM+66xuF/wHzILTjZQPC9oknx
jls56307tIc5AZ68hp+v1J55UXDNNNSAkVPzyRkvE9LpPkXIjc3Hey7I8f2HoI1WTkUDYaZXjUkP
1MOyTPoJzfNbn3otbn2Eg+SuG6ugWvXN6FyPfW/ucbFS4tB2hnqvMKc3RFcWedqCJ/rqF7wfFWZ5
2ojclP7iWdZwWxjH+uwYZo4o+19/LFERNN/LBH/ZKTIMXl8+p+wrWdAnNMz9dNcNSz8zCFrsf0U1
nyyoExVOmbl0phs6YahoNtuwfhkt2SS3FrZPvqyy4Xcdl/zRpmrT2b84sikUKDevY1axKpJYYgQf
A3PwMQwB6j71uYJnmkp3fgDR6754iWBhnVsDQ1fTTnBhi54WcrsX8eNILnNm3Sy8a0fbgWJd9BeP
gmGemj4xvnctDelJP8J44Wdml5MafvhkTSO3RYAK3WMm6Gg7a5eSjHjpDdm1vpMvJdrpckUlnWmw
PmZe6z0Tcl6YjCqqh2j5RjPYpa+6L7njChIJZ0MsMiX5c3yDG1c1RrotAjcylw5MRjZcJ7aWD56d
Gv0DhFRgT2s64eMkuBTkVjxeVU2INserUc7pbs5TIxafs4DdMgVIY+eufMF2ozAhpxAXifJ1VJQp
RgBw96M3W/vSCNmDwLAn+OC0ydkuu2GdGsnMqH2Wm8lxw1OR6eaGr19eIOUkx3xIjC+TEaYnowPk
MKiEV88clIcYgzesK9/YFf3o8ntIbwO+DRXZD6+cWUVEm+z7OGBJt9u43wkzFqgwoly12JSO9YA9
K+4KcakclpgV2xDSZUNLiCZnR4JGmn83UseFwlhHh1DXZQqQEMgsT+BId2f1nQT8d6OglmJyxiP3
NRuDnlxU2DXmrVtiJBiw8nlqLg9TTz6NvXH0MHn9vMt4iW4ymYzbyXFuHbNzbpDHq3u+bd7L1VSc
ePPhGijRTKAQQwgvPRgfxU2fOwqURTLfmnMTf24Mr39pa8s+13TN1ms7NtlAogQWYUEj93Bnl+LC
zq/aUupnfne9yD3ZZF6YbWKGzXCPVJhdEJKNTH9zcWUlZ6fnEd7RKjwmGyqii5qNtjE0a4ChoBpm
3IisIAmDX2SqntWwy+qrXlrG0bNn2dyovOAmxQgdXqdeyx2p6UCMVvjNE6AoMH3S9cC2e/PXx6jl
1PG7Uwm6HQcOF2FBIEH8fOwnSZqFvPEoPHU/Nv3DBLmxXTa+f/05fzj9QH8RCBXC5djvcHD7/ekn
jBJ4zHXXHIpqGRP0BA9IzrVGsXImUV95znJ0+VgO//pz/3D053OJ5roeyEc8Wt5Ppy6O5IUNM6c5
TFnhvXYGmnippmLagY5k/arLasYVm7AWy2HZ5f71p6Pb/Hx1yQNzKuYB54f4uRUGKyHqifBqxn4R
BxAdtNZjsKy6cJ9Y7TGF8q9m03IsWXbelgNM+1fp+3+K3d8odrjpFp3nzxW7K0yC/Vs+/6jY/faH
flPsAvGJQqt/URis/+h1QfjJJRiD6gBAEFHvR0RD+EmgMQkTUAMTP2AO/9brQBkiAtETRHycZ235
U/9ArxN/eHJxVOB1Qfjj7MyA6yfBzvbspA10FJ8GqnlAAzJ4uB9FrPFbVd0eVEGIFPA1M0YyvhLg
N+goTkoDa/cBSt2wt6WQe3KOpvk3N71r/eG2t/jlXJiglofgYf5cuTQpd3ZzStaP/gDL+DbEFH4b
0NPHzwCHPl+Jvn5IhWM427TllRqTrDWaASQ1Y9noPaj+j70zaY5bybL0X2nrPcwwO7DoTYyI4DxK
4gZGUhLmyeEYf31/YGZVS0EWaa9q24t8Zpn2Ui4gAIffe8/5TmnctDRFG7mtJ1GIb3OtRZcTZYZC
PNgaP4oY4I+EvFjPO4ThmrfJHeaoVxhUvVaDYq40LxiycN7YelbCPjTywYYtVJErIx/iqY+Q8Wqo
JQBW5A2UtJbMS1u0GCOxWPtH6iBjsaKn21H69ygNY9lt/cGzrokR6x44hHOkkU1BsFZOOsCqG9Lm
pWAedIvKoQJVbAMsXqNooND0Mvosuz404/wI2j/PdklPBOHS54AM3KBZGKIBIgwFSxhpe5nM8khW
mLHvOqt9TfRYXvkF9Ek3bc/A4R5rsPf3okxGELbjtBctaY5M2vvjqPXaJhEz6j+Os+5lY1vTeRnF
Ow2NEHr6zqhuNdv/oVtpu9ISQg42M33B74xDa7HSO2e4oF2j3YAUgmcn4qndDkk/nkdivtPJQL2S
NNTI9vBLIM+Da0Q7L6NOkC28cZ/O2Wp0yGJAJaon7q3uZfVtn5TWugi94trpZ4GKg2oou0Bi31oP
aQSVZ0SUsrTstpguzF3j58P9hIGZKhugzejWzh6MbrmrhYqztSFdEgyx0yzTTyMYrbDeQirWVhbw
je2o10TDzoq6q4ncG+56c0YuiNylKJqOEdqI40JPOcaGnkebsNTz76gM2vtKYMJoBkOQjNJpWH/a
ZIYnaY7nVq+Ln5GI3R0F7XIE4eoZVypi2Hq5NZNKEToT9/ZuZvoNDyqr4+eMx55JtxzXiidtNaNA
vNUFwFqG0/2ZM7TdNrcTH5t0nG+JFChX5kAGx1wqC3lGISEdzCYH1STmkZaFCHcDcvlpPQMZ++7w
h6zJv0DX6fnd1vEH49mM0hj8+zT9MjkiXTQw7TbeOMrArm3AEAo3zQ9Uoai2QroEB7N3U7mpBmuK
17MCmbdHDYrrXzht663MphAkkfoNRxedudgmj/KIdOE21O6dscW6bWu5Ovg4+s/82uGgOnIfDz1s
63ZVGHl8HuHXOKPw5u7ZZGOs7X7xZfUEvkymk65KL7Rf4ToNEMXzQd7PQ12e+znoc5QfTXbhQLlg
dO0TXeEly9sVew38JbSv/X4JySOzgwj6G1FCWtqLrHIPGdWpHw/zi+jncRsOrX3w3RRen0uSxKY2
yABhJxx+9DEqpBU6KnJzimgujU2WyAwwE/ELEzxDKZ7KUFBwO40kE6diaNFzwoZRyBR1gAKBcxKg
U6/i4nwi89Nc+VPfH6rIrRw4YmiG1ik2LNCllStXfRKZV0ARhhuXNixGhzKmvzSVbX6FfKkGAOGR
BYuhodLwiBhALGv8N5cu28FZEQPmhmeZF4+IcpvbpLNUtR1zE9BYAy9AIyS23QiL03Ky8AQEct58
Y3SJvdEX3oDLM0pUwUIh6GdHXgxmHF8n5pA91AutwFu4BdHUwYusBxwkb1gDp82y1zRiXomvbAEf
YBRzKSqnXPsOuxY0wrhQEkxrASaIN3hCVEtX7uyFqUC3ozlOhTH8IAsEksbCXjAUFAZsPJtZczVI
6gujQTcXXINayA2x36c7MfTyzrEqwA6h4cY3hmOa3ziNJ7diGgsjaGUbXdu2XUPNnVSWr4m0bp8q
RvdkjwIGdPZyIUqEC1sibvzGAAs39hcKqgegE2NwYlBqHtVnhisEEeRCqnB6oI7wFFT/m/3dv/W1
eNg1wm2fyPJmicjXyW1mb96ltB0OkubhthmoQNgbxkO6UDMACxr8g4eOfZ6XPMMvvpr0anHMzwSg
EFwBeiN1oHAYb0AOMZkLnKOF04EhHm9HjwfnTDGDe/vZEH3EZwXKdixo9ADN3hDbNnZfUwtr+eDZ
NcqR0XqEuFAfUoTr174VG6xavJrNghBhPGxdjVp9noZs/bOTn5P/GUIVQeEoQNu5jjYy8S60DROw
elvT2ricHJLKbETs/B/m0bxCewMQY1jgJs6COWEmYm6KeIJwIPlH4unaU7rAUaRpjWe209g5YpMY
eIrj96/9AlQhsE1saNCM++Vc8pIv4BWeUsei4hTwWOw3Nsu0YFpagndiegKWPLO8BfXiWDFMF6Od
hb3tJsrpDcodn2a51BLQ9mAhHt1UqXLbLNAY2MHwYyZ/YclE6OxCuksLY0a98Wa8WAz4OrwFBvFG
pIHLL3+Q95Y9MnLl5yJIxE77Kw1RwO2ku3fZGDr79I1zY9kSJEaJaOaifSPhMN81r8KMERJHrOpp
WpA5aoHnQJPh9yJ8BqaOZqXlk+WQgawtyB1zge9g+oTsIGKQPF7TGuct2xlv0YLsid7oPZy7IPkQ
iYtBield9ozZ+kerGe7GYQoKfSX162MKf0SseOs0bJ+QcOJ1l4dDudWqpqC7C6a5WoDN9oJuHt8o
zguQkLjfBe7cte1tRHtwxaHIuSDvKgb5wyt2nlD8OxtwAEAABjthUuMUNqwOUoo24QKUhpLRvHh+
U9MhmTX/CAiA1CImx6S5USv7ONJm6NRyAVV7b8xqf8FXqzeSdZ3kMIBHbRaYTdK0P2+Mmf7OwD6S
ruUbD5vjifxmvlGye2shZnd89NFDLhxtnWcg3PoLXrtPJV8CKu6yCUgIs8fNOIQxcREQRWHQ5pZ3
N47guqs3creN0/fMkxkbbewvUS6Vm6cXMp6ycc3WXgBW8cZHiRr7FvCLeGpCL91XLiSWVYby99U2
woV+KJpyT12KWVuLCt1CSz3zyWjo0e3pdRnXCDnj4og8zIeSLIhzK0maX+d6pB/o2ef6uqx6bdVa
natvRig1ljpzvcnElPxWq/z/su6rsm7RQn9W1l08J+Wvv2q6f/0//l3TuViusBwwpzZp4iGeoKz6
DxWGAfsLhQD1GWpH2iL/T4QB1R7pJtoNBreeZRKO+Z8iDDh+zHqZ8OsGzDwT6fY/KOpY4u9+gRA4
uPhzcBpQ1J12KyZEbBbRZnMApZMJvTNdYCz8425c/6u187/KrriuYBK3/+d/v18CoxlCVAOL0dKN
OWmIoEfMcRj4c9CHFvxQIuPJ9PJcbul/ltL/jVWWv8UfagCc0uPI1ADpWfnUak/V+Isp4P9siZOO
kkgqm3eNJVBeCf0GM0Mzv3y+BCrpdzoKulYAKwT1tUCqYp7crjbXwIH1jUQvV8pXMt1hxCc6CnYx
sLRDkDTDxyLE+9qFR6vVu93YWuMWV7axn8Z+2Ce1lI9mPFsG0N423UjohaZDBtiGMyHRX9JNdlVI
S9lSYw8oPQzv+DSgaBPMI+6nzBvZRkV61rq9AA1dP8H8gSTltZDQDMQP4OA5sccQxKlvNpkm4guC
IydYWl21chNJb0126SHWc3GmU4T/0Aoc9KvYmeILvdHcMw75FBi61m5jZpOMGYtuBDUF75pKsDvv
QBA/oGTMN2j0SOgRzauLxuzIBJpIIKafm1bMNFzN9tzOTPXAVN++GTAM7rVO5NuK8NODXWCzzjvD
3pGOx2dhrI0LT8+KLS32EQ3s2N9aYunaZp46FzMGjWr2TJw1iDwuQiB4QZWS+xhVXXwTpv3w6isw
T/1sERvlhqNYi56CWUvmX0Ppht/jGkbPBjnu/OAOWCWhLhm/pBy1fO20tvqtNTZZCjQE1SMppcRR
jgwrbnrqPYKguMGODTRgcky1KtQCfpscl9NyqCBAh5biiAwSL8SRC42C5CN6CAhKuzzVLtPI/qVa
PtbDpLqf6Tw+2LP5y4fw8WM0saXTIU6+qwxSgz4BXFjJuDH25WD/mlUl/VWMYiBIGwrgNK/5EZxw
hr6u8+cVI3+PdBTZsfCd9jHRgCITkiTOCnoTF3UxhFvLkfQM+FBjZTfTQ1Ra/caXtdxRbOh7qrwZ
GoZLfLNPLtXWg0Gc4lnyIsw+thnQ12ABc3bXTZOqPfkUWZA6aX+H6r67U9iy1zMJSzwYcJlu8ohj
D6FF2RHDFEgkreq2PYiyK8/ndhI+aoSbQtbmxmTvvFQDYZqH1HQLtMxY/gBOJ6QndDI0bqkSo5sp
SvS7tOyycYU81bkycyPdx1Gk7w1bhi+hcGgQjaYWXpqDD1w9i4XolhIAHHoY2lcoos3NFE3uGkqL
fQRU3Zw3GmJSo5j7g+vX7nWoWdqeE6t1LYwiOh9shyinBjsEJQXnMqfXgy5mQnhopOIc39EhXuNp
DV8UdC3aG0OlGB502r6aYu+3nWbeb0IA1LqFPHUmIeW8xOSPb6OusaHdYePZaq3yERz4y/0I4Rhs
UHv9zJuWO9n2Y75FiqEHRmtMQUEL+Ry4sX2vw0DahpNnwEfHsb/34J/uHerl754Z9lSoTnyjF40e
MKnL3Y3djSRIkdZorQpcc69GBkSkISHusrPG4Vliergou8i/ooa17nNfkcNKna9tx8ZwzgYzmq6t
Ppt31HLeNZjk8nmKneFGTphbxjRWlyPRmQiixHQB1sM5y2q8HUbjYMeZlHtXU11t1DzNjPDRN6wd
HRvaqoHbgjTXBDwtZ12U6B/CTKxK13XQC1kVrTDmKXbiqmIV51UMlb9Pfzqz2wZGzyZEPm2759Fw
NiN8zF09oX1R1QA+r62TlvSQmBpBt5uzfHAp5dCGxPezWXCMJgqRP9MJY3eTopChXCznI3/b6N5E
pHucsqk5o004rXMnTJp1iiYEkleR+gcYr8Qs0ivZgKrGVEas9A4hVIV7f2nJxRkK79Illmzt4aja
cUpQW2hr8qBJPecyGm/acTLVtiJcRrkmAWdrAO7ch7Gaoa9x8rwuc9m8AClQbGN9dpODViBfUJ/W
il3gCTz8TAqiEAHArf4X7uR5Z0aec2aWRrkfGLZ7KyD89XObVcYLnRuU5rmfhL9bv0OI34JFoyed
Hd/+dbN0HYg6NumAY4QXbHbEcDXMKWYkb1Lb3suwufAMv0EqvY1tREin35ZMiPvD49va/bqDHc/A
LFf6S5ap9hvh2+2md2C/rGxpads3Aw50/pRwFxT/djmGP1I7rh4ZcxX7N5uR48zhNpkNfYGdMSVu
dBxOY4ceouqeaZSrAyYHL6M7QMKeF2Z6QI2ZsXnK/tJXOrfvzU0iDT+5cDNKe4Mxpr+ajGoMKs2n
MPVqxEfUpJAhdK8vjjCAUJMLEgm7jZ3Oc4Cji7+wPiKCJ8HPvTNoY31XbT/fJDYG9VW9WDyc2kPm
PixzqbnuWBYMQ3gcsXasDNn16zfjByEOwwDOnp/es5CEV4uTosut+Kdv8G9neQrFSLrOWQhbZx+5
BNnRkqPOJYvc23MalQer1rLHwaf/V2I/u1vk+1tnsX151Lb7iKTyNda3OWh9ekZaKvCUuGSfWQYC
8cpvKUZC1HkW8RzPRtGQW1LzgFNoZseZJ3otdBukia2Xv1K+4Qez1cEXI4545EGKrt1Yi65U2vnk
dsBpd+3WJ5SzLvceEKHvigOpAi9rknM+IDtct0Xp781QQxagcBXMmt7/6stQeyiWZINZqdTYIAH8
9++UqTH8Pen8ZdHTDjvdro1LxAjafQT14poGyXQk5BhTuDMmP8qu9W78qicSha7zN6ub7G+91Oxv
qVNPl3yp3F3cxNpmIgp1o9V2HAgidy7mSJO3MOaZyEp8+5Bjx8u3u64cDF7I27wrc4EklmXFh69N
z0h8NYiMQahfdrSwKh7E3Qi570w0cbktfZJbi0kBkQbjuR6lTtIPLcDp2JlTfhUCqD8YtEAyHLpY
5tBXzje+ZqPTpN44m8HWXYq2DLdFLiIYd/S7VliMsiu9SYsD4RXudz+kbakwH6BCS/gYkvPEzz83
80XWVvOFQfeG/qNvkWCJqI8t0DBuYy15kdmE3S1upoNJYvaVkPNMPKEDIm9q6+mRsB2HIKYZoNQM
rGQnjIwUA6BPkF1FeoU+hNrfMrOj3RXOWTrgOjLEoG1DWY9XDaLMakVGAXSnptIs+vmFyDYmPjIy
BgwCGfg29Qdf0vRbhXZbXwyKSM01fqPqHqFtuevYcDgDlYJxhG2qq4Z+xlp2bk+AZz5fTAO4+iZ0
h51lIowAfFtq9/9yNtOX48Rsw0zLe7YN/c24RNJeSp88ARHk9aRW0nTAiGWU+aPe8TgV9cyx2k+M
Fz2y8QsWDEzsYcBhAyO9A2CFaVSzWwBsLS9mQgvxOI/DfCPRGh7dwZ62npokCCoCOWmh9HVDK9el
R6D6ip2uJDvkRndH3nnNypGahPyXe1trIkX8R9yfd0qDlcS/ep1a9HUg4zZh0AJl3Se6NR9o0JBW
TpjeckUonUZzTYRkfImxDHdTlxR35pgxZfbScjvXsbZXToVUwnIm82kqJ4+E4rK5g3xDsCGCkLMo
7K87Zl4rSIoxPSDtl9dAoTDs8jsOU2OVkxByzmVkG3Qi7Jzoj+QOK/KwrfLI3Idh0q+I7FAIvxzZ
wUHTxZYTYnysZ5KcVTxdm3VSodhyi1dRaq/t7FyNZmvtkMwUy7mtOdA/I8JpTu6HKp7X0tOigN1q
z43o14ZOMm4UMqfwM++7VoLlgmFR0W5vm3DjDQtqz5Jqo3tKO5A/Aa1Z1FwvvVqbU5VJDitspIux
JpGwjCMso1G5dZOcMOjK6jsoFmn8FHW9E2QAPwg56lAdk7ld3dV4J1DqRDrYoMKMz1Ax1ddlmdXf
0VyUK77qBd2zunute+HeIQalW5R7dXYguWUmRdnPcELFXaDFjOM2pDfa17Yn5+s0cuVdDS5q2xed
mNaMToqNO7vuFsxPuA4l4ck5oONd32SU5HqeHJnNTbh8FL5dORdnBElaAYM0x5eboYqsAbZFN2bZ
WVu+cLw3fuD29y4MH9LtWpqkzvdNCsXErLrhOpyn6qCm2N+nqGJ3yut4FYuC5ImMxjR9PMmvuKE/
+WLHdjOse4hwV7ah0pvSUdUOMr/84UrOV0zSYvNy8nz1g5GeQCCUlN/CSejhqoFf+KgvX0jXKOqV
HntxMJZldxYnnn0RF636xvTJCQBDDUdoif3ZoE3Zq7JT5ECxwY9bIXm97kVd/Cxa2Hu9a9jP6HAr
Ws9MDo9GZtrnUkHFdTUKbLCqpU2t2wICmTRlP1ilKLZZ6BjZQv6NLytt+pX1wvtuVqLckm5MtlqU
zzunzdN12hcTg8R45lOIIoSMHoivG3eS7GRpngbkjZHv5uIc2+R8bY8TVQXBI9a8GgyUf209b2i1
3mt5AjsZ3E3ELr+iceORdzpRFBv1N2mlFlEgORGuui0aRj6cjPeV7xb3VVZU52rOzYOUIUcpbH9T
GNHBzmqvI3SsHbQioFxytV+TIjeKIbBzMDrXe1QawGvqTm9PFTOsTC0JH3JLU+d8FPNrjorp82hY
1UPaZM33uqtHsa81Or2rJGySjCncgl8FmUyItabKG9syhnLdEv37lEkX2HtH2MKxN7tf0eANBBd5
xvnoe+WZxcn2tazBrE5ALTeull3OVc/8rrW0fK8y0awHfqpzjMOwuGjpqkvb9KLLlMPQipCHtN16
ntNcyMglOUgCeOP9/wlIjWEE3zSI1/SmV1aoyNuu2u46Q5OwsaM8fhxlix5wAmNjlEV40yJ1fLG0
+slO2+HJnsa7GceBvRMuXWWtHIx92szs7LVmEeK1REr5gnE+sld56+h5W6xD0mbcuNOZ6PdEavHE
Mxmp7H0cu4I4OQjaKzJwocQAnA2AL0cvqAwIpWAnZICgMY6ORnFPqcP3hLSZpyWqd1NH/jcbjdmZ
XhOky59iggJu1J2d2D9F7smrvlLTSzQjC0cf7IHGt6b0wifeat9LQI4+8LY94/iRsKRFEWyF4pvo
Y/s+6Stmy13CCyt9hhklZ6opJjHQIb5IWbF5TQ3yyIacXY317B4b5OgrNSh3W+dl+Fz5iBBzpMUE
q1nppYsNiDa8RhVjktEboKBo1lE/lLclM2ROuNpNURTqoLypuAkTzb0WjR6hCXDNSyPurd9GBM6v
Sod6K7uENF106lelQ8JF7mTOnV2nfkmY8AxI9EdaMkCOs3ZfsN1u+5po71mN+k0Ydi54RDg6lcqq
/cRU506x4666kbGR7/f6XubdfdSBTh6F7h6tqJr2apBPgEhEkJIzvx44CBKOJbSAwOD+nKOcOA44
gi9bZKCcf6vyd6fSPkGeWr9YTQr0xFPEWxG1HGcvlZ6m+pmBMfzMG8J0Q7cEdXLUmvedif53TeKt
41+icY3MdVU2pFZbsqqdXVOOM6VZLP3LcpL5PVYbEpycCWlo0gKYooV175rtr3FUHQMGjiqyseRR
n4dX4VA1ODlpHhyqKJKafsIomqWHIvGNBSkaaMzHj7z/zndRuI9FxNkYyWMUcCrMN7Q7XluoEhuU
HsSEpnxfp2EIutF9FpQgIyltjtRvOEO5dM5oE2mdZ7xikBjO7Mqxtm6DyROJiryKQiPofS38HbuW
cw2Ry7xpR/93M9raY8Sr94C7TcboTqsGjoccww1s1iXlwKn2uj92CBIadIsqwv1Ed/gLiMT7LihB
YcJxfRvbnodL8e92LmpWk+hgTwaDTf+u12jGJXXFM9nsqceL/edt13ctaogVCE0XWyM8IffUKSVG
B89IJVBZV0SO6i3/SAocAHlU55t/vpRhLok6DnQGtr6/L0xv3Zr2o8GFxV50P6Y2n4y0Ny50BeD0
86XeKyCRhZnCXGSImDX9k3tIRLo+kd4sg1KW3XmWqyVqPeXIycO7aqKx2AM4nP5pk5xbaRqgP+jD
odM6XZTwWsPUyBMIJoInVwSH85WWtOyoSe0vru+d6GtZCqsBxC/ijJA8/n0rMzb/ua419JUTLmvS
bQnY1hovPWQmHU244811PRl0EPM5vujycfxi/aUT/7eSlfUtLOj4HZcZzUmnforsOtazqA28AnwP
h64FVjY8fP4jvpeT4h+FJbUYcpkVndoqkaqqSfmmDJSidSuGmFNEhHXlMjf1OZgnsLE9caDbSnJI
/nzpj54fy3Qd3IMMb4xlCvbnSIWQptFAg4+tasimbW0RBEJfhUaw0PQlQjXiBIbjMtx+vuxHr75l
o+TDwAju22D09eeyVuu7lUhYVjSQD4yifwCkOgeRy1PrC57fz5f76N232GPAHC3kxDf80x+Do0g2
ugGpj+WwQN43ZrOn+EeDAXb5i13GWG7Y6QODGNO0qcDZaPTTGzrP//4t3bkbXtu3Z3MKu58QXseV
RigL6TMuSVberD/HRLEFaqAV//nlfvTQkhnk4g+2UPe+e2mEpcjZ0mVgici+cZDJXNQRW+znq3x0
U/kJl/GVzuDzVHxtg2Xo7IKt520X6AlxWJNhiGfCTusvfr+PLsjWSbW1IbgxYlz+Kn/8ftnYlcgb
BzZUTC8bc6ieQG89fX45X61xspMmDgxAPtQyMExF4pHc217xL87Bf0m9+fDh4PlDF8ij6KAg//s6
fD/1BmkqGdScXS8iPHJHE1wmovwh+R5r7DBN2S9BLoxZkDboB6J2v9rR3r96FqJxRii8fz6ti5Md
zXbqztIqEFSRATxZIThcA6JtiKxMmwNuknLzT+8r62HJ9zlHmRjuzL+vuaGs8qbaaoKiHDmguNMN
mkHxxVHi/bNoMUNHM01rd8mJP1nEjwxFnkfeBCB+0XPWVbKu6v5cpMwyPr+cD1biIjxHoH9xYBuc
PCZ+myTzNGFDY2srObS0ZyRD3dcyffx8nQ9+pjdTt8Fvxc71lub1xyPv1kVm+VJUwZzoW5k/a16+
TrMSi1N4/Hyl98JqDxU3/vH/WOrkG0uPyiWmk6W63qdxX9q41gbxrxSgbtv05fwwOZzHyDEL5aax
lbfRwaP+AGiobdVMBGrK9HdvtrTRCmnRAC/sOTs6XlojTiZwLBri+SLMqQPtprTgZTMtoq5S29wk
luooegA9Q9XRwZ46N1/TZkPH6CbzFxd6iush4Y0vOHM9ZPRgDN7lDwIY1yy/7Linbay++QTtXYJM
uJ1cN3ku5g4Ycp4zP82hX41ZtBMkVDGzdg+uC5jdYTJrNHW2NruHIqQwUi55pFUB/MYD+Edjqaiy
ZttmA/3GhKyCUKYWstuhQvDUg57XUq1bj4QeBsy2h41SnrlmnRSDrSbOMxstQ5qhTRrZrzd+NKxn
EY3kF1W5z90yUYaRKaq/CLRaX3y0PnjWzAWZgYIFuLd5ShMLi77h9DFxX1LQ+73hWwd+9TGIUonq
lay0Ifj8kXt/4AEgBFUT7CWyFwI/TvaECjzNUBdV4HsKMWxSgblDM3XuWrXah16kzmNar/eImqOz
z1f+4PXlNKcvJgo4Ie9qDkmkrAaNsAxoc03fe5fQGahz2PYNN/31+VIfXCQCD3Yjeh385/ToyFyU
enPqyqDoJVMRDBUgthbQvZaW8uACGvTWLQN2ALwmTfvPF//gOjlXkWWC2ZmbfOrjEAQQ0XYqy6AN
AUM1A9CiMULqkU7yHx8D7GXnMAQKI+G/Q3TQA2ojwE15YHret2mCHmoCSeQtsqx//Jhy3EAwhTCK
6kM/dZXVmAu6qO9ydAXdsMH5QUBbejUMjruj8fTzn95A/GRcmLnYapBznDyiUZLXpZ03XJZTWIFW
T+XivGOm0+ZLlO/ni71/AVmMow1HA4eB9unnq0EbErtdwZVp9n1sad+a2fuZjtZ9NLhfnEHeH/hZ
irLU5dLY852T6yILJJlKDSGGVedbi16pX8EhEHk/Iyjvj7QpvzqNfryiz1EU1BYv3ennxa5xbS8r
NkZ/zPz6uZoW8ywZXx2sESwk5vnnd/P9s2/rHLzBM3DqYMXlbv/x6XSgFrgqFFmgdd1xyiES2BnB
KvoXy7w/MC7LUBpaZEO+R6/0nj4mCX90QLaNdq8J9Lz1yBfx84t5v4uwiqFz2PDgvnNu/PtiRs0c
SS8xskBadLTo9KzztPstSvcmbbDqdqA1ran6Ypd8A9f9XcWwKhuHcCDbsVuerEqWhfIp+7LAd9BA
D7lPG66sM7ivPlP6uWSI3U4LmVCrbHLNcMxAscDLsVdjEx1y5sg7Il7u58lpbv0uyzZRXXM4WI4F
TWU6Z8ji3AffHNwAlJrzxd/+wx8GbyRPnAEK6rTTgyQhzplskH8+MJJNJ2Cw2kif8/Mf5sOnbCHj
+waOvXdHzsJu+IxEVR6USiAcrvpAz4x7T6ivTi38wO9+Cih+qCqxm1LD/v0AQC+0yrop2YjG2kLI
EsaYmPRx9/nVfLQDwZ+hDQfi/72jdU51c4w6LUM81GI1E3ymRgcyXtvmL32KGPnz5T66eVwS8ESB
oZI8g78vylMJnJ2YV3TKwp/LvZOJe1PI8Nvny3z08ix+QazI9G/e+ZDHlqCnueLlyRPHu84mgxFb
6Pxk2FLtZOR4r0Nepwe6he0Xn6qP9ry36AUaRx8UPbRO9diy+yyI8OyoUnuGbAL24rFO5zt+/S9W
++iBp+wBRG5TWb5rkuVco3DrNgtqrL/7wnXwbJqptvn8Zr75ik+fRG4itFbbgJF1WvD7C+vDoeUe
eN2gPyaxXu1IkEKPllp9zmxODA+p4VXrrlL9VTOV2aWTC2sfw1HazlMNbCQiU8VoQvxqg4ceo+vS
r6rb9wAvlNzgGqASA7eGqX7yusiw1Z2hKPjajDZjAtU8G8onIwDOwyER3rdupDshiAw6z0tgktnQ
g3L0q6cYRcfs1op0zsI+0EXyV2Rs17jFuI7Pb+QH7xozbY6gQlg0F08/iLng7wC0Gv92Of+sZ0Pt
9BoxZZijX5meP1/rgwfReNMYO0ujllP33y+aaWB9JG2Bo31o/NRpOMDz0J9hfZaBIFR3S6tcfXHC
+OClMwwmdpxo+GK9O2L3Mp9GCUg8GFLne5zA5jFR7TDHkPMKrGjz0Mih2aDG6IN/fq2GQReTjhQH
xNOd0iakIoHtAiEGfWjjDvC7ZX5DN36BrkSPE7Gt//zcxoJLGwBvss9WdnJ3XaaNrQ0VVdOjZo1F
DVVCaakbmDNFULgU0p9f4QfbJutxhlqSvDksnpxsClhgcVJxa8ce+HVuy2EDXbrZWChi/ztLwbaF
DsmB0Tv9iNZkrqqipEQz/Kq8xos4r6RQ7lnSGcYX29dHz6jFC7X4EJZO/8kz2iOJK2c6A0FbdPdd
XP1ynOYeFq5cJVFz43VEIv3z22hhujAhZzI+OX0BjZFZm9nOZTAvGGFdDLeyk5uaPsAXC32wMdNS
1+Ff0nnGxrH8nn+cROt5QAEWUgLmkfMNCvvem5v7L67F4s842ZX/WuPkmfA1IhRtmzUQ9BsrjE31
sXVa59aEXUjc+dByF/VhBWu63rRuGj1Ug8T+5TCr7XA20fzrNABSCZNem2gpzTKM7eBNeZBYSh4J
RohvTJ8UxnKC9BwC7toXLeIsqttpjQw2PMQOBPpZH4F1G4DkVpi9jNvZB+Wsl0ab7aqilXu9J0+H
AmqMrvAzcTqsYJ6U2GWv4lHEe/J4JnjYSDR7Ky4uek32gZf590mVtWvucLYr6BWRPIFQMECcSH7N
MNfbsIsdxMLZcF7ZFlTtJO12n9/ej55NG56YwXNiMac4eTZhqDdqcnk2kQk/N6N6hqVxZVvaziqq
bahh4v18vY/ecM7cHPZo3zMQOlnPiaeSuPKpDHC0Lj2ny8HMDoMqvzi8vh+r2fRKGWzRy6RN558s
Y49ZbMnRJyNRz25qwNpoBr3XJntgCH2BIGXdOeZTJMsvSqbThFU6cMu6dGm5oxTXp3WFXxcNDmGH
nkg1zd/jEeKNJ23tBqOLnm/RzFDjNE4RbhVU7U0Os4HhdslG3pj9wUHlD9JRO1g6QHpD2eU6RBjK
A1fvmXcywfbTF8fApzuMSAEzMUcbQE0uvRcxbyIjvDPB9ay92SElUaV2tlLkjW5T/j4blde/8HwY
10Su4vEch2aHo4v/vZidNfkm6VZownxsLOern+KjX9wlBAuUPG0Ga4n7+nOPSPTWKcqMuEpdPU+e
RzDcoO8zQ/VfPFkf7UV/rHN6MOrrHgq1P5SB5yyGQvoNa4gX288f34+ONq4lqFZN5m3uKT5Vb8j8
aGxZBgyd4FdDx6cY/1ZlGNPjdvrCdPbhYvQrqVkIPHt37HUlm1GZ865osQtjo5r3vV3vUICipVbJ
F7fvo40AjPKSloJl793hN58my01RUQUylTdmK4igDqdvVS5/gfm+KWL3iztpfPRcLDNvClgkBOJ0
TjO3dc795ZyWwmrC5WUaR2+Ww8GkF7+prP/L3pk0x62cXfqvdPQeDszDojc1sao4D6JEbhDUhDmR
iTGBX98PSrZbIhVk3F5/4QiHr20JBSAz8U7nOUYKjUF1ay0j5y6DsrWfEkQNCQK+yzAJi11Uu9On
AEkQ8ow4Acv3/pv+68/jQKSMRP2W9vWfy3bUcWsUKWHOqOQPJ0oeU3u4Lx3mSP4/rhNAcCei9BfJ
3J/XaQdjSiXzeEA6S0k1p3sRkzFu6r754EP6t7CV4hRDG+QPgBde7UNnjFBwMHu579CMpC0jrqO4
bWoPvbR1jYHdQ1VGHxQq/raAf7vk64A1n92SGT2z2oPTOYNm8CNyS4bb/WNTDx/kHM7f1i8ZKU0y
wkdy4Vd5Ubdo/mcdVBwz9vTcpfLnmEWY4pZWuKZ8m6wN2HOwckyxzdSiNTCsZTKzYegvGtrPGK2l
n2MVtvveRrGAqg2dUdo19xgv15tQlCVMljbc6WAMH0OPUxPf95aBKaPVEGGW0mZt/zRHGzlLHW60
NJ/zur9iFEduEcH/APoLCndysm1fTfa9ZOiaj73tfbCa/vYUokWpS4mDdfu6AVuWssUuWRL5ScCa
3WytOtP97EnvnJopvthQGt9fvn97xYsyi0GZgGLr68cucyuZQI9X+0xF2LnKHqunE/vcSRYOW7vM
pL9/xdPsxKuAkIkZ7Hlstgtp5qs3DV22pEtaVnu/mqN1Ovb+vZtaw1o4k3ee1mX5KG2MCHKXycmT
XODkRFX1+LB0jPSdGSNO3B88hr88d4KNRQINU5t04lWiFPnwATvbKfcF7g/btJn8S5ESNk553cJK
tWboUenXDx6E9TYyZiqBqs9yasNXtf88OhLtzTIe2NHtHDPKCh97x0Cqs2vjBr5m4GMf4+PzVXrl
NgIctJ7oyaC8cK3N+z/E+ctZuejCGccA1E6j7dUPMRmN8Ksuq9Atw+dcnXQNmVPOt8xWC++cJxMc
IKt750isWsg0FJEtA6b7Co/I4WZ0RnM3TbH5JXUJvLEPMb8QFmOXNbKkUExhaK0j74yR/B8Tw9gc
2cPW9fN0y6ywu2kM0e1TXwVbnfbBJkzO7bpw7gtH6Gu2LSK0iY3wOQ17SI9m8GT2U/FBYv63+6cD
hgYd2iTPddkkv6VBlNtyINcO918W+j5lLG2vAXd/ziwj3b3/rP92KQavmTVAjc5nY4mCfrsUTSel
gN1U+whPzY1U4aLmw/DuGKVl8vn9a53e2+udtlR/HbJXPoOv039h+IAuq4zkYPBi/DtpGCP2ml3r
LJb1sBFBaZ1btRnfdNoer2zbSG7tzsAayynlmQQe/Suq/x98wwf4BmaQlhnE/6IENi/dy/8CxJd1
09VL9eP//O/L7BuFphfxO8Hh33/oP1Q++1/sy9/BfP8lOEQ4YpgMx508GumK+EQG//HRCP9FIYZX
7/NRoa22FGT+46Nh/QslKe2h/2fM8Q8QDq/LmvAhmLZ0iaxZaS4FmVdbSGlIQ6psrXMhXUg/6yGp
Mr1vPMzI49QUxL8g/tEZ5FjyjZ8yTTNKSyInvLSAar0g5xW2tUGe7SBT8nJ/pg9Mf9PNzxNbwcuE
Sb3gjkXL0fjbk775tR1+R0Msv+y3TYKFwjJ1t3xsQzblmzGxsO2BzTYzVJ7ExAogFcbag0NzMQ2B
eYUqBHLp+xfElPjNJWlJM9LC7G3oc5C/OgSMrEQU2dfJue9HF3UXoLYqMXqFWey6iTKhGBhqbzWm
fIqo1Cm97t0hcPfgdId45yXoUw5xkC3CzYFGOiLduMczuEMmGYoscLa1AGxMfd96KG0Gj87cWADf
bJcGf4JnFdzxAuPAlQLmN689hteKHUgwnrXhD8B4cSlBGwfGHx3pAo9Wi0FYlMZDsm2CGDLwL64n
0tE2XPu8EbWuurbvd4Tc0+XkZ/ZDYzksgtEpPQTZFdhyip9MF3QoJJuwhjgaJNjLg9qLsP4+2S+Y
sK8Z3kkT+8ECkDevshMsFHWGeoJfC8DfH/kZWDeFGtm/jUPAMCIn8GuMuq7xR4I0esKZT7OV6k+N
WuQ0K2XY1oOdp1bLV4Uq6RW1GPi/fjD58gv+haDvu6Zl/SVYKWMvxWT83dwI+4GhI1t/lqGl8fGw
O55chn8UYsSu1vWhkeECwmaia0bBYXDpUi4Md0yg+HVomcFD61mZwwrWep7exPDQ/FWNgjNFyOdw
/4xKeS/5mMSP/eTD5u5PrgKjhRBL0Woi++WvNlvFQ8oml7fgu13XfklHMci9i/NkteU5AnD1MofH
khklOHrtdWq+x7GJ1zos027nRL9lepyXVxIsrPcI3Q3vD9nKeaQMHBOyssOcGvHJeJkmSAiN0Ewh
MWg2L/EI6iIFtoA2WzOxCctoMZJpqCoHm3qwy60bBwkUSmUh6Rv19OB3dndleBFwiipHSIkIu69f
krzzLqcp8R+NIbCuxkGWN6hjkxcbEBOa5tIN15ktgheRFMNn6Zi53lkzSxbWu74ZxgHviDSnabKu
oC+A6NY+0Gpm5aNHgwJYd4udF24V3hCwbBCw8HjHrPKba7PTmE9gxGgIwv8epR/qOmizs7PJWZH2
t7HSvLvMke74c8qnHiKtdKv8J/UVPB0q03rIfUKQdZ2wRlpbgNZO68h6mOzlzZeFofyVAX8PHPuI
Fe52hqTxxJNhcwWgHeazQtZjvMP5R7ZfTsYaCIDYCHCieMCZTeJ4hrtofe7hFyKhHrfNPhnyutjl
sY1bHXwtCA3zBFkQUATMrHpx3PQZypppFLZGtP1lTQFfB0p3j/b3XKSF3TwU82wYj7BIZnXRYf/c
3Ew64peUk8PxO1fjFH3K4NgVdzHAqb2ujEat4wEPgHkgiFvN0+Ka06CCXlxFRhDNUZTwIKQJSjgu
Q1DCMLDZPVJRxVufFnKhDV4cEnX2sT8sm6JrXP4WPS4mB8Kt7QeMGvFyC60w9b/oMuzt6zyOOCjC
xDqB0/AuSP0QCD3pAdc0iiTX6KCTJn9urGZM5ApBcPfdicOu+NxwQlgQTWKAf9cgjYUfYh1mxNE2
KFFNb+2CtBGko5kfWxXwzruywXKpmx39OexjVfzwAmHbauVOUCS3lTnY9jWWKmzcld2jkTzEwg4h
CUA3NM1DajtYCzNnBFLEoGT9nOmZ2nWWhFeCyPKLN/TxIre+D+h9AOSs6v7TVE/GFo5AumFhLHT3
JD04ZRRvnEUjtapwL1hRwpjA4gSVtwer4S+l4lwZ2ecEW4V250rPF6AZ5RQLDpn6IGVoPraetNdO
ZT4bAsP0TjAVWEwCgTIQynCPNjH5WrZx8EMnaBKE1YhrtDgXPfTWaVuUjb5luj159pxBbCs+Upsa
SfBdqGLxbIGk3tnCTGKGJnCWMLugucHcpaAnWaBUBqhSXmYyKT/ZeRusIrPtdrPRMTo+aGrwKKjR
lI7yGtuW6sJzh37bj0F5y7Eun3PsR+8Ht7wZA1PnZ41CKacmBE1mXouzIauz+6T1y080ONtk13Ri
wWQSFeCcNx9LSIU7ZoZxjWdaDDV1EHDsDU79wEdHfhEelqebfG4FJutm/RnnoOXRImgC8+T1Yu3T
1cTUVTurJBtAkiMc/Jk1QbMpe9fd20v/G4SMfYW4OHA3qekJJJkT4cCmhS15rtqqPsMlFxPCvHTq
w6J63iWedZvHtTwzSV02CLTkl7xo5MhXavAPYoqtYTtVQX+lOje+Bxfr4+w3Q0s3qGwwbokf0URT
58pIO3XOgT3tKRhOh9GwIpL/YtxObYPY2HbhdPcTZjGi9R+GbJi/mzhBnINdns8b0UQf6YNeZcOE
RHR++Rf0PZpelAf+TFJUXTlQ3SQ0iE42+0LEdEdHh4+QazQk5uZQn8fs8g+ysCXq+TMQY3COrIj5
DhRDzCX8eVU3ntMgHeH5Q2KVTyA5ORhkZxNjvB9/vUrBTnfHkABTJER7Nu3lP68zpLXft1ESH108
PDhTzYYzW2j55OmYA+OfX4wyjsXjpOP7JgWz2MNGQhB4DEssJuo6dQ9gLnGyzPp/6EXGfYWIZHhu
JLLUExY89++ppUqiQELqQKLoYy0nIO9D0YlAVtJeP2+Xqtb7t/Y2cA4BXjM9gpLYZzD3VR2HSQq2
bVl5sAcwnvn1CRKIkUCLiHYxx8kQXnzwOJeV9+ca4eaWAiiCMl7e6zRjqhK3i5rOPWINS3SFCIjg
hwOVL7DQ8HBWCwLPWRvVwH82jZzPx/s3/XaRYqvn8ZwXGZT9Rj5TCxdSVVlg6NFni9zDcGDljh/N
t/31KtQiIgaqPJvM5M9XWcb2KOKs9Y9Jl6JfyQTGCYtDyz+/F6bDMIf1IwZjX29zv3NshSGqf4xU
i9VUFsBh1TjYvX+VvywTeIMORTWyHdLNV8ukUBU2JJA8jnaMfxEVIxbFMI0oG6e4w4tQ6mH+IKV7
e35xpnOGcVt07Lnsn49PZEM8jaXvHo069r9YPbyv2RwIRXo6TFsRTrg9+O3MEnn/Vt+eLBR2IhrQ
3C0Vnte3yrxgZs4SGkfRs7tjSMfnnY95xZzjrPL+pf5yiywOalXE4BRRXx+WAWIjLlXZR92kmP5V
uEnMLdZQpcuCKZYMTi+r5v2L/u3+6OmE9POZOXszczyYoM1TCI7H0ocNKCpcJEszTM9IdD7c6adZ
kT+3ekR1gkq4e7IbeF0Kr9OwCfErNo9wtqNwlVuVx5RAYJZ3cpgbGLBlKlYx2sMbPRLXjcRa7dWg
Bh3vXKN1SS5qbIsSu/1OtwS7o3AWmAyFhS8/Gm97u8Lp7mESTqGNVjXDPa+XmzdmE4j/o105XCiL
M/mUa4PvJZOJLLU8Iqx//02cgJWvnw6Tvcy/RECK3swQJyX1kphv3BHzbGJdHTrkD0j4uu9hY/HJ
XNzSWO85rmaqL9XTMCx2iE4W6TvV2gpLJCTtakeUlJ11ExTzf7zrqXJiQMoQEN6q5uu+gqnadB5C
dv3JozE3vfzZSgznyHS6yFajMj8q47xZm4vlJ7uBUg5LlMnxP1+Cytol6Ad7MrgxpA4zx91vUoJl
qhezpvcf/98uRt2IGX8mnt+KKMMZKXeioCZphmZucgGLyGxDshzPlGRJ71/szceAO6M6jaUELQKO
M/vPO8PTx5JtbE5ArzwSyyQDhb5iI5Ilvn+h11PVNqNUGGgQPHjc3GIe++eVwHpl2pfBSATRYL9j
ksP1ayNsO+YuaF+35zJf7K/cxA0v0jGtEDhLgGArVS6fwVrpuxSocLkyRpKldWvNeFYGGG2Zhk8p
i6qXszNRJ5Ceq4Lk+MTi60QdYZn1/p28fT/L7C7TU3zXmLN8HQplQIZkULXt0Z6ncDMiqTqvxjQ7
S8x/6gDLM/Ms1oCLQI2S3puhvi4x7W7QaXNsEKEeQsZaS/BbKtoyGF+fL4C4j+qHy9frt62PpA/7
FdTY/Dvms2/ekpgriEWN5x59Rkh/MMY5HBs3jh5PBRE/QNILE7b0PtVa2x98AOzXS8TlyvRHfIcr
24yvesu012/9C7eMu8xljuloWVSS5o2Z4zfRnk2oiR17Tdc9/OpbReFuhrq12qtosXqDmJRke7ub
RLyCKzHdmSd/sblY6jUKDSGJRY8FyGrGuwrrXr/Nz5jiy24CqMCCvwk85j4CeYQXQQFM8dbDefKR
phyfOxxU5rOpa+BvDQ3UxJXtY5/qjZrSWBsX1P0KCkfxKlNDsjSXGFe6hDOBD5yJa9ftSLXhqsE5
5UwDZ7xB+WHMZxB6ihVVbDEze6dsE5wN1lc4Tno9uFJcTi66wg2sdVAyQLep6Z+SQM/ZEZKKtXaH
0gOe2VvA+XGzU+h2qX2bw1i/OHMuavYMYiQcQ6RVWt/HBizhRW7k7JdIy6UYOiVFejNMmv8cGGqu
D5izLv3ABjTX/pf7q1DIp7ezCv4dfA5FTOUFX3o+Nkqy11KBvdtPquXZiMkg8nIARYxTFbguGvpO
gj9LbxgQK0HkJGroblunpaxrS/ST29qqZHFXzybfi6bvLLVjTkrfFUifLhLfr4u7QFrtd5CC3MXo
5N78w/FF7142yqJEF4yQXlbazPiD3Do2syM/915akRttCzt3Lwae5kBFo6c2lxWAYXe+nLg8dRAq
V92cUggPqwlz6sGJ+Rt7P42tr/OIO4rSeW/ca8CQMwa/i/1eZAqXEk5aOvggi3HwujsrAyu1KVgu
6Q35at2srSkYcSTDnO0wDE0L+q3vcCadpcA/0LeXycA5YQVhX0oiYQdjFly4Q2yNhxR8Ll492hqy
q192uiEKuflM04W1VxC2qDImvambh19Gg3BiWWC0jkHUGBme07/iAGr2rL45gfpBq7Ombmb5gTOd
o+/X6N4BYumfUTfHNydH3V8lOK/s+TFOqq0HN7e9lyxO03jbAruV+1/byrc5W8APOocxwC3yRZyc
EEcASw8WaKxsT7WX2rzduRzjje+xilTok5mlpcdztdulZo4vTv91yupx2OmMDsKv1gyC35fYc5ZA
InGJ7UDEuy+VlS+V2Iby/EoyyrzXwDfn9enzF/g9RcaU2lVw4QEEnVeFmel8B6/NxN4jStimlTTo
NJSTy4PF3MTFbiKyk+y2FYofYpnUTmDl2i34H0vp514HjjFQ6PGK4i6s0Sxcerq0Hvw8F+4C0s2m
H7i2s2TzUNnu7WRhb7dJJ2JjNLzWGFR8j2kDpDUIScrgmLPSzSnYwZ0TfCYwL2BJeE1XS2dVZoM0
cOSI54ravIGx0rFsWqr1wEtGa0cFbQ4pSeRufKxME8gWED6N54a3mvshH3998f+nT/pRn5RRfxKd
d/qkL81Uvojvf/RJf/2hf/dJA+9f8MsWAS1fRrIwk2D9P6T7CCcyZp1JdVHeYXD23zapE/2LZJ4Y
K3KXEcffSfdO8C9mrhhDRZTiBkwNOf+EdP8qU+DySIkWhgqD64xTvu7+CxNweZUWAOITy5tX7AFx
ge51+lTh4QIQzvsIF/8qdlwuSB0vZLKHX/5WedMhjMNwyZ/29AmaW9MYYKAuIf9vL+HmV+zxewt1
GT37PSLhKvQtFsYPET8j669i7w5F48BG03ssRTPCOq1ui7rBpzNw5dY0xnJltUgBXJUbdy2Z/6f3
L+9FrydpluE7utyUf0Obe36dDff9FOIvFnR7HDRoTWj0/LsySEFGU7e60DbhmYZmRpyCJ4a1krET
t6tG0kJdt7TN72vQDcmqjkOYz8SJuKZaoBvDeSx2tHr4/0LJ5MR0SoPeiJZAlCEut5O3Bk3GdxYp
9R0HcLGZwTbuUxdWdBz46ojSSX2BujydxUO1HJqJNREMKGZAVghT5r2pON2pWMmrZkScBxIe8qwD
U3/ExvuFHmNmwsMbpp8p6dRuEOXwWPb4V7W5FhexBdqdUzC01mNti4s0NpEJZZN8shKTPzjqDKtf
pe0tk4vxXTQEVbcZWmnWBx4VOVGCaaW1jsmmnDM7GbhNM2hh/IPxfCCbDjeBrtNrD4IdPYkIGAfZ
NBzCIGtu63LAcWVAXrLOuyBctT4EBRorGQPb1Uh7I2sogtjqtq26+Ai6QJ/5yioPChzDlt7w8Jib
1fCo8tm/5+3Y25k53K2wvZLPvVbfJr5H6yRgKiwbxfQJwE/9hEsYb0Yxl7L3FxuCYGygpHYCn2K+
SHul0unn2Mvpk9nwRyazaT/7gOwuYp24B9im1gM9Vaa58Bm+0HUdXVQVQ1+bKFduvnIrKIcrv5/p
vjOFt20lRW+arfa2VnZxJ/0UKqCVADSz6+abG/OPSUHuu07gxyd7Q6M4FW6vcCBiO4dGN535WV8e
6pCXOwXEGbqnYrFpHUBYGOW05UEC72XC2yvgbxv6zLDi4i4BdbLzw1RduaQ165Lv5o/CxItF0IpD
Y2CaHBpWTe9JDY/IwubLSA38VU46nUlM51aW5o4jbLav4mLZ7Ibyro3EHEDfcC++m0erLqJiNIBd
rFZDKoYfVpFNZ1Nmu9eJy5uIgWysXCGnTWXgU7MBys9zLRKJ6XLkrXGjyfNNp41MgKCM4zvfjNU3
RLrzpRjT6ZPNwNGZ4LOPlZsqdjgLdt/N3LceKOgTeSzMSwun6nWb8B7zfnnUyxIthR5+TDjl7WZ4
kEx6zLwJ14e151qsfxxuCPaTID6WbfE0Gm1/TLOmuk7Cn2YfEU5mRuWnDBJX9iFtvWeg7Grx+Osf
KQDxP9hGkZ3Z0GM3rls+07YefnRuIK9k7rEoadesdcqLAjzd7WLlymtZOS7GvKN33dPGeRBZK596
LNSfgXuyWgMw4o0d188OxL3zHG79vQ5JOgFYh5CtBdF+EkJKXmfOZECui4rN6ebClE3Q1q1xpycp
Oop0+XyJmqX9LBlXvpvqzgpXiFbKtdVZ9F/KHEPg0cz2XW2TcehYU9TXWfON4WuT11QVfQCBMVRf
SMeiC8jqjH9gvK6uOh8Atv0ZkYpV+E9DLcbuW9b07lMGubJI9oMzCxcczWyILUCSsb+c1EgNa0yc
3r2DXQ3F2NXTJwt4+pqOCcU2nJqZ0FCzv2MdepiaIV4Sq1p3HE29uOrriJYvK+zoGsVNZ7bGLR7W
d4bXX7mVrHYwNr3buWHm3gu0c9V4CZbT8VUFC3JjooXYJzTBD5VdfGoReG4xfaJ56E5fs7Dqt3QS
vxepXR0MkXybejc9pDO6OWH18qLGZWpbeoMm46M7bBH0MufSnjORRMeb4iBU8yLaWFODf0TgJYi9
k+zKnUErG5EcpnUDbtnPw6NRSMVEhCLxk1GsDlSZoDkZ2l3DnfRo1xZoN6qy/JnIuQvRKIkA8wl3
WkeuuJtEkG1t/KrPc1wOLpEyjZA92bCgsa3zbILn1UdhcpiRH61tazAPpjCGfRUAYJadE27r0bDX
0gnZlmKxgjAButhGZZ6PXhbt+8S6p8kf7ShFtBeWiJxya/Psv7VyHP21x/guhJeZd8iAZjfsQR4H
O98anwU+Kxd9a5drYZs9rJvIohMe+XCUY19tprj95tRjf5Z4Cd88PuDhDuLusEptADi58NUddQBr
ZXVFu4NuwXRIWhAqR6F+Dr0BEI5T6HOhFwRjWRRP0BzrYO1rfzqLsoH8E+VvuIm8EBU+IT8RooNm
zrLDnUsCGBzQY9gmg1+xAhpfSLtdSfbVpVu28nycY/wBbNM+0JdoN06asqvabZIUaiUYTGcax/KO
0m/0J9JDjLYWxjtivf1YbpzBqI9W488vsjQ9VAnV/CBzWYMtb6O9nr3oUPXxdJMVzrwZ4l4dC4wP
175dQsX0C/KOEb+11nXc26BFilPHizo7aSBGmzLcKWNAi4bZymr0HGxUIyf/EvgJOHFzGvHOnKDX
RoOxw/KyBihU3ZaWwbccE51Dljl0oSHMbBIjiR5xI7HOyowV7zt1eggpYOO6GruX1MXodhejcVd1
Oryy1Dwd8XMEBex6EX4Qym+qH8yLXYFpCy4iDR9s7Y5jk+DtbnvADNLiUrazdZCo0vCeT/3mvJxj
56nHhMxdBd4IxsgecbFLqTmE69zKzR8S4mq5ceE3aGo75nCYlYrWkvkQSjKl9zSWfZYxMJ/lF26X
tN8qJ/fNS6t1B5SKlsD77wlmqglZsmhBDTNYkK8MTdoXpN7wtc6tet2V4xIXSHVLubrc+KB86i0+
Btk5Np9MMkBwzgOWX5Ue4Iw1F3SnahcSEQIL3CO9DJAz3rXrnJ7S9WTH2X5Ohfxqy9Bo142ciuXd
mKtTiISbPd8h9OfYurRME9ixx+EsKZJnMRUBqkEUUc2i5YMDJWn6ybxxiM7SiO8k6iz2QEGYEMSm
jDeJ1xMQpVm1Vqn0rmcw/XdGLalrDpmT7nrs1EAxUxNfVwR5jHn5Wn7VskcFmCJKB47O1xl8FKaR
p+BLZUymAdVuv0uMjhi481Luz6qWqXs9TfaWMNS/11jAtSDKlcIAYHAxgU/t8sAYprgoIeTvXbMd
N1U9chg3S8W7kjZM8tTDQ34VVbVxJ5Kof8xsJ7lOKiIN4fnyKplPvyJSXxx8KrNVrNRyKM/V9LPD
Y2mVRQHhSaSUdcMxKL470mda2EhAyLaEiUc/WaaNqoafs7D5z1LL6B/TzOTdWcoIxZohoeksqfzp
3Bxy7r8fxk2ycHNrgq0neDzVup2W8BfK4lPQ6RLbBm5hGTh7CCs9/QwnmZ3pOa63ImeCw8pGnD8m
L6a+RbZeAteM1AeqcOtvOQRVF5t8Cf0yJ9Cflc3Gjoo6SYxunxi2OsZIXZZwOBBrlasG55IlvHfo
qw28mOd2YhBCUNmKKSV5HyU01usS75LPLL+E/heTA2+oqX3t1JXMVbd3MyL/NcVV7zrwO3ubdLhu
TC4BYRrxZKk+65sgAU+Vtx5A9q5+TmLBwhSYk7bOMJ2LUaovPSMu10Nm608jEfcHXYM3eo7lxy7M
SrTRNKzf0FaZci+CwXDavZE55mpohX8/STaaaeUYkPasOj5FLDBrYMUzDAWdje/UsRC6fsklcXOA
acnl+ynhKeX8MyXFeRO25PKjAHm9Bngk4JXtKIOLWlWOorYaOQs7uFcX82gMZ03Tp8yalvN2YiAf
S8ueCCqXJK9BumxTyBh3+eiqI+g5rNZir/6Ow2NwG/oJUGiGLPex0dRqpTrvI4oFmpM32XQAKmPh
A+EGs4hs/1yIXm+APpqASWog2WtsRGW+VVU07epJczplEKyi1Al+DvY07LPQSXb0aV6A2X3Gw8RB
lEu4ZHhjsukhmF0Oje0+DRIDgmx2inPTrJxnGyaOBrkpxXAO6z88xNTsN1g6zruMqeyziqNkn0SY
UplWClyb8cA7XVbRBQHkvBOayiU6/3HTKDhX9XLCMKJk3A1J498bXjD9rMLEBLwrXBej6pYzFnIu
ce9Yl4e+5wBLYyriK5Jl8pKk4P80u8sKafDtgQW+xOpazOpWwLfiTAFHvnHxMfqCJTitApy2712n
kFtbx/KqAEVwkfeKGNSi5ID3zPCYzEYCjc6zy+fG6Rlw6Mo5wJMzZoLw88jIHp+ktmOElFK7SSWe
+UQ4907eY+2AARrd4w03JOzHOsbYqlUOlgqBP5fJAW/VbBPPy38RE9DHG7NF1LaOM8A4A/yQ0D6n
V9xCWXe05GtMTN+YaS42mJVzx4mIcDXmEMYrShPKB1RQsSIkyCedNvdk3xyxodt+pn3pr2Hxe+vW
M6hgV5GEbbS0+sPUlV+nvC92TdZlZ/1AdGUyfbrHNo2EIhV+/9hl5XPQkD/O2pJP4Vg62aaZsoGk
kmcXFTQqjvO8aHW81LiDf+8cLD4ct4WzjOvDvRHr0OvKQ+eF9YuejPrFpUVMvM+AHHM2vE+nC5tl
qjm8mJRJt2Mk6fdL0X4WFbmMhvp/MDWnUbfkdiJlCimtOrxg3bnUwwpUas+Eb1IdcKwhaxGBsyJ2
Cm4rp+kfTau3t8za1i9ey8QIoNLpXFpkzxuqsHwButpqMVKloKRUKa86fHbZwS6nSReLcOOEHZlR
7LqAx2tvZo+0Zo/3n7b4HztzVt9Ow15hNZcrPJzw4c3ceY/eWB2VVFTlmOLAeC1aPqFpxXHpTQEF
oMpWX0BGhRfWSJkFU7XogpZBc8ymQFz4CQ8ObeZ0JkzbW9ehGB6Z1CK9H6fsLFwqQCg65VVVUB8K
MtJkxJvzz5BdOm+zkEZW4Vc3gw7k167vSLdNL7m2BAPUtC1R8rr8pcJYAuflV2s3oogVAtpo1jX6
yIvJGcuDtWxVvZzvZlGMG0mx5NlTGmvGpsqxPUDbuGUmjMrIkrxmdGjEJtWuujVFw5upc0KR07dY
ioQODrWeCXvjkKVK0EtdxwHlT2GVuyuD6ZxexnSpB6prp2VoL6b2LG9c2nSPCMBNqHg47aRuTxUf
4bB8YHaWax+3nZXCNv2AwU62xxe+WpfoQS/62EfIvpQHjMTgMYCvCtYUHJdJTwp5c4bbWCEpCI1p
+rMJ5+lyZruJtZ4SgpFxsTkME6pXptTFnZKgIlYEwNFiS+dB/MFWSvU48aSi4xUnIw7uGve1Ffpm
Wm/JzBZEfE4JLvYZpEgK01vL3qi3mPZSzqBwN24FvnpriOUejktYjRHwmKhXfMSnaOOoCM4uLhez
41Io87pRfQOpbm8x6Jk+CSxCVrHdlAdjKa5A/uRYI6OPj6dKDeRncxUSajRr2oj8TZVNsUfNHHGO
xeVP9ZvTR1IX1G7FMkTI4NsP05yXcDkweH1lRbCkWkAUv5ZmRulS0os8iNqK70yrFBeytosNKL/w
Iuxa9aW2qKFZbUJNDcyRuBhB710PLpnWOjE7DneD0RnYnvWzTgh2GlNFF2PAOVuPKY8w9VTzzcRv
EfuDorfgilaUcnzC8y5nTy/rWTXLMQzgsT0v25KKZJQFxLxFwx/nIzqdZ4tEJV2q3sQly1eABO3Z
ClkS7ty333sV1y+pFSfXQS8pGzXL+sHkZU+qQzHS53bipfp1Cm/DiAoprjjFXTUOVJFcPpN+YNkP
p2+D1VECZg4svQ448qk7UUQdDM+9DhLD41MxRuGFighD1FTYD2MzDeuowg/Or4mEXdLhdern1oP0
HUa+e15kRIH4MJWmuMCPU1x4NkEsfeZ6mxIePrXAYeSumWuC89HiNHOT4XEaCZNlQX3OrEsUJhXz
WTHn2Je6DWnZ+mV8pH7hr08lwaGjaBlihXVMRDpuck342XKayDVpDnKdULNCak1w0pHsVMuwZ+c4
VEHrkk0xMaL7jB02BeqRmrGTxaQKHYGzs7T/aJHLLR97Fs/pmNUBT4PK0XTe1G7ymax+kqvJrpZ8
otVUoRpH3zQUbT7JgKjdmEdKFkM78DBNjrd0YB8VkcNXyx8kOZ7DWjPM+E6P1MvsUlfZQbieOo6y
pIi4HJXMoNjbpnCK6znEaaX0M4+qFz6Ijor4PqSUTNiTDdVp4HXTJUOM1oOjgv5HIGJ91vHTV4IA
j1mriCREMi/8ta0aQg7VzuUhF2wyZg7Ta8wQn5l84qmdRgvsMGWrDAXPoCtNsqFhVF+ISnJ31esJ
5x+kGBFxS+9lKL9MDtlREU7UdUwEOQ3TZuh54VMIZ7CwKamf/vG0Macq5xNjWH3zzRv5pko+Kgcx
d/oGB89pV6V5dlaPNRs6I6pMAo9DBk1mcg18Ein67GXzpfRnMrIxmDDTLX727lz72//L3pn1Ro6c
a/oXscGdDGAwF2QuykxlaldJdUNI6iqSwZ2M4Pbr58myfdztBuw5wLkZYAAbcMFVWjKTEd/3rijX
+P2uQHEwtN9d2kAfp+sUsMwdK1lrr3oPkMBvPB2CUtLBEbrva59mm/XKxCgAla32Ar5Z0ejwqBL1
9zyY/09V/ieqkthVNsR/Q1Xmdf1jaNTHn7jKv/2rf3g6ISTD646Hc9Ox0Fv9k6sUwW82cnHYwl+2
TWTW/0VWuuI3mDy2G6otrirTgP3gH55OB4ZTkCV4LRHxBF/5v0NWEkt23Xn/sEWRvw53SHhkcFW1
kvv6L8SewwVaEWNjnmrTaLJOM4n4xoZJKgE5tuZ2W9Dc3USLM1K5OxPNBPgMlknnTMnMVK15jSVu
Gc48XK5owDHk+m1eS9d9tQRCsM00WJ/MzOlLNXPb56nvfRsZ3M7Arep+xT6e7PJGEovWEEF9Tif+
z3j0Z9HuDZkROapkfQokp2A108/bK+fTmMDeThjnZtBx31a3owScfXGKRAe3AzWEzPulP2mmg8q5
thVffab2MGPja8yInXq3LkAqazEsG6c3nTgLHP1OUtwE8Klh8c6Fk3N/dT1JT7uC9/YJtL7yY8eu
mwKzfpK/WNlCoQpWPZrkcokTBNaZ2YqF8cl3tX0YApXt7VlSjCuWLVW2Vxayy4m1xIG0l3b+vHA0
3vsSs+UNf8U5g4glFaQLB7wiv62PepceHWUZH3PhzmCOspqYpQM0LQDDW9KyxRyPnHYbPBWdt11R
xD5aZumdR4F1zlI6sA5aiA6B8iqS17UKg6c28JLnXi12eOgT5RgbObReydXtIiKhF06+jZw9BHDZ
QVwQoMRr0I5RR1HS0RdNeVJtwGupK8pBuGESiLRlmU7Ms2kYG2mbbYPcXx+7OnVzc5/QvnpTWKDQ
qkfYbquJrIVprTfo3MeMsqFO7sIlSW7cprLf2tVhGl8HY30WZVC6kUqnIL9xDTMsX/OeCLYX6BZk
AVuNHGg2tnQPiWHYY+NazOHAiFET+i5LL7c+0oEDkneOYkGPQKdtNbixzcB4oU502s5mQjmfqK0D
NhtqwRJ/C9ZaxkXRTDLOPdBVt+kqxgGhCEoAzYiuqe1UaHk2JASVWiCV8EC1ETwXMyisZx9S3Z+9
a+3hOq0RDe4Xt1s7Eqxo55spUQ+KelcjonsxjOxhRooQ9XybXbrOVHGPy7tlTrTvBnmyS8blCePP
QF8zyUigePK2qwzz0HpusVNJZx8FYQpRgfJuOxhkGlXunB9dVO+7KWzAV8tlPZgdj6btl/YLXbLf
axXCblhpEFF9bMQuPVW7pg6UOiKUkAcEZJ89wqdjT//3qcNEtVnXisB/UAKcfvHgtnrnri2vjwF1
Uhl1nHaGMKIW8IduzOyHx6XGmgthgFGKnCyT2c/tgZuRdQBk6CW9pbKLHCaI6z3by5PKDRpom9yK
cEQlsdtL656fXp6ktxg9HknVHvCi6x9ME8smpAVvF/Cw3XTtuCkCtDx1uiIE6LpDPXlPnVM+0t59
u1oJEjptXuu+n3Of6jtzEMcgnR4HwXiyVvYG5H6bgjzTCpfF4ei+DF23D5f5LKGAQBP0vOvbkibh
ZCUEI3FffQeHMR1ow8aqyh+lyzpg1xM9zHQuPuUGOUedZcVCMR4BFHEI5uHZbWnmlRVdK6A/VkR2
lPtA5y8+vLmv40CME5+tltgV3g9/j0RriI1M6JuwL7/WgPgG2BJxpLuTMoAecx/h9/KSCSW5+gmU
4KmwHtKsexjpuDNCfqm1qS9z6MqP8nqaFToJ2iiUg3FqW9t9zO3OPzatymLeMNRXpDW9B132ZhoD
DIg9/8xUZd2kwYCaMu9K2hSvqXp4LI96yZ3twLH+oGh/jMCUxaGQwWPi9w84ds0dx0R4aqQxBTF9
vOob54re2GOQjFHrKHmRth7jThVqb/JG7cym05jvvOzRmWdx7mcTI7ahNq6k4zK17Rj34N0yVzsq
0GiYlm1AHvjwOFB5xCt0hfBMuQPud/jxGvcjc3OgoYzboaOxoLAIuJfquawLf2dXa/I0FdO5Nbo+
nimWfMGB/+IBeEWlMX4Mq3jzUzgn+F4+x7qFdy9hvexpx1h/aHy5F7ZMeBU792Jbabefwv6rppdv
6/XrcGMq+7kl3psPcAFyVWXlePK6ybxklvOoRXtbDtmrX9DsaQNAmsRgRZy0W98Q310x4RJ1vbi4
nqWtEd6Hg7Mfcjk/zrx1NDeP5HhyjIbfiyS13koqfja9E/CoGS7i2mA8B8u4pbbziJBX7byxs089
1GbUjS3t3ygGsrhYynBfzno9ZI26US0Vi3lS7JmI8zgVRour0thxmZXxmoggCifghqhxtftFRay6
Lq5GeFlW033IquvSFvTdGVbIiJdppDxcetknOeNuPNn6ds477oSpfLHc8aaG1xPjysUqhdjavXoa
sWx0eVB9jXNN18LyJoOi3I78PnicmyImtCg/jQvwVF9ZOxds1o5ZF9fLzAoN3pZ07UYjGD15uZfu
FsNZokGnznvS6PaRJYOSVAMfabsNC06msXLq+9QYB9i8HliFLThu0ZfQuEYRr2VZ7a7Wrb61wT8w
pNvoLLUJPeIYL5kxXa9nQNXGF5ERepfJJG4PX3l9Z6btOG/cpXSh/5ZV6sdaGuFBDMV6nEfnxZ3N
9pPASDplkwob945ictZIp7RIEHXdBoSKe9bejkp8VcZ4b2VBHit3Uo+DV99PtWGgdaUKccn0XUEq
zdA7/Y6yveYIFf8tHMjkmnNK0A18+ngsxo0Nbvqd49W9mawl+ZCr1W+JbKCKm7T2rWzGbO+zckUh
VbFxVbj8ssP4LlKC6WozNM5UMBavLeKHiGSt8KdPqPJG4ziOvMwpP5owWJ6CycDzrsN3p/DaGB1N
8MpqmG+MxDdjO8jkMyCSifUbn4cISApynLnZzO71IeINkxEUKAssVl2ea368FLHltpK/t33xuZhG
8ChEPX5zhpGqVJ1dWNa8zUIWGLb61gIEzQmaRb/bu1Fr9uVpWNeGpV67zAh1erbs8kYVSREDRrMA
adE84uPugJbDTD+gNwhv1sDvvhmruKHabH4eB7KXKFyni1zAbd6itvm9K8IvTudy10F6bJCb6pdc
Wie/dsS+Ff2y8cij2CatzwWBDnijKGSPM89GKW400sYUTuInWfLdrbQGWnzVsNxW7iRupsaaYRK7
rzKlrkHPZQ7P1o7WEwfkQLaFdqi999WUlXu3TrGAV27B5TUY9XuHy/IE8ubtSmbBV3PqnQW0sQzx
X7uL81RljvWJ9tv/pAoXPn29NscnWcdmWjIwaF5zm6h89k02Srcaj4FeDQANc1M79l3CouLw3NY9
CjQw203F5BFnSOvSLK4SCyzy1Osp2BXVmD7RAIzs/sygFVfAnb1YD749/Y7jzt93bLWbCmvfVoNo
4KOnNnedPRFxSe55146edOmaRnS7KZtGgmjq76NyVWyvraY4OXHop22SqE867r+iQVNXA0kkrYqI
5ChvHEULRNbL8VibEx3fzkVm0iHRgFqssvXDU55VJJ4oNuUiECRiZLtypHOVuCp3b1qfuswYmLBu
0wyUvCCQr6KyszeJ4Tob8D+CaL0+CqkMO/b+Um+Djni4ms9dBQsd4QG04sao2zh3xw1RCB3HCQAG
WS8jZAE6iLXIvk+CuhgG/J0Z8hKD37/MDTw3LSWEGOTVafLzZUMcOXkfM6MhMRwQjmnQcieWzaFp
3EeBD34P1/pV1vqFAACEXP76oCr2FFt5oAREtkB4q03rLnS0tl5/Nvp5BHYy7FdkLzSvllX1Mitq
ZrFdcNUtNLlJix5mp8HGnuH9jGzZYAKo1peqawlvIFIizpsk/73orY01B+vDikhyO5d+tJik2vpz
mLwEVnnbZdq99K5Qse7qnwy/QEDZsLXk2sSZUdi8pSOpLENGmpyuXnpXUn/q6nTXubXYukRwMnSH
dPcZsjwjLrvGihbVDv1ud/HD5NMcesJRKTfaZ1MxP3QLqS1i8K14KQOmHqsVd2YrL/W86Au6rrhq
aIpeh/4q7zaXi40KyaCrgMj0xkF4MuIVFsF0i0H194Z9AzXGux2uH2nr7wNr0LesuQsvRkEIwHpI
wmLcEqCxL7OfRtgRyu8P5q01yPamK/p72pMQvGQcj1kXxkBv5q5tWW/J/XD2aBv3duNZCOvlCdqU
C1SaR7MIX8BhSHTL14850F+JTj+bpuDz0zgPWp2DJnlpxlUBRNXpd8OACNIgjEBda5w6we0qwrew
bTa9EM2+4HKMkHch8gNApA7VtG5dt32QaBhiY5BmrDTt8lEBDXcpkmZiPDPu0R6MYVRU88qVIBN+
XW6CDpd0m+2WkPj5nk/w96XPfjiITij9nZYoc+yhjyYXRRGIb/VeNpJc4Ty3KrLzbUI758YpGfCa
Ptig46wfJmUrCkfmjjx1v9jL3Ej7uLUhweKmwJ9qTxaJIvg0WHLa7mXSYYknIxsPTNXFQQRZvXdF
7e7aZU1Pk6n9Hb2hz0uPuoTUxzsRanlf54b108sHfVqz3D8imepv7HIpjhqRzs6b3P7ZrRdSH3v7
gx1enovaZcFPzbt1TUeQyya9debAiTUi8TPuFrQ0K+HXTgO/KumR3o0oMncKA9amhyxMnJp4itpx
NykRJ1FFMzLd7+rasYu4j/APhJP0nvitdLZ2ViZ3PolGZMktnyjXBGh+AOpZ8oox1J5rTWRqL5cD
YdIkrEzjhaQQxoohIzOnEN/RWuebLgyIqKky8oNar2YM6tfNVPDlBzHhfGDJojuZj2uF1MiGXSS/
LcbuJXcZirsDc+MhqGpCpcpq3F2z6Lac5vSAV169LSFXJRnRLFPho5aGu2cVBnFxZvk+FoJW58Q1
izNXNbfQxLZwWQZxIiozjFqCvDd2EngR3U2xgTsnaiy7OwXLYMLflfnNUFCC3vetJL94ME+q6NRx
aJyf3Yq8kMSI6Lpb2Gt+sTjdtzMM4L3seRubAoJKFEiDy3KKDQIwIr/J1aYgeuo0ufI+t8lhKZrq
nPrBaxOKYc983REuy8d/mOddbZl7WtxGKpY9dhliqq+KHL5UqMn3ydWPtWkJPVHnBatR1C8JZhyH
+CL6y2E/67gCjY8mlfHrgfeD8sfEIHEqe2ZyQyQl0VVF6zG0LMeJJzXWV5WOqRVnpGf16AnHzzGQ
n8gcaGbo7mE+50M+LPaGFfLEEf1KzmON4G3esmrxScaQFKtxmCKeBvNCXZS9D+cJGGXl0gWoJ2DK
elykcQil3q6jX8SIcWrBorPW3zrXADaZpinc2dhhODsf7SVd+I1GtS38ic0rnOK0Zx1UhkneHwQP
iMDGSvLpmCF8oWa8/qxVIx5kavBGht6+A+jeEI6yvmD+vqcuB2lqa9lQeOaOApwgcilzJ6OyQe/g
w/8hoQ/kc5VkP0KruwyrfSpC/8OxbAw8H8qq9lqFP/srj2CG+bKl5UTGQyU2naxjS7Zys3bjz1YR
714axfesM7Jtd3UpDa0RF3bTAKqEYCWrFOmmrsECMmtlbJEJqazyvs84oONB9/5MIpEb3MF/2EeD
mb4lAYjWn2lkKR+7pecvcZOTzYUcymy7bT3Mdb/JVACy759ahJmwBrEvZ2xmc1HqHSgOYQGlppd+
tYKOG3rp9C3m137voqEUEWlu/SEvO7xanGoqagar9ypG4y4jfoiJXD0brl8NuyokmGbXG8XUxw5u
wObksyMsHB+2znfSFVYHmc5r5CUtmAOsqXmrSev7HIo5KBTyfjGAWES/QOj/abx+/6O5JhMO/+v6
hb8YLjjnMvW///zH4W9/Tn8010DDP/1h+yvc8EH/6JfHH4Mu+ad/ayG9/s3/2//z7xGJ/xGJ98z/
gMQPQ85/iIn/Mxb/69/9A4snKdHEPU4ttkdO4i/A/e++IUFSIkQzH94/OIb4n38H3R3zN1JjAwtD
D9krfuCF/x3QHYD/z5g7tmWPVjAL5ZLjCIIWrpj8Hxy2wMGdV1CWc6gk8v4ghayHieXZWCukHp6C
vlTd1a5CtB8XkQVj6Ubj1QDSsEu+rEhZGUihwkHNCwpGImEtCAWKhKQEUDzcBouBL7st+tVGJZnr
9ZTkwaJ5NlobwlnhKQgQo/BTcsgtGVn8l18+AVSKmGo7+kV3feYIggFdx38kRS5AeAstF07TfP9L
Gf/LjoDaNzk2HkYBkpbhl/kxkfhQDtl+UHK57jBJwcAhdjosZBtx4GcuM/VNubTgpU9WsmrjGDJl
WcyIBML8PqZO6u8mETDdmmOS5ttKp3PPVZMZ3ntmiqUhpZCxOzs1ysEnHE3MtNN9ZwfEBQdpOKWX
VRhZuGsoWkofKSD2saMXVefSQFGZnKYDuNXGyEzHO1ju9W+mqBWCt7kv2noPdIn5Hm0SydFLxsmV
WAPpd9YUrk4YI7K36OSLKj8xA6IV6/SzWpf0bgyWZttA1IMQB0vXRuBF4duqZ2VwKk7zFg0hInJ/
3Sj+dDUKwyDKbrwEjI1DXJipc1Nix2YOt5vNlCTjW08PTyjKfdVXV+VtWO5DsWv7MZSkZfvcN0wF
ndu19x1RcHxg2gB1qM6b2FhE8jD6y/zCZVa8mRllGEFZZ7FDSl+s8sL7YdSzfMTwTze7mLtNLQyx
yxBqHBRatXdEtFw8GCo3edDXh1zU6ugm5Q3O+PIxK2XxMM6kdhHLQ5VjPXV4WiafAaA+zGJ5Rt9A
/4whxPDpXUUJFUKjzcyWfChSCkzNSVWnwCwHvDcuIOial0zEqCE6w8r26dyILx/hd8lS2Mv7keS/
j3Tk+mUIWMyLWEIuCCUt44iUh3+1mLX50F/lqROWhVfHLp+l0drvPhK+NEYB95XbvvXqhzxU7uS4
O65095Cy2gJSzyiTnOlHkgzhxwp6uBVtYy7YZVL1AcS3lSvuVyub3Khop9PoZt5dWQzlzhlXhyUp
TZqbHt/sgaxA/4we3nqfbR1erKBGnm9P6iBkgTTDXQRTfjM8D4SB3jmT19wUTuWc8NHMF0L24LXS
1qP/IrMuCL3kW1dn8p13tNzPs3ZOulnLG13XqOCIav9qU+UncdKnwTHvnfW+89TIYoNmtcpRzkRJ
GwZMFQpfrGEAmxv4tc60jjsPYjV9lPw8Ejfl3CfA92GeH2uWzzsNKHE79k7+Dcc33LyzTOa5Lcb8
rLKie9aFnp7IeG6PBDrWWwPP2TuIpnztR1+dlNcQAQ1YLY/mGqz2zqqy6p54peRA2Pu0V6uZbkwp
wl3fjd5Pb+y7PfkHy7dZIu4AjDzURVuhQ0vOUPOo6HRmRtMvCqtOD7ZoT4tnLsCaDsOpq3/X9YSj
uaCMziSYI6o9NibLGhB85nWwszOTrPfZ7z6Rp+qT2U35rnSXPPZrd3qQDatnRmvMTdNr54EEoeVN
N/n65RHj9sALktzNmNa/gcJb8ehO1YbnRG2aapb4DVy5b13pd0gxmuKFwpKSGAGLp8W4NnUERfs7
Wmu1X5E3D4D2prOd/dlFCdWre2xutQ06uVzdZWOGFMizf652Bo1iEu3KR5llBtDhGWnTeM6S6r4F
K7zYjZ2+4Wot96snuh2qTNzSCDLMs58X5lmoQlwM2LOHZR41FwWFiLdNY5V7Uc53Zadb5OY8qCRZ
pe5mBeSt4mRSDK4kBhzbhrWC4LI85sWoz7oDrgkcjhoQT2Ji8UfbnWs9+QsEV2wqI4mHzl++iOmc
2ReNsM8ZOqW8GZah+4QthFiTxZG7hFwkGha/S9bmQzl4BNFQCfRs9XJ4TAMVXGzwOGokSbCICPru
XoZaC+DeYD2PDIcfbaOhaS1reizzBkSPpye4radp+R2Zolxi8gy8m7r2pqORVuM+GazxMqreOaJd
vEYDdt3r5HnD/eyxA6DzXfdOPmcP3Gztuy908xmqOvi5kEsA2aGGNCL38ncQCHkVzIClqZZqoFCf
lnnwNoFlKsA+fs5YGAPTulXIKTKHcvxoK3AqQliJwEW+bWAnz9zulaoltW0CYhypIMiT2PNl8bN2
iUqgxKD7Fqa172/dJq0+nTQN93U3J2dtJeFpDGsDyejaHzIRAksXCKAWm/sNRE2VF+Wa4k6G1XAu
rEVtNSVj9Fga6pwoLPHSLcCry4Btcqz1N6oACDlowXah7zAuRoMz6Yc2HcLb1RDLD9PRpY6Ezrmu
Ba/xqZyU8Zxlnv/e5XQDzgUEC3MvNcHXQ5vevHVNaMQxwwZ1Ve1caPugv7hGL1OE5WJFMvHCfaAA
yfhMTLkT28IgMtii0W5ugvCjMFdqUXLng7C85myktfcUAkZHljk7t5MSLsfgYt+Ts2HGyNvP1zeQ
kEDH2q9Kx+NS51cTp33WoZKH1G6cqM/q5r5JbeclCNW4nQMDGLdrvL3hS4BEQbYEsSU2yZI5dceN
0x7gM4YHvGHuF0qxUmF3ateNnkbxZHmIAupusHcm0QfPXiIzl32xde+LpEMzZI+zeChTrGA4h5t4
Mp3bMOkn3vbKNVEyAJHiBTkKZYdboim6H5nObYXqFyg4UV1wA/nUxkM5LHGdLMN9u5YtVZBtd4PX
w76ZcZnF6IOMeJpWse4Tqw++MQvYz7Mj5ELoK1LwsDL0e4WLeZcU7ZvXlcHWkOLBsdHX8vuZirlj
ohvD5shLI6lkhhirNw4+0geymIFNEy7tbv3K277q4GKT6WjreeM1XG80aSEKS11WGll49wmz6c6i
fO2kEeNJmOU+kBuHRmAJ0ebqi4P4nsW3fyVAvrojvtdt4wS6aM99V+9GV2PJUaxGRm4FNzZ6tbvA
CmZuhSB/Z0DzQXwlgHa3JDe6lQkscoGxMLAwhx68MrViPtlkiDYtOoHenaVHhGPD+DoOhJuybj36
fZ9F0+pMB99ciD5F78VzQqYRHw4RAG2uGQhkYe8Lk2MF8QvD9MykWqNwNqen0SzTF7NoyhfXZgZ0
EQy4MVRTd9cWSpzW4lq3nnrJAYMeOpKUzHK0Dg03GJBxcsj1CFpD8qo8SoXEAjrNyjUjpmhu2P3S
4YdTyWAQRLYSvIVUAFPJbTJikyBQoj96JewtydrOGZB0uYgOIFYUeRqrtJuPWT2t25TB/20F5Zau
/5z6CPG1nV/qHNCxdNxjVQTWd6z3NjgHtSddgpwhCir/zVpH+7BQBByNU+ZsOo3grnXWjz7DZBkY
D2ELoCeQ821KMrSBsmFnGlVPe5OehrjAmz2zIpzy0qq2JUVtvC3ODuu9G7Op6o1TMtwYZY6INHfO
eDjfsYWB1Y4K31xRlJuiCMECq5IXpprgAirgAfRRbUS4SH2EtXbg38JdltbLEdLhLltc+9XpSbeN
w7mpYtOv+51FkkO8GjPB24V2NmuzsIO7FfmI8xStuXTeF8OeAR4RJVQi3IvEC+5mPyvi1q+JZuHj
92HQnkPUd/JMbLl/0xrJcgTANs9ZVeabMZ3ceA17rrkhyw95G4S7ZVBrTAiXFy+unqK2UemlJnJ7
Jwq53Hkmv5wMy22+qoo9oe0VYCAqiz/ox+7/Jrv6Y8rCX0xBLKWILuDt8Hf9teEpS4APch3mB0lh
HSPcjBu6X0NOaQ+Pw5Nr1t0X/SjIP9E5FJt//83Zb/+oBGMrvRaV2ERjhB49c+K6tf5hK0XJBROy
tvnBmvG/r5LqNRwx2V1YiOLx33+rv2RWeOwzIf+9br/hX8O7UEL55LnzrfAk1FuekQW555I2P/79
9/lLPQa/E82Y7rXwxMSl8a8eoaJZFpQoQXrQLbhxRtHbwde/vOi5QrxcYKgeRQYrvrjVRxukbNTT
ioSYiuPrcg2vVm///Y/017f4qrRzLdrnriGn/1ompU0VZootA0t6vZ7Nq43OkdCMkVsKYr3MNOu/
Zj3yPltkH/z63v/TyBBVFX0zND/Vn7GgX/jOP4Gi/7fwo/+k5ByAevp/BY+u/+gf4JH4zRSEnBIq
fH1G/ytxRni/Yd6jfYNP8T/1m+ZvPloCHiZshjxP16/zDyjJ/404YhuAwCJ6g9Q/978DJXHR//mh
JSGOu4uHCDaX/GHvX51kveXLTncpBQCeCUtZllg4VeSSLQ+A67vju5lWAXn9XvOYt0t9uSouoy6s
THTXQsutFeTmk1TFumx7ey7uMgasIvINAslF0O9nkTtHVWsLmVqOc94LiaHkuRAuJAI9C7sl87LT
WE7NrZkiNY0au7xtgU7ug8YJ95Upsn0SJMHeLZhi47Qy8OhxlO3XPOsPSEv9sx6uUP06ZEbsaGLe
MJFgsSKXZPpe4C/lziQdPnZwmO6lcWWecLs/0vDnTiRCTPNBm59FsTYfyErC81o4CbPhHCqufwLU
JqSkuyKZ/bspmUOi13xB8+DVm3ZAN+HeFL1tfE1c7D+DNhd3jqzDQ5NU/Y90tpMOR1Nr3edZq6/K
+/7RHdzpKIvAJGuNW4G0GGn/kGaDwsEjrh+1mgMPTwvCJTXr9DS0q/HFht0za7YNaWFrVx+WvHsb
AV4wH16bAbJwfMlapZ6EUPhZSJ/pP6+VC2+gygXQgQdnCZ4hNVIoQdpnWJPHSqpeZJs5m4InigDm
1+o/OuLkNKDH9I1THlZC1+VnmSt1I9Zc7Sw2sK/V1OVtbvZ3xpp6x6JX7bFP1vVEDgrVXF4w7AIy
TuxND2+dsWZqu+f9TIs3VBMIsniVNF+NOjVgNKc8LVaQxH1T+fyis4CksRJ9a+WegRPbzPZzl5TP
hCln3wqVczeDCjpQwMSybAnNkRZCEqI00Vw5BYYLPntIHl191q5YB9w8plNEi0UZSrZyOJYpIs94
GuqMwcVhmKOAYvqZIzBj3JiveaN1SWZbK7P6Pqc6InKhk2/Tvlk3+MN0ZPdhdW6VIW9tw7HYIasJ
XRMoBjwHE3D6mgBd+GxEqfvZzZOLmp5U/n1QwqQ3NCJcy9qId4M0hMcLa+tCcL54SJMli6fQ2GK/
RxiyjBu/9y55KcYv/G7FweyRH00S0edmHDQ5J3U2n9YVtSCxaKp+EY1M3kg1SY0jys5ObkUdWL+j
Ixt0lJHX8Tjiw0i241JY7wqoFlKw7vSDpevue08SYCzayfooEAtBeS5quSYvleENzsmJ7KOQaTS3
lwGXuAMOkSh8K5FOLOfVGc3s1FHH8glhTP8pSOiSxkEP1NSmdfhdBmZwLrx5MUH1qMBdUbmh/UKs
fHVclWO5YZVsSPuoqw9y78QLoPOnYU7txm9752xpf/nhtT0S6cGymnqbhEn9JlMoqrjsCRPizar7
dxUgEYjQPbeHMGkUWTQjs7YCO7+9BlNs4I4ewD4FEErO8wyLQ781N/g2JJQxhnJlKx31gOSozTcu
CsrtOilMx40VHD1zoPLEyWTI6wBw02jNiYaUJojJAzH3I660Rxt70L7JzWLeGEIl7tYNevPdplIS
NTWH6WibLcEfdZVLdtu2PKQLqSuIqQh/pNtLPfZh7vLCBpX8RlpCR5yKhVKSwyzRhyQlwwAnz9R+
ByAmY98lZfWmM0mlx2O3DHfu0BtfjRcgFh0sObL7LgaHy4p5rmGz69HQuiPt9ln33Z+W6UdXZtP7
4tbW2WF5q7ZqGsIFo9nSJ7FInI5ZWiTFBkNRhcBlohTZNiY7tsz2KS2GdsMYNyEU7GlYpG1h49fB
0W0X4qIoMH0QJBMwFufJQRYcm43ldvvZrJ5Z1PWeYC/SNZlp0L70FCpEBk0UiF5Hf9uZ8/r76oy0
No8WUSONo4F5m2ykLscM5d2MLW3UJ7fsfCq03X5q82+rkcKPLywEhfkWLgVbOkIfWAmFi30Z5F0y
A0/aQvp3lqTQZLXK/tEnGOnRt4L0nmNxZhUo1gNj/Cs8Z/3Y4QB81NaQ2JGZy+R1wqtH8AGi8agG
jz1ewy9ew9q/Msk0Cz6GeVvfm3qu7qmMApghN+GKjbtkmSLGRaOBhA59Nsc2t108V0t+0bbQiNmC
jj14qKqLFCY/rl9QAjyUkPgDMaU86hBIkdUP/i19Of4d8m777Hl1ggpgVcmTG/b+QebF9AwXGBJp
OcKuOqux3NVGqqu9MrqGJNIluQhiJ55QLAeHlF/8C2HnepiW3tsTeIPdM+nW7yzmcxOvnbHepNb/
Ye88liNH0i77Kr/NHmmAQy9mE1qRQc1kbmApoYUDcId4+jlgZXVX1nRX/72v2qaRwYpAuH/i3nOL
iXXjhCQH3f9W9mB1cvRDeqNSaz4T1+cfk5RZTDlkd7JQZJxIYV+jGuE/h2yO42iOFtWruGnHOq7x
KDowhwJV38XE2OyX9/OprUfrgn+Oqbhj+HuICcY1B0CFIEIMWDPCOfkW9Vj30pHt/qqVY8Pr4I08
TcxT70XeDvtwCsOjtlT30kY1bljL1Qe+T96EqaBuETj56FC7Af/Yap4mc4P5I0ENYYfyfrDNkgVL
ZsNeYlUHcSPF5CcL54pSIbqZ/XA8dlyMINgIusMe9tWs0/Cr1dmiXhFGLj/C6ko+mUOUQ2cymj14
ZQMPmeao4fFLuKSdwnbXgJL8Xaqz/A4l7fAJO9ywyXvLexN1GlzFVPHNS5ZDk9wFke7nYXDnbdsK
UT9WU/iRkCOCZnRCRjeBIlJZa7MKRMLodwjfUiPKH12WvvLOa1loHmyfiKbV7Hk5TJHMkuZFeOiB
EB9alSlh3+A0XPwevPO1mKfHVsabMbTxydqJ5++a0PPXCak40TqLh/vZEmjo+7boSjyDRvLRbWw3
/Sw8vuJrIHemu20HnBHIOgGwzd6NZY207vs6zlNTnXhkRYuqWFfMJj7LaH6j7B1fkf1XXzM9ipcQ
T8mTJePmRGLUk6z8aQt5oTz6smvWvtKQYevxwSvmNw7AH3AtPme99+arQX0hWYQKwgEItepc9eYT
GX/w/KC4k1axHZzSuPDhCIK4cd1XeS9/2LOrGdY0MmfAjpqTIBiVFoeWWcC97Q75tEYKmshV0yJq
fQo81W7LWcz3CQM04nLqwS2N35rzv7un/7B9t1mZ4wr79z64x1r1yf+sP7d1kVa/mOF+/ujv4M7g
g8uv8j3Incv6/Z9dVGB/sJfMjaVZ/9lf/Yw3tN0PwmRZDw3b9vDA/8EKZws4oHAvfdf1lrBvUJu/
SxB+jlpQL/wmSfgXoxc3pCn7df7huyawbZ/fyWSC7/mv8w9GtnnVghw6jNrHCx4muT2sUaaE+6SS
zY5BKiE9VZwF9zRFkIME6Qu3g4foWRdJgI7MVlifo9R+9bpkuqs9UT3qzos+MZ0YmfnioQBoOLsH
aiT87CHv0Tk1dL1hol6PsBwxVCPnGbMOTR4q4EtQGMltbtVoOAvECyc1y0Li/Epj7hOMVxZeDy9h
36Uz9JmlShsUkJOzy6FbXBMrG+9yJkpsL0ZtbE0Jmr+NOL/Qt7gVM2M7EclRM+9DWjB5N8Joo2bd
i8g+KkIOTsMc2MdwTEljHgtJI1nyR21kGfXfeRVqgRaZJ2xJRbDUKgCswgbeK6bte0LfGFUeggSv
xzBHl+YeUrww/taezfJHygd+cCN3vPNY4tCTzWn0bfZcNA25NXSvdE3g0yL+sleiseBNDGb+EOZg
cEDjJddBRdUTftn62ndIa86jHGN3g+nOpCVNfGAzRVlY0dq0JDJaMteCe2Q/EyythjcysyKKWBO7
ND1CNvos3WcM6XEQ3EUF9t0VCxjT2uCKcKpNSF+789m5QE7yj2NTNlckaeGdy9QwuaDvcQ8d799O
A4O/ILeX+zlJhkuiQrEbE822jQVL/WhZMrg3HJ6WLEeuzB7bPZQWhKQyYtsQ1blzJFzCPjFYJTJT
+fU1Z9JsPM5OOW09P7NODmULouFcOZsU8Fd3mA2wlo6y7B29j/wyzKV8a1UtXhtzcnAyz9IFGBfj
SbSMMti2fdJ72Dym8H5sMOwzFQsfBYIgzGjzGG/DsUUV7Gq4MREQLjBvhis2fWIMn1E6B2vsZuGl
aWw/Zhhsxiz5sgpehA/5AdrLJKZ9GinjIqKFUzAIv4Q3OAbI0zsWGD1tau4iUB0a9YDIxs0viT2G
d9C8LJtqyfOeK2tybpKOFoJOv8Dzh6IWaQyyLaudbZQBE/tkwIvZ0EwrgzeiPUxuWgdvUtesvHoy
NLFUeXbE52MMeoUZV8lhC7cIgQcUeaEOUd0a/an3GmUeCymn9FU0XYgHjv8WT6MwPzJnMB6h8nRr
gLA3flnqc6r77jWR5S375/iCzJmSInMNsA8rAV3dMU7ISnwsjaIwn13bTHfpvPTOxBmjWQdUZiIk
WfU2kk05U66mvcBBESb1TZclEhlE/5ApK4FI2NB++pmADZnzDL2Ac429A19vA5uFHe3rtiWajk1Q
2ayZdDYbel+K+HwEDdSLLv4GqBBLxASRW620EmozERVyJusxO7JPxVoRVhDfg0ufdRT52urWYVCP
pyFFfuiPKUGP9IcIcMf9YDjGNzx9W0loKrsFUOgBsELwoeh0Gva33TQ+9nMXb/DW7ZkXuS9W2+Jw
UoopxaTq6xCYD/j3xIo1CR9bFyab2GGTqwt0cEHjxbuoYjOZudXZrJruezb5t+YsojcmssNhHGTx
WBGqc8103a0RFc2UZh2uGUVy9rIZWg3wVfaON9+mMpj2OA76dUIHs6OWhQJDLAtiHTa2advWDRvK
+a1G0rroyq8YSm76IY8QLCd6ndt1uycTr91lnmHetG00XOG2UhZ29ZeQ03aPMDHYptEU7WqsyKzv
XBoES0iy5Ot0XWhNz1am1hnZHzhAEvfqVHQbREUptoSp2tA2oHRkMfo6ZHI4mGXcP2eq7XkwBmMf
t+MPJI7Ffkqyadu3g/WkLRF9wnIDqnaMoIB4GWmV2JGEeVRePeQHu3RI6SZwaReGLaORJq7TPamk
zimIIKSMhuHfK9g1+3TmamKRACTAdUqeCm/2UfpK1Ds6Z42yDWTaP1CMRi+hdPnKuiXw+RovDkp0
+QV7WJ1j6Ujzjw32np3F0msVpVAdy64P9/Wsm7dmiMzXsI2NbQ8edF3jh76l3K3PgEbbQ2mXwb3N
P0DKHI1rF8QvfixLc22FNDHs3LxbAKsWpuuxz62TO2bxJczLAO5uRa9f9CmO8VzYiL6kl85oeEqm
Nb1Ts3S37FsCFtGLlglqBKNZ4rOAO+/9xs+RicaQhBCZISxSxkvfmN0rT1yFfVUNzdlklOdFWX0/
zr15a5PTugn6ZTFQ8Bg4w84cRYdpMCEzULA11azQsUv72Xe7c8rvClEWDba9BLD20YDK3fGmU8WU
mJDMSbobDwvyc8288iEJ8+DbGKh424RsAGUkPhmh+pGmVfyRKR0iiKmCGOm4z8AzjBu+U/macZhe
aYtzbp5k9By3zn60s0+Rp7AqSXc/19hqgGbqtZ1OHyFWhIAuarHxfWaAdPYrbZtH2F/5trVE850Q
RL3KM6PeiMDODlqoqsaCMzl4iyPrrui8dpt3Q35fWd5tFffVpZxbtSUPHjEUxOi0h8ZD277trHK+
jac+2jYl3JYsgR+9oZSivoA6BkbD1sXBxxyyWRh+csW+sD/lrlyKGSwUvYNZBXeKvU2IPfss8vzJ
EF69sckJ+pQInN60V/731moflLZ+RKyoEZhIRBf+W1VY5galE8gw1rmncIrmS2PiBPNt+VbHKAvm
UJ2GKo84O5tmqwGHkAOi7UM2TuURcsHRXXIzMs96Tocpx50pycwE6LWjVw/3AhcRImPiKnXRnOp+
fHTmpINeBRC30KCFkmz+1lN/rgF3149RAMg9hUICmKcEDFpMld66KM9XU9WVu1HV5ao1gq9RLD7S
LUVvpnTtq41HDhede8+MiOfK/VqKEgc6EBymh2lzBtRWn5UU3/1yQOBlfeuCHMG24k9aW1U3HIIm
YnzhNM42lbjrNNimPRWL/2AxvCPvYch2iHTGKym70R3t9anlQ0fXvk8TfKkTFniccjyiVhBvpmRk
zGtl1q3dZM9j3ngP0ZiofUMMi1r5cA4eVIJgEBPxymfM43pxDZVtDC6G7LxN580vPbiTpdhEtH6t
/T6GhBaeRVPj2ogPUiBASwzzSnDudRFGFkkPuZM00awpP7UF2+q5G5+GTt01Vn/tMVJTrcFI8OaJ
7300rqdJIb/UKmbsyNfcDRiybFw7ddk2g824VFAsL14pK2z6eLInH4qUgcnpTrRVfv57bfYu3v4P
jZ8g+YgcgH/f+N1+/9J+7vJfWr6fP/Sz5WM9Rg+ItHrZLpvue3D9T801WuwPNG9LXAI4kwVk8o9I
e5sdGbDJwOPQ9OHys4n+uT5zzP+mx8Na/2uPZyJ8opt0+LKZNqmBf05nKGxlMF5L9IXjO9QJ+yIm
N1gtbIILpupCvLQzoUYkXTBBxLPM6IC+Dk/uMrjrlhFeUQZM8yr+/Bu+P94V+Y13Gd/nfv0yAhTv
00Bht/ir51R9dJZhYfs+N9TLCDHsg/RWLGPF/H3CSLaR2DbE160xl9u3/TKKJDJG7kwdlMw6zequ
X0aW4fv0kkD1/AWYxnBaYlrValwGnYgciRg3E4NkoKAOH2hGy4dW9AhfGZICL2RcugxOPch3D8xj
24clM3hHZc6EMoKRaAw2R3UTzri27HytPWvcOomDuiFFjPuk8KZ/9v1SHqiKIvR4MxkyUjbdHeGF
yasEUD6tzTprNnasxS5MfOvRd2Xy4I5ettWmo4ExmtV4aeNBXALZPaPBIJcFWA0OeEcTKmXazfxU
9XzlTWv8ko/kOKxsnXcH4izSi0wrdpIVveCntJoHqlQ+w+ciz8rbYNAJBXAyn9oSDcAqmWzSynXg
L5E1GGCzyEjvRNhlB6OIr/irsh0wGTCviYtbBdLpwRzq4TImlbqAcEsx8JceTD/Ssx+nZdSaswBZ
94yorwHG0MOEXOHGl+ZwcbpqOiA5sD+jka9PWJz7Ry8AhYXFy8i3lWjw0bcJpBWY0+pmZrjHWekb
G6J2q3ujN+3HfnL6N/g/xY8JacqT0CpdKvrqWnaucWsD946Zn37kvWINgVwgvJNdUH6021TvrKCp
NhW3NOrynJw10zXAtrQj26OuuyJtI3Jq7Md1CO9RrjIeHHSOCLO/gvxgZ4bkiHmcMdukpo84ZbeO
VyX3VadNlr+h7AnuLOdVadaYy8ilwBDrfNZCB+cKUecedFFz67RWvFaVibsIRtU66WJSOSwjHLfa
CLNLMxOEVMRNcDC1V3zPGJzcmQ0Hf5rH8zVHcdesMjcyvgYsistVFNNiruRAtseKVbs6cz37nF9J
ckpzpDBMTLLNktrzEWOi+dqS9XHxGApsE6dTN6nfsPOrG6nvAdLNb0AjhYtQqRnPYLriJxBi7jXA
BdAGTbzX2mdLSKw1G6BEbHPX7hHZ6RkHkWVVPgtBqaDf9bBdvK73cybSlcG2OfCiI5bP6Cjws1NS
ZNCc4X/QnkQMIdQKiV35wjHS3E0Vwu4qluaWlZbLBKQxb/zEQmeFxptZKQutLZIseS3jMr62iSNg
ZHv2p4LdIblkeHxfO2YZaNYCNT0yHrbjdVMVxnbOrOTgelHJMIip7qo0/CFaayIg9I48B5OwdRsg
ieFWeXlroOp78S2GV0xmaoY7jpSEhFQpuse5rL9RVoHRVF453tizT22NPSCFPz1p4yXWXRduM/Jr
I/xb8UiupJWxbsgqyWyD6TGgiqAZ7+l7rde2iyq1xqXWNnJXeDVShBtGegFtJcTnEsHNrtVNXIbg
uCePNfxoqs58JF5FTN5z7Je0wf2y4YfpQpRsdZobAQiI6BUwKs3G0SIfHttsjIOvsGSjhEvfL8zB
fS4JZpL+NmjwOe8MpfrsG0EcjZXjl6An5eLicvt7APyf6gDbtLmd/6oO0J+//VoF/PYjP6sAy+Kq
pz4mq4mKArnKPylo6LL+ee8z0DV9YNiecGAmMwr6x73PGNg03fdgJYcKYykJ/jTb/atZL46vP9UB
bAqXl0GJRaQoOsA/ad2S3hl11Tb2jR91PthGxz1OtmWwsJoLogqSUkrckfUJmZy0VrUloVTMwDMI
Eyz2SnTyQpejxEc3mfPbGpkA+3RAIGCmGsmxoVpnYsvu6I99XrabPp44T5pJcB7rgOuw6TPclx7R
LHs1TNaDgqD8VulIX+c2pPoNjGpQ2BNbHwwZSuNdCiDi4LcwExU5KZTobG73XsifuGoSLjSCpchl
2xgTGEdnmnxvl4y4oQ6Mnme1GfPM/EIQC4R1PNT5N4kQ+JrGri5Xw1CO1wh+J5ZVKGfmhhgPPEMZ
bb9/rKfWmdm/qrHZ813lX+0OSMhC2ZywHrlyOsZGBVilLKcRKxd/IHmYEcPJFV/k0r4XQVPfh04W
P8xZrq+yQFiZ4UXekCwaxOuI4KN9NrT+oQyLSq4zpyYjhNQ1bGyBoi03nBYW1I2di+e+YfQ0N/ij
zLqXh8hyU7UvI4Fzfo9AMo93fks0s7kZs7Klq86rYLy1/bmsrHXPiXZ0OqtWOeMSCReGPj+oKmbT
TDoLDtumcDr7QcMWRSTgWUyp3JQJ9G0utRNGWwqWNkQTCkVix7EXxCtlo12KARElWXSNrMnY6Qho
8bB2OzK3eTOV9vtLR/3C7Euanl8f4Phb0Vm02Mc30un08uDA2pyRN2PUGbMBuXDpAfM89b1SjXlL
yEDW25Dguk4z4V3lgxg662OMNlHMbxyuU9V+A0Pbl5hT83kuovu/D7z/TeOzrK3Qbf77A++3jdfm
c/4n+OPPH/y9+fE+OKQjey7GObgqCHr/IRt8b354xgA9/dQU/vMUdD8Qab4knS3qwPe+6PfmRwCT
dPGfejamsmWF9t8cgsTJ/ukQXDZMwjQRKlrhsmRbtIV/EPyGZlf1USSNs4O0455s9xLdS+sey2LO
twjfu42JnPwBQL7eB7Uzb4lpCnHABDzSsPKekG6UZ7sT5dqSfXBgiQzzgeioag2ROFuTYJEgQ4gf
4sY+ODl4iQhwMsDn6mVQ+d0gGGQhNoHtlYsE/kYGwKFzwDmXFdhuB18k8USFeOwrSlVQZougJy5v
nUF3TxB6WC74vbOZQPV+Mw0sVIH9jHP8h930ckU85f0UTkzXa2+xviMTgdahygfCmBQ0tECeJz9B
KTnSvuwJSkpButGiTIPnH0sI0Nssm3E+tqTx9J1ibJLXs7eJeTvJkkV9DjAD2aIeWQqtfCj+7FRM
GoLZbM2t2cBbalzpXsw2OBSFeGhMpJF2H1o3ZW6dAdyW4H5DNPMBgQ95kqMckkG0682mXPPAkJVS
WWQuxzlVJ6uNOIdaz4dVnuceDKDvGv6pzDDrR2gVV8oBUzkK9EbEptjw5N2OlU5ezI/SZeQ5TMkL
+zrxPJSudxwdX79VFrCepJPhxpzsOrpFqkUjUdQJp9wao75lnnUV2fNj1dqQn7cpfijja16MFvdR
XShj3ikSfNlHVHU3r023dtjCOD0Ost7NpgdpVwFamtCE0hiAnWBbqeWwLwUh6VzG9KNlRfGaWvj6
x7LqHwy/x2c/kfCV9LB1OluDf0zdi5+3aCstLqOtkc+s73odMlnKlJPfGtDpGmNjANqLCfRt2I+0
N0TGEw1b4NUg8tFl/aQ7n2wb2GNzdfKjqvfaN6Dc7kM7M+vKmVLWqUFz2TKhz4b7iOsaSxb8K7ya
pMPoYUckr0mQNQDEdhmWv1esQEsoXw39XsvS7JCbsBa/1bnI3d/L3vy3KnhIK2w+O/leIFtLrVwv
VfPwXkBP78W0eC+s86XGTt/LbUMtpXe6VOHJe0Eu3ovzfqnT8/eSvQolC5p4CSWWInog9J7JAycJ
hX6WN8lL9Fv5n01QjMqlK5j14Old8d4sKJnUSP4w8Z7wZCeHeukr0tmnxRiWbqN9bzxQTyH9eG9H
3KUzkUuPAs0qvpLBJ6/e0sH0Sy/jvbc1/AHmDf4qd1suXc+49D/p0gl5XVu9IHelPfLfWyWMo0sI
ztJBiaWXIkc3OgaNT4PF1UmzFS99lwXpjGjmpRvr3xuz7L1Js5Z+LVk6N67X6k4u3ZxPW5dY2r2G
mY6fovee7739k0sn+PeF+L+5ELk7wr9Mbb39PvzP4XPZsPhuv/+CYPjtJ39XgLwL47kSaQH+IP/w
xQfXxdSDIQIV+8JE/uNtaJvIO0KspwwSXdv6R0/giA9eiCCEGt5fBCL/XW7rny0pWDH4RV7AyoK/
gqHkr5chwJUR2z71WF6Bl7HZjkBQjV/+UCX8K5HJrzcu0be8CFHyACD4/yR34NcX6WttNGFIQATu
Tskgu5s3ia/9Nc7mfvvXL0Wv9IuaZXkph7fFdx3TN137Ty9Vl8wkstieUbOk/Sot0vwsBDgfq+bG
KuK0R4LQkok+uw4BChAM/vrl/7+3E8gMOQMo8SyLD+3PDRbYy8AdPPakcMufROm/Btgw//ollh7t
D+RqJ1heAhmPHzLLDbAu/fpmtq0xKTOy5MG1hqfRtV+6kOgxJbhqiQDhKf1HffcvPjl7SSn+88s5
mIio4xwQLdROv76cHUs8nhCHD6AE4LvnpdWQJ2GULLkYxxTAZJ1okAikY9mbK9cGo7WSqCIxNOQt
TSCz05TVSsyYC1lyfoSyFxIKU+sQyBG+jXrFsZ9VKyGtZliVyIBbxsockqX9RWTDnolMj5E4YOXb
9qZ4mbqQwPMpVOUGhZ59m0gVkp+X2xtlTuMLa5P2knrxEK9s5qwJ0bxh+eThrnwlz6SmympxwMcE
rLk9iQoeooaVdqDkqRjnmyKfcMXAJkLtriQyTlfutJrnIyOlG5BSemeX5Q/HLx7q1PkKrPS+xwmw
HpygPDXm+CnGPc9LZN7WcPmdRMjNm7yZ5T6XLn7zytq4XTZ8b5NQHn0ypJoJ6Hga1u3WEWQbMZP1
bkf4kez/vOhEk/fiE556yhL2kbKDb5tqTSa9ET6NVZduJivL2FrL+Kn3IDmrgEFyqBEo1KitxyHS
hIsU0TYzx+Sm6paNHmynKIBd7YIIybcD2pBpGU7FIRiMDAxwWvvhk/R1sEmYRqxFQF48K8IMTnpj
RRYJSW3rPTuVb7wmuW6vVLz8nmAcxVNt5fpctKk6MFZhht62fcmnik+GrSYlClmFZN8QnIoklEek
lGhy63paZ0NlofVXYqfTwnxxatLmqJtGkFCpUG8qNYE4r83JuhizHz+liZy3VVpbqwgb8iaR3kLu
SK3wOKPkurAcb++buWrvyra7RCDG3/Dv9k8OhMjDUuPdWKPtHcqKZwEtaLpTfTXuq9J+S/LWhSSW
QvLLfHs8OF0a3pt4UPakVrU3c2zUd6qYNgJLww3QjoYtLQGMuxaFwxvlNpNmYBHM90eXxJzQUWe8
xuxK58S7SzGZRJHNhjTqfQuXfwwmIE/QHruvo0ZYVEbL4GW4J+TvGagmmwOdGXsH/OQZI2e+ShPd
oW9B7WpEg7UXNipgJO4oX8D7Hd2mo7CvzYhgt9itr+XEvcETLZjpG9Dh7u1ITp877NLrgi/NRceZ
ce5jT+wRJEHHQvZUIZkgyxDjt7+RpuTVqL6hVYXwNNY1eVS7qEmm02gE0VuQ9xXhynG4j6NoOI9Z
RtdTq2HtAaHZM0wnQi8v0bI79DLYBtgNuOTV2F4xnGaRWJdFy7uLMi8kgKLO2BwQ2OP5yWdMTK+h
hScr7nvzIUX+dBCIsyC0X4ygiB/z2kRn7vNOAxs8oYjAIx/lLfk04JQjwlHAy1lLqFx2Y3QSaiBe
nE0l529pHIAzT0w6jiCK9TFCd74ltvIeyOKuR/t9yAxAEjXGkv1MoARmfE8+t5bho8vuBmPTyLbe
KQz4nzvNArxGdbXtxp1sYvvJdZtwXVk53JjK192dMhob9bEZHNNysIFyJiwb3iu4BLraynWa+TYq
8h6eR9RMz7UVFBcOpBkDasigSLhvbY2RhVbZWA1YRNZFE+FsMpNLHFT7hAsAV5pJExcv+UBFaVW3
XRkcCy2e8xKKCNoSHDMYrp02MHBl4D2LciO4iaP8e4RjCfF8t/WVcD4rk8StTNn62rCwC1duwXeP
I8G7phOLhtAjzMgrRXtAiJxv6mEePtbsylZUQ7yyiUmftbXHFwhQ45j9CFlUvFqDNJ+wFTn39px5
WKcRS1pFibqzdgsba1HSbz0c7XxPvPEbEzTk9HLpfIkUzvHbv7iJi00ihMfAuqZYghlIqc3wAm6L
QDKFnH3nQuzXINHNz5qlUWAc8Jx6gOT8r75l41/QIZ+7jNwMylzgPxXdaO0r0KR4/Yi09fWUHkTu
wOTzwuQAP6g+16NCnIkJ5+qlVn5IjDgmA5aqPkVnNSW8/ToZny1Org2srIDd21Q82eSbrl3TAjdi
9Ll4dKS39YayfO0Rb30atZfcesS0vnaVvalh9qXIANr2VllND2g248nDBcSIAHogwQ0Ge/76R5V3
gtjKlmC5OOqO3I/DUWcITUIJUcI7Q6BjIrkRRad+qyv+HvP/hzG/TYHt/qEqWjhuP/lsCyju//6f
p+/j5+6Pxf3Pn/h93GV/AOtDYAnWcabrzPv/MO7yPni2ECQdWnxdA0F1/bvAmyEZI3iBsdZxcMYu
fcbPeZdwPyANoIp0KMl/awv+m6E/Q7RfSzgWyq4jqEkFKnSk5mKpmf8w8EIeY2iuWvM4SNG+asPx
8e1MX4NRFBAaDblNDAuVUlnnD/4Q3HRdoz96OpOPTW08Stx8IPEJS1vahBvOXOM4EZkW7XWdJXd4
8ozPyl8qK2JG5MEJIjLrXBcaxF3lu5N97zhpLkpOiMLyjwC7A3EbOrNZP3eAiTl0mXDU9h4ARdPc
BE1r+tnaZO4L5CgPdV9iNIugc+4AnJpoupqhbeUzSVA9m0+/QvIMz3n00ACIKOy3BKpB80gKRzTc
D2DLkD+xESerehTTxHiB2Dvr5NeTeHGmuJMo/Wqrxgbl4JPdB8Kf3CMHAnBMMj5SP3uKJsNQmksn
13KT1C7BnlUUfIu9DF/kLNBBS1aawM084pkXUzFCaiQBPX9CB822FufAtBdnJ0fNOcoAVayHHtXO
TlNVgeKF7BNAys0AwdTN21hBH1kVBKFwIY3BdqAwf5s0vQphmAlChPQxLoqGD0tlNxK90iETw0tW
p/Y+6+G4W2UYHxgusrqWZZy8pmOK0nwCSARE4qZ22nMyKPWK86siLKa7s8sRaGelQ8Twsfe1H6OB
6I/hbc7QewrikfPRPsZj/jLqHs9iaGWnAI5jnFKx2lAqHudAdauKzcceOfSLYVeYjnwu0c5P/F0g
qr0IQ+yc6QupHD/wUfTnuQPaG+YQ6xIJF1b1b3XZnUpi3A8YZpuNn9qbEQvYqpsa79wwQoSgNd8l
cVmvcpG/NKaRsmgiwA6g2Xcvrbyb0pujuyGsvVVnjmTSKxUxAos2OWKqvaMJuhy5KERmextwyeM6
tkihZ56aXLA0tjdBT37g0k8e/TpNKXFnMLDkuwFdlsGXVAm9L7WbfsGSOJ5GHAjbRroG412ipqss
/h7ZUX11jf4Rqd74SExksWegiTWXoK4DsQzeihrWW9n15MLUdTn26baOnAvJDgNVuEP7gkgtMcK9
9obvtZuXR3Tr9Sbi7FjlsUoptsb0S20vClDiXkgJb1E1mIBA6xooGxNSkitmsPWuqQvKGvjIgRif
LBdOfVvkL0YRHee5orvqGpqa3ngFEUUoMeynUyJd4KuNk/6wldt+4nZl8NgzTxtIBu+09AgQm8z8
UupcnT2v5xuv2kBubGc2ftQ9zHgkeYHlQjoJIJ4BLkfKNpWjwQ1rqgcME4P/WDg5IzFTQKJlrZfe
NrS1O/StwXYxyaNaLlT21Hllv+5NwjMJtKjFqVKsndYTeZwS0wZqDwiL/VdVkHlrRlrfsTiCVqZ5
LOJw4efThEzfSLsxzW3sO9NJ9Wl1ED0e0nBPFkdKQzF55rimRHSp4Lqh/2FJqEEI9CNsLqNSyQ+G
dPhugyGUaK9NGIu3LGW7N4gvA9L3hLi8naXJrU+qsNwPadCsE2mIvSkYLcqcpLIpwz2d1JwSIybU
2kQi7CIFXkqVeAWm1d5GkHD37Byxsgfzx9FywhdycIHiZQb1b/4KQ9jEKJxjFwcxjDXSuc1MkHFt
IbJzZaTfIPe1m1Q06UvZZkSwe0g9bgSjZmAFaoYbY5XWHX6VZ1mIPIDyZeNhcAoi48N+Z/u2viC4
aR7YWhuPudP5n0Xppmw26MfnMoQ6qWIYU6thFGIbESi6Q+MNeC1iVkLKGiLvvu9vCfqoEXmk1a5G
WbZvl2/t4mi8J0nS3kWSKCb8Cgnlnr6DD5Yy1+3IbDATipsenKEMZsKII6+6H+zpDReke3B0GX5t
RXfvQ2geVh2RrdSd/UePENlVajJUF7Y+OqSCbkhltO1VTx31I6odZ5sZvXGelJvsAq2sTWXO4bap
RzIr4gDRvWNxHgTTbToExPIZpr6ZUoz71aT8TVqN2Ec7NB7aF2rbOyLeJ6FDiM0ggnWYQSCASLKf
gH1zBvc3oeLUmu1pWkHH4Ensx+rYw/9ceUPrrmJreFAB9NE8wAEEvAf9lqrDg4TBbUwyPLbwPRHS
jybSlLD8OjU1G3biBtbKMugyOhzKYMihk4aB6J7CNGO2EeQTi9Mi3HS9PCJmipHZNj9G6T+XqV9v
55DIWbNr0jU+l3ltkLuB2HgkuF2V48nI5Tdk7zeoS9XZYuCymodFZE5+4FVQmVzEyAdbmRO4q7Q3
jzOuswPhEoiSGrbCiG3SdRDnVLgB/88qz4qVKHPOO+l9mmfE0lWwuFLz/hOB8/nZbSJmbeiAQIsD
WQdJbV14BjqSXoi1IE/zh/KKcDc28/9j7zyWJDeybftFoDncIaehI1KLSlETWBaTBQ04HBpffxeS
3feR7H5N6/kddFlbsTISAeE4fs7ea3+PNZ+aL8joNxmkYGCSNkbmIWPpz0MYo9oet6LoCOPNZbRN
sG7c0mcZeLlL0pZE/F7b7k8E5r85hAIfCpeCYZic19L0RDrkbfNSBHzUYhwoySjtf5reIWqnzfId
tFamV+2Y3LMlyR5CWeuzCORyPeQdp8HPv/dlJHYspjWrdjq80ifkhdGpFQdJ2EpMV5/YStZ1Ly1+
SORo2PLn+tw7pXfIsL3DGLGqQ5st5bW0Cc/qZjhbg5p/tAlw+oFRJzZajmFM8nwv0Mi/tEIu9zly
CE7ogqZ0k/j9VHHCNIc/dHn2zmOfd3g4qoD+DFhmjMEMLfrojHQMGngRxg99W4z3bhdl737mPbme
R/ZtEd86ssZyi3gBT3dCtLrbwtZnD5c43zAljdvJRUo8d8HeWSJPrn2meNWFjXC3m1Ud5Q1s4eJa
4rUh4Hk3c503Utv13WAv3UksE6C3yQ2+j3kr3nsx/ZrpqLtbhLKQQQLAP2UE5925pTfgeSOPlZVV
MxWFZL4N5cBAk3QO7ghRPjZB6D6Os2jFllXTosSQWm5dpy1+tobowPVBjbmmqGuJ5vONd9Tadnlk
Khx3JzTtCPJ6yWt+jtWTTud+y4DtmrZ39oboUfxAmnYpxiRadlmdxNsmVp+F17q4blL5q01TpNwu
DvK6jZX201mvgBTEYUmGlMSdp18F4NIdmMb2aRlNc45YPG+GxAI7WXn3i1ddwUPtoGXwOphOtrVk
3M7e4H9GsQ/1Vbb+Xdi56SuICAdYROru4NkWe5d53lbXwPF2psFCBuK3fjTKgViAF7y9nXKyXWjb
1dDgOt3Hu8UEXckMtsU/H6TFMQYxeYj8EdwJqbB7zXEdO6a1R+gsUXls/CJ9ZTXLX3nF9W/FOImn
POuik8j89CzckYo3IiurqQZ6oUSURRBI0GO8xDLN5qvBmiGML4m5hJbkgUjESBggEzIwmfA3knKC
BToRYrLzhljsGYaZhw4CwCvpIP2nq8fhBLMxJC8r6+4cME/fauUSZuG3NWIg1Xg74P3EeFJdLS8h
PUNCU6Agwgpgeo85z3Xo7y6hVh5uKE0EFLmDXX6FhqAs90FUeN/GKFi8tzjHkLEbgok3awBNhQcR
Ec1mhqQe753c8W49lSfvgz96sE38/qlYKsBTbVJZN4zA0/eodKuDiQKaiuUyrXHulYB9lsXkyTj0
TzZtOZavAkrDw8A/PU0ly6spw6expDbGZdP/qMqqhrLsZwevI+TBVJSkRTWs8+FyKJ/B6pJmQrrS
cQzK/DrDHH6gf5cQNN8UW20tBY5Lo93DiGTyAe+rMWBcGHVnA5PgIbMJ86iWfrMGI5x6f4rvJQHv
82PgZ6a+m+KECWIYT6KBqh8gA6NYKHFEzbS+yKbH9/dJuZniy9nkfjM6T7DeCOdjGZuZ/Jr2lIUJ
TaARIeRyVUyOtWXYbZP8pwHLqzZhHZ3IhKF08tSpS2hd0h4uic0bY+2fTM6z+ANgFMnxVhbF17Sq
keByC5tsL4OYzGKJCnSbM41l9aFvfj10lj71jC8ep6ZjL2A3FsBXD2pMBxMEK5U+G+7JXd+p9Jr0
rXQbyd7/WZra+VVUqz8OLEeXHadSP7d5GKXvKPL6bUnWGKYiSMkB6UmrmDUIfmP+HJ88VKkWM2CY
Sw1Aj5clG8U+hf7m7MO2IGBatsuHoLC+GmdCEQr2x7UPNgUuSE/nsukAFqf6jWzx8nEcbRfBJkkM
snT0ziUCDRRlUqo92BHAfYJkXdHkLeadYU2OyAhHdJpyh07V+dZSRe4xKoZQDuxsH/Ouozhv5v0k
DZDTwj9j7Rp2NRv3RxQB4cHkQn64dMJOTFU0DCpWJrKBCc9N6+SYxmrYmZrIcpWC1SEmMRl/FKE1
HEkyuVNTEn4ShX43cCRfQxRcgHI+wSBoKKX6+DpnSzsxnHZW76jXAFiY3P0Xfb3iphQbO0uT/RiV
yT4seI1HE8kGKFXAG4Z+ebJSQo0sYucAY3uEaQQEQm1J8Z63TqbUoY5I16mAm991apkf9UjLDWfy
DbFvFV7dCqVXPFrFnjZb8psG3nUTRWnKQtuQKlZbPLstCz+8TIyMdFIXU9DHQ1bDS2ecH5JOhLfD
FOd7rLneKSdveY9ijwWzretLKuz7IAB83bYt1JBexx+tjwm8gqeAJg6D8i3pjuQHlSInoSMiRKgI
1fsX0kuBXcKrnCblu6Xb90YxpE+G4Oi4ky0QXQ+fYuLFGqC+O88lWm2bjWdK9jFQSJJuChycWEEz
P/Z23lJ84AVJ9gNXiyTF6U0HbCJiBh1L81llxVuboSEqZC/qPQMJMnAmReBsgHurSEMGQGnrfuQk
Vm9KBjdbamZbbNeea0FLk3deDLfnGpBJxd3S+kcbVNZWGie9LuI4v6f/IMSud6Y+2A9aDLdtR72d
iUHumrX9A/1Kn8OmKSAJESSP1V/8NlZs0cCpDidSO/rdaDXyAYQRHQFtAMlO3cWHD7QRQe6DQe93
STLDM9Ie6Z/SIrLNL4cHwqII+8SnzX6NUgya7bxzyKM/k0U3oN0Ea/qKl5Co+mG8UUjdXyilngHJ
rqGsnX+VeJAImmmhcKyTczTSt97gTjGkW/ffCZm4Ge2ZZnQmXypyQ7bZ4JCu45lgO7oqeE0mm3C2
xuBnF8GwlX3kPhPH4qJ1zeVVNSfXBFm+d9rH3tAmT8azfzIdpf6bqY6qWFdPSS3fVUIPXA2V8wnR
2cApNGqnrfJlAoH3U+sSTRDoKK9DmkqimDVpiPyLVz4Gc8fwo44BfnU6iL4PosfgOA0D3ftwHh8b
215wyAYR5k0aEOPBbeF1U/zjjnOKyT3m4F8eyZx1CQZTbo12c4j8HndgQpjpzDPgidxccL1Bbkzj
ia1OtAasaAhWmavvBsI8mEUBNN5Ict8IIZBLUe2HoCBBFdeMJt/RC878H/4TotGfMpaPTlazeARp
cgEWlV9ml5errcZfQe/2zDCtHAm7txoQ/awkxmy6LKlPFJ2wXwyvpG2B/2LTy7UXqCscbGHvb3yb
6DCeCao8ZD5H6VIJk+DAkuBNZhhPWd2f/KH5HgdECnLDb4tUY+SMrZsoxGq9FG6zzxr/ou2hO2DT
8fd+7hUX7dL+a5DybWmYN1sqU7mNnAavzfAQZu2nKFPu+IjgynCqHhpndY2Usw+YHuqSj3PmyN6F
BiJYtzsUea9ostqrLrIQ2oKB28aFYtIidLxPa1JCJ1hmO+P27bnqYkHngmRocvs+8QGHD70laMNF
Y7pN6vl7HmMxl92sDoi4aPh36kfkDvbTGIDB9SZs9tusr8ff3NYfnlj75MbzXLPF+tRfDGPSQCAh
tIlruymY3tBnSVPy5EWen0KvuoGI3UIcVg55o+kI+suP7RJ3oUjyyzphtsOlPuTkzX6g+q3fXYSW
65h8WX5Fa4jA2p5z66P2SkO+fQGwjhce+CHfn05Bnhl0Z2yR/DDIkt2UxjgpnXivynn+QZ3FoxXr
8iPFSHlXjwr0UJf0v1qp9xPSwAx5OrFAV9OGflgmdIBu6o8VGZRi/BZMbn8vZeIst2YKar0Z/bI+
0gUtk03YKc2IKvQOay6ujw8onXYaxIjZQhTQh1SjkXREZN3aqXGHrcvL4IRE+XmO3W9UCO5TwzD/
EDdzd+I5gBthWky5YfAygsFGJF7Jp1jgJW0TdReAyvoop8rako1HsAXSnDW6DePS1Sgpaq4LXPmb
BkzpFTVENx1iz9QkgKRef3Eq1p+N1xHNxtSTPAuaRAUsZnph1DSlZ2/WJCDKu7HWLhrQ2rwY7TRX
CBwDAsYYq4tNL+jxzSv4eWZdePdq5qC3WE/F88AHeLsA/81rv/LZeYyh4ysa1AmmcGLGgbj31z53
D+ljeuxIfqhI/tVamx0vrHDTmT6mYppH4F2yKwlw7tZKiFXmvYRR/90xCertvM+6kw4SRt/WREBU
GyAHJ/kDDiKa3enJ7TUajkpgjN2wDQu4Elb4UnxxFpI4I7Aohu+2o6c2P875gP5+pVPtl4YAYAp6
Nt4TKWFbStBS7walf46U1wRXNw8rwh7vqycuGjrKztU9yo40ah4mvHOv2SpC3QHRIQnbuPZ929Q2
5llC3R6JK+R9ylpW35NGPbxaTtpfVNLQl8HKGNyY2epec22JW4F57Sh1gNCkH1r10CISeiRnne2L
saPwChyh/AFnOL90bTA8oQqiGTpBUkw3dcWyuindoILF1CZwKZBp8FCODm8snAoMLxXApeyWDn/H
+yQ0cCAzW5JW2Xmjy5Uus33UmTjDc9De45hwMqJU1tAZ2lDPBETEl8xhqUSyOP8sCGd6J2KFQm3x
OiIsaDARdAzfZhNnafPaey6p1hZvXcwNvMy4pXZsdtK9iFuyGCwwExtao1cmmvzzMIpur5EIXGu7
qogq9G1xXS/1+A2IGGEn3pSWO4AmztYzTsRy0lkPOm/0rTuPwalM7HjfDos+ji2WdqXRuWwsM3Y3
QVGqN7q3Fi+xUT8L6rtrUzdknHZU/7Qzfbo0VvIIwWGATBYPNO0Z5ce6LW/6LvzVGmwbnHcZnbzE
7XBoLDYJuTwasEMTrNzqXCd2cF8xBIbw5g4Xz/KXceMxuCWp2+amCf0t/WZzaUEcEv/o59coy35g
b0AtEs3ikAXzRzyXyZbEE3YGQUZb0Y5KemVmfrFSrJ6+sZO9lovaW9zox2TQ7XZA83vO25qeTZ1X
oOOQpe0SNdk7D4QTOt6aWlYs5j0tGBWzVVhOs5k8Ervstr8P/Jo+sB0WyApcORSPk5sgw0l42WTu
yo3IYUZeW6RrjS7jG3qsyJ7nOjnY0DiAJy63GBb4exE9tESu3Y0dCE855C9hK99UzGLtWtU+dRRO
NdynIWjqTRgz8BjHJN61FlYUpDf1Qdo5EbiwwZ04e1wC8sFrx3W3YU8GeYzPUCWp2hRZ84owJLv3
YjgwljxRWHXHYXGG79bEGEQq600JWxzEQoU8NRY8jYEXNea7j5LYgYexbx6A65DsJepgBe2vG8Gk
sO4A/BJNIuAoNZWQ185gfcLG62+IasK2wfq/SRmD0egJnbduxFofl9P1oPV0NkXz+jWL/b+x9d+M
rSUbxb/Vpl5+M+1v8x9n1//4sX8KU9UvoaDdCFNT/dON/g+fuu8iTkWH4wNtFn9KCHPsX/AC+X4g
VxXi7wPvf4yuVfBLyMfhWQslmWPiv/OrKfVX8WEoyEZwWbKZnfuYU/6idaTDhDKLudQpHHiit+jy
sejGtcmvEnIFriZhmuEppqF5qUWa9OchrbqHRFtDeczJt8vZdw9ENBOzQBZE1Cuy1BlwSD3FOMci
J30gKkQc12gPhkgNyhgYjrdxbpMhACc5ep5k5b6hVvkogOfGfNTzgKzkqcMV8dCa8BmELlmUFTrW
Te0V7GRwm4CgRfZ302OuowORBfZj6xHc0fFqfQtzzPNEFKXysarG/ALJi9SUMiCoh33IBhcG+13X
n25LtparGtx+jBZp7cvWCn+20kD20rUiDmAAV3KOaZbjJIdj8aEGIrKXsaWh4LSMNtYTlS/kIxk/
+cH1T7eW1fLToz1g4SUngl0HkgVQF2V/Xpivb33V84OtO0JClnhqeYGVYRm+DtnSxLy4AvHmlySo
eXqgKydDEpyAoJ7AsZrzYPX8dpuYNAai5F+0aRduxxQqKo2ekLkIGGaJSq9Fl2uyAOmm1LH13vfK
fQKkhI/L65V9bYI2FMfRtYuXOS+IKB3i3n4z5ar9zCfBpxVgb+4CXVg/l2QMt5NqogvQl+TTQuNz
qzEhHL+Or12Pijt7xTPx51kSnlltKoZTlGagUQ/C9NWx7+eBjGm9IHvkJDMi6vbVMqyZal0qUVvZ
gKg2fZfn47UnoyQ5RYWdLyfc0UYdEtfP06NaVpVchvlvU1l1flmc+jwYB3EXe2dGvWks36hOAgpc
PQdERNO2glJZci+QUX7JMD3s+O2kc7etm+4dqH9PdbkUL8ZSxVOizfzW6KS9DrD+PGfLQIiEksYD
SNeoC8Pk+CpqYE1ns2bBh0F3hdKaiQ3pO8yO6TajtOVLZgs+eRe5QnVEy0K2l9uQge6F0NGmTAOu
rKidAgcoDLYd9XNk402yiSkZrtqQ0jA+SfithzATHWi+ouazwr5galp7kjmng+cTAulgaj/bd/S/
HqMynG/SZaRCRPm0AzgUMaYvGcJCrw2ONp6ggykS9VIgWj2WAfAq6JwJydxTl5bBEcNH+9TVzpvb
FXQ9XfHKi3+mBYShJsEIs1jLfqCJVMbR0m1bIhAOabBEW8eXektGBKEbUeAQkNoHhmzcor6HsVI+
tJYiaG+eSepKHfvSx1VIvdzE+5LwyzU5vdtLxCkXEo3W4ZQc1XYsXPVtwpe2ccuZLllkPB7UCZ+q
0+Y8GLJKuanAqx6qbpj2su5IuxZRtmz7sbWOjVbtDVt5mMCByhngju5958YSVupAoS/8VqyvxwLI
TWCFKNvCJqXdMgn/bYAAfhPZdvzrbLLsN2JNz4Z29m7Ra7ygp7wRrF8NE2dG2VBtBT/zsTRMk3ZW
ZnBFxXXZPLFH1hk8eCqhPhlUitymWr4xzqBVnzXJLVW6uSxC1y9EX1E/N76gaqVcZwsRo7XYV1Ru
qEMKPGcyqdq96ivSWEYWCnvTF6PYDZ43XzFCrx+SaWlfQ76/OuOGnbKzLmu/pfsVm0tPuNA6gIcw
kDOG7TYlgjy+f9MT/5j4tb31K222ppDJs0dII1COgiRCacrsaoDNP1O5pXT1MumlKEmp5Ew4TOzR
Y6Zkc/lRLwIhTkpxVyNhva3n3nommYXFv5dM7cNxykjLrooOsGywmHsT5DBfK4TO0A+XB2CxrEqt
10fvXytLk3fRz3Aq80tR84RKe6Hh9vUUaY9FawLO/GLGMtjBT2NZHdbA6Q1Rk0D4a686Ys0yZ8gF
0uFxGOUjwF9+EflL045cIo6kWGeyoxgHSPCjFVa3vO3nW0K+6xlRx9Lt256YDINU4f+gPtz5aTf/
bbnk2VgX/tf78C8qv1tAdv+e5srAcP3Rf5ZM7i+OS41DYrhLgwBs6//K/QLnF0XXzBHCxi1Bb+VP
cj9ePjYRM4FAECg9fuqfNZP6hX9qE1atQsSioav+G3srHpc/q/1I13WAxoaY+2VgCwQdf1b7+Tne
TljI2YnQJeZqdriGUYItbMadHAycEvxrjE8D4SfeOZJz7JxZxEJSvhduuq0ccaQeWPRLBAwukykQ
MrU9rlHDVSk2IlHtZ5kyaoAn5JzJC7JvmaI7Z/oNNj1eiRi+4BmhFENlxTAJo/kGCyXzDbbr12ES
4fhvAxh6YokMQy3SbTc4AIJrO0GRTJCmfUvdYUHVq+JVOlVjpj/Kwk/Mvs2t9UdUBGE0h+1yz0Qm
fKFy4BePrFUAkNtgeownN3wBTjg9mkyqc5SXiJWVnnxzF0t660S3mjq4eKHffrb0256LqszplTIJ
BDlG2PdWO/N0PxcTobB5j5Z4o0OHnZiUsTkJW9nP1L7uhy+n6b6urf6khkR9W8Zguq8gK55aJeqW
8qm1b2PZ8P1J2IleMq/go0FI02Py6VG24K6X9jMzKWegcmo6322h35HqC3ZjyvDPnMmur8radT/m
mJ9DmcMBuPbI0Y4Fv02oWILeTbCg9MpD9AcagW/NtBJCS670e5GJFblbuHB7+1GoW89Jy6sq8ZNb
lZMKQaoXE6ExnW4A+A5nVYdwqFOfn/EZ4BBvO0VZvCmnkqw97mv+5vcLWog4Jxw8jcIX2a9XGP8G
rF+xtC16nXqerkeCh2y6Ifh4dsQG5umDVUq+Qj1nfAoBZ/wZtEWxbN2i57yMmcUxJhNaNVpPjkUP
zfLj9IjLH1i6XoXtr7x5HXUoyoViAYXozyTqORNiqMKXuRgf4Qi6h5mMVGdbRGn0QrmTPfiADBzy
BRtrq+1SPlcON+CavctdW3Kj55PTRweSefmkJZL86SfAkzgSbqJOwJVIvDWmyO8G7gZpWq5sqDpf
/Q78DRy7p1Xr+12zJRyCm48hebKLBsmj54+6+/SZRsZ70Wn7NhnRm+0gtnOBmd0x3KFxwvw1zzS5
YFVGGNo2p7dAqAC3qEdlUpFrCe3cOfkAbs4rf1Vt51Fx3BD0UkhFZLw8Kt6BcP1GbIqbyO7bz2la
M2BQZXLthvU+mSFmvPfrJULCpM4lfb53mqF8WNcIeHaU83vAv+lxHgaUU46t30m6j16+buHU8jm/
tEyu6vVhx8aq3yNvmB5H1XNKRgkUY4p5FACRg8FI0NseEDeGL4owxJVJrpXa6iLghumJs7sq4Kxz
B6yPBCVkeiR1hZM3kx14BBihzqmdNu+Lb8ypcXWJO6X37GeHQJAXi5EVAa4gZKm4G0DChfF5OL0a
Ye/CLPpYJC4U3DEt+ToCqHDaTlzQBmwWz4PA1b9BSGht23zg/ETGsZ8HCV5xFgsriCOFOqPdC6/H
ugivl8bjEnbpzCfUGsAjITUBs6Xep5V8nzUD+l/LwITlDb/gKC+YgdPJp5tSZOG120wWkMfEMuTv
oUzYqAkM2GFp554hKg8FNkvDdmSzKFasUtYjrbR20jdE3qwm6IadxcyzjBLKOQdVboX70i74HAfT
05n8gWCXdSwZAifgc0c7lTNYOtOjXts4G5nkzXsuouYU4iU6EoEin33FPe/lJNkRYJKZ5akNQ9c5
TehlzmrhC095zh1lhSQW7AppQWgWy6IvcY1zfa9QWicXYFTpMRNLekRLlQMCRYx9KtLI+WhTydJs
RzP3FIU3N/jsLVxW0xbuh6BVnm6nyrafm34GFk7vkQRNUypIToTfEroIWnWP1lC/j+zIPbKmG/s2
JWP4mXkYx5OVeo0XCNc7x7eLer44meHjJR6JT6AMKbRHwNrQj+xneOrhiyEyMLtydG9Ovc1w5fB1
zzsSsz6aPb4z6ub1/u99jwDidAhfXLbufE+xLnvDCNnhYSCtfCK9k7bbxrQ0atmvrPfjKqjYarRK
6J0XLuTvS1rW2nRatT9yK7lRYPpzFrSkHEBSGQ2oO8u+dzyerqLIseD0I6dXFYgr1yeuHALnZaRd
S+Rz45qEoSkra02H1DuOSdC82KmqwEfE8Zy/ukzBQPA66yqFuhYsWdK5HzC74Vb1TflgJ71Esld9
krqD4FDr9WXQiPXlTLQ4gxoiEG/hsbOQQcLiCQ7YAiORTpLKTu7knMwnlh9Vjjs77ikhNnGNy2/r
1Ut4VVYtDULpRxMiRPxxxcOSATkTKbt1AJZW/MKr1JwQ55dcokrw1OT9xFrLM0nrkCWm3pDOAoSO
waz3WVflS4186QL8pxcjLItxog5R5lk6BFIhLkC46VXFMxw3fcU7JrjHGi8inl1UpqZhO8OEo7t1
haqv2r6It0MQJ99Sv3EJka2i7w2cCUvWDUSa0N0yU95iL+AZ2PSlXVrjqevmc5v0+srPQixN92QD
1VsiqV5R8xw0zdODRfPkXsN5yEr/MQLgJF5nr9C0xX0ioKIzQT8lq2rGE+547M0UeKSdRv+9k0xc
q63fstsjd9vJ0HjJ8mSDRk02qaMDlJq5OuQVEjhUHMtB9NN4cTMkgVskMmCV6cIk82H24DefYEqk
hsFpz9hT+kl4BZd1uQumjul7FvKaSyc4hZOl2ViN9jfAJsTNCq+6S+GYX3wZcfcy4iSKPqj3cZBp
tlIa5SupXv2VmQY4bSoWatNa7vRROHX2bfbLb07mN8V10bTOQ5MzybG6dgy2DrAmhLZq+NnOJvyR
BOxj25Eg04WbbN+4froL2KgeZuJ8TmJoht08deW+DPSUgEEBOwH3Kbth5JLNN5wv7zPrguqw9PAc
mc8g307Hb2FINm2eksXmR+P3gdmlm2b+D5JC58fEhTCNeEUemAfTzutc89CSIEj5UwFtnUokiL18
tghu2thwAW+YaC8ok2d3i/CrPNSz5RyjcMDaGqbOPm7a5ybsEb8Zj8po35ZNjX4oYomCrLp1x0Tv
Y+qGCwhk+8LE1Dq5Yd2e87B3rmtFdC8njdE6Ht+nyaMbNDH021vhAk+KFQvreZnfA9rElhtcrCW3
73gJoPN0huoQB5Z3LoyaH+JabVWlkKxbrTlCgKNmnWnsT3HYn1zwFpsWWv57i799h40svMGj8dCn
Jbz6qhKPOX2163ouum9yktb1XOqCTLbA5+dGatcf3VDg9IwgKF2QLDekiHb1W0b5TnnXE3LH/S3z
Z7jPAWENyroVXiMwrTCSzQPn0OPkOWQ1zoRR+P4HxNm3yVpbJDaIbHbmpj1YPrcNosxRbOal648i
ypOtC8x3y+LPIB8H9jGKk+48VAzOk9jZyw6Fr61Fsa5W9nnOjPqIDCL5HVyu6Y2KeE91bagECWPY
zTkSnQ4z+nPUsKKw8puS6TxzQrqpPpSpSR3LBH9ui9GHi1bYayIBkQobrfoM6EzrBYZz17nicRjz
gukUgg5iwvyGVsVjCpC7R+hUOuCcl3aALL9C5hGXNLtlBc/D+K80ib3RQjocINFj5wGpT2eD6igg
Kv7FwrmHpt2LpEfbCbi90R07EHD3PmPkm5TZ4S5V3fiigamdlxWQH66o/GWF5vcJkqUQQebBQ730
bYyJEdjZv6P209/B+/kXhR85f3wdQ+anfdS+WszGrkoT3CDhaBnGiuip7CW9xbFF09uzd4Fw2qzU
//YrAYBZMHhqq/mKBmDVCsGhqp7IgMxe8wNiNm5gvb5yBfQaMYCVmbSB6Ct5AMLRCJ7bYjBMKIH7
lVDg/x5XIL+yC+L2K8gAeGev3oOk5K2Lv4vo9yDFvXSgR+aWV40w/D1G3oXQT7fsAu4eGZq921OD
Jiah2qrGlkLEGxzeTWmji/mCKWR6nOVoP1OLgpNuRspypo9684cd/7+hHaywiz+iFdg6u2zsJRto
6bON/gsMA3s86pMuzdCdhYh9Suw10+viAKt+c+ZlaQ5OGVKN1BVGWSbkOS/f/3wAa0LmX48gwI/I
gawRmkqufIk/WPXGxLPrRXbxyZ1CRrHQ22PcTiHK+Ft8PUlMsRnpY6rSJL7qdLRUe+210W1cdfZz
IHr7Fvs8VeV/Pqp/c1oYBJGySdkOBcJfD/oPB1WpPqLN6MQn1IAU6RNv//2U1tSkq9GWCDFJ5dOX
MOl31hDr3+Ez/9+EGmZG/3JO+PXe+j9KcDCKf/n1s49ScICQ584FW6HMbmYct3izyowLksxIOgmZ
CdRz7kfW2V7L78opHPqGTqPlHZh6mm3odTocdN26g0ZZWGU/yTxmD1MhO/ub0/VvLqLr+7brw7AF
7IiM5M8HPIRxaikM66cK3RuBdvPUt/C6c+AAxg1xX1S6rPYe1sEP+IbzY9PRq2gS9vJpPZnHEiTg
f76A9l+4j9xPpAwpR+H+9BVjub8ckeU21oIwK2H6wvBp40F9eexoSb20tHjIPbHW7e8oZftJgq86
64H9RYX8vTjaJG0DKG/1ugfjzP7nA1P/7sA8xw2JKKaF7n5d+z/cWv4gNJCQJjmRjkGFitsZztYm
HEfjo85KVVs96aQInDMODFaMiUCt/DI4cnjsnSFEDjiM4YsQtMU38EmoiwE8pUfk++E+dhbK9zQG
KlWgI6WGX3s9VSh4sq0yoluS+2bqb2Yag5+/b0rx60+P/bJ2AeBXTY9JlMbgQbJlul/ruI+0Iji5
WnBi5KvNkR3Qfz4d8l/mnbbnM+j0bPoGjhc6f1mAEtSY6Tz41lElLmugrJcquQT9utWpJo6ehT+8
nmUwWE8Vej6a5GXCYc1pvzxNocfZihXZkasbsNhmWFBZXh3Jn5NfzPH+qz2kpF4vtsno0pBRFhNB
QDAhmT2+HuJ9PDTmtMwlv92VoKZRZM2Y9QM2BJ9fX/b/Bvd/34lel/W/60T/K2WRPvT6g/+0nXu/
EB329cwoXlpypcb+ETEPd5HRPhqnP3OlyHMGPR8KxxOwD8UfcsUcAIysDQolGpkY60r73/ShHX91
lf+/l+nKQHIUyEbpSxudof1XEhOUBE3+iS+vF+E6oOrSdo3R2NVSbEoUbVbn0GoqoaJiIHUzci9Q
vbzTPfPAzqT2qR20dQ0ptd/PjVUe4rmpgYws7U0dV6fEqP4SNKO/wxfnXdV9hVG9aiETVTFkkzSg
6sOM9TSw5/iWBYTO0kgGqGLrpkZonzVYG6DC8nn2QdKSrTbhEOGhbsA+c9zTJnHxUafJjadKRLYh
wbhJEz2gQL6bWpLLOI8bB93WqWmZuwYe4B2/8C42Cit6kuEuiZvPnkbtrs90uy0Hk22NquabyMSE
M3fQWgfxa2IxymqK1tpTWtkHulDL0a3JC6pieYQvW72G85ARlrQOUAtnX0zmzuREmLBadx9GdvRC
/ZJWhEvMqio9fn+Jj58z5bAnCEJkzX366MdJvStRG9NExU8z1jMNVq2HU9xld2YOBYavfMFsikaY
Gox1VGjSSoSr6O9a7mYse4x1RGZe2I3dJDa1H3XpI/ZjfG0kXIdlf9LOCrop5GoRrw3j4FjsZCRY
hzMAGcn84nYDA7xu/RIY/Xddjzu7mEm5MK7lwfXof5QtTsdpAqNU2emVZpK3VXLa14t/sEiJOrhL
U+1I0LY2KS/fTYNLMYzCSwf1ZhvkOALTJbJeZkWDgS2lS6AP5gjVT9NBOnEITqecz5Iq5tln3n1u
7WAgOmYkBHWyXXKdLfYNk3B21eq9c4P4OPU4nxt6SXtM79//h70z247cyJbsr/QPQAuDA3C8RiAm
RnAekswXLOaEeXJMDnx9bzClulJ2X1XpvZ5KpUWKjCACOG7HbFujG3FuDXlCVCi3tuu04dCpaeNw
qEkcbM5By7GlgCiYZ+0TAZkXqZcL2Xx/E+PE3hsVx1rLXAjE4qFd3Oxz1vbikNU0TU0AkAgBZiRe
7OA7seosBPfohlwTK7mEYCmXhFTxPbXJMGhiVqEcfoptHvfIHdayJR5HRKN3T62dWZ9nsVCQp7oz
IY0vyyz0Tiey2WVkuY5uhWhKEhwqUMG1QL9AS5lVI47JIga6D2ZN4pJ/l1vq1egImeW+jkIPPv6W
ZGJ7gFQjdrUTiL2H82QfOdmzghZ3XZlJuXfklzjozCsd+xiyG894KjB0ruSDRIRk0NIHMuRyW2EC
RXagyKpJA/VEQYIMLT/IHxbwY2HXLde4K4q9JIG+w3Ph7RcOPqGLS2lXaRqwe9sw6bpWC2TqvNzx
tEuoC8/tMOkdCD4kH08Wx9htGsvxyMbm1LujfeZoMoQGovzzAGVlP0giKzbyxtaLgyl0J3p3wHky
6LiZ+UxDurnpDcvjk9su+z5pfKx1C5uSJa8ec8OZ76JmMK8s5BAX7oVH69Vk5MnOa+SEgaH0gCtA
WXbmLt/zq+LchVTGFxqXqiawV+feDeLPlxRCDIUNnAbHFuj9wGM99Bfez4ZNxtFPCuJ4jvmDPiwZ
6ql2r9bWDOp8+kdTpidmYu9K0lOLO9Zdi53aHRsesr+Bbgn5Fl4oBAE4uw2+Dn3xkLLSYjtwVwxV
zxo9tWg2M76XYpn3hVrOaGOXdOLrycccJo+sb0XF8N6PDbWFpNWEc8QYkPiO3FgifW/rmGY7iYoM
GwoDPxNFkfsrr2jot5Yp552NqyVUVcslhY36erb9/VDa70FLTEqmrMBH6h4eI5scZukHu2E2NiYf
tYMW7feRICvefAqBXZVBUCos6yqSBLSywh53+cyig/wOXv2glMfEMW/rwv7sed0li0V26lz9IidK
d/zU67fF7HinwUyrpyAYP1HtNoVN43+nKnoCHrX2PMXFk20NZ1/0aiUTXAG3ACxd1wV7HQ83tCLB
HlVh5CRyG7XtD6UGE2ib4BC8DPVBCPorImoRdu3UFxc2UeogtJIb14mCYwHarnOSz7QfBk+zmI91
UVnnxYP+M9pzCwuiQOOR/MRqWZ4Qi9O7LvcumcVDSBu0NeYT6dvciou9Glx3Y5bu47oNC72+Tekb
606xgn86jo4BQnQgL0QiKgTk7r0VuX6dooF8xex/q8FYbJK4IBYOE+GgK20QXIkQV8oxuO2J6Zux
Ty5fiPUXn64b2K3b3sVNU0YPdbbUMODTvW5TvGew5k5WYnwagiZbneTfHGz63AuH4STHRXGvSRVN
GhFFflqnVwkK+CE2uMvRGQ+Ejk56MmK2Q1Ob4+5j5Ka9XVDRRKG5dYj97NM0pi40N/k0992ZSDy7
ZyP+4RiNf1VURbRKTeAZGnqs3NqXO0uU5pVsWKfVgif5wl11r5BcwknONH18IeJb9c8iJWkEZpVQ
RUB4k52eaLa6pzpmeuk5p/l8FGHJkW9vufpKeRu5KphY4iVsOviQwTV0O+fY0oc8YlZpMIQ9OwPn
R2IG86w6Ge/crubuncOVa1bIbrUCdx2BtQj47k8Ur/oJ5s1+YnoJfqUrtRfjywrx/e94/R8ZPRBv
UAj+9/H6Nknrvzhif37D72O1NH9z0V9MpmPfXc0YOD9+H6uxd0gS1BzspfNHncPvNCcssRgubDQK
i1wtnFPOuX/YO+Rva+0SJzrHRi61oKH/E5rTr+4OPwgsjLcuIDMMmphM/qotRJMRj0nluqdRm00U
2tmSPyQA4q5ofaIbb6Y4NsB+umeCglUy6eiKOGbzxoNZP7sVvgvhZd0n06m6T8Q07N2f3sn/QEDj
t7M5Xbj8gpxWvF91hgC3XWRNgaBpU9TvbiJoTDKT6lK5GtmhTYv5EDQm00RD++u/kV2Qx/5y4gCY
hYdZcm7mVORL78N+82edin4AnCdDSjI/jl7LlgAu59s0uM4DTFmh17j+BdJp5fE2ef5ZiyB9trBf
fNZLtXzzh45NRbPMzlVcUHmR04t46As10CjY1t69zxQ1b6mpdUkilv3Fapxmz6wsNgsUBngQJfdp
MXblbWLPJmU3FrcJUyK+Yrr1/XAYFmAKckgMwHU9JYhj5tlvEP1WFg3BIVSF+ux34Obpmx4esNrB
VplFtfa8ggAh4hQEyRYsN7uzVJifDKWMHenLpwGrPXSKpeUZ7HtNdaME+pxB5oOu4hqIyozasSUE
5mwyhHkKFv1pbDcQDmn/SypgGSBAXimWK6kOIox9caeMoU/N/Sc5QeeBvYLNbwPGUI8b/gDI3U4+
76ek8A46wLlqCHsiw+nZ7cO6Rbk3uzS1wixuzbeiNj3kUt9UoWQbuZsGWpz2o6MlXAk+Sg8ajCSe
yrb1AJOwyHyyhjrZVb0/DadABgWRI/gaDzodGPOIInYRPAoiC2yFI7mpoh6Xy8b1WK/uOGM6Z/ik
JoNJnNoTpYio/my6BX/WzBBH5kDb2BQCZXxy3Vcf8tYucb3qjv5rvccgZa9Ns+hCglA5sShTW3sg
XWqvyDBgB7JJpxNk/9Ym9rjP6bwN+pFyPh/0KF0r5cNizyM+73rIrha4AaF0e/898fvmuJTmQnS6
6Y9zqmomShReEiWZjTjOI18zyHN6JQeaWefIkPoqkFb0QlJmOMop4SFU+G7yXUzmeGsBj3E3aeWX
3xGSCArbS+twHErBiYAVbWHejIvrbDxfeVnIZ+8xiY3MuRkAm7pw0qPSmx4thRO32bR+VY9b8FUY
vDOqq2Eo0d5FHhndizIwlR1ss56+4TYoLbpTkxKPY1M1LAth6Kv0HV5r0RyDConptutUdLXAHzoV
ppPBjyNAiFTl2vX7At9m2EbBoIlUkfHvv1bRkEG7CPoWWCcu33TXD6oydjSZztfjbFXztjP9nhTQ
iOL8CKx/no9Yf4k6G1G1rtwrVQKbGpK4+Yy/hvA1WFMc3higSQ7GU24eca0nPApo9lTJBFesZTZ+
72rUzVXS5FLXZn3C1pI/WD43zZguNIv4TlrdUpXg39gD5dZUfAX8NLW+tjnB+K+ihYr0lsDBKj2K
7lOfUlQLhmDkt+fgsxxpEgYBT2SKTZ1bv4GNQqUM3JFNXjLxQd517HmNDZiU4YuZMUleZwQbzZsg
wk5DLr+p3/FMcPxjbY9tdb2VowLwPglWmrs++/DCG/14o1N7eSk6x0jrbT45y0oaiOyooIiUXov5
3YXTZTZXcgSd1FzlcbCKGMVsMSFT7EPQ+7WKdZFSHwn89X2Y+5JLRy3duVYU1LadxW/MCqg29tPA
SmQjDNUcWmkXt1isRo6la+PvpqNunS1kjMxe13ywUsb0W+UWbUllPF0AocTgcIJc2dsYtfqkvJRE
uTJuicvEtUtH3AlbiBxvREu3GTq+Gw1h1Sn/M+s2AEK8OXmwLWIwCSCZvZkQZTJLhRrjTwCAjPom
8WagnBje600kTXGK2X/u8oki487qn8lKeKeRZbK7es6ne+hDThEaoKro9sBZAU4WhgW79hrlR8BL
2Vu4x68TZ4xYn9JTe6FhFDsCLgZ6qpPB/eqOlYcm7FjJnlriXWbXNHYVlqsvoqAGiJLF5DL4i+o2
zJbFSbe0dAFIVtbZMYr+FLCBpWqti7An85xZeMkBqXhKl7Hat6Vvbz23W4EdtW3j7O79aj5U5P25
+41epkLu49TvxK7Y64gbflc63af/Do7/2eDoen/rEL5V37G6/HV0/PiW30dHCmV+Q7QPWPhA7Uf5
RL3/Q5G1BWqtIyVkv4CrcO0X/WN09H7DCRLwff6/gla/j47rVMnHkogV0wxbATP4J6Mj4+Zf5yNk
Vsf1GFNZ5PGcZsL96+yYd8OST0OQ3mU5N5Zgi4qJVKDi3LsNokaIe+G1qjtA6qYZPIoAniL/jam3
zaOxnvQNchhRAD+Hmtn1ad47D8nPHikX5SI3tx6WLqydVX7k82pOd33Rmt9K8so8kv2uSuWWQCbh
VXuwatwaNScrOR7qgJR5SaKXbpcKBkNcYe+jnlt+MWwWOprivCuC6e2mpvOYE5tfPLgMJod4qZfQ
CQrzFuMazzFOYgPN19jqgHoWDakjcvLGs28aXySdYyHoF4JRzOo3XgIQM12WDM+bAI05usPnab29
Ms4hgKrKSx6UL/MEeL2e7wDARwFR6KlU5Hl5xUxxC7isjrpF2BIJHWikP+IxjbeY/b0v6TT2zx3a
Tnbj2tgAcTj7t6kyQcPPqUYrKjycKL2fUDwfBTqATmLiM3z03X4NF8OEfgW2V1EeGkAOnHUUPyK1
R8EGDS7Kt6BYx1PqRcl5mTQ2CYYt9+AJbZ5gqYy7AKQPYRCcDNbex6PAUAhg6hMhVh6McZt1W+mP
5ZXRVZjADVc2xMSjRd7KfAIv4RSQRJgTU24+vk4oaoAE2ikQ4f78xvDYwjJXXFlbm6FAh0TgqW8x
B4fHGiu40siSH75CJEziND/CfBv2UwyPy11DLUx2/n27MJ1uKvb8oT339T1dSupqrhFTTNLq94Yb
TLuKOPxVJHwkIaVc79vUBKz++NDcsGtYkOLnukw4ys+MSfu2MpqLiE28RGY1mH5zBdp5gswYuPjM
UQewdCBicGhq7gTV0vVpodxebEx6xONqk0gEOuxgnbiQ4UF73jAHSLnCYYSzkqB49wCrxfytFmv0
H0sq1/HwGjpoXgo1+vA0626tzgtozlDmasVGxl5TLxBw6UdF4Q0uXhMn38rWnxuWcn7uw/2YS+MC
VDQG5yB1fdMZMr2MVZ+cvaia3u0y8RowPhPbjwZwxUnHc+Iiwq4BW6PwzOQ4o4XV+MIAIm56a+6t
7QSiHh6bKv19FafpHfx01OGkHYkI1XR08smOJJYop5nTHlLnSmxvIna9l4XK3ja0DQHqPeGvGTZj
uZ5eKkMtm8yogvjOqzBCbhVeIf9aL+UEAdI1Dwr7GMsOJ6YJ1xIGQTO/wWlm+OmNgYA20g4XQUlw
4RJjpyjk9GpTpnvokSiB3pvdA6CwbLnn2PDVWIKKz5QBFWHLPmh2b/ra6ZiV26Ts9zGMqlcdrfx3
iXvqaVmkjfQWNao68C8xOkPc6/sjd6L5kcoHXZ9sF4lsy4hqeweAQDZ0ztVE7VCZ9GMyxLM7eCsv
ye2WxzG3x+Y45YlFxCqadSgbg+d111HuE2X2vWAXXlHjFWQUZMXczdzBrAAEt9lh0Y68yoAjUr0+
GVpftDVxjmNxTUtRo2jklFG3K6w4MrYpfytYFc2ShfYinHuDjiIaJYakCL0gs88kh4KdIzOMFUa6
Wp9Foq0nGmVTzPeFzd85J+/9BUpc9k4Sz3h2VDG+cbIfFYdG4DcTHKCR9BeJ99LyjP7EugkzPP6n
bufRVKvOfIHA5mSsplD0jGbGmygxblwJnH80ms0EEBv0+bng1MQOhHQ9en3MEUvFDqBg9kbwklCZ
I7qCIa1josf/XlfNAPeJit8na46dF8z5n3BmQMX56cAOSIkfPTn5957L0TDu8db1dkIHRsDZEKc6
Nk06CKJ4C15eP1T0od0UJbiwTan80rqeVF3DG0E1Pci2dl7bXr/iOMc42XsptgArjQo23aPZd7Af
Mj1cU+do3Syz1T2UlKOpbc3zK7639BhBXMlEMS/zsXSg9WFFFVQkRFeYHCd5I2Ru7f87T/1H8xQB
JBSa/12Iu/sOkGIuxvcqff/LVPXzG//IWwnqjkgy+Z6EPANC/U+C3KrVYekmcv6hua1y0x9Tlc1U
BWwOHc+xgjXb/j+CXPAb5hwSXJa0aEFdJbR/IMjZH307/7PnRnXy1/A8WA1bIA56vypycDK6pWxM
tmt+BamV2YZL3C0m58aOdB2sbn/L2cLvoERz6r022GAhVScha3SMpVVTtk0KyDDsYfvCDRM2kAb0
23jggPwVIEN0O3kkLEuQXyHwE21tlpJuFh62XYdvbxbhAly7IdrQoYKwNcEDDOwHKy7mw+VgWHb9
Qk6Bp+ya90SnNHc+RKDnyDbwTwuSVTv1ERLl2dU+kushOmp+xEjB1JIo/QiX5h9B0/ojdMqQlIds
haNwSKpj6i/pd4Lq8ddpIa+q+Z5Xd65hZoKqFZfkI9pqfcRcMUzRgTas6dd6zcHicCvO45qNTeuk
vx4n8rLWmpyNzIgQbb3maZn0WPv4MZQRd83b6jV5a6wZ3KIsAw1pCpL1uGZ0peJtprEDVyqRT/Oq
Anuxq9Zcr70mfO2Ad16sqd9pCcq7fk0C92sm2FzTwdmaE04+IsN0gVdXRP94Vq+J4nyCZG4je/Zb
FhfXlW9BuaRpdko2IA+XbFthCUfg6y9DLV47N+4fLbosyNdTokhRAyGcBostKedKDc6LLnJ7T+WG
PBBpoPpxXKIIqD4r/tkx821ZE/t03bF7ACEks53nRe6VY0zmD56M1U6U1oM/3q21sWE3ifbA4HMn
wM7V62zgrB7B4Q0aU/xMuELfjl0GFKSkjaiT/dYFdMQZti8PTqWLKxyO0YUNTnVP27q4Bv30KZ0E
OM7azEOCuvO+AlP9OA8QuDzDLY8TnedmbfXbnD75h2hozdvB6PwwIm504rAPcgF9oxQs1hJAdmG0
1GgKwVhHkCUjl+7EMv+BtesrNB5jz/MqgibaF9YDFzknWdq1T92yIoAgGu0serRCAHqC9bN7X3O1
wWuCImpGgHok1FAj6V4Xgogb+LPGPkF737iz5LfsGJTigQIka7BSCqoS45UjVnxqiqR9cAtaBmYM
aVc+6Qya1ZN5p3gskKdQZOLGluuGy3baaG+2Dw2iD2WPIF4yUzB6oy5zlues/wBoyQWZn4o6ZvYu
59h6hpGl0z0C6rRKkhYg2SHMpiRO5MPk6cJrtrMRyAHwUO5Ojy6PVbD+Lr5668USXAs7083Ss6dM
/57URZR80mIB5DRYWeHsq6BGQC/ISvHzx/SG6jIbob8he1xkFhxWxXqSFimrNtxXsFJVdprqNYNW
1EAuCfmbi6gOCjv1+DimqZhgWHwIgvGHOpg75pi95XmvlioEYVP5FDe7nb2FwR9AVe2QiEMuszh+
K60UtmGWWIzB0OVKLk88JXQfzovFoc5K9brgnWY/Dtl9MoC3pdPn8RHAsHgb6gqGu58HVu698R4F
POKLoQfU2FcO0YYq4lTJ/3hRfsrMGhgOvNmhj56qfPCYMVsOvVu7VzabD8PSP7cX/3Wk/RtHmuPi
Y/m7J/VLquL0l6f079/0x1Pa/c1m8YJDjQfi+pDmUfzH2sz5jV4U9As2ZK5ckTL/eko7AVlqF06M
abItsi0Ejn+tzbC3oaFIEx6H/BmY/gdPabZjf9U+eMqjyaCkeA6/Bb0qv+zN5Egwo+ZjepQSOjlL
7Bo1Yg0FQQFucT44O01eaK4kyaFhDRGZwEK3AtH4jNd6uHFqzFrBGjty/ciKdgpszV2yxpLUGlCq
K5xBOCPkqY36p4i8itzOQ/tugtRSaQinNn4mOFK92Kx+7ppyIpE42ob65kYVwcoErVzM2n2vzHZ1
ddrgPp0GGNbmI0nZe7XxPde+fqaTq9TfA/ZwfnaVMrLegJbbKWw27FGys0kPKgiUMaqeJkfg8ALu
NoibobctC3xDbTwZwmU+WJJq3DWwjTc+VUOoiCmeMd929I2lNMp8nsjPRV5IjDP9KHlbUCOPlp7i
S9ZY8EZzDzAdoxfnADlN7t5qOZixXv8iyqU6x+jtG1cuInTJIr+qrKt2rhWJ0PA9l2yuM70gbs4P
JJut+CRwqR1oZ2zuqEYwfVTsRJw40xhvfVdgfufB8JyYXRLmKY5WluuYZV6aLh17WC6as9KiFm50
OosIFkTBmt+mfaq3b9vUwbJvIOE9qVbSdtXQ37ChhIwlaCzkhR2v9aQnZ32X4fLEUPoIHAY58hk5
dsIGMRkZ5oxmxVP3TkGoUa0J2M5xWET4fYcNxQHyAIYawiNh3gSm+9ZQLYHGCez/2YJmAUBk/ceC
uzhzTeOhkrRDxdfNSbkmBZ05J4a0Jh9B6pBrd3swqBnHkHT7cUDtR7He+JOYY85HsJ1iARYFNFgH
L9Zg8OBUck1qBGuaFScmL6McxvQwUci2HHQfcOJd84GNJsZ1EL0Ed6d0t5wD6Ne8zpKEOeWMWJkz
sfCC/PVNgbuEfb7PFzKfHG35BSarZanIGMa7W44RyXJ6riKWiGOOOWuGeBRKPMYihJDm2TfRuOZM
uz4y8V81I2biGNr3N9IinIJZsrBj0+t/Nqmp+DoUoMHbbW3QCjbiTV8TmHAJ+c9rb33xckEj2ODK
5h1U07pIXlrWOB9JWK0T/ixLx4qbcc/gLEdqD8qTbd5J7FWXj5/o+QNO8NEgXEwsiGuzHVdlMZuI
IE8qJ4PiCJc4r5jscTkoZYl3c15DnoKav7NnquatRXgaWbNpdYzTzBX3Hznd3Fn1JNIYqttFIIyc
bWuvaf7YKXhZcynlhUiJ9wmi3Wy8fPyWsliG+FjMOFXQXynu22CV4yozOMfcBArbGEaqjmBs560L
ITpu2uWxn2DL7eti/ZMSOVjfk2xFw/fYLc/YvuvzDBqquwnm1a/+M1Ru1GQ18nrNgAeYOw/+VHCH
8jPs3fhlrHmfEq35sSxr0DzzjPWasla+e+wasjzUw7jKGFaph23S5BoDed5PYR/Yy7FbvOnBXGkH
I9ihN4crDdR1PViS67RiVRiIoLn0ctiCwmTR69pGi8ZpY8QfyooWAtwyiLCmH52zYA5e+GMiz65H
rIcsmek/LvCbvfVi6ED4ZbZ+HLmKDxnM9P0CqGxrjvGafOu7r5nhWGCPeOi8FEGhH6VnlFvfVlzY
tkI0oMOwNi6eKQxeHa0VDm1PqILbno2hE7pBBTqWtwzmsQ5cn36SwP/aNhnhfquqpbOj2RSdxO5y
1kpxJk5Otb6/s06iFwUf7eINLcKzb5fT7WS5YifG2Gb13jsTtrvICpAvRHNyNPVMdSGTZKt4YtxX
cPQeihG1h6UqOyMU9cR+Bg6I1XVS83fhl85VpPr0mOHv/Fa4/vIi40H7e5Nb4KUFUPvdafX0hB9s
hrFDIxBiILUiqfFMvkO9ANLoQpo2odQWAbH42UL5RokuLpamBagAibs3ZTnvKjg735FBsWU6U9Gd
mbnZzY2ZPwtwHZHzNudZd+5xAZDiIzF1GhaVX5dsGLBMTvCFI90zkKXR4l/cuL3BdVV+hyqXiN0i
1Vhs9NwCNui1vCkm44HILZZeUiDUuqP8d9alIKzU3qOFJafRpKZn9PSeApkxpJmruZ7oWWexO0R3
1ai4m8w+nUpGMzxAuoSWOFEL2gcdfUEU0TiXJkdleo4ap37Bm6Aei0ncJe7YEhxb8w5xB0sNpN5j
5RNhLgboKLctrcgcYIsGtGZivsb2pM8ikk9LbHufBkrPD7V2a3Vwp6peKx4b1t20CgS73JmOuqHH
dmjsu66LaeGBtE9DoZmY4AMW4N9R25v3tOTUO00/3K7IlLWB/KPwlrMHbXZ4KugXYM6fPkeNLost
jHk325sltS3HuS1oPjQsUYA7wfgutdk/wS6Rb6kN9JhHIabHIUPKK02jOY0efp4tXIjPmsf7ecKJ
d9Pb5ueVTnvddMsMFXbSjQcAKeovkLCycBSB/TgHhjjPOrPuc8vrf+BEUJ/nIK7bd92bxXiPNB6R
M8P2eoqLHJxvq17teYnuk8SiXsvLoRhIC7Rjz9G74Gw/4nW7GlhK3yrVezsS9lSJkCT+XvSTvrRL
CibVnSGJp/34hvIehTEy4V3QBO6tHqYYqGiFdxEvrt/c+EaUXwMxsKuQ86Rxj9vBDX0xTDveLp/W
Xk9fgRutPqdDT4FW3TxHQ2Ne5aZ66Xkk7shuumGXmW8WLuBsyrqLMbvidWIjQf1LPis4y521iww2
OF0s4ltH1sP14KujHODo5r7dc/qwMPf4daPZDyS94BVK8gmJYIscN/YAynY2oKpwqQAgvJSTrI92
YX2KMkr24sKDPWvXAjB+v9KfwYZaDQz+zm5YkWgv4EkR0EYS0xzJoYdH+D4QjknE226cexkLD6SB
6h9rJShtUNVY83oSDuCLxgTZj9eQEF3abeJnz2ytc6UghVqOJqZagaYN+rJ8pEprrDYZ48feZrsR
artADG7M1YPQey4FDfBu70oN0I5D4PxkQkw8z52zGoz4xtGL62vuQCPh8o4q674M7p3eHA9NNST8
X1s0Z6dcWjLZJRThueqmHYc8SF3JVANYw7VwT2mOGarIO+FvIaOcx/MzRJgIn305vCRD8oopBWC0
a0kGCtpwn0dafVgYakpi2s658ppSH7VJ8YsIErmHB8LfAXfKxMKpNKk8kv7gETfPE1xxlIhxTtf0
NqOV8XQsEvqSqFUpDs0k5AvNBsZmbLR6jLLax/3fRtmOx+F0lJCIQoqrcxpiWUaxsCf+hfV9g4qG
xDbHOCPELBwISPNw1krA6LVt7ez5Hn3tU6Qntz73m29ZO3g/ZJFMuzT33OWYBH3xtfF9YBwqiHbF
Olo1ZUfn5zhj1MYjT8PrWhkN+B6ffjWC7xvkcD01lh1GJLpX6N2IFd+3zwSyxpsFfJLzzPMtv+6r
wknGLUJYeZf1EDK73K0f6H2KvQf6HxzS60awFghljAXVJL7klm3Ge1DicONHk1kw96wcLJJ+hG6p
L8DUux2teYHeZp0EUssYcI2rruHOOzsxBMiRhpPFAYjMNuQtRux8WKIpQ+GKk32bD/PF7Vz3pq0S
XLtUChhs/VyAzXXRnzXBzYOsUn1nuX33lEwlxOr23MhFh21gt7dlV3dfsVKZh7Fv1ZU1utFBxfKF
QW3a+2whR1+J+2ycabFyxzxHGNRlXEAIXiZrnwbLgtdOQK6h9qiCN13a3vIwOGbzRedlQRVxYBc0
SIIy2TgVKP3KiZZLTpcgRVzU6dwZwbzcGsmiUho5Unf4AvT2qRnmio2dSgcR2QdEV8c4Rdo7tInj
P9RW8akB45Gcq6L1o4tTme/9FDTX2mWQSyXXwomUMF6SJZvpyc6zBCb1B0UihScRECFRlG/c1Stq
YuXhKXJ7bjN9WlYQhXCUjP272G7aO55+p/4ntOJPJ/n/j2XzF1MAVle8AHCIHcBlliA19ldTAPEH
mhtj5lpfKXGaHE6ibgovZpnBYwXK+ncRZ/dXBysrSQf1ziYdZgpGhV+yqEUyzoRVu/pYlaxG+4TR
nfgN9RZGz8rLroevyOFC3MSjHJyTUkTSsYNZRlJeU2gEMuUj3em1lVC3pVpxYYYHp0aRkHsZEzgy
Y14zAIqlihjbSo8yAMgWAQd60S+PtrcyxFoNpSQdwCD19Mq81+449Y8dfoduv/QWzIht5ZGl/bxw
nsjXDS0HtjhygRM58co04Y7xVPoOuJpi7r5xyVQ/5DJWj04QM9H37docQpi5eTOB8mhIomiU673T
5IBlGdH9gk7bgdPk4HCQ8GyPM1+o8FA1EF9UYnl611kSUNV6Fv6A4fz9H31VO/68swgwN3sCpQY/
CsCGX3OmORNy5HX0Frjzel4GrcHZYLDAep3+/getV8//84NYsjAGYM+1f726pOIE1xb8IKpb+BM3
ktKmvmr5+/DZW7FBK6IuJvXsYUulAPWf/nRoezJgDyRMKPgrqu/PhuDGmGH/zJpqsKyxn7xpkmFK
wJb5sVDHWrNG2Hi9zyHAmEqObX//wy0WU7+8dpw+GIoD21qj4L++9ilzjYj1f33ES8d/fZxiVqW4
Z4CQZR3HZmGthKlRzDVd7Gsm11TVwMGviv3iyKLWevr4hf4rb/4bedP2vb+XNx+S+tv3/3Pqivfq
218WkT+/8Q+J0/qNhyN8R8z/oBUDk6vpd4nTt36TILTJJ/lcaz53vP9ZQ/IdXPoe8XZhoo7+S+DE
3AVt4oP3SD/zP1lBgvH45Urjcywdbqv8Dvxezq/AgVbFgyqDoD4a2KxY3if1Y5BDNoP0EwBJsd3X
qRzH68Jo4LwMzWvBIf9kTrhc66Fg6bQkedh0ogSHXVYkxMwXF+UGSFvRZixq+Ngsg8G9GNrLVsyG
vyc7PoHv828aQKYcLa07+k7Ve+CU1zTHXbOwAjpGPKGHd4AJH2d5MeIQAOH6YzCH9IbEF85nvyGW
W9XtxjTkAmsEzzZlSuc6MO88qyMwp6b31RCwAVi9IzuV02qR/ugKKhxLDhY7eDo3vqMpYvVp0Iur
H0Fe0Qk0PkRg+dn1DXsoZdfDvNyJbD6Tb2oo8zAgXaXvLEnrsG6Xr24P4nW0vta+99rOHSIL0UpV
Js6nqKVpREk4HybKRd1FC4RneWP1zms+Fu8+BJO9GaOEMIet70DPki+kzP0HND8Yc4ive6eY69Ap
CccOa7hqnMan2JkeJK0HW0lwEhx+8JUFZ3CwEnGE7nXOBxuD0gqKNKaON8Y0caWmV/bK9NK5fvKS
+WFqxGvi5FfYd99Vm4G+dW/8xFlvZqLbCV4QvRV08853AifOfnb6fRvQdUHk8IqcJ7IaPlzSSUgZ
ds0bZScqooNR9VSamnQz5AF1pMbIXYkKxV1srO9lUr4P1jxtzBmqUc/CZ7v+rEbwBQbtzFNn3vX2
dBiS5WxJQqbGaJ4bH7UP2/gPp+DLXCu9znN9ZinuHmWNz45Sq5bI1vyyRH20KXqvIFXnGGHe8YNG
hid24WK5KDe7quflRYk2Yimln0rTDfVcUTeWqB5WUPpejcDPClt/lfVyHu0YbS+hZjhv/ddUm19k
69wGUwrDjDFxtvvj4sKFa/X4tLTuEcGORLJyjjEZMEx3kmhtP7J4G5YzaEGKzyb+niR/nKvA50rQ
S99jMywdSITmSxVbXwOH4yJHqGrTM41a/v9l70yW8zbSdH0rJ3qPigQS4+Is+p85UzRFy9ogJErC
PAMJJK7+PEm6uqRfNnWq19UR1bYsSpgyv/yGd1CPXT89ukv5rQKWthV+MyKPsjzK2E43RTa2B6Bb
9K19C1SvnaH9bd67Xfu3oEE/NF2Nf6DrIWfuBofR/DmeE0HKgKUo/Q9oYukTwpxo9dlonjtW+zGP
gQ8ENM92vRWrdxIJzl25JPjMdK6HDxNmaYDP1GVHonMxVPg+0V637iDhlnvIatUdGDp9EGmpLgFi
4l9klfJ5tIePWvX+tR2iXMKqacyQgNFAm+/oKMpdUKzzpzhocLSiFIYNkrtd/UQ6+4T9M8PP1R2i
jCQcDGca37p18bGXaJEXSwklmWneKrNdO2qyMXdJ7V3v+wCrM3QSL8OGyYUfdLelld7XDYa2ALae
GouGDwpoHsbD3qel1v1zXTsTuzJP96WPggD2y5vWmAlVxpcQS9b43h4x0Epqlj92nM94vbcox1Rg
CBV41cWxD7Qv+W6aLQCoM8afGpjFAvHqjsRpOi708Ta06D8Eln87Od18Eav+G226K9cvLt9OGM4z
8ZBMAYgLiBTAKdBGzrKVLPfdCVPrBidkq4C73o0m87zNvA4Umu3/Ij05T8PN1SIONEkG6NrhC6zl
O+UVZtxT7esAmXC2+q628Wyjltz4koD+9nOd54BcyRCzAi4mQEa/nF7fXWnGXkrm6IOfnLH4BM+h
2JhwnNszFH8YBM0F/yYOb1+TweEPudfLNfGMYIKIeQT/5Pe/u2Yia1oFQ1wzdvbSvTeoxwbvyq0l
sU2xvJJeHmG/hPY8EN3evvRPmjYv146oYYwIkP1Tck0mN1PthfVpqDCLy7F3uMfpGurMIK4AoxUn
ES3P87BAIpqVuszVwL6NIIjTHX5OgZEm9Xo1Uf5QaHunCDHkbT71eyecr2YEypGbAJsCg2HTNfkN
XSO0LdUDhfCT8FL0WhbmfWFpbZemiY4ebbE/Es/zMXgiPLz9pH+xhCTDWwfZHlt4jnOGJ3ewJqwa
x0WOwxkObiPuacagAos15S+u89PwlhWEgohJraBRIqT949eMZhsEd2jWaoTSNAPBe20j3CfAXtE2
i/Idijw3Y2JX7+ip3AejqN5Bdc4gxSXfOkVcNqkKGvIFkrrLVYLFLRJD06MV+beyV8c0JNx7bUaN
l6RU9osDvNBz9LGi9EbpSmdXk+iHh7pYnpaeY39yMvcSlZEKUvSI5m2dfYszhCPqouQr4nF2XKwc
a/KXvj0VJUCKpZUnpKpOqGxiL0dzndHhcgVlvsSZcL0PNCwuqCE0AEPrY+8h8hAwb/3Fi/yLCIMA
FMosMPADBwrAj+9xxTqoc5HAPdEveUknFiKb1zpYkszy9PZHOy8xzS7wBOdUGAYBjFDz+9/twN7R
NNZdXaNdqB7cIbuscMf4xSX+IrIEkExd1/x/QIJn18hSZhylEPWpwVoK1xFMADEeeDaRHm65Po7w
tgrHPeFcfItVX7rHAODSWuLfhzz/HPr0Nx20WSCj5/Kkcg7xNCI6tbq6Ac/2jTGX3AcxQPZSYgCV
Q4uHt7UO12Xm71GWeR+CH9v4Q8gMW6NXUiJru7FtzNxBz7UHp8e6Tkadc5wWRu7Cyb55NUuwy4ob
tRSXhQdqGt4SCSrur4tnt9saqNEWFOtDU2OShR7Oq/j/30qpuX+xY/kW6EoJ4rBL9+XHj1I77bg0
uqpPdkmhoNIq22bjRAaPouMN9sQAdkm3kGYJbysPxFI89ALce3XHBPYpBB+/B4UGpj9eZ6C3dgMC
UHyg/Sd3ADnoiyj/Np4C5C9iD0czJwcAQCRqUfXaQbd8Es78vA5ikwXZb0h5kVV1PHBvLcciFU+a
RGzTxml7lOUMT3h+SDzfMDhZn25L4Bt8NYPzdvNdFZfRES/Jp6jt1Stx/m9f0l9sEs4M83/AQ6ne
zt7RnHRoEs2qPs1IMJLioEM2czsuPh1xm/zii9g/dQnYJyGnMGHNtp3wpz3ZuVKDcpvqU487y95m
mLsL4/wy5qSKbL4PVm7wWTQFknIIU3lOBpiUCD6SAE4NXfSmjtotHLYO6sdabbIS9+Fah5+Hwr62
VHhXRqBD6ILnuNJibibb4bnK14elBFMamMOYZZbI4lM8mywVN5d8FTdgFHb50jhb0tU97ePwMPJJ
X8pLCBwSgzx+MOqLS1Dm/Il2Voc2nsZNiSvkxcJo+KUIiusFFYYRyf16mh+zkUIyBNi6XTtKPW+d
H3vsNDfajZBUV5Ds7HvUqy+lJFuzIRZkBk9r/sWq+C+xMguyndTBdpm3m200LB4GzfOjD6J8U3qF
xX5qrW3ZkS1hwXKzdEW4C1p+ugcW1+GLaoAT3XXkLc/9OO5mJDVhZGQ3tPWqbbSQirul+yFPFeLm
LjxxbHJxPbi0FJTeqjNcKTbwOJaXFMXHKuZkYXrMwmR3+PN4Aw3wYzrM9WVhe7eAGXbS6fXWFEZw
tMFkdH1zFZLZY6bywUHi6Bfnsf8X25tchwGrgGzGoOjsnETqJO9oLlenIdDPqPY8wKK9Jb/g5Xls
a5N/vZTazYj9zhiR6b3s+TodD3oe5k2X88fA6+2Ksc73EUJWoeplsCvHBK1tJ6xxU530qbQHhihZ
waAugbvb1WXyjM1BdIMsbbpbE87FcU1RyqNTuF0DgNAWMSYf9ZOSpFuil+3WF9m0XRJcmMuQzDqh
MOQ8TCUaPDDHDVdjehxR0Wd+hooqCl4o8JQ3apoeXM/ghUpapHBD5a6b16sqnbFBwI2lsi106xr9
7A9re+gRYA2oDlDy8m8VhwhF5vQoAWCZbH7EP/r1fP1Ph+0XHTb2giEb/j3U//34Kf2+s/bnH/gn
cVKgSucJmljCB5kvXc7xPztr9M7+IZCqi6AIvTAnUUz8rrfGvN5+6bf9U2wjMPJ2QoIhoIIChfhv
NdZe8ofvutegBKlciM2C3QRFU55VEU3XZHj6wkmPMFNYi204t1ofYNDjL1K58qJYFqOCn4ACHDx3
+GJrnR2XjAWmu7o/9R0YGhjdREOkePcvliSp1t49ynGDkJsGwHAM1UzOYgKDUlU+gJMHK9AING+n
SNFzfI9rb1S1J6STqIgThBvYP2Vs3UWVC4uv6fMezzdakE34TbYBQpCnmcpkURdJAPw5vogDUlEa
F2GnfmP0LNzfrLoJHFo3oET2ST6j/cS7dHHHxUtiK7gsiu+t8DGlchKzwUEPPPSVC9ZhLrPbuKrS
Yxc4qwG2+QBzKwybVqhaJx6KrgONws8zecVjmLuY1cJiyt8tDWSupe8uVghvh7SJp0+RLcChDRgK
bDIAkoQDFKGihtEeUlvLGjj1ZQ6j0kMWC84qjO4Z8YPuysGwubaNZtZymyaFsi7QxTJeAoWV6N9o
90+r2OFNkieH2G09Jzg6MC6no4pFM3YnWySxzZStKlRXLA9+KbL+poVZWPMVgLWQDb7OP/4TEX4V
ETzhkDj9fUR4+trDZRh/CAqvf+Zf7XY3kBB0pLBf2T3/ExQC+Q+4l9ClmVj6woYu9K+g4P2D/8BR
BBoJzC9g33813J1/QMymGwDkGGMkmmf/TtPdlBbfhQYCEtSjCEAx52xA69/8/nflDSD8aUUbm1Zm
SL5VpWm44dySrwfK3+aiPxU4vk3h6xP5SEV5E2cHejyheSGbJD5NeY08BRgpaHbQID8ar7n7ygcG
WSL8giT1yhj1u+9x//os/wcD+fsGU8zh//6X+V7fPyJDCxu+uKBW4LUFvOwfHzHFr2iRBTqSiRsB
Pwz6Yd6pxea6nigecnhFnxJiE7zkOpM7UEbZ18VCjH4PyFXuyt5eN3rKM1BddF5kZ3WXU9Gkd0OY
008FsAYHWvftfsCw9mYagvihApu7+188REDwtk1SxEI6e4MCAJ7EtjI6ofLu7BcX9ZXKwkIlC2b9
vpNoEcV2AeDPqmhN2gIc7oyK0Q7jK8PRzqIF5quDzRNUYgQsgFSiwrMeVFgg7UACdQgVQOEKBBLO
Q+BUN1aF/vDbz/BTVsd3CAPQyByQJCnnbZYBHfRJB3N0gsc973r4ShsYn/oYNPm3t6/0U+ljrsTI
FAy/Qeqf91k8ZQ9Eca6kUPCkdQZsdPTD7rIfZfdOeOTIb1/vbBO9rDBG0RgxssSd6Fwi1rEHkNAk
jieYNP07IsqwAR37K5Hpv3h/LuxjVHJDGZJdnHU9op5wAfwwpMJCsD3krbUyyk7FED6+/Tgv+vDf
BQXzPJ4DmwHOAnHhp6CQI2EdzazBE40cJP6DwUGNkTWjNR9OV9B1SbihrmGkVDxohYlaW/rFzs3t
+CHF8O+q8rzuXa99EL6+8gZI6JlQG4UH5ykxIl/gWvQxY22+x34IlRy5gm3FNXzGlMBNuMjSus4e
AbHsNDj+8Pvsr9np7YeEgnEeF2BV0saAAofKFiZBRsT6u9BnRGaY8/TLac4lNEQ0uy8wcxouIAYD
Ui4GhyZy8w37RmvnFSXkeh3kJxBOKB7a7Xgo2h6dxSKb8Yaqyd9hlv9ug8e+9SLtfgzmqvrd63xY
WbPzm82gAVAMqO1tDxvi0RFFdEgR6UEiNYUWkNQOnvSZPhbJwc5V8pFwVpz80fPuksmheMsaMjA/
SslOYnwtEz87QWfX28bLqj0ZkH0cZBM+9rGXX+QWcte13aWMd5L4OeXg2VZwDi/cdlV3LYYS3Uat
gXsN/6wkpfC9fascjNVpTmxBpTVI4dtJcyr6pngaEWEoqYw2sPetOy9q9RcNppxeUzru0e+VRy92
gVHlfups16KF0AZr4Z2HmuVjOw3V7+j2Ft9aO22QgBSR1lTbKSCNuTGJI9Y+HwKkw3ZB5fQnL4rK
i1znC6ZVkX/nl1S9Y5jhbSqrbL6bAFx8RmsQI6Zu2KNcAOE0Lr5ahRXeWHVp7dwkA7Uc9JdkoNy1
b3f7wonMjKi+beIWkCewYaYoKI5tLORBRZtfm/e5a8q83Uo6lnTxkQCzK/mHh13ahnkOahRFVV3D
0NfvrbJA/sdGBOsWygJ0C61SZy84X7AfnuWRYVgItNiVn0AJDvc576m+GElFGREP8rFwD3XasiJU
ySC1k/ITrIHmAGgai612QU3SyCK8r5E7xtN9mfk0SAkNS5OcZj0d0lS+c+Jq2hPb1MWIedRGW6B/
abc7X2TPN++RNXmn+/Imiz1MSmdV7FRSIlgRFygNVYhX9UJctg5QepG47iaPluS3Ok9u4sT/mC5a
nNJxFKCLV73Pe/93tEk/OVVd7+Z+yLdW7kdPI5ZQB9n39nUAzhXj3iLaNGpdthUefpspxyhqVAKk
Ka4WhCiUGeyqhpqeN8uVFSbRsRiWGgJhGP9h4QrEzSwxpMfC3aZQghqUJzrF4lJzsOMYQnU2CX06
OHMGgSbxnWM/DNaVtzbN9WihmNwvnv6UM7UFRz8ECKlpL0SgycnbuxWKJWFqsLsrrW33IoUrerJl
Jk5Bw3bxLRSXC6B9Drq8e8x/QXoGKdO1MY23i8jr5165CZBOe/riB4P+IFU/X8KEUBeFitD6Rm74
uge0jLNfAeozFupigltxZ+kCg8NSox+APG0w2BgRRsHa7ezOxzxIJBV6qOvy3lWiPkjhpBeiSNq9
WwKvzTXdQYxMsqMNLuw6WyBU1ALyJHLa9XVeT2jFUpV1l4gPgsNtJn20/HAAXSqKQwyg8Jsa+7m5
FaChdnFLUrAqpKb6xgEX4dBXyKA0He0VyTlHTKDF1ezseeL+MvCRLgC0X8CuEvpqHcXw+xrN7p3D
Rr3VmeimXREjw7IRbaO+Ijc4I5oiVuQ78v45DbCYQUgreHoRKqsZCj5agvyibNoUWZuZ7ESR8qFe
IKj+IkTTIJnSh5qYyuwX4RcPJdjhD3kui10h1nmXWeSFltfqY1nY0F3wMT60OAg9NZCpLjrULr6s
ViqQpXWJPT0P2bWkX37ZoN7GtP2ktWxvZbrGlwAuOblmaBlbX3oFg6y63cOA48lRRr+LEADfeZPE
8Wlckc5B4/1uDdp42BTuyp9xohJVNR/C19RL7gQjTXCdauSRLN/oOMsAJauxyL29jFLvDlhcCRlv
yI7tCMlEYJe5jYIpviRX8dApASxNHtlfKviCKJCn+hs5sHrKsI/Zy8bpLtGsgHFAbuMcbbRkjnFt
eWDXG+tBcwGsSdCBxeIxwILRQ0zlI3Y0hsHgp+MDqjH8G53Jh17g99MHqf1BhB7aswgSB6prjkPu
0PImX5RX3iKOY0dQsOFz45/cuYc27ZaLqoAKococXTAZp7jZTY92bDnbeRwzECyzt8fH6L6PawR/
ijRRx75VOj3y+oPiuXfDLr2mIO7QUNGMrDFpQqpxrHqg03QRYWrHFfp90KYG5HNCx01vl9lZqvU/
Bev/lz8wnQ/ynL+vV/+7/DQUP8hUvP6Jf7awnAgFWId8KAxAYvkmdX5tYaEG9g9SQbitQF1Jcr+T
/gI2JkFFCrix+Gd45BP/U6x6/JaHEzuSppSXMCn/LZEKI1r7XSlnbseG+0claQNJFMjX/piyofik
q2oS7tdUrG3+DQvVWIrdPMPMAvsyIkT5lJfQHQ+Dlhh6DYP2vOclLtv62sYhBqe11nIh5BVdiMn9
po5iw8NHkZskrBfIPukthZa/4nyFOZAC9gOV3ujRlqCvmBbk0+DcUWO2QY+uZmvN79NxAodb5lOC
saKro8zhDJmEFx4llkedt1mg2UX9toTwF8aHGqPgNttCVmBb/6IKsX9MaBFjAxwKri/kfzS6EK79
8e0g128THlfvazvMKqI9BFiLVKNH9qO4iRJ4YkzTbRQ2v3U+XftHlz4DtwYoq+d5ahu3rvffra2/
qr1/uiVmpggNMz01snHY9/x4S4b2VjVDn3wBk+sVNwCtkhfwVkd8NL4RzG2qIEvtnFDShhMWsktb
BJucU6YAMzdoDolgQvHsEtrqALpojZMVSE658Cn2I+359SklpbaWvb8WnX+74kvHj1WRO0AKETgN
BtEvmhk/Vnv0a3jJyN+hf0frBMk702/4vm5IiyWzirL+KmaM4H/z4HI1D8iDNOv922/vR/CHuRB4
E9cFgmFT8XG9Hy+ky6qLVhBSX+jdOLbct2VcoOjvCHb4IoPcvUMe0gPsAhC9tEaMgZNAPRSZhyvU
23fyY+n5cickTnSwgNhTwZ+3UGxQioA9cv+LGoBC33Iu54DH+sqSATLDELEADbx9xZ9eMqx51F88
jmUR8BbOnh2IlBU0ZSCfy4kkWe/wyrKY8yikTJhOv30tswj/Ve6apyNwucjrsOBpUJ3DTp2sLgt4
Es4XfBnQevvq0L1N0wtmdKw7WGTmFZcoidD7fvvCPz8kawh9DAYDEAkA1/74gamjhz7Ki+F5ETRr
GM0HZQjqE39q3u7bl7J//oTMgUFx+0AYCN7n6KW8aWzyMKf6MpRM1oJTFsX1+xJwbWc0/JI4ae+W
aI1Fdd1kfe2LvafSYn3Kh6Bt5abCHXeBTsR0KnrH7DaQZOyqdsrrQiV9qE/T7LpV/4sa/acPQ4OT
KX9Avwizr5/mFli+h6igivq51mPPXfRWVOTflK2ZgjbYljIGjivVMDT9xcv6+cOY0SMdDnq2LlOH
s7AVW6aDhqfL59WzbGclgfMyvM+CsE17sbURMRvKE9ukCD7ptIRdvev6vmd+XVmLox6zap2ZqaaY
p4yf8YQ0/oS17+gr7GTdIdy9fbfsi7MFzA0GwLTYJszg6QmfbRYvmdu+mvrmMyqAyMVt8hD68f3g
494A4VyLRKtjBM0fuw4ZZ+ymoXZdDgOAc5pgGSHHpp9ZgFX+DTYFb4bjzwUyQMcGC9VvrwGYEpjo
4i3UYR8GZHhj1J4r2NTUQiUaAiCYoEpyDNfSRuyJejM2IRqzP0ZPYBiXMnwHJmJc/li1SSE23bLG
vAuHpJ8gjxmzD0jbcTuDPulSvNzvW9/Nq6/+zADIRms8HtZ7tn/kfaiZqAOkXfFzAKnS5hEsKLue
7A+4eyMEtJ+gKK5PK6m5elR95zNAzvkvM5qIUJGRhElR52sodRaczDeVTDNwSrlsLTZ6HPJ30JpA
MTtNDjqt0e3ZDHOOvdLGZxLFj2QUhJV/9NSSju/GOag4zHS35ITgAVYciO48ibi0lc0RP74iLMPV
mOy04LQwR+/+6MLMU6fYVV12U7p1qI+zTWF8lXaWni6nZUKWcbuEkC70LlOZra+gGaccliIezZnZ
hbHDbmvDzmCyGrdui+L05wN4+QiPbIMgXWSUs0Vs8UI9UbP8hiUxQaysAmFVe5wx4JnvAZ3rKkfK
vsj7f/4dXdtZiITSR8hSEN54SywbiimPdzChN8mllzYlOKJozTPhQmjeqkuhx5szUpz8wDyPaXEJ
QWUCGmanGP9We2kFZG2aIojX0uqg4/EI9Ga5NHhb5d9kQbmBGliML88D7stNAEZfoi/gb1ovd9hT
qo4iVk3i9CXfTC70cL7RdbZjIMZM4UN5abkg3Z67Clk9fLQWlRsqGoHRjn8LSwE2d7cGAAtBwPq1
Qj4BjVeTu+X2Ivk9fE/x8Nh4edT6y00nY1UnqHwZWaJN4CiiwL5fpeJhGic267encOJXSSg7qS6j
ATpvvmtQAmUrTAhJ8SsrGXGWAQEAXgH1JJ6e/zhPubkXqKAGoYHyDFtQh4zzQNqvPmpfyg+NEWBe
ZaHJ22L0vLLbAeKE9wEOH78Ay60Dbit30Z0sEWCn0/IN82V0hjYr+hX8TSUpIE6T4+LyfhLhmyVq
Umv12Ib49j52OCGxgYN8JDaQOq5kGS40BPWge72a4JGi2PAp72RvtjTzE/5SFGBtvoSH4TT/GFsb
zEuQFQ5vARGXdsB3exFDXt0ojJP4C7sexRhqYnIxs6pllgF3b4totb0TYFa0KJCleqR2ziK1Q9cN
qAOQ+DJFMtwX1oEWU9LKw1joxBU71naZ7hIl2vXe03ph+YcDQGT8rSpIbDWJwtz4tz7aY6bpJYx2
7xZTIZndNXaaUdaTq5svXGe0RnBNYy8zfs0GAbh/w3AXqZTtUtJmmq+KeAAZe4qtgW/TuWHWIGwz
2DUPU8e5TmCn4M7g0lwcmgihHLAg7lzuCcSEm/0IxU5326Sdmiii0+GH+A7Ejj+mJwynUI/DDasg
zPrP6+xZLrQK29VGJj1nGA/xuE+xMk+uGTVNdsDcORrM4slyE1KCcdZA8wrMafiVmJaBNRTLDO+E
qwY9YX6vc9TUox3pSULl0NW8pV1V8D3qzSIse+puh9l3CLk5HuF8pdqGA0a5ryvE0wC0CRMFMaQy
6BqRtfGoDmJsZ36SEqbj9wAlmrhUCFUt7yKYuSykFH434al1F5/3N6YW0UHxFtkLtjMOLCiF6qZu
Lvj6nfauQp2w0sNyWLnxdEHjB4CvTWuoPRAuOY6Uhn0hwcl5NJP3oVuaQ3Ycp47luCDCCfYuCHtN
fNBharl3i2AUl2wIUZ57arsRR6992PRNj9igY1IsYc2FfqbzTTUCicTUIUR983LmppMgjYueqIrr
ZprPMGSnfF17dMAw/t118VzHe/BzcfdbjHezvkLuryTaKz0H3HGQzwjaH9D0DdjYOSN8Fk8Ie9vg
k16XNW1s83vaRRKWdnm2mMTZb4wK7xbpXA4t22JVyr0MekOqJRNNBPvTwsJu3LphTGdtM6c2qgJO
RtjdDfj4jqjhrbb2P1r1jF6EqJbyEXn2CDOOvu+y7tKvWyZ8fqOm9hkgQ2dd9UlluTcxd4pSbt1m
3ceMmLseCpwUyi8uGj89qkZIGn+amQDNd2tk4c2GiAgo4VZ6M4Qnpp8RODRwfwgfHRBPQvweA9R4
MRoSorKvZcmxiq7SiAJvxzeCmQB2vVtzTmHVu8s2WQplUvq1n3W5QSYZL7dN21t6/AMq4uT+5pej
drF06NwCtntUOhqlvTbi+WPWaZyMF2PKSVaik1TO67qLsnIVKH7T4mquFjbHBC2yuJkZA7UHFQUJ
WikkaOtjkqMhxcEHafJy0BpGl3SRltrSJ45oqwPDw8XPapwg3wKOdxCcxvX7FDhy3HWNAKgVowQr
jvZsp84B1QsbKzL0vNeMgYT0rPu2aCr3PUYsiBMzZQh0C6ixEcvyuIyLHG/wpKutB9dyh/UJh0M0
Ij1YI/37NVAJUiFQiIK+PYaLl6wL01pMmnaAScriiM9XjrJI44YV2uIIwTjpNsDsAJFxu8rD+ksK
TEctSFqMuvuKWwAj1+0UtE2wceTgjXT84rrzQhwIhQfTJa4sPNyYmltFcQSXSFqbfk0hlAOs2zbY
gTvNDpK7Xv29L0dpJbfgodsuv/8z+xYa/QP7YU6wmB6Y6WTmQG0rWbXe+1l7bevu2njuY0U+BZyl
wPwiAOQ/xGJmw/SMHFj/qDOjWXDsJdNgjpWIQMLm7kKTPvYc4GyH1PVNhGNgbzLMzNJIl0HeK/E8
Mw/WzuEVPhkWKamHTjRHDwyCnFNmrBHpXI8aWcsxPkxeY/IUH2MyYkqQ2zSAUQpWFSDcqasy/wOi
OqZza7cW2n54fY30Gtqp8wiT3jCQ2YeFxVs6uo5HFjwLcjfAvxo4lXeVh5k5NGJrjoEJS1zhxF5B
hlrlKXKdkpSodqj4rQu0p2HIbshLUD9CL6LqTUCsSoczGvtnl9RkhuvEC2rrwJycYTcv3GmfpAHX
xpQBv8/flOuBVdw2KK/zlwkEutlLAyov3P8Q5SZOFm5Q8iPotkbcUR23gw23sQdHy/gfaasVFbep
9z/Pc1c3B9/Jg/oafSvFsTi2rcml6jYwKQvSD+YdjU3tj/Y3xDI1kEqGmWrCv9qu6Rts6JgvvNtI
gLuubojh2qRIL+0eH3gUp9SfJxjSjrxHxDlNx8KPZnP3towtXmSLp0fU4OdXUXSUEzIGkDM5V7iD
abBSls8/38TasYU2U4swGv2hGiObx6Ya/crF8hHMMNJ3FoROQOGCPODBq5bY+wCQg97T62fkwLTt
J8q/aXwMu3jhiSWi/XyjaVCB3d/WgLLm9H6dcxFHf6gCfeXixPAuqeYLl3QUyl3gmCzWXlvTfOp7
xMrSi1bUJqkQY56Rgs9wBzgUQ79jsVT06+xlm82iD0b4lQ5ZSuLEJptXCGz33km0yaDCe+YxeLNd
+3EguB+9Ij0y7KVkMsbYtiDJfCwH12yRDiQvDS/ML/mBGKMqEjUb+ekPWWebBSZjPKScY+cEzAoR
XXs5XVOlEg7NqZlJVLdAlMkCfQm9/aSASLAeY1TMyKwFbwDqx2q0gLf8d/PTZCU9HMkyDDgu7ZT7
crZpGpjUEJepxCTzsjV3+7o9itHju5TT3PBR+4HAV13LRTLdVuEMUOIE+LEAZF91rIVym2lyApzQ
e9es3bJ2ovqmQhtJjbukHEIb9Q2EYCRJLbRNvi3Uzopr1WvPIwgjzkazAvINrD40qdRDEkRZ/0n1
aCpV6BBPLea51JauvHZneyzQQfcc1lkFmJ83m+OqxV9jL+aDDG5EeknhyXcetbfqK4lGir7yAzzQ
1XFxZFd8Uqm98FLi18xnSIQi1xiasOdpsyVCHmb/Z0UcrjXUxcOSJMyCEavqJL9KqFlgA1uWtTxL
NUE+FZBNxVambUo5otI+GawTOHA5Pfor2ucWE12b92+lkSm60Zk2WVi/2KbID5Bc4z8mLUZZj/EQ
G3fVEWVz0vUlRJJ+m/XKq8lRIg82D2/dRNzV7qh5Lwx/GaUI6geWk+9xeVp78WpCZUtM9k9t4EG1
RYN4Yemf7NCG36WLkDzqdevVqjSpVWlVCAduMDgukaQdlUI3Dx2k2fSPrFhqsyQDEc71nUBMou54
IVgqoaof4aHsb3EXM1ucajlpb3y/cI3w+Zwnx5jR7fTOX4J1uAjRjS5P4eBQU3CwWS75gVxGRegE
LtDw10QutqvRMe9qk4k60IOJM/Nr1bgUCSO/iy5XuCnckPBPPkTMmei8jxJlqsDXwqKMV3PTzbrM
Otmyy6B0bMYQU8RLV4U5C50iSbD657Su+aSZPZlbn2qUJStIoVM8jgAUare4CVqaI/wgctbrPQpe
JmCNfEYos0uBwVi9ASQzrEwGUlkXn2SzmApdv0aOaBlMootJmFmVb3eN/qJnBEIqiiQDHRwCzxus
mDUgSR2V8+clHk2dib5wmXo7y0WzCyjc1PO8v7jkeVeNNhUsEQ+5DheKCInTj+1OHCDqUIz++Nnz
ZzO9eV0aZWiZzu7bT/fzpQBUk+Mac0Ga5+eAQwdDLUbfsvmcuSjQkXn6roQJvhCsiV1vX+ulG/h9
/xjldtrUEhiuKwHmnM9dBmEP5VwW8vMiq4lCZkorRGa33uimbMO0B81fwZJuCBpT7XrQGCZVYqq0
ZUJM3U0Xwkw2IkpeE3teI/Ofs4+6T0yJUAd4cmbXgd/N/Ort2//pVSHzCawMpDIQTbit5ve/G2cs
OGpg9xJ4n8bMXrgPDihTFnK4UkK9famf1pykMRwxCmISBPX4vN9NGpU5NQnUJ0itEgJGrMN8frLX
wGwRP07mXy658xGKzYcBaoiPI11TB4Dcjw/Xd4MME/r3n8CJmxg1Lmy2+ykjsj8kDhJxehdH5Psk
E5pffy1RbervjLCA9zqQ/lsI7PlrZmoK1JYmLWNSKFLnK3JGPRB2fyI/0pOgdNRpSpcqrANTzv97
b9nxpOBpJTZMwPfkefO6IDEMpY2FNpoUAXzStjSleZZTqZ0ALJms8e0LGqDc9+vf8RiDvQjjeEz4
aB/9+JJhVa0EE91/7GvmRMjwo4lDmCMoar5r3HclYv9phvUL7P7CSzkZ374BQ6z48Q58FrFRgEKt
MuDRzyOLm6Sl3Qb1xw70SlLvmWWtBcZGdRphbfKStqg+NakxakImfv/ZFLe80bS8Kn9E6u1ifn05
Ve6ZFg+tf80ubuBWUC2sZVhzJAzF3ITDLpSjFaLyYRcj0TqYPXNYKj3hM4cUomDjbyTRiVxkDCaa
R/bcL+AEEZmFjxSSzDsjEkyqCzFXKSyTWw1o3BMsrN4JqGKGrDPHud9m5DZgx8wR37Z9y20Frw36
gdSeqFkUjkma8nB8yfgc2yTLcV7Bv9+IIZl5/2GS93QmHbXgbn2V1gVt2bdf//m2Ju45cEvApUao
u/60tCcqi9QSq/6jSTtJzpq0oymBIgjDhN4/W9ZvX9Ls2x+WHKE2epnRgFWFOXM2oGFQBqp3COc/
osQ3PcYpwy/qBvK+U1i3YhDcAZYQ0UQRtdixSQqtsjJ38/ZtnD+5lKjhEDmNxDJ77hzSXIPSmvmW
6R9FQ/vzMqv6sXrvFLPTXzvDePv2xc4XuSQ5CySdIl+GzCvPSa9w15MsbYfho0LbdX3y8sAsizxv
TWb19qWcsy3N3w5SG3qtHzB5gzt0NlFK5kWUZa2c9/UwinAX074ck0NCG5VKN8tnTocNA++KfwQ0
bFiXiyejJ4o1D8dwwIwk6VeUPGZ+384oy9FHWHH2fRQZQiwfgNqxK9ImT01ba7FMGwAWMjSlCxX6
pk1cVExHHpVlSx7OKjzOIiT+zaTIVpWJ1xQEBU4LlkUcLQ91A6LxFwTas/fNO0DsCgSewwQSraTz
d+BhgfH/2DuT5biRLIv+SlvvkQbH4AAWvYmJQQZJMSiKErWBUaKEeXTMX9/Hg1ldYmS2aFXrsjLL
ykwliQjA4cN7955L5kQ/feqLVK/MYUWrIsNiXnFy/v391uz4X8ezfqZMXhLBhWRZxK7wdgodq5qa
qnDCB9+pTtci5FTeanuPXpqY6pmCXnvvOSId7kI5lbpK+uc/tUOvKwTka3BzXYdMCN3QyGtmOqtQ
IRUFI0t7Y7lWvKqI+JK6yMaL2e45MG0hnXA8ThYmtWH3Z+OPbpFuIhl5avHuLL658GdDVegHvrgp
V4Ffy3YYFZq+8CCogHYbEDv6SaaCXQtReQMTf7Xp2kQXlv9sofFGMnZTeh6se2FIlcNezaIYKYH8
/pb6bx+f52lQv4XvGfg9ayGs/Le3tOEbDD7Z0t/zwfa+pG3pWjuL9uheZn7tUOPHLQqdLDjMfpKH
m9qBslEA535ExI9YvfT7kqYpKs7AmNFYoq9rPoWcX9VdPqkhXkNbsPZJkB4LWm3fh9pR9Uq2BHGs
6eXID4MbVoeYsLEbVqR44bQeo8c1QOd+XugjD5CRIauBpgpMZ0PVMHs0FqPjcACFcVyroL1zWJWy
Hewj+8ab22HT1XOzpSeeP8b08MF+WHQJ0rqjnFdlIy28TuRfUU24oHAjlPf90pgCZXHrPVisz891
XAl3FbYypoQRKXVhYcZ5GD27f0xsm2A43zSccgPDsH5C5ahe4Gy1H+EjKbZFYb8njyrd0SaYtfuY
5vJ6GoME/KpTDOTZV1uAkfja/ThNP/e+JPfND/ts08GvfljSnpKYA/yQap/hgBIyj043m9/IzlNf
BYrxT2SSguieZAFMQiVbiEzJOx71t5M1A4K2MpOZy1bBsdgonA2IivKP17hR+cLzmu4CKyyzLYJR
jehpTfnpneH35oV+vZiHUE4v8+zhznckQAHZ2kFDeYEPXqARmswHUVJfXRUF2ASHsDRcw1VxpEXo
Ze/sx/4y8k9fE60OLRsm8fPzSO8qfE5OW7w0ZcnB1c4Bn+8KWyB8+/2XPP2mfy7Dp2/pWBbCAyAD
Gtt2dksnC7HogFbmhbA43hnbYrkgo49slc0U5959aRXhfUJIbI3b0w3qjT3UCZ6DxJWbKe+QfSHW
kx9a2QZXpdF4n1hvFfukPu9wprJ5sboSyJHVCedIskv5syBx6LqkPHscrJnkGIAyMKFJoIIVnEUf
7AKFLNr+QlK9yejFYQKisNYG80taRR2thL7dicg1n82ps9cLz++dvdCZCI9borcBbIO4LzZr9PmW
gOAmNTn+vLzAQuDmx4kdX9hVmu+nZXouRZA/2UYwbXorounRtIbcO6jWy83vn4yr7/ybJ+NpsabW
g+AUZBk/W1CIFS9oH8TeS9TTOKCcRjzG5LteQIwncIPN4AAj9opu6legyAu6PVWxr6hb3Qy1hM+Q
e5HxgSQcZ28vM4UzQqC+FqTbuOs2M26SufSuZ8gkpV3YD9RA8w+VwUNbSRpjeOW7ibZLCmtu7dUB
fFiLw/dO09xmmSa3tlcnF+CtYZZFVf2hcLu821Sh6r/Nedx/AtGTHY3SZ4GQkxh3ttWNJHq2SfQw
5gG58XFj8gXIFERK3UW0ALy0SWmEsCZ+dFzDv07i2fmMzQWfCU0H8nh+f3P1vTu/t8Ct2PZKTrPe
ORKmpyTMc/fClyZx3FujsdPHOrFn7LtNad6KUWOjf3/FM7oGo4rgGa26RY9kI8E7B50ik8/bgqXz
R1qnzhVlM6MgHWI2DhQq0x2NiI6Z3o3al9o288ckmrrrJAnMozEE9u73n+UsKE5/FraaTJ8nc6oU
52LAFgwirJiy/BFNNBg4t1fhV8K242HTFLO7akwro8JRVNgvOpda4SaNJcAg5LAb6iRBsKbhCSG3
rSRYuw6xO6VfSuiloeKbTCZqjzVmupV9HF1GGKedVeUF1rhSs8CkgaW76FctUNm1XyxufWFwW3Zp
1hk3gRTa8z16RCWoeL6D7chylrpJvYtgnpPMIZLsuqDNy47SLoZolTd5iaRkTOnh0vR8dAeOpuxF
1McOq9BlXOR2uyK50cO1AF1+WUuqfneY7kparijqJjqa9JUg/uUQ3dA+3Ix1oPDFJQSkrLl/lbhE
nDK2F6aMrM+I+JMvPRakn05iJZR6hjR8r/D11/mHkfKKxhEgpv9S17MtOqGYh7IfvqQ+AB8qSL+h
8pjpGvLIOFN5L4vqw0tZGt9mYEEl6tGhLv6NAQsnl22zjXIVIPNZ4QWllCrU4uU/wkLO/eb0QORC
ROh1kstuZy5D8NDAid0RAxxu6yCcnmK/Jb2UrN4/gbH/b+nlrEB3enu0hxoLMHmJQBist1vBpejH
oZqy9EfkmfJjI4W6t3LD2HgUdg+si/1tnzfdVe2UxSVeYXHTlR4LGfyc6S7xYh9BcjkO14nR2z9R
zjfuygfb8vH375V4ewZ4fa+Qz/OKo5nmUHl2y4YinIugcfofVL2b6BM7C1etqSTOq16Zw60lh4ye
klok9JnWrX7Gi+mB1AmteryA/qce3SCPrk1YOJ8sQPt0SFgFdpAVcm53lHprp6Hd+/qg/wMGeJjr
H//z388vBSbMRHFI+d69NflTxP7lAW+eu+f/enVo3D4X/OTnZxUnKMfeJq0DfdM/9g+3hZB/oMp1
cQ9pyhgHs3+4LVCVOn9w6rSpqwH/+D9WCIAR00ISzjaWSpWrDRJ/IkMc9w/XcUE9ER3D2i+4zL8Q
NPZ2r4yNg3MoY5CqDnUN6y+vr5YQ0ebt5bEYMFmsgd33R9TKnVwhmVRff7kxd68r568O/bcD/3Qx
9o8BRMXAAYB2XtiI3Emnd3bOMTbI4SmdynqYuyF4hNnUIo+x4I9Hpuc8BwMKxX/j0pQ3gLawR/rL
uRsdv5i6it3lEmCZLwMUxic5z7T1eikebH8S1kpRESeSICQX9J1p8u1OQn9zdg8cURH304mhb/x2
YrJsRDy44exjzptJXgJSyGZtdv1SXyWVvtyE4/D691/ZOjPRvF6UoeIIDyONd340Kesy7KM6sI4u
3bGHkv3GpVVIIsbYgQSP+jx57SS2PkCKHq47DpfuRRJUdpEbkvvQUKa5qInQmvbKaKNwuywQ0NkV
wx8PXcQDh6EOZ7FJlorQIVUL1vopLwmV+v33OC9R6XsndQqeBNyo4TZv752PVIIsodg64sVlrPQQ
FadcB2T5ahIPNPe0Bgif4O+vetZQON08yfqKO48Xg/9/e1VSvbx0cltxTMUgHkoDV3xDF/SnmU7N
kZzy6d51anHLRpsz/xxj5fz99f/6YuoSoOYo6LojPY231x+CoMwQiYqjNOR0jxKmfpqDfrqLhka8
U28823SeRiehw7xZNAqpsZ5jFMLZQz9n9uLowI+4x69LOQIxMvu60LbVy5Q5zvNgSv12mkWxrr2R
l8VIPThBWfyeu+nvvji9E2ZLMD7YSs6+uOUYFaLEEKcvpsVm7XhhXl1bXcGxEzX4e6yFv3tJNHmF
95L/cZDXZ+xfumKIys3EsAfr2CrawiUq/+U1Rq33TCqbrU7RGggsa5qEUR7kC/kNA37q9ZwKA1F6
ulQHQw7TfUTYWrTN2E1fdziHt6KT010cD9g3yznlLXN92sZXAfmg+Ts79bN9z+kBUgLDdwehHV/L
ecUDK1zY+3MgjmGYEiq4eG27P42bqSvqpxb/zpose+Y99DzQAIBPR8kCb1TNQbNHFQ7LP8kcIAHL
uOTtRoSmevFbc7r//Zj+m1kQvwglbTx9WMXOK3VYJvpBho44upA9yczTaXWCbseTMEPx0CDceWdk
6xX0lxMcnUcTT5omeyLBRPl9fkUanlZqZrM6IlivDmQVus/oqPRfbMzxvWlPd60tlVyFSYhKg9JD
XK5GVFkfkz7TJRUMKS82Srs7AmmTC5Oe5lNik8Xo6DFxukWKVUMSIxsH10iKSLYDWXJtGIlzaXla
l0uz6J361usp8J8HU43tMGnpe/Q8achQiDgbtIufBR65ENGx4qfWQT0vSKs9I/3QQHDv9uUQD+M6
9Ya021guPuJ1wqYz3gUxWYArAKS2uZ6JA0MxZg1bfOfebliQT+xhffQC1nA0ayWHS9KTaS/kEZnx
aHyqDerxGyrUiGxHenzumsIsmUqmhTRzlaqx37IEUA7MUmL5HL8uj33ZxQdfFek1pvTqlmOQ12yQ
6YKmBMBtfBGzl30Q1Zx/NzMlNjn7APDu87IggJ6G+GUGjSevOswZm6Rj/b6iBlzY2JrT+q4xyf+G
1B0AIHYqZW5cNvAopzzPqB/7Mk/HjR163scAZieu8TTKJMr8gWS/gvMzCjYZkKiFHd7/Rqe09Qnc
Ux2yFKw81qrpe6e9tJo5ITyH8tu1FfVkX9RDeEWPKPg4jwOxoh75ee0RFK2AseDqmkmjrCxeF6gS
6jsvKvJ2PQVOHG5ofwePUdyz7GaMEY/Iogg98BxsKReP0ZatAe1F0ZHZSMio+6wCh21C6TPbsAVk
IqZYM92rZObHyLlBGR/aCOkgRpMwOhGW5V37mZf1rMwiFn6NMb3HJH4FFiedb8CbNNdoj32xi2Zk
ywi3k8m/BKMR3w7Q82lPo5RcRSABSAVL2w25CFoB6rS7FiI6WDkoQ6a5fBHKh+0/+NOG5ob1be6q
iiwWcjo5uIc7GGvV1yJQeLZsg/qArOMXBsr0I+rDVGe4RuXGRMuDzjDsCHeOahcAojesGVgnrAT4
zckHdmHMK4jqL05jStpNSVQ/GK6fZIcBcXvmXJUliNAHbwgrM2AAkFngbQqv8DnzoCOGAQMj1A1Q
4Gt88mghXs6cxABlT/lhlgVITxHUX4x4kDYfN0vLdkPsX+HvDFNvfhbisivCmrCt61ABM6LJzGxv
OM+NTxF9S22jnvHchvmnyVA8sTkkZLUARNCvBy/Q+ZU6yjJB/K2whgld2y/BYq2R39ZPQat4shI2
Q06rHoWeabZo0hE716syIkZXZQNTduJEx94jSXS9zNJ5Dt1xpIRqetgNck0rLUaI8uESPKJXUy+K
+KVLiC5MPA7zkOcUwbZoIeOTJBaTC4qcjl8/NzptlRMH2m6MgI9oI/xNNhfVISsz66EBx81/VOXB
ddcNzM9MZySL5U5QRBshOv4NMmW+05Cw8bFMHeu5eDro08fW8Kwb2hSCcpv/gkSg9LYvG6aYAMHG
ddQUwXWAU+Ue1xqL+iv1Qc+R7OH86xDQx4HaXrsPabq/NIG+lQHpcg9K9fzt6dOSMwgSFhMOcCu2
nRaehWS+a057kSyXpBGRmElPOiJhqV94IoMOqpl1Lu5AcPf2lODbJxw3bJpd4DehZMXdpEFHevc4
W9x7Afsm0R0crpTFg3rBCTIR8snfAbCqFeQidp9mNrjPND6DLUUR9VLnrLZNEDVPaVaw+0V5Mt+f
NgoYlcv5akpz+WxN7O9TlfNoGz7MZPnpC5l85FQmaDsuq8Ywb82YV1pWoXmrMD1V1wwjnh35d2ze
q4aFR1XtXoV8IjM12YRXFf4FV2T1U9jrBI4Za067DWlzPoMTpQmAPJJ2W6NaPvnAz6DOBj5IrqHR
kvd02uD0equSLWTdvh5+bL0mz2kAZQY8tEN8ipE1Kapf2Ts3I4H11yhmnOfYw9N6wbLDBwTtQsSU
jykh3daFCL8RgsDFy9MrJAAVEWWL34ZtECtPt2nHo++MNJ0CxTOqQ5/NHf8YRFomiWqKua3SR5UM
KOOFmAUbA0hzl5InfVsq27vk61QHm3Tce3R987wy4pxPS6Sm9qKx4nZ6eLplLm7NCO01eA/t3E8H
tqsOAtf+ph4jI94XMSEUWyFLRi14KNJTwZnxYUKXAdw5GfesE37wOA2J95BmIJS2XWMmF+hTGCOn
eKi4GLmnUw2e+HUSAKc+3c9JyV3JsyS4ljMRXA3Q+UMt9eWLkezeU8Qvddz6KRXQntAmtXu2+82+
CW2eamLR081ZyLkPI1vQoEzCR7qN092Eiea59bFmZJDki62VLIbcRC5vfNtSOaLHyEh0KGCqw5gw
BbiCPfr2NdXZiZpI3QVTaI2XfqUfUNo4TE1WFTb7ohXBY9ItU7DqOI4qRGw0/laW37MHstA6fpxN
YsfsNBUPFnG7sIdTjiHO5IuH0Ua6TkdoFsOKeR4cwZwEOt245kVvxEgHTn9DViL2yEoyA+HSgTqq
D7zLaNRPCHN4RSFjPSRM3bhPONI+9A3/knowj6XTu7QFESPeET06T8vmvJiMqJqeKYXXmO9OiRiA
rwXaKe0tEEl9z0lG3zWoJVMAWUjkywZGFy+95Ftk9L+f677jfS1jCG6khfJaLbMdbjx7sXe9yokH
dlXEdJRkvFwWeQR0eVTr2quYIU+MB/zRe5xm0t6OA2mJc+ISre2C/XXvp3YsW1I0Mdci9THd5z/j
oxNSsGkRcmzNe+cyayqj2gIgGPOrYpD8NKAyq/lIF2Bkxx4CpFqTNSNu4VHouW+yUuOiioQ2kdVQ
XDmSOx3nlbhgTJxuwOtcpA/uQ2oxL+iJtY08VpzT2A2x4kTE6dT4Or1k/gbyMDyexqdj9eFFSiHg
Yiix4dzgnGSIoJtnQAHEv0LGgd7jdUAUY+H/xCOcEeTYDu3ewCG0zefafQafIx5Oo0JShYWvboXi
VhI3cCGaUtxiU+HVyZSRVGsSHQWmQvcULb5AwvYaiyIErgLCthP9hV4zzuC7k2/kjPzZzEao3XD2
FLfC4Ssw5MQD/K5q3IgcUe/aoyl1b2HfsXeY2qa7Pq2Y7e1EfIANtxw5qTOoTUpy/ZpuNR4AfcRz
so5ssyr0uNldeIqf7lLuku2NuhjEAkTlPLLncV0PHZNCFbVDuGsMgk63JbhIlDl9x2tmNzPXjep5
usf83WojK0KZYCIwOnJPbfoZmQJeAaczNrBmkcq17IUweAg/mfZdP5TxB0H8a3VZMo3etiYyLg6N
nQ4jTypGuynCpX3o3J5NSGRkwaM50l8r60l/Xy8Y75ze8j72/lR8sGz3e2yExjoLUrV38UauvJZ3
Z8yi9GdkKzKcdVCMLTlSr4fK5gWeCLhPk5oVaU7GZd1R8gzYoczyMUtn7nOCnmNVueMyXRg0s3cm
buZhFTUVbsBhKi6Tuk5v8IgJsWbVLC452U97HR1N0EBdlzdhBWQvmHL2C9KamAzZZIarVlmdv50m
1ZlXZP+Q356GpE2sae+yp+odkoisvMwvMWlRhaFS1K+bnJTrj1i7eDxtUfPXJhDcJNtdpjsqgEgT
7JEJp9WTfzOwx6F/NN03uPTvs6hjhzc1GCM06/h0UM6I+zuM+LX1VXUr0Wz5eDgiKDZZFfsDIMd8
0um0mIQx8/aCHzH7UbHHZHUJ6mBLArd9SWh1+BjCwsfvqc/OkUmMD+qNFJ9iS4PsoULaHh6op5Fd
GVfBdRJEBFjWgbiNJhLBhdGpF2uZ/Y20dYA3w8neQRNg/WwJXgSpHDFbLTKxHgauvD7Nm1AlmByR
R9vbE8KZLF8m9ToM/Oui9ZMCOhjlq3FykHrk8MNhKLBVa3iFupzBk4RGdmVU7k5GemZelooViLNd
vLfcOPnhDNJUByyZvHGdYVpgoZrg2njdYTTVoTdYmYsMZ9ul59GluOTANnWa5k5aad+3F2BqerRL
luVzVukA+mU0fYD/ULJzMcivqfNwS7zUYNkIQ4uTRCFZWOQwy4eYivVmaUDG1u7E+7BELEavW2bX
LH7SaJtWVMkKcwe5z/O3cu6sHVeOH+IWMReRTct1TNDFJ/KGsw1dO6LlsLl2y67Nrd7DWIElBFtY
bdzRna+mNdvp0t/arT3tLQLnvmtl9Esa9MuPnF3lT+jXiu32SDAr+yqLyoUyr2l/VRc5xZUv6Otk
C4IvzONVQyRWs20qCG4uaeq3WO+xHKQy+VzUXfQRY9owrfsip5OsXPNi9t35NrDr8FOMH+171cz8
JrdEU8ROuQyiuwXrHL4L0tvE2kMBmq7aYJBPp+rMfzo873V4aCzQqfj/UVqff6juvx6TNkrK5PlN
b+j1J/9s8ngevGYp6YQKqKqgevilf1LhfesPiUYI9d9rr8WiTvUPKrz5B9pD3WcnQhBKgDZL/BMO
j6ZDajwr2rATietf6PSgDH9TDMOOgSofVSnaaYFg5C968WjGtA4FMiZRzesPlV+ylSmtWh3sGUNd
7uCIX2W9Le4Jr13NBBXjB5+STW6SNp3FrUEWOmEpu7YL2o/UEnDq2jnbRr/LL+LAYMU8BViTQN/s
+lOs9aQTrmmneO2uT/tQhzs7o1xhHMhdKBJog4YAEqGr87Lx119BNe+HVTtHQLcKP/okShVwikGT
skZi/SUYx0ccGESIOKGaP6FUpFQ70vFOBgNggI7ujnSIN606hBmTjvZmQSflezHC5t6dm+SaHxH1
pjU9AsEr45iEdao28ZSO+5bY+ptlRAIzKcLEFx0rnuqAcYCg9m5uVXxnBYrQNnAG2qNM8vSWbkqy
SXRUOdgWwnnicS4+RrHr7iwdap4q/tgzCTpnffpUkQa/inxC0H1n3vmwVNYG5nucSBUKBXBE3ces
Tr27sBL2MXRsUtUryRl4V+FeQuOMu2sT9GFAatzgbC2m9ZXEwrPhM2cbW5Eo71RBQTKO563Cyf7c
Z1m9pyxJNYCwdzT6HyIif1lOZ9PJNx4GgbXjjs6KMIzFgbLJrgYwttQ2xqVb4RXZB3gZPjkK8iP1
okVsjQGHNFFo2OxaVbo8D7e/Xnxr36XmU6LD63sdYw8+8jHEHnkVjO2nOZsdjLNm+RUV5Hwl4tpb
FVj4Ie0S1Sg6d5OnUXSvnNIuicuu8hs/LcjRK2PCOoIc4/qqxqAOHVfJu8w2wo0Re8NT2IbWEQNa
usWfO13PS/2js4BXAQbFwhw2CXPmmKqriXWlTaW9xj80XcMupp4hZLjpS0KNhd19iWDpY+DxsstY
tmF0GDszH44TR5bmuY0i9RUDc/8zwUh2lJidD5qZ/jGDV4MGtuwJD1eNXHdDwS0b66K96S3zK6tt
f2vUlrG1RvMHWgMgwSO0icItm8shdfpVntjmB+BTQm0wBftPPqXBh8Xoq3U6hPlWNhCL16gZ+mJv
Or2b7kJZlTnirnH8GkdLZW7EzNFsq4xGgdtNW0Eu+2xtXa+D80KQinkcqoVcSDM2r+uGSjI8uDk8
DrV1N7riaVHBk9kir6HKvG3xn9b7QCZUaxzQqO0FAW/WBfn18jMU2IcorH+YHA9mja2qty1dJHaU
7Ks+xLlD0SrwgZfE0tpHzDn3/IZo5dkqvlVNcvAx/l5imy/YN0snZtGL1GjdqEAt0YUfkp247tv6
qUCaBsuym8ktN9UuNfrwbsDVsmqbrL6ZgfNt1CCnXW8GF0Tax5dZtgzN0Vosv9j3oSgCIujn9JDZ
ZpptE1XDMZ7Myr1Rrh1uPbuK0fiEYtvU3biSHooQUUv/M9JJdEzdcihNz9gDA4gvMp/lPZQWOJKQ
7W1gzuOudFJKX1OefUH7Pm+KtBkPfuJR1esK8p8IcSCvzcGj0abukaJ0tq1lNqwksRJrfwB5m+Lg
vUozGxMIEd4XA9LH9SCK6GYc3JE7AHuC7ofpXrqd395MZmc8jtEm7nNi3LJoU+SqplgYVWyU0TPt
0vog5+kLwaRygw3cugSwtGxd/qtD7prVjcjthnaTY0wtkXuNRWm8p9N2mVHvY6Zqm6MdtPYDSPV4
jXzX38Sot8Y1xsX5IiQCmkSLPMueFrY+8Du98QCoEVB8O3wF1AzVYehjIm69oN1RzROraRlu8yWa
f1JFGfhTUD6xG8E68JKaQMpQfXdC2Wykh591FctSbCrL7C/DYsbVTt40QqH+q07h2o2IxPbl0oy8
pWFFMg4ckhHfMHrE71bJarNFE6WuATsGuyESHyNaI3sUcuaByihZuaWfXuQeijlo33tVc9rC0efj
ZyX+FZrLsAcsZF6asyfWYZDFl3J0wAnSTjvIDmAtK7a/U7VpXfeeCA5T6SUU6vJ7gBlovVXkXWjV
l4+yOvnZU3uqKMX7zootnbMexZBTNrcayj2i4EwYZc3GnOy7VlRro5osAAC8ojdxHbEdNIHIZDnJ
T6TTBhvXSsQVNpdwN/bNYSqKZmsuk3rB4w88o6hH2gN5fU2tgh1678SX7RJ8I2GoQDbXUi2N+m2f
jd9IeOm3JhWzbd+z3Ig2vvRbFUFsyzVYxb8doLaD+bZv7cKC69EP7hGpZrFrDXUbzel9byrjOMbp
3cR9vSL21uJtzG8jr1h2k8wClsYESS2kdyV37qJa3O1BhGZ06DuO6NP8ycmox+GmHp37pk8ieUVh
kYLbrMyo2lqsnO2KfBMbj61pI5ZfOTi8za2kz2Fu4xCJ48ciMQPjC3amCSAW2u6F5C7kwZyFS/La
pkzkubP1OiHmfe0mH12v1baFYWEro7LcoZ1BuQtauiCdMKXStjJFW/yYKzG5KxOh/AcLA0+8qdN2
+WzX/fS5ANdx5XWpOPRNqS6a2RhPvDMSj8VM4QNm8cjUn5fcgyHu9jNUcPpczJgaEfE8p8T+sp9L
r8i66OFJWV5x7y99cgUbRW0wg2whZ46k+PrRS2P1xoXqRvdOQYDajX4DjqDt0nJVlEyveP65QaQ+
TrvYjKJHZw5r6BVgoduaoskqKDD2Je3iDBuTRGAwHD1BfKxuC+c6YiMObd0X8baz2loo2mg9JGZW
LhOkBWvbyp9jH/yX11O2zzhozxAdIiwfaugvzXjuD3mcGUDxG8nGLzRJwEKMEXwQriG7ddUtTbLL
XCrOlR/QboztXm6yqDGflJuShjulZnr047a5p3g8Ktprc4IQM3AvFETBXYvKYr+IGDQSqobBXJlz
6ymKEnP3OSfabhOqQFyDNtHR2zz8L4TtOjup3Au7C/tmlSwdeGG/HOn+UbtDhGkPe2A547DCVh1t
7ckobh1Ux5HeATX5usDJeOkkjvk5DJESIycN43WEqpzT8eyUA8OlM3HLd90XJu9la3OTDlUgvjle
lvFic8Rc8UTDZpVn5sxJs82wzHZ9Oq/a3rXWHVmK9dqRMWHEGNRgTmdxv+3c+KYGm7MLxqK7HnvP
vZSxX89r1DfuUQFJw61IbfrCIQd1G/DQrnzwMcMmL535ZQr9+GvAnvuTNUvvEDpA6dDMDt61Mtma
bcJIRMENcdL22pq9L11hq88zGGhANq6zyw341NbkmpctLdR2TWakfNLcB1wmPuWyBLEFa4kV3OQQ
639YRgjOuknEM/NpcpWMhqCE4MgvsHrUvM7awgt3RpPEsPnNxVpFXdGSGdLZ972o7K0rUZRW9G+3
NNeCi2ACWO9Ow0BNZRhvgT6P98qDzIWgclqnbmatqqyOn2d8RA0x3pWzE0mFzKwWNYHKJAWui2pK
YFl0zdaQsdxZAwpWhEvTNZKk5RagUP0RLJXnrpnP059VJ9QDdJ78SyTMPAKRnQZX1RyFV8R4mlf4
gdA5MV4PJlCOo71043o06+rSonC8NfB8ktjn1Fv07YK9vym3rhuC4/eA2TE1F+VulLV7keZGeTmZ
7MVrLPQPVZvbdAnbbQcb50MS0a1O02K4TfHAH5gkBgIJY14Wb7DYsDDz2TorKjaaepsVqSQTXhTV
OhvmZlUVincdiuABSXm4zQuzYQPV5d/jTLrL3sMjvk2aXv4cump8kcUU02nJg+lmsKzJ3o2tU72q
SP5z/n/3/H8SUPzm/J+o7xU4oPLt2f/0U3+e/X35x0kmxsEfQ6VP9tH/nf0D6w8KWuCDAyoCiDW0
9u8fZ3/S3xBPOz6SEO1UApr9j7O/Y/3BER10I/JPyhOUDv4Vlee58EaHnuCNsxxsNdZf+aoIE+Os
p1L+2mzCtjPduYLAt2WeqXp2La3PXwokf6P0/LsLUgxB56l1N1KcCVRAClm1VRfuAZgCCJmBNIJF
q9dk7jPMWXneEfq8LW0g3+IL4tLgfiGv9P/izw1SyZEGuezBq2L5nOrW4qlZpdzhPWHeuYiVS/Go
kQQiSMR5f7Ko/yIYa+MxjvpMOIdM9+ATD6kq5nJKk9KKqKou9OS9LKVeqRu1v7+rf/MtGUlIiMk8
QkZ7koH9cumxYeYwjdY5KAtZWunXWobnlhS4aZ+9l3UkzuWjfFGNuwADj/MaoMfZM5yguxTelDgH
OItcyKvpSKzgJNEMGzqPhbZEhhNfFRTv/fXc0iSnBlrRtpzyBFkDG/Z3BK1//frUwjAUIuTCQeuc
Mx5SEdPnjkLn4OP3oAVZEPdkIqe9+DevRVgjwmuGMAPnTHSKAdrMiT50DrYa0RM4hnrhbD3d97qt
9vunqu/jr2KuIJDo9qjLuR64eJwLbxWICd04ys+9cxjC+KeyVLClgfmvqipPF0Hgffp/Zqmzh4mw
zfE6K3cOC+hcEGYDzUyYQ8YaNho9ud9/ozNvin4dpWljSkG3q7Xr54JSPwQNvGDpPqTYXwrMgFyT
bAm6b3mr6ifop3RE5cxLqgWnc9zZl9EQ2u84g/9mBEuTQpll6ldVNxne3tmQrOQwBDB0mPzOurKz
kspdo1sjtaEYoTQ+iy1gBXp180Ko9eb08rpaAc0M8p4C/e9Gr+PgnQz0k0YD//bDZHkgpyKreXmJ
+7k/9anGEm0gncz3cON/dylJMRkFLUuLdT6iptqnxe419iFxub1BoKPljVxHf/qSJ/H7h/12qmf6
xn8YmF7gsLJwVD6/GBSpKm+a2rgK0QgsK8OgnlNiRX1aRoRKAylH/juC8DMDjb6khzfOtKm16wd8
rqavswU/rPCCK5Oj+IUDNhf9eaumezkaaKVVyHM9dQM58KAqiHilCtSDB88oaef5iWz2i847Pc0g
r1KPeUFNsQpjY0HQrmUZv79JQO3fvOU4PiTuYC1ix9JhQxw/e/wEgKbOxAHuSuVmgU+H0JwqkcYu
EiDLoCYWeLnXNAvbKlxXoB7kVvDLji3iimI7pzmd55AU8QTpfdS9LGQEvkxWxtB97Wpr2ku8oTOE
CsMVtHlXHBVQrOmmZy5RVpkpP4b92b70oFO1GwJiCLmx0uap06pVP3LsqzblBq5m+r13UZKjJcK2
EjySvWDgxQzCRuyFcvnVyouJBcKCKzGctqCyVxHwNXmRlw3X0AKVkw2saXzTXDmDg52PaqW4VYAg
4Js4tFDR7HXLhUHLTV6dtLmqiwp0eK0o4ytOp90LKtLmCWKZVV9hM57vwZGRFGR1BlqPOouSr4IQ
DoBoiy05sI3oQx4bYoieyi6Tz4BXGO0ONennWeBwV6LWK/SAcKtAJvW9xk21Hxqvuf9f9s6suW0k
y8J/pWLeycC+PExHDEktlix5d9l+QdASDYAEARALsfz6+RKAZJKSXVVORzdiYhD90kU5SSQSdzn3
3HMzq9hemKgazO3QN/Yz7O/enNFNjIfp2EdoUfCSCvqW4UFT0GuDHYUu/LExtPCiI8h31PGuQs1k
IfbHrTz7bZ776C7uoZalrqADdFN41TrL7zdbXxMz5wr3rM09VZ87TeZ+LNOGv5p4jf4CxX5W2Yqy
e1uwbwbIDO0iwqPGeOrzNLci1BS2QbZm1mVdQLmxbVGoDiyayLZg4PZVIAKTjqPfke8UBnS83cCm
rc8iZQJtqCNIIRrLqQE1NZe2tWE3wfpT4I/EaeI5471s66orJU/gt+QXOTLm0QVC/fwYRC422zMk
afN7K0FRjBPsN/7ZtnXU22AC8XXRmFsoGRD6YC7YjYG/YX4WBXNkJAUdjZLvx1zxWNYpmF8JsFm/
TlUHX1SAxtfnDZrSGgP3qLTNU52RT/QYkt+qIRTuPaMalhZsWlp24syNSP7U7J2vt9pl21a+vdBQ
G/4S7/fxe6cNm5toBzgHUp6oQoxTdUg9lewqjBKmDkeCSphHdY12XJuUCwWxdNg5bVjNEIKJNzMU
IZtbh5bD660RJCmzeOlsBZQCUqecNWeKZvN+g4LNWZkEaXoFWBASGYEGzFqS9jdQRhw0QL1yC2Eg
K745Rpu8ACUqb13LLBmRVq8ZY1xusEzzVrC6yFIzNoGGj08o3WX5eW421h0jhtVFzrDSl1CdM/9c
NHJUM7dMw4XKoKuLfVImty5limoet3nwxRcMXDspQM9Jpi/gIXrXalPYuwsHOejPKQwbkvm0/cKM
5uRKN7bUTmijbb/E0W5DLswshBxIM1sgRbyfI/gef6EjGUFLuOU5o7sy+0IEoyA4NZznhWgxONsR
A872BC/nW0crhGGCBch0trcl6NUL2lnSF+ssyM8bs2xWHmMYz4JJOHnTuMn2U7jZG3NkvYtZGtMx
u0aveQZ8sLQLg/cDotsCIfxgXu4z9XxLGr/OnAn8MwjLlD09BsptMh0UyrLhnxZzWApoGcwysF2f
kQ05LM+XRLrOJf38jblAEpyZf57HFxmR6y0QswYrRZpljoYfA+GThtLNNik/pBtrl873cX5eUq+C
KabcRXaefHKjUJuFrlqf5wgeLsqI38GchO0bvFJLqybm/aVl7KpZ6is8UZsuhJfwD+LXtHylr2mv
41BPLCKyZccdnmhrXolcUDvPkrTQ1tcMgxFIFoqHOxA7rKGfKRikpHXV943ScmSVAiZrZpf0nDgl
oM8Zgoc1hKpkp8Ahh4rbzqH+J589FcJsx3hBdzm7RPAYf+yUpgeHUTOSayANsZpap/lF34dHpwSB
mZgCPkE99TZHr2q7sCicvhfaJwz6DswdLEODvrCOfJqmHFuBeYjyMVydz1qyo6N7H5S0x+iJlogh
onm6/QJO6KTfmnRvCGpxAeiBHtxZvDaqFT0pO39ubibmn/D53RdZ4OaXqJmCEce1H1IxU9fB13xf
LNfQqs5M9Gb9uddgPj5F1M0m78IWRcxLRwuAuWHLzK0ITeqgqnaX6wl61w2iXh/oZNjSKG0b1Qdq
ytu3UBS/aVH7qWas5qtNoUFcsSIa3TU3K8+MMtXu/SLw79swrN75pc2T441fn+3gZblQEe0KKTAx
UWK2i3L7CpHyHBHOKkqZR2Vhx+ebEhTssnBr5drYJc3NLgc8s1qGCs2y7aakfstTYGYieMLHSbyv
47NaLaKbOsuMVy39Oa92qlG+ZSzAbp4lKmWU/SQ6A4jVvyautb8urBRYzvS00Jrljh7OqdEHoO9t
5c6YQoq5cD1zsd46xhXtCl89pli9qwp/Qx9dqdygsmB+2VTWxp9nEXptBrK4UJ8b3b91Ic3cZNS6
riZ0lVuzYO/nSy2s0uutTb0wDs3ymjnXE/ouinybXaiYvPMJwex+QRel5s3QYrTBsOkFfG9t0vRy
H+vtuzQMvJdKU7ZvikBB1HrvV59RkthRs8hzI7yqw7o2505Cjw2CMpWzubVqCG4XblDml2S5k5dr
u00+MAFdc+eTTbmNBdKroMbJ4bmt8PDf1P0uvynTFOVWHOF1vM630SJ1A4/qI+JgjIaMdhcbg5Hq
UMpTyNb+3t6/8bU9qHK89hhXl2PyPm/qAr3VJjJf1qGGGYUF4BbzXbqPK1SWstKjEJtoN4XdtOaM
DirVOXMi28AgqtUq0azSO3cnuxYuIPwuw9gx7y+y2su8tMO3+VbdfSjVJv9Iq75xtq/bzbxdA3wi
1WrMDAXaGwW1tY2cT2WHcxh/wT0NOvihQmHgszfZh9HCYKte71vylDiCXDE3Ey98RX9Y/UHJqsmN
GTKSYBbqO/3cmeiZPaMT1Dzf5bZZzRMtdPOLkrP7DaJS/Wfq6MVdZXr2fWUVVniuQPTO55BfYV2u
mcuUMScF3l4r4P9FFtDNdGkX6TczqP3X+Zq2gllLU/WVXtVBArs83sGmCHfNzKAFbb7BO7+aRPDC
NcXyioXrE7P7bVMjds4ECRRhS6NwrjelAovbsPefAvjqtNX47foVvDDUGDwqua9iN0JxBCR4QuOw
zlOLAJAMJuRWUV1+rINd7Rl9Bvv/WOhfYqGgZAepzdNud/qD6HY/RkK7fzMgoapiTClAaPStwo4C
QgHOGFhQqqrykeBso6aCTANp6wMQak6hQKF4gs8zQA0Fdeqh3V2ZgunZNLyh7gpLStX+CRB6jLUA
RSrILpCEm6pm0F2vi8z5AEHzykoNTW9X3Zbbez+PFkH09WA3ngE+j5uVn36BSAMPviCrGUeY1nyB
s8ZwMuq3dJfh/jZ0IWnf//yrusz6O3DEdwGsgK5AZzYQ233STtkw8zYyCZNv1mZE7k1oOtGoZDQQ
rFBmMb8wnMR3EN9jNAN9XamWT9p5QldHGF/RAbjzt/d0djm2D7nGCBTXvvAyX5AR43IVEvCG25dl
ZuQT41rB07yIEJv3svfOmrGxFk263vtmV5wD8JhXOeXT12vYOCEJhLeLizl1G1iwesZgUG1vTagH
VnvdLRYmo+6Czbudq/l7mu+ow9nEZ4lDjTOEU5nP4lK7ykjWPjT0eF9H3q60xWzbqDrfYvn07bVd
mOuFWVtUhNSNWX2ZJIo120z8bTgD5Mnmis3IxFcGA4jaaxTlg8m7ikYlIz5Dj9xz6T1jgmtRexc2
iWve92z/n7Eaw42Il/osLsKieVOusubtKsfP5g/UQvHp6ySMi/fJr/3RzxcatDP+wg4B2Rn6wevw
+KO6X/yzNSLki4vyHmEOSihYH1FDEVUBLoxKlDBdvf94wjRT2oNBY5ze4h3szo/u/+e31m/kz//m
Zz991T2TF/f//V+A7o7s7esYTtHxTMtFf/soHBzevqtOUWdG3coZtgdbSQ1sRLsAMYJHdlSX6x7M
PzkD6pTKF9MlkdvpLooch5vArFtbF6P0NDzByO7eEhii1N3rDr6TadNg38/evaoILRmwVKs/bCN6
9iTiav9a9upPv2QAlKmq8/LjI/vbJxQ5evjGFADAJEoZXpDRvQFC1096F7QpYguINoPTdxfP+nAX
XH0q3g2LwK3/vD91//6zcJeUcSHcEd1MR6V2QrW/9yKcrPDdFegu9wgkKbTBnt0D5JYQW7FEdaa7
xncSFEXaIWDrmCeooWd4fAIEecHADyJn+egpxmULGbuG4ZazhUJRCzUdOt8eb/LwNbDNqYEks6HT
09tdo3MIDKNWsGByu8AZgE6C1Rs24SQocFwaVcjbOCX/WWPwQz026vH9k/l1v6AbU03o9TqY1+46
eR9EnsqLguYTZWNx9Wfv328Rf7gJVD4FHUPqKBh4Px2OB5NMhrNwYhVcQiMNTW3Ec7prdDEC5FFp
q2AQBKObiyRbvwknOQLkLdACKq0QM7prdFZhEBqUOwr21GB4AnMd7OdfCE2ZUmymsYMmRnGN7oUA
13ClAyV9Ss8c2dJDrnASKJEvwtuAyEdC2V29MR6RWeBdxZ5LHQXdnmqmAbECPbju4lEfukkaJqYU
sYTg7BA1d184ok1AZxNuhdwmkDcp5EWqIGQe3j0tnoqgcsKt6V+U8cWJKCTKBgmaMzWx++ojcHAa
JGAUHciqYBT9GRmdZ0BwS3DS5A6BziEgIdCY+NJdJ+bAUXAdBiAsr0R3/afyph9GCcz4EiOa5HaB
zmUk0B0xNqy7TuyBo08B0nUIkoODHN9ZIMKR3gV7SsUAGUFIXN11EibYzhQ5aMUUPLjuGt0uQOLV
+h/163GzIU48rmF40l0YcGIdESx1XMiNj7vE4RuRb1ANW5XeBWOK9VdsSAGPd3m4C/TWk0PB9eM8
jM03QjN+InXwjyFVUDXuHbRkyJ5OvYM75WuQWH7MMce2C2R+lmycZBAMEgTpBIS9XTzBFl13Cvhu
o0EzAM+j8w6IfVNLlfMOhjWl9igKqoNNOPEOrjGFVaUTkowuVuaMOrK3D6xInOyiv/vd+R2aAoA1
QAZcAtBad43OIAjKtvSrQFBMfYWGlOcBZgZzEUPgP2kGGJsp4HSK1g6pEAlBfqaYcYcPyOIJnGS5
U3qukNhnUFl3jW8X6N/pU/pfDw6oNdHDgnK8aG0Q16kpcHCbgOzA8P0u9On6mIIDAXBIngXSZ9wC
/gW1n+46CRQdE4tg0+lHktpd47MIOnM0ZXeBsiLzKUTL4eOzPrSLNiECzBVauQbnOT7nqJDhyu4C
KAKHgfN+AiJYU5vZL+5jsWl8yQIpbf9Ift0eAC87YkIRKMqP3gRbgHZiIEh3je8MMEVQOkLA6qH9
9AicigLO4Zsg8GWsAZ1ywy6Mzx4gPCabMunYAwfhf2uIhZ/4BqxmT+8b0uc+JBmRbwBfFlxBqTiB
aHEY5vM9PT48C6pqkThiFm3ae8XVm+FR7QLdhLK7YEyB1MTkgsH2c7iOdkGxpsw7gbfhjO7+Bawo
zUji/nGxQoXvWd8IzDbltJFVDajVuJ6/JRsbwMrD86FE8JATnTx/6vDUn5ke/FCcHZ9foH1TFlA0
qLgxVJIzTgm2u07fAgU6gihSD35hfBbR4JRK2gIARfQhROb4vEVENpNPkKUxvtN2xgUoagYHVXYX
KDQQCwOZMTnkubPQVV9Bk6DqdV81JosgGEWy9w/bghGZyGoMt3+SM4m6K0x3RTAyumt08bKOxoB0
dGBCwiJpZEBd5/xPI0WwJCRlRVv7gCWNzzviHqV3QcXsIYZDVa3fBe7yMDoAVkX1WoAM3/PrcVkE
oCBNNncSkSLEdbgGQ8B8kjV0BCUb6jZyw2OzCODdA9grlTvSpoFuhXkaHFCNZHuZWTm4zdGlS8QG
0hUWoDRomrBxAAm66wRQpPJsEUETIn+vTI/sJbCetpH94zoTgSI6MlRQBlj59CVQyBoZbikan/pt
+vuvwt/woI/9MPMgjO67TphwlT/XMPOjP3hoBHn6+dAEIjo9BLf56A9FY0z/3X07iPj//zoq8XcF
1YMPHwqs3fcM/3y4wadfffRdD3f18B8vw1W2zO6CpvugGX5mP+b2f6Ll1+V2edj4x+nj/fz+S55M
0X1Ml/9i4Xxzsq7A5KXXzRg8Gh8v3HFH5RfeLON8mT/8xL5hR1ARZVeeL6PwW5KdqMz3rC7ptZMo
yZb3ycOvFL+aQbj4D/mVmSd+V4R3ZfGwWLd4170ju/hiFS2rZbY6XLlng0uvTF+yGPb8R/LtD9oe
y+3XY3H/nkcm+y3n7Hp4f3wKe4qW7MoXq4SJBMcr94Qf2ZUv2fEwPNxxVe9kC2UXfnG/DI4O4MDH
kF6X6WZxEh6/kT3VQXrp+D5cnliRvnIsvXJSHT+8vtdHdtnrp7apr+5JL8wC5d2mOToXfclMdumX
SRnmT7a574GUXftmGcZH1mMo+cqviwLEMr4/3A76JkTVSH7pPF/eIWuxKoqjMz10xUqvH94Fob88
7rHqSz7yS+ML8qQ4OtkD00R+7TwP+V+aHtmmoS3md6yelNnp0qICJL10EhcnNmTgXciufLv6mjEQ
9Hi3e3aT/NL75bHfGmog8gtXf1wut2kehMdunfUFh/93rH+1yvLVkaUa+kl/x+I3qzq8O3JjLC7q
Ir9j8c9JtnlYqcsPGNOjPvyHZ5vm/1aQfZtkRfDHfJkleMrj49LX+6V/e/cFi+Xm9N3vwXLZ5V8F
4fGO9+iz9LKbiIjkOKvR+oKn9NLZyj9tY+2wYtmFX6/iOG+i/fIkTRgYvrLLvw2S+9UfL/Invq1H
emWXf5eUPziIA2f/93zB04M41O5kl3/P7q/yfHUUUgz4r/za9XFWqfeIquy6H4pl8GBChE0ZIErZ
ZT+usi2e7WjlHvyTXvm5WWs9jV926T+X+B1GVx6/mkMTnfTifzUorhP4+HUr/ufPhOhl1/6xsNNP
V34OaXrk/D/Fnx40Up77Z8fgmviLu2i1zP71vwAAAP//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_xlchart.v2.14</cx:f>
      </cx:strDim>
      <cx:numDim type="val">
        <cx:f>_xlchart.v2.16</cx:f>
      </cx:numDim>
    </cx:data>
  </cx:chartData>
  <cx:chart>
    <cx:title pos="t" align="ctr" overlay="0">
      <cx:tx>
        <cx:txData>
          <cx:v>Sales of Category</cx:v>
        </cx:txData>
      </cx:tx>
      <cx:spPr>
        <a:noFill/>
      </cx:spPr>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Sales of Category</a:t>
          </a:r>
        </a:p>
      </cx:txPr>
    </cx:title>
    <cx:plotArea>
      <cx:plotAreaRegion>
        <cx:plotSurface>
          <cx:spPr>
            <a:gradFill>
              <a:gsLst>
                <a:gs pos="0">
                  <a:srgbClr val="33CCFF">
                    <a:tint val="66000"/>
                    <a:satMod val="160000"/>
                  </a:srgbClr>
                </a:gs>
                <a:gs pos="50000">
                  <a:srgbClr val="33CCFF">
                    <a:tint val="44500"/>
                    <a:satMod val="160000"/>
                  </a:srgbClr>
                </a:gs>
                <a:gs pos="100000">
                  <a:srgbClr val="33CCFF">
                    <a:tint val="23500"/>
                    <a:satMod val="160000"/>
                  </a:srgbClr>
                </a:gs>
              </a:gsLst>
              <a:lin ang="8100000" scaled="1"/>
            </a:gradFill>
            <a:ln w="19050" cap="flat" cmpd="sng" algn="ctr">
              <a:solidFill>
                <a:schemeClr val="accent4">
                  <a:shade val="15000"/>
                </a:schemeClr>
              </a:solidFill>
              <a:prstDash val="solid"/>
              <a:miter lim="800000"/>
            </a:ln>
            <a:effectLst/>
          </cx:spPr>
        </cx:plotSurface>
        <cx:series layoutId="funnel" uniqueId="{7D02567E-F41F-42E3-9B86-EA6DBAF2507A}">
          <cx:tx>
            <cx:txData>
              <cx:f>_xlchart.v2.15</cx:f>
              <cx:v>Sales</cx:v>
            </cx:txData>
          </cx:tx>
          <cx:dataLabels>
            <cx:visibility seriesName="0" categoryName="0" value="1"/>
          </cx:dataLabels>
          <cx:dataId val="0"/>
        </cx:series>
      </cx:plotAreaRegion>
      <cx:axis id="0">
        <cx:catScaling gapWidth="0.0599999987"/>
        <cx:tickLabels/>
      </cx:axis>
    </cx:plotArea>
  </cx:chart>
  <cx:spPr>
    <a:gradFill>
      <a:gsLst>
        <a:gs pos="0">
          <a:schemeClr val="accent4">
            <a:satMod val="105000"/>
            <a:tint val="67000"/>
            <a:lumMod val="20000"/>
            <a:lumOff val="80000"/>
          </a:schemeClr>
        </a:gs>
        <a:gs pos="50000">
          <a:schemeClr val="accent4">
            <a:lumMod val="105000"/>
            <a:satMod val="103000"/>
            <a:tint val="73000"/>
          </a:schemeClr>
        </a:gs>
        <a:gs pos="100000">
          <a:schemeClr val="accent4">
            <a:lumMod val="105000"/>
            <a:satMod val="109000"/>
            <a:tint val="81000"/>
          </a:schemeClr>
        </a:gs>
      </a:gsLst>
      <a:lin ang="5400000" scaled="0"/>
    </a:grad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Sales by State</a:t>
          </a:r>
        </a:p>
      </cx:txPr>
    </cx:title>
    <cx:plotArea>
      <cx:plotAreaRegion>
        <cx:series layoutId="regionMap" uniqueId="{2204BA0E-FF94-43FE-82A9-8965C89D32DE}">
          <cx:tx>
            <cx:txData>
              <cx:f>_xlchart.v5.12</cx:f>
              <cx:v>Sales</cx:v>
            </cx:txData>
          </cx:tx>
          <cx:dataPt idx="11">
            <cx:spPr>
              <a:gradFill>
                <a:gsLst>
                  <a:gs pos="0">
                    <a:srgbClr val="156082">
                      <a:lumMod val="60000"/>
                      <a:lumOff val="40000"/>
                    </a:srgbClr>
                  </a:gs>
                  <a:gs pos="50000">
                    <a:srgbClr val="0F9ED5">
                      <a:lumMod val="105000"/>
                      <a:satMod val="103000"/>
                      <a:tint val="73000"/>
                    </a:srgbClr>
                  </a:gs>
                  <a:gs pos="100000">
                    <a:srgbClr val="0F9ED5">
                      <a:lumMod val="105000"/>
                      <a:satMod val="109000"/>
                      <a:tint val="81000"/>
                    </a:srgbClr>
                  </a:gs>
                </a:gsLst>
                <a:lin ang="5400000" scaled="0"/>
              </a:gradFill>
            </cx:spPr>
          </cx:dataPt>
          <cx:dataPt idx="25">
            <cx:spPr>
              <a:gradFill>
                <a:gsLst>
                  <a:gs pos="17500">
                    <a:srgbClr val="3C7392"/>
                  </a:gs>
                  <a:gs pos="0">
                    <a:srgbClr val="156082">
                      <a:lumMod val="75000"/>
                    </a:srgbClr>
                  </a:gs>
                  <a:gs pos="50000">
                    <a:srgbClr val="0F9ED5">
                      <a:lumMod val="105000"/>
                      <a:satMod val="103000"/>
                      <a:tint val="73000"/>
                    </a:srgbClr>
                  </a:gs>
                  <a:gs pos="100000">
                    <a:srgbClr val="0F9ED5">
                      <a:lumMod val="105000"/>
                      <a:satMod val="109000"/>
                      <a:tint val="81000"/>
                    </a:srgbClr>
                  </a:gs>
                </a:gsLst>
                <a:lin ang="5400000" scaled="0"/>
              </a:gradFill>
            </cx:spPr>
          </cx:dataPt>
          <cx:dataId val="0"/>
          <cx:layoutPr>
            <cx:geography cultureLanguage="en-US" cultureRegion="IN" attribution="Powered by Bing">
              <cx:geoCache provider="{E9337A44-BEBE-4D9F-B70C-5C5E7DAFC167}">
                <cx:binary>1H1Zc9s41vZfSeX6oxsrAUxNT9WQWrzKTuwkndywFNvNfQPA9de/R5Hs2IySeKr9XUidjsuhIB7i
wdmecwD9+7b/1212v9Zv+jwrzL9u+z/fRtZW//rjD3Mb3edrc5THt7o05d/26LbM/yj//ju+vf/j
Tq+7uAj/IAizP26jtbb3/dv//Bs+Lbwvz8vbtY3L4l1zr4f396bJrPnFtb2X3qzv8riYxcbq+Nbi
P9+u7rs3x+u8MlGs79++uS9sbIebobr/8+2zt75988f0A3+4+ZsM5LPNHYxl9MiV3MWKcvTtRd++
ycoi3F12BD7iQrhEIbW9Th7uvVrnMP7FYn0Tan13p++NgYf79vOH4c+eBK4ev31zWzaF3UxjCDP6
59sPRWzv795c27W9N2/fxKb0t2/wy83jfLj+9vx/PAfiP/+e/APMyORfnmA1nb7fXfoBqv9m66/r
fP0wUf8cJEqOhOsyQoh4jo50jyRDlBJE1Pb1cNMtOi+QZD8ujwMniPz3/DAR0fFYFq+JCDsiihIi
MdvO+wQYjPERIMaVy91veoMnwPxeoJ8A8zBwCsyXgwTmwcC9Kf9+45dZk3+NXxMleaQQExJT9lxv
hDhCGIyaS+UWPri+tahbvflfxdqP1f5PmQA38w8SuJv7fg3297XcEMVHDMBgEuOtmwF9eeqGlDqi
YOaUEDtDJx/uvQXst+LsR2g3bALJzV8HCcl/dbouzKuiwo5APySimG/VBGb9GSrkiFGFOedyixp/
jspLJNoPzPeRE2z++/4gsZndZ+tu/ZqBG1VHCEmIzOgOG/UcG8FBo6TLKN6ZuAk2L5FoPzbfR06w
mc0PEhu/LIr7WxvfNvZh+f7zkI1t4maOOX2IqycGTUBIRyXED2SCywul2Q/Ns8ETdPybg0TnUt+H
ZfGKwNAjRSVoBnW3Nm2iN5igI7BnGHEGMd3ToOD3kuwH5WHcBI/Lw7Rk/jqL/y518apxmjginLmu
wrskc6IsGKsjFwsiMMNb0J4j8zKZ9qPzdOwEIf+/B6kxy/tSh68KDzlyGdgqpvYHZ5IeMcaoYGgX
BtDn8LxAoP3YPA6cALM8TGAgwSn1+q58mJ1/7mUoJDhKco4Y2Rs2gxU7AjsmqTuB5CWi7Mfk+8gJ
KP7lQWrLAjCJ79avhwmRR1xxjoFT2+tgJATNUlBGJN1iNoHmBQLtR+Zx4ASYxWFyNid36+gVVYWx
I0j2kSAPLmSSy2DMjlyuqJBoEpH9VpD9cOyGTcA4mR2klnyMwaW8ts/nmEhFXbFVkwkeQh65kHpy
gGx7faImL5FoPzDfR06w+XiYbuUiNqZsdPx6JgzcCsACST3bOXwg/ad5vxBUYLKzcRONeYlE+7H5
PnKCzcVhepeTLIuLMjavhw1DRxhsGLj0HfM8yV+kOsIMshsuv/MCT7OYl0i0H5vvIyfYnBymg9mU
rk7vtbkfXhcdCrUyTvdrjgAnIySHsuEuNpgQzy+TaT8+T8dOEFqdHqTXOSnu4vWrlm3UEeSYiskH
whKcylPDBvU0oGTA4UBF7dtrYtheINB+bB4HToA5WR0kMBcxUGamtK8YNjP3iEKCCXzyLonEz6FR
7AgrCJmh6Pagrlvq/0Wy7EflydAJLheHictJ2b0mJOQICeZywdhjpvJUWxQ92jQNuBjtrrvPkfmd
NPtB2Y6a4HFymKHZ2WsXZCTkjgxqYEJsEZkqCQRuEmGo2Oyc/4TC/L08+zF5GDdB5ez6IK3XGcRD
zW36im6fiiNOBJEu/16efKopkoNfERAy413OP/ErL5HoJ8g8PssUm88Hic152cTmlZ0+OlLA5yP3
kZGZeBYMVU4soZkDbYOySUz2IpH2o/Nk6ASe88M0aBfruLh/sPL/nL9kHJz+pk/mib16qjeuOiJA
pDFwQ3uh+a04+2HZDZtAcjE/SI35dG/sm++cxjbX++fQAAcAHWccmmd2Jm3S4SQRlGSogGRnl+lM
+JkXi7UfosnwCVSfPh4kVBdrPWTr4u71FGhTAADPA+rz3KYJ90ggQI6qneJM0HmJJPuB+T5ygsnF
YTKbF2tj1rdRY+6tNa8HDCNHULCkAtpmt5ZrSm9CfyDi0LopJyHai+X5GTzPHmeK0YF6nfg2isP1
a3YBQGeTYEKBedsLDwRsgiIFTMDu+iS1uXiBRD8B6HHkFJuTw7RpwD5v/lRV/Hras2l4JtDd9Mhh
TswbkJzQWEug7LnjaX6A50VC/QyhJ4OnIB1mxnNRFvZViTQGDbTQ2oQVFP2/vcC/PA3cMAKEGBR4
3E3r7VP++QWi/ASWh2eYQnJzkHqzuv+q1yZdP8zOP4/YNi1n0CJDYbvGFpNp1UYdQRokCHQMbq9P
lOYlEu2H5vvICTarwwypV/ft+jVbAqBXk3KXQZqzPxjA2AV7xiEWkFvyE2idpzrze3l+hsv2Oaao
HGb0vKlvXNz38e0rdgVQdsQIqAxmO535wY65RxhJyHLkD5i8RJqf4fJ97BSbiwO1Zt2bz6VOH9bt
K1gzAn2airDN5qZ9Hgb6myEAQLB1bZfh/GDNfi/Rz9HZPssUm8+HiU2pbfTGX+sSatGv6G8o9JZR
aJh5tGoThkBAJVqCUXPdnW5NEXqxXD/BaTJ+ipZ/wGjN1unrVtcEtGi6FKwY3eY7k4AaOBzYLrDZ
0fZQmH7Q5G2RbfVtrn8v1a+Qehg9xekweYPLKH5FPwRdHQz20UA8vT9CgKZBuAJ0G9sVfsBPPY0Q
fifNfly2oyZ4XB4fpN5cphn0C77qrluwb5KC2uzCZQQRwNMcR0HRB0IDhMSuQw106hkmL5DoJ7g8
jpxic3aQ2FyXDXigB/3fztErRAgQu1Fw/7A/fWvTJv5nY9MIRdBU4E5y0JfKsx+d56MnCF0fpjW7
ui8KM2Tt+lV7PMGqSQXbOnYdHWiqQbANV1IpN9XsRxbuqQa9VKr9OD0fPcHp6r8HrEn/H2I52BWF
oFhAHvbfTvIgqPZIBfs7YF/7FqlJLLfViZfItR+r6fgJWteHGcu9j+BQijcn5nVrPsDzuEQSxXcb
O9WPpQWOgUjYHD/w7TWJFV4q1X6kno+e4PT+5CC16gasHxxLcv+KlW1IjiSDyinaMTpoQsZBpyFl
lGx2tW3T2wm98CKR9iP0ZOgEnpvD7Gr7YNfRQ2j1z8OGDRkHhTnYOb2L6ybIfDu6Q0A7CHEnRu53
cuyHYztqgsSHwyStP97rHGj41wMDduUgwQn8N3E4sD/adYmrXODevr34w023CekLJNkPx+PACSIf
DxORT2s4EKoI7atukQayAGMKvR8/Cay/bZGGLaEP+0MmtutlMu2H5+nYCUKfDiNku/3lgVVPk59n
7/wfz+0CKwbdA9CaCy0G++hRODAF+kBh3+dDAwh7rj+Tc7R+LtZ+mCbDnz3JYRzS9Sk2t2Vh4tdt
KoD5hr0f7i6dmZBsULUWcIYNh12Gj5g9TXdeJNJ+PJ4MnWrNYYZkn4YSzr8LHxbtP3f70JADfsSF
6ueuYj11+wjoHI6hSId26D3ce+twXiDQT6B5eJIpMJ8PMlZeamhge3MD7HT2MEE/A+dXR+z9/Nrj
aYWztV3Pvx1z+OQEvl9f/YYAnMA4GfrmqXl7BsPDI5zc/fkW9BIU9vH0xM1n7AZuV8DTkyK2H/h9
1P3a2D/fOptNxBiOseIIFhqcIrJpy+ugP3NziQBdBR1fkJYhCSddMHCaxYZVhzMYYZ8FFnAmCfhT
pQjkbm/fmA1l9udbaISBI2Sg5V9CIgF7kxV+PGXyqswGOBnlcUJ2v78pmvyqjAtr/nyL4R7V9m3f
RIXdtC7s2YTDT6C5CXagMwiqqtv1e1C0zbv/nx1pWdVN06+Kjqp52wVR5ZU0Eamfiq595zp8OE36
tkjnCKX2sy1Z+yFlpq89o4r605PZ2ycN8HNTaRhSBPriGYLzJdyNtE+kYcVQpSpq2hWpC7wK07EI
vEaUbuT3rS2V13as+Szayok9nUtb+3Wi09ALRiOYD6xScaesRZfwGVEzI1mGP4zckXg5uDy4x4OD
+8WvJSbgNH+Q2BWuVGDFBZIETSSORQTYDnZFex6GM7cfsw8tg21LCyuGknvt0ONkFotAeqNwh9gb
UkSXeasHPNNtae+i3hjsx07FZwaOEG09m0eo9YTmaTgPyyS6Sht1mhsVmRk4fvXRRPVZmnW8n8fG
cS9iHbX58tdP9SMMEEXALmsCKRF26beHfgKDGJywc6rMrAobqI9lCB3BHksJLI2qaPqrrtfqugpw
9tevb7tZa0/XosBCYDgIQQFHu/lrI9aT23LUh6wyYbEq5IhXOI2aVWG0H8sg+vjrO4H6/HAnhQg0
kUvYAgAtf8/vVBVsGGsdlStZIbauu1Jny8DKgXhpFc1R3WSjT9EgSz+hvMt/t2g2i+L5g8JCgRSH
bVrdwTpMbg+7QuIoLPJ4JeqUr/Ok4esUDqXIlnzMzdzVZekNCKBfdlndEa9OS3FvM2VOOjWw896l
Gvm0S8rUT0SRf6C6InQWyWG4r5y2miFnzIXPVcn0MYQmY+P9evbwj0DBMWNgNuDAJMJAV8GmPQUK
uQ0vOA+cC9wE+TrW1oQedlJbMI8OQxGedlGcfg2lqs77sY4Wbsn62Ce4FX9bMY6lP0Sh8FmZtPex
puKu5VUkYMPqoyW+2s7mU8vG+A8gb+gUKjaHOkFHABeQTz6V0tUyRjqy9CJhdRUoObMqGpe97ala
2LZpfN3X6F2bD7zxoigSvsbF0hBdLTNWET/N6vx9lfG890TWhZ+6JC9PBmOtV/G6+uCaVM6Cugj8
pkyS2IstTTovSEyx6irHXNbOSOdhiFXiOWNQ5D5po/yYuzZ7T5LwKhwK2ntZI+qVDeobS3KHztyW
wETGAwHbwJpx9FAnk/Ms4vJzgBp2GrkSn49h3yq/QxHL4WSWIT5xpB5yrxvkOMMdd2Zj0t9WprbX
DXJE5HW5FYvA1M0JCwi5qSPcpctAODj2xigNvkJoqlsvLmrnS5OLfFZVhpykZVGd4Fpld3FbuaD3
NE+vYxX0wmtrFp7qQDf+APOwxMB5XdZd3s9Zp+sFxj1u5xkXOPTbLpS135IomOeG6llTqcsocEI0
w7i0x+BqSOcXKHE9aUX2V5+j6IxoVV1zavmyUYlDFsbNx7V0Sz03qE/GRZvKcOH0PVoTk3V/m7Cq
uD8SixqvCEkbLnqblKAcXTcfwraRC10G0SyzND8u4K2ecpkuYaLzVniJSRLHF0EnPFHyfvSYzQKf
WqfIl9pN5yFrBvSuo5jBuZ4aZV4CK8kuqO2UWfZU9OduOo5Z8K7papvn3hBnQ6HvoiAiZPxsOqcX
eeQpDaa8vCVDnliqvcY2TYVWNrV52p+quB6XrWpscJLrOK68hGTlNRIOPUkGShu/AQwCb6iR6gGu
XMpZEQTgD22WdvXcTbsQ+TqzOLiMauSK8jgdRBfNhj5T9tw1lsKK6oISm85vwBcuXCdKgssWVMcN
/VpWEhYcTU2+KLJYKy+rwXkF876NXd8JoBWae0OACuaXJshzP1JNFyy6TGT53AQQFSx4EeajL0cO
FrMgKWv8PNJO5rVmCM2ViZ08n5dhLP92mlbEaIZKYpcxk41ccScIg9OCCit44he9qcfh2CCwbtG8
CiORzwPTjvVCaVPEiyFz8+EYGZNXPidDFvui50O21HEdOz7ASj45VT7iGaVums/gf+RcZglyDEx5
UXxK8lzlJ1Qrm83TyLrvx8ZSukickuCzqIuMKDwRkcguA91WxTU4Y3qahCNJF00FEsxLm4XjXOJ+
VL5Mhqq7yOUAS9sBVdGzAOPmVFPOs1kY0LCZiaIFOGNhID4pxoSO91lKlTuTIEA+o0Me1ScYxew4
jEXq+iRNazqLyziYjU2Qcs/pdKWukqBLmE/jOhm9vEpG5wwFGVvgKgg5iKtENcdDNJYnUYy7cJ4q
FnXe5n0eVrEqYPmEtPb7LnZGz/ax80UXQzk4Xgx6RFZ4LOIx9mTLHHozZB1pVm6lhnJWqNpe8KYA
lxQakcIAlcNprIsgjnDxecRZEZ3WQ571C9PxMT7DNrQ3LCF8zfsgDzyJYfEumqIXdG7cMQbhG5zk
s4zWqfFlF8xjHNefs66DyCIJk/bacLf7WumIHreiC4O5TDkiXiED+ByelUm/KHSLV2NfUfbOWI5v
sHXgHZ3rGOlbPIh+3pI8iY91T0h3UojQkMvYEepjgerN4kyS2ixFZiJz1Q/MSh/VHWATdQUIVhow
umfgwdRH2E4LqzsHK6lnsFegL0+sUQG5SnSTpu+JLBQ76VnSNRe2t5vgMxr6K546bj8vuxxuXZbj
2Ho9ye24RKnYPPxG9A7sE8hV5XjFeAFP0dQcpipKy3T0VdqC6lRZmMbvCi1A5XUDUUEI18CmEltE
lzVmgy48WkUI4O5031zkTlQZL0ZN3S96JBCdD21NNkYDlMmHJwID0iu8iZNtkX8MCFWnso1j6cmI
p7AuhtBddwUFMXqdDO+p7ZE5CyHMTc7KqkiTawneYmkKhFe1CuvPDBG39iIWxeS0lKFqzoKoDNvZ
oEXdQYA70GVFYFp9JOrhNs1SftU3BpXHNRra9FPn5qE5zgMn/3sY1caGxHUWzSAPkHQekyEyi8rN
1ScHBfki76qw9gQDMzfoLnofl9acqTxN+IwTTUIwe3DQmddGRH3UidOG84wUoCajE1B1wooS1/c5
GOThFM53AN3oNhZ7nnAHZrRvx3YOTqarz7BuiOsHKrMteFraIgi96+SLVq26cQYI009HZTW+s6YY
jJdjLNqTuCPwUX2Oo9FnXeiGJxXA0vlOqtzFWLatvegHkV0nrak9Kcwxy/uWH4+dC+CkCJtxWWVp
WV4Ubs/OHYtYOY/qIm/PwqGrIl9yk0c3EImYO6QKMCNgOk3rpZHpjKe6VtbgBYb6OgtrHP+Fy5HK
1hshAhs+VJY6Cj7MBHoeCScNT52g6r5GIXJaPxPGTU9i2MD3rjdOMC51U5t4Ho8NLNKY2IRe9Wk2
8lXuVlnm1VWL3AuGI9b7A0Q3Zt5FFaDWySIOPT2KHGyHMdkc97TXszYjUi9HWcPqT1kfitkQDMj4
QWXc+lPHB3yTRBrWGng69RHWem6uClVgMLCkUslC5pHbeX3zmcimk9hL01Z84KSou1nHQ8suWJDJ
9n0dGKXBucOKnlcxBTQhcRj685jatDwXuoroFelR5p4EfangufreCS9S7VTdLDcB2AyIxhp7kWUB
yK9VGi5MJNNo1vUInQw1A70fXFfEHgsiAc25EJXuuItdWLpNwG/LatBxGO2+6eHx1//clDn8+Tbm
+z9uviji+2+wmWj7DRO/fBcchrjhIcz0TRtpHj8LhNlJt6Evnv3yA5XyE7Jk+4UVP7n4jEl5xvo+
ZVIIg8T5MXz/gUiZkMffuZRv43ZUiuseKQHeG6oQkHjAFmAoxm2pFCiZHsHOEiitwpdWwLGhG7pk
x6TAt1VQMANAe+9O1t3RKBi2SVIC7XUKww4JBSeJ/i80Ct3kEt8zus0d4ZRYoFIopMxwmCzZ5CJP
UtcMJ7oAj8HvJQ5so+akYpWT+ahq4/Ej502VrpmjuVkU9WAGNrOk51HvO2WAvoaFZoXjl6RPxamK
+NDMUuUU9XGn8sxcQAZSOYNXpj2vvvLUJn05c1w3S6gfQm6G70VfDs37LOpFtpaSV8EtzWntrkI3
risKJgt4gsxnFdf5ZYSR7YpZmHGdAtHT8Tw/x2KoQeQwz/FwRnJaJH87pi1hzBNI92Rkz1kF6CUF
ZgfyMDilanOuK2zVej5HAudxE7mRvA+6skjqY5uzjB1nrDVaHI8mtHHnj3EFh81mKIhJ8JusGwOd
+wwjaCqCdklIuqGACCeUqM31JxhBDCaNi9z4LsEpTWPflpRTiM8Vcepkofsu1HYGCWPIIs9hzlgV
Vx2jgyE+ZqPb0VPrRoVJvbKsqcYr6Mao4dqv5wiW8FMZwUVTCpwEnIEHKetmWT6XsY9ih0SaOneu
o1tEZuEoQlEvMsksRV6hret+gcgosCe/vu8Em819mYJjRKACToCcmt63aoZSlA6VdyFEdcb1WgT0
z18RZIwF5A9J3MSXRQBfk2MhUy6hTv4bRmFDGDxRH7g9MDFwSBlRkMbDd5pspuUJNCFvYwf1Eb1z
RCZq6vMOuXwNiuTYk3KMRbaKHVziC5rWQ3OdGoTGyIMyaAaT8uuJeE5tQC8tJ1DGBKJ2s5sQatAT
AKwbo2RIi+A2UGPB9bKsqzwY5k4ADNywHKTuAZVf3/LHh4ddPi40lcJpE5uOqwmFGIkoyJIB6Tvm
dqDliwG7IzhFrrvGsDmwX8z9ohuYdeBcXehi+FJCMKWBrI1LVHW/WQh4YslgAuALMkBLQFHhdEwI
didQqDHhqrLOV/jWIZE7x72NNgqR92UE37zTQDoyMj/OIV6uvB5IPJCKxyhqrvPKTQa/cLAurlUe
5bqY1bzU5H3exoX5+us5e87tMAHFaARnEMF+QjhSHbRlYksgC5Ua1WP/tddWwyJATYpgslDfUe5A
MEtb57oikFKB0tiu3PyIq7D53WQ9Z883NLVy4eww4CuBeXXhhNfnk1UgGwVJX6lbBLmP+4VRDfcl
bspBCE3zkBy3nWyB/EE50wRoBp0ZkXrZCDGgbynkRx+SDjXO9a9nZ2dMv2sUnP8Lp8tAsxFsldmo
FlQSnkuGUF2UIo7MUo8ERWZOeL+xJw1soG3Kv81YwJKEpD6sOqO8PBgj7HoWoiycn4HbASca+mVa
AVd2TlhfJOgqD4DfLo+HugNUV0Efp7gf/ID0hnw2dZ3X4VwnhBX1PM8aIGR8VCLX5DOpOYqzc9rj
krpXavhmz1JXtg69hEAM1/1FGkZAgczSpnVjrDwghDp6XI8QgkHG6CQVrKQsa7nSvnBgWOSleSfg
R5iVEpafO6SgFETpqDlJv81mF+Uk4b5y+sGBcLUlDizkkkiZrQrSwHRj8I+NWFGTcfgAJyGbhVKN
IwLcUCUxJMWpsTkePSCgIQKfuZXIksYrY9hNoX23ti7cH/U9wK2SEP4Gx9rB/I61rHWwEHVL6xOB
nNQl80qWcEtgexLanqKOBHHoZ30OW46XWV9nSfaBlk2i6ModrGLVSeIih7Sn3LQa/MsQ03TsIOof
DK1nUdrkqn3fJZBZF7mXRFaWge80Zdih3KuhtZaTK1WrSnTzsIZ+wPqGD6odyxuEho1KBjiFHG4F
uVRXujdxBcWpcAbrHAzCItI1xomfY2n034MgtZGn3O078gXzfrByxfIuqN4VSiUpmSeFcYATq6C+
1VsfylqyJvOiHABbCKXJqAcPOX1Vtn4Ny51Lf2BD0J2nylgzejpLuvi0cJTUjt/HETJLhjLbfXVR
ng7RLGBBVRReDvy2/quoa+k0wCrAybHaH3O9Qa0uKhW65zKPBbjvIso2yVXAgWfgfs5YAAANhZXw
Y7s0shgixy+FyFIXLbUCnwZ5lUZujj1twlKAGEDCAKOQOpD6gVkp5XVVKCdb5DEHtiUKw+6aDzFP
ZkPcBUBitfQ4RnQE5q5vjxsdlu+Fdglk3DxaidhmyK9Zq28CWNTHLOSl8UD7oq+JrrK/QhSXM8jN
g8yTGbVLrLDwO1LwMyhJfClTUMeiq9xzt4urmWBRBOgiRy8S0bN5UsbN5ZhkFs1h5dq5HBDNYMW6
+W1UNdcEs+pMMyc8y1tj59xA/gauJDxuy0bNItXJd6KKaj+Nq/guNnUwy6Iq9AZWFDMeqPpUjiRf
DEERaK+oOIOPlkPhs6QQiw4+8kQ6Q/RV92WzhJw9uKtVmi3THmejN6iEL6IEldcVc8noZSGqjefQ
MvzQ9aNcZ04BHCxt8ptOkniOgLg9hYpgFHul49BzZvm4gHIC9GYmIniHHB5DxGGpusN5yKAqhiv8
viVJFC+qoXDm2OT2vWmZPdmYgpkZ+uaUGj2kHs876QdCBZH8K26JGk7A4TW3hrAEz8umstoP4zwa
vBbOTb2XlgPz7QSOPs0VL/mMYZu861ua+pzn5Rk3Ftd+IKNyjRIDVQ2oX54ZF29WaMAhQWdh2532
uukvkEjbE5mXzmmc0ojMJFi/O9x1tPDGUeLIs5AZfO6quruvHaf3SYxHOJAkKYmnggoSgHE0sHKj
rMo8iHl0M6vGDphitwnr0EO4ilcDBp53yKseGHaa0VNoy8qqU6hm6AWpGnLGM6hZQOHqI++GW9QE
wYphUJ/WNHaWixrFXtgD/z3jQ0nnTNhiVUVMfx6qvl0kiDQ2BM40Tfs09UUc8spzGsrWbVOXHiVZ
sSzBy3oE5fZdj4v0nYkGC+Via8MPdTTUf+m+yqFo1Te9H2BdJV4C8lEPSzdIQfH6DWnSy+5KERNl
fjG2yTrJq9GDwkD+EY7Orb2qavE7KF/Jk4po6TcaBacsLtjaSLc/T0YMBYuqBMIstYH1gsYBsits
wnNXOmXsZThVa+1AsXQm66pOPJ6Y+srt3HQBht51fRWP4tjiMrqqyrye0y7SHwiwuMu26fEyqVp3
rWnwoUvG5MNY56Nc1hUbvKTOw/sBJmQZWdE085Kj4dpqxYGsY/VwhtPQeihq2xNXpdWyFopjLxRG
fVCFVV8pUJc3iQ7Kr0A+jfcNLPBZK0oCtEZCgSh0yazuoWqT09LxeFe054426ZcRlcWSZjiA2KoZ
2SoaEANf1oNFQkksHfDaqXssEAv8yhTJMuWN/gDRGQX5W3KKUQEkt0vN56wK6itVRPoYD5m6znM9
noUmqee9AJPrJZt6ZMGQPdUN664KIJButJTslqYtGAdSD+2KDTkoT027S0xtc9Zr0QEX1tPSKxtZ
LAM3Z7OohsqY14HNOxkdHZwHQaTfjURGHyTY7c/1KO0NOPzwGJRNXABpZa/A1ceLTAX8PO4yTH2b
q2wmR6iQwXrXxWIMnfIqTWV0FfbQreCrKkML3SX158o2DBhYPo7nWrHmLA661AudvLwJ6ahysNlQ
l6Iilce47KEgVY3sUrYhXUaNdu6cAAgrdD5wNsbKH/IeTiefiaaCKst5ymkr7BzBDufMepmqgnMo
iYdXqsHZymFD8TGzeg1jQg8qBfijySGCSRqRrHqVQALFKxyfqrIiXxonaDo/izp0MbSi+RCTtq2X
Ecko81WExRkLSi0XCuUF1PkjWc3K3rDRa/Oog2oBlHK9ZLSq9XIaFKvSMQifDU4tYK5d1Fl9Xqu2
yxa41xjoZVbnl7RnzjtRqLjy3R6q3PNIVfp9EsZtPtdZOURneZyW8czRBYecJgiwsxStMeP7QRa6
iZab0APNVN3D11ekMGtlF6anKeRMOvOxgMjF53kTtBdp1iTGpw0ObzoxloNfAu12DgF3gGcdhhDx
zEKaZT/yOBqlBjuiK8tdCJzCwgmD49a64pQDV1ckNyMdgv/j7sx240aybv1EBEhGBIfLQ+ag2bZk
qW3dEFbZxZkMDsHp6f+Plvvvsgpto3AuDnAKBQnOTCUZ0x7WWnvTnaIVSjY0Vy7Gzr4MZDat524n
1Q7ZNCjzEFppWUSzm1ZhH/XwR1UZWzJcHnJQTy9yM1l9aFfH2s6zJ9Zih6Fd+2YOi6WJ3b6z/Vu/
wpwe2rXbDm2z5VeFO+YxmvzyarTWZSjeVavlhZtg+ht7qQ+O7dblVEardlX9bhxlEYzAg4VXwU6Y
oeU8BBtgu3FWtz5Kx1TZTZlpOM260csWb+PSAdrX6/bg+aYoL5pcqvaYzmq+LXOArkOx5MuFSGnw
fUAPlPkkeUXvXJZpr8tIG+WvkTsv60dvdMc7S4WLH9dFIgeg8VL08QqG/+Roq/86hYQmaAFW99y2
iQP7DDZu3JgQLrPaeBwsMwCw+pl3v1qy9QnMTABnGWNJRz7Q2lZOrwWMUBd4R5BeHSkA5iU8ljXS
DUg5d2mVunWsyTOPRdDUyUXRBfJLOk3P25alj2mmn9NQqwLCcq4f5tkvjkmQ9Gcb52FjJLz+wQv8
7bpa3equF7k5TVkfxrrTm458qpV1VNeqfuibyjv0vbdGJsgl9nUa6z/GNNlOfrsD0+mS3OoSvxI7
yzB3hw1nI9+HQyYefNX3/SGfEI2wH9gw0ZLm81en1eUH3TVDcBx8P70Z2qZ9AP0e06NZ0im59Jo6
9SOrXsLLui26A7hzdSq7RD00IPbHcMza6zJR1q1bLvLa1d4Ut+lgx2VIWnRw3YRKOuOb8wb9VEVI
3GH57HDqhqN2vPYOtcA8Xup+TqJwmO0l7sq0iKU3TDoKHSiRuK2txlwClafLcW0t52FLeExJAs3d
nQsrm5AL9TYky1r2d3h5nH/uldUhL4gvuIXkHq+Tn4wferFpdPZU5KnzTCUr1FDphOfWDuuTr/3i
vVXYfTzVXvbJRjwCRUomReJ28t2k+NzO7thGSrTtZ2En/ZVxRbJESb8UQZxXaBAS7TLo1E5OMl+m
mJIX8a4gLbmaZif/o8yE/1wmqfOpdMR8MzmNOCjdtZdiTden1q/ccrdpi45EYXe3XpII4laM474J
5R+yrEnE1qbevfbiDi/tFFj5sfLyHA9Vk7JcNqrJ23jo82U8jNXWkgj4c+HEosKORJ6VF+q2QsLw
gqRjLCO34h6iokKmFZd8b9x4HnsiW7W6rD3j+gdS+KnqibXgSmrdjv/SZG1ZXGoh7Gcc79xHoRXM
04U1lt5h1IV1kXfKffQKmZ2cbSpNlK+WfqfUUryYKdC4BzLPU2sAz6I2UeJmUEF/rVd406hPCWlu
lsHol9KFkY0H2RPY5lO1/DGOK2eFQ0meZrQS8us0h7wZFtN0bIpJXM1dlyY412UjmPfV9I3m2VNy
qv1svJYr+VtkEY6MhyrpLHW0urpIY3ub1NM4VNVnX09LXA5iOFS21dl3Zvadh5EsLzwlIzFc5I1z
Vp1ngqorrF8zH5cuywpCuZDQs98Gq70T2exYsUlE10VrbSt97PUERtgNmk0Uy6zOCllOp3TydAdb
FxclQRp8DWnsFENa5S4xtWiS7VMzmKZ857bOPBzIKpISkxZ67aYR4pi0Ws/wu0Uj33lGoJ4rnS4X
XypKr60mnqxgKZITDyUrF/u2zFqvDWOy7UXqyCCTGEzs43DVesgc/FaFBAAvvx6aaU3q8noNoELt
eDAkYPp9NUE6iGgZUhOaU290l39K01K26WHmqPgT5luIpo+mpWu98ZQSqzWXJjPQmEM3wOwds7LM
6+aoutUpH6CYLH86a6vIx+bQr9Kyi/cFFADrIK12yE0RGdPMCyRxz/C/1RZNAJjHoWjWQ6izRX1S
pLjZQ7ewW58t7YEfoP8CZrBcJ1n0NZInm0xYYcfJhDmHm/81lYm9eGcwu43z1jlDmH82es6sDBp9
XpEEzGVSzB4uAnM8PpkMQCG4GQkolzu7CO1VxiYdTFeet9x2WS1cXtEWLyIwzVQfVDWatbkWhuHB
qrWN6w6xpwbY4weoVJ17R6/tMlQTtjHd2iYHgSaK7xQy7U5aBwX22BrbQ6mq9NbNyBqiRIdYzDXM
CaICec5Hv15Xfcrk5IoujxuikWqWx7RZZF4d9TzLndHrmza42Qj9gmNiVV6CZnJKQm0iR3ahPPrr
JuS5d/v6SQemerS2dhgjt4U+iqTh7BwdL6u/2k1JlGWUnfXlsfUQWB6m3m18dDZuN34A8jfrsRgH
jUgnnd4rW00XojP5TWsnIi5dz9wWzrpCQop6vByn0D4LOJ+HIlxm/7IjhPMj0ehVRkszl825H203
HpdAzw3w+lR+1ZudlJhWCSXq4UfNYRTbeo9mZl4IEKzqSARKhpgUWqlz78mxPiR1sLygJ1tWHTnp
3Dn3QZmX6sCj6Zs/etoX9tFQTKQGzWZNZCN94WRHwol+uDBQ/tPX1Fp2xIWI2m3irczSE0zLlFgn
BBpB+GjcDtVIAiHdHiXk7YUztP7naqokgKWfuGkbAyjmigzVX4e7OvBshLa2MuOnYZv7lMXRSZ3F
jRN2EwGS415LCbh1hxpD1pHsiMNvF23kEs2i9I9IX6orKx3aaNiMinsdTHe6XrvYXc1wCBoVIgGw
xuy82SsL4y+pFYkl6C46XXVFbADMXrZi6tkbSfjBWEgNTLbpk+fo5f3KYh+QMwXhsTDt/M0q9qCg
LHR6Y2GGh2eSyzn74Bd1v0ddws0viGC8q176Kn/BRIr1LCZZ3LezSG6X2kq/pr3DzAfztlyMSWJA
RrYtXyKd2/NjsCjzfu6rjCFARHXR7Nct1nQXgS2lCu8d4EP/EBbtfOkAWuSHWaT5v2YhYQJVOciL
RhZF3M29euiStD2NbmN/8vrBiUJ/2Q5ZX20PUgzbGsFgrHewom5+cM0wQctUDUqQMJ/C6TJFQIqZ
b7ZliNJkXrjdsEIH2JMNx7rxV/fk7o+9injKbz4c0klMmF6rTkBhRu0nJhLp0BEUIHi4FUabmxTp
ZnCwVar9UzFW+uO8+KNzWseGUdal5z/LPkNJVhOAI3zcI96BJzs3ETE1kmevTMI5asouzw44dGSS
FXDJ+60GAYg2T2vvWE5bsR6EXefHrVv4m1Sp4TJd7FofJqH/nIesObrJsMTzqNbPPtZiul7GptcH
JGvB/aD60XA5pToSghwUqHbbW1El7nWQVaX/EloJIsneScJry8rcFwRk5dVi6eG9qIcidvLA/dLR
JL45NoMfrnGuhgK8eZb5ejDzWgxR1QdjcjRZHlTY315U14Xjruo0erN6shAzLncgV6UADGjrNaoQ
+nxGgpWuCLec/q5NwsE++sggSApCt8dlJrbahUZF9rFUSz/H+E2iOuLzQyb6LtjnzXs3ixkYWrht
chdUtfjUrb2TRpOpPouhbj/1I2Jh6gHBHkeOTRCixpFh1X9OrdlOia0WK7aIPG57s9XxAO7y3KTG
uuwLDvWhz0v/3WjG9mpUXR2TkZc34AL+hZXYwROIce6zDVLvRbuoWRdpD/dTvyIP5UkgblxMwbxH
a3Z9qcIGiMcfhuBiEFnjHbYQAVtU5+FybpQ7Vffw3fmhB9w69Gx1GXdCmSPhi3ONIi071cXsfMqS
dfkUJqMT6cHYkJ+qPNZBlfwJgW0fpJLjY0C4j+Y0cV7QHZWfbP4ErdzCxLnC+tTXMrhdOis/62nk
1AXmS1u343tt7BVV2tjaDudgex+mKGPYDbI+4w9QVZlgEIfAV9egaNbN3Ln9vwrAjkOwkKh0FFds
0ZI57ZMVVPKhyATaWwmqf6l146g2KmbEfeKP1YD+98dSgwf1Lziosp4O0K3J6n8io21rfd/LoZXq
3VhkHVZ+oBVGB+ncoWDIIqx6UXdwDYUW7Tu5rjvlOLuIXd2DaG2YuEvbZHWxXQZJsY6PSb7M6g/V
yLa8KNqgHmWcyN4erUMwKdS4GC8ESc9+XUOjFqGTe/ZhGjtnI2wM7DWP+9Lr7eXSrAsoZuShSThJ
2czBs9c0O9fb6bJaKuyYymx1IM5ralDS1UvTY4cKuJ0ul5IwvjgtK2oGDg29PyWK0SnT7Te7s1Z/
OFD8UvnpcdDzWmZZtOVpCc2u08SB3GAPIkA6p+gs7e7DJIKRFCYXi9f3Ty0ywak4zJsKyPtoK5ov
xV1RtINpD8NMRYtztLUwQ/diym1y1ohv0fkaz4jN8YCbzrAMFwlEZ4Fg01r3kUgvtcPqnCGh9rt/
GSvdXBXlSVDyHo1+fG+5tkakiMt1sQ5J5cWLHQb+9Bslws9kO6wh4nkb6nDnvOkWtEtj/sp2A5UF
o00BwLe61TuhMeVKk/YI1fRwmIOfSdPH42QvlhtneQFF95sb+Jnk3m8AeS80N4WJsISQQj/fQK5W
11foTr+WrzdQs0/Yf3UZVuw4q4UX+w2t/jdamYaWPDhG2LR+kUIiAvn5knBDw7gOXvvSVMpC7VKg
84DWmlabyPxaJAqFDAE4D7SvC9WgPel13TvqIrCQ9pVRl6FL2TUyiF1xJflWTddyKcFvfyPAcN6y
8bQzEZ7v8kwuFy7ce0ucLmKGV2o28TIkrgd7uEeAlQGjHHPdxHO3dtyc5dcT7wEj1e16CMpttR5m
rZNLpGkVOVe9Ea9cI/GlgCZqQttLxphI06rukTemGGKUmAv737WK1WmubMSQfGsJfEla9Rsu+GeO
Gk0H6klYas92hOJxluoNR00+0HRTM+lnH2IDbkzbcIRdRPSCF4udDa05pueVl63I8HnPfBdeaCfZ
2bNlHoXXncwsfi99kPvF/0NT7zdH+SuSA8dhG4IFvtkWcAwDcUern3WP3gAsHpxE3rpOJtZrMZiV
6QhJz7enGvuy+pHJ+rnLYqjs2btPuy2xLrD5xfbU7+DWXZB7u5RqkVNdhefSqH152oEkGQRvT5jv
dV+U29NWoZwvI7uqdnlPzuyzQG0TZrwoUPVtT0G9LKydUBjahODUTsfgoMl2hhM43r52JbgSUqzu
++XDILXWOQrapeArWthg7jy3ml1FNWpVl1+WwWs6fQqn3pmI4tptvOn7EoatqurexfemSb1cpBIZ
0ucmaBL5RJLgsMn8IEWRNcHnI+b69d742Q58n32fhBkjJH2PB9S92Rr4pSZ1QNOfN6ceiEgW1/YJ
I+e2aKtLYboZc/TrK77Vbbj7k6OoZ9z1e6ic3l5x6O0hm2sxfxaE+2zG2cidlXZRRSBz8qYOFQV0
CBkYKK+hrujWfyV9f30b7tuRUxbkYePo+EEhlgRm/dkcbQJAEsS4fqplU48iGlujrG+krx3WKCN4
do594rf5+2kIUiyOzlRLOV4wulOLotefK5JON+2uqyTwHhbRV8EaDbPjTfdjYNl53Kltaa/ZRKBr
BeTMzhEmnrMfdnzpdN9OGYHBZVKU437yJzoFv6MBia/XSJS9WKbzr0f81q4FApeOMItRM1qBevLn
EZdekjVzN/iPk2ls5H7ApC5yv2nb961EjiYv0HqD/ZKrhDu6k47fNYAW4ch+KkyBcuEhWbx9S7td
Dgt/kWuCLkxkt0FKnLpq0jjzTa0lpy6Z61196KxBzen0nY5j9OshuW8sG0W1AdIbhDWKFaRN1Rs3
1qGA2NqicR+DMROcrVGn+w2MlqCe5sc5ptfOyr0l2bIfcWzlblJ63eForMxB8OhQRcJLLYUJ5Zcq
LHx5AQu1z0O3gjfeJd3Cp/JM7ENc09obTqXl9+Kkg34SQ7ziLxjub4b2c4jAE70wiZTjOhwVW0mU
cT+v1ghk61emXR8FUS7TP/YdW2urtrz9Y7SDEmRxHdtue/LdZvePtdU6LMji1VW6HrfaoyLjFArL
zI/o+XqmAyxesPvEtGFNmtwK2WJyrvRu3Qxm8yJ3CTRAKNBuccF8TGz+hRrVYSog35mKcfQBcGIF
68ORyEK34F+v87Obwr2z+f9KgN+/eoG/VvC9OaMB4QI6NN9VAQJd+2+iQGfepLd6nfVxqv0W6/Aq
BHSzYJnKGA0uEdRvnL/7xh3tl5T0Qndt3NJelv3GHdlFi9hOL/7HwTjsEEDRkQ2F72d+ZKFlq47J
bMHPRV5FCU9/UU1JQ8iC0WOWqMmoxve+NxCeg6hKxOroNd3pHtKNTwEgcPDHpcFR/Vi2tJsbpnKp
goazwinalyMtl30hgA/3EDlcCwQ/NmkMd6LAGben0oPL+Z06V4ZvlH8MfncCGAmHUvS/a08Rzg1Q
8DBNQHMeFSijKYWOk9lOiju0HLJfj13WezqIQtcNiyzq+y7vruzKUPscaaId67pPa0veggD5AiAD
zvUP5A/2xZwY6R1Kv2mrr7Kotv6+br26/zIDic/v5OTY4BtB0YRKo5kRcjCneVZgQX2XoeKPvNqu
nRsKFZ3wACgYOnGxjKZPohYsaCuirJl6RC7pUk4chmnr57WKFksVsjhRXm/kg1eNqwQMXxwzm7MO
58xJiN+SFOguQ6hVxf5WzduGAJitqElsVoAQUO3CO02hn0Jj1NayfZy91s2fjKxS8E05uk68ouRt
18hLxyE8hLlL9UsKwnlB4D0eutaet+skbGz77MxO5p5S6pUy+6jLtpaPq5rS0noMSe6Wj3tl6nhr
DWNj3eMxfPNV9Z7XP27+lDYtgofWyYYPIRXm1G/m6MApNZEoTaKwbIWbxT4IfRe8ODXU3NfMRXm1
HNgqa/eN+sJ5hrWp5sEpAK6aTgUHFJOq8s5JDd1xh/rIKsszoD18U/YtCxoxMsuLI4Je3tIkYGJL
o7sYdPaBZiejZx+bRmrtX5qQorDqplFLiQSwmNJxnm5mlaR5fkoQjBl1nzSguZc7X5IGJ/aKJyA2
p21HsKshyOcQyl565MFZ0gMDXc7pYGX5ec5rvA0EG6jveph0btSn1jJAzpdsjtlK4hnsBiW20URd
YTSuIli8dxXtBfg1vr5o5XnFe3TSlVwOJFh2L5vpQne6KrwezuLCWSzL9+O1UKXxz2gdnbqKlJx2
v4geMGc4qVA4lS9LstLnJS5UFqr0HZU6s/ap0LPI/k9+KSxXX5ZmDYPpnYf6Jg+jLgx39bbfjyor
n/w0SawNPLQamClr7TDZt1jtLlPXlkio+rqhKC53qvdFMQNVHlH5zUN6/LfoULj7La0TWIh7tNNs
zbuDDQvaUxM6IpVqPrkp+HUHllKFQLkU33Zxj2KYmaWkJseDxCDf+5dw/4QsUdeFe0wvs4HRx5ra
PuGdimzeZ0xUY8mvdshG66Gp/d3ky2lMAz8O57FlA2wwAN55DPuaz+nXoWYIuJi+rtiTUHzJkHC1
KnOgLhowNtbF0TJz1b+catnnuZFhARxgGatnKawGkYf8Bv8cknFQD0ukFVMKtPodXQAyZSxWUJrO
PI1FY/KG+bIofkTNsUlnuQ1oW8Gt5Ky0hm5nZ3EFwVvdS2It+wbzemtfeXgTXqtCxFDjYZpojwG9
OAbdzD1MdAhijD/G0/dCdC+UJmS8plAzeg+lkkkoYkktPl+vfZSz9vHH7qERxY7n+IW1Dw5S7ftk
GHZNH/+IcUO17UpWVwyqvBV23lsPP6baev34vyf59XNoqt3y1ncRpfix08ADv5S5p/P+nDdiZdCd
uy1cK3XBku0HEvCUPhnqdaHaDbgH7GVcUSdegsmvwDz0VZhW711Ym5ZZomay4iMUYDncFYLwZAqj
0l73oDetFdJJqsZSuwNA/T6DreYEYddex5S5OTlarNvGm50L4K89O7dfl/Z1e6D5qpgfD0yWX8qv
9sEv3pqxT1MHwoBAQmYeL64t+ozscbNy5AgoQzOxT+/rRtrMSiXrkUHu3+LkPWQDuZkv2F3DmO23
/jqh1jZv/KOtRCv9o2UrihgvAXn8RZ9TW7n89ZzDBUw3r7JdPcysbz4hdn1xvLRh+0DW1vvg+4lg
992A7nv/Qnfaf8mJpgbMCEXrfKTe1H7/jfHSbH40VVql+alJkTY/ZJ1wUnFRDqvvjNfida/kxRCO
/vnHlMPq9tzO8qrvxQO0XLzQeYmfnxw0UfYjkVsRTAfdWWOTx/aQJlxcFRm8J9y3pgqkAjAAOnpV
uPotgDkab/wrr5Wr8YrgVBIsLuuVCIdqaS9G2drUcVehrOopSoYUZBDpqeHzGUwwvwgaVXVXd4af
Kzpr71nZs4MuuqPqqbqbYHMBBea+4OpOBgb45DXJQhaQUNLJzoCx9nZEUIChom3ts8oEx6rGxdbH
xWpAwQGLcVXLZ3TDBfYGFXdblhc/Cm+gF7K+OJmsIt/9Y5WDFOJCFxnTcRbfz0zXBhWzPiD1SrYn
kQXtPD6iSctm7wJBwD70JUwHpkggwCkZUZnOgzp6m71Lg0fged5zFr3vGvCqfYu/VpoEQznz145x
9/GOee7uMn42OJ/vcopGqJuuNhhZuuaWTRgBWaxefSuA9/mEB/fLpp6UGag9eAVZNkdVyMFNgyjc
vUyTbuM7ttcihYS0HFl6p2QJ6IYum9S3rsmdGor7ASbUNczKfp5GOeeUK6VlMGIqhZfAANwNgMNM
M7nePnkmFztU4JqgpGqpqGAdgLLXilF+ngnPEutqToa+z+9CUezlHAjOMT9+mQgPqhMYa6XoPynQ
9Z68WatqOABdOJ5EcUuC+yxT4ZCS4wx3nHCz5MaoUMzsbqNWyT7n8K0Om+91JosRqcedyO0cyTsI
bp34H8rNzNZDTzANqrAhDvCesbfsL2vWGzNQSHsfA7JvC+NPermjVBVM9I4FhHU762ca7WSd8yKX
yqvuPK/TKyoUF3bX+hPBYbEkwNKhqFQ0VFQKWXFQOX7/BCI5l+NHO+2KNEUhvopsuZ99Ypvuazjl
U0cBQ4LkHVU4JQh1GFvuNpRPmzSubCODd4CpH2lZQUzp+woFoGGX10XoxhMvwvVH/kwN33L4MZLX
tewow2d6eMjPXoSQfK8S+FHGEKLZYtcR/e+HNx/q/ROo0ZizpPhei6Ac2+ITiGb2DyYCdKI+krnv
VWB5lWiOckq0mNxt4+roI9KYnUDgrvZ3fmzZH+UJNEvnrYE4wHvezalF5fSy9vB/jtvbwXuT+enc
RjNdHljodUtC93Kmrwl/lFrbDgcOVNTxSxKWjZeI+dnfktYi1R245X7n5XdlPR1Y9gupPsSlQcGw
2K8ZW5MXm78LTKF9P9C1Yh8zysH9m7vA2ct2rKrbQcih93opD3Vady2F8ZRoWA/mFRsfZ+odp6vc
TfcwLpML1/Cnar8t8/3AWW2JH0EK+l3/r929IPOAxmLfk35CF4c8UtkAf3HMimov0XidEHDg3eiV
gbfXdcjBsYrrzBWVH/wG+HqT0IPlYB/YwTCroP9/g5VpOEFwWmr3IWtbj7v203ThNMwtZraz5H6C
qlcUfqLZA/f+61x6T1z/grPulwfwR+1Fr0GH679JbBGmt9Y8+EBVr6axAAPe5x9NZ0WL4F+l7W8A
dE4TnQZsrgVkxU9vT+v/Uss3B2UHze40/94jdrm0bUwHHinf8fjFffVDL9sJD5MXrDBdiiTn5Idx
/PW9/AwhKJv25Py/P3HGF4Lt5/58L8kkXODbIn3YuRjvOVfOHo/DUtKXYmsJnX83z3+/IEVXAAd7
QzDAxfANrlhmve1UtZ3cv0p30hKPf+l/L1D6cbJ/PUDnbSspe8dubeUjTXYdCvfeXHCpCpk2Y+Xd
/7AYM0pbjtKK/FWp0yKHAE2/Trb+g5lRxB5q0+z2/HuhmjVsEn/0mzv6eacz56RSAU/PFujbYfve
FhCuoW3NNILo7qvXQzUT13HGFwOb3Z1y+k+wBFBcKyczFDgHQgsr228E2rMzWzx1ZPYnhQ5e4cop
2lkpuNIdHweYTJy7fBXkk/H8WvmnX83srwfxdhlZOGkLm4dQA8nSkuzNrOJ3u9FdrOkuG8rdMm3f
AyE9qMZ8WK3AyJt/fj1ls5D7f/vTkX7ep/5CNMLDyM3dD7e3pBkKSLvFsrZUJ/Ek1H92PSB/egoy
PuhHWgy+NQcCgbZDf5oCd7MXrxEk76vhlxXnohm63Y7/+oI/2x/wWXpKsFE5hdRLgmi+wTORny15
D51/4TdWX6oYTtoXz17PgfndEfz7pVg6aE0vkHsjwbdjqxO3Xg09OS5eQ5GJ5kvYmsXtdmnp91H9
o24O/60Jw197MPxftXz4f9fN4b/2xaTxJFj8/zqFv7VzOHyrvsxf+m9/7QDx+jc/WjnwqDaewiJ5
+pT8zt94OJEfXTF5iy7TFEO/tnjYmZsfrRxocEw4S66GgaHXIhHnf5piBjzMynFosukpl2DEFv+k
mwOM70/uUkkoSQ4+ngzqlK379jyWxZQVDunMxUqm+mksxkYjyxCziZatbuPF7+vxpLv1fdW6217c
McU8FCiMm8TWp4J65yLaxOZ8SnKD+KtpaPBE15X52zJ6uzgjK2IaG1EHnI7vm8Dak4zqWVoAOcLk
mhSS/mKrsKmoXUI08ExifpHUSj0UNG+4gZjc7qpCjfCNxt4ufJq9oPxAxXaF7qA8mBbFNuEZpWZZ
30U0Q+ivl64vQFGpErQWVZxnbs6NBGDupb/lyWVr9eN9E6byCmPzXPid9Smvautj2jVeJPFldGNz
U7pygVLrYNDv0JYFh3oZPkxB+lVZJYME9I0AOD9Idy1PYUhDlVUJjDru6Wyn5Z8avT/gQIgCtLE3
yhJ1jqyjG/Wp27h6NrkfPChmWmaNt1AbIjKu+yF3go/JZG7RbTVRtjQPc7c5N8tMVVlVNlPkIszm
R33TrvWNDPSnpEaYtDnjclWu6XPoIezvaKpZCfGhXMvnTk0Fzd7ah6Wwts8lifxBiyw7lIE2J0RC
U5znTcwW/LiI5Jj41HHgtvZboM5Y8dUUxYizv/n2O1FaFn0Ey/YhHcLqiR4c8slZBMVaTQWKTRcw
VIjBQv35SMskG63wpt9DOmxoUqyrkaTrSyud/qMOxwkFF4rkWOiK5joukuRZXSTBRp8mNXbv0NP0
n2QZfPSGvKX6rs/PzrBS7pagoNz80LkIOy+gtCd4rDZtEamL+RE5cHolYQ38mFZY9Qc3TMwflk0u
G1MCKD6MFCDd1TntAA+zmy0BpHW3HauseRC0ST2KvunpzNSK+6EawxOUBvm0yOiUxMmJinzKD1lF
S6GpXrrw3HdCl5epdih4y1f0UNT7AqhNFD64zmKuU3AGIP3eUo8+2ey1rD37WTLww7BSf1PnBUpG
xVy2JyegtyAaz9W+ntdO0f+hsFWkVDGuf1I8ulnngP6YyZ9r6M+3ldvjqtJGlsfKz+mu51RprOvC
efjnhv7/47Y9/9XQOzaW9BeG/v9UX16+/OcJa3tL4dc/+WHnAx6qTkIA1481Jcz4T8seK8BkE7UK
QhFYV34SEvzb0OMdKJDxeUrU3iCVpOA/hp4HeNHBhZbqREm0u/9n3Y/fhgp8yx4+O2gAdp/xVgdV
ONqVg5DWRWhZsojyYt0uTCiHj3+Zk98SmXgTLoPToniBcIv2Jm+Cn80Z+pWaT+uCeNv5CPGD0tXY
wbt6RkT0m0DrZwbz+7UQ09DNBQURsc/+EI2/Zl+sBSDjJJKL1WnDd7bXT7f0raBGeLOX99qr899F
duJtN1iGR8teD+cLTc2Dc+2dpv9LwoeER3XgLMlFvvYJ1ZhdO95Qt5xSFUolpgJUnsMnOmAL92Qb
1MZUEtDv5OxRatScO5WaWE2TnCOzNOg2i7y/CNuFDs9r2NsvDXHjTRcO4RlJdHieN4xf7a0urnZp
rkDC6g9VidanwoM9OqPXXKGw0Sf6teR3CbblTqboyQ4ibbIzXTTryzwd4DHH3SICY32jD8D2lP0P
e2e2HLl1bdsvggJ7o388ALLPJJlsimS9IFikCn270X/9HSlLtuRzj+/x83WEH2yVWFVOMhNrzTXn
mLnZfXOa+KIPS7qZnAJwIhnT/SqN/GKajJpBkhnDVaqh/MmDvb5fjSl7kXqa+RVAxq3VJhUe4nIM
hrqa9nodYQxaW7lzR50BHifBRiSEnuCQqhOKcH3XNS7KHq7RD72ItX1h31JsnTbt2wW93TdnL7Jx
Lcr6U7kwmuy1nElEr8ng6+2E1bpzzS0H+u49zTVvysM56RyFrLBMiJ3vniWtRZ2Tqsm2TuVg6Z8i
fs4DPQEZg++7rH4MndO8ZxyJXjMvl48exsgkmHTlfWU84DMfdRQiZimXOgeQkc7bbnQxFLOPJj/y
pHCtgEB2ca8XJJ4CIBKg17isnhaCLd/cZcXTEqUdubhbPj1bSZSbaWbdo1M+JnOqB9EMbzBBBNwo
oXfvXPjHbT3r/ZaHhmb5M+fhr64sk11SJZ9LlzVhjMJyij0XbINYrQR4IC9OUkXFpS3K9RWmjXY1
cAae9RU1z1ezyAn1jboW5mkW6b5WI1vZqXWIuPvDZanUxljS/Kxn8fAVK7v/kYslKzZrvNrVRutT
78hLoDhK2p9tXwQTSbC7qtBJ7TjFl27MEwZt8xRp/QyqLn7xFLbjNmqKnda4N5G0nAM1TxW3A1MP
uJLavtP0p0zrTMJGfcxWq7vZBwt0xL/sfDeiAYhzbS8Esu32MZoKebaBVVrzNAnfdR2TH23ePTN2
akBIJgQOMf46l462tTqtv+AJWX/0sMACvrPWj4b4/j3+c7bmte8feZJqATiMRxTSdDNY65s2dMad
XBO5kcuq7jTAzJvJs6enqvKGIBbeuF1K81pN5atjRLXcp0QYR9PviZUun5WdwspgLsKNaw+wTQp/
cRvJ3Ev+JMzjMkdxl8OSB0vR2uvZnYplPhSeDmAqSEj36n6k4b/9lquJqwr72aCmmBeibsNhGVX2
bHL7iPvCR9d1x+nZWfpk4wnlxHALiOyAp2U79i2ot77Xu1W1m0aQMW+zZnJlRnKRBPzcSelhWmiL
u1UZsEmTm1bPySGf1vhxzK3bPbpJx/jObsk9+zVetOkhJiDoMufarUpOXqSNMAW4NljvsiE2zlpe
RVqywezhyW8Zmra1JSBnOV/OTDaOMwoHU4ZPaEPdU16CuMGv7qn8XcPi+uSNZbrr9IqP4bp0rP2o
98U3J1q0m8gro8WfBts4wuqpdX9aRxYOS0u8ndUbhP9k1J7FPFt7YNG6g09rIZxQrp54llA4M1+1
t3/sRHb0tCzD9GnLiuBcJapmS1TYONQFoBV/gLIPa6cwD43SqyMecm/Tl8NaBWUbEUgi61ifWtMk
1OyMjtgKW9Vh0aXE2xhVg0rpDLUcCrAsRpH3nYB5GbQwk5+wr0TENittILMxTuV1NszmVxMf8pm/
SBpvc/R0YpBeuYaczIpk0+GwOgCH8O4LK7U/ipKECIfnEb+WcsqrNuW3HgLOcVWADY1fs7S+/Elo
v/hm6P38UOSZjW+ElewpLhMsdgpwkeDDI7cH3rdF+J8p8Lc2jf9rXcc/IIwGpiDW8P953/9Tv9x/
+6o/JkHxC+BGhxGBfiJ+s9+3fU//hYECNyZ0RufGTWR4+GMKtH8BZ46SaoIKFLq4GZf59v3WgWH+
gqIN2J0R0XINJsx/Z90nS/FP6z7cOQYYhCmI9rrn/fMc6HAN0ZLJqg5Y6ZSAA+JEMIkJF07Q9/sS
idnHhSqncy+XJShVu4RC3fbAOHL2GIBT7g6R4v6GTnunWtN+nnM938CSA7UY2wqfa2dsytie33CE
tm24GJbx4cWVOMhGL4LBs6aghbO2cSLni/R2f8BaGO+stKJSAkE9EFGeBOvaD7tl5KPzJpHU/oqH
fGslBHeKys3Bky/1m9m07gc5gvJArH3d6qm9HQi8hzp5gmAkE34vusjdV+T++dQwxhQsjNnHPsWE
9VsihnYnR209qrEgDxnjJ/0RucCC/LkkcAe5NY4vdUf2JM969wyQXX8cpk6GVeFcx0F4Fz2DUuWW
cfy9SBRwRVK/+9UZeCSkbQQeX+92nRNV+yk1A3yuy7VuaufQVbLa2vBr/XUYxT0TyzGu8tCq5/xB
cyONDzWZ+2KZOCXfwoJD3lpPnW5Um6nl4aqvpslBf1aHQa0aZJFVHM080Y6FqppNLts1SLRsDRVg
oktrQ9zbAJTSIElMw7NIG3PDxdc548C2dmYjSmQJw+J3Veu1GaW6OKkW+fkgn+25nD+XfGBqmTDA
RU6uriupWuj7drG1h5obYDMvj8w6zo8hmonbLd8JtamdaIxsP4yx3GGIj76Nblpvsyyyv7Cs58tl
WGR2ifGJ+4XbzNSdzH25cctiDHGekKkiELNtbZZkzKxyw6lJ+piRiZMvnfeDvPj0M54Wb7vq1ewG
bXTLIrP5cNmdVHFesuYl4S5GQrFePjREIgMkuaVfOJqNJ+zKkoeRzjc59ZIGkYfpyZaRGyZr7h4j
3a7uDTHWl2ISL9homx6ek9nu3aHOr3PdakfMYuO9LDvvZLapTRqyMMnOpVxznf2gDemyBWQDFNgj
EJUH6zBPRxvtB+cuXpMVWB/ngMYNpGjjxG9rWd6cJBDhV2xKvjQHvQoKOQBN54kow6yFLKyAiTIz
rOWDpll7z2pzP+HKfuls+VEXrROdW4AAyakRxasNyBC/obWLqILRDuSvwVruGMWzHHy0N1Xe54oa
k25iLAz36zirBzWgKX16lRGtZ7OiWsDthxermY2HziWCMGyIFD6bkco2XjeITVyAbplqR5akFVSx
hE1iN48NrohsCtJljPeN6eTdiyTMnM+hpedVn4QVuH7nWOE3UVpYWplEU3JsXvcSTs02srPK7mDn
R/r7SlgMoF6jxXft4pTOqw5Fs6USAXfutZq9IfrKohYqS7p6Pp9wfiJMDRriUD/xk2vlvovbB9dX
Z4qcJp2CJ6Xee9kPh1CktncZkuuDVReT5tfuMOThSA6HRW5OBvMyxaX3rQSX8IElGdEQ+KSIcX70
DMKgmeeHqnfMr8WEvryT0Tw2e3CyThWOWuphqhLMCJvKAjXmr0XcgUWZdfFsxCvJHcAPTC361KQk
skz+xD6P4KFJD/o1V+A0g8LCBFvfOzSz1HaABygx+t/Kb/SwrkcNutJMtkwncHg/j/a8JfXG/2Qn
yfzO4jWG7BItzwWa2qkDFN/5eQ0FBoKcN+E3MOwLMPf2kKce7/vZikIrL0xc4oPh7IguJ7vKGd1d
zbT5UMmC5g1skn5H4O88J1ZyivA/bnGfcHcuTE6K/g35z/hK7NnvM1seXafbWRpiMO/VjM+v2E43
YOIMbavThfAEiyZjSFYr9IqJ+5etVdWdkwz1ozs62K3tdny3skgCgDG8E+5Gg36GToT5bMY7vCAr
6dl1KHS/VOvy2S7tD55R3R0eZ3s7OSBFUOnIvEu91Z/iVUQw4jP3xeKOfzVNLeLhUBWHAkLVfU1o
YcuYrB9H9tnPVdrWwwLEh4txfOCjM9oD8dTfckekIaQj9x2DErbcPpLNPrPa+YQiul5MtHk/buc8
bEjMfueOLo4W6is7+LxlQiQJ3+trBvgyETRdjAYkuyVaH2wvy0AoeDtFihm7a90fFnscdrCf1p01
llaLoDgBB1YIjlNRJ/eE62DddLN0TykZ+40nDfKJHYy1iT+fIzcpRCkYGGMZQfla4ikYKTvZmJkX
74hgudtG5SO7xWQmfDSu5hs2v45nIejTj9GV/UU4q/h1HGS9tejI2uQiEntbtcarNvPnSQ84RCNU
vM3SBgQGF9i7XJ/abwPvw8vAZfKBO7x3xtlOyj6pMphAM9uhQTY8r601sGRh74t1/E7uPz0v8P1e
o3rQ72AxefwmymYSKFe4FW6tQ4Yx9Ds1J2UfpLzzHywggDvuz92H61RBC9M9NOa1v3bKmsnYl659
KFFMrjf70Elkef0DGylUNQpWNvlS64dEj1+jrrIxFJY6w4MD+EZbbgj+vHNhbmlvM5eMjQms5GKl
qX4yNJUWt6d/G86a0YQ3Jnzmz6J/0Ujp4CVWsWLDd+YNsV+y/ONse0RgdIeoM4ihWzVLH7QlkTvb
h54hYn43um3g1vOmBu4T1lFqfcgZ8NZsJkD8HT3jk4CAFBCvarzZBZ+M3/fBuAS6/qzspUmv/5nv
/zfzvaSi51/KvPd58ZHUf9V5f/+i38d7jyo7IjiOxXvaMwzLQ2r9fcRnmkDORca1KLaWtwXgHyO+
c/uV38Jn3PX+Md4bvyAn3hjM/CG3r3P/nfGeN9Zfx3uBI4EuM0jv/A2E8ZvS/GeBsqPrpJpt0R5N
cBq49ottn4z0+JS9e7XQl3j4EQiHVqCS1drknT1oLxiZs6+CvQVq5wy37LYel14a7bAqG90zpsDi
RAFGmj2gOXbfxy513i2Eo2Mi4uLUTxnmBo0mAWiLaXmUc5Rv7dwbw37MqnOGo7N+r0hJX8ZlaNZd
uYhdzHQTxOgxzbYcp857HzE6uHuQYKh9fbvYb+M0D+7DwpYREk1Lzpmse3Nj2OSyAy9u3PRj7LXk
bQAyXO7rrqbZoFFDbp97ICfkgTScKfBY9DxNZr+cUteY7orERLzeulSkNHc1+7PyaaTrOBpVS2ZG
+17RxzNvSkwcWnmsMP1A02klJjELEcEpoRLIFcCdHxW8nmQeFyYNUJlQpqdwGBEQApFEQv+cpkJN
K9U7KXBvP2fsWaGLErjJg3LoSKH59lDxAV650HqDGbAHHwCJu7amCC2iN2uQ2+QggAOB7kjwk7kw
Pdbsa43IyVs50EA8j+EY1ymmRYmktAPUFXV3TtlrBx1/3gMPP5Q2TzN8ZKyO9qek4tmmjTsQl/KJ
Apch9Q2lQ94T1XQlmGJtba9ZPpwmyzdTMRTBciPTprXC5emW+bnTUmNHoqCk8oXNjHtkS2a+qm2s
XMVwcIESOEOSb8uyqkPDTuJ7/NTAi5JiJhYf56HZW4af4djmMuBFV4z05WtUaX3D0bFwEcPGhgoj
+4WTQXw14lY9TMnoXAtQQu90Qc0hA0l0pPFivvLzUG8XpKpvhZqjh0LWyyscOhLk0zAAXnJkFALo
cu64zEbfgFUY+zmxtXttjubeV/jityOptjPiEQJmpqWUiTldvnxjn6RpiCz8Swvv9AnEai6AnhKh
x4ncGjMs8M6Zg3pZ10PVsTCixrEKAzjqDyBfux1ohPib0dTGyVsdKgRFY03PwO8Vh+2mizKCKF3x
kyexjVnfWa3Zp+OyYmurwcnip3sgjsuGOFnPWcvgnw3Ip6YxO2dILHHMKXItKig6w3g/xLEkz4cD
0jQ9aCDZwvd6KFR3TQq7+tYp7thj5DQ/OHi+irYbMdq67pHvdLlZGlBFi2rcywop4BrZKjlW2Ayf
Y2Gsb4OxluXWA2v8mdWdftLgZ8PFag3nSFbQ25IN+3X02mjPlaTdJHO+8h10sicvd4c33c6K1yVf
01dj6lMcoa2bv7Za5YVTzjvM1noAeYzWGy6a/TZt7BMBXDso3bTYZazI95SkWMdpVh5e8wV8jc/X
avciI7SwWit7qGXr6UMFifxGNJlxq8dgSEbBcE11HGiDtNdUaGrtQkPR0HALmJABC6BIDi4BWEB6
QLJ5OoKI41KyWPKbSSj8vte6l3TtnrJGc75mq0bv1b1Rh607IfEEslmzZ6fLzFOpL9FZ72Fv2ZmK
QpixB45ozmWZupa3xqCe1sItQqvT60+bw5ffTGv9YEDY/3GrXmx9oRUzDVNTc4LhYIIRNC0sX4U0
fUKkS7iuXnwxpRjee+rtyJDh4s0ZXNZciJUkGJQ64O4fgEfSX28lVoEa27Mcomlj2dMMOnIw3iih
S/eG5jChoqcvZzk3bmjmNoU6fS813nFmot8x1Wo0xgmYWdCi6mueKWTQphfepoANezfSHh35RZSy
/CQl+Zy9TPoZPhA+O6B4k/E09pH7I59KjdktHbjpu4RpNkBQEQW0yD3XY2V9DFZXn/AmsA4tbEj8
q5wTHmJRReDL3ET5cjL1C4d98QzMUt05NC3BtxiMKRQGjnJfpcmhLrHS+c0i3DNVsxAGU4XvYrIg
PerzZ8sz71FM9nKItYjKrUTFQZxFmO/zxtv1rTnTOyTTwHMb9xNHvPWz1swv1hdJHwjU6ODmCYd7
mm1wjrBJkBK7THPiXlB08jMVVDZc3/WTsBwuUr2ouVjNL7XePc0YhANXdDCgbk1gxD6SbYp1Z6ez
nF5b0dUbzUZ5wmw7qX2sJXdFTm0fYK4oxHMgXoHrmbsstvQt7/fPbK24WUjq65K2AOsKARqXSdcc
pyyHZtpFVnGxasoGLVWNl7rS4z34rBt0qLT7HZ6h+spPbonlxJsesCZ0X+0Mt9yXKAOMPab7LbYj
88jfcAnlBOGhthqLQ11ulSDv0fYLLmAHUWH90GkgDBelp4B5Y8eHkVLv+mEeQnOY+3fZ4Zco3Bq4
l5N/75X4kYFPCVYej2fE8HjwbTUlD6bbMtGqmotdmchgMWb1U8Bp2QAQHZ4y3bY23EJve7+bb023
xhIE5/QpHYW6s3Wn300eAtui0u5+jEn0bjLyLtwLZemC70m0Aze4LjWTwKqmH51uFt/beRq2Mbbc
LyJEYrNApkBkcr8nbvFrl6fqYID9gZSa52Fr8d8iDvM+5lF7P6a9ftCzwgzHVACNgnN7xl+SfXrY
h/nsTLRdj9zvm6BSrgQ3jKNUGWTuPmuJBcbNZmgLb49SqbbOzOTFamDtqJEdT2lZEzAtZrblXmha
qC9rH5CuopTLUdVnb03EXcziOR1iEQxLYu+nEctnal1Wc2rgZCGU6Y0nt7WwPlu9uQ5AVcCCVCA1
s3XHR7TmL/CARAq3OUnAC6cwOgjt6qCm9PrOabqrA3LeU+1unUqOqmU+hegIjy6Ux2NWr/EWtpRL
gg9xzE4r+m+T5KiQMAg1FheCG9qjx3VvV9gDcPcli8PV4GKRVw/gI5ItojH1mjWoQrtYrh7SKAIo
lHTVN3XYr00VcjF1saQPYleNxsqHsGPcc0qEKutpznNvAiNbs6gOPEv82ka2trGAA/lpOZS+TBuL
B1me8DzgKj1J4X2mQNM2Dl2EJPa0vT2P1dXWRqK6PU0pZFJEoEPIO8yodPusgqIWp6t7LPvlChf/
O2nTl//sUv+rXUpQyf2vbiV8BvUf1cefrZHyb1/z+yqFi/sX/Cg3Bzl+YBo2Wc3+WKWEffNNYsqx
9RtBSOKA/P1aYnqsUvTHUN5wCxpQSPX3dco0f6EghdwBHhfetjY94390ef1uXvlXjeGsdX9dp7BG
6jaHEkwmqIxg3Njn/rxONRjnZRQtqDANqcGgoFwDAZxQJ5MNWvbeqXOj2g5Avm+1uEZziWWhBQVb
+xc5m7Um+1DKJmCxaedDsrbl7WfWsT/XTnqbskpdEw2jWc4gGbriNV3N9lwDYPnKjHj2SGflM+9X
imG4fWocxHepZtcvDnACeVCwsMfjbKTddOkazvhJn8+gEmSxkIez8wuhLzOgtbj3yYCesXs0VMBR
ghqIrFoBsC+scoPsNlImxcEcZ30hGOyKX/EiDYCtwDRvPdINEgxAZSWBaSfppRgB+g1U+e61bugO
Y10yonEvna9jq+1kNsiwlt7rVHExSrSiL4Myrm9/q2XNXmdLNRC00VSgcJ0TIF3d/ga4F9jyEJ16
3JwFhw3fMTqr90VFnausi04F1Bzmq/D5zvMq6+sgHlKZWjevBfJ1M2VMkazrn7wiy4kUQgbOfbWb
9UD+TWnmyekIy9/IkH5jTjbpyM4FmLWRs5wudWYWqVnsnWKBusFhZnXLUQRoZVQx7PGCJHWLtyFv
xsE5IecTyF8DoWD8zDQE5kOWoPXHqHPjQZSwh8cTM1CW2j2KEXwojIIuiesmhC9qvhPREI+KteKh
aMmYfnkV+9ZPLxPqJ82zcsKjwK5Yiid2TbG1+9RhRYVS6Lw17GSm39KHcoZPnh/tagBew9ISJZgO
huxAELgysEXmV8aAbqOzqdDWmU/3agHfwmLOYFPMeR3SOh+T+hLi6KKW0dqsr9sV5PAuR2vkPjTD
cRjgNUIblWFK0QwHibaPj66L9h3gtmRcl2yXe73Sx34DGgLvwax329Vb1Uctm+JT9q0wtl6ubAs/
EJ/JvRuxScc9Ez7zgCeOysDQaxpxcczwQ4o9d4fvsHTH/pZ5th40XkHLr80m/h53tE/EmVluy9nS
duioVejwx10K26CQeRXztap7sUum3M3uTRE5ftm6eAlyqecnKWK6OiepRsBVgGzHSbfuwH1kEnm2
MClRyNYjfF7dXzP95hRIPvg7EjUEwbAl5HqHKYUbAUCHs+44lITNefQ96RJvW5cr2NsMWTdv8+o4
CKd5ydR6Z1WOdb39ZN8DfdNDrN3Vxm7FZc1gm3O27wPXaKytC06m4xVo9J+1WPT72srjN5Bu66lr
zYnJOS/2qqCMeknteJdl4w2DoDgqtvRkgl1Qu8ammD428Q/Z3JrPbu58o/3ovjIyvAxaZJ+5Qlnn
Jm21fZap6RVxmk0og7dxJoYr30trmWd/WNaa0rNCNx4RqIaNqJTxU3NcfA49r8Y2X7P+MPTFJ6dr
L+jSCCu0hiBEbnq0zSds4hzwpDPWn6a7xM9AKGLY53ln/ejLOt1VngIhwxx1YCmSgQE01m+HsTjQ
eVYf85lzrpshiAO/m7cGceI9xAT4LU3F43wgM7vtrVjwgz706Ul4yfCMzTsPCl6fZzW3V36sOSDI
5QzjQgss2Jt7asCZZVyjdY7AXwETEP91v2a7Sh68wk33Y1RXX1wkPMDQxM1heSDbASE3oTvq4sAp
6rEvO/ewGDekBD/dT0KrmxL5fJF7DzwzVM71xdUzQfG0xWzsOG16B2GST3ZWm+9sbKSlk0EL50mY
WTgz5r5b7uSFhmjWx3r20sB0ugnFQlW+ZWT1RSJyKEbp+RPBfaTa1+h/YtvRgtzCplxzXN7NeCDf
MD2V96tIvftxdteHpbKwEN989bLrGsxZE2cW0a15oED+wJCh8mqjELM+MHx3oTlzbMmAMrPvTOwk
CYE034Sd8xPCtr6vxsp5N2S/UqrOjxap1akIkn4ZaSwn8s0qyie/i63Zd7CtXbgzxwHvSGNrxkK+
xNQwndzJSo41QIKHVsBw71t95JX1kuVX3JL9E/wPMLboaUmodJxSXO5UiTmutX0hRnmgRWkZAqKS
v5ZlamwEjaa+YYE2nbMmCzSOFue1qqdr4WgbzFbepR2llWIDTJPoYHBRvyS6aEPCu9n3Qo3yOVNF
c3Ead3ki1a0w8tiJ90iDQr8f3X4+1HOEfgYFh4NJkur3VGHnr6VXt68x1RAP1VBE3xqcfadhbme6
k931RXTmsmEhzHZLNy7EwFEBuRmrBHmr1QlL9FLvDxXHjoZ73fACK4cNJDVVFWqpxYBs0X7bQsV6
aDF3GfDOovpYTRqHOIby5QSBDYx42t3u3rVp8Dr205s5O3i/xsTeLXM5JkHWRutRpML+lPz+gAKj
Kn2Ie7jydqZ7r8tqqb1urjzoXehXhc+9It1iYbPPDgec58gZWaI0eCvUh0RUDoTuNJ8pvOm2qjGH
3zlD/1Zu6P9LOzl3t381G/8XUl7919mYeYwv+ftozJRLfAxWiwPC7Dd3899HY6zm+Mz/FoUksvOP
0di4XRn4KhJIzOb8yp8uDbTDUvsGF9sgJkpo8d+ZjKX8a/SVcK2LFVrgH5K64K/3z2HMsnWUmtGU
4JI0IMT4lJj6EnXStexaP9UNl8WSH1WnX1GLAW+U+isFZYBMc2rB1bMszR5RnGglgJeiyzrGODx4
YAPdp9QG8GxDkcyqVNAUPs00NjB50C2IX3PZZ3iVNDQXS8pyPJAnKtXIeRigcd9cqmLJuMiPKc4O
BJ/qbN20QtzZo35gLlsuixlFzzh3Grgb9pum6nE31aNz4yXBNEJ+P2clWIoymzltW1Yun9mpOYmk
Cf7Hm3LH8R4cmreBpkFdc9GtuL/twp4fV6j3H3ojMRZWvRovVEXSBoBqxjjSjbfeac+I9WJXYUvY
zSMZltDy6vRAU3h7E6u5lwRq0bmdahqkY7tZek7f+Tj42g2ZmZRmvm+ibtpma+dwN9QqfmM42nhv
yjHClmJF1Xs/LeJxor113NWEucJEKSyncbPQoqHiZfVVXnYhh+zxjfF4+RattWNzaGib+TDX5LbR
ly3+j0LYH+QbbZ0thCPBNi9xaOCpGDd23LTCV6I7T2Cabo1tFPBx+kLvTvPJOtgYGr95GSO+7CfS
XWlmtv02UR0NeiM/6iHMukW/sj9tJJfycmf0RRTYtTVzjsh6B0hAxrTKMXx0fMpEuzrUB47c1JCU
e9LySUiJyeBu5TRNm6nPanYMiay2yF7nhY6bxmJCL6afDtrlx0oOeptbvBu3N5f2huj/8lHSlSy3
0HysHT6m5kkQADrBjyreahoZ/Qga5RRgQemBnlEnHsrOuYdX0YUD2uqGmiEgPawQSHG6mMXIFF20
XCTimR7yzrufrZZOLHT6YAAdfEy8aHb82ihz0FwGihtSCK7qTKsPt1H00JcUsuEojL7zbqDuCyyT
9yNiDSEXoEhd7eK+lc9RkQ6HqSudrSwAZ/teFakn0OCfOn6KcFzcNaQoFPA374D0UDuNUcJUmEcv
iPEenku7MI85Gvn7LZ2wG1XCoGXhx+DkNLJpKYy2Rqii9pkSvO6udfX1B/tbFAKjWb4hOpf7aMXh
G2ia7mV+o+EUGBtN3S/sd3etBccJsmTGgibHNEKizN2Qa1j9YsdciibNqw60NMWvPQ52MO19VDzm
ZiMDtdIfNvblrq9p6cQvZ+IDNnOda2U7BEs/GwzblSkJAFqRiE6/lSsMVt/cU69OWMvWi1/pVV8O
BCd4AN+yxOO8eGT0+s9M5+kGN2cKLJ5z+xsqKqhN+TFPyyvSshVUeezNoTdKNqkQHxzfR/iXbdIM
9sNEa3zMHwurZFi6v0VX/vNU/H/Ya5F4kFj+Z3ftf0EarNSH+rNk9Lev+cNb6/2CvoMq48HWkbdH
3N8VI+7y0B48KIOmw0H9t7v8P/y15GURmRCUJNjDmyv3D38tF3sh+LfhPWGxReX5d56LqEJ/VYwQ
CfiPcXs0c9b/7/BnKIGSH+vBPFgIzwEsE8B+VT/uVrCcxyJurT2+f8qDay4zX/RkOmcrN6mccYWY
HjkggYpQjfZROAVlL2Sg7lbwJM82b6yYJ4KNyVaZzl1SjOpxIX37XCqLQsphTA94bsX3uonwjWZO
diSKtgFD3f4gYJDtZ83F85Nm08xFhTP8JzQ1Th1RTIlnNOfyiTBsfoRsX50ixyh2g6EIJvbVpbZu
l5MiAoaelclRjIrmtbQErFRqthFKLXaOEJRocIyK+b5u3GLXFK53XlR8i5/as7zO2uBREprrF7Gk
+mUBEjP6Y220W+nwZBG1jN+El3p3QssfxGwPl0iKZ7T7OhQ2ZMKqpWSILFBj/DSWBfRLuZAXEmMl
g67seop2hUl0gjw/YWr0o45Pyp1V6M3XxDN6a3TEj9u048GLjfOlNTMb8Cu+zV1TztmejlZITuZE
hZWziKAXcnit3TSiKyCZrn2drp/eMi1v9LMYV8BEyx62xM15ls1XC5tqALUn3VKeNZzopGl/lMYw
h9QEOdtmLMadIxBdRMyubeZVsR8rbNZtbg5fmmf4aWctgcHqRPX4wQTcthlASMIkq6tQWdGlzJvy
oLmsz6QDQqj6ZH/Grt217Wj9jGnXoAGFzbi3zWmHFzI6SMqoH+BcrzzdtCw/JouKtI2xZsOpQbn/
Fi+p9+60NiBbyGoUXJGBacapffYiM72spMMvxEjm0Scwk75GvanO2aAXTyZizI7CAen5E5zHvTUX
HIXzW9R4XZz0Esfmul04sRK6blznkQZqwYOsb90wVcZ4q3bVHzjeOMc67u0oyFaz+BxAQdxFtl3s
6TI1TnZPnqhs7PR9cJ30rYXRd1fFjXWlFmHlgr9Q3aONxkly94P7U8f3EL7Uc7YaXvB/2Duz5biN
bIt+EToSYwKvBdRIFsmiSIrUC4KURMxAYh6+/i7Q7Wib7pCv3/vFEd2SakAlEnnO2XttIobzY6H1
R1WGa+xYabs3Rq2Ml9LTnXON4vIIbBABHxOeAvh7m+9o8dm3uRqvjHi0WI51c9BER+hF1L3GPZkB
BPRlOrS4UL7W5vgT6V9xjGZFOOFc2MeqDq2dZKIYzLI0nkwr+z6PpqK3FlnGi3TLh4pZx1PbqplA
l1JcqthxSpIV4FNBHwWV7EExvokH3abdCAbqlRTK9E5GWQ273zQZc5DBysCEfxQtSf7oJqLwBwZY
WzFkxVUa8SOOpsnxsSdAzgVy9kWabUeEEa5A5KX6Q1eVR55gzqkiR6KEheIvjqQDneRpdkHhlN/b
YX5w5rE7OeFSHolwIG5A9RmDWc986SovOUp4VjsCrepAtpi/wnJK7/HSWD8XAqJ8M0uR6sczxCNl
Z8+Az6ZHWSrtogzQAfygElhWnNFsJqTmTmum3Zg79RVyBDTPnofeMC32YUtcJOEQOfGHlyEMh2ct
HIlOckz9korIPJSAg1s/H8VwQ8+x+W525OPgbAtGMck9mVrTdsj1XuPwZbrPHZpctVFiyZMNcJYK
2NQc3S6MIfcaNAHOVLMt/eZDtueuCj6k0Nu+XBD1LRWztcDzhsdomRH95ZlH5sqqBDQ+RIFES9KM
VLU6z6tmUEc8mH7ICKOI01CSexiVHDS33qo3zLXka0ZoyDFnmLrlXFlvjFWfmK9KxbCKvYu9qhfb
DyEjsZ/dBelCFkhkjjb1z6uzKh/xg7t3onWQQ6pVGTmsGkn3Qy4Joc7ZAo7xnrxVTbmsukqcksk1
nclvHhjfA0/EhZZ+O9y0kUUzbhjT6zZ1YK7Nmndd9FZz160aznRVc2phkpPcV6httWo99VX1uRho
5O1VCcqU3zg4qzoUR0W1i6fU+LnIqD+PNipS60NQmqza0rjIk0dQsQhOaTl4O3NVoRJTRuzUqkzV
dDSq+qpWhZ1nb+gITV9Ez6UvY3sJ5rlT23ZVutJtRPQ6rfpXUyIsNzMO5J5mIY9Vol/2c2T2+zKZ
umPmLeox78mo1lEYQ7Jd7jK6xFs1DNg/5w8Rbr/qcW2EuSsf4UbHmXDy9Cj7RvZJBhHAcRGQ8LhN
VnUvUQjIuoEZVJusRpmWOU4SFOUonvMQ3y87U3wMOyOYV93w0qfad/Tu4qRWVTGpii09dJTG9qo5
RvfUXnKMHI+MpMMdnHzxJf6QKWO60fyZ9M2dScFw0yBnLlddM7MNtn80tcid81X5PJmjzrQVNbTR
ald2KQySrkoCAWGBVSOYXsYkPePXIkvEZa0eePanafTQ2xxENilDaaJ0Ta+71FGdH6qYW3ozKebf
eBcbwrlk6NbvdOyy45DHDH6nUbtOCPckHLW4G4YyO3R2/0JCG2N3tGAxFI6xf8s654Wc01cR9u8y
X16IArgvdaIeQFIq3q8ucLnIeQsz+cGoI3VSsZQPtNeMpywdy+9YrKevTcg/HEqk6q9OMlPnnlTE
t+hPqm7rodtTUQOGPHPUIpSHnLJM2Ih2K1SAzioInFZpYP+hEqw/FIOtE77jv0BGmH9ICrHtIS/U
MKP7YSX2UDVX8eGqQ0T5gSRRsYFy9kKnqK+KxRqGRnFyVx0jfhcj4JCXXenRTG//Q+842/U3sXql
7vAK5FcytnWkkfESh/t8yXIaBKRzwtxlzIGa0kVYqD3adTjZuKEBZ+MPJ4f2WENuCEpNzPvGq8rd
4LRfaQSOm2aKcpQB/JJdZH0lDGU8OImC1Ft0/Q1/c9p5cNp8EldPSWNdQyjBFy20yt5kpP8+weVj
EG4kj+XCYCsGjH/iCQKaU0siArxz3cd/Nd9Qy9Y3Db/maWH+0sXJ+LoCGU+N52ib1tKQoZfTDORz
PW4RTNADzzWbqyQ5ZuEukw5k4irsDoS4Y2iq3WTPhEf4c2hdiiVucato0XGxwEyTw41WrzCSUydg
d+h5juhCV9f4i0mUjWT9rTed3Hcne94n9ZDs0q71thC5Ka6TvNqOoaUmKB0ZD7JQYfZADHroaa1g
IzeKvS1C8W71BAP5KlMEudLpMfUfjls67tdW9KVsv/eWrDP7MazJNkRLXucJiNX/zf3/P3N/SZ30
qyKO9JDy5/cu+d53f6zjfvtn/67jpA76yBOrldCk3+CugKN/tzel+S9A+OgBaGFaOiQJWo+/T/6N
f61ALYOuz+/F2u91nCXwSXqwlEyb2ovK8J9N/j+Cif5DEeRNJHcIIm44DxLQm/EJU2Yb0CjZaIZD
RW5IYMRkMsZL6fl21z0zXX9zBeWNItpkW/aT5+PORTw9zdnJ1TPli859cAc3OzEDz85Tn18P7hpj
rDkcS5mCEkrK5pvSnJl7i3YI5w86nIUI2C1NpMC1t1OeRuHl9J6P4PuiwkEg2mEjSS032+o12Y0R
duUNN83gp/iefcHzJUiz9hk/Iw+ApNrUqjKYOaRvjqZEkJPnQLQo+yHtzuaohuZZd2PlL/aAMnex
tS3o0iemSPdord4Ghmf8W/WcV8k7txA+/komPirxix7TWzVKvg/5AeSGN/Wzo6dAyVeKwqitQ94I
mv9ErirWKPSsjNMgI3XbkDm6P3jhNuoKIgDS7N3ItGnjOFzKym3aQNS8KNEaqF6hDPAVuAzCPWIq
bIOw4W8NmIn8QVmc9UgLJiLHqA6pBQSDsVseOLXDn2bWZXT7brv+S2TdLlY/Ukjx+XCQnrkEKjch
MnX6comq/OIxH9/mLW+ZR4t9ZVs1H380DQRdfCBTYTgRS/SIrIAzp1yPh1X5Ppd1dajNhsDpcOYI
kc100Lw8+h7mGn6oxntAvdJtP+hIrSDocE0y21mdC3pIDJStqdc+kBadgfugGlJavuyIyFwOo8vV
M1eXy2jLIxa+h49FktQzdYZVt4GSrAN9Ni8Ftkq/Ed4DzPDBNzL+Uwj7MiR8qCjNrFXq5u30lGjJ
imT4k/Q6g4bduoo6/i5jgpuk1el6Va2xlSumywnxMy4GC4uOuoJ1a9+wnt8nD4EtoBd3k4/JGwYH
fvuF/5WGyJcHXSuDsXMJzBwq/k3BVcJV7AaGVMtZ1C1D47Z5/vi9C8Zqm4FjsQ/hdNkhmfEw9wIZ
qGoOFr3j5iehR+/c5Kxq9vKNG7M6XclSqdZ7gT7i/JgTjrVhbP9m6nwQ7jzObipLbnouF43oh3nh
lx9r7hMpx/A0Yqg/x5Qkvsf4XqIS9x3JL+z2LCaXu/HjYpSKm2LU+KsqK97A76J5EbI+5QYsZStk
0eZZG55misl7EhQVeuARGRCkG9/slALgaxjbJqtEUDQWl3QVRoxR3F65rTbtabGQ51CHBOV0i7HN
JDclpeJ1Mqbo+PqKVQYywAefkZ1dgxuVaEgRQE7LOc5G+VZwn2DzSy5DbN983F5muiwHAbuZmEKG
CD1t+5VyXCHt4+e2Yi87RbEo9xNnmC0Kf27DzK38j99WK/j6WlheOzC/2UJYAqWqPVx5XJuPVb7I
bNlVqsGjRt28hfzu7eju5wExreh31gWwrnBu8UtiLTDAZrYxb+D+ttCAHD5+5q4fCRpqWEb0lrrt
kOrhq0ps7WCjTUbPw3vhHMS+7JnsXiSQcnDjJ9AzBt98Pg/kwVZo3M0F2Qy+USL9F01fMsEU0409
2Xt3TN80+FvA38DEhZmxUrG4I/pFaIfI5j6t6PxfzxKthnRYZCWhatcaQcE+Klt24rSgEcnmoC8U
xJO19+K85UQ18WL6OKDYNR1fdsIMmsZucYG0zXF0UD9IpAnBlBQC8o1tgvON2BQjnc1t5KfTJNa+
sDcuMU7+/aKX8151bCbKGgYkY3xtmPMJPgVEDdwi1QGfGP+RBEp+7E2GNxnbj5uWxPOBXgJcOr2L
7+yGJdHY1sWYV5wQ7t6NTX3OY2dkMdWTohGe8PtVZEfGtQCc51jTTS+zd8osLs3MHfBxrR3PzoKs
4CV7nd/VKpnCWFPXBpprswWuBZYkIezO4DgfkHGc792wfq8l/3fRp1tueibbhFWcLC1PdnrTfHcF
8dulxiykquVTUTHhzrT4Thv7G9yN6cYE4XOakwmFvpa3uR7QThdbIxvBfpQTTpSAqJ9vBCUDaXc4
EThbz9Vb0OFLk74ZKTZzCjsPBI8wHuyIFPjWHVV6nolvPiUEtrgbwttJCieIHQHLGtG4iauku8Nm
64Bo4vBJKw4/BMO1OeuA0MNaareUy0pHeI+lW4X9K1nN1Q9gUt+tRFT9JjKn7N2tTW1hrqktS+uz
/Y8HMlirHUHfk4fojchcX6UN9zzCJS2IeBQFhu6GZ2+sFhymZjm2NyiAXcngw8KlRORBpz3PkTX4
MWyo/DqMPbPbNE2uO349Exl7Yw+OMYP+h7pyXwI4P8XSefjDUey/ALpWANenc42FIohMRAlvwvuM
Cc49iN9o4PuDTGaqkCV+TzIeLmbpPvRNZbKsuOushJX+6/f9DOviPGUhx3RX0aaQpvh0nvJmWIle
p/qDPn5sdtyDZpL9QPyQUZFm779+N/r5f/2WknGAYZGnBFyNP/8Dp2sZSVlhaNsf8pkFsp4EsAJp
WwJpxG/f63+TnL+d5BjuL42U11WftMkn+a9OYcq/+n2Y46JjcHArWiZcT/jZ/ykCGOYIS4LtlYSb
/rs++H2Yw8QGAjRhFJgmV7Pjf5B5Bi/oWavGAcECBcQ/KwJM68+rSAcuh67Kwktp68yUjPXP/7CK
UC2NPYk0zdEuQ+kGTKX1e5S8yxk3CkfOOnXR1tLjfGs1GT7wqGmOc1GGJw2h3KltjMGXudQJUXfK
PQHsHNPoMxXwrTLtwUUFEaBVsxN6gzzj9DidbnWAQj/ThvPCFEf5E1oojrGYo/woLsJzJUjPDkrk
dkHD4dPXI9GM+67QlkNVF84XzPjT3wDOP921XAGLMZtlcxm4pqa9/vkfrkA6o3SoBkVGVKNPd0z2
vX00U5IYXbd+Lz73P7pvP96Ph7uJcAkrpv455s7QdDGhb1XHj3MOTZG3aOFpTCs8+Zt3+oTuXt9J
IreVwKERw1CE/vmbLb2jL8zAkSJCkwiMNJ033ozClATj5Mtg5NZ+jtPw/h9/PUaQYAMdFpMrxLpt
/fFyCsw9RcmoAqcQTXNtRWy1gvDGoJ/sZv6tPwFtOfpZ/Zet/tMm+PEVCdRDmgnel0fnJxZj5Llj
UhKQdNSRCGTnsimW3eQ0+njbUyH++pvp6476h+fK+mbeal9mnxfeX1P8pgzIVZGJ5FjHUw7eNQYO
EtRkxgZuQ6h3PMfTbQ9A5HqERnBYckmrN2k56v/6c/z1O1OsE5VkgSDmv59p5rneSly5Znqs+wyy
xtTOxDITRvXgOYoDx6/f7K9ryGbai8zIRXAFG/HTU6apPUrJxkmPSl+Wy0cF22ncwSpWWXzEuEQP
W5YYI//mff/bl+ThRliN40C+FJ/2pSxKxyQiq/JIyiVKw7XeH81+XMOCqXR//R0/vRd9dl4fPzmG
C3bBvwQ4W4k26uR3JszP6iggrx47shLNfBVRwzz++r0+7bcf72XTu7HovgiL8IZPtwe8Oq0hUfS4
zAt97yqUxSlPzEEPfv0+n7Rrv73P6johm2Jdrsaf36d38Mk61ZQcSaUndnsaU76UNeN8IkXB/hJj
Y0e/T9w8vqZGpeFWFFF8/vVn+LR21s+Aeo6Nbm2BOX/pLw0k6OD+6/gMQ7vyNYYazNGiReeQsEWm
pK4dtI45/81+/nEJ/3Cbrm+7qiCc9QjIM/SzoWWInKFaQpkcY6jcX5vUKU6Oac03KgUa2piqpLgj
9JE+zjxFGORGAIUUPuX0Q3cAsnxXg1ecsrAMD9Fqkg+TkP8sqXb59dX5b58TjSFHA8npAJXHp1sr
s81wJK5ZO9AldN4QBltkh2Ox4yfKHdKPSi1VcjOnmCu2WjVmZ9oqZNZQSYfHPqusK69jHD7h+7/x
NKeVO2eIqzRg7Cb/Lm72r6sWdi+zFVSVnEj+EmiAkbirkJshwPAEDMgsQkQHOrDttr++Jn+9E13B
HsPmRjwCN8in7TzRDC4Kc8hjRYFx8RLSwzYlhJWrvLXsL79+r8/bOeuEUzq54DwdV2nM5wP07LZ2
a00p23mFNCpywyEQuep9pCXZjhEZ6GlUVFd6P8kXrSiZVFV2t/+7D2Gvd+Kfl6trmkIS5cKhgI/z
6TvnDa5+7ozwAHC1mY8yN9hMO28y1TFinnPRcI+9ffQUEvDzzWZWMZHk2FlguxCkaV+hQglPXt/P
d93gMdBo61Q1fp13fULTjI4P6vrwFKPaIXHWDN8HerUwXfPlvOQN2FOvbpwvEs7PCdepfTU0gg23
LUbj3oY28YVwF3Ho4EHDn7XmPhAq0R5oSSyXGSh6v8nLeLgtGtG95uEs3gClhudWU8gwPbAz74UL
KfMENrNYQL+o8LC0utXuUsBIwCFls54RqsyiUEZV9IqOUP9e9oX5yNxfoWEJh0LzQSBY7/lAclZQ
oJaLt62bxufI5M62bLYWvRmStz5m88YPgGqk0lyIwgXHRlzLApX4mHhRvxOxY+1Hi5ZdUMqp/eFK
2kslAt4XsgIb977SASVsuPujbJdVHm+vVKNdXIM4641oe/myWKEdEKgcneX6b1u74mPMNrPYOhnb
cSOBkz54lTmfec7kTzWk4NuPyxs6Y7c1ylhclFnH2alasOofQxBSuGxFEZ9R6RX9FidRqraUmexW
OIivmJKyQ7n6pH0rq4wVWYlJB/GT65CtE8W1m5H9tTRJRfxgTYn1tUeCqvlGJMo7MzMAd6UWrzPG
SXxGqxAFLeM5jMRg0hDBNnO09wirXzZos+0vaWSajy7Zq8ZGM7i2hWkkbznuPpoglfWKoBYbPDcN
jvUwKZYLGtqpw0TTTHdiqKfbZLaGGK2snnzLnY6tadHzJ6w/Vr4113VYjFV4ckmejvw5drskWAiN
jAO9qJZdSfpTTwOmW86g73ATh5ReMwyXYbkUtiZWyhfnnD5GbOLTkvDaDTS2JfRbFtiWGHL1Go94
PEiQZfWiN5vuGuRo1aGPqRgcu9IenDjjgonIms+RlqenzM233oIeYWosZF2kVu26VOoHyC04GNrQ
9metai7YDpKjAMp3NUajhXU+TwIoXyi9zHI59QBrD4jxwoeok1vSLLPX2qHLOfNufoj5+rZY5J6Y
XzIEYFxjm0/NF9fltlNWsRfVDH4vgxRMW27BZWQYZHqWzc6bAKpZTZljlaCt8OQlw20SlfMJ3ewu
Jo5wN/ZxdYLdozax1sM7KIgbrAu+Vp65RGpldJHmoesZqltk/+LMa4jGOkNbum2mjo7yYCLhml2L
8EDD3DFLf6Q5zlS8VcZVbjPM7Ml1UV057oE2ETa76PEmRj0VeMpaVrTgfRvPb54yXlWvtdtUK8xg
dqySzjlGF024z7XT0qMeSEHw58nlqdYr41thWieG/fpmMJIbVOdjkFnOwzCEV1Upo+dOGcs2tubp
FOcFG7C1npGgVt84iWme0QzUFz3J25NGDgwgCSxgkrkBYexFKlsPUXptRO3PWmRqJaanCOvCIaw3
aCnSk07fTgdTHMlr0hD5QFVOpMlmmI3l0V4sczeNedhvu8Hwrjpdr285KFlxMDrsF5kU+WMDeeyx
N8T4ZUbJvdpcsZpuiL6dz5lENxIWjgTN27k/sPw1x4nx/jGuvYI35RR9biJx79rjeC/HeUaw1vfb
9fmz0rEVnhdG9sVd28nFl9xp2FU1i6OAkVWh38ycRTI64GVWOq3vMCFiKypJtbRCngjwJCShipQ+
PesvKDjm7bxFWPseMg6EHZRKt63ontAx4B0aEwhu9YI6iahGNw06sNfpDl5hcaWBUduVaWbfiR4W
qSP76GuXRuPVqvfrknA8pWMvug0xHd43xIG49ezSaNdxVaPRAmzik1lzbgd44baHZShYmClnB0qE
XEMm0sgtCvPnsnLtnSi64QV4sfveWaCP4S/oBpYJW36dyPxc9sJO0I+gfthAUuM8Vk71QYEOuZm0
2rnAREJVWDGP0bpaHqigvYM36Ua3UXrf/FTMcrYMMOZT3ZlnWYDf8HAV5D6gmmvLhtqTRSVQQJl7
lzysw3gTmqFJ8Z/G+InjRn/QEhjOepd7J35U78tk90vAQzhHmqIN1vdpEe1Fdhpdg7psA7eqjQDR
+XbFPCLJCSN7P0oNhqjbDWSAJNZjNrcVFqbWhLajp8cwrY0zVzAJTDDz9RDq+8G2WdheeXZoH/hh
4Rl3KFrsg02A07UXRag+1WJ/Ce1aD0BhV/tcLGqXL6372nd8JTaa2ke7mkAp6SqksFlou/sYDSnB
vCPd+KgNo6dSTOZNDw3lFrA6x37PBHCkWi0tt3OmVRYCWqwbpLHIFztzaOJUdXRF9rZbBSGshCO6
qvlnRzl+3Zljf+ksjbARU3lD64NL4JlueWPjl9Vg31Cxq31WSEkBoFenXJ877i4MLGNa5HeKAJZb
t52mg1m3sUeijnsoIAwdRxcIxUBQ5RW+5PCcEnG2t6KheMvKWgJ8UF791Yrseuc4jI08u0CLrxg0
HDXcMVuV5s2TbNW3gpdGnlNZOdCFxcj9NlwGvCsWKn7OmBr5JivPHGYxLLu4tAO81v0VgEnkrlW6
5RdPtllhfEfXr4KkV1hebM9st2UUzcBc+uoNGuBwWqaUDCCPZyA0S1Rb9hwGjK+7O10M7VsKc+mU
/qbMIO01Q6cx/KbawMixajgci1pxI6xyit/Jcq79LmmJ+oksdMmhSRImfNvyPNnKuElGu3/UonB4
s5rEfYl6NHiEEXlajgNzcZla2AyyZAHJvygPmmPNJ8NAm7YtnOErYJrkRmRFzRQEJeEmrZmlJXjS
fU5R0c1szJIMWvr9ZDCGKz10MvlU3YRvORVnQl7yICdOdcL7PoN8z/vewSSNobpHllxPBz1EYqkz
DesDYBcV29m8RF9cMzVmf7KNHiYbvEJfpzu00rA8dp920R4QFAps1BW/Gw+FvSlUd1JL0n9X1EZU
GIzkSoAE73XjJt9CY13KdJQE805lMP80mungCDN8gnJkvpLYrb0bTj9ehx9O3RI4pV7xspM1eY96
mZAtBKvnW6ishOMk2d91mzxyMA63XegQmZvV9475hNIRN//C9hrmIYuqeEKfJTbC1e7lgHkoleWC
1sfdWYvmbFC+z76ViWIzcThB2xiTm1RiP3SpsQF6WDA/puQtyw1s5gCLHCb6ZCbNJJoZiKB2vTP+
RHTo7anlLb8GmrDLiLDzs8KBv1Lg8wEWsynsfgefDi4OPDUSMFnOIp30q9kukB7qr4viheOqd/fG
DDwXI0++t7pk+lID5/GN3o3OaTm8o5EwN/WCQNYZBuOE/EpsW7pZKK7m/OAJ2gPGNMzcz02/V3En
0MHpHlZji6cOB6GT1VfWlgkjqeRj10KJmmBh6tM+IzN5Y3Lg8imqnaAbp9sR6AVh0JNzsMlE9wXT
fEoTxKYgkXhAVOHdpLcCtVOqdm7X/uwardoqrVr2uoOwo6i9bw1xpLtmVs5VB8log4f3mI7tpTe1
18SxdvikZs4p3k1ZtKdCq1/GYrkll/DUVc4jLLIzWy4NozzprpxmeYc0/IQp6l6SU6I4Tftlmr96
Ihn3S0aTUnbeG7wvUAxN1EP70+3HKl/dVJXxNnk6BystYpOPjWPuENyLsGaX9upqiiVZJ5HzvRgY
mRkFXW249lQEEaS2r6SLfJ8wLjhgI3a1zJPRn4mL/SpUGy3MxdzshLRjQLCLh7aCP6cv26FOniew
xQfg6dd2/SjcoX+o0cts4zZBAB3FBzl6md/UQ/+sGY27ncYBwy81zHXfN9qhmdL1Ngf/apuJfHZa
q9wnBZlSQRuPzZHkeNqjY7qWE9KLp3016hyhkyazNotOuEM32Fqzi4vp3jYc74dw5KydNJXT0Nlk
XuuKvTFAcrjq3KJt4abFA7QHo1lfz6iz9HWm6UyyPQPx7khAAytajplqNnQ1rbTbgCAihqCNYuSn
nIcO0uyldtP1nYRGi3GEYOJVH+G0IyVnxii56Y3wxY2y8L1Fv8HqbltGDDbAhYajCIVUYLgVZVHE
su+Diu2FPtM605irPnwhE0WD/V5TY1SGfQVgbrqpecY9uXU4n9HbUiUn+K27uXbETarZybDtvJmy
o5dsS2Obmn6pr9WJnkzDz3QxxtvUmfVroSMi0CNUnUAowpeo0GhyR+QT3eut3W0du6ESiZZBvOEr
d+wzlMq15CUxbfZjW7Vf63Lg6JBrjtgr3WyOnO15ac0pkf5UFOgkY8B8l7qkvhqd7puTF/AqGo5/
4IsUA3MgilhEjqWKUn/hkX80UDf4uBHCkxnbNAVainy3l/QI1knNx/t9KIvmymngAJBuRp0wgKuz
iuePv+K5hXEvHMr+SqbeHhPSciA1R722RUcNNjUGXQLXHG/HhWOPRrHJrGcpHdB4XMykie0NbEqM
+avUCdMsYxQclysTsEWclSjy4BICMDCGhKciHqF8LF25dwq7/cpAmy+QpLwi+8hyaWm83NlJrj8X
veBXLzPBZ8bcc4QFPd1lE+ddVBbE+mT9cp4UymofEkFztAp64cqm7KsHtLA+pKV6z1GN2r7vc9mg
FCFsfJMsdEVoXrIZAIfGENl4QWUNNgDpkFB11r9YtGs04uqV5l+yF0TPA29frrymaQ2iyTyiznh2
dITlwb/eddk4WteARMSNrY/2VZUuTMgWm+ZVuGSnj3WnJYjgBggFHP+7/Clv8uUSw+SkTJq09fPF
KiQWbbWoapRZl7xfr0kO8VHq/E9+q+mmkgOXjSalb0FbOCMcKfeQPrtti8LuLOdwvF1AZEPUxg/q
WKyAzhK8tjesLwh/8ktkeNrWixF5qBxpTgc/IJhKKZ6hXGEhLa3m+CEBUVXH1dKdNYSGpKj5PPBC
EMcazw7qURMEDNjgH7IOQUjSsu5jjeO1LumzBh+NJ10zwvdFt2gqpawmc+Et00mrXmkllhirIMYj
pJ/0a4+J+WnASvkaxgRbzWHMraPF3MKWCYPHHrsQI49evWZYNI5eDbUY3+iwpvc0eajfUxzwDUuD
iBpEEuASMRCM5d4rE+OauqX52hEJhoRc5NmJSKflPLSVcU+MOCzv9YY12iz+USyFekXyy1tPfTuc
8m4Oj0REsCB7Fwk3Hgs/EnTkupp/5zUJ8JXGfevtFrWDnlB6dOp7KVyUQgzz9u3QoOjp+HW6LuRm
h5/jh/3s0bEoQfaBSd5GxAOdTVrgZ4W7+QUo5mxjYFn0qzwyyE0wnfBk5yafvKPysYNypWoLcL3I
eBp+YntdBaOiNWcrm5aCbSG8yFzgHngPelaJXMRbJFL1yihSq3xmsdzT0AHDoKI63fWC/dGzuFIE
rGoPCwUBjmLFFyaChzXYrAmK0lbhKYkM6H+uSaKatioEyfyk7HOdePjpOtTJPgXG9NxWyfRtWg0c
m5YDeUMrVUXAJEqDJ6NKibtph/ImHrv+IYEX/UMNVviewAs5DXYM0ykaeTJZyYjR2JYzcsOSFbCC
OF9Sx7bLTduYDUDKigZ3kKukmn9rP/9P6PB3QgcDosIfGtd/SYAlFbeJkj9RzvTf/s3vMgfxrzVe
1cMH8sGENuli/1vr7Nr/wpdHV5/wXtPBVsIf/S5zoP//u0dV/Mu0pYU2y2YovnpO/wHUDDXE56b6
qqnmxYTDdN+wP6eWe0ZVwh1x84PpRi8jtHY6iaCgEAw9g0T40uAlABxSP7uF/ox5GhKSnHcIqE7d
TFb8otXG0cSDeWxzj7Y12/mR+ynfN7MABqDV+IsGr4FoNTjMW9BNVG4rrrUoV99W3tq9ZszGftG6
PjBz6hhYzsku1Eq8j5G8x9Lq3o1LQkppV1yVI2fCbgBiYo51vW01A+PNaDVsHTTxh+J2bg3AAJ3V
bdJ8OjatpPFKczKo5Ch9MlT6B4NoBj+ap/BIm5demKZfxsW0oRNGXx2rwK4OrXkvizw+dyLRr1KS
N5BSg1RBXd1sbZx5d8A2tlaSP/WYI3rw8xtOQzaqveGVCCZEyeYwBg2OhbeEXNmrbKQHaHrA34iR
cfbQZsW2sRq5H8u5hSyWT1CzzB9dOgHP4fQWgGaxVm3xqzHMWKS64ZR6GcCrBLwETNBkzzEggpiL
9xIp631Rt7sun3cgF2/DNcWt16gxlQkyd5KVfk/bMX/mmKq+MtzcEf9wISO2uM+YYV8nudv0m9TF
AcR+m58bZUbj1iC6jwNQnT33S5VcMjNGPtxqHcCmcm3GRkPzBTFc+AW1lX1lZfMCRL+wmwNezhoZ
m0puGiI1niFltz+YQHpPU2Fm9ACrfkREKN3rmMHBtoUBzFw+dy9y5IxR5iYojdwY7ENnuupFEiTj
+Knk9EkrDyl2zmFIGLl+Y5ULxzoa5lW24yHTXMva4PmcmDoXj6kOpVRf1yAMVHlq2pCMmqUi7qvW
lh5iq1uiXkwo0DFLVUQlCrR+VzOGkZ0xyvSbNAbNCaYwIkfGSMKn1MgravOw2E5FUn3BvqvfmDzm
r6wx9a4x8qbflAp57BCQQdAXsE19V6RYdxGL8nS2B8TIHR006h5r2kKq5fcbi+ZgdiP0Ww7QM+od
13qthZk/zQlToaaX5lEzzX6t+zuualPxd9bCgQuo+eAMVnQI/MSHobLL09TxktLA0BSIMprvDBIG
nuweIfqBpy1fvp6j+R7/+PpQZyZyT0JYddVWtpP5JolkWzzavKDeAUsAvULY2TwQ0zl1hXqJuf/2
ieP9H3vnsR1Hdm3bX9G4/agR5oRr3E76TJgEEgRIohODJIDw9oT/+jsPWNIjkixCpddVQ6WSqohA
mOP2XmsuHveI52YVjGg0Fm7EfqyiRnA9IdB/imvYZwYcv2d7pLQTdGV1fP3NkiCpvE3fGfz4zDTd
WxDvmMwxHDlLzr/erVCpB0IFm2V5JECsF90HmQBgYq2nZBKrG2+tfDpNnd3eu2POv5gpRIbdM4ms
PItVje5Gv00GkTy+fmkJPfSZ0y/c0YUBL/4iHoEQ4x8sj0PlU2+IwoTUzblGTuUPJmhCLS4JgRPu
La42sedENJ6MEcNp0wC+NcPOFTvK1sx6FGAPiMJ5aybi3g3o7PapdaMYF2rpHFG2TRd1YJinANr6
aai1fB3xRWKt8+3g0TeBPePQi9h6qfhOrfe4ojsV6SYLI+2unGugAE5S3mHN87dl1gKEVG8LMDpR
NuEEZVnSaG8ptPbeskx4cpMr7EujVk0L1PIgtigssC8e2Hu52chXT71tEXsgPhoxLc26jJcyma9l
EV339XRDK+JDX0Or6e3yEfYkAYHOBBX5ymy7oz6EN5EiXmdttMuT5sUe/Avqnxl6AMK+Tfc0Smtj
9dG2deaHsJHOytZH79IB6b6oArIE0Oya1VQuPbMoTy3rGP0Vq8RTFhvOSVTJvTQS49rpmcMp4hD2
BaJkabiFahtN1zH0nWFMIJCUB6twgxuj1RDEjWay8cpwQm7Phoog1RTdPrt1IOZpvnArXNt9jyy9
JTks4sxlPBXQ2mkZP3OgI9sP5N4FpUsqk2Zu7C3T/tYY7a7w7FvkTAR39p11xKIYfKZ+8Ulq3rep
K/MF57d8A9i+xesNkY32zbSC7pelC1OdFSvHKe86jkeAw5L5Ke8hhJN8srBxwYEEHu8Kih8H3023
VkIwD+dEXnDsGJux7oJFMkzpZeoY984EcNf1OVONU04XzbR2A5PwSif3cz0WabDQfeyQIYVseECf
ax0E5FiU+uWU6u6h4cPfJpOjr2y2x7qR10u0/Qs6oy/WVJ2q2HOfY5M0dTHU+qPraGAI0vRDa0iK
ENDi14x1CbO09igTIftA29ceBByAetHPM/OB1We7MJktKEgIEyAzrkw/uKtz+RRNLcXxwpuuiWId
qrUVgk8mcdPENF/MREbR5SouS8O5JgchveWzolLkBMaNha16PZhdAbOn05JdWqQErBB1g2nErJ6l
jYwfMwUqyjKlzlZ96QidX9We9FcEgH7SKVJTf2a1983a3qId/wYM6zO15a0+1cH9YFSU56y0X9jW
kIJ6sbWrRmACnAp96TAMIegX4ScvYR0upLVqESBe4hUK12wSvCckoP3JtWODfkSt9hBEzy2lcKYD
R6wBtzJBYeMSrMV94mKSF6QhPEvQ91TnmowA1dxVxieOD73Wb1jTh00q+bNhbnEu5OTrBkl5C52E
LIOoZmdlAW8cqsa7rvpqeCxg4j3CN7auHbgGS5sd1qKBPLXKGEXM5G3cuUtK8QROpLnnL6Ajhpf9
iNH/IM3AgFAnZ9xlfq2KoTXl5NYLH1pn1I6O0UBst8yx5iXiHw+aUFv3adJdunYj+GIKdPJlTRl9
IeaBZRBS4DWlYRcBQU4yfG3nWLfq4MGv45aD4Rwna5qNBSkifkFxCq3Snp1CujX0sl7HIzSnDEaD
WEfN+FLgjTkaedjeD0087HAC1x+dui0XGXPhKpxVEq87UC4RFb0Fd96nObuwvO+1g84pfVnB89uV
gS2XVdMmyySYgg2aXI9fK6u3k8i+upL8CNlwtKclo181AS3izCqbbQ1+e9kNaUCcWHM1lslGaNo2
NEPM+d78OWmaslpR+c3w3tTNcjZIe4gj0BC0xNoluhexnUuqJ3GEUJ4WOAVygu5t2II3M3JeEJil
ZOXqveM01Nldnchh51mp9tlqYZng4X8eXFzYtTO1G79yQoiiQO8BGRJy0sTxiigQhrhlmYve00+s
oOUR6UW3qBQBX6LZfLCqcTsOI8oEa76bHMu9HmMTg5nnQSAsjC1YDcAIBgj1vgyfEedtrZYlr6/L
bN3HSbce9ZH6dW9IYGoy2GOMuozD+oRSw6ZQ7iX7aXbGiyDxIr9dJVoE8MKx5pOfMrsaF26HBadf
Jwp1pZpVQ0I0h0P9lCGsEmy5YcJHFpQPCLcNw5q0xvR76q07qAjckf3vfEmDg1ZS8hqTO0kSc8fX
8Fz0MypJl3WbWN0cWIAJqVDF7UZQE8jedV6DeFVMyEg0L9CpfkNtgLRe0Q13gUrwNVSWL5HXpAv2
trhq7flTPVsx6ErnFPulBmWkbU+RygXOwAkca5UVLFXBJgGl+RWKb3s1qEzhmHDhJpzM9WCTN+zR
/ldneHHADj8w+xFM7KuE4sElq1iVJdamyi+eCDJG5BugLOiSL4NKOaYvKrAPYn7ONTKQw4SyYFpL
clD6eFwGKiu5UqnJYwuPgWLIB18DqoEg42K22GhTgHpyzaFfiDqHMEOAXVaKbxE2tFXQktFMxRPO
c/Ia3RyC1Pyqi6F9clM7uRxUxrPpSbGzVO4zBsM7ve98HQ9oD9Iz7dt0TwkD18U8i+lSxGh3qGXM
HzPKlFcyyr9xAA3zNUVq+tIgTu0LGBflKiaSulbZ1K1W509urwKrh6BtNx0do01j6M1nti/O2jSt
8dQSc7FkD3SyVP41LjXasoYJK18XPgARlZQ9qsxsulDdRV1hyJozFaldTy0BBTQwKfCozO2ilsRv
B9CXN7kRsRTovrKWcjQs2QdkvvfkhSrCuw9t4xSrXG+sp9VnqPTF1zkq4T70rxHgzmsceKcPxQc0
euXaNmYP9EZbbiQT49oz5n08IcOoBg5ZVATT6zjshs9GO+NSorFMU7OIKLHDNispppd8QiGbkqT0
Ig6+sd9+AEPehHTIyrqYrZKct7id6enF5BsRVCaRmDS17F8imeeU8tt419Qw/UeteE5HUCRyglfc
W/IybbqccxY6K1Rr/U0YtdUJdMa8Soea3S1FUfgVpQd9w4pXCVjuA7/YPQc/Kj4+aTiwmTxaL1r4
X1DZP57/LY875ZjfFX2WZVY2X57KNwb31z/zZ9HH0PGq42vxkS5+d7D8q+hDSBc2dkc4uEog3yOa
/1fRRxjQyPBZqIheAw+E+UMRyPkDGbbpe6SE2RbeCP/vVIHEmV4fASlSfR99LdtKW2CaeauBRlZX
6YTHaheg+OoEp7BPel33qel9UTSHRM/V0pUCTIuSLXVlJpVLy8/yYU1GprBdjC/lBKBb7Ri91Loq
NNPSHeyYbaRqqgvaTyTBdkTnjsE29WKi9S7tcOhx+s78v0G3CzhF+uIeBTafOITKLu/G6NLoAVPP
Kbt9V8MHr1EP6fEC5wfLpdrNLmbIMH0S3t3rn82iCVinnRbt0V1SgzK0OPiFg3sLfqOL/GMc48P9
nq6Fz5KoLbtTsVvZ9wwuGncEcoV2WaORev0W/lsrfadW6hsW39lf4/2AfbVN/K39R/nyD0ZQl399
Wzf9/uf/HEEuHzwmLxKvFZESQgRj4Z+ICPcPA+sOThrLcl4Hyr9GkOUxTDAsYG2kmooBhGH8zzIq
7jAkO4jKPWiapsk/+ht1VEWoeKtNxr/DCMf/gQDUQab8dgRNRpEaQMn0XToqBOlLFmrHka4IJ/VV
MRS7PNYPxMSv/aD7ZKTaIrHkez4GNUjfyKP5FXByEk/BPZuK6fvGT0RJx6k81sJdSfH1OhCfJr+6
lCTsFPkmTGks6G1Nu76iGiWy4KqiF0rlSBAlbX4WcAhmknnBnF7RzKPD7m1aVIIVud61goMKu19g
vV1pPfIFvfomCNyMS5z6RYQs8zGBG6D+dhJkWMTTvZxLGulyIemC2eTElC1jPYQ6jR2+IOyashsg
20Za6DlTyJ5W8TB5tFH4JnYjCKbcgjFkWheswCBgk/lWtFLNI/AbPO3KthOUVC0SI5lSQepus6hg
e1sgp9PAGzn+Z8PS1jJ0vwDygmSRGAvfIXjJcZeIJei7RuuuzFb9mNMxT0+jBgMYTQBVi3yN6uoR
oo6+jbPuJpTuBTiNr3PYLQmyXaIHyLYOoV5sigihtoriWz4KfZsmHoQ4ffhWiHAVOp28LCRnRKiD
lAckF5spDVrHMEeP/t/J5d9ZkhVXkzH417PLhiU5fnrbiPn+Z/5fI4Yfodsc65GOse7CIv1nI8b9
g0nGsdUSy9JqKULoPxsxrMmqe8OEoluY8ZRN9M8ZxRR/oJ1iivLQeTjoPey/M6P8NJodVmJlN7UB
YFnsA96O5nBQSrWq7Ham2aGFgz4HZVOYkX8pOou2Jqf1gsJRFxer1wb1D8/q5vus8Q/cATdlDH36
f/+HG/xxLrF1HInMsjwfz8UkdG61qGvO4v08ttuhM/s1LjpnbcQmQmk3znf/waUAiOtoJzghOWfT
FgkbvWHk+EWE0cTbzDQGmCeg5lC51e9Mkb+6Kx6l/9pcgxp0ZikjHyStmKHAiY2EEo8WIt+mbYnQ
HN1u//u7OmurvT5Ai3sSNJnZU53bLUcE5Wlm8wDpcPsLlNO3IEOdl5E2WEhg4dItLdIvAvYclU6B
5/cX5xv86e1ZeCloI5rsHc+NutTyg8Cq2naLSpU8hWSM1oUh6svfX+Xnp2mDezfZOgrHtLxzd6UM
PYu8waCDXiachm+zIFjRHmtXFQly4NC/v9yZR44namNAAhlgYQrUnVdG0w92WRjlphUZxI3CxmhR
IDbPWHpfvJAKLT7qCxTJf27c/tIy+/NjtE3TZE8O9kkYP9nOSMxJBroM3TbRbfr2SNN5WX65/v19
qY/uh2X79b5M1mvfw9mk3CNvBzrkMvYOddptLbpBC0vTLgETHCcDg8Oo5/b3zehf3tOvnuKPVzsb
Ao7Qwzq0s27r9VQzAmqJ6IURZCRpBVjHh0CRpl9/f4MmE+lPd8gJw7EtD+yycz6VTVHqeMPAsDOw
FR2hx2YPIXqKvVPOgNzI7Fx1NYLRycOKRUfJaXXvUNnWrqP3taVu0a870pkWzeBW38bR0ghJFz5t
mLa+m/FJZ25EjFVaz+9MTMYv3r8Fd0AZtD3kpudfnCdDUpBbhlE8dIISrzakqhNm0wPQsENATAL8
7pXDyuLprU0YjY/6jAStM7zqmqwDaxlWoX8k1uDPVf8v36L9y1+N+VmNcJv/qH/+w2BI/MxJZztr
KR5FFKAiG7UbktLac1A31aG8J9YnWaKF87NVCY/wMBZJcynhyON6GFuIy3pB8qfSJFIOX1hGFayC
wsNbZoa4eTuzuTadWdvPkFlWda+gyKhbYBY1/kM3xNoDbahg6VtxvWyE5m6oW+IHs1BYgtA/YHSS
sL8yNk3kIYNXti8ikd53eB2uUzGhSLLmdNNYXQxGqD2iUpl3dUyKARVc0GKIiS/1aNI/agg3t0kB
mzqwp5d0sk6t16YLHy7urnWi9shPLja//1p/HiCebbMxYNTjjHXds3V3xBbXoaLipcvoGsMR+mxP
3yNo/NDNAcmOHSaV/+CKNpO1DeBCzTdv3yWC+N7z57TdNthVDSnWRAl88wtx2Vi0w1Lf+fT76/08
b5PWwWxDUcH32fqcHVUk3dGCd9PSL8pQG/Vi2IflwGnZbKbV7y/182eKGR4tGXBZX53Ozj7TsEN0
MPQlq6DXo/PTagO/aue+8wB/eRXheGxTLLL5zl9ZTukib5Go0QNq9GZRu762I6jAu/n9zRg/z2PK
2m8YHrtFAyrh2YtKYw3Rb0WIxTga5QoybrJxxpzepSyIgSXogi0FHz7Am/DQeB8bM9yWIo3fm5as
n6ZTIBWUkWw8xoCZX4s5P4z9GqPGHPeu3Aq42+DN/GwTDEm7ofwbe0tLzILY1tFfN3r5nJWDe0K8
N5D1rfdX+TxbBxuj1DtvwPzl7+S6VLg8OCuELb79hkN6KVoQWXJbhF2x1xt77evdQOu0ra8DKNLL
yO2qz5nNUM5qbTp2VTwtHShOK98jI9wtsufMGPtrrFuY1YZHULrmkgZTdTcVpJNXxEfvbJKnDsWU
XUPmfm9z8esb8CkKWWzpGf/q3f/wUAOj8fPJG3ioBBaHFJA33SDC+4hZbFnVbrIKJLrp3HVaVqwm
P0zR/MWL3Q+wA/w9lpdgOUJHQcFX+rdYVssPnpifZzJYDhbtlM1QhRNkQAwwNIGzTRPX1Tvbo3OT
NvsIPosf7uDs6xzajF+4nOR20pIQG75fHFq8dzRydBxpDZN8R0kuSfQ9wol+KXFVvvMVWL/8CrCH
U8/ELO6eD3dvYi6Z7E5uaR6R5Y64x/7KturGJfOKSGX9qUSW+9E1jeibbJZt14fLpDSjFRojCvqh
3Ji6RHrhCHcxxMZAS98ktTvigtuRTBEibkPjmVaXwVTpou9P17aelCtH8z9WXtLsjN5GW2Yb2Y7W
5hfgiHfOxIVC8Roc5Ev7nWf+89bNczgNCsEOAY/GOT7LRlKfBtAbt3WSfSyCrdsn2UqbwbnDm7Pe
2Sf+YtqGDEF1ln09P/jc8S8zMgsbJp0tBZwXP/YCVm24hWKc/XeupE5cb3ek3BbQVNOH9+Pq5xv7
OsBN79JkJdcs/JAaVvgxyZTwJZ84TdhTCtdfdzTvEDg4XX8/x/5i9YUwYjquBWxJ0V3fDsM2xHsf
JAQUozL8HLTezejWJx3tK4iYrxx5nXcWqPO6nRo1RGdRSDdMDtyQeN5e0O81OUILkFuO4cWps9j3
TAHtPKz6S6ufn/Ug/1DGGV36qWJzI0APgehoiIeY37n1X35MNAJYWShf/8QAiTtUelHP+B28sl3p
levgXcBviUIJM1OUvPz+Sf9i0SQ4hVIqhUJb55D/9sYdP0lDiuy85KkBS1kZwXLGb/TOGfGXz5do
dsGXxOMV54iRRBphaYhKbjkjN0uvHyPiMBIfvihBFoMEXBX2olvh58sAPYekhEHFWo+9doFn+b05
8udDOfwwToUcyoULwvDsZQ8IyRDlkJdp9bD/otANN7KZr6Ze6dVzQ1tWKM63kdvieE47/Z1hZfxq
BLMb4mGzb/fE+bfWQp8wrUJvtpMhoq+V26j2aRO2Rxkbdr4YnBLZW9kp14o2ATld9A6u1hUdFNrh
ZKzhkx+0abjqIwvEodm2nbG0Q1s+/f7L+MWvqWA40HAQIhvuK43lh6Uw0rx4sgun3jpj0GCUnvu1
IE0X5x94sr99KbDPwkVCSBnOO6/9xITdItpyMZ3MQf4irMm9nYsIUT5On//gttiD2vTRVEntp1mt
guvaVp6otwg7m1uiiZxNObnBRdK0X35/V7+YxLgSZRG2iGCnzs+N5gwYvuy4UmzpIc36oroj1M1c
s7rNCx0BA/j86G/yvdRE5lPJpNRioOSmZ/h2PBPdW7R+ZKOCIW9hmSuTQ5zggmrAjL0zU9G05Ied
rRDsNHQF5HE94LpnA8lLRdmFs8EnIhodezGOooZMPDFg/c6DIls6jTRXDnvybFkjiNY2nBy7cT2P
LmHxsFMYXLFFjXEfEEn8YBKOE62aIvU6jDaZg4sjqKMvZBpoV6nl2RI+cAYyVBYqLKLglizY0yWt
Fb+3kaQP8GLIy9SQCIPpc4lJFU2EYSWNjA9OZ9LAzwTW2k1i5KOzJmInMj/5gxHnz05CsQQyASeY
CINiYwUr3CpNdC8zonj3WUF1bRvFRi7Wml4Zh3weR21LDHAvr+0cKueVaLspuHWkkRUb/rc24Pds
ZAo3WfhpsSrSXoRXnluogALbQnbUgSy46zHuAcUvtHJnNGkRwF1oyAD2o/ghlzCY8NWIMtmTBhBC
Pe5KtM5TGk84lKupaC4TrNGQOR2fXNatlHgcV2NPhi9qM7KjL3JNBjp1h7wyV1Vuq80VQlDzi0uq
zETMQzsirYD7eQdwUCM0pZXJdDOQBXpXxKJp15NW++5JL3MvXIN8Crs9m9hxU3vk1UKJhTa2oNs7
z0tMjf62AA5errNAlf90zaRrVEvbu0+iGoVHlpdKNkeyDakwFTp5r7ulzrvplCQ9UOL0TEPv1BYO
JmJiFneaErFbtQ+Wbtqg/dhgGy1OAXr3XkThOlUSeFOk0DCULD7s+oOlhPImISmJks7bHSL6Tsnp
c3T1wtKGNR0nmK1KdI9TUl/7Ina2Qkny2THPi0TJ9KUS7LstGnvRIS8tUPPPNbJ+2B/kEKL0x173
oJMN7CgLgO3nzZqA8PiGFvS8JHPDuPCUacBS9gFOC4g5EI+Pylpg4zHAyQd8RNkOAl+kyzFJOzYV
0kV5JiB7KaNCimOhVtaFeJ5s/pIeU6pLo7I3pONormY9rddj22SLJAqwLrmk/gxWtIqVRSLwxCnX
onFtDF60gZVL0ouyVASv5gplswiU4QLUsX5ZKBPG1Nao3PFNvDjKooHLoFp5yrbhliV6IWXlcFFI
7i09NvdSGT0oUhxMY9zEdmWQoDjhgMMUUsTAmGxxF3fTJ3sMaCXCy1k0XfApf5WfhIgT933nEm6h
1Clg5T+gIsDsp5QraIU9eNaoWTKlaxFK4ULQenVCjtTf1Er/IjvajAOSGAxmLiEoKrAHuYxUuhlP
KWhipaUpcq9/ERJ9zfRda5N+V950fwpx2GkqXU6pNDrpq1zH5OP5mJto9Ffuq7THVCqfROl9iN1O
r2ulAUqUGshLjb3ehRNcMZRCYCJhLSj10MiAWAe2aU/y0pvg3cjPUwQ4BoKKSYgwyBVpNp81os/1
JIR9opn8zltXM8tvo0vK4c7C595Bp2hcPM0l/e1LTXNwy6WuhyU+m3AWHyjP6mhxyxqpUMOTIsip
yFYqlP5DRFX/xswSoiDzIo33JLHjT8Fufm0Mpocosh/mBalM4GFiqX919ID9JPVdmEmznl1ULLLf
WumFDjjosFwmgx1bl+MonTuB6fPFp7iPUL5w8MS8pg3MkzfeY4TMX5qqwYU55dJ4LEZcjxzR7COy
uupz7BcDxmk5bVt2LB88UpM+95KfM2nYXMrWrA/YVLJlPBZibwpLfqQKRxskkdG8wdjDlwApu/4U
hV79ra4EbCkQJp/wd8S7BHVHtieELt3gkpAfEWqQbukSnLdyAjtvV90sGRyZqdnLVIe7HjqOjUDU
tPZdDQHHpYS85lTqN5uUc1O+y3HdIWePw/6hDoZwXntofb2FHyoiMXBVKOg5rUEyxODr8A1qw4GM
tegOrUy2KN0Glzoa6Up7gOfMLbpV6kcXoTnzqzpp/9CbYzdcwZoMj7FXY3vCDnlVotW8FJHgp1pV
vBV67Nz1rWnPC3YiNVbVKDpi268eKd2hP0QEegwbhuq6IGF+M3djuhnKERqS67rhMcuq3l1WdmQf
GUQ1g4q3SxG+PqSoco7gFaqvTR82t2IG0yJjnnecpASQTYDIcefHOwSK04XGp3lb2U31FYpJAZDE
mat+ldZJDFrcjnf2SAyUo2ExNhpRHyoD48vcy+prO1XNpz7iuc6uW38rMXjX6HkiHmtd5MEhpBqx
7fwWF9Ag7aOYa20gWs0PjyMKIHSFDi70pzmxBLyeyhwsoZxdYEUuDZblajX4dMs14i/qRVhE5Ph6
XRdAXy/xvlTGZB9juwzuKycKoVZ15aMTkpTQqhQeZABzADiJpLAnu4O4HrZefZgaPViFWtdfqDCa
HZL/8d6DHPhYhEG8s1S4Q6Vr4bHzEaoiN7LZgWNSpWNhARlq0gBfZ+tTxMGjhQk3ylv+BQjuWCfC
IUMxO1eIGmbGOWWsQn4kWmx68dxePrmhsEFcTcBXGzAwGJQIFaXnYtp3cR71D8gjkHMPJb9kZuvp
yWub6ouVRM6d5uNVWVTFEB0nJy9I2kWQ9Smr5/HGc2T3oFdjeorV6zbJ4rq0IQmcatFzoVSbNkBR
MRWwyYiOQvLUYMFNN3qoTS861q6tNgqsohTtg5MJt3xPFjlJAIjlT3E5pye27OO9r9ORgbortMOM
iCvC/hBNL25FmQ/PGD7kBfUW2SyIbhqINNdKpJngYeDJxZoTnETEkWtRdbKe9si4HRw4HV8StsGG
qdcRfGnMWdExS5PSWObGXN5oVkIRt4dsRilVelG/d6zSK5a+bF9KT+PM1Os50fH5UL/AQDAeRFgN
q36QxjPRIV23ZOjVt8wW80tpKr6fYxZIjpvE7p5Nr5tt3hlGCK2qeCwOK7nc6tBdmgXaIoImzUw7
+a3ObOY6/fNYefVtGxQU/muzum77qfo8EpN2ayCoPwZOHW9bH2tULD1rzzzmN2tIYda+IC74Yx3H
RP01mieZ48tU5QROJQ8PB+EVZ+JgU3VBwyQGpJO6aQs3oQ4s7xFMUXsd5FW47bOs3wkn59WwbF5a
5EmQh+uG8Y0jZLWpSF0BtdUHC0Vub8OS/0tWVbUK+sr6avuhvRFVhqlSEJ6JJJcsud5ytgbPa0FH
U+BHbxiHrx4rI8e8xSYECggZ0g9mFsI708o7BHNXBJSRSKHrMWeZplkNnZ9c19R/9C7CnZhXDZdN
HUxDuXEduTnzhjXTXtdj7Wp0tOpYTHZw5wRmuYfv0oVMuhAOjYJmY23Y+t6O20M/AXGIGZtXegic
g8DMgtQKlEJs9dkC+rT/KKF+8e0Ig4xbYGMjUPGpJ8W4jnWDKc3jL5as1wXZgksU1RdY88RH9ts6
upyx/OoPqs9UEj1NZXlfB6VLtwzg9q5PyukjlLnwpBfRsHHHaueUWb3yB+KyFjHRLt4wf6H+l38G
0ITX0S15SKYmQiZ6TjhLd5pEtEzSVO5TDWhMH2j6Mc0FKQxdR+PL6KoVO9ThRnipjgcokXddDQ7H
Gvzw1Eku0tmBe9OBDl1QmEZHROzxFz/2nQdHttkujt2HEQnmlnJpxD6Qrdwij6dyUcZDdBV7FG5K
w9wH1mx8jfRg2PSepm9bMhtWXowyfXjlQoKoWWDW8NfhNDkXbC7Ex0TY28IeSwBjCRNwiadpETrY
z3yikV/6tDM/jpUwrv3cn1Et5OJDRdTfcmQPqyBo9kUO1fnBsF33dkK2vLF7OdYbl33hommbcI07
snqeaTWZyypsY1AifAbk4YXxgmQNMmKrivxWeHRyOZKdsKSBsPBnbHed67ChF2Hyhdxw0kuQz7UE
YSYLW2iX5UTU6qybH9sY5A1DcROTaKqi5m02ZG53nQs7uM/Skm2GwHnDFEg0EwzFk6c3SKhzy7uQ
U8zspUfryMbFlVqNfcwruyyX0eAbNC2yeT9NZX/l2MC+2KORRIuAt8B9NSbHLLHgsdTJDHqxaQqO
pZmWMIzoofWw09rkU24KnL4GBXhKayUr1lxR0uhibbzxA6u+nChmqyybPiZcsyGY1ScQ9YTk/tAk
7rgLetBXnkyvELdi1SxQwEmB9W6iwQOeTLboYgGUOzLZgbv0P0HMW3DO+dKURbfMiU5c1qSj450t
IkUvbI1P4wSoojTdr8bsPAdNWT+yY80eM5mXTFpk07mZrWHnw/vUul1+OznsWIDQGTS9/XZehiO2
XrZD46438z4+aFY5iFXv6tLduakBE6QQTnnUhhAPbzG55ZHyDWgD00vwA3ZZxiRUGnbymOdJcWvW
Xn5Lyl+aLeKJCTQBc/CUSVMn9jCJnuoAWNvS1PiBNSqAg91gi4Ts6A2fGnY8vLeYQ04OrZ1VQnOs
fVZ5rCj+WH1mtaR2NmeGqZwh/KMyiM0P7I85mQIAF4cwBWaaA9F6kp2kiCCnLn9JRUFVQc5t8KjL
xPiaRoSJL0rQijcSrNojoZ4cwkUQY32s5kA+gWnVckVv9N31nNrFXVaPTAwywji6ccO2LzcCj0gE
xz3i84iAShHJU+AkjhxYkewxy+DRNmz+jF+NWbMCIJNCVSt0PqPCmtp01Ut+y3WCax/5KCotODYw
sHIsa6KQF/Fst5wb9aI3MExVcAQ3bF75ybNGVOVe4E3xVpHwJ22rTWoL0NIhDRYcpvzLJAKhtnIa
komXWeDwlrSZpW6ZjV3w2Dc9jqGwi1W+VWjnL2bXcdWutiaDWGTLf/z+MO1eC7sFEiSDBB0JAwbq
ykxIJueJcmv5dri0akemS2pBPHrLEMWdjX6s2GZQax6UsiDmgJmO6a4yqAJhurRHY4NnB6MJpO07
e0BRwSuk37oEyc/9pa5NPaSpYMtcSFQM/RZwlxtdETXUv/QOtdFFZ9oV7FbNiD6kU28S8FwUH3PD
d29TfJWQ7ypP/zBElZyQmAojOIqOm96Zvc7vyK6c3zoGgskpbxoLjf5fCdyTd8LYpfYfTSvqMjzF
Xmv592dojk8xp5d4wS+rEq57+RwnMsm2ftfUNDD8PE5A4cTmuMx0xs9i4HXOu4L63wGnloY9qmzZ
0dkRdtg9OB6KKA29FWhzNS5phrrgwM0izPqFQVLHS1wQDZfjLh3n7Bj1oA9rtYXMiBxuSesxo3sj
0c11nZX6gZ50sxuA398SwTRiy0/jh3mOhvvBhHzyWu/8r8D9HYG7alBRGf1rDerVFym/fIs6+dy2
8kdzyJ9/8k8lquP/QRKKg4idyrTyctCr+ae23fqDMU6KIc1dBEgMqH8pUYX5h8pX+B5JKCjf0Sv7
U4mKcQRBHpILtpJ/KuL/hrb9rB/AjzZQprkWMxIXg8P+trLsW5OjpZVGxSXOXqIyBErloSBAFjO8
U1j+1ZUULAXIN52pn/qpWSEKAemYK5nzAIOoeqyKcsRiFnXfP9m/FlC9LWC/3hPXAA9KMxXZqfpN
fuhxhK0WAPOnDINupOMgox9lnycLp54ffnjhN+8KadWFPNj6AmmPw22dC7V64lb9spmr3STTlzRL
X4BFvCT8939yGVtFZPLGf3pHiKFmGdnsXQMN4IGvzsySFXKZsuH++4+ObxWPkOsr0fR5eyis9Jz2
BXfUQ9S9HKEfU6EyvcumeK9FqVoWP3QZXp8d2mOoyqitf+4duj07Lw7c1S5ShBCSwk5TOD4Y2vRQ
9fCxfv8Ez5re3y+GfYJoFKTbP2lmgRiWjM2y2vm1CnaTQDoSuHcLonq/AEaHFSpIYzQmTEa/v/Av
PnoE6KyVKqKECI+z4eU0ZWfiX6h2VQ1hhLWD2C1fSx+0hL/7/aXOer7f7xF9FLOCi27BPVN+zV3S
TXGZVzutA5UAc3haJ6Ye3P3+Kr+8oR+ucialIbxd9FqXcRV/tAF/jQ99PhSHV3/W/9+Vzh7dwJ6u
7AuuFGUdy/OYfHmtL/4bw+s1jOftt6isR/TXaHkJaCVn7bUyyG0vL6scGgjRbpXek1Q2QXe4mUU+
4erRASr4jbGpwTbtdLb9qySzfBoZYEP6GmvO/7F3JsuRG2vSfZX/AX7IMAewBXLOZJJMssgiNzAW
WYUZCARmPH2fpHS7pVJfqbW/C5XJTEUxByAQ4Z/7ceQdQcp0IknCRn18Bx3CrimLrD3BpitVKf/x
qRwwVhtuJJOaK8MY3Irp101QS/7KnICh0XM6/nqeGDsxNezUlW8+54KjtRNl7N9KgDJjOTk7MtE5
qiL8tDHjes7F5MbX7S67OQDR3gr0h73vuqRaI/tX684U1UOnZfZB95fxHQuIvzU6jjyDa/BbMrs+
Yt6kNS8RXlKv8Wnq37L8ynNpeT0Mfey3MuJN58RnNkh88hYptF51jg3tZbCuFB6DnqEpaIjDoytS
0tro0bTOGsQTjWIHThe8u6Vk4QJQ3oWiq8yQ41wOsgUojevyCCAPzyYRUCHnI4JCB5uzyDZTS300
yBOtvJLDhOcjPYG7MZ/jBMvhFBvZa+zVxRNH9XTbtJZ8adzSfCa1zJZMAIl4kaVNibwL/rwIoOX6
XWhZM/c6m0R2d5qtiqd29JwjZLvyHjhe9xrx0RyTrJG3bp/9oKe0J1Hvms+ll/6g+Dt6gIpS78fr
0pi0LXyhwmSApwqd4xEeriK5y1J3umTUEOxZ0Tt6IFFNhpiDHNsADiOMBipIchZV73Yfp+fYkj4o
TYw/eJ2MM7x2PsQe8+vK1EbqVz8v+6KNIcbTgXiCFl+tqU/nbfZ0uVJvOBN8kvGjt5i8pVik+au/
IGOUDfbeCHNJuSo4tnBKW5RbbNPK1OWN0Q/SX7mMm74mkdT8NYNlODTUK8DYcXXGkBox6WdPq5xH
ACUcFgSgfd7jvMb2B8xA95qdDarzqcYU/mhBus5CR4ErxzPsDPh4k4Td9uepRE2Sok/f5CvooomT
zGRKjo5ajGFQz2BItY3itrPJpoGF5hG3zFRqdpYE9OMUo0yeOiS3Ydt7VfYG2UfbQMTjAA8CCxHH
h9MNDGm6jMofvjIey7eO7PHhjZoy6RuXlrOslwxqTKBaaLTgNHLj2+LL9sNcuLdsLeL8A8ai/TKI
Tr7ESCdHMResoVPNi1W9Zh3wNaXzCv6zhhmdb8JJ4vy1ob7x8ImTUhMtyNBzf5j4AakVpc6CFwLe
NQa3pM2MtFZJ6SbnOPcn4GeFj4mOb6hHjuUPpiaJp+AYUvvxkA2k1laJnJLvlfSdXZW7zJDcBLwC
TrevHHCGrVXWnFt84kHrBUz4YQTk3EZXAIXW6SHT6q2v4u9dr8QqaWHUNOauqweqQeb0UFYuab4I
mDCPQnH/idNCrpvWulEMNwMe8HWcc5/bpIWh/Ij82YOvedR9Evq0dYTxMskuLMe8RVxJGYZaXcFF
zao43SWFnFdVn/m3FpvKTaNx1+eMelcDjScEf7J5vShWN6DJYKWuz11p877Rp984M3m3Hqeot2Jq
vXs8PMa5jkfjkV5n6zD1XFE5CyrpvQjmc4HmOVS8facFIxCUHiPlrurH91ZTKAdxy5qDKd27N1zG
FrZevDkOC6VSrB9uomFESeE6mgpPdCQopIAi03v3UZ2rk4ECyvn4utOCLN5Aly/7VUb9UFia4Cvc
kV+t6loxnfS60DSM8T1xKiZJBaXTfqtzBXNMo9v+1pIMFZPR4rTelvK2ba776tqsjyA2uJjGJsH8
Whq4wAWfDkkial3c3qArjVV3TNKXLveM7/rIajVcrxEOmMY5Bw9xzpwp3gy01rHGsZMINK1zzhmK
cIs6Hw61oq36qtICX4GQtLj1l3TiE1pEVDEYFsR5tHYMe75h9C1dfdLdqsdBxhEsy6rCX4pO1Pas
PVrM6jH63PT5QMHb4Nf9xqKXgaEN9DMrQtfxjb47DhrH6bzub728LXatq2PtT2p/W/qxdoMQfWtR
7vVVQx+9naeku4my5TnVrfHZy6kk9WYGFugBzm6h7GhdJU15KzUV3RX5i2hUuUqthGbyKA6BeX/h
fn5Sgw443KtBBMfgkDrdkrc2iECmd5S5sLh/0xzmNabgoUdPjb3X0oQiGlQDfBmsOHrpGcA3Dbi4
C1+p/HWR/RTeF76DDWcvAO3uJEKe20A95quYUGLgVNsqIZ5iJMjsXeujTc5FwWKWcchruEQyvwxp
a8yvhW06yHApmDPlqlTUkDSLCgpppWVgxfBxAycaG1gQpfmlLc3yMDYWdWA0Ecuw9vrmYBVtv+qN
ciaaFzV0srvHeTTh/fLwKRTrX0nv9aUxISeSs80SbWunQ5kcUCysYYLBHQ3ewR4AvQaR22ONDtmL
k1ODWqbEj3bOUBC9IS+/S8eNoTrHYj95gq7c8bM312ocnf6XzzZdrLD0AXSq6+4qVwC1yeweQAsj
5mzdyUTZq8XqGbyy9rSvKOE5Yf2peBgza0IJNlyEMjbXNuNmMQ+HqsjyFRDkb7bXU9iRURc8WyUp
ZC3ZmC73FwvHcE8OWLuWy2h0c4hy4lltzhg5e5OS8IxOHAzI3Q6GSbeemugtTyg/FiNUKVOHtFyL
xvgKc3s69zyjjWCKqe9FcwGyh6K6nLld4/eYys4+yK8VxIWA0ZwVmrZPJ0f3EPpK1jemMyz6MbsT
Tks2Uwrbx7InecO7vB8RxjwggNu/3vb+bKqEE8GzE3vetQmLOJz90w67XRa4N61e7ACKs96YCM9d
3CMSeop9wieVbrY0lDxzYV+R+6o+csM7RyY9iO+G/3cHtZ8Mb7++HhQCQ6BQcNi9njt+d5oWMaEh
oKfFTpXGU6/TxpSzpsI7equK/hLNPOb++hP408kQ1yA8DH4T8h06x0824dYenDIeZQHKnU1YFQFS
Myoex1WV1EeNcdffpDl/tm5e36GBb/Oa7fXJmPzcgFYpNji2mxcsKPCcmW+zzqctLV2rTJVvlOT5
hMcT9oOON959PnaoZTPcbWJiT0sMiqYi4qBvn5y/qeW5/tefx2dI8A/HE16fc2WFkFiC5PrzoVxO
KU1eVNrskhJ5sUc+/lGDlgKQ043os7Cb2Wyjw3MjJZnRnQeXvaaR84ohOZqwFss3tjLVwUOcX80m
J882lWiNBZbZow029VQpAmS52+IDBbvP1LCPnF2MQ2VrTRxc17YoowfL1u03YkDLEPj8sfU0g+FQ
hEQSRPOEgypNs9fPp2JVUdQcjgud2H/zWfwchPj8rsDtG9ixiHD/KXqLiSfCD9FeI2LZtWGgrQPK
F6g2s+yvpMy0nca2MWAWbm4cAN0hFovDX38dfzpn+2S2SQnxpRAIJ5b0x/uhm93RlamR7mB3pTjA
4vpIP9PfLQN/Uiz4LQgV+NaFjc/05++8T/shcqs63TFGtwI3ZuGqpEtFCxY8qs5z+rvnjMMDKOzh
61+/QfOqFPzxemOLQtTKw4liXIPGf3yHs5HbgyrGZGeD/op2hV37Jy2KmA/0bI0pk3DmW19z/CeK
8J5yf2ZUL52R5oABlb2r4RVd11tE7oaSCwt/hmQ7aedqx/6bGUVdtcyBrq0IWtRycP189f/Rq/9G
r8ZobVi/+6L/BK/ef7wlf4AY/fYTv+nU1PpeKUZXKgESrcuM5L91arRrJGfwJwSZMY4jCf3GS7Ch
G/Gc0nXTZQJLSI+r+H9Uai5fn6gJ+jZPR936R7wE+6enEAorRAZeFhE0Hol/WqNzI2p6R0TumYkK
nUURqPtjxXQe35eHXYg9yWSWucV5DNBM8bCk0qHHxBTfE9I6D7bIgbMbtfUIYmVCU9HSI2r9xGTF
9Bj1ysr1oL0vrV+vNNCV3YXBdtwgT4xj80WvmkijtTEtrPJIE0e7BUSaZWcBsIEnYVN4G8wz1b6M
ZqzLWc8+cDbiVVUW9orAobPBY2ya68zv72lt6lSQ6WN0KqBentre7LazOzQH01fjB+DjV7ukOc3m
JPFSoCpt6ZmUr4q+5RBEo4tdpn2zVMbBF5MiZlZhquS4ULm802Vts33ytHOVaREGHDFsEqpMFcVp
vgnYGRsbu8lhQ3MhbkozHbNbthHm8zBPV+yEXJGDlWGbJvplJvR46fqmWpGleC6c1P8yOdN8O1WT
tZWm/zxNnrse9DmMrKG8tzMNMaBX5lmVpdpz0wNizOBAlUM97h03SW+oZ3rzu8bBGYXfxsGPdWxK
MP5FrQ3f2lxE+zlyLFoXjOI71YLqemI3vl9pAU3otare+Wb6ve9NtWaePn11DG/kvJXyDGgkzZZU
/nmvptkTGhNZwmdTP5dp+dxo/OqqkTjzk3Egc6Q5a/iVPNDyVISOFFQAiZH+kaAA7WoEVuqXD2KZ
iELhIJD76xX5pRlad4MTg1MuIO18R26tSRGTBKiJehA0Mw0DWFLcNzMG9+mqMORGfLFzI7+b53a5
jcZED5MFRkNimRokVn1y+C1WDelb2Fubqq45KDUrfRjdtjg52MBPyexaN6jnpFCTaLwbVaM2NM1O
751nc9KEX9KFfa7JHz427Z7KANvYliIbT5Am093kVNhqIw8b9OSO8UeC8SksJI4YIAuQdGYyYEcD
aDLlV53Qz/DK9cBV/lJQ5GTqVdi4gx/EHiY0a6J9DmVvNvFW5g3IO52CGhMBbjMkJn5MeqmygHJC
/ziUJVTiTtrYxwBTUt84Tqe04UWJxpWUgMztl1iJqgwGdgY/ahDka88r/B2SlXtSjvbhLg5RxiS5
HgmiGBuN0kYzmBaUAgtX5UZkuv8MSSEPBiWOMsKkXcItg7Ps6N9QM4uNCYL4PW+ihUaykjpBd0jc
7agwlkEDHr/6tW3daXkkyHh50abvkDPDKqffth41uws9cPkHz81HuSojLVnPBAzuMEHX66WhW851
yVxSvYpvGuPApcBotfWKsX/Cp1njBK9IfmQRBCjhxyk9ghh+nJIymdDzeUtuDSIlMAu/JWs6YqdU
w7w2liEj6B/N63T0li/D1EwBnDQ2lpxDVolP1TG2wugm8Sp157o0F0aeekxzzb34Vr9TlbXcjr0O
WHsSB/zx6Qgg35z21DXDKCV2dEdQRMM8brQTx1FvfuCELm/KdqBn0GzYsemgWDQXBnE/qnHvzWkS
7dnAiQf6k8zQh3xqTVK/AZ8JCbge72O7Uac5k1nI4qmfMUJVIbTyhKrZ1GJRaPxVbI36fmmMDyoD
3LO0m2qPvmjuy5bjZ2q0ZYhHyKTdJYq3CsLBKkrloybkTFbCtLoHWLHzd0aEMlw0Me/mDC6omJsy
5VsEhg2QIKEQzMm3OH9ppYtYyHVz6Y4pLadfqkK3N42s4tD1BvdGZ94Pn56FyCdjvIow271YtZ7s
ZvIVoTYVhKntbtbAPjvuCw/BBfeor32nz00LpjGxQogU/Y8s0uozLUn1pW1cA+GqDGBB6m/xUsbr
xiiKlVkPbIoHJKhQknB5MZe4O6myuLTA3Q+J71ahpZQ8Yr/r7pYKmOk4ecudbqT+bZso9Em23cva
jl21ZQpHH5OFlt/m3rDqRWJ/j6+A6lFM7z1A8DBnzSyCKB+TUGFlOiUaOOeafdizJMjxWYpzgczh
rzqrdl8I/3FvWK7Epu9hIE3z6aZKeo0FK+Zc66T2K606GK1Ek56NqKq2i14bb2MZ2+Dily9QUKPQ
HGdz5wyuLImCRNhbU2NiWrJ4+9IvLotu7K+xs8BXDPzWuT7zBVfso1ciHe5HmcfP2uSQAexBh81u
hU5Oe2UVaE08Pul406hxbcQh9hJJo3Me+TvWTUqPO/3UCs26LEt/h1x+3VXicceJnIcO195jNqOd
XFkn3BLptvINbK5LnOx9iupyIPjkLFQNUcy6ykdV7O3Sye03sdcVa+zrZah70QlDSr6t8dzSEw99
jBIC4BWMDvbcUMmmLzkIxV2fBSacW9IBUXmKHcXyPUbjW5LqcqsNunvEOC3eDVEU3xQC5Nlp1X1r
lc4DcZwv+my359yPGvitltirTlu2VFLRdeyIAf0n6Q+OW75lS9btk4zsYpOnVz4KqP9+KbD3T1rc
HlJwtGs7je1LG1f13XI1vxMYcAai3/dYP80XjLrjCSPaQMWWEQ3PRppqu2IZnFMp0+xgps6mtrIm
JKIKRNl+mrTRDnTyLWuqiCI6VIfi0fdiue1xVd9irTPCqZUEHZrou0fXAf13SbIF043lBYDyrgVA
ckpsezxKJ4+/Dn6L+adFuJALPkvAmMsPIlGPSVlV9CRm4iGPeAmdgULE68Pollk3A6vqWibGa9Ti
ny5rG6O8rE8FeUg8ptOJM6b9pWhyeh7wk69tTQ1biCj+BhE3elX9PEFLSNUrsFVIvH7vA0k2h70Y
s35TuO3riPZEq0JpbMBSAkYBflv0yZvWO5QvzMBehJctB98nPZXHxXHqjqIGrUGQr6QjtiChS0od
/6Auii/XXrIHNlX5sWo8HvWOQXYlHXMvu63rztiCL5Fn/LWb0rXk1pt0dcPRlKjY5GjbJLNL6rfN
+EQ5FMuOmfWcsrMU1zMRj7vGkTTl2tTCTV6PYJhlDiUi42sLmy8kleDI7Tgay60cRRbmjjLoz1bV
BlVieuu9yKOVmuZs1oTWdYK8iBv6DefGXjn1Mr1X6AGvLmwAZoDtWxn70YoX8qPsy2aTgVuuw7nS
6IprdS8ss1yjTFblbiiaHOuEYefVjZxMaiVQSggvlFQZ4pL9wDNs4m1bRh5p1AEyANOx7+bZLfve
sEt1pjAYwjZ6JHmCjpFxWFgHwLWz26RETN9FlqZjo/ecoJuLIeg7RlZgPuM1+T0VsPVQa7Lx9w4D
T1QLfYZgHaGxN5WJq4qv+pXMPELwRIWrqHpJuStWDJpB+jakeqFdNWMBSr8RkfjaJLoCfkoNHAks
/R6hczADChUyQjWd8T5JUdwSAGRBGKiVtKLc3ETVQkjwwZuiPgOhMzAdfad8fiCJVlaFXz6KiYZp
+0DBLC1Y3eT59eM4D3xqmBBpMpupbmKnHGSKbBHQw8IQAxVRmbMizJOL1ZzE1UpDhe8AJMzTd0lI
5GP0eYXsEZyv/Ez9qpFZ2czmIPfw0CcVGAMUDazzKUKQ19w0kr9dt279YnHnWfmsNvxGkpU+HGai
TeY2FY6sg1hO1YeKdOOGcipv7+Ig5g7mMHcWvfu4ECcJGuW4H3YhmU4vYpFH6D7jmkIDdVElmlHm
loqSDFne62OS4JdDaQ/qZOx3dkGTNqsBc54GiH9ts4UxxxZhKk7znasKe40H1TzqVYsLVldsAfBC
r+m1mFaOO5dWIDR+H23VNWijwX5usTtOV5EKzn5raGbQ0FgW6nxyF8YpTpjSSfYyOtFtnIFfCnRm
zw90gcSrAUkkCrt+0W9mGZth1rXtSlnFhGPG8dxrK5pkzMRTmC4fKhowyJJKCFrUsMNUZtlj7BXd
S8fWkzNTO5znivbW0lnajXf9sKMSRC4QSk5fjllCEIqGUWH+nIa120t9P2dt8xBFpd6twGdm255+
kH3equrSxT5jqcZonlSijK8GyQP6n+OnqBT6yTZxeWI61LWdZUrCI5UP2Lof9KPwS/lACqetaB2W
lbjBdGrfMx95E4vC3SyXCWIn7X9L6JHOo4gP8Rj/P97P27yYi+dMp43Dy8Zo6wEVpXC+N8wtR6Hu
Cxzq8WMgwxZK3NjYLmO54hVVm0zBwKYMvqKY0+0cqgmYwARdA7xhBYtq/Law62PHrzk0MdfTfNcI
L4cu6hfpRcX4/nXmHDRLUPW5btEI16YgCkwhULpPliU7wUFI9yWGmTO+ZA6wk8vFpGvfCq9eviRo
mU5ACpo3R7dFvdadfH7OWSqoGhxGPVwysdxqc01ZAmAWnPBDcamu+ySL4TZRCUKWRqODSDFzGgXY
+YYpgPhdlUUGNn54BZw/rxtZw1Enx2JzTYrj6s5dqF2am1HgFSZZ3Xytu9Erb408ay1CdC6Hscbg
KUDEqU28sE9cqP1Y1t3lQ5srfbwzfEou3AReXVoN2vzcVZOcHhfGczxfGc+h3ZECaC3B8LUXppCB
b6lpPPKRKI9IXwyINbRao8ZW8P9Le2gTm1aU8xJP20gTzWNRlNPT7+Sf/8W99smM/Z3Op3tQbXUH
XhS7MtQd5yedTzbTiI/FGM8w6ZyV5qPWGubAN1LuNeLXUfxqltZ2yMyDlTsbvBIbJzHWngAv2y/r
lrZi3urWX+g+xJzx1y/uJ5/Rr6/NBUEIpARfzs/WutIYmkqPzPEspToLyV4x2tHY/s9/CYAXcBG6
jZ/y5w/AAVnNoXcYz6kJ8Y1/XLrKK1FvPn/NfyTJv5Ukvevw5t9baPdFkaJht793zwJKv/7Qb6qk
J34hqoff1XAo2UJ95D/95p71DdyzsIiuWKpPtPof3LMYa5kcwe4R/P+uauJvuqQFapoxytXs5V6h
Cu4/athzf4ar45kFE0vBHr7eK/nDv+qWv5uOpW6KfGO0yWFqKAkjx1Q7gUNXz1E2Aqlnngyb1Hnm
P8i8Iex3xWygjQ2eA3Sm5QC5UwY9rSEmJvewLMKO1gVWHWbLuj7d93jS7a2RwS+/z/1MPTdEMZyQ
ABhNt3NUENUfzHZgp4wDIigiTitBT18rHXOQRk5+hkUmaEe17Bdj6eygyhhlcZqw1HogYpyEFv3T
h7aNGJnYntZ887NZvH/2TXUejenxogNRT2TRtczBHdNZGQhN5sk3u2TV+qV7M9oMJsuhv7SEczei
hSfEQHzQLR7sRvrAcHe+nxK9OyuaMy/X8rRqLaZaI1OFW84JKkePOe1l8lI4Ek9IPDYoIvW8i6Eb
Hkyp0iPL7pYuFEWysk7rjVNhOjPbhIBJx7jXWE0OMSG7E+Zz4YNSSS1VPBgmKAg/sV9jMn238Ov9
Fa0N1l1vZjRpgrNfJYZ5h6emXRGDFmttpsNjklpxZwmtOFvVeHF09rROQTdtICeRvBNxk1sbsmuI
gpUfjbIk0+ZOzWVQLOpU1qbxDdtO+zwmlcVr65f+pI/rxqzrcyRV+SMbXH8zQEjctA4oN4Sw9oJZ
9d2JKN8wmIcQsEwakj/8Qc7n2afAMFAolKEsnMMw1jgKCWE/ZIC1L9bkT0dLivEubXUSvnnyLYOg
+ubU7rjioXFEmppXDgGkwCWyzpNcavdDPZUPhcpLFK+iPVNonIQdn0gY+fm9KrLurE0Ypingbr9Q
WgEXvGWAPhPDX0kIG2vD4ZXiW4pX+hDFj4snMBwWXkMgJ6tqTtpVllH/JKVxtJJGP8x6/1Hw92/j
3i7uBWbOZAUnwb8IQAP3jJoHJDCcjcEVN3G2NSTNTPJEycn0bRetry66yRUt3L47mbltX612gVSW
vWHr3t7UMH5f0AEB12gY/g52lhi4yPKi4bA/2Ksmz8ctG/d4ozX9Eb94e9AT92YY2oYckVuRZK69
LPSyiX1XVeAwarkGMciQPe8jOhEpZX7SeCJQt3QBm6NvInG0B9xBNCJR6tRnd4mlbrWOnBxWzZVf
2Bf2HsW68uR7K4XYl1n9NF/xZ/S6vJZCFRsSIx12vdQ8OjbqEw1mx2L+0GLagmoDqtrS689YK3Dt
zH60k+Og3YxkAdZRL+NVptsvLIbtrSnLaaOhiodFHjv7uWntJ5uMLvAJ0SJcwoPT6BpyM+0g2LIF
BKVeyHk2616UaluQuWfje1i69NSV9DY3HXBOKv+qiCME3aSw2+0SkmhWrsdRppt8zKbQZit08SKr
uJeeE++BoUFD4FS2B0M53ZdTsWyrLgdJwgN7u+STe2OrgYycNe7VbEf5CgFyvB/t7qk3Zsa0zeyc
Ea2Tihusbu1Rp0pNswt/1Rici+k+Hq3yRErnXCrvW93UDjbRxX/M2BVuoBFjvvTS6G62vPSW2p63
ypaoNQ21aEtqvLlycMAIK717bfHebHU6MFZKFuYxLgDmQ2LjktbjIhxKu2B/lxR3M8tukEzX0oga
f1coqvl16X04TRHr89BzDabzNL/680SqE+J/89AovHW6ixmK2orbmgwaHBOffeld7ERU0EnORExL
bDZ7hTNQBrxk9V7mA7nqtOpgt8rKv3SZ+CFr9NuYBujNmHgFooJnYOaDGOEF0q3KOgrttOwnDs69
g9gvU1fbGAtcBc/sSqzDBNlY3JEzp/6JAuHWsHfzUHV4/XS8K7ikmvdcIwobJHYGnGdKOJTf5srD
IZXVk4eZBQHkNNnKvZ94YD9QL8wtko9ceihVg/O1NVJ1SJZybqlgtpxvHVd/GhpwONFhtUjY5P2l
uDTgXjgkUBV0qE04v80caTQNZFVMB0i3n6EC3eLmLh5I5lsiUAN8miTHaxfiS05eADi168G0yx1m
pOTNY9fv4+2jlIda184+xZYyUJdsiRy2jDCGB8lJd7SGYQhAuVBzxNL+Ay8HW3MIdONNN7Tt3TyZ
jU4cfebwvNDVRZkV2IApgK3XP+tENt8apacvPJPpTiBUdUMDV3kbDY7/Q5+SHmxJEVkXjVTas5YX
y7nUxZ55PWOq0nI/nMp3UrrErKYn6jsU6xgCzd6ph33JaotDyjDnFWbS63gx4lNEqEu8p36YnRPS
VPGhZXpGh1RvAnLCVjDeR43tPvEc8deSucemZ8SpIf5gEcR5aiTxXqXT9J5zqrFZjGKq2vJquJL0
6FEq50S7SzOXNgXTKtULkJP8bBUyjrmKO1uEpo97zO+b/MPumvwiR+KNbYHdMF2qaM/AqqQ5MOFm
lXQ63C6NRbKuHVv6D0yYN+V6Nn39RhbJ+OKM8/g98pLm1bNJ4uLS4oCrxX4MEbiZtYMysuEOLhIq
jtUq7d3WZ6x/JGrxgZKZ3/UCwMROaKN89eOp8sJ5ifq9NDqLJtw0a5BORJk900Nu24FXW90FIyjt
wNpkNdTmyWLPPUcGr8fMPIezzQmfV44nXyj9JfK7yF5XqZ5PKwNr4rYv7PQS+VLfMsgSYcXIAjiy
Z9OtZiUIvs7Vu2blpjjNY9ccjKRzVy6GZEx7fUstHxecKOQSggG1141OMx8Qi24NfMm3A6OV90bf
dquWSfip0AYKngTdU6tJZHLfCltVQVlU6gWDcIdYGPetEQLnq7/msymx55PlbABGNMt3SFPWTaQz
fbJM9xvOM/+LSKryrY7bemMl9FSuWOKjMpiHvNZC0FCsiAxm9X0K7+3GX2zxOjiqoHxPgr0zY2fB
oGjN1jcxMifuIsN68rsEg4ZXWhPCmGL0WeFJ3ZEj5F9zGnu8HRno+eLlUTOEk5kYb4NPgYisHPnK
6by7d3zKAMNsMvWXfmEDuY71seda0ts+oIHX+PAb5krrqKRM/UCVVvQVNk/1hWJEt91YVTId+7af
OVdqGpF31TIuh/a5z+L8Tl/69GtTiXM8DzRKlwNZaW09eoCaq7nz7+3O18899WWr2Ke2CBlNmrdk
hbXAM2KxbegukoGjBvsb1GkTxmIt46tLRTCWK0fEZUOzjDk02lQnCB/H57Yzl/UI1G1vZgUtrbbT
rRZpFZte1/uTwQTQ7VX5PcnMHgZa7wqgYkjPwUDT6ip3O/UlxpXwzbXraDPUOj1ifJvLtcHQ7m8S
c8r3MdssMD+Rg6STKszlkMvs7EPScldRicIfUksKlhZrvKkZGz0X0VQ8IpAlWz11NM4HUX9SzHRQ
YUGtH/GS+mGss0csx/jgAeNoN5VqegJ8PjUsIL7zrxi7QV4wN2YKkKQOFZ5Smu6aqehyzDVDHkbs
HyfeYXEy7TR9j5a025Rp1wHOaYZN7FvVvilia2Xmy7OcGWmHdGmot5gBzZ3VNAzH9FT9asP7zyn5
b07JpvWZhfz3p+Tz9/H/3Xyf0vc/uHd++7F/uXd0CysOh79r6hHzjo6W89s5mVAnHWSWq9v0KvkC
mMV/+3cswQ8BRfavQF8hqLH9n3Oy8Qv1SQbHa0yYn2X2/8S/8zPSHpggvx6pyXYcg+6Uz2P0747J
TWYXyxhX2UmZfTq/2bWNeljZorPXeuJrlR9YDJ+zeZdadVtqe8DB0lFX2221qwEobF2tnT+URXdY
qOnSYac7D8tx4vD2vVGF4CgmXLU0u6oDFESyKi/G2X7QgE9R+hoMPF/JexCmZrepzzEmJ2BzS0Zz
GCCTTnA06gc6xVDpFA1j1meczUUmxYTzaw/ZYmscc1RC23h5oKaIvTbHn8Acfi0xixcnp9PMHTCb
eA8Jkmc9guj3aJlZwxfscH5nlSzbR1AyLhpaZluF/pw2olv6bSUHz2SvoLNfO+IszKnV1Zt35hdq
Ixo53zlmUYlwmceMH3VnbSE6iwvj5j8y1f+pbYjoH+HCf38D7qsPzMxvP6lU15/5l0pl/0JeFrLP
1TdpfzYK/Xbzed4vlHtyBOIu+1SbfmeeM37Bc4zPWwjaAd1Peu6/RCrxC05fbhoOpb9qW//k5kPP
/NnQaVgGr4Ibj22D9yfLao9cki7JpF05MtMK4BV5mAx6GdgSneqwhBJnMkbtDPOx14YxzGPTOLmJ
Km8WN7Kn0KDEZA2aY/gQOMhuF1rOX309A1MT40aFh0jycDXVEQ+RaqleS4fgI0Zm81alo9vRlams
G6xt3hLmWcn0taXhgu5570HARLgo0j23+vBW1oqHFsrOUzfo6oUk2qCFy1BUC4qAnN6wrREDICg0
LxxvY0iQk4/0TwCJyghu3ea/2DuT7riNdIn+IuggMWNbcxXJIlmkSNEbHIqUMA+JxJi//l3Q7m5Z
btvP+970aKlIFJDIjC/iRv414TUa4xoqMUfPQLMoOZ1TSrflxCu4CPsbpmwU+8Jb0IxFWyugj6Em
h79u7TADYhlk9l6GC2SMlp3k2s78IdiyY0yB9lYFLWO5kddvC4fppe5MTbhgNtc9QY0roj/jG6P4
6oWIClkYThPzFXNheT83WfxqJRbSVGbVpPL6HTvEZg271KQ/NBjPGk7PHcOIOlyNwSQhUpSjT41R
mp8Du5zu6c3Qu2buNrOqj74/sqBRKbMeqh6ulTPvRyv174RUoUXzXPk2qQIn21QGd54rGBt2Wfdg
zxQvp0qprTPO9iHSjShghzFSd7vYJ9+k+ys4SWl01BSfnAZdwNwwYzBTzOqkfx2YpVWtWwOeq102
/QOVKaxovYBDCC5VfElhpX/pDObXzegCaqpC43rUFm6wCmWtpgx8PU6Rvtax6J+LfG7keuFsXo9R
K6+YBA/fQ9xnUF3nzsg3qsACMDhVsW1wXWV07IXMsgXT0xv0pHYpfOvzV7nARGOwRO4+TknErSzw
er9kGU74NVwR2axyacd3VUBa8MBcJL0kTW4/W3GZ3ofa5dPI9LcPosFk18vEuRJWxik96esEF3lH
o+1Ma7TVDfIwzmK4xEkJ+xac0otRxe3JNsvwGy8tv915Jj6ZlbDHIN2OUoYXlFc9Yl2Ja+NLFtve
XeKkSBbUqhjVKlQ6f3Oa2g5RDQmsxKYuN6GL00KWonrke8w/I5Ykd/6UqRsl5uTkt9YQbkU9YiGM
Kge71hyXG25XqghsaS4gwZpibcn/L+rYuZGD09dbplHNOWOekVLYUvKUf5kqkTlkvmJKBrk8E5O8
5hQOqcm/1ZWIu241hcOceXiWwsksritk6Krj9Gd0mtgeTsBoIIV6mcfBnk8J4dKDHL07EZDoaRxf
r20bdQQiUfgwFTw9WzX1xQve8Zkep4jji99jbV3njVVjF1PuAxQtWojnVHTrzpnlOuHUdnbQt647
fKN7B67UStWKcFkOIDeMaDwEXsmtyPNyiRRmxFWKG/fz9KEXoRSa2Z2fKo2Q5DSoaQ+OVmPJW9/3
KvdsCWkcxr59cjjD3ht5sLB1F4nKRqsa4sq7qRf5qlyErGKRtJq+nO+RCa1jvwhe9SJ9BbMq7knl
4f/7TRhLd5EdFlu/4YuE4LCCnUUSRybnMuP5WCQ2E61tyE7MefmbbEPu+0WOC9HlvEWgI+p0yjJU
ZPiHKxEIxV+zbDEWYS/Bsg1JGbFPLLIfmzl1m6IEhoskOGpy6LCpjJtMiwgzCav1jIZYLWJitMiK
OdsmNVx1mmsYdeZV9qFAijA3d6ZKPk8f8iQ6ZeDPCJYoly7f2BbB/WIuoiaovSd0l1tvzLK7Dt2T
+SzT/fnKXwTR0qwfhpTsVjkRdB4X5RTc3rCxPuRUvHnBwU8ot8buVTDQVovwigQrsQCeWltddYs6
S9h32FuLYivUjAvOsXz0mjBPTm3sOym/XqNfmIGrmxBk7s4bBbm+3rnyFl3YjFsLN9qiFQNE3Rtu
RQyOo+a6Y0Z8nj/kZQJgREI4Gt7LeQ4vTIqZV+MkK+7zRZ32wvbdrxPzlKexuNJlKLfEIzFtNu5E
twRbOmRucorxow9qduMCk9jIRQ/XizIee/F8Bl6Lc3EQ7Wedkxc3XMxeVpjeu60heSTQ2VtkZ6RM
tHccgeXDUETRvbso89imYZ/V5ryx+ZpgDQA/XpT8Yopek0XbJ4M73lmL3p8uyr+3zADAF5XrzvZO
apkPTD23Dk0gz+4yOyBFx+Ewm2hw8vhJrdx/GznbXwIjZA/ZT/POnnUIAckvvnsqqs563KplWjF2
bEqJOzPDYI0xrrMuZbAhk1Je3CIpNnKZe9jLBMRdZiHhpJI352NAEtZKrf28v3ATFuewNos7cHDM
8ZfZSrpMWYQwl6IQZ7PMG47lMospAjvcGP0ynxnFL+7QckAVRv5QLlMcd5nndDhJdoRhGfKwHC4D
H1x2a2IN1W7+GAhx6tmLZUZkMFs5uWqcD1WQTkev4xU55do7GgVA9c3/9sn/v30yvVJ/uU+ux582
yR9/4LdNcmh+WnCBzHd/t0MOvU946XB0WHRW+daPx1Png48kAn8p1142yP85njrmJzAn7LlhpC3V
vxxq/wEECZbZ73fIS+4P3JPH7j00Geh+lN/8cD6dy64bKj8FeynL6crIFITa3Movk+3m72U1kLn9
EFDxMSGm5h+66ofC+iG2Rr4y7hCgkGDR3YY7x+6ip1zzeF/JRa1NOoIKx/pDTo0q1v81TDm0XREx
2aHn6Wl2u/G+bxsbS81cFvBns6B4HxaVeACi8ZRMdYZ6/SEjdx+SMuikZQUYj8miNw+L8px9iNDe
hyBdLdp0sKjUHBSPMYy+cxZOA1xF6VxQ3JG1ezL537tF646N4SbHEYlUWKXZi140cSeKh+cplhDJ
ZpV8N2wb4RzoKAiPdvLvGvIBbPlnW/Gkx9ON9luqPUOQw9/90jDu6yrDagnkJz4PhkUb4IdoHyOH
MyOvbefaSrKcAzILBoLxiBtT03xzKLxIbd0hSl7EbMfT2g7KYK+WwfuKaXPxMAsgyuwYENipFjyk
YxHvQcwFJ5qbh71ZA5rY6LL0HsokJv9O3UThr+YZIY7xmtUz4CFgQjKHRNv7DAG3Yazd+oQzioEJ
YdgS6I9yeeqjPNtiDYMUzPgWfJ6cwqtWMyFcRvvVygyb4EwQFWA+uNn+MvilPMRzUh+AhCpOIRFo
gDAti3rtUHTyIIuxOwk/QMi3Ji5OWBTdyiCDfCtwJpqQ9XR2m5J8hmyIHfhL0Zs4Y3unC5h+13iS
Ej1PC7TPD9l2elEHsHPMtoWq2ltc3CiTU4pijr0by+04keowU9Wduqy0k5WXTPFd0DXf0ULm/mB2
WqYbg+rL7xAdCwfhRRfjKnV091a1bDsOEU7Sp6ifsuNgV3KrwzlbSNne8NqIkEPF2KLNIgfvQsNu
fY4c0t6JOuTgNdHrdKs7FWdP0syjabiHWZjWBSN9JrR7XwzpZZz95I60yCyKd75da3TW4MpTru3k
VEge1ya1j3V6poa3jM6xIk1Qihr3l9MNeP5Gj/2XsD7HAZ8RKQmJRz84aoq3Y4XHad0JMVSHqBLN
zoDrg+Uhg1ETWv6JCVK+g7xY8njTTDPX2PTjfFz5FVqpExLxUGZTrmUnol2W5BTc+521TaewX7Wx
DUMlF1dWF2KgNIW/mmqH6qLwUIyme60bJ1rPZstozazmA64ArnsPIZWkizNHmypouQOdSppnsASz
t1GqtwkDRFiYM92drLIttyneCxjo4Xjdw27YjMSj9tJl7ki4RssrT8n+hGG4vMwClBokCc/de1lF
VC1U9zrhwczr7Ds4jM/CIIJUBPl70NbOBpAtlVVpph4NWFTnYgRqoCqkYpLu4gHqMKtWgJ2Vcwnz
S9Nj1ov3NVllYxyAW8ZQN/T5HR7mpxBaDvwPHmyjtg9ZF188bPzbshbZOpIYvLPUHKC7qCI4tNrD
eZ97y9Wux0dUyGRjMtQ++hTcba3CIyphZdbFAx+9YXnKwQ617pGoTQnmPGSPGTuqv3HZp27llGEC
x4b5bBeO88Uv3WyT5OzpJ5jqJ7/v/Ec0lv6qGb1iYpFSrClsUxi5pW5kvJnAKxE58ljfmkDQmb3G
2Z0mJP0txw16qLXjHHojzK5HAdSKE2U87SJL029ZmeUaujn9QWkuz2UPkchvy0WDt15NjzMNeYRh
N0UQj91QdltCNSa+RS7KPYRQJBONrwDHfMHVtuyMB5VNWPiW0vXBNbcHhrzpRF9HwrHwOmWMfQvO
CVem6Rr0WuSag4hlbs2goejN8ftdq4LyC6eR4C7pYsZeMV//l4yAoeX25A3yqboVA72bcxGbj4TH
CigPTvfii9h58OVU3UtJy8aMSWFXkNK6GXQXHHEVgDooUDa21D0WLLpJ2j+kjk0QKlH2q624pW1b
jtcMUqsbaDDqMBmuuFXKpe6iQ89Q5Tg/xKJcut0NkULSDtmZc1i7Vi6+PTNxs/WQqRxrcMCSWcS3
IgRwm4LLI4zV+8EqHwKfIa8dLxV6SCVRl+iTWTTJrkQywp9XRJ8TbObJCpav+oXtH3hdbQzptTXk
6qCsSCqmu9PXkmrmtbYb/WgPNlOrKPOBbhRpF698qT6TNbGuNZORayZXA45sz8y432Rycb1ePBCT
tHa6zprNPEqMGt7cJc+NbNSdrT34NqpGNGNhkgfe6NNrArj40U4cX616cqW4JWxsypaj4fP2HXDb
7r7rZ5VxPrdF130xpbdsbkmQi9z8MhuYEQ7Ettr02eEsUHFoqb2eN1FuEifQdYJBvSKisu0Fua8Z
qEe5bcxJvwfd4G2jfOYY3KYswQmh3gFe8Rit4mTu96NZPo7TREdRPlLygif6yFdZbGCmFvf2oiS5
lX/qY6PZSNCk/0tgf/t/7Y9RNPEg/rmOfPVaqdffmx1//SP/2iHTMR8Q+STY5zpOaAl2qf8e4lgM
cRyL7S6Ww4UV+u8hzjJL+ZdujLkR16NYerQ9dndkuP/BrhgR+g+7YqZJoG4Ec6XA8ryfkIKSjr4i
iyfvqrSaQKxp9hM0cghG/3LdK6PpJPlj5vagckq7js51NfMKbl3TQDnQHXflQ0FGzijxGHrYnbeG
nlonOgQRdzS66cAQyJeFplMhIV3u78oWQ8547iDrJhMKrs/uwFEYYeJdp4rSux4cqd7yeLzvnNTH
EWEZ/tpJPH9XkNnDWSfjTWPp+cEItBbXuktSeo2JhDEvXcK0es8Yc+nJmURBgYgymRz7rUrVoZAg
d+4ITucPrYzCF1Vom1M7L13BQzZkzRX1GQmC8hx+MYBg1HzE7OntFBZWusfsReWyPVfl1q7T4DaX
lfcikWo3RliPv5Bp4I3DmXZX9zPxBTIAiypuEVusbSrZSBIazT7XZXHMCPf94ilXfrGUjVwsKLZ5
q8PgrZjmc2C2ALdA9sxH/iW6GWAFUpSRmgfIhmLbZXa4ntAl+WeoWrnvM6D3a3Oe6Qgd4wFvV0Og
YMXWmSXRiSgMHYU7HCpDl3c9DoanKSkZhLfzuMeKOt+HyppPvBgXRRrSscEU20jBMWbpO/eDe5/l
BJ+3Q20Zt+S7cGm6XksgbBLIul31mGifLTj9Vne8Yv31QFSB/XDQWTeOO1jPRl0oByirZd/WTtxv
wobtcsmY8jikQl8VRA+GTdo7/VZYVU+9yxLXIdi+s0dbA6XIJiJLkdS/GHPZ7MDXGnsyCvroJJZ+
Q672jwnBqQdtztG5N2R9XYO1LsFM0VA79dobBDmrweksj63nb/+O7ucMyY3hLjGMdWriMQCqNoT0
cpyyBnpcdULbGwtKbSkxy8IdtlSEFcLoJAPGQo2acSb+p7f/KQ7/rxXV/pAD/nxFPbyOr2n6u8Hc
r3/kX2Nx1/kUmKQbABzbCHO4vf+9onrmJ1D90C5E4Cx0if/Yxy0L3IXwLWzdFPwtNvF/r7Ai+ASA
F9nBYmEEPhD+oxXWxb3+A2nFAWbBSg+O1vJAPv2RVMwestCcn60HxUgJY58uAVsNAvzGWhfw3Bsn
bu+TtGjfAPFZj0mSGxcrlPMefW5u1kVKGKpQ03IkjQoWG4LJXWjAV5iG5kWZJn8PVV104BlDnd5l
7dSQuW5c2PkJdUM9LNTtR+WPZZjsbpaGp48SIaZm+YXuHn0IY/Y2CQeKb5U2GGLTAujcGlOagIIo
UpCaqhtfIYLOrz6moXQTE5IU6yQeIFHCidI7aJ3y5M5G85UkbfbaxePMlg/gIvUB88vcaob8HMP8
NaJk921oY8TdpnCwzZjiPk48uliMNF2xVlifce3p/Fcx709Z0TZ3wM9fwdKGybfKwJVXJ7fBjwb+
kt0/q77yHiAThkfX7t1tY01kicJ6AgNrW3LxbFlleFf7jXVdjQtks/GCmnU8B3OnE6iGvNPpP9H9
cKMBbp4t+v3emeMbz5V01SWZjWnrpll20zPlSVZBgqheFFGwjxNYqb2y69sgaD93BWxEtwGXwC71
kZHh3k/C90x68usP247/kvz5SCX8J/nDfYctf7mBcVCabCZ+buJtKOuMI7OpHoi4Ri9i+fbjuiaX
ZjnTnYHMzbjDRqfNxm7rYECjoZQB0E7Zmb6Z+sn82uSCyxC643QbV05+QtNxH6KZ/yRty/pmNbW4
ig1rvE3YGF+Du5vu3CB6ip3J2odpWjzl1TisYW6Zh7QaqWU1WnzfIDQ2nMs77A8l97TdmcOVqe33
ykOdbi1x+OBSIdksTH+KfNNpzreTO1pbE5YFNQkvRRNmJ8epx7c0AZFUoJC9NS3j6A+gZ9uxTY4A
k65Bi+66dJwuPJT52R8MHiZFm3tuv/P6RGuDYuupTZ5RWhAQGF6nUTD1mzSlA66m0WGPSmGtrRTA
rV/RWDNVfEvLsDO7KZHhruegsJ5nykG/BYXEA1mNLaYU/IHyQJuE2FWgYw+0WqS85zrzJqI/8C5Y
oKZuLvnlLLsvyq1MdHaY24RGXe3E1gU67XSrUDiubYvWhFQH+jC6y7Np5Pq+HEb17CSKFAdNHdcO
M7i1GU/T32Wmfr9mkXQhKQh/y8a2FPJdhuxEf3xgOCLhHBh845IwAb+nIKnaG0IVT9jEIGz6fbim
5Zp7p63122gx81ed4qzK3Dl5J9Y9nRsSCSfZmfLZl06zYbSALTNovkzUJ25k75WfmZGH63xoXQoR
0aD2Bd/9dR1RIWN2lLlxIp+2c1lbl8lsc2flM6hi6kVanE7ldM1yNe8GTlTLglqTBnabTmzdzkDN
ob+Gv3MapnOb1/r+47bFeRmSEvTmm1a64homZPS9LgLzS2CU6hlfgHpmiyTPqUoZ1ZS06yUbIDLp
18pEoalbo8TNGfYE7vue7klM8f42DxJypqas5+1fP7o/w7m4/DbvHRrCPc9y3cD/KXA0SnCFRLNp
9Wobz9h0dPyu5lYaDxlC3Q22W1wFnlQGXIQU+587NWFzQ5ozmfYBqiAqIc8g+J9CRqcgH5rXfPDA
z4SSCqZ1Ay3oBRGXX8a0CnGUaW/8Gob70wX3v/0CzvJ6RfHnvWwtJ5kf759K5wqIR+xfCk/DbszE
dIZeDPDAi0C3qop1JpIj64XlscRUCVqIF1TNqxmZ7pUYvYh+s9ZmYZ7rV3vyMaqM9AglFn1bO1BM
0SP5Bpo8kiougtVfX/yP5oD/rJvLvQ8ODdAWuCafTOLPPzuD5JSI6eheMOLTrjYSnfrO3Ryhd1FQ
+CR0qm8yEIC3BWmXfQfiPl1ZVYVm2aTDicrVFM+u1R4Ld6Szx5fGY+eVdDIRi4CbLPvqVgcqvfYt
fv8RqAblLmpU3wdeE3xFqfNVRWN/NLUOAIAsPXE9bZTV3h9gujYZZWyTRfS2o0rvGeNudjACmrwU
yd1tFPjerlB2vMO+Pb3Q8qj37ThEx3ROgC1VPhZshJfpm4ih46+s0jGGtWossUVMCXd2nX8VUPNV
giRMzLxpjoUzRC+Vz6POnmC6+3j0otCISZmzV996Of9jX+URIJ7WupCAmWnEzOxhHVoyeTcbpXcZ
m+UX7rzhm1OUywqyXBr8zSfIxvpm4UFzZilZ+ZqUSAucj/zR5HgXrxzppeiA2Ztd03JECmE6gk5X
nNSsAS5BYV1T10O2yy+mc0YvUvU3NwKbxN9tG7gTQptR0VKvvlAIMUj+/i5mrS57lQ/ykhSigxJL
vxi5oGVtRmClpxkn79pH1wMUpZN4x1asefUoIr0niVfj+SjVMTEkfOYiK04y5eiA68dM8/VA39SS
nK92OPSXxxXS/9cZ4utnlv/uK3r58K1PfcfYMN4tfSo5A+gkFduxGyIf7pZAOf4otHRmuYVdRMWu
EBGuglCXeIRjY9rMuoH06pSfaTQi/u0ntDRDeU/3VCMa97B1Zoo+e7Jb0EVYInOczrRK1YdJaLV3
eGoPfpEuW87le8XR0D0run5cIwdPP1nwe0N7fhYNoiXVfmT7zTkpVyrjgQDEy82aWcpZM9bz3zDU
lRsm4/kJCdkE/lvMxop+ObnX0krqG7gODrVMfZ488R5In5SBuWelGyAAKNrEA1SA2xrtUnrxAazz
0qVjsxpQjwFIgXm3ILcxLhscmP0nM5h4VanS2yyjHGxiCezYjjOvya+bs+QV9dJrRV6S/xx1PY8B
kyO9MJGV42wKwiOPcdwpGDEObx0tMvtrYkcpOqzwmvyKEcey/Qnn+7iD2LnVsTS/MgNiXe1kCXmT
ld1cGxXCROyO+WnmRqBecqw/qKacjV1h219ErUkHEp3T9zBCon4l/Gy6tOwtDx0+2XilIMR+59Aa
HINeG5BMytxbBV4ElIAOtHHrDEMIMg3SPEXdwEmAX3EXppJd5oJl3HShmxsrt4lMsMq6+I5KcSGI
WqRrl21rtBqp4FsX1C+cfb9M7ixQVWiaRciVCWd9/7Gi/s/0/femb48l489Ptovp+6Vu8x/Ptrw1
lz/029nWF58CqLDAUZyPZLSPtfQ3tdAPP/mQFzm6+r+CGTnA/gvZ6H6CbRCwgCHW2YHncx76TT1k
po5IZhO0thEgw8XG+g/Uw58C/LTu0JjFZNYmpB2yWflJOxSDJwfTjOsjCQ5QDHkVu7d2OzZnpo3B
3xziftIpPz6Lo7jJtQgdyDLLlvWH6f2gTPZngaiOPhWzZz3M4pz1dvg0cwWupaQY8Yev4r+cn37a
Ai+f55gcjsnUOGyAfwYGt4Qr/SYw+bySNoDVyNwwYlcJnr2bln7QLvLsrT0F4nH06Kj76w//g5nX
9dAlPA5xfHtowT/9spIJM72DbXXU4LjfMRNxsCigwlzPtLRdMFmGT2DZ/+5X/i+XmOWH7Q+WZI7L
y23z4yWmFS1rx8Avj1CgJ7pEk+59IICl2ZW0HB7N+R9/oCe4Sfk4AqcmDNHlB/rhO81MY2os1Yas
61F95UOuA5fThdsysI1f7GjwXv76soo/XFd0d1RzMhJ4TUKsv7//QFKTpo6ZWR/6epLUMmBFsG61
libesdEBlzz3qTgH9FhxmMzFRQ5u9VQ1uLPWiUdzPc0byr90MxTKVTu4/bACFK6uBc6tL7MV/M1d
gHOGn+eHvSgVTS77UJ59pgKYVhZzzI8XqIIrCJy/6w+ub8fOowGdPrpSMXrLLq4BPZcyFuNJ1AnT
QHYmrnjkGZyZFoPStghCe6ePXttyblyCPQrFg04p7iVFl+tVqQNxRuYBJz+w+Jfbqh3EuQQNyYQ8
d+lT7y3G/CSF0wWiZOlgt7jlzkbrG+22902gyMY8XehSme6ilNIGot5D7X4NBuZPNBRqmDlUcljZ
VWu7053HKuFtUnD04SEzB+M5KyjDuMjWarnlokySy/UVE7Ma7HkiIIOSOsZpCt4sm27IXA3O/VTN
I4bVhDeZ52a0UYcOEK+PhQBTDc8pLjjUjbGjqTOXbUDZqWxe8M41L7o17aM35J1cTwPSGem44c6E
HF+uQ6lZviYzC7eZaN3XoIVwRbs4vZjlEDUvdtJNF0Ma4tHtlq5gnbqvbBmt6ljN4fTi0Yzer5Eh
qQpVWCcvvdPymzY5mJ6yUHxgWKVU8lIx2276YKT/ouc6BnrgurWOeOxDvjQdyPBplNp99Qy6ZdIY
Ure0R4CpWCW6YB1OBgCnjxaUX+/VBNdxv07sdOxvYP0RfcnqZTPt8sta89CovRoHijuNdsZnGdIB
XB5zaciygxcQBj2hRCt5ToYxfAoa1tNNx5h22pYM6b3VUHnOa62C5iUBK3WHSSi8DjmDPzVFCZCV
xk3ujCmng8OJp/qqRYGn/Juj/12P3Y86Z+8DzmMp6pYJmZfruM61xBXf8iWFiaDVPVlKV8dm+V0X
6D4OGRo3Pq6/M3Xu2u5x7ifUv26g/CUKHlhonj/+mS6KKvC7Zsa6ofFx87veJ343bEY8z9i8FTdw
sjweXpdTPgY8NYquBHP7Zj2osYdkA8XrsmhnnDE78jv9qkMLyM6dJFbr4pTIremBVDZWUCgbUzTs
igy3DiAz/gCaqDCPIycCChji0qiSk1J02e7Zz2XjRsbGHF3YGSNsJLVLVhH3ThddWxzdXygPY/Q/
G6QuaXXS6d04I6A9Ky5/sldVNeyVlVTjSps53TkB2YiaMRkN3YPLdVaPjR0l+HZn9q4Vo7DQLuhA
ltNxtKWza0g2nF0C3+thGA/YsacrzOnTo1f2gO2aKOVrN+azQ0v8WmHZ/aJMS24aKLSrDobJreEl
3WVMpKLgmWj0L3hpQow7thrtdRym0xWCEG3WQR3DTjCtmpQV9tug7eN3qVg2vTL1TzSxAgM12dWu
eu3QBF/Bl1xx7wJx15C7CELp7j1ME+pylMHYesPNHZ7InEJdpXdMhWyG/ejJpne02gjD+dwlMYCn
Vr5W7JLPGdALBz+6zZItfJubrjWXjf6cu+o9EfyXFevydOE1x73MwD0Br25EvKVpP9/PqmteXNGF
T8SoYT36cVDizB6G6aJJgzAcY2/ROKJ5ATFHrcWQj69THcRPmeuxYNZW/ogHN3vOWs2DFc6o7JGp
Uvhrts35PzQpQA4pYOE1Wj9ydMM+TP8weDMn3gm7DNyTW2gzfNaqEb+UbNqhtiROHxzxGWp7xP2t
mH21oAdP+BjtrzoeXG/bVvmpCJvoejSa+K6lY/cYB+GjnyTyqeja17mcltU/FU+qDCmy6blOZEkX
MbIR6SmsG+uX3mCEu8YRT7Y7HP0HMkTA6dIBdLNNHmhjIzqteS6hX0R1G9C+ZFWM0Kyp32nHeiqT
oNnUk3L0ivqRceNQMUBepmDKtyptDMYAt5yvhbD55xveWO1nio6s6GsYjOThpWyieqc5xBYrsqs9
dTgqN65hQPdcuhIHu+7c+MvsB/WBftzg1k9sE1ZrhxdHNEBAZytSL1AM2Is0nRtc20tJUy4GvlYZ
UtnO2dphsXCKuD23gZqPs50FkE7m8Kkta+ptDIL472ZBzyueZZa33MPEvZJU2UPZhMEbT8ZyK/Ux
B2FGmOJMcJK1VHoWa3oW8vcMFj+N11H9hFvZttdFEbIOln3Gz+QHM+66xuF/wHzILTjZQPC9oknx
jls56307tIc5AZ68hp+v1J55UXDNNNSAkVPzyRkvE9LpPkXIjc3Hey7I8f2HoI1WTkUDYaZXjUkP
1MOyTPoJzfNbn3otbn2Eg+SuG6ugWvXN6FyPfW/ucbFS4tB2hnqvMKc3RFcWedqCJ/rqF7wfFWZ5
2ojclP7iWdZwWxjH+uwYZo4o+19/LFERNN/LBH/ZKTIMXl8+p+wrWdAnNMz9dNcNSz8zCFrsf0U1
nyyoExVOmbl0phs6YahoNtuwfhkt2SS3FrZPvqyy4Xcdl/zRpmrT2b84sikUKDevY1axKpJYYgQf
A3PwMQwB6j71uYJnmkp3fgDR6754iWBhnVsDQ1fTTnBhi54WcrsX8eNILnNm3Sy8a0fbgWJd9BeP
gmGemj4xvnctDelJP8J44Wdml5MafvhkTSO3RYAK3WMm6Gg7a5eSjHjpDdm1vpMvJdrpckUlnWmw
PmZe6z0Tcl6YjCqqh2j5RjPYpa+6L7njChIJZ0MsMiX5c3yDG1c1RrotAjcylw5MRjZcJ7aWD56d
Gv0DhFRgT2s64eMkuBTkVjxeVU2INserUc7pbs5TIxafs4DdMgVIY+eufMF2ozAhpxAXifJ1VJQp
RgBw96M3W/vSCNmDwLAn+OC0ydkuu2GdGsnMqH2Wm8lxw1OR6eaGr19eIOUkx3xIjC+TEaYnowPk
MKiEV88clIcYgzesK9/YFf3o8ntIbwO+DRXZD6+cWUVEm+z7OGBJt9u43wkzFqgwoly12JSO9YA9
K+4KcakclpgV2xDSZUNLiCZnR4JGmn83UseFwlhHh1DXZQqQEMgsT+BId2f1nQT8d6OglmJyxiP3
NRuDnlxU2DXmrVtiJBiw8nlqLg9TTz6NvXH0MHn9vMt4iW4ymYzbyXFuHbNzbpDHq3u+bd7L1VSc
ePPhGijRTKAQQwgvPRgfxU2fOwqURTLfmnMTf24Mr39pa8s+13TN1ms7NtlAogQWYUEj93Bnl+LC
zq/aUupnfne9yD3ZZF6YbWKGzXCPVJhdEJKNTH9zcWUlZ6fnEd7RKjwmGyqii5qNtjE0a4ChoBpm
3IisIAmDX2SqntWwy+qrXlrG0bNn2dyovOAmxQgdXqdeyx2p6UCMVvjNE6AoMH3S9cC2e/PXx6jl
1PG7Uwm6HQcOF2FBIEH8fOwnSZqFvPEoPHU/Nv3DBLmxXTa+f/05fzj9QH8RCBXC5djvcHD7/ekn
jBJ4zHXXHIpqGRP0BA9IzrVGsXImUV95znJ0+VgO//pz/3D053OJ5roeyEc8Wt5Ppy6O5IUNM6c5
TFnhvXYGmnippmLagY5k/arLasYVm7AWy2HZ5f71p6Pb/Hx1yQNzKuYB54f4uRUGKyHqifBqxn4R
BxAdtNZjsKy6cJ9Y7TGF8q9m03IsWXbelgNM+1fp+3+K3d8odrjpFp3nzxW7K0yC/Vs+/6jY/faH
flPsAvGJQqt/URis/+h1QfjJJRiD6gBAEFHvR0RD+EmgMQkTUAMTP2AO/9brQBkiAtETRHycZ235
U/9ArxN/eHJxVOB1Qfjj7MyA6yfBzvbspA10FJ8GqnlAAzJ4uB9FrPFbVd0eVEGIFPA1M0YyvhLg
N+goTkoDa/cBSt2wt6WQe3KOpvk3N71r/eG2t/jlXJiglofgYf5cuTQpd3ZzStaP/gDL+DbEFH4b
0NPHzwCHPl+Jvn5IhWM427TllRqTrDWaASQ1Y9noPaj+j70zaY5bybL0X2nrPcwwO7DoTYyI4DxK
4gZGUhLmyeEYf31/YGZVS0EWaa9q24t8Zpn2Ui4gAIffe8/5TmnctDRFG7mtJ1GIb3OtRZcTZYZC
PNgaP4oY4I+EvFjPO4ThmrfJHeaoVxhUvVaDYq40LxiycN7YelbCPjTywYYtVJErIx/iqY+Q8Wqo
JQBW5A2UtJbMS1u0GCOxWPtH6iBjsaKn21H69ygNY9lt/cGzrokR6x44hHOkkU1BsFZOOsCqG9Lm
pWAedIvKoQJVbAMsXqNooND0Mvosuz404/wI2j/PdklPBOHS54AM3KBZGKIBIgwFSxhpe5nM8khW
mLHvOqt9TfRYXvkF9Ek3bc/A4R5rsPf3okxGELbjtBctaY5M2vvjqPXaJhEz6j+Os+5lY1vTeRnF
Ow2NEHr6zqhuNdv/oVtpu9ISQg42M33B74xDa7HSO2e4oF2j3YAUgmcn4qndDkk/nkdivtPJQL2S
NNTI9vBLIM+Da0Q7L6NOkC28cZ/O2Wp0yGJAJaon7q3uZfVtn5TWugi94trpZ4GKg2oou0Bi31oP
aQSVZ0SUsrTstpguzF3j58P9hIGZKhugzejWzh6MbrmrhYqztSFdEgyx0yzTTyMYrbDeQirWVhbw
je2o10TDzoq6q4ncG+56c0YuiNylKJqOEdqI40JPOcaGnkebsNTz76gM2vtKYMJoBkOQjNJpWH/a
ZIYnaY7nVq+Ln5GI3R0F7XIE4eoZVypi2Hq5NZNKEToT9/ZuZvoNDyqr4+eMx55JtxzXiidtNaNA
vNUFwFqG0/2ZM7TdNrcTH5t0nG+JFChX5kAGx1wqC3lGISEdzCYH1STmkZaFCHcDcvlpPQMZ++7w
h6zJv0DX6fnd1vEH49mM0hj8+zT9MjkiXTQw7TbeOMrArm3AEAo3zQ9Uoai2QroEB7N3U7mpBmuK
17MCmbdHDYrrXzht663MphAkkfoNRxedudgmj/KIdOE21O6dscW6bWu5Ovg4+s/82uGgOnIfDz1s
63ZVGHl8HuHXOKPw5u7ZZGOs7X7xZfUEvkymk65KL7Rf4ToNEMXzQd7PQ12e+znoc5QfTXbhQLlg
dO0TXeEly9sVew38JbSv/X4JySOzgwj6G1FCWtqLrHIPGdWpHw/zi+jncRsOrX3w3RRen0uSxKY2
yABhJxx+9DEqpBU6KnJzimgujU2WyAwwE/ELEzxDKZ7KUFBwO40kE6diaNFzwoZRyBR1gAKBcxKg
U6/i4nwi89Nc+VPfH6rIrRw4YmiG1ik2LNCllStXfRKZV0ARhhuXNixGhzKmvzSVbX6FfKkGAOGR
BYuhodLwiBhALGv8N5cu28FZEQPmhmeZF4+IcpvbpLNUtR1zE9BYAy9AIyS23QiL03Ky8AQEct58
Y3SJvdEX3oDLM0pUwUIh6GdHXgxmHF8n5pA91AutwFu4BdHUwYusBxwkb1gDp82y1zRiXomvbAEf
YBRzKSqnXPsOuxY0wrhQEkxrASaIN3hCVEtX7uyFqUC3ozlOhTH8IAsEksbCXjAUFAZsPJtZczVI
6gujQTcXXINayA2x36c7MfTyzrEqwA6h4cY3hmOa3ziNJ7diGgsjaGUbXdu2XUPNnVSWr4m0bp8q
RvdkjwIGdPZyIUqEC1sibvzGAAs39hcKqgegE2NwYlBqHtVnhisEEeRCqnB6oI7wFFT/m/3dv/W1
eNg1wm2fyPJmicjXyW1mb96ltB0OkubhthmoQNgbxkO6UDMACxr8g4eOfZ6XPMMvvpr0anHMzwSg
EFwBeiN1oHAYb0AOMZkLnKOF04EhHm9HjwfnTDGDe/vZEH3EZwXKdixo9ADN3hDbNnZfUwtr+eDZ
NcqR0XqEuFAfUoTr174VG6xavJrNghBhPGxdjVp9noZs/bOTn5P/GUIVQeEoQNu5jjYy8S60DROw
elvT2ricHJLKbETs/B/m0bxCewMQY1jgJs6COWEmYm6KeIJwIPlH4unaU7rAUaRpjWe209g5YpMY
eIrj96/9AlQhsE1saNCM++Vc8pIv4BWeUsei4hTwWOw3Nsu0YFpagndiegKWPLO8BfXiWDFMF6Od
hb3tJsrpDcodn2a51BLQ9mAhHt1UqXLbLNAY2MHwYyZ/YclE6OxCuksLY0a98Wa8WAz4OrwFBvFG
pIHLL3+Q95Y9MnLl5yJIxE77Kw1RwO2ku3fZGDr79I1zY9kSJEaJaOaifSPhMN81r8KMERJHrOpp
WpA5aoHnQJPh9yJ8BqaOZqXlk+WQgawtyB1zge9g+oTsIGKQPF7TGuct2xlv0YLsid7oPZy7IPkQ
iYtBield9ozZ+kerGe7GYQoKfSX162MKf0SseOs0bJ+QcOJ1l4dDudWqpqC7C6a5WoDN9oJuHt8o
zguQkLjfBe7cte1tRHtwxaHIuSDvKgb5wyt2nlD8OxtwAEAABjthUuMUNqwOUoo24QKUhpLRvHh+
U9MhmTX/CAiA1CImx6S5USv7ONJm6NRyAVV7b8xqf8FXqzeSdZ3kMIBHbRaYTdK0P2+Mmf7OwD6S
ruUbD5vjifxmvlGye2shZnd89NFDLhxtnWcg3PoLXrtPJV8CKu6yCUgIs8fNOIQxcREQRWHQ5pZ3
N47guqs3creN0/fMkxkbbewvUS6Vm6cXMp6ycc3WXgBW8cZHiRr7FvCLeGpCL91XLiSWVYby99U2
woV+KJpyT12KWVuLCt1CSz3zyWjo0e3pdRnXCDnj4og8zIeSLIhzK0maX+d6pB/o2ef6uqx6bdVa
natvRig1ljpzvcnElPxWq/z/su6rsm7RQn9W1l08J+Wvv2q6f/0//l3TuViusBwwpzZp4iGeoKz6
DxWGAfsLhQD1GWpH2iL/T4QB1R7pJtoNBreeZRKO+Z8iDDh+zHqZ8OsGzDwT6fY/KOpY4u9+gRA4
uPhzcBpQ1J12KyZEbBbRZnMApZMJvTNdYCz8425c/6u187/KrriuYBK3/+d/v18CoxlCVAOL0dKN
OWmIoEfMcRj4c9CHFvxQIuPJ9PJcbul/ltL/jVWWv8UfagCc0uPI1ADpWfnUak/V+Isp4P9siZOO
kkgqm3eNJVBeCf0GM0Mzv3y+BCrpdzoKulYAKwT1tUCqYp7crjbXwIH1jUQvV8pXMt1hxCc6CnYx
sLRDkDTDxyLE+9qFR6vVu93YWuMWV7axn8Z+2Ce1lI9mPFsG0N423UjohaZDBtiGMyHRX9JNdlVI
S9lSYw8oPQzv+DSgaBPMI+6nzBvZRkV61rq9AA1dP8H8gSTltZDQDMQP4OA5sccQxKlvNpkm4guC
IydYWl21chNJb0126SHWc3GmU4T/0Aoc9KvYmeILvdHcMw75FBi61m5jZpOMGYtuBDUF75pKsDvv
QBA/oGTMN2j0SOgRzauLxuzIBJpIIKafm1bMNFzN9tzOTPXAVN++GTAM7rVO5NuK8NODXWCzzjvD
3pGOx2dhrI0LT8+KLS32EQ3s2N9aYunaZp46FzMGjWr2TJw1iDwuQiB4QZWS+xhVXXwTpv3w6isw
T/1sERvlhqNYi56CWUvmX0Ppht/jGkbPBjnu/OAOWCWhLhm/pBy1fO20tvqtNTZZCjQE1SMppcRR
jgwrbnrqPYKguMGODTRgcky1KtQCfpscl9NyqCBAh5biiAwSL8SRC42C5CN6CAhKuzzVLtPI/qVa
PtbDpLqf6Tw+2LP5y4fw8WM0saXTIU6+qwxSgz4BXFjJuDH25WD/mlUl/VWMYiBIGwrgNK/5EZxw
hr6u8+cVI3+PdBTZsfCd9jHRgCITkiTOCnoTF3UxhFvLkfQM+FBjZTfTQ1Ra/caXtdxRbOh7qrwZ
GoZLfLNPLtXWg0Gc4lnyIsw+thnQ12ABc3bXTZOqPfkUWZA6aX+H6r67U9iy1zMJSzwYcJlu8ohj
D6FF2RHDFEgkreq2PYiyK8/ndhI+aoSbQtbmxmTvvFQDYZqH1HQLtMxY/gBOJ6QndDI0bqkSo5sp
SvS7tOyycYU81bkycyPdx1Gk7w1bhi+hcGgQjaYWXpqDD1w9i4XolhIAHHoY2lcoos3NFE3uGkqL
fQRU3Zw3GmJSo5j7g+vX7nWoWdqeE6t1LYwiOh9shyinBjsEJQXnMqfXgy5mQnhopOIc39EhXuNp
DV8UdC3aG0OlGB502r6aYu+3nWbeb0IA1LqFPHUmIeW8xOSPb6OusaHdYePZaq3yERz4y/0I4Rhs
UHv9zJuWO9n2Y75FiqEHRmtMQUEL+Ry4sX2vw0DahpNnwEfHsb/34J/uHerl754Z9lSoTnyjF40e
MKnL3Y3djSRIkdZorQpcc69GBkSkISHusrPG4Vliergou8i/ooa17nNfkcNKna9tx8ZwzgYzmq6t
Ppt31HLeNZjk8nmKneFGTphbxjRWlyPRmQiixHQB1sM5y2q8HUbjYMeZlHtXU11t1DzNjPDRN6wd
HRvaqoHbgjTXBDwtZ12U6B/CTKxK13XQC1kVrTDmKXbiqmIV51UMlb9Pfzqz2wZGzyZEPm2759Fw
NiN8zF09oX1R1QA+r62TlvSQmBpBt5uzfHAp5dCGxPezWXCMJgqRP9MJY3eTopChXCznI3/b6N5E
pHucsqk5o004rXMnTJp1iiYEkleR+gcYr8Qs0ivZgKrGVEas9A4hVIV7f2nJxRkK79Illmzt4aja
cUpQW2hr8qBJPecyGm/acTLVtiJcRrkmAWdrAO7ch7Gaoa9x8rwuc9m8AClQbGN9dpODViBfUJ/W
il3gCTz8TAqiEAHArf4X7uR5Z0aec2aWRrkfGLZ7KyD89XObVcYLnRuU5rmfhL9bv0OI34JFoyed
Hd/+dbN0HYg6NumAY4QXbHbEcDXMKWYkb1Lb3suwufAMv0EqvY1tREin35ZMiPvD49va/bqDHc/A
LFf6S5ap9hvh2+2md2C/rGxpads3Aw50/pRwFxT/djmGP1I7rh4ZcxX7N5uR48zhNpkNfYGdMSVu
dBxOY4ceouqeaZSrAyYHL6M7QMKeF2Z6QI2ZsXnK/tJXOrfvzU0iDT+5cDNKe4Mxpr+ajGoMKs2n
MPVqxEfUpJAhdK8vjjCAUJMLEgm7jZ3Oc4Cji7+wPiKCJ8HPvTNoY31XbT/fJDYG9VW9WDyc2kPm
PixzqbnuWBYMQ3gcsXasDNn16zfjByEOwwDOnp/es5CEV4uTosut+Kdv8G9neQrFSLrOWQhbZx+5
BNnRkqPOJYvc23MalQer1rLHwaf/V2I/u1vk+1tnsX151Lb7iKTyNda3OWh9ekZaKvCUuGSfWQYC
8cpvKUZC1HkW8RzPRtGQW1LzgFNoZseZJ3otdBukia2Xv1K+4Qez1cEXI4545EGKrt1Yi65U2vnk
dsBpd+3WJ5SzLvceEKHvigOpAi9rknM+IDtct0Xp781QQxagcBXMmt7/6stQeyiWZINZqdTYIAH8
9++UqTH8Pen8ZdHTDjvdro1LxAjafQT14poGyXQk5BhTuDMmP8qu9W78qicSha7zN6ub7G+91Oxv
qVNPl3yp3F3cxNpmIgp1o9V2HAgidy7mSJO3MOaZyEp8+5Bjx8u3u64cDF7I27wrc4EklmXFh69N
z0h8NYiMQahfdrSwKh7E3Qi570w0cbktfZJbi0kBkQbjuR6lTtIPLcDp2JlTfhUCqD8YtEAyHLpY
5tBXzje+ZqPTpN44m8HWXYq2DLdFLiIYd/S7VliMsiu9SYsD4RXudz+kbakwH6BCS/gYkvPEzz83
80XWVvOFQfeG/qNvkWCJqI8t0DBuYy15kdmE3S1upoNJYvaVkPNMPKEDIm9q6+mRsB2HIKYZoNQM
rGQnjIwUA6BPkF1FeoU+hNrfMrOj3RXOWTrgOjLEoG1DWY9XDaLMakVGAXSnptIs+vmFyDYmPjIy
BgwCGfg29Qdf0vRbhXZbXwyKSM01fqPqHqFtuevYcDgDlYJxhG2qq4Z+xlp2bk+AZz5fTAO4+iZ0
h51lIowAfFtq9/9yNtOX48Rsw0zLe7YN/c24RNJeSp88ARHk9aRW0nTAiGWU+aPe8TgV9cyx2k+M
Fz2y8QsWDEzsYcBhAyO9A2CFaVSzWwBsLS9mQgvxOI/DfCPRGh7dwZ62npokCCoCOWmh9HVDK9el
R6D6ip2uJDvkRndH3nnNypGahPyXe1trIkX8R9yfd0qDlcS/ep1a9HUg4zZh0AJl3Se6NR9o0JBW
TpjeckUonUZzTYRkfImxDHdTlxR35pgxZfbScjvXsbZXToVUwnIm82kqJ4+E4rK5g3xDsCGCkLMo
7K87Zl4rSIoxPSDtl9dAoTDs8jsOU2OVkxByzmVkG3Qi7Jzoj+QOK/KwrfLI3Idh0q+I7FAIvxzZ
wUHTxZYTYnysZ5KcVTxdm3VSodhyi1dRaq/t7FyNZmvtkMwUy7mtOdA/I8JpTu6HKp7X0tOigN1q
z43o14ZOMm4UMqfwM++7VoLlgmFR0W5vm3DjDQtqz5Jqo3tKO5A/Aa1Z1FwvvVqbU5VJDitspIux
JpGwjCMso1G5dZOcMOjK6jsoFmn8FHW9E2QAPwg56lAdk7ld3dV4J1DqRDrYoMKMz1Ax1ddlmdXf
0VyUK77qBd2zunute+HeIQalW5R7dXYguWUmRdnPcELFXaDFjOM2pDfa17Yn5+s0cuVdDS5q2xed
mNaMToqNO7vuFsxPuA4l4ck5oONd32SU5HqeHJnNTbh8FL5dORdnBElaAYM0x5eboYqsAbZFN2bZ
WVu+cLw3fuD29y4MH9LtWpqkzvdNCsXErLrhOpyn6qCm2N+nqGJ3yut4FYuC5ImMxjR9PMmvuKE/
+WLHdjOse4hwV7ah0pvSUdUOMr/84UrOV0zSYvNy8nz1g5GeQCCUlN/CSejhqoFf+KgvX0jXKOqV
HntxMJZldxYnnn0RF636xvTJCQBDDUdoif3ZoE3Zq7JT5ECxwY9bIXm97kVd/Cxa2Hu9a9jP6HAr
Ws9MDo9GZtrnUkHFdTUKbLCqpU2t2wICmTRlP1ilKLZZ6BjZQv6NLytt+pX1wvtuVqLckm5MtlqU
zzunzdN12hcTg8R45lOIIoSMHoivG3eS7GRpngbkjZHv5uIc2+R8bY8TVQXBI9a8GgyUf209b2i1
3mt5AjsZ3E3ELr+iceORdzpRFBv1N2mlFlEgORGuui0aRj6cjPeV7xb3VVZU52rOzYOUIUcpbH9T
GNHBzmqvI3SsHbQioFxytV+TIjeKIbBzMDrXe1QawGvqTm9PFTOsTC0JH3JLU+d8FPNrjorp82hY
1UPaZM33uqtHsa81Or2rJGySjCncgl8FmUyItabKG9syhnLdEv37lEkX2HtH2MKxN7tf0eANBBd5
xvnoe+WZxcn2tazBrE5ALTeull3OVc/8rrW0fK8y0awHfqpzjMOwuGjpqkvb9KLLlMPQipCHtN16
ntNcyMglOUgCeOP9/wlIjWEE3zSI1/SmV1aoyNuu2u46Q5OwsaM8fhxlix5wAmNjlEV40yJ1fLG0
+slO2+HJnsa7GceBvRMuXWWtHIx92szs7LVmEeK1REr5gnE+sld56+h5W6xD0mbcuNOZ6PdEavHE
Mxmp7H0cu4I4OQjaKzJwocQAnA2AL0cvqAwIpWAnZICgMY6ORnFPqcP3hLSZpyWqd1NH/jcbjdmZ
XhOky59iggJu1J2d2D9F7smrvlLTSzQjC0cf7IHGt6b0wifeat9LQI4+8LY94/iRsKRFEWyF4pvo
Y/s+6Stmy13CCyt9hhklZ6opJjHQIb5IWbF5TQ3yyIacXY317B4b5OgrNSh3W+dl+Fz5iBBzpMUE
q1nppYsNiDa8RhVjktEboKBo1lE/lLclM2ROuNpNURTqoLypuAkTzb0WjR6hCXDNSyPurd9GBM6v
Sod6K7uENF106lelQ8JF7mTOnV2nfkmY8AxI9EdaMkCOs3ZfsN1u+5po71mN+k0Ydi54RDg6lcqq
/cRU506x4666kbGR7/f6XubdfdSBTh6F7h6tqJr2apBPgEhEkJIzvx44CBKOJbSAwOD+nKOcOA44
gi9bZKCcf6vyd6fSPkGeWr9YTQr0xFPEWxG1HGcvlZ6m+pmBMfzMG8J0Q7cEdXLUmvedif53TeKt
41+icY3MdVU2pFZbsqqdXVOOM6VZLP3LcpL5PVYbEpycCWlo0gKYooV175rtr3FUHQMGjiqyseRR
n4dX4VA1ODlpHhyqKJKafsIomqWHIvGNBSkaaMzHj7z/zndRuI9FxNkYyWMUcCrMN7Q7XluoEhuU
HsSEpnxfp2EIutF9FpQgIyltjtRvOEO5dM5oE2mdZ7xikBjO7Mqxtm6DyROJiryKQiPofS38HbuW
cw2Ry7xpR/93M9raY8Sr94C7TcboTqsGjoccww1s1iXlwKn2uj92CBIadIsqwv1Ed/gLiMT7LihB
YcJxfRvbnodL8e92LmpWk+hgTwaDTf+u12jGJXXFM9nsqceL/edt13ctaogVCE0XWyM8IffUKSVG
B89IJVBZV0SO6i3/SAocAHlU55t/vpRhLok6DnQGtr6/L0xv3Zr2o8GFxV50P6Y2n4y0Ny50BeD0
86XeKyCRhZnCXGSImDX9k3tIRLo+kd4sg1KW3XmWqyVqPeXIycO7aqKx2AM4nP5pk5xbaRqgP+jD
odM6XZTwWsPUyBMIJoInVwSH85WWtOyoSe0vru+d6GtZCqsBxC/ijJA8/n0rMzb/ua419JUTLmvS
bQnY1hovPWQmHU244811PRl0EPM5vujycfxi/aUT/7eSlfUtLOj4HZcZzUmnforsOtazqA28AnwP
h64FVjY8fP4jvpeT4h+FJbUYcpkVndoqkaqqSfmmDJSidSuGmFNEhHXlMjf1OZgnsLE9caDbSnJI
/nzpj54fy3Qd3IMMb4xlCvbnSIWQptFAg4+tasimbW0RBEJfhUaw0PQlQjXiBIbjMtx+vuxHr75l
o+TDwAju22D09eeyVuu7lUhYVjSQD4yifwCkOgeRy1PrC57fz5f76N232GPAHC3kxDf80x+Do0g2
ugGpj+WwQN43ZrOn+EeDAXb5i13GWG7Y6QODGNO0qcDZaPTTGzrP//4t3bkbXtu3Z3MKu58QXseV
RigL6TMuSVberD/HRLEFaqAV//nlfvTQkhnk4g+2UPe+e2mEpcjZ0mVgici+cZDJXNQRW+znq3x0
U/kJl/GVzuDzVHxtg2Xo7IKt520X6AlxWJNhiGfCTusvfr+PLsjWSbW1IbgxYlz+Kn/8ftnYlcgb
BzZUTC8bc6ieQG89fX45X61xspMmDgxAPtQyMExF4pHc217xL87Bf0m9+fDh4PlDF8ij6KAg//s6
fD/1BmkqGdScXS8iPHJHE1wmovwh+R5r7DBN2S9BLoxZkDboB6J2v9rR3r96FqJxRii8fz6ti5Md
zXbqztIqEFSRATxZIThcA6JtiKxMmwNuknLzT+8r62HJ9zlHmRjuzL+vuaGs8qbaaoKiHDmguNMN
mkHxxVHi/bNoMUNHM01rd8mJP1nEjwxFnkfeBCB+0XPWVbKu6v5cpMwyPr+cD1biIjxHoH9xYBuc
PCZ+myTzNGFDY2srObS0ZyRD3dcyffx8nQ9+pjdTt8Fvxc71lub1xyPv1kVm+VJUwZzoW5k/a16+
TrMSi1N4/Hyl98JqDxU3/vH/WOrkG0uPyiWmk6W63qdxX9q41gbxrxSgbtv05fwwOZzHyDEL5aax
lbfRwaP+AGiobdVMBGrK9HdvtrTRCmnRAC/sOTs6XlojTiZwLBri+SLMqQPtprTgZTMtoq5S29wk
luooegA9Q9XRwZ46N1/TZkPH6CbzFxd6iush4Y0vOHM9ZPRgDN7lDwIY1yy/7Linbay++QTtXYJM
uJ1cN3ku5g4Ycp4zP82hX41ZtBMkVDGzdg+uC5jdYTJrNHW2NruHIqQwUi55pFUB/MYD+Edjqaiy
ZttmA/3GhKyCUKYWstuhQvDUg57XUq1bj4QeBsy2h41SnrlmnRSDrSbOMxstQ5qhTRrZrzd+NKxn
EY3kF1W5z90yUYaRKaq/CLRaX3y0PnjWzAWZgYIFuLd5ShMLi77h9DFxX1LQ+73hWwd+9TGIUonq
lay0Ifj8kXt/4AEgBFUT7CWyFwI/TvaECjzNUBdV4HsKMWxSgblDM3XuWrXah16kzmNar/eImqOz
z1f+4PXlNKcvJgo4Ie9qDkmkrAaNsAxoc03fe5fQGahz2PYNN/31+VIfXCQCD3Yjeh385/ToyFyU
enPqyqDoJVMRDBUgthbQvZaW8uACGvTWLQN2ALwmTfvPF//gOjlXkWWC2ZmbfOrjEAQQ0XYqy6AN
AUM1A9CiMULqkU7yHx8D7GXnMAQKI+G/Q3TQA2ojwE15YHret2mCHmoCSeQtsqx//Jhy3EAwhTCK
6kM/dZXVmAu6qO9ydAXdsMH5QUBbejUMjruj8fTzn95A/GRcmLnYapBznDyiUZLXpZ03XJZTWIFW
T+XivGOm0+ZLlO/ni71/AVmMow1HA4eB9unnq0EbErtdwZVp9n1sad+a2fuZjtZ9NLhfnEHeH/hZ
irLU5dLY852T6yILJJlKDSGGVedbi16pX8EhEHk/Iyjvj7QpvzqNfryiz1EU1BYv3ennxa5xbS8r
NkZ/zPz6uZoW8ywZXx2sESwk5vnnd/P9s2/rHLzBM3DqYMXlbv/x6XSgFrgqFFmgdd1xyiES2BnB
KvoXy7w/MC7LUBpaZEO+R6/0nj4mCX90QLaNdq8J9Lz1yBfx84t5v4uwiqFz2PDgvnNu/PtiRs0c
SS8xskBadLTo9KzztPstSvcmbbDqdqA1ran6Ypd8A9f9XcWwKhuHcCDbsVuerEqWhfIp+7LAd9BA
D7lPG66sM7ivPlP6uWSI3U4LmVCrbHLNcMxAscDLsVdjEx1y5sg7Il7u58lpbv0uyzZRXXM4WI4F
TWU6Z8ji3AffHNwAlJrzxd/+wx8GbyRPnAEK6rTTgyQhzplskH8+MJJNJ2Cw2kif8/Mf5sOnbCHj
+waOvXdHzsJu+IxEVR6USiAcrvpAz4x7T6ivTi38wO9+Cih+qCqxm1LD/v0AQC+0yrop2YjG2kLI
EsaYmPRx9/nVfLQDwZ+hDQfi/72jdU51c4w6LUM81GI1E3ymRgcyXtvmL32KGPnz5T66eVwS8ESB
oZI8g78vylMJnJ2YV3TKwp/LvZOJe1PI8Nvny3z08ix+QazI9G/e+ZDHlqCnueLlyRPHu84mgxFb
6Pxk2FLtZOR4r0Nepwe6he0Xn6qP9ry36AUaRx8UPbRO9diy+yyI8OyoUnuGbAL24rFO5zt+/S9W
++iBp+wBRG5TWb5rkuVco3DrNgtqrL/7wnXwbJqptvn8Zr75ik+fRG4itFbbgJF1WvD7C+vDoeUe
eN2gPyaxXu1IkEKPllp9zmxODA+p4VXrrlL9VTOV2aWTC2sfw1HazlMNbCQiU8VoQvxqg4ceo+vS
r6rb9wAvlNzgGqASA7eGqX7yusiw1Z2hKPjajDZjAtU8G8onIwDOwyER3rdupDshiAw6z0tgktnQ
g3L0q6cYRcfs1op0zsI+0EXyV2Rs17jFuI7Pb+QH7xozbY6gQlg0F08/iLng7wC0Gv92Of+sZ0Pt
9BoxZZijX5meP1/rgwfReNMYO0ujllP33y+aaWB9JG2Bo31o/NRpOMDz0J9hfZaBIFR3S6tcfXHC
+OClMwwmdpxo+GK9O2L3Mp9GCUg8GFLne5zA5jFR7TDHkPMKrGjz0Mih2aDG6IN/fq2GQReTjhQH
xNOd0iakIoHtAiEGfWjjDvC7ZX5DN36BrkSPE7Gt//zcxoJLGwBvss9WdnJ3XaaNrQ0VVdOjZo1F
DVVCaakbmDNFULgU0p9f4QfbJutxhlqSvDksnpxsClhgcVJxa8ce+HVuy2EDXbrZWChi/ztLwbaF
DsmB0Tv9iNZkrqqipEQz/Kq8xos4r6RQ7lnSGcYX29dHz6jFC7X4EJZO/8kz2iOJK2c6A0FbdPdd
XP1ynOYeFq5cJVFz43VEIv3z22hhujAhZzI+OX0BjZFZm9nOZTAvGGFdDLeyk5uaPsAXC32wMdNS
1+Ff0nnGxrH8nn+cROt5QAEWUgLmkfMNCvvem5v7L67F4s842ZX/WuPkmfA1IhRtmzUQ9BsrjE31
sXVa59aEXUjc+dByF/VhBWu63rRuGj1Ug8T+5TCr7XA20fzrNABSCZNem2gpzTKM7eBNeZBYSh4J
RohvTJ8UxnKC9BwC7toXLeIsqttpjQw2PMQOBPpZH4F1G4DkVpi9jNvZB+Wsl0ab7aqilXu9J0+H
AmqMrvAzcTqsYJ6U2GWv4lHEe/J4JnjYSDR7Ky4uek32gZf590mVtWvucLYr6BWRPIFQMECcSH7N
MNfbsIsdxMLZcF7ZFlTtJO12n9/ej55NG56YwXNiMac4eTZhqDdqcnk2kQk/N6N6hqVxZVvaziqq
bahh4v18vY/ecM7cHPZo3zMQOlnPiaeSuPKpDHC0Lj2ny8HMDoMqvzi8vh+r2fRKGWzRy6RN558s
Y49ZbMnRJyNRz25qwNpoBr3XJntgCH2BIGXdOeZTJMsvSqbThFU6cMu6dGm5oxTXp3WFXxcNDmGH
nkg1zd/jEeKNJ23tBqOLnm/RzFDjNE4RbhVU7U0Os4HhdslG3pj9wUHlD9JRO1g6QHpD2eU6RBjK
A1fvmXcywfbTF8fApzuMSAEzMUcbQE0uvRcxbyIjvDPB9ay92SElUaV2tlLkjW5T/j4blde/8HwY
10Su4vEch2aHo4v/vZidNfkm6VZownxsLOern+KjX9wlBAuUPG0Ga4n7+nOPSPTWKcqMuEpdPU+e
RzDcoO8zQ/VfPFkf7UV/rHN6MOrrHgq1P5SB5yyGQvoNa4gX288f34+ONq4lqFZN5m3uKT5Vb8j8
aGxZBgyd4FdDx6cY/1ZlGNPjdvrCdPbhYvQrqVkIPHt37HUlm1GZ865osQtjo5r3vV3vUICipVbJ
F7fvo40AjPKSloJl793hN58my01RUQUylTdmK4igDqdvVS5/gfm+KWL3iztpfPRcLDNvClgkBOJ0
TjO3dc795ZyWwmrC5WUaR2+Ww8GkF7+prP/L3pk0x62cXfqvdPQeDszDojc1sao4D6JEbhDUhDmR
iTGBX98PSrZbIhVk3F5/4QiHr20JBSAz8U7nOUYKjUF1ay0j5y6DsrWfEkQNCQK+yzAJi11Uu9On
AEkQ8ow4Acv3/pv+68/jQKSMRP2W9vWfy3bUcWsUKWHOqOQPJ0oeU3u4Lx3mSP4/rhNAcCei9BfJ
3J/XaQdjSiXzeEA6S0k1p3sRkzFu6r754EP6t7CV4hRDG+QPgBde7UNnjFBwMHu579CMpC0jrqO4
bWoPvbR1jYHdQ1VGHxQq/raAf7vk64A1n92SGT2z2oPTOYNm8CNyS4bb/WNTDx/kHM7f1i8ZKU0y
wkdy4Vd5Ubdo/mcdVBwz9vTcpfLnmEWY4pZWuKZ8m6wN2HOwckyxzdSiNTCsZTKzYegvGtrPGK2l
n2MVtvveRrGAqg2dUdo19xgv15tQlCVMljbc6WAMH0OPUxPf95aBKaPVEGGW0mZt/zRHGzlLHW60
NJ/zur9iFEduEcH/APoLCndysm1fTfa9ZOiaj73tfbCa/vYUokWpS4mDdfu6AVuWssUuWRL5ScCa
3WytOtP97EnvnJopvthQGt9fvn97xYsyi0GZgGLr68cucyuZQI9X+0xF2LnKHqunE/vcSRYOW7vM
pL9/xdPsxKuAkIkZ7Hlstgtp5qs3DV22pEtaVnu/mqN1Ovb+vZtaw1o4k3ee1mX5KG2MCHKXycmT
XODkRFX1+LB0jPSdGSNO3B88hr88d4KNRQINU5t04lWiFPnwATvbKfcF7g/btJn8S5ESNk553cJK
tWboUenXDx6E9TYyZiqBqs9yasNXtf88OhLtzTIe2NHtHDPKCh97x0Cqs2vjBr5m4GMf4+PzVXrl
NgIctJ7oyaC8cK3N+z/E+ctZuejCGccA1E6j7dUPMRmN8Ksuq9Atw+dcnXQNmVPOt8xWC++cJxMc
IKt750isWsg0FJEtA6b7Co/I4WZ0RnM3TbH5JXUJvLEPMb8QFmOXNbKkUExhaK0j74yR/B8Tw9gc
2cPW9fN0y6ywu2kM0e1TXwVbnfbBJkzO7bpw7gtH6Gu2LSK0iY3wOQ17SI9m8GT2U/FBYv63+6cD
hgYd2iTPddkkv6VBlNtyINcO918W+j5lLG2vAXd/ziwj3b3/rP92KQavmTVAjc5nY4mCfrsUTSel
gN1U+whPzY1U4aLmw/DuGKVl8vn9a53e2+udtlR/HbJXPoOv039h+IAuq4zkYPBi/DtpGCP2ml3r
LJb1sBFBaZ1btRnfdNoer2zbSG7tzsAayynlmQQe/Suq/x98wwf4BmaQlhnE/6IENi/dy/8CxJd1
09VL9eP//O/L7BuFphfxO8Hh33/oP1Q++1/sy9/BfP8lOEQ4YpgMx508GumK+EQG//HRCP9FIYZX
7/NRoa22FGT+46Nh/QslKe2h/2fM8Q8QDq/LmvAhmLZ0iaxZaS4FmVdbSGlIQ6psrXMhXUg/6yGp
Mr1vPMzI49QUxL8g/tEZ5FjyjZ8yTTNKSyInvLSAar0g5xW2tUGe7SBT8nJ/pg9Mf9PNzxNbwcuE
Sb3gjkXL0fjbk775tR1+R0Msv+y3TYKFwjJ1t3xsQzblmzGxsO2BzTYzVJ7ExAogFcbag0NzMQ2B
eYUqBHLp+xfElPjNJWlJM9LC7G3oc5C/OgSMrEQU2dfJue9HF3UXoLYqMXqFWey6iTKhGBhqbzWm
fIqo1Cm97t0hcPfgdId45yXoUw5xkC3CzYFGOiLduMczuEMmGYoscLa1AGxMfd96KG0Gj87cWADf
bJcGf4JnFdzxAuPAlQLmN689hteKHUgwnrXhD8B4cSlBGwfGHx3pAo9Wi0FYlMZDsm2CGDLwL64n
0tE2XPu8EbWuurbvd4Tc0+XkZ/ZDYzksgtEpPQTZFdhyip9MF3QoJJuwhjgaJNjLg9qLsP4+2S+Y
sK8Z3kkT+8ECkDevshMsFHWGeoJfC8DfH/kZWDeFGtm/jUPAMCIn8GuMuq7xR4I0esKZT7OV6k+N
WuQ0K2XY1oOdp1bLV4Uq6RW1GPi/fjD58gv+haDvu6Zl/SVYKWMvxWT83dwI+4GhI1t/lqGl8fGw
O55chn8UYsSu1vWhkeECwmaia0bBYXDpUi4Md0yg+HVomcFD61mZwwrWep7exPDQ/FWNgjNFyOdw
/4xKeS/5mMSP/eTD5u5PrgKjhRBL0Woi++WvNlvFQ8oml7fgu13XfklHMci9i/NkteU5AnD1MofH
khklOHrtdWq+x7GJ1zos027nRL9lepyXVxIsrPcI3Q3vD9nKeaQMHBOyssOcGvHJeJkmSAiN0Ewh
MWg2L/EI6iIFtoA2WzOxCctoMZJpqCoHm3qwy60bBwkUSmUh6Rv19OB3dndleBFwiipHSIkIu69f
krzzLqcp8R+NIbCuxkGWN6hjkxcbEBOa5tIN15ktgheRFMNn6Zi53lkzSxbWu74ZxgHviDSnabKu
oC+A6NY+0Gpm5aNHgwJYd4udF24V3hCwbBCw8HjHrPKba7PTmE9gxGgIwv8epR/qOmizs7PJWZH2
t7HSvLvMke74c8qnHiKtdKv8J/UVPB0q03rIfUKQdZ2wRlpbgNZO68h6mOzlzZeFofyVAX8PHPuI
Fe52hqTxxJNhcwWgHeazQtZjvMP5R7ZfTsYaCIDYCHCieMCZTeJ4hrtofe7hFyKhHrfNPhnyutjl
sY1bHXwtCA3zBFkQUATMrHpx3PQZypppFLZGtP1lTQFfB0p3j/b3XKSF3TwU82wYj7BIZnXRYf/c
3Ew64peUk8PxO1fjFH3K4NgVdzHAqb2ujEat4wEPgHkgiFvN0+Ka06CCXlxFRhDNUZTwIKQJSjgu
Q1DCMLDZPVJRxVufFnKhDV4cEnX2sT8sm6JrXP4WPS4mB8Kt7QeMGvFyC60w9b/oMuzt6zyOOCjC
xDqB0/AuSP0QCD3pAdc0iiTX6KCTJn9urGZM5ApBcPfdicOu+NxwQlgQTWKAf9cgjYUfYh1mxNE2
KFFNb+2CtBGko5kfWxXwzruywXKpmx39OexjVfzwAmHbauVOUCS3lTnY9jWWKmzcld2jkTzEwg4h
CUA3NM1DajtYCzNnBFLEoGT9nOmZ2nWWhFeCyPKLN/TxIre+D+h9AOSs6v7TVE/GFo5AumFhLHT3
JD04ZRRvnEUjtapwL1hRwpjA4gSVtwer4S+l4lwZ2ecEW4V250rPF6AZ5RQLDpn6IGVoPraetNdO
ZT4bAsP0TjAVWEwCgTIQynCPNjH5WrZx8EMnaBKE1YhrtDgXPfTWaVuUjb5luj159pxBbCs+Upsa
SfBdqGLxbIGk3tnCTGKGJnCWMLugucHcpaAnWaBUBqhSXmYyKT/ZeRusIrPtdrPRMTo+aGrwKKjR
lI7yGtuW6sJzh37bj0F5y7Eun3PsR+8Ht7wZA1PnZ41CKacmBE1mXouzIauz+6T1y080ONtk13Ri
wWQSFeCcNx9LSIU7ZoZxjWdaDDV1EHDsDU79wEdHfhEelqebfG4FJutm/RnnoOXRImgC8+T1Yu3T
1cTUVTurJBtAkiMc/Jk1QbMpe9fd20v/G4SMfYW4OHA3qekJJJkT4cCmhS15rtqqPsMlFxPCvHTq
w6J63iWedZvHtTwzSV02CLTkl7xo5MhXavAPYoqtYTtVQX+lOje+Bxfr4+w3Q0s3qGwwbokf0URT
58pIO3XOgT3tKRhOh9GwIpL/YtxObYPY2HbhdPcTZjGi9R+GbJi/mzhBnINdns8b0UQf6YNeZcOE
RHR++Rf0PZpelAf+TFJUXTlQ3SQ0iE42+0LEdEdHh4+QazQk5uZQn8fs8g+ysCXq+TMQY3COrIj5
DhRDzCX8eVU3ntMgHeH5Q2KVTyA5ORhkZxNjvB9/vUrBTnfHkABTJER7Nu3lP68zpLXft1ESH108
PDhTzYYzW2j55OmYA+OfX4wyjsXjpOP7JgWz2MNGQhB4DEssJuo6dQ9gLnGyzPp/6EXGfYWIZHhu
JLLUExY89++ppUqiQELqQKLoYy0nIO9D0YlAVtJeP2+Xqtb7t/Y2cA4BXjM9gpLYZzD3VR2HSQq2
bVl5sAcwnvn1CRKIkUCLiHYxx8kQXnzwOJeV9+ca4eaWAiiCMl7e6zRjqhK3i5rOPWINS3SFCIjg
hwOVL7DQ8HBWCwLPWRvVwH82jZzPx/s3/XaRYqvn8ZwXGZT9Rj5TCxdSVVlg6NFni9zDcGDljh/N
t/31KtQiIgaqPJvM5M9XWcb2KOKs9Y9Jl6JfyQTGCYtDyz+/F6bDMIf1IwZjX29zv3NshSGqf4xU
i9VUFsBh1TjYvX+VvywTeIMORTWyHdLNV8ukUBU2JJA8jnaMfxEVIxbFMI0oG6e4w4tQ6mH+IKV7
e35xpnOGcVt07Lnsn49PZEM8jaXvHo069r9YPbyv2RwIRXo6TFsRTrg9+O3MEnn/Vt+eLBR2IhrQ
3C0Vnte3yrxgZs4SGkfRs7tjSMfnnY95xZzjrPL+pf5yiywOalXE4BRRXx+WAWIjLlXZR92kmP5V
uEnMLdZQpcuCKZYMTi+r5v2L/u3+6OmE9POZOXszczyYoM1TCI7H0ocNKCpcJEszTM9IdD7c6adZ
kT+3ekR1gkq4e7IbeF0Kr9OwCfErNo9wtqNwlVuVx5RAYJZ3cpgbGLBlKlYx2sMbPRLXjcRa7dWg
Bh3vXKN1SS5qbIsSu/1OtwS7o3AWmAyFhS8/Gm97u8Lp7mESTqGNVjXDPa+XmzdmE4j/o105XCiL
M/mUa4PvJZOJLLU8Iqx//02cgJWvnw6Tvcy/RECK3swQJyX1kphv3BHzbGJdHTrkD0j4uu9hY/HJ
XNzSWO85rmaqL9XTMCx2iE4W6TvV2gpLJCTtakeUlJ11ExTzf7zrqXJiQMoQEN6q5uu+gqnadB5C
dv3JozE3vfzZSgznyHS6yFajMj8q47xZm4vlJ7uBUg5LlMnxP1+Cytol6Ad7MrgxpA4zx91vUoJl
qhezpvcf/98uRt2IGX8mnt+KKMMZKXeioCZphmZucgGLyGxDshzPlGRJ71/szceAO6M6jaUELQKO
M/vPO8PTx5JtbE5ArzwSyyQDhb5iI5Ilvn+h11PVNqNUGGgQPHjc3GIe++eVwHpl2pfBSATRYL9j
ksP1ayNsO+YuaF+35zJf7K/cxA0v0jGtEDhLgGArVS6fwVrpuxSocLkyRpKldWvNeFYGGG2Zhk8p
i6qXszNRJ5Ceq4Lk+MTi60QdYZn1/p28fT/L7C7TU3zXmLN8HQplQIZkULXt0Z6ncDMiqTqvxjQ7
S8x/6gDLM/Ms1oCLQI2S3puhvi4x7W7QaXNsEKEeQsZaS/BbKtoyGF+fL4C4j+qHy9frt62PpA/7
FdTY/Dvms2/ekpgriEWN5x59Rkh/MMY5HBs3jh5PBRE/QNILE7b0PtVa2x98AOzXS8TlyvRHfIcr
24yvesu012/9C7eMu8xljuloWVSS5o2Z4zfRnk2oiR17Tdc9/OpbReFuhrq12qtosXqDmJRke7ub
RLyCKzHdmSd/sblY6jUKDSGJRY8FyGrGuwrrXr/Nz5jiy24CqMCCvwk85j4CeYQXQQFM8dbDefKR
phyfOxxU5rOpa+BvDQ3UxJXtY5/qjZrSWBsX1P0KCkfxKlNDsjSXGFe6hDOBD5yJa9ftSLXhqsE5
5UwDZ7xB+WHMZxB6ihVVbDEze6dsE5wN1lc4Tno9uFJcTi66wg2sdVAyQLep6Z+SQM/ZEZKKtXaH
0gOe2VvA+XGzU+h2qX2bw1i/OHMuavYMYiQcQ6RVWt/HBizhRW7k7JdIy6UYOiVFejNMmv8cGGqu
D5izLv3ABjTX/pf7q1DIp7ezCv4dfA5FTOUFX3o+Nkqy11KBvdtPquXZiMkg8nIARYxTFbguGvpO
gj9LbxgQK0HkJGroblunpaxrS/ST29qqZHFXzybfi6bvLLVjTkrfFUifLhLfr4u7QFrtd5CC3MXo
5N78w/FF7142yqJEF4yQXlbazPiD3Do2syM/915akRttCzt3Lwae5kBFo6c2lxWAYXe+nLg8dRAq
V92cUggPqwlz6sGJ+Rt7P42tr/OIO4rSeW/ca8CQMwa/i/1eZAqXEk5aOvggi3HwujsrAyu1KVgu
6Q35at2srSkYcSTDnO0wDE0L+q3vcCadpcA/0LeXycA5YQVhX0oiYQdjFly4Q2yNhxR8Ll492hqy
q192uiEKuflM04W1VxC2qDImvambh19Gg3BiWWC0jkHUGBme07/iAGr2rL45gfpBq7Ombmb5gTOd
o+/X6N4BYumfUTfHNydH3V8lOK/s+TFOqq0HN7e9lyxO03jbAruV+1/byrc5W8APOocxwC3yRZyc
EEcASw8WaKxsT7WX2rzduRzjje+xilTok5mlpcdztdulZo4vTv91yupx2OmMDsKv1gyC35fYc5ZA
InGJ7UDEuy+VlS+V2Iby/EoyyrzXwDfn9enzF/g9RcaU2lVw4QEEnVeFmel8B6/NxN4jStimlTTo
NJSTy4PF3MTFbiKyk+y2FYofYpnUTmDl2i34H0vp514HjjFQ6PGK4i6s0Sxcerq0Hvw8F+4C0s2m
H7i2s2TzUNnu7WRhb7dJJ2JjNLzWGFR8j2kDpDUIScrgmLPSzSnYwZ0TfCYwL2BJeE1XS2dVZoM0
cOSI54ravIGx0rFsWqr1wEtGa0cFbQ4pSeRufKxME8gWED6N54a3mvshH3998f+nT/pRn5RRfxKd
d/qkL81Uvojvf/RJf/2hf/dJA+9f8MsWAS1fRrIwk2D9P6T7CCcyZp1JdVHeYXD23zapE/2LZJ4Y
K3KXEcffSfdO8C9mrhhDRZTiBkwNOf+EdP8qU+DySIkWhgqD64xTvu7+CxNweZUWAOITy5tX7AFx
ge51+lTh4QIQzvsIF/8qdlwuSB0vZLKHX/5WedMhjMNwyZ/29AmaW9MYYKAuIf9vL+HmV+zxewt1
GT37PSLhKvQtFsYPET8j669i7w5F48BG03ssRTPCOq1ui7rBpzNw5dY0xnJltUgBXJUbdy2Z/6f3
L+9FrydpluE7utyUf0Obe36dDff9FOIvFnR7HDRoTWj0/LsySEFGU7e60DbhmYZmRpyCJ4a1krET
t6tG0kJdt7TN72vQDcmqjkOYz8SJuKZaoBvDeSx2tHr4/0LJ5MR0SoPeiJZAlCEut5O3Bk3GdxYp
9R0HcLGZwTbuUxdWdBz46ojSSX2BujydxUO1HJqJNREMKGZAVghT5r2pON2pWMmrZkScBxIe8qwD
U3/ExvuFHmNmwsMbpp8p6dRuEOXwWPb4V7W5FhexBdqdUzC01mNti4s0NpEJZZN8shKTPzjqDKtf
pe0tk4vxXTQEVbcZWmnWBx4VOVGCaaW1jsmmnDM7GbhNM2hh/IPxfCCbDjeBrtNrD4IdPYkIGAfZ
NBzCIGtu63LAcWVAXrLOuyBctT4EBRorGQPb1Uh7I2sogtjqtq26+Ai6QJ/5yioPChzDlt7w8Jib
1fCo8tm/5+3Y25k53K2wvZLPvVbfJr5H6yRgKiwbxfQJwE/9hEsYb0Yxl7L3FxuCYGygpHYCn2K+
SHul0unn2Mvpk9nwRyazaT/7gOwuYp24B9im1gM9Vaa58Bm+0HUdXVQVQ1+bKFduvnIrKIcrv5/p
vjOFt20lRW+arfa2VnZxJ/0UKqCVADSz6+abG/OPSUHuu07gxyd7Q6M4FW6vcCBiO4dGN535WV8e
6pCXOwXEGbqnYrFpHUBYGOW05UEC72XC2yvgbxv6zLDi4i4BdbLzw1RduaQ165Lv5o/CxItF0IpD
Y2CaHBpWTe9JDY/IwubLSA38VU46nUlM51aW5o4jbLav4mLZ7Ibyro3EHEDfcC++m0erLqJiNIBd
rFZDKoYfVpFNZ1Nmu9eJy5uIgWysXCGnTWXgU7MBys9zLRKJ6XLkrXGjyfNNp41MgKCM4zvfjNU3
RLrzpRjT6ZPNwNGZ4LOPlZsqdjgLdt/N3LceKOgTeSzMSwun6nWb8B7zfnnUyxIthR5+TDjl7WZ4
kEx6zLwJ14e151qsfxxuCPaTID6WbfE0Gm1/TLOmuk7Cn2YfEU5mRuWnDBJX9iFtvWeg7Grx+Osf
KQDxP9hGkZ3Z0GM3rls+07YefnRuIK9k7rEoadesdcqLAjzd7WLlymtZOS7GvKN33dPGeRBZK596
LNSfgXuyWgMw4o0d188OxL3zHG79vQ5JOgFYh5CtBdF+EkJKXmfOZECui4rN6ebClE3Q1q1xpycp
Oop0+XyJmqX9LBlXvpvqzgpXiFbKtdVZ9F/KHEPg0cz2XW2TcehYU9TXWfON4WuT11QVfQCBMVRf
SMeiC8jqjH9gvK6uOh8Atv0ZkYpV+E9DLcbuW9b07lMGubJI9oMzCxcczWyILUCSsb+c1EgNa0yc
3r2DXQ3F2NXTJwt4+pqOCcU2nJqZ0FCzv2MdepiaIV4Sq1p3HE29uOrriJYvK+zoGsVNZ7bGLR7W
d4bXX7mVrHYwNr3buWHm3gu0c9V4CZbT8VUFC3JjooXYJzTBD5VdfGoReG4xfaJ56E5fs7Dqt3QS
vxepXR0MkXybejc9pDO6OWH18qLGZWpbeoMm46M7bBH0MufSnjORRMeb4iBU8yLaWFODf0TgJYi9
k+zKnUErG5EcpnUDbtnPw6NRSMVEhCLxk1GsDlSZoDkZ2l3DnfRo1xZoN6qy/JnIuQvRKIkA8wl3
WkeuuJtEkG1t/KrPc1wOLpEyjZA92bCgsa3zbILn1UdhcpiRH61tazAPpjCGfRUAYJadE27r0bDX
0gnZlmKxgjAButhGZZ6PXhbt+8S6p8kf7ShFtBeWiJxya/Psv7VyHP21x/guhJeZd8iAZjfsQR4H
O98anwU+Kxd9a5drYZs9rJvIohMe+XCUY19tprj95tRjf5Z4Cd88PuDhDuLusEptADi58NUddQBr
ZXVFu4NuwXRIWhAqR6F+Dr0BEI5T6HOhFwRjWRRP0BzrYO1rfzqLsoH8E+VvuIm8EBU+IT8RooNm
zrLDnUsCGBzQY9gmg1+xAhpfSLtdSfbVpVu28nycY/wBbNM+0JdoN06asqvabZIUaiUYTGcax/KO
0m/0J9JDjLYWxjtivf1YbpzBqI9W488vsjQ9VAnV/CBzWYMtb6O9nr3oUPXxdJMVzrwZ4l4dC4wP
175dQsX0C/KOEb+11nXc26BFilPHizo7aSBGmzLcKWNAi4bZymr0HGxUIyf/EvgJOHFzGvHOnKDX
RoOxw/KyBihU3ZaWwbccE51Dljl0oSHMbBIjiR5xI7HOyowV7zt1eggpYOO6GruX1MXodhejcVd1
Oryy1Dwd8XMEBex6EX4Qym+qH8yLXYFpCy4iDR9s7Y5jk+DtbnvADNLiUrazdZCo0vCeT/3mvJxj
56nHhMxdBd4IxsgecbFLqTmE69zKzR8S4mq5ceE3aGo75nCYlYrWkvkQSjKl9zSWfZYxMJ/lF26X
tN8qJ/fNS6t1B5SKlsD77wlmqglZsmhBDTNYkK8MTdoXpN7wtc6tet2V4xIXSHVLubrc+KB86i0+
Btk5Np9MMkBwzgOWX5Ue4Iw1F3SnahcSEQIL3CO9DJAz3rXrnJ7S9WTH2X5Ohfxqy9Bo142ciuXd
mKtTiISbPd8h9OfYurRME9ixx+EsKZJnMRUBqkEUUc2i5YMDJWn6ybxxiM7SiO8k6iz2QEGYEMSm
jDeJ1xMQpVm1Vqn0rmcw/XdGLalrDpmT7nrs1EAxUxNfVwR5jHn5Wn7VskcFmCJKB47O1xl8FKaR
p+BLZUymAdVuv0uMjhi481Luz6qWqXs9TfaWMNS/11jAtSDKlcIAYHAxgU/t8sAYprgoIeTvXbMd
N1U9chg3S8W7kjZM8tTDQ34VVbVxJ5Kof8xsJ7lOKiIN4fnyKplPvyJSXxx8KrNVrNRyKM/V9LPD
Y2mVRQHhSaSUdcMxKL470mda2EhAyLaEiUc/WaaNqoafs7D5z1LL6B/TzOTdWcoIxZohoeksqfzp
3Bxy7r8fxk2ycHNrgq0neDzVup2W8BfK4lPQ6RLbBm5hGTh7CCs9/QwnmZ3pOa63ImeCw8pGnD8m
L6a+RbZeAteM1AeqcOtvOQRVF5t8Cf0yJ9Cflc3Gjoo6SYxunxi2OsZIXZZwOBBrlasG55IlvHfo
qw28mOd2YhBCUNmKKSV5HyU01usS75LPLL+E/heTA2+oqX3t1JXMVbd3MyL/NcVV7zrwO3ubdLhu
TC4BYRrxZKk+65sgAU+Vtx5A9q5+TmLBwhSYk7bOMJ2LUaovPSMu10Nm608jEfcHXYM3eo7lxy7M
SrTRNKzf0FaZci+CwXDavZE55mpohX8/STaaaeUYkPasOj5FLDBrYMUzDAWdje/UsRC6fsklcXOA
acnl+ynhKeX8MyXFeRO25PKjAHm9Bngk4JXtKIOLWlWOorYaOQs7uFcX82gMZ03Tp8yalvN2YiAf
S8ueCCqXJK9BumxTyBh3+eiqI+g5rNZir/6Ow2NwG/oJUGiGLPex0dRqpTrvI4oFmpM32XQAKmPh
A+EGs4hs/1yIXm+APpqASWog2WtsRGW+VVU07epJczplEKyi1Al+DvY07LPQSXb0aV6A2X3Gw8RB
lEu4ZHhjsukhmF0Oje0+DRIDgmx2inPTrJxnGyaOBrkpxXAO6z88xNTsN1g6zruMqeyziqNkn0SY
UplWClyb8cA7XVbRBQHkvBOayiU6/3HTKDhX9XLCMKJk3A1J498bXjD9rMLEBLwrXBej6pYzFnIu
ce9Yl4e+5wBLYyriK5Jl8pKk4P80u8sKafDtgQW+xOpazOpWwLfiTAFHvnHxMfqCJTitApy2712n
kFtbx/KqAEVwkfeKGNSi5ID3zPCYzEYCjc6zy+fG6Rlw6Mo5wJMzZoLw88jIHp+ktmOElFK7SSWe
+UQ4907eY+2AARrd4w03JOzHOsbYqlUOlgqBP5fJAW/VbBPPy38RE9DHG7NF1LaOM8A4A/yQ0D6n
V9xCWXe05GtMTN+YaS42mJVzx4mIcDXmEMYrShPKB1RQsSIkyCedNvdk3xyxodt+pn3pr2Hxe+vW
M6hgV5GEbbS0+sPUlV+nvC92TdZlZ/1AdGUyfbrHNo2EIhV+/9hl5XPQkD/O2pJP4Vg62aaZsoGk
kmcXFTQqjvO8aHW81LiDf+8cLD4ct4WzjOvDvRHr0OvKQ+eF9YuejPrFpUVMvM+AHHM2vE+nC5tl
qjm8mJRJt2Mk6fdL0X4WFbmMhvp/MDWnUbfkdiJlCimtOrxg3bnUwwpUas+Eb1IdcKwhaxGBsyJ2
Cm4rp+kfTau3t8za1i9ey8QIoNLpXFpkzxuqsHwButpqMVKloKRUKa86fHbZwS6nSReLcOOEHZlR
7LqAx2tvZo+0Zo/3n7b4HztzVt9Ow15hNZcrPJzw4c3ceY/eWB2VVFTlmOLAeC1aPqFpxXHpTQEF
oMpWX0BGhRfWSJkFU7XogpZBc8ymQFz4CQ8ObeZ0JkzbW9ehGB6Z1CK9H6fsLFwqQCg65VVVUB8K
MtJkxJvzz5BdOm+zkEZW4Vc3gw7k167vSLdNL7m2BAPUtC1R8rr8pcJYAuflV2s3oogVAtpo1jX6
yIvJGcuDtWxVvZzvZlGMG0mx5NlTGmvGpsqxPUDbuGUmjMrIkrxmdGjEJtWuujVFw5upc0KR07dY
ioQODrWeCXvjkKVK0EtdxwHlT2GVuyuD6ZxexnSpB6prp2VoL6b2LG9c2nSPCMBNqHg47aRuTxUf
4bB8YHaWax+3nZXCNv2AwU62xxe+WpfoQS/62EfIvpQHjMTgMYCvCtYUHJdJTwp5c4bbWCEpCI1p
+rMJ5+lyZruJtZ4SgpFxsTkME6pXptTFnZKgIlYEwNFiS+dB/MFWSvU48aSi4xUnIw7uGve1Ffpm
Wm/JzBZEfE4JLvYZpEgK01vL3qi3mPZSzqBwN24FvnpriOUejktYjRHwmKhXfMSnaOOoCM4uLhez
41Io87pRfQOpbm8x6Jk+CSxCVrHdlAdjKa5A/uRYI6OPj6dKDeRncxUSajRr2oj8TZVNsUfNHHGO
xeVP9ZvTR1IX1G7FMkTI4NsP05yXcDkweH1lRbCkWkAUv5ZmRulS0os8iNqK70yrFBeytosNKL/w
Iuxa9aW2qKFZbUJNDcyRuBhB710PLpnWOjE7DneD0RnYnvWzTgh2GlNFF2PAOVuPKY8w9VTzzcRv
EfuDorfgilaUcnzC8y5nTy/rWTXLMQzgsT0v25KKZJQFxLxFwx/nIzqdZ4tEJV2q3sQly1eABO3Z
ClkS7ty333sV1y+pFSfXQS8pGzXL+sHkZU+qQzHS53bipfp1Cm/DiAoprjjFXTUOVJFcPpN+YNkP
p2+D1VECZg4svQ448qk7UUQdDM+9DhLD41MxRuGFighD1FTYD2MzDeuowg/Or4mEXdLhdern1oP0
HUa+e15kRIH4MJWmuMCPU1x4NkEsfeZ6mxIePrXAYeSumWuC89HiNHOT4XEaCZNlQX3OrEsUJhXz
WTHn2Je6DWnZ+mV8pH7hr08lwaGjaBlihXVMRDpuck342XKayDVpDnKdULNCak1w0pHsVMuwZ+c4
VEHrkk0xMaL7jB02BeqRmrGTxaQKHYGzs7T/aJHLLR97Fs/pmNUBT4PK0XTe1G7ymax+kqvJrpZ8
otVUoRpH3zQUbT7JgKjdmEdKFkM78DBNjrd0YB8VkcNXyx8kOZ7DWjPM+E6P1MvsUlfZQbieOo6y
pIi4HJXMoNjbpnCK6znEaaX0M4+qFz6Ijor4PqSUTNiTDdVp4HXTJUOM1oOjgv5HIGJ91vHTV4IA
j1mriCREMi/8ta0aQg7VzuUhF2wyZg7Ta8wQn5l84qmdRgvsMGWrDAXPoCtNsqFhVF+ISnJ31esJ
5x+kGBFxS+9lKL9MDtlREU7UdUwEOQ3TZuh54VMIZ7CwKamf/vG0Macq5xNjWH3zzRv5pko+Kgcx
d/oGB89pV6V5dlaPNRs6I6pMAo9DBk1mcg18Ein67GXzpfRnMrIxmDDTLX727lz72//L3pn1Ro6c
a/oXscGdDGAwF2QuykxlaldJdUNI6iqSwZ2M4Pbr58myfdztBuw5wLkZYAAbcMFVWjKTEd/3rijX
+P2uQHEwtN9d2kAfp+sUsMwdK1lrr3oPkMBvPB2CUtLBEbrva59mm/XKxCgAla32Ar5Z0ejwqBL1
9zyY/09V/ieqkthVNsR/Q1Xmdf1jaNTHn7jKv/2rf3g6ISTD646Hc9Ox0Fv9k6sUwW82cnHYwl+2
TWTW/0VWuuI3mDy2G6otrirTgP3gH55OB4ZTkCV4LRHxBF/5v0NWEkt23Xn/sEWRvw53SHhkcFW1
kvv6L8SewwVaEWNjnmrTaLJOM4n4xoZJKgE5tuZ2W9Dc3USLM1K5OxPNBPgMlknnTMnMVK15jSVu
Gc48XK5owDHk+m1eS9d9tQRCsM00WJ/MzOlLNXPb56nvfRsZ3M7Arep+xT6e7PJGEovWEEF9Tif+
z3j0Z9HuDZkROapkfQokp2A108/bK+fTmMDeThjnZtBx31a3owScfXGKRAe3AzWEzPulP2mmg8q5
thVffab2MGPja8yInXq3LkAqazEsG6c3nTgLHP1OUtwE8Klh8c6Fk3N/dT1JT7uC9/YJtL7yY8eu
mwKzfpK/WNlCoQpWPZrkcokTBNaZ2YqF8cl3tX0YApXt7VlSjCuWLVW2Vxayy4m1xIG0l3b+vHA0
3vsSs+UNf8U5g4glFaQLB7wiv62PepceHWUZH3PhzmCOspqYpQM0LQDDW9KyxRyPnHYbPBWdt11R
xD5aZumdR4F1zlI6sA5aiA6B8iqS17UKg6c28JLnXi12eOgT5RgbObReydXtIiKhF06+jZw9BHDZ
QVwQoMRr0I5RR1HS0RdNeVJtwGupK8pBuGESiLRlmU7Ms2kYG2mbbYPcXx+7OnVzc5/QvnpTWKDQ
qkfYbquJrIVprTfo3MeMsqFO7sIlSW7cprLf2tVhGl8HY30WZVC6kUqnIL9xDTMsX/OeCLYX6BZk
AVuNHGg2tnQPiWHYY+NazOHAiFET+i5LL7c+0oEDkneOYkGPQKdtNbixzcB4oU502s5mQjmfqK0D
NhtqwRJ/C9ZaxkXRTDLOPdBVt+kqxgGhCEoAzYiuqe1UaHk2JASVWiCV8EC1ETwXMyisZx9S3Z+9
a+3hOq0RDe4Xt1s7Eqxo55spUQ+KelcjonsxjOxhRooQ9XybXbrOVHGPy7tlTrTvBnmyS8blCePP
QF8zyUigePK2qwzz0HpusVNJZx8FYQpRgfJuOxhkGlXunB9dVO+7KWzAV8tlPZgdj6btl/YLXbLf
axXCblhpEFF9bMQuPVW7pg6UOiKUkAcEZJ89wqdjT//3qcNEtVnXisB/UAKcfvHgtnrnri2vjwF1
Uhl1nHaGMKIW8IduzOyHx6XGmgthgFGKnCyT2c/tgZuRdQBk6CW9pbKLHCaI6z3by5PKDRpom9yK
cEQlsdtL656fXp6ktxg9HknVHvCi6x9ME8smpAVvF/Cw3XTtuCkCtDx1uiIE6LpDPXlPnVM+0t59
u1oJEjptXuu+n3Of6jtzEMcgnR4HwXiyVvYG5H6bgjzTCpfF4ei+DF23D5f5LKGAQBP0vOvbkibh
ZCUEI3FffQeHMR1ow8aqyh+lyzpg1xM9zHQuPuUGOUedZcVCMR4BFHEI5uHZbWnmlRVdK6A/VkR2
lPtA5y8+vLmv40CME5+tltgV3g9/j0RriI1M6JuwL7/WgPgG2BJxpLuTMoAecx/h9/KSCSW5+gmU
4KmwHtKsexjpuDNCfqm1qS9z6MqP8nqaFToJ2iiUg3FqW9t9zO3OPzatymLeMNRXpDW9B132ZhoD
DIg9/8xUZd2kwYCaMu9K2hSvqXp4LI96yZ3twLH+oGh/jMCUxaGQwWPi9w84ds0dx0R4aqQxBTF9
vOob54re2GOQjFHrKHmRth7jThVqb/JG7cym05jvvOzRmWdx7mcTI7ahNq6k4zK17Rj34N0yVzsq
0GiYlm1AHvjwOFB5xCt0hfBMuQPud/jxGvcjc3OgoYzboaOxoLAIuJfquawLf2dXa/I0FdO5Nbo+
nimWfMGB/+IBeEWlMX4Mq3jzUzgn+F4+x7qFdy9hvexpx1h/aHy5F7ZMeBU792Jbabefwv6rppdv
6/XrcGMq+7kl3psPcAFyVWXlePK6ybxklvOoRXtbDtmrX9DsaQNAmsRgRZy0W98Q310x4RJ1vbi4
nqWtEd6Hg7Mfcjk/zrx1NDeP5HhyjIbfiyS13koqfja9E/CoGS7i2mA8B8u4pbbziJBX7byxs089
1GbUjS3t3ygGsrhYynBfzno9ZI26US0Vi3lS7JmI8zgVRour0thxmZXxmoggCifghqhxtftFRay6
Lq5GeFlW033IquvSFvTdGVbIiJdppDxcetknOeNuPNn6ds477oSpfLHc8aaG1xPjysUqhdjavXoa
sWx0eVB9jXNN18LyJoOi3I78PnicmyImtCg/jQvwVF9ZOxds1o5ZF9fLzAoN3pZ07UYjGD15uZfu
FsNZokGnznvS6PaRJYOSVAMfabsNC06msXLq+9QYB9i8HliFLThu0ZfQuEYRr2VZ7a7Wrb61wT8w
pNvoLLUJPeIYL5kxXa9nQNXGF5ERepfJJG4PX3l9Z6btOG/cpXSh/5ZV6sdaGuFBDMV6nEfnxZ3N
9pPASDplkwob945ictZIp7RIEHXdBoSKe9bejkp8VcZ4b2VBHit3Uo+DV99PtWGgdaUKccn0XUEq
zdA7/Y6yveYIFf8tHMjkmnNK0A18+ngsxo0Nbvqd49W9mawl+ZCr1W+JbKCKm7T2rWzGbO+zckUh
VbFxVbj8ssP4LlKC6WozNM5UMBavLeKHiGSt8KdPqPJG4ziOvMwpP5owWJ6CycDzrsN3p/DaGB1N
8MpqmG+MxDdjO8jkMyCSifUbn4cISApynLnZzO71IeINkxEUKAssVl2ea368FLHltpK/t33xuZhG
8ChEPX5zhpGqVJ1dWNa8zUIWGLb61gIEzQmaRb/bu1Fr9uVpWNeGpV67zAh1erbs8kYVSREDRrMA
adE84uPugJbDTD+gNwhv1sDvvhmruKHabH4eB7KXKFyni1zAbd6itvm9K8IvTudy10F6bJCb6pdc
Wie/dsS+Ff2y8cij2CatzwWBDnijKGSPM89GKW400sYUTuInWfLdrbQGWnzVsNxW7iRupsaaYRK7
rzKlrkHPZQ7P1o7WEwfkQLaFdqi999WUlXu3TrGAV27B5TUY9XuHy/IE8ubtSmbBV3PqnQW0sQzx
X7uL81RljvWJ9tv/pAoXPn29NscnWcdmWjIwaF5zm6h89k02Srcaj4FeDQANc1M79l3CouLw3NY9
CjQw203F5BFnSOvSLK4SCyzy1Osp2BXVmD7RAIzs/sygFVfAnb1YD749/Y7jzt93bLWbCmvfVoNo
4KOnNnedPRFxSe55146edOmaRnS7KZtGgmjq76NyVWyvraY4OXHop22SqE867r+iQVNXA0kkrYqI
5ChvHEULRNbL8VibEx3fzkVm0iHRgFqssvXDU55VJJ4oNuUiECRiZLtypHOVuCp3b1qfuswYmLBu
0wyUvCCQr6KyszeJ4Tob8D+CaL0+CqkMO/b+Um+Djni4ms9dBQsd4QG04sao2zh3xw1RCB3HCQAG
WS8jZAE6iLXIvk+CuhgG/J0Z8hKD37/MDTw3LSWEGOTVafLzZUMcOXkfM6MhMRwQjmnQcieWzaFp
3EeBD34P1/pV1vqFAACEXP76oCr2FFt5oAREtkB4q03rLnS0tl5/Nvp5BHYy7FdkLzSvllX1Mitq
ZrFdcNUtNLlJix5mp8HGnuH9jGzZYAKo1peqawlvIFIizpsk/73orY01B+vDikhyO5d+tJik2vpz
mLwEVnnbZdq99K5Qse7qnwy/QEDZsLXk2sSZUdi8pSOpLENGmpyuXnpXUn/q6nTXubXYukRwMnSH
dPcZsjwjLrvGihbVDv1ud/HD5NMcesJRKTfaZ1MxP3QLqS1i8K14KQOmHqsVd2YrL/W86Au6rrhq
aIpeh/4q7zaXi40KyaCrgMj0xkF4MuIVFsF0i0H194Z9AzXGux2uH2nr7wNr0LesuQsvRkEIwHpI
wmLcEqCxL7OfRtgRyu8P5q01yPamK/p72pMQvGQcj1kXxkBv5q5tWW/J/XD2aBv3duNZCOvlCdqU
C1SaR7MIX8BhSHTL14850F+JTj+bpuDz0zgPWp2DJnlpxlUBRNXpd8OACNIgjEBda5w6we0qwrew
bTa9EM2+4HKMkHch8gNApA7VtG5dt32QaBhiY5BmrDTt8lEBDXcpkmZiPDPu0R6MYVRU88qVIBN+
XW6CDpd0m+2WkPj5nk/w96XPfjiITij9nZYoc+yhjyYXRRGIb/VeNpJc4Ty3KrLzbUI758YpGfCa
Ptig46wfJmUrCkfmjjx1v9jL3Ej7uLUhweKmwJ9qTxaJIvg0WHLa7mXSYYknIxsPTNXFQQRZvXdF
7e7aZU1Pk6n9Hb2hz0uPuoTUxzsRanlf54b108sHfVqz3D8imepv7HIpjhqRzs6b3P7ZrRdSH3v7
gx1enovaZcFPzbt1TUeQyya9debAiTUi8TPuFrQ0K+HXTgO/KumR3o0oMncKA9amhyxMnJp4itpx
NykRJ1FFMzLd7+rasYu4j/APhJP0nvitdLZ2ViZ3PolGZMktnyjXBGh+AOpZ8oox1J5rTWRqL5cD
YdIkrEzjhaQQxoohIzOnEN/RWuebLgyIqKky8oNar2YM6tfNVPDlBzHhfGDJojuZj2uF1MiGXSS/
LcbuJXcZirsDc+MhqGpCpcpq3F2z6Lac5vSAV169LSFXJRnRLFPho5aGu2cVBnFxZvk+FoJW58Q1
izNXNbfQxLZwWQZxIiozjFqCvDd2EngR3U2xgTsnaiy7OwXLYMLflfnNUFCC3vetJL94ME+q6NRx
aJyf3Yq8kMSI6Lpb2Gt+sTjdtzMM4L3seRubAoJKFEiDy3KKDQIwIr/J1aYgeuo0ufI+t8lhKZrq
nPrBaxOKYc983REuy8d/mOddbZl7WtxGKpY9dhliqq+KHL5UqMn3ydWPtWkJPVHnBatR1C8JZhyH
+CL6y2E/67gCjY8mlfHrgfeD8sfEIHEqe2ZyQyQl0VVF6zG0LMeJJzXWV5WOqRVnpGf16AnHzzGQ
n8gcaGbo7mE+50M+LPaGFfLEEf1KzmON4G3esmrxScaQFKtxmCKeBvNCXZS9D+cJGGXl0gWoJ2DK
elykcQil3q6jX8SIcWrBorPW3zrXADaZpinc2dhhODsf7SVd+I1GtS38ic0rnOK0Zx1UhkneHwQP
iMDGSvLpmCF8oWa8/qxVIx5kavBGht6+A+jeEI6yvmD+vqcuB2lqa9lQeOaOApwgcilzJ6OyQe/g
w/8hoQ/kc5VkP0KruwyrfSpC/8OxbAw8H8qq9lqFP/srj2CG+bKl5UTGQyU2naxjS7Zys3bjz1YR
714axfesM7Jtd3UpDa0RF3bTAKqEYCWrFOmmrsECMmtlbJEJqazyvs84oONB9/5MIpEb3MF/2EeD
mb4lAYjWn2lkKR+7pecvcZOTzYUcymy7bT3Mdb/JVACy759ahJmwBrEvZ2xmc1HqHSgOYQGlppd+
tYKOG3rp9C3m137voqEUEWlu/SEvO7xanGoqagar9ypG4y4jfoiJXD0brl8NuyokmGbXG8XUxw5u
wObksyMsHB+2znfSFVYHmc5r5CUtmAOsqXmrSev7HIo5KBTyfjGAWES/QOj/abx+/6O5JhMO/+v6
hb8YLjjnMvW///zH4W9/Tn8010DDP/1h+yvc8EH/6JfHH4Mu+ad/ayG9/s3/2//z7xGJ/xGJ98z/
gMQPQ85/iIn/Mxb/69/9A4snKdHEPU4ttkdO4i/A/e++IUFSIkQzH94/OIb4n38H3R3zN1JjAwtD
D9krfuCF/x3QHYD/z5g7tmWPVjAL5ZLjCIIWrpj8Hxy2wMGdV1CWc6gk8v4ghayHieXZWCukHp6C
vlTd1a5CtB8XkQVj6Ubj1QDSsEu+rEhZGUihwkHNCwpGImEtCAWKhKQEUDzcBouBL7st+tVGJZnr
9ZTkwaJ5NlobwlnhKQgQo/BTcsgtGVn8l18+AVSKmGo7+kV3feYIggFdx38kRS5AeAstF07TfP9L
Gf/LjoDaNzk2HkYBkpbhl/kxkfhQDtl+UHK57jBJwcAhdjosZBtx4GcuM/VNubTgpU9WsmrjGDJl
WcyIBML8PqZO6u8mETDdmmOS5ttKp3PPVZMZ3ntmiqUhpZCxOzs1ysEnHE3MtNN9ZwfEBQdpOKWX
VRhZuGsoWkofKSD2saMXVefSQFGZnKYDuNXGyEzHO1ju9W+mqBWCt7kv2noPdIn5Hm0SydFLxsmV
WAPpd9YUrk4YI7K36OSLKj8xA6IV6/SzWpf0bgyWZttA1IMQB0vXRuBF4duqZ2VwKk7zFg0hInJ/
3Sj+dDUKwyDKbrwEjI1DXJipc1Nix2YOt5vNlCTjW08PTyjKfdVXV+VtWO5DsWv7MZSkZfvcN0wF
ndu19x1RcHxg2gB1qM6b2FhE8jD6y/zCZVa8mRllGEFZZ7FDSl+s8sL7YdSzfMTwTze7mLtNLQyx
yxBqHBRatXdEtFw8GCo3edDXh1zU6ugm5Q3O+PIxK2XxMM6kdhHLQ5VjPXV4WiafAaA+zGJ5Rt9A
/4whxPDpXUUJFUKjzcyWfChSCkzNSVWnwCwHvDcuIOial0zEqCE6w8r26dyILx/hd8lS2Mv7keS/
j3Tk+mUIWMyLWEIuCCUt44iUh3+1mLX50F/lqROWhVfHLp+l0drvPhK+NEYB95XbvvXqhzxU7uS4
O65095Cy2gJSzyiTnOlHkgzhxwp6uBVtYy7YZVL1AcS3lSvuVyub3Khop9PoZt5dWQzlzhlXhyUp
TZqbHt/sgaxA/4we3nqfbR1erKBGnm9P6iBkgTTDXQRTfjM8D4SB3jmT19wUTuWc8NHMF0L24LXS
1qP/IrMuCL3kW1dn8p13tNzPs3ZOulnLG13XqOCIav9qU+UncdKnwTHvnfW+89TIYoNmtcpRzkRJ
GwZMFQpfrGEAmxv4tc60jjsPYjV9lPw8Ejfl3CfA92GeH2uWzzsNKHE79k7+Dcc33LyzTOa5Lcb8
rLKie9aFnp7IeG6PBDrWWwPP2TuIpnztR1+dlNcQAQ1YLY/mGqz2zqqy6p54peRA2Pu0V6uZbkwp
wl3fjd5Pb+y7PfkHy7dZIu4AjDzURVuhQ0vOUPOo6HRmRtMvCqtOD7ZoT4tnLsCaDsOpq3/X9YSj
uaCMziSYI6o9NibLGhB85nWwszOTrPfZ7z6Rp+qT2U35rnSXPPZrd3qQDatnRmvMTdNr54EEoeVN
N/n65RHj9sALktzNmNa/gcJb8ehO1YbnRG2aapb4DVy5b13pd0gxmuKFwpKSGAGLp8W4NnUERfs7
Wmu1X5E3D4D2prOd/dlFCdWre2xutQ06uVzdZWOGFMizf652Bo1iEu3KR5llBtDhGWnTeM6S6r4F
K7zYjZ2+4Wot96snuh2qTNzSCDLMs58X5lmoQlwM2LOHZR41FwWFiLdNY5V7Uc53Zadb5OY8qCRZ
pe5mBeSt4mRSDK4kBhzbhrWC4LI85sWoz7oDrgkcjhoQT2Ji8UfbnWs9+QsEV2wqI4mHzl++iOmc
2ReNsM8ZOqW8GZah+4QthFiTxZG7hFwkGha/S9bmQzl4BNFQCfRs9XJ4TAMVXGzwOGokSbCICPru
XoZaC+DeYD2PDIcfbaOhaS1reizzBkSPpye4radp+R2Zolxi8gy8m7r2pqORVuM+GazxMqreOaJd
vEYDdt3r5HnD/eyxA6DzXfdOPmcP3Gztuy908xmqOvi5kEsA2aGGNCL38ncQCHkVzIClqZZqoFCf
lnnwNoFlKsA+fs5YGAPTulXIKTKHcvxoK3AqQliJwEW+bWAnz9zulaoltW0CYhypIMiT2PNl8bN2
iUqgxKD7Fqa172/dJq0+nTQN93U3J2dtJeFpDGsDyejaHzIRAksXCKAWm/sNRE2VF+Wa4k6G1XAu
rEVtNSVj9Fga6pwoLPHSLcCry4Btcqz1N6oACDlowXah7zAuRoMz6Yc2HcLb1RDLD9PRpY6Ezrmu
Ba/xqZyU8Zxlnv/e5XQDzgUEC3MvNcHXQ5vevHVNaMQxwwZ1Ve1caPugv7hGL1OE5WJFMvHCfaAA
yfhMTLkT28IgMtii0W5ugvCjMFdqUXLng7C85myktfcUAkZHljk7t5MSLsfgYt+Ts2HGyNvP1zeQ
kEDH2q9Kx+NS51cTp33WoZKH1G6cqM/q5r5JbeclCNW4nQMDGLdrvL3hS4BEQbYEsSU2yZI5dceN
0x7gM4YHvGHuF0qxUmF3ateNnkbxZHmIAupusHcm0QfPXiIzl32xde+LpEMzZI+zeChTrGA4h5t4
Mp3bMOkn3vbKNVEyAJHiBTkKZYdboim6H5nObYXqFyg4UV1wA/nUxkM5LHGdLMN9u5YtVZBtd4PX
w76ZcZnF6IOMeJpWse4Tqw++MQvYz7Mj5ELoK1LwsDL0e4WLeZcU7ZvXlcHWkOLBsdHX8vuZirlj
ohvD5shLI6lkhhirNw4+0geymIFNEy7tbv3K277q4GKT6WjreeM1XG80aSEKS11WGll49wmz6c6i
fO2kEeNJmOU+kBuHRmAJ0ebqi4P4nsW3fyVAvrojvtdt4wS6aM99V+9GV2PJUaxGRm4FNzZ6tbvA
CmZuhSB/Z0DzQXwlgHa3JDe6lQkscoGxMLAwhx68MrViPtlkiDYtOoHenaVHhGPD+DoOhJuybj36
fZ9F0+pMB99ciD5F78VzQqYRHw4RAG2uGQhkYe8Lk2MF8QvD9MykWqNwNqen0SzTF7NoyhfXZgZ0
EQy4MVRTd9cWSpzW4lq3nnrJAYMeOpKUzHK0Dg03GJBxcsj1CFpD8qo8SoXEAjrNyjUjpmhu2P3S
4YdTyWAQRLYSvIVUAFPJbTJikyBQoj96JewtydrOGZB0uYgOIFYUeRqrtJuPWT2t25TB/20F5Zau
/5z6CPG1nV/qHNCxdNxjVQTWd6z3NjgHtSddgpwhCir/zVpH+7BQBByNU+ZsOo3grnXWjz7DZBkY
D2ELoCeQ821KMrSBsmFnGlVPe5OehrjAmz2zIpzy0qq2JUVtvC3ODuu9G7Op6o1TMtwYZY6INHfO
eDjfsYWB1Y4K31xRlJuiCMECq5IXpprgAirgAfRRbUS4SH2EtXbg38JdltbLEdLhLltc+9XpSbeN
w7mpYtOv+51FkkO8GjPB24V2NmuzsIO7FfmI8xStuXTeF8OeAR4RJVQi3IvEC+5mPyvi1q+JZuHj
92HQnkPUd/JMbLl/0xrJcgTANs9ZVeabMZ3ceA17rrkhyw95G4S7ZVBrTAiXFy+unqK2UemlJnJ7
Jwq53Hkmv5wMy22+qoo9oe0VYCAqiz/ox+7/Jrv6Y8rCX0xBLKWILuDt8Hf9teEpS4APch3mB0lh
HSPcjBu6X0NOaQ+Pw5Nr1t0X/SjIP9E5FJt//83Zb/+oBGMrvRaV2ERjhB49c+K6tf5hK0XJBROy
tvnBmvG/r5LqNRwx2V1YiOLx33+rv2RWeOwzIf+9br/hX8O7UEL55LnzrfAk1FuekQW555I2P/79
9/lLPQa/E82Y7rXwxMSl8a8eoaJZFpQoQXrQLbhxRtHbwde/vOi5QrxcYKgeRQYrvrjVRxukbNTT
ioSYiuPrcg2vVm///Y/017f4qrRzLdrnriGn/1ompU0VZootA0t6vZ7Nq43OkdCMkVsKYr3MNOu/
Zj3yPltkH/z63v/TyBBVFX0zND/Vn7GgX/jOP4Gi/7fwo/+k5ByAevp/BY+u/+gf4JH4zRSEnBIq
fH1G/ytxRni/Yd6jfYNP8T/1m+ZvPloCHiZshjxP16/zDyjJ/404YhuAwCJ6g9Q/978DJXHR//mh
JSGOu4uHCDaX/GHvX51kveXLTncpBQCeCUtZllg4VeSSLQ+A67vju5lWAXn9XvOYt0t9uSouoy6s
THTXQsutFeTmk1TFumx7ey7uMgasIvINAslF0O9nkTtHVWsLmVqOc94LiaHkuRAuJAI9C7sl87LT
WE7NrZkiNY0au7xtgU7ug8YJ95Upsn0SJMHeLZhi47Qy8OhxlO3XPOsPSEv9sx6uUP06ZEbsaGLe
MJFgsSKXZPpe4C/lziQdPnZwmO6lcWWecLs/0vDnTiRCTPNBm59FsTYfyErC81o4CbPhHCqufwLU
JqSkuyKZ/bspmUOi13xB8+DVm3ZAN+HeFL1tfE1c7D+DNhd3jqzDQ5NU/Y90tpMOR1Nr3edZq6/K
+/7RHdzpKIvAJGuNW4G0GGn/kGaDwsEjrh+1mgMPTwvCJTXr9DS0q/HFht0za7YNaWFrVx+WvHsb
AV4wH16bAbJwfMlapZ6EUPhZSJ/pP6+VC2+gygXQgQdnCZ4hNVIoQdpnWJPHSqpeZJs5m4InigDm
1+o/OuLkNKDH9I1THlZC1+VnmSt1I9Zc7Sw2sK/V1OVtbvZ3xpp6x6JX7bFP1vVEDgrVXF4w7AIy
TuxND2+dsWZqu+f9TIs3VBMIsniVNF+NOjVgNKc8LVaQxH1T+fyis4CksRJ9a+WegRPbzPZzl5TP
hCln3wqVczeDCjpQwMSybAnNkRZCEqI00Vw5BYYLPntIHl191q5YB9w8plNEi0UZSrZyOJYpIs94
GuqMwcVhmKOAYvqZIzBj3JiveaN1SWZbK7P6Pqc6InKhk2/Tvlk3+MN0ZPdhdW6VIW9tw7HYIasJ
XRMoBjwHE3D6mgBd+GxEqfvZzZOLmp5U/n1QwqQ3NCJcy9qId4M0hMcLa+tCcL54SJMli6fQ2GK/
RxiyjBu/9y55KcYv/G7FweyRH00S0edmHDQ5J3U2n9YVtSCxaKp+EY1M3kg1SY0jys5ObkUdWL+j
Ixt0lJHX8Tjiw0i241JY7wqoFlKw7vSDpevue08SYCzayfooEAtBeS5quSYvleENzsmJ7KOQaTS3
lwGXuAMOkSh8K5FOLOfVGc3s1FHH8glhTP8pSOiSxkEP1NSmdfhdBmZwLrx5MUH1qMBdUbmh/UKs
fHVclWO5YZVsSPuoqw9y78QLoPOnYU7txm9752xpf/nhtT0S6cGymnqbhEn9JlMoqrjsCRPizar7
dxUgEYjQPbeHMGkUWTQjs7YCO7+9BlNs4I4ewD4FEErO8wyLQ781N/g2JJQxhnJlKx31gOSozTcu
CsrtOilMx40VHD1zoPLEyWTI6wBw02jNiYaUJojJAzH3I660Rxt70L7JzWLeGEIl7tYNevPdplIS
NTWH6WibLcEfdZVLdtu2PKQLqSuIqQh/pNtLPfZh7vLCBpX8RlpCR5yKhVKSwyzRhyQlwwAnz9R+
ByAmY98lZfWmM0mlx2O3DHfu0BtfjRcgFh0sObL7LgaHy4p5rmGz69HQuiPt9ln33Z+W6UdXZtP7
4tbW2WF5q7ZqGsIFo9nSJ7FInI5ZWiTFBkNRhcBlohTZNiY7tsz2KS2GdsMYNyEU7GlYpG1h49fB
0W0X4qIoMH0QJBMwFufJQRYcm43ldvvZrJ5Z1PWeYC/SNZlp0L70FCpEBk0UiF5Hf9uZ8/r76oy0
No8WUSONo4F5m2ykLscM5d2MLW3UJ7fsfCq03X5q82+rkcKPLywEhfkWLgVbOkIfWAmFi30Z5F0y
A0/aQvp3lqTQZLXK/tEnGOnRt4L0nmNxZhUo1gNj/Cs8Z/3Y4QB81NaQ2JGZy+R1wqtH8AGi8agG
jz1ewy9ew9q/Msk0Cz6GeVvfm3qu7qmMApghN+GKjbtkmSLGRaOBhA59Nsc2t108V0t+0bbQiNmC
jj14qKqLFCY/rl9QAjyUkPgDMaU86hBIkdUP/i19Of4d8m777Hl1ggpgVcmTG/b+QebF9AwXGBJp
OcKuOqux3NVGqqu9MrqGJNIluQhiJ55QLAeHlF/8C2HnepiW3tsTeIPdM+nW7yzmcxOvnbHepNb/
Ye88liNH0i77Kr/NHmmAQy9mE1qRQc1kbmApoYUDcId4+jlgZXVX1nRX/72v2qaRwYpAuH/i3nOL
iXXjhCQH3f9W9mB1cvRDeqNSaz4T1+cfk5RZTDlkd7JQZJxIYV+jGuE/h2yO42iOFtWruGnHOq7x
KDowhwJV38XE2OyX9/OprUfrgn+Oqbhj+HuICcY1B0CFIEIMWDPCOfkW9Vj30pHt/qqVY8Pr4I08
TcxT70XeDvtwCsOjtlT30kY1bljL1Qe+T96EqaBuETj56FC7Af/Yap4mc4P5I0ENYYfyfrDNkgVL
ZsNeYlUHcSPF5CcL54pSIbqZ/XA8dlyMINgIusMe9tWs0/Cr1dmiXhFGLj/C6ko+mUOUQ2cymj14
ZQMPmeao4fFLuKSdwnbXgJL8Xaqz/A4l7fAJO9ywyXvLexN1GlzFVPHNS5ZDk9wFke7nYXDnbdsK
UT9WU/iRkCOCZnRCRjeBIlJZa7MKRMLodwjfUiPKH12WvvLOa1loHmyfiKbV7Hk5TJHMkuZFeOiB
EB9alSlh3+A0XPwevPO1mKfHVsabMbTxydqJ5++a0PPXCak40TqLh/vZEmjo+7boSjyDRvLRbWw3
/Sw8vuJrIHemu20HnBHIOgGwzd6NZY207vs6zlNTnXhkRYuqWFfMJj7LaH6j7B1fkf1XXzM9ipcQ
T8mTJePmRGLUk6z8aQt5oTz6smvWvtKQYevxwSvmNw7AH3AtPme99+arQX0hWYQKwgEItepc9eYT
GX/w/KC4k1axHZzSuPDhCIK4cd1XeS9/2LOrGdY0MmfAjpqTIBiVFoeWWcC97Q75tEYKmshV0yJq
fQo81W7LWcz3CQM04nLqwS2N35rzv7un/7B9t1mZ4wr79z64x1r1yf+sP7d1kVa/mOF+/ujv4M7g
g8uv8j3Incv6/Z9dVGB/sJfMjaVZ/9lf/Yw3tN0PwmRZDw3b9vDA/8EKZws4oHAvfdf1lrBvUJu/
SxB+jlpQL/wmSfgXoxc3pCn7df7huyawbZ/fyWSC7/mv8w9GtnnVghw6jNrHCx4muT2sUaaE+6SS
zY5BKiE9VZwF9zRFkIME6Qu3g4foWRdJgI7MVlifo9R+9bpkuqs9UT3qzos+MZ0YmfnioQBoOLsH
aiT87CHv0Tk1dL1hol6PsBwxVCPnGbMOTR4q4EtQGMltbtVoOAvECyc1y0Li/Epj7hOMVxZeDy9h
36Uz9JmlShsUkJOzy6FbXBMrG+9yJkpsL0ZtbE0Jmr+NOL/Qt7gVM2M7EclRM+9DWjB5N8Joo2bd
i8g+KkIOTsMc2MdwTEljHgtJI1nyR21kGfXfeRVqgRaZJ2xJRbDUKgCswgbeK6bte0LfGFUeggSv
xzBHl+YeUrww/taezfJHygd+cCN3vPNY4tCTzWn0bfZcNA25NXSvdE3g0yL+sleiseBNDGb+EOZg
cEDjJddBRdUTftn62ndIa86jHGN3g+nOpCVNfGAzRVlY0dq0JDJaMteCe2Q/EyythjcysyKKWBO7
ND1CNvos3WcM6XEQ3EUF9t0VCxjT2uCKcKpNSF+789m5QE7yj2NTNlckaeGdy9QwuaDvcQ8d799O
A4O/ILeX+zlJhkuiQrEbE822jQVL/WhZMrg3HJ6WLEeuzB7bPZQWhKQyYtsQ1blzJFzCPjFYJTJT
+fU1Z9JsPM5OOW09P7NODmULouFcOZsU8Fd3mA2wlo6y7B29j/wyzKV8a1UtXhtzcnAyz9IFGBfj
SbSMMti2fdJ72Dym8H5sMOwzFQsfBYIgzGjzGG/DsUUV7Gq4MREQLjBvhis2fWIMn1E6B2vsZuGl
aWw/Zhhsxiz5sgpehA/5AdrLJKZ9GinjIqKFUzAIv4Q3OAbI0zsWGD1tau4iUB0a9YDIxs0viT2G
d9C8LJtqyfOeK2tybpKOFoJOv8Dzh6IWaQyyLaudbZQBE/tkwIvZ0EwrgzeiPUxuWgdvUtesvHoy
NLFUeXbE52MMeoUZV8lhC7cIgQcUeaEOUd0a/an3GmUeCymn9FU0XYgHjv8WT6MwPzJnMB6h8nRr
gLA3flnqc6r77jWR5S375/iCzJmSInMNsA8rAV3dMU7ISnwsjaIwn13bTHfpvPTOxBmjWQdUZiIk
WfU2kk05U66mvcBBESb1TZclEhlE/5ApK4FI2NB++pmADZnzDL2Ac429A19vA5uFHe3rtiWajk1Q
2ayZdDYbel+K+HwEDdSLLv4GqBBLxASRW620EmozERVyJusxO7JPxVoRVhDfg0ufdRT52urWYVCP
pyFFfuiPKUGP9IcIcMf9YDjGNzx9W0loKrsFUOgBsELwoeh0Gva33TQ+9nMXb/DW7ZkXuS9W2+Jw
UoopxaTq6xCYD/j3xIo1CR9bFyab2GGTqwt0cEHjxbuoYjOZudXZrJruezb5t+YsojcmssNhHGTx
WBGqc8103a0RFc2UZh2uGUVy9rIZWg3wVfaON9+mMpj2OA76dUIHs6OWhQJDLAtiHTa2advWDRvK
+a1G0rroyq8YSm76IY8QLCd6ndt1uycTr91lnmHetG00XOG2UhZ29ZeQ03aPMDHYptEU7WqsyKzv
XBoES0iy5Ot0XWhNz1am1hnZHzhAEvfqVHQbREUptoSp2tA2oHRkMfo6ZHI4mGXcP2eq7XkwBmMf
t+MPJI7Ffkqyadu3g/WkLRF9wnIDqnaMoIB4GWmV2JGEeVRePeQHu3RI6SZwaReGLaORJq7TPamk
zimIIKSMhuHfK9g1+3TmamKRACTAdUqeCm/2UfpK1Ds6Z42yDWTaP1CMRi+hdPnKuiXw+RovDkp0
+QV7WJ1j6Ujzjw32np3F0msVpVAdy64P9/Wsm7dmiMzXsI2NbQ8edF3jh76l3K3PgEbbQ2mXwb3N
P0DKHI1rF8QvfixLc22FNDHs3LxbAKsWpuuxz62TO2bxJczLAO5uRa9f9CmO8VzYiL6kl85oeEqm
Nb1Ts3S37FsCFtGLlglqBKNZ4rOAO+/9xs+RicaQhBCZISxSxkvfmN0rT1yFfVUNzdlklOdFWX0/
zr15a5PTugn6ZTFQ8Bg4w84cRYdpMCEzULA11azQsUv72Xe7c8rvClEWDba9BLD20YDK3fGmU8WU
mJDMSbobDwvyc8288iEJ8+DbGKh424RsAGUkPhmh+pGmVfyRKR0iiKmCGOm4z8AzjBu+U/macZhe
aYtzbp5k9By3zn60s0+Rp7AqSXc/19hqgGbqtZ1OHyFWhIAuarHxfWaAdPYrbZtH2F/5trVE850Q
RL3KM6PeiMDODlqoqsaCMzl4iyPrrui8dpt3Q35fWd5tFffVpZxbtSUPHjEUxOi0h8ZD277trHK+
jac+2jYl3JYsgR+9oZSivoA6BkbD1sXBxxyyWRh+csW+sD/lrlyKGSwUvYNZBXeKvU2IPfss8vzJ
EF69sckJ+pQInN60V/731moflLZ+RKyoEZhIRBf+W1VY5galE8gw1rmncIrmS2PiBPNt+VbHKAvm
UJ2GKo84O5tmqwGHkAOi7UM2TuURcsHRXXIzMs96Tocpx50pycwE6LWjVw/3AhcRImPiKnXRnOp+
fHTmpINeBRC30KCFkmz+1lN/rgF3149RAMg9hUICmKcEDFpMld66KM9XU9WVu1HV5ao1gq9RLD7S
LUVvpnTtq41HDhede8+MiOfK/VqKEgc6EBymh2lzBtRWn5UU3/1yQOBlfeuCHMG24k9aW1U3HIIm
YnzhNM42lbjrNNimPRWL/2AxvCPvYch2iHTGKym70R3t9anlQ0fXvk8TfKkTFniccjyiVhBvpmRk
zGtl1q3dZM9j3ngP0ZiofUMMi1r5cA4eVIJgEBPxymfM43pxDZVtDC6G7LxN580vPbiTpdhEtH6t
/T6GhBaeRVPj2ogPUiBASwzzSnDudRFGFkkPuZM00awpP7UF2+q5G5+GTt01Vn/tMVJTrcFI8OaJ
7300rqdJIb/UKmbsyNfcDRiybFw7ddk2g824VFAsL14pK2z6eLInH4qUgcnpTrRVfv57bfYu3v4P
jZ8g+YgcgH/f+N1+/9J+7vJfWr6fP/Sz5WM9Rg+ItHrZLpvue3D9T801WuwPNG9LXAI4kwVk8o9I
e5sdGbDJwOPQ9OHys4n+uT5zzP+mx8Na/2uPZyJ8opt0+LKZNqmBf05nKGxlMF5L9IXjO9QJ+yIm
N1gtbIILpupCvLQzoUYkXTBBxLPM6IC+Dk/uMrjrlhFeUQZM8yr+/Bu+P94V+Y13Gd/nfv0yAhTv
00Bht/ir51R9dJZhYfs+N9TLCDHsg/RWLGPF/H3CSLaR2DbE160xl9u3/TKKJDJG7kwdlMw6zequ
X0aW4fv0kkD1/AWYxnBaYlrValwGnYgciRg3E4NkoKAOH2hGy4dW9AhfGZICL2RcugxOPch3D8xj
24clM3hHZc6EMoKRaAw2R3UTzri27HytPWvcOomDuiFFjPuk8KZ/9v1SHqiKIvR4MxkyUjbdHeGF
yasEUD6tzTprNnasxS5MfOvRd2Xy4I5ettWmo4ExmtV4aeNBXALZPaPBIJcFWA0OeEcTKmXazfxU
9XzlTWv8ko/kOKxsnXcH4izSi0wrdpIVveCntJoHqlQ+w+ciz8rbYNAJBXAyn9oSDcAqmWzSynXg
L5E1GGCzyEjvRNhlB6OIr/irsh0wGTCviYtbBdLpwRzq4TImlbqAcEsx8JceTD/Ssx+nZdSaswBZ
94yorwHG0MOEXOHGl+ZwcbpqOiA5sD+jka9PWJz7Ry8AhYXFy8i3lWjw0bcJpBWY0+pmZrjHWekb
G6J2q3ujN+3HfnL6N/g/xY8JacqT0CpdKvrqWnaucWsD946Zn37kvWINgVwgvJNdUH6021TvrKCp
NhW3NOrynJw10zXAtrQj26OuuyJtI3Jq7Md1CO9RrjIeHHSOCLO/gvxgZ4bkiHmcMdukpo84ZbeO
VyX3VadNlr+h7AnuLOdVadaYy8ilwBDrfNZCB+cKUecedFFz67RWvFaVibsIRtU66WJSOSwjHLfa
CLNLMxOEVMRNcDC1V3zPGJzcmQ0Hf5rH8zVHcdesMjcyvgYsistVFNNiruRAtseKVbs6cz37nF9J
ckpzpDBMTLLNktrzEWOi+dqS9XHxGApsE6dTN6nfsPOrG6nvAdLNb0AjhYtQqRnPYLriJxBi7jXA
BdAGTbzX2mdLSKw1G6BEbHPX7hHZ6RkHkWVVPgtBqaDf9bBdvK73cybSlcG2OfCiI5bP6Cjws1NS
ZNCc4X/QnkQMIdQKiV35wjHS3E0Vwu4qluaWlZbLBKQxb/zEQmeFxptZKQutLZIseS3jMr62iSNg
ZHv2p4LdIblkeHxfO2YZaNYCNT0yHrbjdVMVxnbOrOTgelHJMIip7qo0/CFaayIg9I48B5OwdRsg
ieFWeXlroOp78S2GV0xmaoY7jpSEhFQpuse5rL9RVoHRVF453tizT22NPSCFPz1p4yXWXRduM/Jr
I/xb8UiupJWxbsgqyWyD6TGgiqAZ7+l7rde2iyq1xqXWNnJXeDVShBtGegFtJcTnEsHNrtVNXIbg
uCePNfxoqs58JF5FTN5z7Je0wf2y4YfpQpRsdZobAQiI6BUwKs3G0SIfHttsjIOvsGSjhEvfL8zB
fS4JZpL+NmjwOe8MpfrsG0EcjZXjl6An5eLicvt7APyf6gDbtLmd/6oO0J+//VoF/PYjP6sAy+Kq
pz4mq4mKArnKPylo6LL+ee8z0DV9YNiecGAmMwr6x73PGNg03fdgJYcKYykJ/jTb/atZL46vP9UB
bAqXl0GJRaQoOsA/ad2S3hl11Tb2jR91PthGxz1OtmWwsJoLogqSUkrckfUJmZy0VrUloVTMwDMI
Eyz2SnTyQpejxEc3mfPbGpkA+3RAIGCmGsmxoVpnYsvu6I99XrabPp44T5pJcB7rgOuw6TPclx7R
LHs1TNaDgqD8VulIX+c2pPoNjGpQ2BNbHwwZSuNdCiDi4LcwExU5KZTobG73XsifuGoSLjSCpchl
2xgTGEdnmnxvl4y4oQ6Mnme1GfPM/EIQC4R1PNT5N4kQ+JrGri5Xw1CO1wh+J5ZVKGfmhhgPPEMZ
bb9/rKfWmdm/qrHZ813lX+0OSMhC2ZywHrlyOsZGBVilLKcRKxd/IHmYEcPJFV/k0r4XQVPfh04W
P8xZrq+yQFiZ4UXekCwaxOuI4KN9NrT+oQyLSq4zpyYjhNQ1bGyBoi03nBYW1I2di+e+YfQ0N/ij
zLqXh8hyU7UvI4Fzfo9AMo93fks0s7kZs7Klq86rYLy1/bmsrHXPiXZ0OqtWOeMSCReGPj+oKmbT
TDoLDtumcDr7QcMWRSTgWUyp3JQJ9G0utRNGWwqWNkQTCkVix7EXxCtlo12KARElWXSNrMnY6Qho
8bB2OzK3eTOV9vtLR/3C7Euanl8f4Phb0Vm02Mc30un08uDA2pyRN2PUGbMBuXDpAfM89b1SjXlL
yEDW25Dguk4z4V3lgxg662OMNlHMbxyuU9V+A0Pbl5hT83kuovu/D7z/TeOzrK3Qbf77A++3jdfm
c/4n+OPPH/y9+fE+OKQjey7GObgqCHr/IRt8b354xgA9/dQU/vMUdD8Qab4knS3qwPe+6PfmRwCT
dPGfejamsmWF9t8cgsTJ/ukQXDZMwjQRKlrhsmRbtIV/EPyGZlf1USSNs4O0455s9xLdS+sey2LO
twjfu42JnPwBQL7eB7Uzb4lpCnHABDzSsPKekG6UZ7sT5dqSfXBgiQzzgeioag2ROFuTYJEgQ4gf
4sY+ODl4iQhwMsDn6mVQ+d0gGGQhNoHtlYsE/kYGwKFzwDmXFdhuB18k8USFeOwrSlVQZougJy5v
nUF3TxB6WC74vbOZQPV+Mw0sVIH9jHP8h930ckU85f0UTkzXa2+xviMTgdahygfCmBQ0tECeJz9B
KTnSvuwJSkpButGiTIPnH0sI0Nssm3E+tqTx9J1ibJLXs7eJeTvJkkV9DjAD2aIeWQqtfCj+7FRM
GoLZbM2t2cBbalzpXsw2OBSFeGhMpJF2H1o3ZW6dAdyW4H5DNPMBgQ95kqMckkG0682mXPPAkJVS
WWQuxzlVJ6uNOIdaz4dVnuceDKDvGv6pzDDrR2gVV8oBUzkK9EbEptjw5N2OlU5ezI/SZeQ5TMkL
+zrxPJSudxwdX79VFrCepJPhxpzsOrpFqkUjUdQJp9wao75lnnUV2fNj1dqQn7cpfijja16MFvdR
XShj3ikSfNlHVHU3r023dtjCOD0Ost7NpgdpVwFamtCE0hiAnWBbqeWwLwUh6VzG9KNlRfGaWvj6
x7LqHwy/x2c/kfCV9LB1OluDf0zdi5+3aCstLqOtkc+s73odMlnKlJPfGtDpGmNjANqLCfRt2I+0
N0TGEw1b4NUg8tFl/aQ7n2wb2GNzdfKjqvfaN6Dc7kM7M+vKmVLWqUFz2TKhz4b7iOsaSxb8K7ya
pMPoYUckr0mQNQDEdhmWv1esQEsoXw39XsvS7JCbsBa/1bnI3d/L3vy3KnhIK2w+O/leIFtLrVwv
VfPwXkBP78W0eC+s86XGTt/LbUMtpXe6VOHJe0Eu3ovzfqnT8/eSvQolC5p4CSWWInog9J7JAycJ
hX6WN8lL9Fv5n01QjMqlK5j14Old8d4sKJnUSP4w8Z7wZCeHeukr0tmnxRiWbqN9bzxQTyH9eG9H
3KUzkUuPAs0qvpLBJ6/e0sH0Sy/jvbc1/AHmDf4qd1suXc+49D/p0gl5XVu9IHelPfLfWyWMo0sI
ztJBiaWXIkc3OgaNT4PF1UmzFS99lwXpjGjmpRvr3xuz7L1Js5Z+LVk6N67X6k4u3ZxPW5dY2r2G
mY6fovee7739k0sn+PeF+L+5ELk7wr9Mbb39PvzP4XPZsPhuv/+CYPjtJ39XgLwL47kSaQH+IP/w
xQfXxdSDIQIV+8JE/uNtaJvIO0KspwwSXdv6R0/giA9eiCCEGt5fBCL/XW7rny0pWDH4RV7AyoK/
gqHkr5chwJUR2z71WF6Bl7HZjkBQjV/+UCX8K5HJrzcu0be8CFHyACD4/yR34NcX6WttNGFIQATu
Tskgu5s3ia/9Nc7mfvvXL0Wv9IuaZXkph7fFdx3TN137Ty9Vl8wkstieUbOk/Sot0vwsBDgfq+bG
KuK0R4LQkok+uw4BChAM/vrl/7+3E8gMOQMo8SyLD+3PDRbYy8AdPPakcMufROm/Btgw//ollh7t
D+RqJ1heAhmPHzLLDbAu/fpmtq0xKTOy5MG1hqfRtV+6kOgxJbhqiQDhKf1HffcvPjl7SSn+88s5
mIio4xwQLdROv76cHUs8nhCHD6AE4LvnpdWQJ2GULLkYxxTAZJ1okAikY9mbK9cGo7WSqCIxNOQt
TSCz05TVSsyYC1lyfoSyFxIKU+sQyBG+jXrFsZ9VKyGtZliVyIBbxsockqX9RWTDnolMj5E4YOXb
9qZ4mbqQwPMpVOUGhZ59m0gVkp+X2xtlTuMLa5P2knrxEK9s5qwJ0bxh+eThrnwlz6SmympxwMcE
rLk9iQoeooaVdqDkqRjnmyKfcMXAJkLtriQyTlfutJrnIyOlG5BSemeX5Q/HLx7q1PkKrPS+xwmw
HpygPDXm+CnGPc9LZN7WcPmdRMjNm7yZ5T6XLn7zytq4XTZ8b5NQHn0ypJoJ6Hga1u3WEWQbMZP1
bkf4kez/vOhEk/fiE556yhL2kbKDb5tqTSa9ET6NVZduJivL2FrL+Kn3IDmrgEFyqBEo1KitxyHS
hIsU0TYzx+Sm6paNHmynKIBd7YIIybcD2pBpGU7FIRiMDAxwWvvhk/R1sEmYRqxFQF48K8IMTnpj
RRYJSW3rPTuVb7wmuW6vVLz8nmAcxVNt5fpctKk6MFZhht62fcmnik+GrSYlClmFZN8QnIoklEek
lGhy63paZ0NlofVXYqfTwnxxatLmqJtGkFCpUG8qNYE4r83JuhizHz+liZy3VVpbqwgb8iaR3kLu
SK3wOKPkurAcb++buWrvyra7RCDG3/Dv9k8OhMjDUuPdWKPtHcqKZwEtaLpTfTXuq9J+S/LWhSSW
QvLLfHs8OF0a3pt4UPakVrU3c2zUd6qYNgJLww3QjoYtLQGMuxaFwxvlNpNmYBHM90eXxJzQUWe8
xuxK58S7SzGZRJHNhjTqfQuXfwwmIE/QHruvo0ZYVEbL4GW4J+TvGagmmwOdGXsH/OQZI2e+ShPd
oW9B7WpEg7UXNipgJO4oX8D7Hd2mo7CvzYhgt9itr+XEvcETLZjpG9Dh7u1ITp877NLrgi/NRceZ
ce5jT+wRJEHHQvZUIZkgyxDjt7+RpuTVqL6hVYXwNNY1eVS7qEmm02gE0VuQ9xXhynG4j6NoOI9Z
RtdTq2HtAaHZM0wnQi8v0bI79DLYBtgNuOTV2F4xnGaRWJdFy7uLMi8kgKLO2BwQ2OP5yWdMTK+h
hScr7nvzIUX+dBCIsyC0X4ygiB/z2kRn7vNOAxs8oYjAIx/lLfk04JQjwlHAy1lLqFx2Y3QSaiBe
nE0l529pHIAzT0w6jiCK9TFCd74ltvIeyOKuR/t9yAxAEjXGkv1MoARmfE8+t5bho8vuBmPTyLbe
KQz4nzvNArxGdbXtxp1sYvvJdZtwXVk53JjK192dMhob9bEZHNNysIFyJiwb3iu4BLraynWa+TYq
8h6eR9RMz7UVFBcOpBkDasigSLhvbY2RhVbZWA1YRNZFE+FsMpNLHFT7hAsAV5pJExcv+UBFaVW3
XRkcCy2e8xKKCNoSHDMYrp02MHBl4D2LciO4iaP8e4RjCfF8t/WVcD4rk8StTNn62rCwC1duwXeP
I8G7phOLhtAjzMgrRXtAiJxv6mEePtbsylZUQ7yyiUmftbXHFwhQ45j9CFlUvFqDNJ+wFTn39px5
WKcRS1pFibqzdgsba1HSbz0c7XxPvPEbEzTk9HLpfIkUzvHbv7iJi00ihMfAuqZYghlIqc3wAm6L
QDKFnH3nQuzXINHNz5qlUWAc8Jx6gOT8r75l41/QIZ+7jNwMylzgPxXdaO0r0KR4/Yi09fWUHkTu
wOTzwuQAP6g+16NCnIkJ5+qlVn5IjDgmA5aqPkVnNSW8/ToZny1Org2srIDd21Q82eSbrl3TAjdi
9Ll4dKS39YayfO0Rb30atZfcesS0vnaVvalh9qXIANr2VllND2g248nDBcSIAHogwQ0Ge/76R5V3
gtjKlmC5OOqO3I/DUWcITUIJUcI7Q6BjIrkRRad+qyv+HvP/hzG/TYHt/qEqWjhuP/lsCyju//6f
p+/j5+6Pxf3Pn/h93GV/AOtDYAnWcabrzPv/MO7yPni2ECQdWnxdA0F1/bvAmyEZI3iBsdZxcMYu
fcbPeZdwPyANoIp0KMl/awv+m6E/Q7RfSzgWyq4jqEkFKnSk5mKpmf8w8EIeY2iuWvM4SNG+asPx
8e1MX4NRFBAaDblNDAuVUlnnD/4Q3HRdoz96OpOPTW08Stx8IPEJS1vahBvOXOM4EZkW7XWdJXd4
8ozPyl8qK2JG5MEJIjLrXBcaxF3lu5N97zhpLkpOiMLyjwC7A3EbOrNZP3eAiTl0mXDU9h4ARdPc
BE1r+tnaZO4L5CgPdV9iNIugc+4AnJpoupqhbeUzSVA9m0+/QvIMz3n00ACIKOy3BKpB80gKRzTc
D2DLkD+xESerehTTxHiB2Dvr5NeTeHGmuJMo/Wqrxgbl4JPdB8Kf3CMHAnBMMj5SP3uKJsNQmksn
13KT1C7BnlUUfIu9DF/kLNBBS1aawM084pkXUzFCaiQBPX9CB822FufAtBdnJ0fNOcoAVayHHtXO
TlNVgeKF7BNAys0AwdTN21hBH1kVBKFwIY3BdqAwf5s0vQphmAlChPQxLoqGD0tlNxK90iETw0tW
p/Y+6+G4W2UYHxgusrqWZZy8pmOK0nwCSARE4qZ22nMyKPWK86siLKa7s8sRaGelQ8Twsfe1H6OB
6I/hbc7QewrikfPRPsZj/jLqHs9iaGWnAI5jnFKx2lAqHudAdauKzcceOfSLYVeYjnwu0c5P/F0g
qr0IQ+yc6QupHD/wUfTnuQPaG+YQ6xIJF1b1b3XZnUpi3A8YZpuNn9qbEQvYqpsa79wwQoSgNd8l
cVmvcpG/NKaRsmgiwA6g2Xcvrbyb0pujuyGsvVVnjmTSKxUxAos2OWKqvaMJuhy5KERmextwyeM6
tkihZ56aXLA0tjdBT37g0k8e/TpNKXFnMLDkuwFdlsGXVAm9L7WbfsGSOJ5GHAjbRroG412ipqss
/h7ZUX11jf4Rqd74SExksWegiTWXoK4DsQzeihrWW9n15MLUdTn26baOnAvJDgNVuEP7gkgtMcK9
9obvtZuXR3Tr9Sbi7FjlsUoptsb0S20vClDiXkgJb1E1mIBA6xooGxNSkitmsPWuqQvKGvjIgRif
LBdOfVvkL0YRHee5orvqGpqa3ngFEUUoMeynUyJd4KuNk/6wldt+4nZl8NgzTxtIBu+09AgQm8z8
UupcnT2v5xuv2kBubGc2ftQ9zHgkeYHlQjoJIJ4BLkfKNpWjwQ1rqgcME4P/WDg5IzFTQKJlrZfe
NrS1O/StwXYxyaNaLlT21Hllv+5NwjMJtKjFqVKsndYTeZwS0wZqDwiL/VdVkHlrRlrfsTiCVqZ5
LOJw4efThEzfSLsxzW3sO9NJ9Wl1ED0e0nBPFkdKQzF55rimRHSp4Lqh/2FJqEEI9CNsLqNSyQ+G
dPhugyGUaK9NGIu3LGW7N4gvA9L3hLi8naXJrU+qsNwPadCsE2mIvSkYLcqcpLIpwz2d1JwSIybU
2kQi7CIFXkqVeAWm1d5GkHD37Byxsgfzx9FywhdycIHiZQb1b/4KQ9jEKJxjFwcxjDXSuc1MkHFt
IbJzZaTfIPe1m1Q06UvZZkSwe0g9bgSjZmAFaoYbY5XWHX6VZ1mIPIDyZeNhcAoi48N+Z/u2viC4
aR7YWhuPudP5n0Xppmw26MfnMoQ6qWIYU6thFGIbESi6Q+MNeC1iVkLKGiLvvu9vCfqoEXmk1a5G
WbZvl2/t4mi8J0nS3kWSKCb8Cgnlnr6DD5Yy1+3IbDATipsenKEMZsKII6+6H+zpDReke3B0GX5t
RXfvQ2geVh2RrdSd/UePENlVajJUF7Y+OqSCbkhltO1VTx31I6odZ5sZvXGelJvsAq2sTWXO4bap
RzIr4gDRvWNxHgTTbToExPIZpr6ZUoz71aT8TVqN2Ec7NB7aF2rbOyLeJ6FDiM0ggnWYQSCASLKf
gH1zBvc3oeLUmu1pWkHH4Ensx+rYw/9ceUPrrmJreFAB9NE8wAEEvAf9lqrDg4TBbUwyPLbwPRHS
jybSlLD8OjU1G3biBtbKMugyOhzKYMihk4aB6J7CNGO2EeQTi9Mi3HS9PCJmipHZNj9G6T+XqV9v
55DIWbNr0jU+l3ltkLuB2HgkuF2V48nI5Tdk7zeoS9XZYuCymodFZE5+4FVQmVzEyAdbmRO4q7Q3
jzOuswPhEoiSGrbCiG3SdRDnVLgB/88qz4qVKHPOO+l9mmfE0lWwuFLz/hOB8/nZbSJmbeiAQIsD
WQdJbV14BjqSXoi1IE/zh/KKcDc28/9j7zyWJDeybftFoDncIaehI1KLSlETWBaTBQ04HBpffxeS
3feR7H5N6/kddFlbsTISAeE4fs7ea3+PNZ+aL8joNxmkYGCSNkbmIWPpz0MYo9oet6LoCOPNZbRN
sG7c0mcZeLlL0pZE/F7b7k8E5r85hAIfCpeCYZic19L0RDrkbfNSBHzUYhwoySjtf5reIWqnzfId
tFamV+2Y3LMlyR5CWeuzCORyPeQdp8HPv/dlJHYspjWrdjq80ifkhdGpFQdJ2EpMV5/YStZ1Ly1+
SORo2PLn+tw7pXfIsL3DGLGqQ5st5bW0Cc/qZjhbg5p/tAlw+oFRJzZajmFM8nwv0Mi/tEIu9zly
CE7ogqZ0k/j9VHHCNIc/dHn2zmOfd3g4qoD+DFhmjMEMLfrojHQMGngRxg99W4z3bhdl737mPbme
R/ZtEd86ssZyi3gBT3dCtLrbwtZnD5c43zAljdvJRUo8d8HeWSJPrn2meNWFjXC3m1Ud5Q1s4eJa
4rUh4Hk3c503Utv13WAv3UksE6C3yQ2+j3kr3nsx/ZrpqLtbhLKQQQLAP2UE5925pTfgeSOPlZVV
MxWFZL4N5cBAk3QO7ghRPjZB6D6Os2jFllXTosSQWm5dpy1+tobowPVBjbmmqGuJ5vONd9Tadnlk
Khx3JzTtCPJ6yWt+jtWTTud+y4DtmrZ39oboUfxAmnYpxiRadlmdxNsmVp+F17q4blL5q01TpNwu
DvK6jZX201mvgBTEYUmGlMSdp18F4NIdmMb2aRlNc45YPG+GxAI7WXn3i1ddwUPtoGXwOphOtrVk
3M7e4H9GsQ/1Vbb+Xdi56SuICAdYROru4NkWe5d53lbXwPF2psFCBuK3fjTKgViAF7y9nXKyXWjb
1dDgOt3Hu8UEXckMtsU/H6TFMQYxeYj8EdwJqbB7zXEdO6a1R+gsUXls/CJ9ZTXLX3nF9W/FOImn
POuik8j89CzckYo3IiurqQZ6oUSURRBI0GO8xDLN5qvBmiGML4m5hJbkgUjESBggEzIwmfA3knKC
BToRYrLzhljsGYaZhw4CwCvpIP2nq8fhBLMxJC8r6+4cME/fauUSZuG3NWIg1Xg74P3EeFJdLS8h
PUNCU6Agwgpgeo85z3Xo7y6hVh5uKE0EFLmDXX6FhqAs90FUeN/GKFi8tzjHkLEbgok3awBNhQcR
Ec1mhqQe753c8W49lSfvgz96sE38/qlYKsBTbVJZN4zA0/eodKuDiQKaiuUyrXHulYB9lsXkyTj0
TzZtOZavAkrDw8A/PU0ly6spw6expDbGZdP/qMqqhrLsZwevI+TBVJSkRTWs8+FyKJ/B6pJmQrrS
cQzK/DrDHH6gf5cQNN8UW20tBY5Lo93DiGTyAe+rMWBcGHVnA5PgIbMJ86iWfrMGI5x6f4rvJQHv
82PgZ6a+m+KECWIYT6KBqh8gA6NYKHFEzbS+yKbH9/dJuZniy9nkfjM6T7DeCOdjGZuZ/Jr2lIUJ
TaARIeRyVUyOtWXYbZP8pwHLqzZhHZ3IhKF08tSpS2hd0h4uic0bY+2fTM6z+ANgFMnxVhbF17Sq
keByC5tsL4OYzGKJCnSbM41l9aFvfj10lj71jC8ep6ZjL2A3FsBXD2pMBxMEK5U+G+7JXd+p9Jr0
rXQbyd7/WZra+VVUqz8OLEeXHadSP7d5GKXvKPL6bUnWGKYiSMkB6UmrmDUIfmP+HJ88VKkWM2CY
Sw1Aj5clG8U+hf7m7MO2IGBatsuHoLC+GmdCEQr2x7UPNgUuSE/nsukAFqf6jWzx8nEcbRfBJkkM
snT0ziUCDRRlUqo92BHAfYJkXdHkLeadYU2OyAhHdJpyh07V+dZSRe4xKoZQDuxsH/Ouozhv5v0k
DZDTwj9j7Rp2NRv3RxQB4cHkQn64dMJOTFU0DCpWJrKBCc9N6+SYxmrYmZrIcpWC1SEmMRl/FKE1
HEkyuVNTEn4ShX43cCRfQxRcgHI+wSBoKKX6+DpnSzsxnHZW76jXAFiY3P0Xfb3iphQbO0uT/RiV
yT4seI1HE8kGKFXAG4Z+ebJSQo0sYucAY3uEaQQEQm1J8Z63TqbUoY5I16mAm991apkf9UjLDWfy
DbFvFV7dCqVXPFrFnjZb8psG3nUTRWnKQtuQKlZbPLstCz+8TIyMdFIXU9DHQ1bDS2ecH5JOhLfD
FOd7rLneKSdveY9ijwWzretLKuz7IAB83bYt1JBexx+tjwm8gqeAJg6D8i3pjuQHlSInoSMiRKgI
1fsX0kuBXcKrnCblu6Xb90YxpE+G4Oi4ky0QXQ+fYuLFGqC+O88lWm2bjWdK9jFQSJJuChycWEEz
P/Z23lJ84AVJ9gNXiyTF6U0HbCJiBh1L81llxVuboSEqZC/qPQMJMnAmReBsgHurSEMGQGnrfuQk
Vm9KBjdbamZbbNeea0FLk3deDLfnGpBJxd3S+kcbVNZWGie9LuI4v6f/IMSud6Y+2A9aDLdtR72d
iUHumrX9A/1Kn8OmKSAJESSP1V/8NlZs0cCpDidSO/rdaDXyAYQRHQFtAMlO3cWHD7QRQe6DQe93
STLDM9Ie6Z/SIrLNL4cHwqII+8SnzX6NUgya7bxzyKM/k0U3oN0Ea/qKl5Co+mG8UUjdXyilngHJ
rqGsnX+VeJAImmmhcKyTczTSt97gTjGkW/ffCZm4Ge2ZZnQmXypyQ7bZ4JCu45lgO7oqeE0mm3C2
xuBnF8GwlX3kPhPH4qJ1zeVVNSfXBFm+d9rH3tAmT8azfzIdpf6bqY6qWFdPSS3fVUIPXA2V8wnR
2cApNGqnrfJlAoH3U+sSTRDoKK9DmkqimDVpiPyLVz4Gc8fwo44BfnU6iL4PosfgOA0D3ftwHh8b
215wyAYR5k0aEOPBbeF1U/zjjnOKyT3m4F8eyZx1CQZTbo12c4j8HndgQpjpzDPgidxccL1Bbkzj
ia1OtAasaAhWmavvBsI8mEUBNN5Ict8IIZBLUe2HoCBBFdeMJt/RC878H/4TotGfMpaPTlazeARp
cgEWlV9ml5errcZfQe/2zDCtHAm7txoQ/awkxmy6LKlPFJ2wXwyvpG2B/2LTy7UXqCscbGHvb3yb
6DCeCao8ZD5H6VIJk+DAkuBNZhhPWd2f/KH5HgdECnLDb4tUY+SMrZsoxGq9FG6zzxr/ou2hO2DT
8fd+7hUX7dL+a5DybWmYN1sqU7mNnAavzfAQZu2nKFPu+IjgynCqHhpndY2Usw+YHuqSj3PmyN6F
BiJYtzsUea9ostqrLrIQ2oKB28aFYtIidLxPa1JCJ1hmO+P27bnqYkHngmRocvs+8QGHD70laMNF
Y7pN6vl7HmMxl92sDoi4aPh36kfkDvbTGIDB9SZs9tusr8ff3NYfnlj75MbzXLPF+tRfDGPSQCAh
tIlruymY3tBnSVPy5EWen0KvuoGI3UIcVg55o+kI+suP7RJ3oUjyyzphtsOlPuTkzX6g+q3fXYSW
65h8WX5Fa4jA2p5z66P2SkO+fQGwjhce+CHfn05Bnhl0Z2yR/DDIkt2UxjgpnXivynn+QZ3FoxXr
8iPFSHlXjwr0UJf0v1qp9xPSwAx5OrFAV9OGflgmdIBu6o8VGZRi/BZMbn8vZeIst2YKar0Z/bI+
0gUtk03YKc2IKvQOay6ujw8onXYaxIjZQhTQh1SjkXREZN3aqXGHrcvL4IRE+XmO3W9UCO5TwzD/
EDdzd+I5gBthWky5YfAygsFGJF7Jp1jgJW0TdReAyvoop8rako1HsAXSnDW6DePS1Sgpaq4LXPmb
BkzpFTVENx1iz9QkgKRef3Eq1p+N1xHNxtSTPAuaRAUsZnph1DSlZ2/WJCDKu7HWLhrQ2rwY7TRX
CBwDAsYYq4tNL+jxzSv4eWZdePdq5qC3WE/F88AHeLsA/81rv/LZeYyh4ysa1AmmcGLGgbj31z53
D+ljeuxIfqhI/tVamx0vrHDTmT6mYppH4F2yKwlw7tZKiFXmvYRR/90xCertvM+6kw4SRt/WREBU
GyAHJ/kDDiKa3enJ7TUajkpgjN2wDQu4Elb4UnxxFpI4I7Aohu+2o6c2P875gP5+pVPtl4YAYAp6
Nt4TKWFbStBS7walf46U1wRXNw8rwh7vqycuGjrKztU9yo40ah4mvHOv2SpC3QHRIQnbuPZ929Q2
5llC3R6JK+R9ylpW35NGPbxaTtpfVNLQl8HKGNyY2epec22JW4F57Sh1gNCkH1r10CISeiRnne2L
saPwChyh/AFnOL90bTA8oQqiGTpBUkw3dcWyuindoILF1CZwKZBp8FCODm8snAoMLxXApeyWDn/H
+yQ0cCAzW5JW2Xmjy5Uus33UmTjDc9De45hwMqJU1tAZ2lDPBETEl8xhqUSyOP8sCGd6J2KFQm3x
OiIsaDARdAzfZhNnafPaey6p1hZvXcwNvMy4pXZsdtK9iFuyGCwwExtao1cmmvzzMIpur5EIXGu7
qogq9G1xXS/1+A2IGGEn3pSWO4AmztYzTsRy0lkPOm/0rTuPwalM7HjfDos+ji2WdqXRuWwsM3Y3
QVGqN7q3Fi+xUT8L6rtrUzdknHZU/7Qzfbo0VvIIwWGATBYPNO0Z5ce6LW/6LvzVGmwbnHcZnbzE
7XBoLDYJuTwasEMTrNzqXCd2cF8xBIbw5g4Xz/KXceMxuCWp2+amCf0t/WZzaUEcEv/o59coy35g
b0AtEs3ikAXzRzyXyZbEE3YGQUZb0Y5KemVmfrFSrJ6+sZO9lovaW9zox2TQ7XZA83vO25qeTZ1X
oOOQpe0SNdk7D4QTOt6aWlYs5j0tGBWzVVhOs5k8Ervstr8P/Jo+sB0WyApcORSPk5sgw0l42WTu
yo3IYUZeW6RrjS7jG3qsyJ7nOjnY0DiAJy63GBb4exE9tESu3Y0dCE855C9hK99UzGLtWtU+dRRO
NdynIWjqTRgz8BjHJN61FlYUpDf1Qdo5EbiwwZ04e1wC8sFrx3W3YU8GeYzPUCWp2hRZ84owJLv3
YjgwljxRWHXHYXGG79bEGEQq600JWxzEQoU8NRY8jYEXNea7j5LYgYexbx6A65DsJepgBe2vG8Gk
sO4A/BJNIuAoNZWQ185gfcLG62+IasK2wfq/SRmD0egJnbduxFofl9P1oPV0NkXz+jWL/b+x9d+M
rSUbxb/Vpl5+M+1v8x9n1//4sX8KU9UvoaDdCFNT/dON/g+fuu8iTkWH4wNtFn9KCHPsX/AC+X4g
VxXi7wPvf4yuVfBLyMfhWQslmWPiv/OrKfVX8WEoyEZwWbKZnfuYU/6idaTDhDKLudQpHHiit+jy
sejGtcmvEnIFriZhmuEppqF5qUWa9OchrbqHRFtDeczJt8vZdw9ENBOzQBZE1Cuy1BlwSD3FOMci
J30gKkQc12gPhkgNyhgYjrdxbpMhACc5ep5k5b6hVvkogOfGfNTzgKzkqcMV8dCa8BmELlmUFTrW
Te0V7GRwm4CgRfZ302OuowORBfZj6xHc0fFqfQtzzPNEFKXysarG/ALJi9SUMiCoh33IBhcG+13X
n25LtparGtx+jBZp7cvWCn+20kD20rUiDmAAV3KOaZbjJIdj8aEGIrKXsaWh4LSMNtYTlS/kIxk/
+cH1T7eW1fLToz1g4SUngl0HkgVQF2V/Xpivb33V84OtO0JClnhqeYGVYRm+DtnSxLy4AvHmlySo
eXqgKydDEpyAoJ7AsZrzYPX8dpuYNAai5F+0aRduxxQqKo2ekLkIGGaJSq9Fl2uyAOmm1LH13vfK
fQKkhI/L65V9bYI2FMfRtYuXOS+IKB3i3n4z5ar9zCfBpxVgb+4CXVg/l2QMt5NqogvQl+TTQuNz
qzEhHL+Or12Pijt7xTPx51kSnlltKoZTlGagUQ/C9NWx7+eBjGm9IHvkJDMi6vbVMqyZal0qUVvZ
gKg2fZfn47UnoyQ5RYWdLyfc0UYdEtfP06NaVpVchvlvU1l1flmc+jwYB3EXe2dGvWks36hOAgpc
PQdERNO2glJZci+QUX7JMD3s+O2kc7etm+4dqH9PdbkUL8ZSxVOizfzW6KS9DrD+PGfLQIiEksYD
SNeoC8Pk+CpqYE1ns2bBh0F3hdKaiQ3pO8yO6TajtOVLZgs+eRe5QnVEy0K2l9uQge6F0NGmTAOu
rKidAgcoDLYd9XNk402yiSkZrtqQ0jA+SfithzATHWi+ouazwr5galp7kjmng+cTAulgaj/bd/S/
HqMynG/SZaRCRPm0AzgUMaYvGcJCrw2ONp6ggykS9VIgWj2WAfAq6JwJydxTl5bBEcNH+9TVzpvb
FXQ9XfHKi3+mBYShJsEIs1jLfqCJVMbR0m1bIhAOabBEW8eXektGBKEbUeAQkNoHhmzcor6HsVI+
tJYiaG+eSepKHfvSx1VIvdzE+5LwyzU5vdtLxCkXEo3W4ZQc1XYsXPVtwpe2ccuZLllkPB7UCZ+q
0+Y8GLJKuanAqx6qbpj2su5IuxZRtmz7sbWOjVbtDVt5mMCByhngju5958YSVupAoS/8VqyvxwLI
TWCFKNvCJqXdMgn/bYAAfhPZdvzrbLLsN2JNz4Z29m7Ra7ygp7wRrF8NE2dG2VBtBT/zsTRMk3ZW
ZnBFxXXZPLFH1hk8eCqhPhlUitymWr4xzqBVnzXJLVW6uSxC1y9EX1E/N76gaqVcZwsRo7XYV1Ru
qEMKPGcyqdq96ivSWEYWCnvTF6PYDZ43XzFCrx+SaWlfQ76/OuOGnbKzLmu/pfsVm0tPuNA6gIcw
kDOG7TYlgjy+f9MT/5j4tb31K222ppDJs0dII1COgiRCacrsaoDNP1O5pXT1MumlKEmp5Ew4TOzR
Y6Zkc/lRLwIhTkpxVyNhva3n3nommYXFv5dM7cNxykjLrooOsGywmHsT5DBfK4TO0A+XB2CxrEqt
10fvXytLk3fRz3Aq80tR84RKe6Hh9vUUaY9FawLO/GLGMtjBT2NZHdbA6Q1Rk0D4a686Ys0yZ8gF
0uFxGOUjwF9+EflL045cIo6kWGeyoxgHSPCjFVa3vO3nW0K+6xlRx9Lt256YDINU4f+gPtz5aTf/
bbnk2VgX/tf78C8qv1tAdv+e5srAcP3Rf5ZM7i+OS41DYrhLgwBs6//K/QLnF0XXzBHCxi1Bb+VP
cj9ePjYRM4FAECg9fuqfNZP6hX9qE1atQsSioav+G3srHpc/q/1I13WAxoaY+2VgCwQdf1b7+Tne
TljI2YnQJeZqdriGUYItbMadHAycEvxrjE8D4SfeOZJz7JxZxEJSvhduuq0ccaQeWPRLBAwukykQ
MrU9rlHDVSk2IlHtZ5kyaoAn5JzJC7JvmaI7Z/oNNj1eiRi+4BmhFENlxTAJo/kGCyXzDbbr12ES
4fhvAxh6YokMQy3SbTc4AIJrO0GRTJCmfUvdYUHVq+JVOlVjpj/Kwk/Mvs2t9UdUBGE0h+1yz0Qm
fKFy4BePrFUAkNtgeownN3wBTjg9mkyqc5SXiJWVnnxzF0t660S3mjq4eKHffrb0256LqszplTIJ
BDlG2PdWO/N0PxcTobB5j5Z4o0OHnZiUsTkJW9nP1L7uhy+n6b6urf6khkR9W8Zguq8gK55aJeqW
8qm1b2PZ8P1J2IleMq/go0FI02Py6VG24K6X9jMzKWegcmo6322h35HqC3ZjyvDPnMmur8radT/m
mJ9DmcMBuPbI0Y4Fv02oWILeTbCg9MpD9AcagW/NtBJCS670e5GJFblbuHB7+1GoW89Jy6sq8ZNb
lZMKQaoXE6ExnW4A+A5nVYdwqFOfn/EZ4BBvO0VZvCmnkqw97mv+5vcLWog4Jxw8jcIX2a9XGP8G
rF+xtC16nXqerkeCh2y6Ifh4dsQG5umDVUq+Qj1nfAoBZ/wZtEWxbN2i57yMmcUxJhNaNVpPjkUP
zfLj9IjLH1i6XoXtr7x5HXUoyoViAYXozyTqORNiqMKXuRgf4Qi6h5mMVGdbRGn0QrmTPfiADBzy
BRtrq+1SPlcON+CavctdW3Kj55PTRweSefmkJZL86SfAkzgSbqJOwJVIvDWmyO8G7gZpWq5sqDpf
/Q78DRy7p1Xr+12zJRyCm48hebKLBsmj54+6+/SZRsZ70Wn7NhnRm+0gtnOBmd0x3KFxwvw1zzS5
YFVGGNo2p7dAqAC3qEdlUpFrCe3cOfkAbs4rf1Vt51Fx3BD0UkhFZLw8Kt6BcP1GbIqbyO7bz2la
M2BQZXLthvU+mSFmvPfrJULCpM4lfb53mqF8WNcIeHaU83vAv+lxHgaUU46t30m6j16+buHU8jm/
tEyu6vVhx8aq3yNvmB5H1XNKRgkUY4p5FACRg8FI0NseEDeGL4owxJVJrpXa6iLghumJs7sq4Kxz
B6yPBCVkeiR1hZM3kx14BBihzqmdNu+Lb8ypcXWJO6X37GeHQJAXi5EVAa4gZKm4G0DChfF5OL0a
Ye/CLPpYJC4U3DEt+ToCqHDaTlzQBmwWz4PA1b9BSGht23zg/ETGsZ8HCV5xFgsriCOFOqPdC6/H
ugivl8bjEnbpzCfUGsAjITUBs6Xep5V8nzUD+l/LwITlDb/gKC+YgdPJp5tSZOG120wWkMfEMuTv
oUzYqAkM2GFp554hKg8FNkvDdmSzKFasUtYjrbR20jdE3qwm6IadxcyzjBLKOQdVboX70i74HAfT
05n8gWCXdSwZAifgc0c7lTNYOtOjXts4G5nkzXsuouYU4iU6EoEin33FPe/lJNkRYJKZ5akNQ9c5
TehlzmrhC095zh1lhSQW7AppQWgWy6IvcY1zfa9QWicXYFTpMRNLekRLlQMCRYx9KtLI+WhTydJs
RzP3FIU3N/jsLVxW0xbuh6BVnm6nyrafm34GFk7vkQRNUypIToTfEroIWnWP1lC/j+zIPbKmG/s2
JWP4mXkYx5OVeo0XCNc7x7eLer44meHjJR6JT6AMKbRHwNrQj+xneOrhiyEyMLtydG9Ovc1w5fB1
zzsSsz6aPb4z6ub1/u99jwDidAhfXLbufE+xLnvDCNnhYSCtfCK9k7bbxrQ0atmvrPfjKqjYarRK
6J0XLuTvS1rW2nRatT9yK7lRYPpzFrSkHEBSGQ2oO8u+dzyerqLIseD0I6dXFYgr1yeuHALnZaRd
S+Rz45qEoSkra02H1DuOSdC82KmqwEfE8Zy/ukzBQPA66yqFuhYsWdK5HzC74Vb1TflgJ71Esld9
krqD4FDr9WXQiPXlTLQ4gxoiEG/hsbOQQcLiCQ7YAiORTpLKTu7knMwnlh9Vjjs77ikhNnGNy2/r
1Ut4VVYtDULpRxMiRPxxxcOSATkTKbt1AJZW/MKr1JwQ55dcokrw1OT9xFrLM0nrkCWm3pDOAoSO
waz3WVflS4186QL8pxcjLItxog5R5lk6BFIhLkC46VXFMxw3fcU7JrjHGi8inl1UpqZhO8OEo7t1
haqv2r6It0MQJ99Sv3EJka2i7w2cCUvWDUSa0N0yU95iL+AZ2PSlXVrjqevmc5v0+srPQixN92QD
1VsiqV5R8xw0zdODRfPkXsN5yEr/MQLgJF5nr9C0xX0ioKIzQT8lq2rGE+547M0UeKSdRv+9k0xc
q63fstsjd9vJ0HjJ8mSDRk02qaMDlJq5OuQVEjhUHMtB9NN4cTMkgVskMmCV6cIk82H24DefYEqk
hsFpz9hT+kl4BZd1uQumjul7FvKaSyc4hZOl2ViN9jfAJsTNCq+6S+GYX3wZcfcy4iSKPqj3cZBp
tlIa5SupXv2VmQY4bSoWatNa7vRROHX2bfbLb07mN8V10bTOQ5MzybG6dgy2DrAmhLZq+NnOJvyR
BOxj25Eg04WbbN+4froL2KgeZuJ8TmJoht08deW+DPSUgEEBOwH3Kbth5JLNN5wv7zPrguqw9PAc
mc8g307Hb2FINm2eksXmR+P3gdmlm2b+D5JC58fEhTCNeEUemAfTzutc89CSIEj5UwFtnUokiL18
tghu2thwAW+YaC8ok2d3i/CrPNSz5RyjcMDaGqbOPm7a5ybsEb8Zj8po35ZNjX4oYomCrLp1x0Tv
Y+qGCwhk+8LE1Dq5Yd2e87B3rmtFdC8njdE6Ht+nyaMbNDH021vhAk+KFQvreZnfA9rElhtcrCW3
73gJoPN0huoQB5Z3LoyaH+JabVWlkKxbrTlCgKNmnWnsT3HYn1zwFpsWWv57i799h40svMGj8dCn
Jbz6qhKPOX2163ouum9yktb1XOqCTLbA5+dGatcf3VDg9IwgKF2QLDekiHb1W0b5TnnXE3LH/S3z
Z7jPAWENyroVXiMwrTCSzQPn0OPkOWQ1zoRR+P4HxNm3yVpbJDaIbHbmpj1YPrcNosxRbOal648i
ypOtC8x3y+LPIB8H9jGKk+48VAzOk9jZyw6Fr61Fsa5W9nnOjPqIDCL5HVyu6Y2KeE91bagECWPY
zTkSnQ4z+nPUsKKw8puS6TxzQrqpPpSpSR3LBH9ui9GHi1bYayIBkQobrfoM6EzrBYZz17nicRjz
gukUgg5iwvyGVsVjCpC7R+hUOuCcl3aALL9C5hGXNLtlBc/D+K80ib3RQjocINFj5wGpT2eD6igg
Kv7FwrmHpt2LpEfbCbi90R07EHD3PmPkm5TZ4S5V3fiigamdlxWQH66o/GWF5vcJkqUQQebBQ730
bYyJEdjZv6P209/B+/kXhR85f3wdQ+anfdS+WszGrkoT3CDhaBnGiuip7CW9xbFF09uzd4Fw2qzU
//YrAYBZMHhqq/mKBmDVCsGhqp7IgMxe8wNiNm5gvb5yBfQaMYCVmbSB6Ct5AMLRCJ7bYjBMKIH7
lVDg/x5XIL+yC+L2K8gAeGev3oOk5K2Lv4vo9yDFvXSgR+aWV40w/D1G3oXQT7fsAu4eGZq921OD
Jiah2qrGlkLEGxzeTWmji/mCKWR6nOVoP1OLgpNuRspypo9684cd/7+hHaywiz+iFdg6u2zsJRto
6bON/gsMA3s86pMuzdCdhYh9Suw10+viAKt+c+ZlaQ5OGVKN1BVGWSbkOS/f/3wAa0LmX48gwI/I
gawRmkqufIk/WPXGxLPrRXbxyZ1CRrHQ22PcTiHK+Ft8PUlMsRnpY6rSJL7qdLRUe+210W1cdfZz
IHr7Fvs8VeV/Pqp/c1oYBJGySdkOBcJfD/oPB1WpPqLN6MQn1IAU6RNv//2U1tSkq9GWCDFJ5dOX
MOl31hDr3+Ez/9+EGmZG/3JO+PXe+j9KcDCKf/n1s49ScICQ584FW6HMbmYct3izyowLksxIOgmZ
CdRz7kfW2V7L78opHPqGTqPlHZh6mm3odTocdN26g0ZZWGU/yTxmD1MhO/ub0/VvLqLr+7brw7AF
7IiM5M8HPIRxaikM66cK3RuBdvPUt/C6c+AAxg1xX1S6rPYe1sEP+IbzY9PRq2gS9vJpPZnHEiTg
f76A9l+4j9xPpAwpR+H+9BVjub8ckeU21oIwK2H6wvBp40F9eexoSb20tHjIPbHW7e8oZftJgq86
64H9RYX8vTjaJG0DKG/1ugfjzP7nA1P/7sA8xw2JKKaF7n5d+z/cWv4gNJCQJjmRjkGFitsZztYm
HEfjo85KVVs96aQInDMODFaMiUCt/DI4cnjsnSFEDjiM4YsQtMU38EmoiwE8pUfk++E+dhbK9zQG
KlWgI6WGX3s9VSh4sq0yoluS+2bqb2Yag5+/b0rx60+P/bJ2AeBXTY9JlMbgQbJlul/ruI+0Iji5
WnBi5KvNkR3Qfz4d8l/mnbbnM+j0bPoGjhc6f1mAEtSY6Tz41lElLmugrJcquQT9utWpJo6ehT+8
nmUwWE8Vej6a5GXCYc1pvzxNocfZihXZkasbsNhmWFBZXh3Jn5NfzPH+qz2kpF4vtsno0pBRFhNB
QDAhmT2+HuJ9PDTmtMwlv92VoKZRZM2Y9QM2BJ9fX/b/Bvd/34lel/W/60T/K2WRPvT6g/+0nXu/
EB329cwoXlpypcb+ETEPd5HRPhqnP3OlyHMGPR8KxxOwD8UfcsUcAIysDQolGpkY60r73/ShHX91
lf+/l+nKQHIUyEbpSxudof1XEhOUBE3+iS+vF+E6oOrSdo3R2NVSbEoUbVbn0GoqoaJiIHUzci9Q
vbzTPfPAzqT2qR20dQ0ptd/PjVUe4rmpgYws7U0dV6fEqP4SNKO/wxfnXdV9hVG9aiETVTFkkzSg
6sOM9TSw5/iWBYTO0kgGqGLrpkZonzVYG6DC8nn2QdKSrTbhEOGhbsA+c9zTJnHxUafJjadKRLYh
wbhJEz2gQL6bWpLLOI8bB93WqWmZuwYe4B2/8C42Cit6kuEuiZvPnkbtrs90uy0Hk22NquabyMSE
M3fQWgfxa2IxymqK1tpTWtkHulDL0a3JC6pieYQvW72G85ARlrQOUAtnX0zmzuREmLBadx9GdvRC
/ZJWhEvMqio9fn+Jj58z5bAnCEJkzX366MdJvStRG9NExU8z1jMNVq2HU9xld2YOBYavfMFsikaY
Gox1VGjSSoSr6O9a7mYse4x1RGZe2I3dJDa1H3XpI/ZjfG0kXIdlf9LOCrop5GoRrw3j4FjsZCRY
hzMAGcn84nYDA7xu/RIY/Xddjzu7mEm5MK7lwfXof5QtTsdpAqNU2emVZpK3VXLa14t/sEiJOrhL
U+1I0LY2KS/fTYNLMYzCSwf1ZhvkOALTJbJeZkWDgS2lS6AP5gjVT9NBOnEITqecz5Iq5tln3n1u
7WAgOmYkBHWyXXKdLfYNk3B21eq9c4P4OPU4nxt6SXtM79//h70z247cyJbsr/QPQAuDA3C8RiAm
RnAekswXLOaEeXJMDnx9bzClulJ2X1XpvZ5KpUWKjCACOG7HbFujG3FuDXlCVCi3tuu04dCpaeNw
qEkcbM5By7GlgCiYZ+0TAZkXqZcL2Xx/E+PE3hsVx1rLXAjE4qFd3Oxz1vbikNU0TU0AkAgBZiRe
7OA7seosBPfohlwTK7mEYCmXhFTxPbXJMGhiVqEcfoptHvfIHdayJR5HRKN3T62dWZ9nsVCQp7oz
IY0vyyz0Tiey2WVkuY5uhWhKEhwqUMG1QL9AS5lVI47JIga6D2ZN4pJ/l1vq1egImeW+jkIPPv6W
ZGJ7gFQjdrUTiL2H82QfOdmzghZ3XZlJuXfklzjozCsd+xiyG894KjB0ruSDRIRk0NIHMuRyW2EC
RXagyKpJA/VEQYIMLT/IHxbwY2HXLde4K4q9JIG+w3Ph7RcOPqGLS2lXaRqwe9sw6bpWC2TqvNzx
tEuoC8/tMOkdCD4kH08Wx9htGsvxyMbm1LujfeZoMoQGovzzAGVlP0giKzbyxtaLgyl0J3p3wHky
6LiZ+UxDurnpDcvjk9su+z5pfKx1C5uSJa8ec8OZ76JmMK8s5BAX7oVH69Vk5MnOa+SEgaH0gCtA
WXbmLt/zq+LchVTGFxqXqiawV+feDeLPlxRCDIUNnAbHFuj9wGM99Bfez4ZNxtFPCuJ4jvmDPiwZ
6ql2r9bWDOp8+kdTpidmYu9K0lOLO9Zdi53aHRsesr+Bbgn5Fl4oBAE4uw2+Dn3xkLLSYjtwVwxV
zxo9tWg2M76XYpn3hVrOaGOXdOLrycccJo+sb0XF8N6PDbWFpNWEc8QYkPiO3FgifW/rmGY7iYoM
GwoDPxNFkfsrr2jot5Yp552NqyVUVcslhY36erb9/VDa70FLTEqmrMBH6h4eI5scZukHu2E2NiYf
tYMW7feRICvefAqBXZVBUCos6yqSBLSywh53+cyig/wOXv2glMfEMW/rwv7sed0li0V26lz9IidK
d/zU67fF7HinwUyrpyAYP1HtNoVN43+nKnoCHrX2PMXFk20NZ1/0aiUTXAG3ACxd1wV7HQ83tCLB
HlVh5CRyG7XtD6UGE2ib4BC8DPVBCPorImoRdu3UFxc2UeogtJIb14mCYwHarnOSz7QfBk+zmI91
UVnnxYP+M9pzCwuiQOOR/MRqWZ4Qi9O7LvcumcVDSBu0NeYT6dvciou9Glx3Y5bu47oNC72+Tekb
606xgn86jo4BQnQgL0QiKgTk7r0VuX6dooF8xex/q8FYbJK4IBYOE+GgK20QXIkQV8oxuO2J6Zux
Ty5fiPUXn64b2K3b3sVNU0YPdbbUMODTvW5TvGew5k5WYnwagiZbneTfHGz63AuH4STHRXGvSRVN
GhFFflqnVwkK+CE2uMvRGQ+Ejk56MmK2Q1Ob4+5j5Ka9XVDRRKG5dYj97NM0pi40N/k0992ZSDy7
ZyP+4RiNf1VURbRKTeAZGnqs3NqXO0uU5pVsWKfVgif5wl11r5BcwknONH18IeJb9c8iJWkEZpVQ
RUB4k52eaLa6pzpmeuk5p/l8FGHJkW9vufpKeRu5KphY4iVsOviQwTV0O+fY0oc8YlZpMIQ9OwPn
R2IG86w6Ge/crubuncOVa1bIbrUCdx2BtQj47k8Ur/oJ5s1+YnoJfqUrtRfjywrx/e94/R8ZPRBv
UAj+9/H6Nknrvzhif37D72O1NH9z0V9MpmPfXc0YOD9+H6uxd0gS1BzspfNHncPvNCcssRgubDQK
i1wtnFPOuX/YO+Rva+0SJzrHRi61oKH/E5rTr+4OPwgsjLcuIDMMmphM/qotRJMRj0nluqdRm00U
2tmSPyQA4q5ofaIbb6Y4NsB+umeCglUy6eiKOGbzxoNZP7sVvgvhZd0n06m6T8Q07N2f3sn/QEDj
t7M5Xbj8gpxWvF91hgC3XWRNgaBpU9TvbiJoTDKT6lK5GtmhTYv5EDQm00RD++u/kV2Qx/5y4gCY
hYdZcm7mVORL78N+82edin4AnCdDSjI/jl7LlgAu59s0uM4DTFmh17j+BdJp5fE2ef5ZiyB9trBf
fNZLtXzzh45NRbPMzlVcUHmR04t46As10CjY1t69zxQ1b6mpdUkilv3Fapxmz6wsNgsUBngQJfdp
MXblbWLPJmU3FrcJUyK+Yrr1/XAYFmAKckgMwHU9JYhj5tlvEP1WFg3BIVSF+ux34Obpmx4esNrB
VplFtfa8ggAh4hQEyRYsN7uzVJifDKWMHenLpwGrPXSKpeUZ7HtNdaME+pxB5oOu4hqIyozasSUE
5mwyhHkKFv1pbDcQDmn/SypgGSBAXimWK6kOIox9caeMoU/N/Sc5QeeBvYLNbwPGUI8b/gDI3U4+
76ek8A46wLlqCHsiw+nZ7cO6Rbk3uzS1wixuzbeiNj3kUt9UoWQbuZsGWpz2o6MlXAk+Sg8ajCSe
yrb1AJOwyHyyhjrZVb0/DadABgWRI/gaDzodGPOIInYRPAoiC2yFI7mpoh6Xy8b1WK/uOGM6Z/ik
JoNJnNoTpYio/my6BX/WzBBH5kDb2BQCZXxy3Vcf8tYucb3qjv5rvccgZa9Ns+hCglA5sShTW3sg
XWqvyDBgB7JJpxNk/9Ym9rjP6bwN+pFyPh/0KF0r5cNizyM+73rIrha4AaF0e/898fvmuJTmQnS6
6Y9zqmomShReEiWZjTjOI18zyHN6JQeaWefIkPoqkFb0QlJmOMop4SFU+G7yXUzmeGsBj3E3aeWX
3xGSCArbS+twHErBiYAVbWHejIvrbDxfeVnIZ+8xiY3MuRkAm7pw0qPSmx4thRO32bR+VY9b8FUY
vDOqq2Eo0d5FHhndizIwlR1ss56+4TYoLbpTkxKPY1M1LAth6Kv0HV5r0RyDConptutUdLXAHzoV
ppPBjyNAiFTl2vX7At9m2EbBoIlUkfHvv1bRkEG7CPoWWCcu33TXD6oydjSZztfjbFXztjP9nhTQ
iOL8CKx/no9Yf4k6G1G1rtwrVQKbGpK4+Yy/hvA1WFMc3higSQ7GU24eca0nPApo9lTJBFesZTZ+
72rUzVXS5FLXZn3C1pI/WD43zZguNIv4TlrdUpXg39gD5dZUfAX8NLW+tjnB+K+ihYr0lsDBKj2K
7lOfUlQLhmDkt+fgsxxpEgYBT2SKTZ1bv4GNQqUM3JFNXjLxQd517HmNDZiU4YuZMUleZwQbzZsg
wk5DLr+p3/FMcPxjbY9tdb2VowLwPglWmrs++/DCG/14o1N7eSk6x0jrbT45y0oaiOyooIiUXov5
3YXTZTZXcgSd1FzlcbCKGMVsMSFT7EPQ+7WKdZFSHwn89X2Y+5JLRy3duVYU1LadxW/MCqg29tPA
SmQjDNUcWmkXt1isRo6la+PvpqNunS1kjMxe13ywUsb0W+UWbUllPF0AocTgcIJc2dsYtfqkvJRE
uTJuicvEtUtH3AlbiBxvREu3GTq+Gw1h1Sn/M+s2AEK8OXmwLWIwCSCZvZkQZTJLhRrjTwCAjPom
8WagnBje600kTXGK2X/u8oki487qn8lKeKeRZbK7es6ne+hDThEaoKro9sBZAU4WhgW79hrlR8BL
2Vu4x68TZ4xYn9JTe6FhFDsCLgZ6qpPB/eqOlYcm7FjJnlriXWbXNHYVlqsvoqAGiJLF5DL4i+o2
zJbFSbe0dAFIVtbZMYr+FLCBpWqti7An85xZeMkBqXhKl7Hat6Vvbz23W4EdtW3j7O79aj5U5P25
+41epkLu49TvxK7Y64gbflc63af/Do7/2eDoen/rEL5V37G6/HV0/PiW30dHCmV+Q7QPWPhA7Uf5
RL3/Q5G1BWqtIyVkv4CrcO0X/WN09H7DCRLwff6/gla/j47rVMnHkogV0wxbATP4J6Mj4+Zf5yNk
Vsf1GFNZ5PGcZsL96+yYd8OST0OQ3mU5N5Zgi4qJVKDi3LsNokaIe+G1qjtA6qYZPIoAniL/jam3
zaOxnvQNchhRAD+Hmtn1ad47D8nPHikX5SI3tx6WLqydVX7k82pOd33Rmt9K8so8kv2uSuWWQCbh
VXuwatwaNScrOR7qgJR5SaKXbpcKBkNcYe+jnlt+MWwWOprivCuC6e2mpvOYE5tfPLgMJod4qZfQ
CQrzFuMazzFOYgPN19jqgHoWDakjcvLGs28aXySdYyHoF4JRzOo3XgIQM12WDM+bAI05usPnab29
Ms4hgKrKSx6UL/MEeL2e7wDARwFR6KlU5Hl5xUxxC7isjrpF2BIJHWikP+IxjbeY/b0v6TT2zx3a
Tnbj2tgAcTj7t6kyQcPPqUYrKjycKL2fUDwfBTqATmLiM3z03X4NF8OEfgW2V1EeGkAOnHUUPyK1
R8EGDS7Kt6BYx1PqRcl5mTQ2CYYt9+AJbZ5gqYy7AKQPYRCcDNbex6PAUAhg6hMhVh6McZt1W+mP
5ZXRVZjADVc2xMSjRd7KfAIv4RSQRJgTU24+vk4oaoAE2ikQ4f78xvDYwjJXXFlbm6FAh0TgqW8x
B4fHGiu40siSH75CJEziND/CfBv2UwyPy11DLUx2/n27MJ1uKvb8oT339T1dSupqrhFTTNLq94Yb
TLuKOPxVJHwkIaVc79vUBKz++NDcsGtYkOLnukw4ys+MSfu2MpqLiE28RGY1mH5zBdp5gswYuPjM
UQewdCBicGhq7gTV0vVpodxebEx6xONqk0gEOuxgnbiQ4UF73jAHSLnCYYSzkqB49wCrxfytFmv0
H0sq1/HwGjpoXgo1+vA0626tzgtozlDmasVGxl5TLxBw6UdF4Q0uXhMn38rWnxuWcn7uw/2YS+MC
VDQG5yB1fdMZMr2MVZ+cvaia3u0y8RowPhPbjwZwxUnHc+Iiwq4BW6PwzOQ4o4XV+MIAIm56a+6t
7QSiHh6bKv19FafpHfx01OGkHYkI1XR08smOJJYop5nTHlLnSmxvIna9l4XK3ja0DQHqPeGvGTZj
uZ5eKkMtm8yogvjOqzBCbhVeIf9aL+UEAdI1Dwr7GMsOJ6YJ1xIGQTO/wWlm+OmNgYA20g4XQUlw
4RJjpyjk9GpTpnvokSiB3pvdA6CwbLnn2PDVWIKKz5QBFWHLPmh2b/ra6ZiV26Ts9zGMqlcdrfx3
iXvqaVmkjfQWNao68C8xOkPc6/sjd6L5kcoHXZ9sF4lsy4hqeweAQDZ0ztVE7VCZ9GMyxLM7eCsv
ye2WxzG3x+Y45YlFxCqadSgbg+d111HuE2X2vWAXXlHjFWQUZMXczdzBrAAEt9lh0Y68yoAjUr0+
GVpftDVxjmNxTUtRo2jklFG3K6w4MrYpfytYFc2ShfYinHuDjiIaJYakCL0gs88kh4KdIzOMFUa6
Wp9Foq0nGmVTzPeFzd85J+/9BUpc9k4Sz3h2VDG+cbIfFYdG4DcTHKCR9BeJ99LyjP7EugkzPP6n
bufRVKvOfIHA5mSsplD0jGbGmygxblwJnH80ms0EEBv0+bng1MQOhHQ9en3MEUvFDqBg9kbwklCZ
I7qCIa1josf/XlfNAPeJit8na46dF8z5n3BmQMX56cAOSIkfPTn5957L0TDu8db1dkIHRsDZEKc6
Nk06CKJ4C15eP1T0od0UJbiwTan80rqeVF3DG0E1Pci2dl7bXr/iOMc42XsptgArjQo23aPZd7Af
Mj1cU+do3Syz1T2UlKOpbc3zK7639BhBXMlEMS/zsXSg9WFFFVQkRFeYHCd5I2Ru7f87T/1H8xQB
JBSa/12Iu/sOkGIuxvcqff/LVPXzG//IWwnqjkgy+Z6EPANC/U+C3KrVYekmcv6hua1y0x9Tlc1U
BWwOHc+xgjXb/j+CXPAb5hwSXJa0aEFdJbR/IMjZH307/7PnRnXy1/A8WA1bIA56vypycDK6pWxM
tmt+BamV2YZL3C0m58aOdB2sbn/L2cLvoERz6r022GAhVScha3SMpVVTtk0KyDDsYfvCDRM2kAb0
23jggPwVIEN0O3kkLEuQXyHwE21tlpJuFh62XYdvbxbhAly7IdrQoYKwNcEDDOwHKy7mw+VgWHb9
Qk6Bp+ya90SnNHc+RKDnyDbwTwuSVTv1ERLl2dU+kushOmp+xEjB1JIo/QiX5h9B0/ojdMqQlIds
haNwSKpj6i/pd4Lq8ddpIa+q+Z5Xd65hZoKqFZfkI9pqfcRcMUzRgTas6dd6zcHicCvO45qNTeuk
vx4n8rLWmpyNzIgQbb3maZn0WPv4MZQRd83b6jV5a6wZ3KIsAw1pCpL1uGZ0peJtprEDVyqRT/Oq
Anuxq9Zcr70mfO2Ad16sqd9pCcq7fk0C92sm2FzTwdmaE04+IsN0gVdXRP94Vq+J4nyCZG4je/Zb
FhfXlW9BuaRpdko2IA+XbFthCUfg6y9DLV47N+4fLbosyNdTokhRAyGcBostKedKDc6LLnJ7T+WG
PBBpoPpxXKIIqD4r/tkx821ZE/t03bF7ACEks53nRe6VY0zmD56M1U6U1oM/3q21sWE3ifbA4HMn
wM7V62zgrB7B4Q0aU/xMuELfjl0GFKSkjaiT/dYFdMQZti8PTqWLKxyO0YUNTnVP27q4Bv30KZ0E
OM7azEOCuvO+AlP9OA8QuDzDLY8TnedmbfXbnD75h2hozdvB6PwwIm504rAPcgF9oxQs1hJAdmG0
1GgKwVhHkCUjl+7EMv+BtesrNB5jz/MqgibaF9YDFzknWdq1T92yIoAgGu0serRCAHqC9bN7X3O1
wWuCImpGgHok1FAj6V4Xgogb+LPGPkF737iz5LfsGJTigQIka7BSCqoS45UjVnxqiqR9cAtaBmYM
aVc+6Qya1ZN5p3gskKdQZOLGluuGy3baaG+2Dw2iD2WPIF4yUzB6oy5zlues/wBoyQWZn4o6ZvYu
59h6hpGl0z0C6rRKkhYg2SHMpiRO5MPk6cJrtrMRyAHwUO5Ojy6PVbD+Lr5668USXAs7083Ss6dM
/57URZR80mIB5DRYWeHsq6BGQC/ISvHzx/SG6jIbob8he1xkFhxWxXqSFimrNtxXsFJVdprqNYNW
1EAuCfmbi6gOCjv1+DimqZhgWHwIgvGHOpg75pi95XmvlioEYVP5FDe7nb2FwR9AVe2QiEMuszh+
K60UtmGWWIzB0OVKLk88JXQfzovFoc5K9brgnWY/Dtl9MoC3pdPn8RHAsHgb6gqGu58HVu698R4F
POKLoQfU2FcO0YYq4lTJ/3hRfsrMGhgOvNmhj56qfPCYMVsOvVu7VzabD8PSP7cX/3Wk/RtHmuPi
Y/m7J/VLquL0l6f079/0x1Pa/c1m8YJDjQfi+pDmUfzH2sz5jV4U9As2ZK5ckTL/eko7AVlqF06M
abItsi0Ejn+tzbC3oaFIEx6H/BmY/gdPabZjf9U+eMqjyaCkeA6/Bb0qv+zN5Egwo+ZjepQSOjlL
7Bo1Yg0FQQFucT44O01eaK4kyaFhDRGZwEK3AtH4jNd6uHFqzFrBGjty/ciKdgpszV2yxpLUGlCq
K5xBOCPkqY36p4i8itzOQ/tugtRSaQinNn4mOFK92Kx+7ppyIpE42ob65kYVwcoErVzM2n2vzHZ1
ddrgPp0GGNbmI0nZe7XxPde+fqaTq9TfA/ZwfnaVMrLegJbbKWw27FGys0kPKgiUMaqeJkfg8ALu
NoibobctC3xDbTwZwmU+WJJq3DWwjTc+VUOoiCmeMd929I2lNMp8nsjPRV5IjDP9KHlbUCOPlp7i
S9ZY8EZzDzAdoxfnADlN7t5qOZixXv8iyqU6x+jtG1cuInTJIr+qrKt2rhWJ0PA9l2yuM70gbs4P
JJut+CRwqR1oZ2zuqEYwfVTsRJw40xhvfVdgfufB8JyYXRLmKY5WluuYZV6aLh17WC6as9KiFm50
OosIFkTBmt+mfaq3b9vUwbJvIOE9qVbSdtXQ37ChhIwlaCzkhR2v9aQnZ32X4fLEUPoIHAY58hk5
dsIGMRkZ5oxmxVP3TkGoUa0J2M5xWET4fYcNxQHyAIYawiNh3gSm+9ZQLYHGCez/2YJmAUBk/ceC
uzhzTeOhkrRDxdfNSbkmBZ05J4a0Jh9B6pBrd3swqBnHkHT7cUDtR7He+JOYY85HsJ1iARYFNFgH
L9Zg8OBUck1qBGuaFScmL6McxvQwUci2HHQfcOJd84GNJsZ1EL0Ed6d0t5wD6Ne8zpKEOeWMWJkz
sfCC/PVNgbuEfb7PFzKfHG35BSarZanIGMa7W44RyXJ6riKWiGOOOWuGeBRKPMYihJDm2TfRuOZM
uz4y8V81I2biGNr3N9IinIJZsrBj0+t/Nqmp+DoUoMHbbW3QCjbiTV8TmHAJ+c9rb33xckEj2ODK
5h1U07pIXlrWOB9JWK0T/ixLx4qbcc/gLEdqD8qTbd5J7FWXj5/o+QNO8NEgXEwsiGuzHVdlMZuI
IE8qJ4PiCJc4r5jscTkoZYl3c15DnoKav7NnquatRXgaWbNpdYzTzBX3Hznd3Fn1JNIYqttFIIyc
bWuvaf7YKXhZcynlhUiJ9wmi3Wy8fPyWsliG+FjMOFXQXynu22CV4yozOMfcBArbGEaqjmBs560L
ITpu2uWxn2DL7eti/ZMSOVjfk2xFw/fYLc/YvuvzDBqquwnm1a/+M1Ru1GQ18nrNgAeYOw/+VHCH
8jPs3fhlrHmfEq35sSxr0DzzjPWasla+e+wasjzUw7jKGFaph23S5BoDed5PYR/Yy7FbvOnBXGkH
I9ihN4crDdR1PViS67RiVRiIoLn0ctiCwmTR69pGi8ZpY8QfyooWAtwyiLCmH52zYA5e+GMiz65H
rIcsmek/LvCbvfVi6ED4ZbZ+HLmKDxnM9P0CqGxrjvGafOu7r5nhWGCPeOi8FEGhH6VnlFvfVlzY
tkI0oMOwNi6eKQxeHa0VDm1PqILbno2hE7pBBTqWtwzmsQ5cn36SwP/aNhnhfquqpbOj2RSdxO5y
1kpxJk5Otb6/s06iFwUf7eINLcKzb5fT7WS5YifG2Gb13jsTtrvICpAvRHNyNPVMdSGTZKt4YtxX
cPQeihG1h6UqOyMU9cR+Bg6I1XVS83fhl85VpPr0mOHv/Fa4/vIi40H7e5Nb4KUFUPvdafX0hB9s
hrFDIxBiILUiqfFMvkO9ANLoQpo2odQWAbH42UL5RokuLpamBagAibs3ZTnvKjg735FBsWU6U9Gd
mbnZzY2ZPwtwHZHzNudZd+5xAZDiIzF1GhaVX5dsGLBMTvCFI90zkKXR4l/cuL3BdVV+hyqXiN0i
1Vhs9NwCNui1vCkm44HILZZeUiDUuqP8d9alIKzU3qOFJafRpKZn9PSeApkxpJmruZ7oWWexO0R3
1ai4m8w+nUpGMzxAuoSWOFEL2gcdfUEU0TiXJkdleo4ap37Bm6Aei0ncJe7YEhxb8w5xB0sNpN5j
5RNhLgboKLctrcgcYIsGtGZivsb2pM8ikk9LbHufBkrPD7V2a3Vwp6peKx4b1t20CgS73JmOuqHH
dmjsu66LaeGBtE9DoZmY4AMW4N9R25v3tOTUO00/3K7IlLWB/KPwlrMHbXZ4KugXYM6fPkeNLost
jHk325sltS3HuS1oPjQsUYA7wfgutdk/wS6Rb6kN9JhHIabHIUPKK02jOY0efp4tXIjPmsf7ecKJ
d9Pb5ueVTnvddMsMFXbSjQcAKeovkLCycBSB/TgHhjjPOrPuc8vrf+BEUJ/nIK7bd92bxXiPNB6R
M8P2eoqLHJxvq17teYnuk8SiXsvLoRhIC7Rjz9G74Gw/4nW7GlhK3yrVezsS9lSJkCT+XvSTvrRL
CibVnSGJp/34hvIehTEy4V3QBO6tHqYYqGiFdxEvrt/c+EaUXwMxsKuQ86Rxj9vBDX0xTDveLp/W
Xk9fgRutPqdDT4FW3TxHQ2Ne5aZ66Xkk7shuumGXmW8WLuBsyrqLMbvidWIjQf1LPis4y521iww2
OF0s4ltH1sP14KujHODo5r7dc/qwMPf4daPZDyS94BVK8gmJYIscN/YAynY2oKpwqQAgvJSTrI92
YX2KMkr24sKDPWvXAjB+v9KfwYZaDQz+zm5YkWgv4EkR0EYS0xzJoYdH+D4QjknE226cexkLD6SB
6h9rJShtUNVY83oSDuCLxgTZj9eQEF3abeJnz2ytc6UghVqOJqZagaYN+rJ8pEprrDYZ48feZrsR
artADG7M1YPQey4FDfBu70oN0I5D4PxkQkw8z52zGoz4xtGL62vuQCPh8o4q674M7p3eHA9NNST8
X1s0Z6dcWjLZJRThueqmHYc8SF3JVANYw7VwT2mOGarIO+FvIaOcx/MzRJgIn305vCRD8oopBWC0
a0kGCtpwn0dafVgYakpi2s658ppSH7VJ8YsIErmHB8LfAXfKxMKpNKk8kv7gETfPE1xxlIhxTtf0
NqOV8XQsEvqSqFUpDs0k5AvNBsZmbLR6jLLax/3fRtmOx+F0lJCIQoqrcxpiWUaxsCf+hfV9g4qG
xDbHOCPELBwISPNw1krA6LVt7ez5Hn3tU6Qntz73m29ZO3g/ZJFMuzT33OWYBH3xtfF9YBwqiHbF
Olo1ZUfn5zhj1MYjT8PrWhkN+B6ffjWC7xvkcD01lh1GJLpX6N2IFd+3zwSyxpsFfJLzzPMtv+6r
wknGLUJYeZf1EDK73K0f6H2KvQf6HxzS60awFghljAXVJL7klm3Ge1DicONHk1kw96wcLJJ+hG6p
L8DUux2teYHeZp0EUssYcI2rruHOOzsxBMiRhpPFAYjMNuQtRux8WKIpQ+GKk32bD/PF7Vz3pq0S
XLtUChhs/VyAzXXRnzXBzYOsUn1nuX33lEwlxOr23MhFh21gt7dlV3dfsVKZh7Fv1ZU1utFBxfKF
QW3a+2whR1+J+2ycabFyxzxHGNRlXEAIXiZrnwbLgtdOQK6h9qiCN13a3vIwOGbzRedlQRVxYBc0
SIIy2TgVKP3KiZZLTpcgRVzU6dwZwbzcGsmiUho5Unf4AvT2qRnmio2dSgcR2QdEV8c4Rdo7tInj
P9RW8akB45Gcq6L1o4tTme/9FDTX2mWQSyXXwomUMF6SJZvpyc6zBCb1B0UihScRECFRlG/c1Stq
YuXhKXJ7bjN9WlYQhXCUjP272G7aO55+p/4ntOJPJ/n/j2XzF1MAVle8AHCIHcBlliA19ldTAPEH
mhtj5lpfKXGaHE6ibgovZpnBYwXK+ncRZ/dXBysrSQf1ziYdZgpGhV+yqEUyzoRVu/pYlaxG+4TR
nfgN9RZGz8rLroevyOFC3MSjHJyTUkTSsYNZRlJeU2gEMuUj3em1lVC3pVpxYYYHp0aRkHsZEzgy
Y14zAIqlihjbSo8yAMgWAQd60S+PtrcyxFoNpSQdwCD19Mq81+449Y8dfoduv/QWzIht5ZGl/bxw
nsjXDS0HtjhygRM58co04Y7xVPoOuJpi7r5xyVQ/5DJWj04QM9H37docQpi5eTOB8mhIomiU673T
5IBlGdH9gk7bgdPk4HCQ8GyPM1+o8FA1EF9UYnl611kSUNV6Fv6A4fz9H31VO/68swgwN3sCpQY/
CsCGX3OmORNy5HX0Frjzel4GrcHZYLDAep3+/getV8//84NYsjAGYM+1f726pOIE1xb8IKpb+BM3
ktKmvmr5+/DZW7FBK6IuJvXsYUulAPWf/nRoezJgDyRMKPgrqu/PhuDGmGH/zJpqsKyxn7xpkmFK
wJb5sVDHWrNG2Hi9zyHAmEqObX//wy0WU7+8dpw+GIoD21qj4L++9ilzjYj1f33ES8d/fZxiVqW4
Z4CQZR3HZmGthKlRzDVd7Gsm11TVwMGviv3iyKLWevr4hf4rb/4bedP2vb+XNx+S+tv3/3Pqivfq
218WkT+/8Q+J0/qNhyN8R8z/oBUDk6vpd4nTt36TILTJJ/lcaz53vP9ZQ/IdXPoe8XZhoo7+S+DE
3AVt4oP3SD/zP1lBgvH45Urjcywdbqv8Dvxezq/AgVbFgyqDoD4a2KxY3if1Y5BDNoP0EwBJsd3X
qRzH68Jo4LwMzWvBIf9kTrhc66Fg6bQkedh0ogSHXVYkxMwXF+UGSFvRZixq+Ngsg8G9GNrLVsyG
vyc7PoHv828aQKYcLa07+k7Ve+CU1zTHXbOwAjpGPKGHd4AJH2d5MeIQAOH6YzCH9IbEF85nvyGW
W9XtxjTkAmsEzzZlSuc6MO88qyMwp6b31RCwAVi9IzuV02qR/ugKKhxLDhY7eDo3vqMpYvVp0Iur
H0Fe0Qk0PkRg+dn1DXsoZdfDvNyJbD6Tb2oo8zAgXaXvLEnrsG6Xr24P4nW0vta+99rOHSIL0UpV
Js6nqKVpREk4HybKRd1FC4RneWP1zms+Fu8+BJO9GaOEMIet70DPki+kzP0HND8Yc4ive6eY69Ap
CccOa7hqnMan2JkeJK0HW0lwEhx+8JUFZ3CwEnGE7nXOBxuD0gqKNKaON8Y0caWmV/bK9NK5fvKS
+WFqxGvi5FfYd99Vm4G+dW/8xFlvZqLbCV4QvRV08853AifOfnb6fRvQdUHk8IqcJ7IaPlzSSUgZ
ds0bZScqooNR9VSamnQz5AF1pMbIXYkKxV1srO9lUr4P1jxtzBmqUc/CZ7v+rEbwBQbtzFNn3vX2
dBiS5WxJQqbGaJ4bH7UP2/gPp+DLXCu9znN9ZinuHmWNz45Sq5bI1vyyRH20KXqvIFXnGGHe8YNG
hid24WK5KDe7quflRYk2Yimln0rTDfVcUTeWqB5WUPpejcDPClt/lfVyHu0YbS+hZjhv/ddUm19k
69wGUwrDjDFxtvvj4sKFa/X4tLTuEcGORLJyjjEZMEx3kmhtP7J4G5YzaEGKzyb+niR/nKvA50rQ
S99jMywdSITmSxVbXwOH4yJHqGrTM41a/v9l70yW8zbSdH0rJ3qPigQS4+Is+p85UzRFy9ogJErC
PAMJJK7+PEm6uqRfNnWq19UR1bYsSpgyv/yGd1CPXT89ukv5rQKWthV+MyKPsjzK2E43RTa2B6Bb
9K19C1SvnaH9bd67Xfu3oEE/NF2Nf6DrIWfuBofR/DmeE0HKgKUo/Q9oYukTwpxo9dlonjtW+zGP
gQ8ENM92vRWrdxIJzl25JPjMdK6HDxNmaYDP1GVHonMxVPg+0V637iDhlnvIatUdGDp9EGmpLgFi
4l9klfJ5tIePWvX+tR2iXMKqacyQgNFAm+/oKMpdUKzzpzhocLSiFIYNkrtd/UQ6+4T9M8PP1R2i
jCQcDGca37p18bGXaJEXSwklmWneKrNdO2qyMXdJ7V3v+wCrM3QSL8OGyYUfdLelld7XDYa2ALae
GouGDwpoHsbD3qel1v1zXTsTuzJP96WPggD2y5vWmAlVxpcQS9b43h4x0Epqlj92nM94vbcox1Rg
CBV41cWxD7Qv+W6aLQCoM8afGpjFAvHqjsRpOi708Ta06D8Eln87Od18Eav+G226K9cvLt9OGM4z
8ZBMAYgLiBTAKdBGzrKVLPfdCVPrBidkq4C73o0m87zNvA4Umu3/Ij05T8PN1SIONEkG6NrhC6zl
O+UVZtxT7esAmXC2+q628Wyjltz4koD+9nOd54BcyRCzAi4mQEa/nF7fXWnGXkrm6IOfnLH4BM+h
2JhwnNszFH8YBM0F/yYOb1+TweEPudfLNfGMYIKIeQT/5Pe/u2Yia1oFQ1wzdvbSvTeoxwbvyq0l
sU2xvJJeHmG/hPY8EN3evvRPmjYv146oYYwIkP1Tck0mN1PthfVpqDCLy7F3uMfpGurMIK4AoxUn
ES3P87BAIpqVuszVwL6NIIjTHX5OgZEm9Xo1Uf5QaHunCDHkbT71eyecr2YEypGbAJsCg2HTNfkN
XSO0LdUDhfCT8FL0WhbmfWFpbZemiY4ebbE/Es/zMXgiPLz9pH+xhCTDWwfZHlt4jnOGJ3ewJqwa
x0WOwxkObiPuacagAos15S+u89PwlhWEgohJraBRIqT949eMZhsEd2jWaoTSNAPBe20j3CfAXtE2
i/Idijw3Y2JX7+ip3AejqN5Bdc4gxSXfOkVcNqkKGvIFkrrLVYLFLRJD06MV+beyV8c0JNx7bUaN
l6RU9osDvNBz9LGi9EbpSmdXk+iHh7pYnpaeY39yMvcSlZEKUvSI5m2dfYszhCPqouQr4nF2XKwc
a/KXvj0VJUCKpZUnpKpOqGxiL0dzndHhcgVlvsSZcL0PNCwuqCE0AEPrY+8h8hAwb/3Fi/yLCIMA
FMosMPADBwrAj+9xxTqoc5HAPdEveUknFiKb1zpYkszy9PZHOy8xzS7wBOdUGAYBjFDz+9/twN7R
NNZdXaNdqB7cIbuscMf4xSX+IrIEkExd1/x/QIJn18hSZhylEPWpwVoK1xFMADEeeDaRHm65Po7w
tgrHPeFcfItVX7rHAODSWuLfhzz/HPr0Nx20WSCj5/Kkcg7xNCI6tbq6Ac/2jTGX3AcxQPZSYgCV
Q4uHt7UO12Xm71GWeR+CH9v4Q8gMW6NXUiJru7FtzNxBz7UHp8e6Tkadc5wWRu7Cyb55NUuwy4ob
tRSXhQdqGt4SCSrur4tnt9saqNEWFOtDU2OShR7Oq/j/30qpuX+xY/kW6EoJ4rBL9+XHj1I77bg0
uqpPdkmhoNIq22bjRAaPouMN9sQAdkm3kGYJbysPxFI89ALce3XHBPYpBB+/B4UGpj9eZ6C3dgMC
UHyg/Sd3ADnoiyj/Np4C5C9iD0czJwcAQCRqUfXaQbd8Es78vA5ikwXZb0h5kVV1PHBvLcciFU+a
RGzTxml7lOUMT3h+SDzfMDhZn25L4Bt8NYPzdvNdFZfRES/Jp6jt1Stx/m9f0l9sEs4M83/AQ6ne
zt7RnHRoEs2qPs1IMJLioEM2czsuPh1xm/zii9g/dQnYJyGnMGHNtp3wpz3ZuVKDcpvqU487y95m
mLsL4/wy5qSKbL4PVm7wWTQFknIIU3lOBpiUCD6SAE4NXfSmjtotHLYO6sdabbIS9+Fah5+Hwr62
VHhXRqBD6ILnuNJibibb4bnK14elBFMamMOYZZbI4lM8mywVN5d8FTdgFHb50jhb0tU97ePwMPJJ
X8pLCBwSgzx+MOqLS1Dm/Il2Voc2nsZNiSvkxcJo+KUIiusFFYYRyf16mh+zkUIyBNi6XTtKPW+d
H3vsNDfajZBUV5Ds7HvUqy+lJFuzIRZkBk9r/sWq+C+xMguyndTBdpm3m200LB4GzfOjD6J8U3qF
xX5qrW3ZkS1hwXKzdEW4C1p+ugcW1+GLaoAT3XXkLc/9OO5mJDVhZGQ3tPWqbbSQirul+yFPFeLm
LjxxbHJxPbi0FJTeqjNcKTbwOJaXFMXHKuZkYXrMwmR3+PN4Aw3wYzrM9WVhe7eAGXbS6fXWFEZw
tMFkdH1zFZLZY6bywUHi6Bfnsf8X25tchwGrgGzGoOjsnETqJO9oLlenIdDPqPY8wKK9Jb/g5Xls
a5N/vZTazYj9zhiR6b3s+TodD3oe5k2X88fA6+2Ksc73EUJWoeplsCvHBK1tJ6xxU530qbQHhihZ
waAugbvb1WXyjM1BdIMsbbpbE87FcU1RyqNTuF0DgNAWMSYf9ZOSpFuil+3WF9m0XRJcmMuQzDqh
MOQ8TCUaPDDHDVdjehxR0Wd+hooqCl4o8JQ3apoeXM/ghUpapHBD5a6b16sqnbFBwI2lsi106xr9
7A9re+gRYA2oDlDy8m8VhwhF5vQoAWCZbH7EP/r1fP1Ph+0XHTb2giEb/j3U//34Kf2+s/bnH/gn
cVKgSucJmljCB5kvXc7xPztr9M7+IZCqi6AIvTAnUUz8rrfGvN5+6bf9U2wjMPJ2QoIhoIIChfhv
NdZe8ofvutegBKlciM2C3QRFU55VEU3XZHj6wkmPMFNYi204t1ofYNDjL1K58qJYFqOCn4ACHDx3
+GJrnR2XjAWmu7o/9R0YGhjdREOkePcvliSp1t49ynGDkJsGwHAM1UzOYgKDUlU+gJMHK9AING+n
SNFzfI9rb1S1J6STqIgThBvYP2Vs3UWVC4uv6fMezzdakE34TbYBQpCnmcpkURdJAPw5vogDUlEa
F2GnfmP0LNzfrLoJHFo3oET2ST6j/cS7dHHHxUtiK7gsiu+t8DGlchKzwUEPPPSVC9ZhLrPbuKrS
Yxc4qwG2+QBzKwybVqhaJx6KrgONws8zecVjmLuY1cJiyt8tDWSupe8uVghvh7SJp0+RLcChDRgK
bDIAkoQDFKGihtEeUlvLGjj1ZQ6j0kMWC84qjO4Z8YPuysGwubaNZtZymyaFsi7QxTJeAoWV6N9o
90+r2OFNkieH2G09Jzg6MC6no4pFM3YnWySxzZStKlRXLA9+KbL+poVZWPMVgLWQDb7OP/4TEX4V
ETzhkDj9fUR4+trDZRh/CAqvf+Zf7XY3kBB0pLBf2T3/ExQC+Q+4l9ClmVj6woYu9K+g4P2D/8BR
BBoJzC9g33813J1/QMymGwDkGGMkmmf/TtPdlBbfhQYCEtSjCEAx52xA69/8/nflDSD8aUUbm1Zm
SL5VpWm44dySrwfK3+aiPxU4vk3h6xP5SEV5E2cHejyheSGbJD5NeY08BRgpaHbQID8ar7n7ygcG
WSL8giT1yhj1u+9x//os/wcD+fsGU8zh//6X+V7fPyJDCxu+uKBW4LUFvOwfHzHFr2iRBTqSiRsB
Pwz6Yd6pxea6nigecnhFnxJiE7zkOpM7UEbZ18VCjH4PyFXuyt5eN3rKM1BddF5kZ3WXU9Gkd0OY
008FsAYHWvftfsCw9mYagvihApu7+188REDwtk1SxEI6e4MCAJ7EtjI6ofLu7BcX9ZXKwkIlC2b9
vpNoEcV2AeDPqmhN2gIc7oyK0Q7jK8PRzqIF5quDzRNUYgQsgFSiwrMeVFgg7UACdQgVQOEKBBLO
Q+BUN1aF/vDbz/BTVsd3CAPQyByQJCnnbZYBHfRJB3N0gsc973r4ShsYn/oYNPm3t6/0U+ljrsTI
FAy/Qeqf91k8ZQ9Eca6kUPCkdQZsdPTD7rIfZfdOeOTIb1/vbBO9rDBG0RgxssSd6Fwi1rEHkNAk
jieYNP07IsqwAR37K5Hpv3h/LuxjVHJDGZJdnHU9op5wAfwwpMJCsD3krbUyyk7FED6+/Tgv+vDf
BQXzPJ4DmwHOAnHhp6CQI2EdzazBE40cJP6DwUGNkTWjNR9OV9B1SbihrmGkVDxohYlaW/rFzs3t
+CHF8O+q8rzuXa99EL6+8gZI6JlQG4UH5ykxIl/gWvQxY22+x34IlRy5gm3FNXzGlMBNuMjSus4e
AbHsNDj+8Pvsr9np7YeEgnEeF2BV0saAAofKFiZBRsT6u9BnRGaY8/TLac4lNEQ0uy8wcxouIAYD
Ui4GhyZy8w37RmvnFSXkeh3kJxBOKB7a7Xgo2h6dxSKb8Yaqyd9hlv9ug8e+9SLtfgzmqvrd63xY
WbPzm82gAVAMqO1tDxvi0RFFdEgR6UEiNYUWkNQOnvSZPhbJwc5V8pFwVpz80fPuksmheMsaMjA/
SslOYnwtEz87QWfX28bLqj0ZkH0cZBM+9rGXX+QWcte13aWMd5L4OeXg2VZwDi/cdlV3LYYS3Uat
gXsN/6wkpfC9fascjNVpTmxBpTVI4dtJcyr6pngaEWEoqYw2sPetOy9q9RcNppxeUzru0e+VRy92
gVHlfups16KF0AZr4Z2HmuVjOw3V7+j2Ft9aO22QgBSR1lTbKSCNuTGJI9Y+HwKkw3ZB5fQnL4rK
i1znC6ZVkX/nl1S9Y5jhbSqrbL6bAFx8RmsQI6Zu2KNcAOE0Lr5ahRXeWHVp7dwkA7Uc9JdkoNy1
b3f7wonMjKi+beIWkCewYaYoKI5tLORBRZtfm/e5a8q83Uo6lnTxkQCzK/mHh13ahnkOahRFVV3D
0NfvrbJA/sdGBOsWygJ0C61SZy84X7AfnuWRYVgItNiVn0AJDvc576m+GElFGREP8rFwD3XasiJU
ySC1k/ITrIHmAGgai612QU3SyCK8r5E7xtN9mfk0SAkNS5OcZj0d0lS+c+Jq2hPb1MWIedRGW6B/
abc7X2TPN++RNXmn+/Imiz1MSmdV7FRSIlgRFygNVYhX9UJctg5QepG47iaPluS3Ok9u4sT/mC5a
nNJxFKCLV73Pe/93tEk/OVVd7+Z+yLdW7kdPI5ZQB9n39nUAzhXj3iLaNGpdthUefpspxyhqVAKk
Ka4WhCiUGeyqhpqeN8uVFSbRsRiWGgJhGP9h4QrEzSwxpMfC3aZQghqUJzrF4lJzsOMYQnU2CX06
OHMGgSbxnWM/DNaVtzbN9WihmNwvnv6UM7UFRz8ECKlpL0SgycnbuxWKJWFqsLsrrW33IoUrerJl
Jk5Bw3bxLRSXC6B9Drq8e8x/QXoGKdO1MY23i8jr5165CZBOe/riB4P+IFU/X8KEUBeFitD6Rm74
uge0jLNfAeozFupigltxZ+kCg8NSox+APG0w2BgRRsHa7ezOxzxIJBV6qOvy3lWiPkjhpBeiSNq9
WwKvzTXdQYxMsqMNLuw6WyBU1ALyJHLa9XVeT2jFUpV1l4gPgsNtJn20/HAAXSqKQwyg8Jsa+7m5
FaChdnFLUrAqpKb6xgEX4dBXyKA0He0VyTlHTKDF1ezseeL+MvCRLgC0X8CuEvpqHcXw+xrN7p3D
Rr3VmeimXREjw7IRbaO+Ijc4I5oiVuQ78v45DbCYQUgreHoRKqsZCj5agvyibNoUWZuZ7ESR8qFe
IKj+IkTTIJnSh5qYyuwX4RcPJdjhD3kui10h1nmXWeSFltfqY1nY0F3wMT60OAg9NZCpLjrULr6s
ViqQpXWJPT0P2bWkX37ZoN7GtP2ktWxvZbrGlwAuOblmaBlbX3oFg6y63cOA48lRRr+LEADfeZPE
8Wlckc5B4/1uDdp42BTuyp9xohJVNR/C19RL7gQjTXCdauSRLN/oOMsAJauxyL29jFLvDlhcCRlv
yI7tCMlEYJe5jYIpviRX8dApASxNHtlfKviCKJCn+hs5sHrKsI/Zy8bpLtGsgHFAbuMcbbRkjnFt
eWDXG+tBcwGsSdCBxeIxwILRQ0zlI3Y0hsHgp+MDqjH8G53Jh17g99MHqf1BhB7aswgSB6prjkPu
0PImX5RX3iKOY0dQsOFz45/cuYc27ZaLqoAKococXTAZp7jZTY92bDnbeRwzECyzt8fH6L6PawR/
ijRRx75VOj3y+oPiuXfDLr2mIO7QUNGMrDFpQqpxrHqg03QRYWrHFfp90KYG5HNCx01vl9lZqvU/
Bev/lz8wnQ/ynL+vV/+7/DQUP8hUvP6Jf7awnAgFWId8KAxAYvkmdX5tYaEG9g9SQbitQF1Jcr+T
/gI2JkFFCrix+Gd45BP/U6x6/JaHEzuSppSXMCn/LZEKI1r7XSlnbseG+0claQNJFMjX/piyofik
q2oS7tdUrG3+DQvVWIrdPMPMAvsyIkT5lJfQHQ+Dlhh6DYP2vOclLtv62sYhBqe11nIh5BVdiMn9
po5iw8NHkZskrBfIPukthZa/4nyFOZAC9gOV3ujRlqCvmBbk0+DcUWO2QY+uZmvN79NxAodb5lOC
saKro8zhDJmEFx4llkedt1mg2UX9toTwF8aHGqPgNttCVmBb/6IKsX9MaBFjAxwKri/kfzS6EK79
8e0g128THlfvazvMKqI9BFiLVKNH9qO4iRJ4YkzTbRQ2v3U+XftHlz4DtwYoq+d5ahu3rvffra2/
qr1/uiVmpggNMz01snHY9/x4S4b2VjVDn3wBk+sVNwCtkhfwVkd8NL4RzG2qIEvtnFDShhMWsktb
BJucU6YAMzdoDolgQvHsEtrqALpojZMVSE658Cn2I+359SklpbaWvb8WnX+74kvHj1WRO0AKETgN
BtEvmhk/Vnv0a3jJyN+hf0frBMk702/4vm5IiyWzirL+KmaM4H/z4HI1D8iDNOv922/vR/CHuRB4
E9cFgmFT8XG9Hy+ky6qLVhBSX+jdOLbct2VcoOjvCHb4IoPcvUMe0gPsAhC9tEaMgZNAPRSZhyvU
23fyY+n5cickTnSwgNhTwZ+3UGxQioA9cv+LGoBC33Iu54DH+sqSATLDELEADbx9xZ9eMqx51F88
jmUR8BbOnh2IlBU0ZSCfy4kkWe/wyrKY8yikTJhOv30tswj/Ve6apyNwucjrsOBpUJ3DTp2sLgt4
Es4XfBnQevvq0L1N0wtmdKw7WGTmFZcoidD7fvvCPz8kawh9DAYDEAkA1/74gamjhz7Ki+F5ETRr
GM0HZQjqE39q3u7bl7J//oTMgUFx+0AYCN7n6KW8aWzyMKf6MpRM1oJTFsX1+xJwbWc0/JI4ae+W
aI1Fdd1kfe2LvafSYn3Kh6Bt5abCHXeBTsR0KnrH7DaQZOyqdsrrQiV9qE/T7LpV/4sa/acPQ4OT
KX9Avwizr5/mFli+h6igivq51mPPXfRWVOTflK2ZgjbYljIGjivVMDT9xcv6+cOY0SMdDnq2LlOH
s7AVW6aDhqfL59WzbGclgfMyvM+CsE17sbURMRvKE9ukCD7ptIRdvev6vmd+XVmLox6zap2ZqaaY
p4yf8YQ0/oS17+gr7GTdIdy9fbfsi7MFzA0GwLTYJszg6QmfbRYvmdu+mvrmMyqAyMVt8hD68f3g
494A4VyLRKtjBM0fuw4ZZ+ymoXZdDgOAc5pgGSHHpp9ZgFX+DTYFb4bjzwUyQMcGC9VvrwGYEpjo
4i3UYR8GZHhj1J4r2NTUQiUaAiCYoEpyDNfSRuyJejM2IRqzP0ZPYBiXMnwHJmJc/li1SSE23bLG
vAuHpJ8gjxmzD0jbcTuDPulSvNzvW9/Nq6/+zADIRms8HtZ7tn/kfaiZqAOkXfFzAKnS5hEsKLue
7A+4eyMEtJ+gKK5PK6m5elR95zNAzvkvM5qIUJGRhElR52sodRaczDeVTDNwSrlsLTZ6HPJ30JpA
MTtNDjqt0e3ZDHOOvdLGZxLFj2QUhJV/9NSSju/GOag4zHS35ITgAVYciO48ibi0lc0RP74iLMPV
mOy04LQwR+/+6MLMU6fYVV12U7p1qI+zTWF8lXaWni6nZUKWcbuEkC70LlOZra+gGaccliIezZnZ
hbHDbmvDzmCyGrdui+L05wN4+QiPbIMgXWSUs0Vs8UI9UbP8hiUxQaysAmFVe5wx4JnvAZ3rKkfK
vsj7f/4dXdtZiITSR8hSEN54SywbiimPdzChN8mllzYlOKJozTPhQmjeqkuhx5szUpz8wDyPaXEJ
QWUCGmanGP9We2kFZG2aIojX0uqg4/EI9Ga5NHhb5d9kQbmBGliML88D7stNAEZfoi/gb1ovd9hT
qo4iVk3i9CXfTC70cL7RdbZjIMZM4UN5abkg3Z67Clk9fLQWlRsqGoHRjn8LSwE2d7cGAAtBwPq1
Qj4BjVeTu+X2Ivk9fE/x8Nh4edT6y00nY1UnqHwZWaJN4CiiwL5fpeJhGic267encOJXSSg7qS6j
ATpvvmtQAmUrTAhJ8SsrGXGWAQEAXgH1JJ6e/zhPubkXqKAGoYHyDFtQh4zzQNqvPmpfyg+NEWBe
ZaHJ22L0vLLbAeKE9wEOH78Ay60Dbit30Z0sEWCn0/IN82V0hjYr+hX8TSUpIE6T4+LyfhLhmyVq
Umv12Ib49j52OCGxgYN8JDaQOq5kGS40BPWge72a4JGi2PAp72RvtjTzE/5SFGBtvoSH4TT/GFsb
zEuQFQ5vARGXdsB3exFDXt0ojJP4C7sexRhqYnIxs6pllgF3b4totb0TYFa0KJCleqR2ziK1Q9cN
qAOQ+DJFMtwX1oEWU9LKw1joxBU71naZ7hIl2vXe03ph+YcDQGT8rSpIbDWJwtz4tz7aY6bpJYx2
7xZTIZndNXaaUdaTq5svXGe0RnBNYy8zfs0GAbh/w3AXqZTtUtJmmq+KeAAZe4qtgW/TuWHWIGwz
2DUPU8e5TmCn4M7g0lwcmgihHLAg7lzuCcSEm/0IxU5326Sdmiii0+GH+A7Ejj+mJwynUI/DDasg
zPrP6+xZLrQK29VGJj1nGA/xuE+xMk+uGTVNdsDcORrM4slyE1KCcdZA8wrMafiVmJaBNRTLDO+E
qwY9YX6vc9TUox3pSULl0NW8pV1V8D3qzSIse+puh9l3CLk5HuF8pdqGA0a5ryvE0wC0CRMFMaQy
6BqRtfGoDmJsZ36SEqbj9wAlmrhUCFUt7yKYuSykFH434al1F5/3N6YW0UHxFtkLtjMOLCiF6qZu
Lvj6nfauQp2w0sNyWLnxdEHjB4CvTWuoPRAuOY6Uhn0hwcl5NJP3oVuaQ3Ycp47luCDCCfYuCHtN
fNBharl3i2AUl2wIUZ57arsRR6992PRNj9igY1IsYc2FfqbzTTUCicTUIUR983LmppMgjYueqIrr
ZprPMGSnfF17dMAw/t118VzHe/BzcfdbjHezvkLuryTaKz0H3HGQzwjaH9D0DdjYOSN8Fk8Ie9vg
k16XNW1s83vaRRKWdnm2mMTZb4wK7xbpXA4t22JVyr0MekOqJRNNBPvTwsJu3LphTGdtM6c2qgJO
RtjdDfj4jqjhrbb2P1r1jF6EqJbyEXn2CDOOvu+y7tKvWyZ8fqOm9hkgQ2dd9UlluTcxd4pSbt1m
3ceMmLseCpwUyi8uGj89qkZIGn+amQDNd2tk4c2GiAgo4VZ6M4Qnpp8RODRwfwgfHRBPQvweA9R4
MRoSorKvZcmxiq7SiAJvxzeCmQB2vVtzTmHVu8s2WQplUvq1n3W5QSYZL7dN21t6/AMq4uT+5pej
drF06NwCtntUOhqlvTbi+WPWaZyMF2PKSVaik1TO67qLsnIVKH7T4mquFjbHBC2yuJkZA7UHFQUJ
WikkaOtjkqMhxcEHafJy0BpGl3SRltrSJ45oqwPDw8XPapwg3wKOdxCcxvX7FDhy3HWNAKgVowQr
jvZsp84B1QsbKzL0vNeMgYT0rPu2aCr3PUYsiBMzZQh0C6ixEcvyuIyLHG/wpKutB9dyh/UJh0M0
Ij1YI/37NVAJUiFQiIK+PYaLl6wL01pMmnaAScriiM9XjrJI44YV2uIIwTjpNsDsAJFxu8rD+ksK
TEctSFqMuvuKWwAj1+0UtE2wceTgjXT84rrzQhwIhQfTJa4sPNyYmltFcQSXSFqbfk0hlAOs2zbY
gTvNDpK7Xv29L0dpJbfgodsuv/8z+xYa/QP7YU6wmB6Y6WTmQG0rWbXe+1l7bevu2njuY0U+BZyl
wPwiAOQ/xGJmw/SMHFj/qDOjWXDsJdNgjpWIQMLm7kKTPvYc4GyH1PVNhGNgbzLMzNJIl0HeK/E8
Mw/WzuEVPhkWKamHTjRHDwyCnFNmrBHpXI8aWcsxPkxeY/IUH2MyYkqQ2zSAUQpWFSDcqasy/wOi
OqZza7cW2n54fY30Gtqp8wiT3jCQ2YeFxVs6uo5HFjwLcjfAvxo4lXeVh5k5NGJrjoEJS1zhxF5B
hlrlKXKdkpSodqj4rQu0p2HIbshLUD9CL6LqTUCsSoczGvtnl9RkhuvEC2rrwJycYTcv3GmfpAHX
xpQBv8/flOuBVdw2KK/zlwkEutlLAyov3P8Q5SZOFm5Q8iPotkbcUR23gw23sQdHy/gfaasVFbep
9z/Pc1c3B9/Jg/oafSvFsTi2rcml6jYwKQvSD+YdjU3tj/Y3xDI1kEqGmWrCv9qu6Rts6JgvvNtI
gLuubojh2qRIL+0eH3gUp9SfJxjSjrxHxDlNx8KPZnP3towtXmSLp0fU4OdXUXSUEzIGkDM5V7iD
abBSls8/38TasYU2U4swGv2hGiObx6Ya/crF8hHMMNJ3FoROQOGCPODBq5bY+wCQg97T62fkwLTt
J8q/aXwMu3jhiSWi/XyjaVCB3d/WgLLm9H6dcxFHf6gCfeXixPAuqeYLl3QUyl3gmCzWXlvTfOp7
xMrSi1bUJqkQY56Rgs9wBzgUQ79jsVT06+xlm82iD0b4lQ5ZSuLEJptXCGz33km0yaDCe+YxeLNd
+3EguB+9Ij0y7KVkMsbYtiDJfCwH12yRDiQvDS/ML/mBGKMqEjUb+ekPWWebBSZjPKScY+cEzAoR
XXs5XVOlEg7NqZlJVLdAlMkCfQm9/aSASLAeY1TMyKwFbwDqx2q0gLf8d/PTZCU9HMkyDDgu7ZT7
crZpGpjUEJepxCTzsjV3+7o9itHju5TT3PBR+4HAV13LRTLdVuEMUOIE+LEAZF91rIVym2lyApzQ
e9es3bJ2ovqmQhtJjbukHEIb9Q2EYCRJLbRNvi3Uzopr1WvPIwgjzkazAvINrD40qdRDEkRZ/0n1
aCpV6BBPLea51JauvHZneyzQQfcc1lkFmJ83m+OqxV9jL+aDDG5EeknhyXcetbfqK4lGir7yAzzQ
1XFxZFd8Uqm98FLi18xnSIQi1xiasOdpsyVCHmb/Z0UcrjXUxcOSJMyCEavqJL9KqFlgA1uWtTxL
NUE+FZBNxVambUo5otI+GawTOHA5Pfor2ucWE12b92+lkSm60Zk2WVi/2KbID5Bc4z8mLUZZj/EQ
G3fVEWVz0vUlRJJ+m/XKq8lRIg82D2/dRNzV7qh5Lwx/GaUI6geWk+9xeVp78WpCZUtM9k9t4EG1
RYN4Yemf7NCG36WLkDzqdevVqjSpVWlVCAduMDgukaQdlUI3Dx2k2fSPrFhqsyQDEc71nUBMou54
IVgqoaof4aHsb3EXM1ucajlpb3y/cI3w+Zwnx5jR7fTOX4J1uAjRjS5P4eBQU3CwWS75gVxGRegE
LtDw10QutqvRMe9qk4k60IOJM/Nr1bgUCSO/iy5XuCnckPBPPkTMmei8jxJlqsDXwqKMV3PTzbrM
Otmyy6B0bMYQU8RLV4U5C50iSbD657Su+aSZPZlbn2qUJStIoVM8jgAUare4CVqaI/wgctbrPQpe
JmCNfEYos0uBwVi9ASQzrEwGUlkXn2SzmApdv0aOaBlMootJmFmVb3eN/qJnBEIqiiQDHRwCzxus
mDUgSR2V8+clHk2dib5wmXo7y0WzCyjc1PO8v7jkeVeNNhUsEQ+5DheKCInTj+1OHCDqUIz++Nnz
ZzO9eV0aZWiZzu7bT/fzpQBUk+Mac0Ga5+eAQwdDLUbfsvmcuSjQkXn6roQJvhCsiV1vX+ulG/h9
/xjldtrUEhiuKwHmnM9dBmEP5VwW8vMiq4lCZkorRGa33uimbMO0B81fwZJuCBpT7XrQGCZVYqq0
ZUJM3U0Xwkw2IkpeE3teI/Ofs4+6T0yJUAd4cmbXgd/N/Ort2//pVSHzCawMpDIQTbit5ve/G2cs
OGpg9xJ4n8bMXrgPDihTFnK4UkK9famf1pykMRwxCmISBPX4vN9NGpU5NQnUJ0itEgJGrMN8frLX
wGwRP07mXy658xGKzYcBaoiPI11TB4Dcjw/Xd4MME/r3n8CJmxg1Lmy2+ykjsj8kDhJxehdH5Psk
E5pffy1RbervjLCA9zqQ/lsI7PlrZmoK1JYmLWNSKFLnK3JGPRB2fyI/0pOgdNRpSpcqrANTzv97
b9nxpOBpJTZMwPfkefO6IDEMpY2FNpoUAXzStjSleZZTqZ0ALJms8e0LGqDc9+vf8RiDvQjjeEz4
aB/9+JJhVa0EE91/7GvmRMjwo4lDmCMoar5r3HclYv9phvUL7P7CSzkZ374BQ6z48Q58FrFRgEKt
MuDRzyOLm6Sl3Qb1xw70SlLvmWWtBcZGdRphbfKStqg+NakxakImfv/ZFLe80bS8Kn9E6u1ifn05
Ve6ZFg+tf80ubuBWUC2sZVhzJAzF3ITDLpSjFaLyYRcj0TqYPXNYKj3hM4cUomDjbyTRiVxkDCaa
R/bcL+AEEZmFjxSSzDsjEkyqCzFXKSyTWw1o3BMsrN4JqGKGrDPHud9m5DZgx8wR37Z9y20Frw36
gdSeqFkUjkma8nB8yfgc2yTLcV7Bv9+IIZl5/2GS93QmHbXgbn2V1gVt2bdf//m2Ju45cEvApUao
u/60tCcqi9QSq/6jSTtJzpq0oymBIgjDhN4/W9ZvX9Ls2x+WHKE2epnRgFWFOXM2oGFQBqp3COc/
osQ3PcYpwy/qBvK+U1i3YhDcAZYQ0UQRtdixSQqtsjJ38/ZtnD+5lKjhEDmNxDJ77hzSXIPSmvmW
6R9FQ/vzMqv6sXrvFLPTXzvDePv2xc4XuSQ5CySdIl+GzCvPSa9w15MsbYfho0LbdX3y8sAsizxv
TWb19qWcsy3N3w5SG3qtHzB5gzt0NlFK5kWUZa2c9/UwinAX074ck0NCG5VKN8tnTocNA++KfwQ0
bFiXiyejJ4o1D8dwwIwk6VeUPGZ+384oy9FHWHH2fRQZQiwfgNqxK9ImT01ba7FMGwAWMjSlCxX6
pk1cVExHHpVlSx7OKjzOIiT+zaTIVpWJ1xQEBU4LlkUcLQ91A6LxFwTas/fNO0DsCgSewwQSraTz
d+BhgfH/2DuT5biRLIv+SlvvkQbH4AAWvYmJQQZJMSiKErWBUaKEeXTMX9/Hg1ldYmS2aFXrsjLL
ykwliQjA4cN7955L5kQ/feqLVK/MYUWrIsNiXnFy/v391uz4X8ezfqZMXhLBhWRZxK7wdgodq5qa
qnDCB9+pTtci5FTeanuPXpqY6pmCXnvvOSId7kI5lbpK+uc/tUOvKwTka3BzXYdMCN3QyGtmOqtQ
IRUFI0t7Y7lWvKqI+JK6yMaL2e45MG0hnXA8ThYmtWH3Z+OPbpFuIhl5avHuLL658GdDVegHvrgp
V4Ffy3YYFZq+8CCogHYbEDv6SaaCXQtReQMTf7Xp2kQXlv9sofFGMnZTeh6se2FIlcNezaIYKYH8
/pb6bx+f52lQv4XvGfg9ayGs/Le3tOEbDD7Z0t/zwfa+pG3pWjuL9uheZn7tUOPHLQqdLDjMfpKH
m9qBslEA535ExI9YvfT7kqYpKs7AmNFYoq9rPoWcX9VdPqkhXkNbsPZJkB4LWm3fh9pR9Uq2BHGs
6eXID4MbVoeYsLEbVqR44bQeo8c1QOd+XugjD5CRIauBpgpMZ0PVMHs0FqPjcACFcVyroL1zWJWy
Hewj+8ab22HT1XOzpSeeP8b08MF+WHQJ0rqjnFdlIy28TuRfUU24oHAjlPf90pgCZXHrPVisz891
XAl3FbYypoQRKXVhYcZ5GD27f0xsm2A43zSccgPDsH5C5ahe4Gy1H+EjKbZFYb8njyrd0SaYtfuY
5vJ6GoME/KpTDOTZV1uAkfja/ThNP/e+JPfND/ts08GvfljSnpKYA/yQap/hgBIyj043m9/IzlNf
BYrxT2SSguieZAFMQiVbiEzJOx71t5M1A4K2MpOZy1bBsdgonA2IivKP17hR+cLzmu4CKyyzLYJR
jehpTfnpneH35oV+vZiHUE4v8+zhznckQAHZ2kFDeYEPXqARmswHUVJfXRUF2ASHsDRcw1VxpEXo
Ze/sx/4y8k9fE60OLRsm8fPzSO8qfE5OW7w0ZcnB1c4Bn+8KWyB8+/2XPP2mfy7Dp2/pWBbCAyAD
Gtt2dksnC7HogFbmhbA43hnbYrkgo49slc0U5959aRXhfUJIbI3b0w3qjT3UCZ6DxJWbKe+QfSHW
kx9a2QZXpdF4n1hvFfukPu9wprJ5sboSyJHVCedIskv5syBx6LqkPHscrJnkGIAyMKFJoIIVnEUf
7AKFLNr+QlK9yejFYQKisNYG80taRR2thL7dicg1n82ps9cLz++dvdCZCI9borcBbIO4LzZr9PmW
gOAmNTn+vLzAQuDmx4kdX9hVmu+nZXouRZA/2UYwbXorounRtIbcO6jWy83vn4yr7/ybJ+NpsabW
g+AUZBk/W1CIFS9oH8TeS9TTOKCcRjzG5LteQIwncIPN4AAj9opu6legyAu6PVWxr6hb3Qy1hM+Q
e5HxgSQcZ28vM4UzQqC+FqTbuOs2M26SufSuZ8gkpV3YD9RA8w+VwUNbSRpjeOW7ibZLCmtu7dUB
fFiLw/dO09xmmSa3tlcnF+CtYZZFVf2hcLu821Sh6r/Nedx/AtGTHY3SZ4GQkxh3ttWNJHq2SfQw
5gG58XFj8gXIFERK3UW0ALy0SWmEsCZ+dFzDv07i2fmMzQWfCU0H8nh+f3P1vTu/t8Ct2PZKTrPe
ORKmpyTMc/fClyZx3FujsdPHOrFn7LtNad6KUWOjf3/FM7oGo4rgGa26RY9kI8E7B50ik8/bgqXz
R1qnzhVlM6MgHWI2DhQq0x2NiI6Z3o3al9o288ckmrrrJAnMozEE9u73n+UsKE5/FraaTJ8nc6oU
52LAFgwirJiy/BFNNBg4t1fhV8K242HTFLO7akwro8JRVNgvOpda4SaNJcAg5LAb6iRBsKbhCSG3
rSRYuw6xO6VfSuiloeKbTCZqjzVmupV9HF1GGKedVeUF1rhSs8CkgaW76FctUNm1XyxufWFwW3Zp
1hk3gRTa8z16RCWoeL6D7chylrpJvYtgnpPMIZLsuqDNy47SLoZolTd5iaRkTOnh0vR8dAeOpuxF
1McOq9BlXOR2uyK50cO1AF1+WUuqfneY7kparijqJjqa9JUg/uUQ3dA+3Ix1oPDFJQSkrLl/lbhE
nDK2F6aMrM+I+JMvPRakn05iJZR6hjR8r/D11/mHkfKKxhEgpv9S17MtOqGYh7IfvqQ+AB8qSL+h
8pjpGvLIOFN5L4vqw0tZGt9mYEEl6tGhLv6NAQsnl22zjXIVIPNZ4QWllCrU4uU/wkLO/eb0QORC
ROh1kstuZy5D8NDAid0RAxxu6yCcnmK/Jb2UrN4/gbH/b+nlrEB3enu0hxoLMHmJQBist1vBpejH
oZqy9EfkmfJjI4W6t3LD2HgUdg+si/1tnzfdVe2UxSVeYXHTlR4LGfyc6S7xYh9BcjkO14nR2z9R
zjfuygfb8vH375V4ewZ4fa+Qz/OKo5nmUHl2y4YinIugcfofVL2b6BM7C1etqSTOq16Zw60lh4ye
klok9JnWrX7Gi+mB1AmteryA/qce3SCPrk1YOJ8sQPt0SFgFdpAVcm53lHprp6Hd+/qg/wMGeJjr
H//z388vBSbMRHFI+d69NflTxP7lAW+eu+f/enVo3D4X/OTnZxUnKMfeJq0DfdM/9g+3hZB/oMp1
cQ9pyhgHs3+4LVCVOn9w6rSpqwH/+D9WCIAR00ISzjaWSpWrDRJ/IkMc9w/XcUE9ER3D2i+4zL8Q
NPZ2r4yNg3MoY5CqDnUN6y+vr5YQ0ebt5bEYMFmsgd33R9TKnVwhmVRff7kxd68r568O/bcD/3Qx
9o8BRMXAAYB2XtiI3Emnd3bOMTbI4SmdynqYuyF4hNnUIo+x4I9Hpuc8BwMKxX/j0pQ3gLawR/rL
uRsdv5i6it3lEmCZLwMUxic5z7T1eikebH8S1kpRESeSICQX9J1p8u1OQn9zdg8cURH304mhb/x2
YrJsRDy44exjzptJXgJSyGZtdv1SXyWVvtyE4/D691/ZOjPRvF6UoeIIDyONd340Kesy7KM6sI4u
3bGHkv3GpVVIIsbYgQSP+jx57SS2PkCKHq47DpfuRRJUdpEbkvvQUKa5qInQmvbKaKNwuywQ0NkV
wx8PXcQDh6EOZ7FJlorQIVUL1vopLwmV+v33OC9R6XsndQqeBNyo4TZv752PVIIsodg64sVlrPQQ
FadcB2T5ahIPNPe0Bgif4O+vetZQON08yfqKO48Xg/9/e1VSvbx0cltxTMUgHkoDV3xDF/SnmU7N
kZzy6d51anHLRpsz/xxj5fz99f/6YuoSoOYo6LojPY231x+CoMwQiYqjNOR0jxKmfpqDfrqLhka8
U28823SeRiehw7xZNAqpsZ5jFMLZQz9n9uLowI+4x69LOQIxMvu60LbVy5Q5zvNgSv12mkWxrr2R
l8VIPThBWfyeu+nvvji9E2ZLMD7YSs6+uOUYFaLEEKcvpsVm7XhhXl1bXcGxEzX4e6yFv3tJNHmF
95L/cZDXZ+xfumKIys3EsAfr2CrawiUq/+U1Rq33TCqbrU7RGggsa5qEUR7kC/kNA37q9ZwKA1F6
ulQHQw7TfUTYWrTN2E1fdziHt6KT010cD9g3yznlLXN92sZXAfmg+Ts79bN9z+kBUgLDdwehHV/L
ecUDK1zY+3MgjmGYEiq4eG27P42bqSvqpxb/zpose+Y99DzQAIBPR8kCb1TNQbNHFQ7LP8kcIAHL
uOTtRoSmevFbc7r//Zj+m1kQvwglbTx9WMXOK3VYJvpBho44upA9yczTaXWCbseTMEPx0CDceWdk
6xX0lxMcnUcTT5omeyLBRPl9fkUanlZqZrM6IlivDmQVus/oqPRfbMzxvWlPd60tlVyFSYhKg9JD
XK5GVFkfkz7TJRUMKS82Srs7AmmTC5Oe5lNik8Xo6DFxukWKVUMSIxsH10iKSLYDWXJtGIlzaXla
l0uz6J361usp8J8HU43tMGnpe/Q8achQiDgbtIufBR65ENGx4qfWQT0vSKs9I/3QQHDv9uUQD+M6
9Ya021guPuJ1wqYz3gUxWYArAKS2uZ6JA0MxZg1bfOfebliQT+xhffQC1nA0ayWHS9KTaS/kEZnx
aHyqDerxGyrUiGxHenzumsIsmUqmhTRzlaqx37IEUA7MUmL5HL8uj33ZxQdfFek1pvTqlmOQ12yQ
6YKmBMBtfBGzl30Q1Zx/NzMlNjn7APDu87IggJ6G+GUGjSevOswZm6Rj/b6iBlzY2JrT+q4xyf+G
1B0AIHYqZW5cNvAopzzPqB/7Mk/HjR163scAZieu8TTKJMr8gWS/gvMzCjYZkKiFHd7/Rqe09Qnc
Ux2yFKw81qrpe6e9tJo5ITyH8tu1FfVkX9RDeEWPKPg4jwOxoh75ee0RFK2AseDqmkmjrCxeF6gS
6jsvKvJ2PQVOHG5ofwePUdyz7GaMEY/Iogg98BxsKReP0ZatAe1F0ZHZSMio+6wCh21C6TPbsAVk
IqZYM92rZObHyLlBGR/aCOkgRpMwOhGW5V37mZf1rMwiFn6NMb3HJH4FFiedb8CbNNdoj32xi2Zk
ywi3k8m/BKMR3w7Q82lPo5RcRSABSAVL2w25CFoB6rS7FiI6WDkoQ6a5fBHKh+0/+NOG5ob1be6q
iiwWcjo5uIc7GGvV1yJQeLZsg/qArOMXBsr0I+rDVGe4RuXGRMuDzjDsCHeOahcAojesGVgnrAT4
zckHdmHMK4jqL05jStpNSVQ/GK6fZIcBcXvmXJUliNAHbwgrM2AAkFngbQqv8DnzoCOGAQMj1A1Q
4Gt88mghXs6cxABlT/lhlgVITxHUX4x4kDYfN0vLdkPsX+HvDFNvfhbisivCmrCt61ABM6LJzGxv
OM+NTxF9S22jnvHchvmnyVA8sTkkZLUARNCvBy/Q+ZU6yjJB/K2whgld2y/BYq2R39ZPQat4shI2
Q06rHoWeabZo0hE716syIkZXZQNTduJEx94jSXS9zNJ5Dt1xpIRqetgNck0rLUaI8uESPKJXUy+K
+KVLiC5MPA7zkOcUwbZoIeOTJBaTC4qcjl8/NzptlRMH2m6MgI9oI/xNNhfVISsz66EBx81/VOXB
ddcNzM9MZySL5U5QRBshOv4NMmW+05Cw8bFMHeu5eDro08fW8Kwb2hSCcpv/gkSg9LYvG6aYAMHG
ddQUwXWAU+Ue1xqL+iv1Qc+R7OH86xDQx4HaXrsPabq/NIG+lQHpcg9K9fzt6dOSMwgSFhMOcCu2
nRaehWS+a057kSyXpBGRmElPOiJhqV94IoMOqpl1Lu5AcPf2lODbJxw3bJpd4DehZMXdpEFHevc4
W9x7Afsm0R0crpTFg3rBCTIR8snfAbCqFeQidp9mNrjPND6DLUUR9VLnrLZNEDVPaVaw+0V5Mt+f
NgoYlcv5akpz+WxN7O9TlfNoGz7MZPnpC5l85FQmaDsuq8Ywb82YV1pWoXmrMD1V1wwjnh35d2ze
q4aFR1XtXoV8IjM12YRXFf4FV2T1U9jrBI4Za067DWlzPoMTpQmAPJJ2W6NaPvnAz6DOBj5IrqHR
kvd02uD0equSLWTdvh5+bL0mz2kAZQY8tEN8ipE1Kapf2Ts3I4H11yhmnOfYw9N6wbLDBwTtQsSU
jykh3daFCL8RgsDFy9MrJAAVEWWL34ZtECtPt2nHo++MNJ0CxTOqQ5/NHf8YRFomiWqKua3SR5UM
KOOFmAUbA0hzl5InfVsq27vk61QHm3Tce3R987wy4pxPS6Sm9qKx4nZ6eLplLm7NCO01eA/t3E8H
tqsOAtf+ph4jI94XMSEUWyFLRi14KNJTwZnxYUKXAdw5GfesE37wOA2J95BmIJS2XWMmF+hTGCOn
eKi4GLmnUw2e+HUSAKc+3c9JyV3JsyS4ljMRXA3Q+UMt9eWLkezeU8Qvddz6KRXQntAmtXu2+82+
CW2eamLR081ZyLkPI1vQoEzCR7qN092Eiea59bFmZJDki62VLIbcRC5vfNtSOaLHyEh0KGCqw5gw
BbiCPfr2NdXZiZpI3QVTaI2XfqUfUNo4TE1WFTb7ohXBY9ItU7DqOI4qRGw0/laW37MHstA6fpxN
YsfsNBUPFnG7sIdTjiHO5IuH0Ua6TkdoFsOKeR4cwZwEOt245kVvxEgHTn9DViL2yEoyA+HSgTqq
D7zLaNRPCHN4RSFjPSRM3bhPONI+9A3/knowj6XTu7QFESPeET06T8vmvJiMqJqeKYXXmO9OiRiA
rwXaKe0tEEl9z0lG3zWoJVMAWUjkywZGFy+95Ftk9L+f677jfS1jCG6khfJaLbMdbjx7sXe9yokH
dlXEdJRkvFwWeQR0eVTr2quYIU+MB/zRe5xm0t6OA2mJc+ISre2C/XXvp3YsW1I0Mdci9THd5z/j
oxNSsGkRcmzNe+cyayqj2gIgGPOrYpD8NKAyq/lIF2Bkxx4CpFqTNSNu4VHouW+yUuOiioQ2kdVQ
XDmSOx3nlbhgTJxuwOtcpA/uQ2oxL+iJtY08VpzT2A2x4kTE6dT4Or1k/gbyMDyexqdj9eFFSiHg
Yiix4dzgnGSIoJtnQAHEv0LGgd7jdUAUY+H/xCOcEeTYDu3ewCG0zefafQafIx5Oo0JShYWvboXi
VhI3cCGaUtxiU+HVyZSRVGsSHQWmQvcULb5AwvYaiyIErgLCthP9hV4zzuC7k2/kjPzZzEao3XD2
FLfC4Ssw5MQD/K5q3IgcUe/aoyl1b2HfsXeY2qa7Pq2Y7e1EfIANtxw5qTOoTUpy/ZpuNR4AfcRz
so5ssyr0uNldeIqf7lLuku2NuhjEAkTlPLLncV0PHZNCFbVDuGsMgk63JbhIlDl9x2tmNzPXjep5
usf83WojK0KZYCIwOnJPbfoZmQJeAaczNrBmkcq17IUweAg/mfZdP5TxB0H8a3VZMo3etiYyLg6N
nQ4jTypGuynCpX3o3J5NSGRkwaM50l8r60l/Xy8Y75ze8j72/lR8sGz3e2yExjoLUrV38UauvJZ3
Z8yi9GdkKzKcdVCMLTlSr4fK5gWeCLhPk5oVaU7GZd1R8gzYoczyMUtn7nOCnmNVueMyXRg0s3cm
buZhFTUVbsBhKi6Tuk5v8IgJsWbVLC452U97HR1N0EBdlzdhBWQvmHL2C9KamAzZZIarVlmdv50m
1ZlXZP+Q356GpE2sae+yp+odkoisvMwvMWlRhaFS1K+bnJTrj1i7eDxtUfPXJhDcJNtdpjsqgEgT
7JEJp9WTfzOwx6F/NN03uPTvs6hjhzc1GCM06/h0UM6I+zuM+LX1VXUr0Wz5eDgiKDZZFfsDIMd8
0um0mIQx8/aCHzH7UbHHZHUJ6mBLArd9SWh1+BjCwsfvqc/OkUmMD+qNFJ9iS4PsoULaHh6op5Fd
GVfBdRJEBFjWgbiNJhLBhdGpF2uZ/Y20dYA3w8neQRNg/WwJXgSpHDFbLTKxHgauvD7Nm1AlmByR
R9vbE8KZLF8m9ToM/Oui9ZMCOhjlq3FykHrk8MNhKLBVa3iFupzBk4RGdmVU7k5GemZelooViLNd
vLfcOPnhDNJUByyZvHGdYVpgoZrg2njdYTTVoTdYmYsMZ9ul59GluOTANnWa5k5aad+3F2BqerRL
luVzVukA+mU0fYD/ULJzMcivqfNwS7zUYNkIQ4uTRCFZWOQwy4eYivVmaUDG1u7E+7BELEavW2bX
LH7SaJtWVMkKcwe5z/O3cu6sHVeOH+IWMReRTct1TNDFJ/KGsw1dO6LlsLl2y67Nrd7DWIElBFtY
bdzRna+mNdvp0t/arT3tLQLnvmtl9Esa9MuPnF3lT+jXiu32SDAr+yqLyoUyr2l/VRc5xZUv6Otk
C4IvzONVQyRWs20qCG4uaeq3WO+xHKQy+VzUXfQRY9owrfsip5OsXPNi9t35NrDr8FOMH+171cz8
JrdEU8ROuQyiuwXrHL4L0tvE2kMBmq7aYJBPp+rMfzo873V4aCzQqfj/UVqff6juvx6TNkrK5PlN
b+j1J/9s8ngevGYp6YQKqKqgevilf1LhfesPiUYI9d9rr8WiTvUPKrz5B9pD3WcnQhBKgDZL/BMO
j6ZDajwr2rATietf6PSgDH9TDMOOgSofVSnaaYFg5C968WjGtA4FMiZRzesPlV+ylSmtWh3sGUNd
7uCIX2W9Le4Jr13NBBXjB5+STW6SNp3FrUEWOmEpu7YL2o/UEnDq2jnbRr/LL+LAYMU8BViTQN/s
+lOs9aQTrmmneO2uT/tQhzs7o1xhHMhdKBJog4YAEqGr87Lx119BNe+HVTtHQLcKP/okShVwikGT
skZi/SUYx0ccGESIOKGaP6FUpFQ70vFOBgNggI7ujnSIN606hBmTjvZmQSflezHC5t6dm+SaHxH1
pjU9AsEr45iEdao28ZSO+5bY+ptlRAIzKcLEFx0rnuqAcYCg9m5uVXxnBYrQNnAG2qNM8vSWbkqy
SXRUOdgWwnnicS4+RrHr7iwdap4q/tgzCTpnffpUkQa/inxC0H1n3vmwVNYG5nucSBUKBXBE3ces
Tr27sBL2MXRsUtUryRl4V+FeQuOMu2sT9GFAatzgbC2m9ZXEwrPhM2cbW5Eo71RBQTKO563Cyf7c
Z1m9pyxJNYCwdzT6HyIif1lOZ9PJNx4GgbXjjs6KMIzFgbLJrgYwttQ2xqVb4RXZB3gZPjkK8iP1
okVsjQGHNFFo2OxaVbo8D7e/Xnxr36XmU6LD63sdYw8+8jHEHnkVjO2nOZsdjLNm+RUV5Hwl4tpb
FVj4Ie0S1Sg6d5OnUXSvnNIuicuu8hs/LcjRK2PCOoIc4/qqxqAOHVfJu8w2wo0Re8NT2IbWEQNa
usWfO13PS/2js4BXAQbFwhw2CXPmmKqriXWlTaW9xj80XcMupp4hZLjpS0KNhd19iWDpY+DxsstY
tmF0GDszH44TR5bmuY0i9RUDc/8zwUh2lJidD5qZ/jGDV4MGtuwJD1eNXHdDwS0b66K96S3zK6tt
f2vUlrG1RvMHWgMgwSO0icItm8shdfpVntjmB+BTQm0wBftPPqXBh8Xoq3U6hPlWNhCL16gZ+mJv
Or2b7kJZlTnirnH8GkdLZW7EzNFsq4xGgdtNW0Eu+2xtXa+D80KQinkcqoVcSDM2r+uGSjI8uDk8
DrV1N7riaVHBk9kir6HKvG3xn9b7QCZUaxzQqO0FAW/WBfn18jMU2IcorH+YHA9mja2qty1dJHaU
7Ks+xLlD0SrwgZfE0tpHzDn3/IZo5dkqvlVNcvAx/l5imy/YN0snZtGL1GjdqEAt0YUfkp247tv6
qUCaBsuym8ktN9UuNfrwbsDVsmqbrL6ZgfNt1CCnXW8GF0Tax5dZtgzN0Vosv9j3oSgCIujn9JDZ
ZpptE1XDMZ7Myr1Rrh1uPbuK0fiEYtvU3biSHooQUUv/M9JJdEzdcihNz9gDA4gvMp/lPZQWOJKQ
7W1gzuOudFJKX1OefUH7Pm+KtBkPfuJR1esK8p8IcSCvzcGj0abukaJ0tq1lNqwksRJrfwB5m+Lg
vUozGxMIEd4XA9LH9SCK6GYc3JE7AHuC7ofpXrqd395MZmc8jtEm7nNi3LJoU+SqplgYVWyU0TPt
0vog5+kLwaRygw3cugSwtGxd/qtD7prVjcjthnaTY0wtkXuNRWm8p9N2mVHvY6Zqm6MdtPYDSPV4
jXzX38Sot8Y1xsX5IiQCmkSLPMueFrY+8Du98QCoEVB8O3wF1AzVYehjIm69oN1RzROraRlu8yWa
f1JFGfhTUD6xG8E68JKaQMpQfXdC2Wykh591FctSbCrL7C/DYsbVTt40QqH+q07h2o2IxPbl0oy8
pWFFMg4ckhHfMHrE71bJarNFE6WuATsGuyESHyNaI3sUcuaByihZuaWfXuQeijlo33tVc9rC0efj
ZyX+FZrLsAcsZF6asyfWYZDFl3J0wAnSTjvIDmAtK7a/U7VpXfeeCA5T6SUU6vJ7gBlovVXkXWjV
l4+yOvnZU3uqKMX7zootnbMexZBTNrcayj2i4EwYZc3GnOy7VlRro5osAAC8ojdxHbEdNIHIZDnJ
T6TTBhvXSsQVNpdwN/bNYSqKZmsuk3rB4w88o6hH2gN5fU2tgh1678SX7RJ8I2GoQDbXUi2N+m2f
jd9IeOm3JhWzbd+z3Ig2vvRbFUFsyzVYxb8doLaD+bZv7cKC69EP7hGpZrFrDXUbzel9byrjOMbp
3cR9vSL21uJtzG8jr1h2k8wClsYESS2kdyV37qJa3O1BhGZ06DuO6NP8ycmox+GmHp37pk8ieUVh
kYLbrMyo2lqsnO2KfBMbj61pI5ZfOTi8za2kz2Fu4xCJ48ciMQPjC3amCSAW2u6F5C7kwZyFS/La
pkzkubP1OiHmfe0mH12v1baFYWEro7LcoZ1BuQtauiCdMKXStjJFW/yYKzG5KxOh/AcLA0+8qdN2
+WzX/fS5ANdx5XWpOPRNqS6a2RhPvDMSj8VM4QNm8cjUn5fcgyHu9jNUcPpczJgaEfE8p8T+sp9L
r8i66OFJWV5x7y99cgUbRW0wg2whZ46k+PrRS2P1xoXqRvdOQYDajX4DjqDt0nJVlEyveP65QaQ+
TrvYjKJHZw5r6BVgoduaoskqKDD2Je3iDBuTRGAwHD1BfKxuC+c6YiMObd0X8baz2loo2mg9JGZW
LhOkBWvbyp9jH/yX11O2zzhozxAdIiwfaugvzXjuD3mcGUDxG8nGLzRJwEKMEXwQriG7ddUtTbLL
XCrOlR/QboztXm6yqDGflJuShjulZnr047a5p3g8Ktprc4IQM3AvFETBXYvKYr+IGDQSqobBXJlz
6ymKEnP3OSfabhOqQFyDNtHR2zz8L4TtOjup3Au7C/tmlSwdeGG/HOn+UbtDhGkPe2A547DCVh1t
7ckobh1Ux5HeATX5usDJeOkkjvk5DJESIycN43WEqpzT8eyUA8OlM3HLd90XJu9la3OTDlUgvjle
lvFic8Rc8UTDZpVn5sxJs82wzHZ9Oq/a3rXWHVmK9dqRMWHEGNRgTmdxv+3c+KYGm7MLxqK7HnvP
vZSxX89r1DfuUQFJw61IbfrCIQd1G/DQrnzwMcMmL535ZQr9+GvAnvuTNUvvEDpA6dDMDt61Mtma
bcJIRMENcdL22pq9L11hq88zGGhANq6zyw341NbkmpctLdR2TWakfNLcB1wmPuWyBLEFa4kV3OQQ
639YRgjOuknEM/NpcpWMhqCE4MgvsHrUvM7awgt3RpPEsPnNxVpFXdGSGdLZ972o7K0rUZRW9G+3
NNeCi2ACWO9Ow0BNZRhvgT6P98qDzIWgclqnbmatqqyOn2d8RA0x3pWzE0mFzKwWNYHKJAWui2pK
YFl0zdaQsdxZAwpWhEvTNZKk5RagUP0RLJXnrpnP059VJ9QDdJ78SyTMPAKRnQZX1RyFV8R4mlf4
gdA5MV4PJlCOo71043o06+rSonC8NfB8ktjn1Fv07YK9vym3rhuC4/eA2TE1F+VulLV7keZGeTmZ
7MVrLPQPVZvbdAnbbQcb50MS0a1O02K4TfHAH5gkBgIJY14Wb7DYsDDz2TorKjaaepsVqSQTXhTV
OhvmZlUVincdiuABSXm4zQuzYQPV5d/jTLrL3sMjvk2aXv4cump8kcUU02nJg+lmsKzJ3o2tU72q
SP5z/n/3/H8SUPzm/J+o7xU4oPLt2f/0U3+e/X35x0kmxsEfQ6VP9tH/nf0D6w8KWuCDAyoCiDW0
9u8fZ3/S3xBPOz6SEO1UApr9j7O/Y/3BER10I/JPyhOUDv4Vlee58EaHnuCNsxxsNdZf+aoIE+Os
p1L+2mzCtjPduYLAt2WeqXp2La3PXwokf6P0/LsLUgxB56l1N1KcCVRAClm1VRfuAZgCCJmBNIJF
q9dk7jPMWXneEfq8LW0g3+IL4tLgfiGv9P/izw1SyZEGuezBq2L5nOrW4qlZpdzhPWHeuYiVS/Go
kQQiSMR5f7Ko/yIYa+MxjvpMOIdM9+ATD6kq5nJKk9KKqKou9OS9LKVeqRu1v7+rf/MtGUlIiMk8
QkZ7koH9cumxYeYwjdY5KAtZWunXWobnlhS4aZ+9l3UkzuWjfFGNuwADj/MaoMfZM5yguxTelDgH
OItcyKvpSKzgJNEMGzqPhbZEhhNfFRTv/fXc0iSnBlrRtpzyBFkDG/Z3BK1//frUwjAUIuTCQeuc
Mx5SEdPnjkLn4OP3oAVZEPdkIqe9+DevRVgjwmuGMAPnTHSKAdrMiT50DrYa0RM4hnrhbD3d97qt
9vunqu/jr2KuIJDo9qjLuR64eJwLbxWICd04ys+9cxjC+KeyVLClgfmvqipPF0Hgffp/Zqmzh4mw
zfE6K3cOC+hcEGYDzUyYQ8YaNho9ud9/ozNvin4dpWljSkG3q7Xr54JSPwQNvGDpPqTYXwrMgFyT
bAm6b3mr6ifop3RE5cxLqgWnc9zZl9EQ2u84g/9mBEuTQpll6ldVNxne3tmQrOQwBDB0mPzOurKz
kspdo1sjtaEYoTQ+iy1gBXp180Ko9eb08rpaAc0M8p4C/e9Gr+PgnQz0k0YD//bDZHkgpyKreXmJ
+7k/9anGEm0gncz3cON/dylJMRkFLUuLdT6iptqnxe419iFxub1BoKPljVxHf/qSJ/H7h/12qmf6
xn8YmF7gsLJwVD6/GBSpKm+a2rgK0QgsK8OgnlNiRX1aRoRKAylH/juC8DMDjb6khzfOtKm16wd8
rqavswU/rPCCK5Oj+IUDNhf9eaumezkaaKVVyHM9dQM58KAqiHilCtSDB88oaef5iWz2i847Pc0g
r1KPeUFNsQpjY0HQrmUZv79JQO3fvOU4PiTuYC1ix9JhQxw/e/wEgKbOxAHuSuVmgU+H0JwqkcYu
EiDLoCYWeLnXNAvbKlxXoB7kVvDLji3iimI7pzmd55AU8QTpfdS9LGQEvkxWxtB97Wpr2ku8oTOE
CsMVtHlXHBVQrOmmZy5RVpkpP4b92b70oFO1GwJiCLmx0uap06pVP3LsqzblBq5m+r13UZKjJcK2
EjySvWDgxQzCRuyFcvnVyouJBcKCKzGctqCyVxHwNXmRlw3X0AKVkw2saXzTXDmDg52PaqW4VYAg
4Js4tFDR7HXLhUHLTV6dtLmqiwp0eK0o4ytOp90LKtLmCWKZVV9hM57vwZGRFGR1BlqPOouSr4IQ
DoBoiy05sI3oQx4bYoieyi6Tz4BXGO0ONennWeBwV6LWK/SAcKtAJvW9xk21Hxqvuf9f9s6suW0k
y8J/pWLeycC+PExHDEktlix5d9l+QdASDYAEARALsfz6+RKAZJKSXVVORzdiYhD90kU5SSQSdzn3
3HMzq9hemKgazO3QN/Yz7O/enNFNjIfp2EdoUfCSCvqW4UFT0GuDHYUu/LExtPCiI8h31PGuQs1k
IfbHrTz7bZ776C7uoZalrqADdFN41TrL7zdbXxMz5wr3rM09VZ87TeZ+LNOGv5p4jf4CxX5W2Yqy
e1uwbwbIDO0iwqPGeOrzNLci1BS2QbZm1mVdQLmxbVGoDiyayLZg4PZVIAKTjqPfke8UBnS83cCm
rc8iZQJtqCNIIRrLqQE1NZe2tWE3wfpT4I/EaeI5471s66orJU/gt+QXOTLm0QVC/fwYRC422zMk
afN7K0FRjBPsN/7ZtnXU22AC8XXRmFsoGRD6YC7YjYG/YX4WBXNkJAUdjZLvx1zxWNYpmF8JsFm/
TlUHX1SAxtfnDZrSGgP3qLTNU52RT/QYkt+qIRTuPaMalhZsWlp24syNSP7U7J2vt9pl21a+vdBQ
G/4S7/fxe6cNm5toBzgHUp6oQoxTdUg9lewqjBKmDkeCSphHdY12XJuUCwWxdNg5bVjNEIKJNzMU
IZtbh5bD660RJCmzeOlsBZQCUqecNWeKZvN+g4LNWZkEaXoFWBASGYEGzFqS9jdQRhw0QL1yC2Eg
K745Rpu8ACUqb13LLBmRVq8ZY1xusEzzVrC6yFIzNoGGj08o3WX5eW421h0jhtVFzrDSl1CdM/9c
NHJUM7dMw4XKoKuLfVImty5limoet3nwxRcMXDspQM9Jpi/gIXrXalPYuwsHOejPKQwbkvm0/cKM
5uRKN7bUTmijbb/E0W5DLswshBxIM1sgRbyfI/gef6EjGUFLuOU5o7sy+0IEoyA4NZznhWgxONsR
A872BC/nW0crhGGCBch0trcl6NUL2lnSF+ssyM8bs2xWHmMYz4JJOHnTuMn2U7jZG3NkvYtZGtMx
u0aveQZ8sLQLg/cDotsCIfxgXu4z9XxLGr/OnAn8MwjLlD09BsptMh0UyrLhnxZzWApoGcwysF2f
kQ05LM+XRLrOJf38jblAEpyZf57HFxmR6y0QswYrRZpljoYfA+GThtLNNik/pBtrl873cX5eUq+C
KabcRXaefHKjUJuFrlqf5wgeLsqI38GchO0bvFJLqybm/aVl7KpZ6is8UZsuhJfwD+LXtHylr2mv
41BPLCKyZccdnmhrXolcUDvPkrTQ1tcMgxFIFoqHOxA7rKGfKRikpHXV943ScmSVAiZrZpf0nDgl
oM8Zgoc1hKpkp8Ahh4rbzqH+J589FcJsx3hBdzm7RPAYf+yUpgeHUTOSayANsZpap/lF34dHpwSB
mZgCPkE99TZHr2q7sCicvhfaJwz6DswdLEODvrCOfJqmHFuBeYjyMVydz1qyo6N7H5S0x+iJlogh
onm6/QJO6KTfmnRvCGpxAeiBHtxZvDaqFT0pO39ubibmn/D53RdZ4OaXqJmCEce1H1IxU9fB13xf
LNfQqs5M9Gb9uddgPj5F1M0m78IWRcxLRwuAuWHLzK0ITeqgqnaX6wl61w2iXh/oZNjSKG0b1Qdq
ytu3UBS/aVH7qWas5qtNoUFcsSIa3TU3K8+MMtXu/SLw79swrN75pc2T441fn+3gZblQEe0KKTAx
UWK2i3L7CpHyHBHOKkqZR2Vhx+ebEhTssnBr5drYJc3NLgc8s1qGCs2y7aakfstTYGYieMLHSbyv
47NaLaKbOsuMVy39Oa92qlG+ZSzAbp4lKmWU/SQ6A4jVvyautb8urBRYzvS00Jrljh7OqdEHoO9t
5c6YQoq5cD1zsd46xhXtCl89pli9qwp/Qx9dqdygsmB+2VTWxp9nEXptBrK4UJ8b3b91Ic3cZNS6
riZ0lVuzYO/nSy2s0uutTb0wDs3ymjnXE/ouinybXaiYvPMJwex+QRel5s3QYrTBsOkFfG9t0vRy
H+vtuzQMvJdKU7ZvikBB1HrvV59RkthRs8hzI7yqw7o2505Cjw2CMpWzubVqCG4XblDml2S5k5dr
u00+MAFdc+eTTbmNBdKroMbJ4bmt8PDf1P0uvynTFOVWHOF1vM630SJ1A4/qI+JgjIaMdhcbg5Hq
UMpTyNb+3t6/8bU9qHK89hhXl2PyPm/qAr3VJjJf1qGGGYUF4BbzXbqPK1SWstKjEJtoN4XdtOaM
DirVOXMi28AgqtUq0azSO3cnuxYuIPwuw9gx7y+y2su8tMO3+VbdfSjVJv9Iq75xtq/bzbxdA3wi
1WrMDAXaGwW1tY2cT2WHcxh/wT0NOvihQmHgszfZh9HCYKte71vylDiCXDE3Ey98RX9Y/UHJqsmN
GTKSYBbqO/3cmeiZPaMT1Dzf5bZZzRMtdPOLkrP7DaJS/Wfq6MVdZXr2fWUVVniuQPTO55BfYV2u
mcuUMScF3l4r4P9FFtDNdGkX6TczqP3X+Zq2gllLU/WVXtVBArs83sGmCHfNzKAFbb7BO7+aRPDC
NcXyioXrE7P7bVMjds4ECRRhS6NwrjelAovbsPefAvjqtNX47foVvDDUGDwqua9iN0JxBCR4QuOw
zlOLAJAMJuRWUV1+rINd7Rl9Bvv/WOhfYqGgZAepzdNud/qD6HY/RkK7fzMgoapiTClAaPStwo4C
QgHOGFhQqqrykeBso6aCTANp6wMQak6hQKF4gs8zQA0Fdeqh3V2ZgunZNLyh7gpLStX+CRB6jLUA
RSrILpCEm6pm0F2vi8z5AEHzykoNTW9X3Zbbez+PFkH09WA3ngE+j5uVn36BSAMPviCrGUeY1nyB
s8ZwMuq3dJfh/jZ0IWnf//yrusz6O3DEdwGsgK5AZzYQ233STtkw8zYyCZNv1mZE7k1oOtGoZDQQ
rFBmMb8wnMR3EN9jNAN9XamWT9p5QldHGF/RAbjzt/d0djm2D7nGCBTXvvAyX5AR43IVEvCG25dl
ZuQT41rB07yIEJv3svfOmrGxFk263vtmV5wD8JhXOeXT12vYOCEJhLeLizl1G1iwesZgUG1vTagH
VnvdLRYmo+6Czbudq/l7mu+ow9nEZ4lDjTOEU5nP4lK7ykjWPjT0eF9H3q60xWzbqDrfYvn07bVd
mOuFWVtUhNSNWX2ZJIo120z8bTgD5Mnmis3IxFcGA4jaaxTlg8m7ikYlIz5Dj9xz6T1jgmtRexc2
iWve92z/n7Eaw42Il/osLsKieVOusubtKsfP5g/UQvHp6ySMi/fJr/3RzxcatDP+wg4B2Rn6wevw
+KO6X/yzNSLki4vyHmEOSihYH1FDEVUBLoxKlDBdvf94wjRT2oNBY5ze4h3szo/u/+e31m/kz//m
Zz991T2TF/f//V+A7o7s7esYTtHxTMtFf/soHBzevqtOUWdG3coZtgdbSQ1sRLsAMYJHdlSX6x7M
PzkD6pTKF9MlkdvpLooch5vArFtbF6P0NDzByO7eEhii1N3rDr6TadNg38/evaoILRmwVKs/bCN6
9iTiav9a9upPv2QAlKmq8/LjI/vbJxQ5evjGFADAJEoZXpDRvQFC1096F7QpYguINoPTdxfP+nAX
XH0q3g2LwK3/vD91//6zcJeUcSHcEd1MR6V2QrW/9yKcrPDdFegu9wgkKbTBnt0D5JYQW7FEdaa7
xncSFEXaIWDrmCeooWd4fAIEecHADyJn+egpxmULGbuG4ZazhUJRCzUdOt8eb/LwNbDNqYEks6HT
09tdo3MIDKNWsGByu8AZgE6C1Rs24SQocFwaVcjbOCX/WWPwQz026vH9k/l1v6AbU03o9TqY1+46
eR9EnsqLguYTZWNx9Wfv328Rf7gJVD4FHUPqKBh4Px2OB5NMhrNwYhVcQiMNTW3Ec7prdDEC5FFp
q2AQBKObiyRbvwknOQLkLdACKq0QM7prdFZhEBqUOwr21GB4AnMd7OdfCE2ZUmymsYMmRnGN7oUA
13ClAyV9Ss8c2dJDrnASKJEvwtuAyEdC2V29MR6RWeBdxZ5LHQXdnmqmAbECPbju4lEfukkaJqYU
sYTg7BA1d184ok1AZxNuhdwmkDcp5EWqIGQe3j0tnoqgcsKt6V+U8cWJKCTKBgmaMzWx++ojcHAa
JGAUHciqYBT9GRmdZ0BwS3DS5A6BziEgIdCY+NJdJ+bAUXAdBiAsr0R3/afyph9GCcz4EiOa5HaB
zmUk0B0xNqy7TuyBo08B0nUIkoODHN9ZIMKR3gV7SsUAGUFIXN11EibYzhQ5aMUUPLjuGt0uQOLV
+h/163GzIU48rmF40l0YcGIdESx1XMiNj7vE4RuRb1ANW5XeBWOK9VdsSAGPd3m4C/TWk0PB9eM8
jM03QjN+InXwjyFVUDXuHbRkyJ5OvYM75WuQWH7MMce2C2R+lmycZBAMEgTpBIS9XTzBFl13Cvhu
o0EzAM+j8w6IfVNLlfMOhjWl9igKqoNNOPEOrjGFVaUTkowuVuaMOrK3D6xInOyiv/vd+R2aAoA1
QAZcAtBad43OIAjKtvSrQFBMfYWGlOcBZgZzEUPgP2kGGJsp4HSK1g6pEAlBfqaYcYcPyOIJnGS5
U3qukNhnUFl3jW8X6N/pU/pfDw6oNdHDgnK8aG0Q16kpcHCbgOzA8P0u9On6mIIDAXBIngXSZ9wC
/gW1n+46CRQdE4tg0+lHktpd47MIOnM0ZXeBsiLzKUTL4eOzPrSLNiECzBVauQbnOT7nqJDhyu4C
KAKHgfN+AiJYU5vZL+5jsWl8yQIpbf9Ift0eAC87YkIRKMqP3gRbgHZiIEh3je8MMEVQOkLA6qH9
9AicigLO4Zsg8GWsAZ1ywy6Mzx4gPCabMunYAwfhf2uIhZ/4BqxmT+8b0uc+JBmRbwBfFlxBqTiB
aHEY5vM9PT48C6pqkThiFm3ae8XVm+FR7QLdhLK7YEyB1MTkgsH2c7iOdkGxpsw7gbfhjO7+Bawo
zUji/nGxQoXvWd8IzDbltJFVDajVuJ6/JRsbwMrD86FE8JATnTx/6vDUn5ke/FCcHZ9foH1TFlA0
qLgxVJIzTgm2u07fAgU6gihSD35hfBbR4JRK2gIARfQhROb4vEVENpNPkKUxvtN2xgUoagYHVXYX
KDQQCwOZMTnkubPQVV9Bk6DqdV81JosgGEWy9w/bghGZyGoMt3+SM4m6K0x3RTAyumt08bKOxoB0
dGBCwiJpZEBd5/xPI0WwJCRlRVv7gCWNzzviHqV3QcXsIYZDVa3fBe7yMDoAVkX1WoAM3/PrcVkE
oCBNNncSkSLEdbgGQ8B8kjV0BCUb6jZyw2OzCODdA9grlTvSpoFuhXkaHFCNZHuZWTm4zdGlS8QG
0hUWoDRomrBxAAm66wRQpPJsEUETIn+vTI/sJbCetpH94zoTgSI6MlRQBlj59CVQyBoZbikan/pt
+vuvwt/woI/9MPMgjO67TphwlT/XMPOjP3hoBHn6+dAEIjo9BLf56A9FY0z/3X07iPj//zoq8XcF
1YMPHwqs3fcM/3y4wadfffRdD3f18B8vw1W2zO6CpvugGX5mP+b2f6Ll1+V2edj4x+nj/fz+S55M
0X1Ml/9i4Xxzsq7A5KXXzRg8Gh8v3HFH5RfeLON8mT/8xL5hR1ARZVeeL6PwW5KdqMz3rC7ptZMo
yZb3ycOvFL+aQbj4D/mVmSd+V4R3ZfGwWLd4170ju/hiFS2rZbY6XLlng0uvTF+yGPb8R/LtD9oe
y+3XY3H/nkcm+y3n7Hp4f3wKe4qW7MoXq4SJBMcr94Qf2ZUv2fEwPNxxVe9kC2UXfnG/DI4O4MDH
kF6X6WZxEh6/kT3VQXrp+D5cnliRvnIsvXJSHT+8vtdHdtnrp7apr+5JL8wC5d2mOToXfclMdumX
SRnmT7a574GUXftmGcZH1mMo+cqviwLEMr4/3A76JkTVSH7pPF/eIWuxKoqjMz10xUqvH94Fob88
7rHqSz7yS+ML8qQ4OtkD00R+7TwP+V+aHtmmoS3md6yelNnp0qICJL10EhcnNmTgXciufLv6mjEQ
9Hi3e3aT/NL75bHfGmog8gtXf1wut2kehMdunfUFh/93rH+1yvLVkaUa+kl/x+I3qzq8O3JjLC7q
Ir9j8c9JtnlYqcsPGNOjPvyHZ5vm/1aQfZtkRfDHfJkleMrj49LX+6V/e/cFi+Xm9N3vwXLZ5V8F
4fGO9+iz9LKbiIjkOKvR+oKn9NLZyj9tY+2wYtmFX6/iOG+i/fIkTRgYvrLLvw2S+9UfL/Invq1H
emWXf5eUPziIA2f/93zB04M41O5kl3/P7q/yfHUUUgz4r/za9XFWqfeIquy6H4pl8GBChE0ZIErZ
ZT+usi2e7WjlHvyTXvm5WWs9jV926T+X+B1GVx6/mkMTnfTifzUorhP4+HUr/ufPhOhl1/6xsNNP
V34OaXrk/D/Fnx40Up77Z8fgmviLu2i1zP71vwAAAP//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gradFill>
      <a:gsLst>
        <a:gs pos="0">
          <a:schemeClr val="accent4">
            <a:satMod val="105000"/>
            <a:tint val="67000"/>
            <a:lumMod val="20000"/>
            <a:lumOff val="80000"/>
          </a:schemeClr>
        </a:gs>
        <a:gs pos="50000">
          <a:schemeClr val="accent4">
            <a:lumMod val="105000"/>
            <a:satMod val="103000"/>
            <a:tint val="73000"/>
          </a:schemeClr>
        </a:gs>
        <a:gs pos="100000">
          <a:schemeClr val="accent4">
            <a:lumMod val="105000"/>
            <a:satMod val="109000"/>
            <a:tint val="81000"/>
          </a:schemeClr>
        </a:gs>
      </a:gsLst>
      <a:lin ang="5400000" scaled="0"/>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5.xml"/><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4.xml"/><Relationship Id="rId5" Type="http://schemas.openxmlformats.org/officeDocument/2006/relationships/chart" Target="../charts/chart6.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0</xdr:col>
      <xdr:colOff>297180</xdr:colOff>
      <xdr:row>11</xdr:row>
      <xdr:rowOff>53340</xdr:rowOff>
    </xdr:from>
    <xdr:to>
      <xdr:col>4</xdr:col>
      <xdr:colOff>266700</xdr:colOff>
      <xdr:row>21</xdr:row>
      <xdr:rowOff>41910</xdr:rowOff>
    </xdr:to>
    <xdr:graphicFrame macro="">
      <xdr:nvGraphicFramePr>
        <xdr:cNvPr id="2" name="Chart 1">
          <a:extLst>
            <a:ext uri="{FF2B5EF4-FFF2-40B4-BE49-F238E27FC236}">
              <a16:creationId xmlns:a16="http://schemas.microsoft.com/office/drawing/2014/main" id="{42FC533C-1CBB-E33A-DAFB-54841878A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266700</xdr:colOff>
      <xdr:row>11</xdr:row>
      <xdr:rowOff>15240</xdr:rowOff>
    </xdr:from>
    <xdr:to>
      <xdr:col>7</xdr:col>
      <xdr:colOff>365760</xdr:colOff>
      <xdr:row>18</xdr:row>
      <xdr:rowOff>76200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DE111E5-38E1-DD38-7807-BDE64879DE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511040" y="2026920"/>
              <a:ext cx="1805940" cy="13411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251460</xdr:colOff>
      <xdr:row>22</xdr:row>
      <xdr:rowOff>11430</xdr:rowOff>
    </xdr:from>
    <xdr:to>
      <xdr:col>3</xdr:col>
      <xdr:colOff>1028700</xdr:colOff>
      <xdr:row>31</xdr:row>
      <xdr:rowOff>167640</xdr:rowOff>
    </xdr:to>
    <xdr:graphicFrame macro="">
      <xdr:nvGraphicFramePr>
        <xdr:cNvPr id="5" name="Chart 4">
          <a:extLst>
            <a:ext uri="{FF2B5EF4-FFF2-40B4-BE49-F238E27FC236}">
              <a16:creationId xmlns:a16="http://schemas.microsoft.com/office/drawing/2014/main" id="{3CBCF7AA-DF10-32AD-520A-31031EE86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99060</xdr:colOff>
      <xdr:row>31</xdr:row>
      <xdr:rowOff>7620</xdr:rowOff>
    </xdr:from>
    <xdr:to>
      <xdr:col>21</xdr:col>
      <xdr:colOff>60960</xdr:colOff>
      <xdr:row>42</xdr:row>
      <xdr:rowOff>102870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E69701BE-54F4-DB8D-9D17-56E59E8E35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3235940" y="5676900"/>
              <a:ext cx="2880360" cy="21069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807720</xdr:colOff>
      <xdr:row>24</xdr:row>
      <xdr:rowOff>53340</xdr:rowOff>
    </xdr:from>
    <xdr:to>
      <xdr:col>12</xdr:col>
      <xdr:colOff>68580</xdr:colOff>
      <xdr:row>33</xdr:row>
      <xdr:rowOff>114300</xdr:rowOff>
    </xdr:to>
    <xdr:graphicFrame macro="">
      <xdr:nvGraphicFramePr>
        <xdr:cNvPr id="7" name="Chart 6">
          <a:extLst>
            <a:ext uri="{FF2B5EF4-FFF2-40B4-BE49-F238E27FC236}">
              <a16:creationId xmlns:a16="http://schemas.microsoft.com/office/drawing/2014/main" id="{5E59F061-D9D0-792B-89BD-59E0BE6FCB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205740</xdr:colOff>
      <xdr:row>22</xdr:row>
      <xdr:rowOff>83820</xdr:rowOff>
    </xdr:from>
    <xdr:to>
      <xdr:col>7</xdr:col>
      <xdr:colOff>190500</xdr:colOff>
      <xdr:row>31</xdr:row>
      <xdr:rowOff>160020</xdr:rowOff>
    </xdr:to>
    <xdr:graphicFrame macro="">
      <xdr:nvGraphicFramePr>
        <xdr:cNvPr id="8" name="Chart 7">
          <a:extLst>
            <a:ext uri="{FF2B5EF4-FFF2-40B4-BE49-F238E27FC236}">
              <a16:creationId xmlns:a16="http://schemas.microsoft.com/office/drawing/2014/main" id="{A8BF15A9-DAA4-D12B-2178-752186E3BE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29</xdr:col>
      <xdr:colOff>441960</xdr:colOff>
      <xdr:row>8</xdr:row>
      <xdr:rowOff>99060</xdr:rowOff>
    </xdr:from>
    <xdr:to>
      <xdr:col>32</xdr:col>
      <xdr:colOff>15240</xdr:colOff>
      <xdr:row>22</xdr:row>
      <xdr:rowOff>120015</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4EFF55AC-5C86-1B50-7843-A21D387DF7E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2898100" y="1562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579120</xdr:colOff>
      <xdr:row>3</xdr:row>
      <xdr:rowOff>0</xdr:rowOff>
    </xdr:from>
    <xdr:to>
      <xdr:col>39</xdr:col>
      <xdr:colOff>579120</xdr:colOff>
      <xdr:row>17</xdr:row>
      <xdr:rowOff>20955</xdr:rowOff>
    </xdr:to>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B4C76D60-0B5E-85BF-44CB-90CE00E0E52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7729180" y="548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182880</xdr:colOff>
      <xdr:row>1</xdr:row>
      <xdr:rowOff>167640</xdr:rowOff>
    </xdr:from>
    <xdr:to>
      <xdr:col>36</xdr:col>
      <xdr:colOff>182880</xdr:colOff>
      <xdr:row>16</xdr:row>
      <xdr:rowOff>5715</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BF263758-FBD5-DEB2-E9D9-159B32868F5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5504140" y="3505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547200</xdr:colOff>
      <xdr:row>33</xdr:row>
      <xdr:rowOff>84960</xdr:rowOff>
    </xdr:to>
    <xdr:sp macro="" textlink="">
      <xdr:nvSpPr>
        <xdr:cNvPr id="2" name="Rectangle: Rounded Corners 1">
          <a:extLst>
            <a:ext uri="{FF2B5EF4-FFF2-40B4-BE49-F238E27FC236}">
              <a16:creationId xmlns:a16="http://schemas.microsoft.com/office/drawing/2014/main" id="{EA062FD0-1B35-FA72-C4F2-328522E8105D}"/>
            </a:ext>
          </a:extLst>
        </xdr:cNvPr>
        <xdr:cNvSpPr/>
      </xdr:nvSpPr>
      <xdr:spPr>
        <a:xfrm>
          <a:off x="0" y="0"/>
          <a:ext cx="11520000" cy="6120000"/>
        </a:xfrm>
        <a:prstGeom prst="roundRect">
          <a:avLst>
            <a:gd name="adj" fmla="val 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129539</xdr:colOff>
      <xdr:row>0</xdr:row>
      <xdr:rowOff>120804</xdr:rowOff>
    </xdr:from>
    <xdr:to>
      <xdr:col>2</xdr:col>
      <xdr:colOff>315950</xdr:colOff>
      <xdr:row>5</xdr:row>
      <xdr:rowOff>152399</xdr:rowOff>
    </xdr:to>
    <xdr:sp macro="" textlink="">
      <xdr:nvSpPr>
        <xdr:cNvPr id="3" name="Rectangle: Rounded Corners 2">
          <a:extLst>
            <a:ext uri="{FF2B5EF4-FFF2-40B4-BE49-F238E27FC236}">
              <a16:creationId xmlns:a16="http://schemas.microsoft.com/office/drawing/2014/main" id="{1CF8C42D-EFEF-F33A-3604-57B9CD9B72A7}"/>
            </a:ext>
          </a:extLst>
        </xdr:cNvPr>
        <xdr:cNvSpPr/>
      </xdr:nvSpPr>
      <xdr:spPr>
        <a:xfrm>
          <a:off x="129539" y="120804"/>
          <a:ext cx="1413045" cy="960863"/>
        </a:xfrm>
        <a:prstGeom prst="roundRect">
          <a:avLst/>
        </a:prstGeom>
        <a:gradFill flip="none" rotWithShape="1">
          <a:gsLst>
            <a:gs pos="0">
              <a:schemeClr val="accent1">
                <a:lumMod val="67000"/>
              </a:schemeClr>
            </a:gs>
            <a:gs pos="0">
              <a:schemeClr val="accent1">
                <a:lumMod val="97000"/>
                <a:lumOff val="3000"/>
              </a:schemeClr>
            </a:gs>
            <a:gs pos="100000">
              <a:schemeClr val="accent1">
                <a:lumMod val="60000"/>
                <a:lumOff val="40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365760</xdr:colOff>
      <xdr:row>0</xdr:row>
      <xdr:rowOff>121920</xdr:rowOff>
    </xdr:from>
    <xdr:to>
      <xdr:col>18</xdr:col>
      <xdr:colOff>388620</xdr:colOff>
      <xdr:row>5</xdr:row>
      <xdr:rowOff>106680</xdr:rowOff>
    </xdr:to>
    <xdr:sp macro="" textlink="">
      <xdr:nvSpPr>
        <xdr:cNvPr id="4" name="Rectangle: Rounded Corners 3">
          <a:extLst>
            <a:ext uri="{FF2B5EF4-FFF2-40B4-BE49-F238E27FC236}">
              <a16:creationId xmlns:a16="http://schemas.microsoft.com/office/drawing/2014/main" id="{C707ABD1-37F3-447F-A4B8-14E70C9A6DA3}"/>
            </a:ext>
          </a:extLst>
        </xdr:cNvPr>
        <xdr:cNvSpPr/>
      </xdr:nvSpPr>
      <xdr:spPr>
        <a:xfrm>
          <a:off x="1584960" y="121920"/>
          <a:ext cx="9776460" cy="899160"/>
        </a:xfrm>
        <a:prstGeom prst="roundRect">
          <a:avLst/>
        </a:prstGeom>
        <a:gradFill flip="none" rotWithShape="1">
          <a:gsLst>
            <a:gs pos="0">
              <a:schemeClr val="accent1">
                <a:lumMod val="67000"/>
              </a:schemeClr>
            </a:gs>
            <a:gs pos="0">
              <a:schemeClr val="accent1">
                <a:lumMod val="97000"/>
                <a:lumOff val="3000"/>
              </a:schemeClr>
            </a:gs>
            <a:gs pos="100000">
              <a:schemeClr val="accent1">
                <a:lumMod val="60000"/>
                <a:lumOff val="40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102220</xdr:colOff>
      <xdr:row>6</xdr:row>
      <xdr:rowOff>46464</xdr:rowOff>
    </xdr:from>
    <xdr:to>
      <xdr:col>2</xdr:col>
      <xdr:colOff>243840</xdr:colOff>
      <xdr:row>32</xdr:row>
      <xdr:rowOff>137161</xdr:rowOff>
    </xdr:to>
    <xdr:sp macro="" textlink="">
      <xdr:nvSpPr>
        <xdr:cNvPr id="5" name="Rectangle: Rounded Corners 4">
          <a:extLst>
            <a:ext uri="{FF2B5EF4-FFF2-40B4-BE49-F238E27FC236}">
              <a16:creationId xmlns:a16="http://schemas.microsoft.com/office/drawing/2014/main" id="{DCBAB370-2EBA-4512-9D57-E2E68C32C091}"/>
            </a:ext>
          </a:extLst>
        </xdr:cNvPr>
        <xdr:cNvSpPr/>
      </xdr:nvSpPr>
      <xdr:spPr>
        <a:xfrm>
          <a:off x="102220" y="1161586"/>
          <a:ext cx="1368254" cy="4922892"/>
        </a:xfrm>
        <a:prstGeom prst="roundRect">
          <a:avLst/>
        </a:prstGeom>
        <a:gradFill flip="none" rotWithShape="1">
          <a:gsLst>
            <a:gs pos="0">
              <a:schemeClr val="accent1">
                <a:lumMod val="67000"/>
              </a:schemeClr>
            </a:gs>
            <a:gs pos="0">
              <a:schemeClr val="accent1">
                <a:lumMod val="97000"/>
                <a:lumOff val="3000"/>
              </a:schemeClr>
            </a:gs>
            <a:gs pos="100000">
              <a:schemeClr val="accent1">
                <a:lumMod val="60000"/>
                <a:lumOff val="40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327660</xdr:colOff>
      <xdr:row>5</xdr:row>
      <xdr:rowOff>167266</xdr:rowOff>
    </xdr:from>
    <xdr:to>
      <xdr:col>5</xdr:col>
      <xdr:colOff>358140</xdr:colOff>
      <xdr:row>10</xdr:row>
      <xdr:rowOff>156672</xdr:rowOff>
    </xdr:to>
    <xdr:sp macro="" textlink="">
      <xdr:nvSpPr>
        <xdr:cNvPr id="6" name="Rectangle: Rounded Corners 5">
          <a:extLst>
            <a:ext uri="{FF2B5EF4-FFF2-40B4-BE49-F238E27FC236}">
              <a16:creationId xmlns:a16="http://schemas.microsoft.com/office/drawing/2014/main" id="{C2D8BAA7-6248-4645-839A-E292191F2265}"/>
            </a:ext>
          </a:extLst>
        </xdr:cNvPr>
        <xdr:cNvSpPr/>
      </xdr:nvSpPr>
      <xdr:spPr>
        <a:xfrm>
          <a:off x="1554294" y="1096534"/>
          <a:ext cx="1870431" cy="918675"/>
        </a:xfrm>
        <a:prstGeom prst="roundRect">
          <a:avLst/>
        </a:prstGeom>
        <a:gradFill>
          <a:gsLst>
            <a:gs pos="0">
              <a:schemeClr val="accent4">
                <a:satMod val="105000"/>
                <a:tint val="67000"/>
                <a:lumMod val="20000"/>
                <a:lumOff val="80000"/>
              </a:schemeClr>
            </a:gs>
            <a:gs pos="50000">
              <a:schemeClr val="accent4">
                <a:lumMod val="105000"/>
                <a:satMod val="103000"/>
                <a:tint val="73000"/>
              </a:schemeClr>
            </a:gs>
            <a:gs pos="100000">
              <a:schemeClr val="accent4">
                <a:lumMod val="105000"/>
                <a:satMod val="109000"/>
                <a:tint val="81000"/>
              </a:schemeClr>
            </a:gs>
          </a:gsLst>
        </a:gra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gradFill>
              <a:gsLst>
                <a:gs pos="0">
                  <a:schemeClr val="accent4">
                    <a:lumMod val="5000"/>
                    <a:lumOff val="95000"/>
                  </a:schemeClr>
                </a:gs>
                <a:gs pos="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endParaRPr>
        </a:p>
      </xdr:txBody>
    </xdr:sp>
    <xdr:clientData/>
  </xdr:twoCellAnchor>
  <xdr:twoCellAnchor>
    <xdr:from>
      <xdr:col>5</xdr:col>
      <xdr:colOff>434340</xdr:colOff>
      <xdr:row>6</xdr:row>
      <xdr:rowOff>15240</xdr:rowOff>
    </xdr:from>
    <xdr:to>
      <xdr:col>8</xdr:col>
      <xdr:colOff>495300</xdr:colOff>
      <xdr:row>10</xdr:row>
      <xdr:rowOff>175260</xdr:rowOff>
    </xdr:to>
    <xdr:sp macro="" textlink="">
      <xdr:nvSpPr>
        <xdr:cNvPr id="7" name="Rectangle: Rounded Corners 6">
          <a:extLst>
            <a:ext uri="{FF2B5EF4-FFF2-40B4-BE49-F238E27FC236}">
              <a16:creationId xmlns:a16="http://schemas.microsoft.com/office/drawing/2014/main" id="{2ACDD5DE-0D2D-40EA-BD90-C479E03C97C4}"/>
            </a:ext>
          </a:extLst>
        </xdr:cNvPr>
        <xdr:cNvSpPr/>
      </xdr:nvSpPr>
      <xdr:spPr>
        <a:xfrm>
          <a:off x="3482340" y="1112520"/>
          <a:ext cx="1889760" cy="891540"/>
        </a:xfrm>
        <a:prstGeom prst="roundRect">
          <a:avLst/>
        </a:prstGeom>
        <a:gradFill>
          <a:gsLst>
            <a:gs pos="0">
              <a:schemeClr val="accent4">
                <a:satMod val="105000"/>
                <a:tint val="67000"/>
                <a:lumMod val="20000"/>
                <a:lumOff val="80000"/>
              </a:schemeClr>
            </a:gs>
            <a:gs pos="50000">
              <a:schemeClr val="accent4">
                <a:lumMod val="105000"/>
                <a:satMod val="103000"/>
                <a:tint val="73000"/>
              </a:schemeClr>
            </a:gs>
            <a:gs pos="100000">
              <a:schemeClr val="accent4">
                <a:lumMod val="105000"/>
                <a:satMod val="109000"/>
                <a:tint val="81000"/>
              </a:schemeClr>
            </a:gs>
          </a:gsLst>
        </a:gra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gradFill>
              <a:gsLst>
                <a:gs pos="0">
                  <a:schemeClr val="accent4">
                    <a:lumMod val="20000"/>
                    <a:lumOff val="80000"/>
                  </a:schemeClr>
                </a:gs>
                <a:gs pos="0">
                  <a:schemeClr val="accent1">
                    <a:lumMod val="97000"/>
                    <a:lumOff val="3000"/>
                  </a:schemeClr>
                </a:gs>
                <a:gs pos="100000">
                  <a:schemeClr val="accent4">
                    <a:lumMod val="20000"/>
                    <a:lumOff val="80000"/>
                  </a:schemeClr>
                </a:gs>
              </a:gsLst>
              <a:lin ang="5400000" scaled="0"/>
            </a:gradFill>
          </a:endParaRPr>
        </a:p>
      </xdr:txBody>
    </xdr:sp>
    <xdr:clientData/>
  </xdr:twoCellAnchor>
  <xdr:twoCellAnchor>
    <xdr:from>
      <xdr:col>2</xdr:col>
      <xdr:colOff>373380</xdr:colOff>
      <xdr:row>11</xdr:row>
      <xdr:rowOff>46464</xdr:rowOff>
    </xdr:from>
    <xdr:to>
      <xdr:col>8</xdr:col>
      <xdr:colOff>511097</xdr:colOff>
      <xdr:row>22</xdr:row>
      <xdr:rowOff>38100</xdr:rowOff>
    </xdr:to>
    <xdr:sp macro="" textlink="">
      <xdr:nvSpPr>
        <xdr:cNvPr id="8" name="Rectangle: Rounded Corners 7">
          <a:extLst>
            <a:ext uri="{FF2B5EF4-FFF2-40B4-BE49-F238E27FC236}">
              <a16:creationId xmlns:a16="http://schemas.microsoft.com/office/drawing/2014/main" id="{3AE4354B-35D6-4385-89B5-8238F8A31FD0}"/>
            </a:ext>
          </a:extLst>
        </xdr:cNvPr>
        <xdr:cNvSpPr/>
      </xdr:nvSpPr>
      <xdr:spPr>
        <a:xfrm>
          <a:off x="1600014" y="2090854"/>
          <a:ext cx="3817620" cy="2036026"/>
        </a:xfrm>
        <a:prstGeom prst="roundRect">
          <a:avLst>
            <a:gd name="adj" fmla="val 6889"/>
          </a:avLst>
        </a:prstGeom>
        <a:gradFill>
          <a:gsLst>
            <a:gs pos="0">
              <a:schemeClr val="accent4">
                <a:satMod val="105000"/>
                <a:tint val="67000"/>
                <a:lumMod val="20000"/>
                <a:lumOff val="80000"/>
              </a:schemeClr>
            </a:gs>
            <a:gs pos="50000">
              <a:schemeClr val="accent4">
                <a:lumMod val="105000"/>
                <a:satMod val="103000"/>
                <a:tint val="73000"/>
              </a:schemeClr>
            </a:gs>
            <a:gs pos="100000">
              <a:schemeClr val="accent4">
                <a:lumMod val="105000"/>
                <a:satMod val="109000"/>
                <a:tint val="81000"/>
              </a:schemeClr>
            </a:gs>
          </a:gsLst>
        </a:gra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gradFill>
              <a:gsLst>
                <a:gs pos="0">
                  <a:schemeClr val="accent4">
                    <a:lumMod val="20000"/>
                    <a:lumOff val="80000"/>
                  </a:schemeClr>
                </a:gs>
                <a:gs pos="0">
                  <a:schemeClr val="accent1">
                    <a:lumMod val="97000"/>
                    <a:lumOff val="3000"/>
                  </a:schemeClr>
                </a:gs>
                <a:gs pos="100000">
                  <a:schemeClr val="accent4">
                    <a:lumMod val="20000"/>
                    <a:lumOff val="80000"/>
                  </a:schemeClr>
                </a:gs>
              </a:gsLst>
              <a:lin ang="5400000" scaled="0"/>
            </a:gradFill>
          </a:endParaRPr>
        </a:p>
      </xdr:txBody>
    </xdr:sp>
    <xdr:clientData/>
  </xdr:twoCellAnchor>
  <xdr:twoCellAnchor>
    <xdr:from>
      <xdr:col>2</xdr:col>
      <xdr:colOff>373380</xdr:colOff>
      <xdr:row>22</xdr:row>
      <xdr:rowOff>111514</xdr:rowOff>
    </xdr:from>
    <xdr:to>
      <xdr:col>8</xdr:col>
      <xdr:colOff>529683</xdr:colOff>
      <xdr:row>33</xdr:row>
      <xdr:rowOff>22861</xdr:rowOff>
    </xdr:to>
    <xdr:sp macro="" textlink="">
      <xdr:nvSpPr>
        <xdr:cNvPr id="9" name="Rectangle: Rounded Corners 8">
          <a:extLst>
            <a:ext uri="{FF2B5EF4-FFF2-40B4-BE49-F238E27FC236}">
              <a16:creationId xmlns:a16="http://schemas.microsoft.com/office/drawing/2014/main" id="{B8924CB8-3DF2-43A8-9198-303A874FC491}"/>
            </a:ext>
          </a:extLst>
        </xdr:cNvPr>
        <xdr:cNvSpPr/>
      </xdr:nvSpPr>
      <xdr:spPr>
        <a:xfrm>
          <a:off x="1600014" y="4200294"/>
          <a:ext cx="3836206" cy="1955738"/>
        </a:xfrm>
        <a:prstGeom prst="roundRect">
          <a:avLst>
            <a:gd name="adj" fmla="val 6889"/>
          </a:avLst>
        </a:prstGeom>
        <a:gradFill>
          <a:gsLst>
            <a:gs pos="0">
              <a:schemeClr val="accent4">
                <a:satMod val="105000"/>
                <a:tint val="67000"/>
                <a:lumMod val="20000"/>
                <a:lumOff val="80000"/>
              </a:schemeClr>
            </a:gs>
            <a:gs pos="50000">
              <a:schemeClr val="accent4">
                <a:lumMod val="105000"/>
                <a:satMod val="103000"/>
                <a:tint val="73000"/>
              </a:schemeClr>
            </a:gs>
            <a:gs pos="100000">
              <a:schemeClr val="accent4">
                <a:lumMod val="105000"/>
                <a:satMod val="109000"/>
                <a:tint val="81000"/>
              </a:schemeClr>
            </a:gs>
          </a:gsLst>
        </a:gra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gradFill>
              <a:gsLst>
                <a:gs pos="0">
                  <a:schemeClr val="accent4">
                    <a:lumMod val="20000"/>
                    <a:lumOff val="80000"/>
                  </a:schemeClr>
                </a:gs>
                <a:gs pos="0">
                  <a:schemeClr val="accent1">
                    <a:lumMod val="97000"/>
                    <a:lumOff val="3000"/>
                  </a:schemeClr>
                </a:gs>
                <a:gs pos="100000">
                  <a:schemeClr val="accent4">
                    <a:lumMod val="20000"/>
                    <a:lumOff val="80000"/>
                  </a:schemeClr>
                </a:gs>
              </a:gsLst>
              <a:lin ang="5400000" scaled="0"/>
            </a:gradFill>
          </a:endParaRPr>
        </a:p>
      </xdr:txBody>
    </xdr:sp>
    <xdr:clientData/>
  </xdr:twoCellAnchor>
  <xdr:twoCellAnchor>
    <xdr:from>
      <xdr:col>8</xdr:col>
      <xdr:colOff>586740</xdr:colOff>
      <xdr:row>6</xdr:row>
      <xdr:rowOff>15240</xdr:rowOff>
    </xdr:from>
    <xdr:to>
      <xdr:col>14</xdr:col>
      <xdr:colOff>60960</xdr:colOff>
      <xdr:row>23</xdr:row>
      <xdr:rowOff>129540</xdr:rowOff>
    </xdr:to>
    <xdr:sp macro="" textlink="">
      <xdr:nvSpPr>
        <xdr:cNvPr id="10" name="Rectangle: Rounded Corners 9">
          <a:extLst>
            <a:ext uri="{FF2B5EF4-FFF2-40B4-BE49-F238E27FC236}">
              <a16:creationId xmlns:a16="http://schemas.microsoft.com/office/drawing/2014/main" id="{5FC29B3C-3E26-445B-98C0-0E5D5B7E5536}"/>
            </a:ext>
          </a:extLst>
        </xdr:cNvPr>
        <xdr:cNvSpPr/>
      </xdr:nvSpPr>
      <xdr:spPr>
        <a:xfrm>
          <a:off x="5463540" y="1112520"/>
          <a:ext cx="3131820" cy="3223260"/>
        </a:xfrm>
        <a:prstGeom prst="roundRect">
          <a:avLst>
            <a:gd name="adj" fmla="val 5652"/>
          </a:avLst>
        </a:prstGeom>
        <a:gradFill>
          <a:gsLst>
            <a:gs pos="0">
              <a:schemeClr val="accent4">
                <a:satMod val="105000"/>
                <a:tint val="67000"/>
                <a:lumMod val="20000"/>
                <a:lumOff val="80000"/>
              </a:schemeClr>
            </a:gs>
            <a:gs pos="50000">
              <a:schemeClr val="accent4">
                <a:lumMod val="105000"/>
                <a:satMod val="103000"/>
                <a:tint val="73000"/>
              </a:schemeClr>
            </a:gs>
            <a:gs pos="100000">
              <a:schemeClr val="accent4">
                <a:lumMod val="105000"/>
                <a:satMod val="109000"/>
                <a:tint val="81000"/>
              </a:schemeClr>
            </a:gs>
          </a:gsLst>
        </a:gra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gradFill>
              <a:gsLst>
                <a:gs pos="0">
                  <a:schemeClr val="accent4">
                    <a:lumMod val="20000"/>
                    <a:lumOff val="80000"/>
                  </a:schemeClr>
                </a:gs>
                <a:gs pos="0">
                  <a:schemeClr val="accent1">
                    <a:lumMod val="97000"/>
                    <a:lumOff val="3000"/>
                  </a:schemeClr>
                </a:gs>
                <a:gs pos="100000">
                  <a:schemeClr val="accent4">
                    <a:lumMod val="20000"/>
                    <a:lumOff val="80000"/>
                  </a:schemeClr>
                </a:gs>
              </a:gsLst>
              <a:lin ang="5400000" scaled="0"/>
            </a:gradFill>
          </a:endParaRPr>
        </a:p>
      </xdr:txBody>
    </xdr:sp>
    <xdr:clientData/>
  </xdr:twoCellAnchor>
  <xdr:twoCellAnchor>
    <xdr:from>
      <xdr:col>8</xdr:col>
      <xdr:colOff>604024</xdr:colOff>
      <xdr:row>24</xdr:row>
      <xdr:rowOff>37170</xdr:rowOff>
    </xdr:from>
    <xdr:to>
      <xdr:col>18</xdr:col>
      <xdr:colOff>396240</xdr:colOff>
      <xdr:row>32</xdr:row>
      <xdr:rowOff>184552</xdr:rowOff>
    </xdr:to>
    <xdr:sp macro="" textlink="">
      <xdr:nvSpPr>
        <xdr:cNvPr id="11" name="Rectangle: Rounded Corners 10">
          <a:extLst>
            <a:ext uri="{FF2B5EF4-FFF2-40B4-BE49-F238E27FC236}">
              <a16:creationId xmlns:a16="http://schemas.microsoft.com/office/drawing/2014/main" id="{14ECEECA-4737-4C47-91B2-3377F051342F}"/>
            </a:ext>
          </a:extLst>
        </xdr:cNvPr>
        <xdr:cNvSpPr/>
      </xdr:nvSpPr>
      <xdr:spPr>
        <a:xfrm>
          <a:off x="5510561" y="4497658"/>
          <a:ext cx="5925386" cy="1634211"/>
        </a:xfrm>
        <a:prstGeom prst="roundRect">
          <a:avLst>
            <a:gd name="adj" fmla="val 13002"/>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gradFill>
              <a:gsLst>
                <a:gs pos="0">
                  <a:schemeClr val="accent4">
                    <a:lumMod val="20000"/>
                    <a:lumOff val="80000"/>
                  </a:schemeClr>
                </a:gs>
                <a:gs pos="0">
                  <a:schemeClr val="accent1">
                    <a:lumMod val="97000"/>
                    <a:lumOff val="3000"/>
                  </a:schemeClr>
                </a:gs>
                <a:gs pos="100000">
                  <a:schemeClr val="accent4">
                    <a:lumMod val="20000"/>
                    <a:lumOff val="80000"/>
                  </a:schemeClr>
                </a:gs>
              </a:gsLst>
              <a:lin ang="5400000" scaled="0"/>
            </a:gradFill>
          </a:endParaRPr>
        </a:p>
      </xdr:txBody>
    </xdr:sp>
    <xdr:clientData/>
  </xdr:twoCellAnchor>
  <xdr:twoCellAnchor>
    <xdr:from>
      <xdr:col>14</xdr:col>
      <xdr:colOff>106680</xdr:colOff>
      <xdr:row>6</xdr:row>
      <xdr:rowOff>30480</xdr:rowOff>
    </xdr:from>
    <xdr:to>
      <xdr:col>18</xdr:col>
      <xdr:colOff>449580</xdr:colOff>
      <xdr:row>14</xdr:row>
      <xdr:rowOff>129540</xdr:rowOff>
    </xdr:to>
    <xdr:sp macro="" textlink="">
      <xdr:nvSpPr>
        <xdr:cNvPr id="12" name="Rectangle: Rounded Corners 11">
          <a:extLst>
            <a:ext uri="{FF2B5EF4-FFF2-40B4-BE49-F238E27FC236}">
              <a16:creationId xmlns:a16="http://schemas.microsoft.com/office/drawing/2014/main" id="{DCE4C099-5F52-4A86-9A59-2288274782FA}"/>
            </a:ext>
          </a:extLst>
        </xdr:cNvPr>
        <xdr:cNvSpPr/>
      </xdr:nvSpPr>
      <xdr:spPr>
        <a:xfrm>
          <a:off x="8641080" y="1127760"/>
          <a:ext cx="2781300" cy="1562100"/>
        </a:xfrm>
        <a:prstGeom prst="roundRect">
          <a:avLst>
            <a:gd name="adj" fmla="val 5652"/>
          </a:avLst>
        </a:prstGeom>
        <a:gradFill>
          <a:gsLst>
            <a:gs pos="0">
              <a:schemeClr val="accent4">
                <a:satMod val="105000"/>
                <a:tint val="67000"/>
                <a:lumMod val="20000"/>
                <a:lumOff val="80000"/>
              </a:schemeClr>
            </a:gs>
            <a:gs pos="50000">
              <a:schemeClr val="accent4">
                <a:lumMod val="105000"/>
                <a:satMod val="103000"/>
                <a:tint val="73000"/>
              </a:schemeClr>
            </a:gs>
            <a:gs pos="100000">
              <a:schemeClr val="accent4">
                <a:lumMod val="105000"/>
                <a:satMod val="109000"/>
                <a:tint val="81000"/>
              </a:schemeClr>
            </a:gs>
          </a:gsLst>
        </a:gra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gradFill>
              <a:gsLst>
                <a:gs pos="0">
                  <a:schemeClr val="accent4">
                    <a:lumMod val="20000"/>
                    <a:lumOff val="80000"/>
                  </a:schemeClr>
                </a:gs>
                <a:gs pos="0">
                  <a:schemeClr val="accent1">
                    <a:lumMod val="97000"/>
                    <a:lumOff val="3000"/>
                  </a:schemeClr>
                </a:gs>
                <a:gs pos="100000">
                  <a:schemeClr val="accent4">
                    <a:lumMod val="20000"/>
                    <a:lumOff val="80000"/>
                  </a:schemeClr>
                </a:gs>
              </a:gsLst>
              <a:lin ang="5400000" scaled="0"/>
            </a:gradFill>
          </a:endParaRPr>
        </a:p>
      </xdr:txBody>
    </xdr:sp>
    <xdr:clientData/>
  </xdr:twoCellAnchor>
  <xdr:twoCellAnchor>
    <xdr:from>
      <xdr:col>14</xdr:col>
      <xdr:colOff>114300</xdr:colOff>
      <xdr:row>15</xdr:row>
      <xdr:rowOff>15240</xdr:rowOff>
    </xdr:from>
    <xdr:to>
      <xdr:col>18</xdr:col>
      <xdr:colOff>441960</xdr:colOff>
      <xdr:row>23</xdr:row>
      <xdr:rowOff>121920</xdr:rowOff>
    </xdr:to>
    <xdr:sp macro="" textlink="">
      <xdr:nvSpPr>
        <xdr:cNvPr id="13" name="Rectangle: Rounded Corners 12">
          <a:extLst>
            <a:ext uri="{FF2B5EF4-FFF2-40B4-BE49-F238E27FC236}">
              <a16:creationId xmlns:a16="http://schemas.microsoft.com/office/drawing/2014/main" id="{C24173D9-A650-429D-B02A-3780978A4564}"/>
            </a:ext>
          </a:extLst>
        </xdr:cNvPr>
        <xdr:cNvSpPr/>
      </xdr:nvSpPr>
      <xdr:spPr>
        <a:xfrm>
          <a:off x="8648700" y="2758440"/>
          <a:ext cx="2766060" cy="1569720"/>
        </a:xfrm>
        <a:prstGeom prst="roundRect">
          <a:avLst>
            <a:gd name="adj" fmla="val 5652"/>
          </a:avLst>
        </a:prstGeom>
        <a:gradFill>
          <a:gsLst>
            <a:gs pos="0">
              <a:schemeClr val="accent4">
                <a:satMod val="105000"/>
                <a:tint val="67000"/>
                <a:lumMod val="20000"/>
                <a:lumOff val="80000"/>
              </a:schemeClr>
            </a:gs>
            <a:gs pos="50000">
              <a:schemeClr val="accent4">
                <a:lumMod val="105000"/>
                <a:satMod val="103000"/>
                <a:tint val="73000"/>
              </a:schemeClr>
            </a:gs>
            <a:gs pos="100000">
              <a:schemeClr val="accent4">
                <a:lumMod val="105000"/>
                <a:satMod val="109000"/>
                <a:tint val="81000"/>
              </a:schemeClr>
            </a:gs>
          </a:gsLst>
        </a:gra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gradFill>
              <a:gsLst>
                <a:gs pos="0">
                  <a:schemeClr val="accent4">
                    <a:lumMod val="20000"/>
                    <a:lumOff val="80000"/>
                  </a:schemeClr>
                </a:gs>
                <a:gs pos="0">
                  <a:schemeClr val="accent1">
                    <a:lumMod val="97000"/>
                    <a:lumOff val="3000"/>
                  </a:schemeClr>
                </a:gs>
                <a:gs pos="100000">
                  <a:schemeClr val="accent4">
                    <a:lumMod val="20000"/>
                    <a:lumOff val="80000"/>
                  </a:schemeClr>
                </a:gs>
              </a:gsLst>
              <a:lin ang="5400000" scaled="0"/>
            </a:gradFill>
          </a:endParaRPr>
        </a:p>
      </xdr:txBody>
    </xdr:sp>
    <xdr:clientData/>
  </xdr:twoCellAnchor>
  <xdr:twoCellAnchor>
    <xdr:from>
      <xdr:col>2</xdr:col>
      <xdr:colOff>538976</xdr:colOff>
      <xdr:row>1</xdr:row>
      <xdr:rowOff>27878</xdr:rowOff>
    </xdr:from>
    <xdr:to>
      <xdr:col>16</xdr:col>
      <xdr:colOff>473926</xdr:colOff>
      <xdr:row>4</xdr:row>
      <xdr:rowOff>157975</xdr:rowOff>
    </xdr:to>
    <xdr:sp macro="" textlink="">
      <xdr:nvSpPr>
        <xdr:cNvPr id="14" name="TextBox 13">
          <a:extLst>
            <a:ext uri="{FF2B5EF4-FFF2-40B4-BE49-F238E27FC236}">
              <a16:creationId xmlns:a16="http://schemas.microsoft.com/office/drawing/2014/main" id="{40B902E5-8E32-21F2-8E0E-4EBF9D777020}"/>
            </a:ext>
          </a:extLst>
        </xdr:cNvPr>
        <xdr:cNvSpPr txBox="1"/>
      </xdr:nvSpPr>
      <xdr:spPr>
        <a:xfrm>
          <a:off x="1765610" y="213732"/>
          <a:ext cx="8521389" cy="687658"/>
        </a:xfrm>
        <a:prstGeom prst="rect">
          <a:avLst/>
        </a:prstGeom>
        <a:gradFill>
          <a:gsLst>
            <a:gs pos="0">
              <a:schemeClr val="accent1">
                <a:lumMod val="67000"/>
              </a:schemeClr>
            </a:gs>
            <a:gs pos="0">
              <a:schemeClr val="accent1">
                <a:lumMod val="97000"/>
                <a:lumOff val="3000"/>
              </a:schemeClr>
            </a:gs>
            <a:gs pos="100000">
              <a:schemeClr val="accent1">
                <a:lumMod val="60000"/>
                <a:lumOff val="40000"/>
              </a:schemeClr>
            </a:gs>
          </a:gsLst>
          <a:lin ang="5400000" scaled="0"/>
        </a:gradFill>
        <a:ln w="9525"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2"/>
          <a:r>
            <a:rPr lang="en-IN" sz="3600">
              <a:solidFill>
                <a:schemeClr val="bg1"/>
              </a:solidFill>
            </a:rPr>
            <a:t>SALES</a:t>
          </a:r>
          <a:r>
            <a:rPr lang="en-IN" sz="3600" baseline="0">
              <a:solidFill>
                <a:schemeClr val="bg1"/>
              </a:solidFill>
            </a:rPr>
            <a:t> AND PROFIT DASHBOARD</a:t>
          </a:r>
          <a:endParaRPr lang="en-IN" sz="3600">
            <a:solidFill>
              <a:schemeClr val="bg1"/>
            </a:solidFill>
          </a:endParaRPr>
        </a:p>
      </xdr:txBody>
    </xdr:sp>
    <xdr:clientData/>
  </xdr:twoCellAnchor>
  <xdr:twoCellAnchor editAs="oneCell">
    <xdr:from>
      <xdr:col>3</xdr:col>
      <xdr:colOff>55755</xdr:colOff>
      <xdr:row>1</xdr:row>
      <xdr:rowOff>18585</xdr:rowOff>
    </xdr:from>
    <xdr:to>
      <xdr:col>4</xdr:col>
      <xdr:colOff>167269</xdr:colOff>
      <xdr:row>5</xdr:row>
      <xdr:rowOff>2</xdr:rowOff>
    </xdr:to>
    <xdr:pic>
      <xdr:nvPicPr>
        <xdr:cNvPr id="16" name="Graphic 15" descr="Bar graph with upward trend with solid fill">
          <a:extLst>
            <a:ext uri="{FF2B5EF4-FFF2-40B4-BE49-F238E27FC236}">
              <a16:creationId xmlns:a16="http://schemas.microsoft.com/office/drawing/2014/main" id="{11DD6347-A357-7447-42B0-CADBF6501D3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95706" y="204439"/>
          <a:ext cx="724831" cy="724831"/>
        </a:xfrm>
        <a:prstGeom prst="rect">
          <a:avLst/>
        </a:prstGeom>
      </xdr:spPr>
    </xdr:pic>
    <xdr:clientData/>
  </xdr:twoCellAnchor>
  <xdr:twoCellAnchor>
    <xdr:from>
      <xdr:col>3</xdr:col>
      <xdr:colOff>492512</xdr:colOff>
      <xdr:row>6</xdr:row>
      <xdr:rowOff>130098</xdr:rowOff>
    </xdr:from>
    <xdr:to>
      <xdr:col>5</xdr:col>
      <xdr:colOff>241610</xdr:colOff>
      <xdr:row>7</xdr:row>
      <xdr:rowOff>167268</xdr:rowOff>
    </xdr:to>
    <xdr:sp macro="" textlink="">
      <xdr:nvSpPr>
        <xdr:cNvPr id="17" name="Rectangle 16">
          <a:extLst>
            <a:ext uri="{FF2B5EF4-FFF2-40B4-BE49-F238E27FC236}">
              <a16:creationId xmlns:a16="http://schemas.microsoft.com/office/drawing/2014/main" id="{3A561F14-3ADA-18F7-E1D8-D14463B417B0}"/>
            </a:ext>
          </a:extLst>
        </xdr:cNvPr>
        <xdr:cNvSpPr/>
      </xdr:nvSpPr>
      <xdr:spPr>
        <a:xfrm>
          <a:off x="2332463" y="1245220"/>
          <a:ext cx="975732" cy="223024"/>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100" b="1"/>
            <a:t>Total  Sales</a:t>
          </a:r>
        </a:p>
      </xdr:txBody>
    </xdr:sp>
    <xdr:clientData/>
  </xdr:twoCellAnchor>
  <xdr:twoCellAnchor>
    <xdr:from>
      <xdr:col>6</xdr:col>
      <xdr:colOff>585440</xdr:colOff>
      <xdr:row>6</xdr:row>
      <xdr:rowOff>148683</xdr:rowOff>
    </xdr:from>
    <xdr:to>
      <xdr:col>8</xdr:col>
      <xdr:colOff>204439</xdr:colOff>
      <xdr:row>8</xdr:row>
      <xdr:rowOff>55756</xdr:rowOff>
    </xdr:to>
    <xdr:sp macro="" textlink="">
      <xdr:nvSpPr>
        <xdr:cNvPr id="20" name="Rectangle 19">
          <a:extLst>
            <a:ext uri="{FF2B5EF4-FFF2-40B4-BE49-F238E27FC236}">
              <a16:creationId xmlns:a16="http://schemas.microsoft.com/office/drawing/2014/main" id="{756975D4-B163-C861-60E6-AC3B269FB67A}"/>
            </a:ext>
          </a:extLst>
        </xdr:cNvPr>
        <xdr:cNvSpPr/>
      </xdr:nvSpPr>
      <xdr:spPr>
        <a:xfrm>
          <a:off x="4265342" y="1263805"/>
          <a:ext cx="845634" cy="27878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100" b="1"/>
            <a:t>Totol Profit</a:t>
          </a:r>
        </a:p>
      </xdr:txBody>
    </xdr:sp>
    <xdr:clientData/>
  </xdr:twoCellAnchor>
  <xdr:twoCellAnchor>
    <xdr:from>
      <xdr:col>6</xdr:col>
      <xdr:colOff>566854</xdr:colOff>
      <xdr:row>9</xdr:row>
      <xdr:rowOff>0</xdr:rowOff>
    </xdr:from>
    <xdr:to>
      <xdr:col>8</xdr:col>
      <xdr:colOff>260195</xdr:colOff>
      <xdr:row>10</xdr:row>
      <xdr:rowOff>46463</xdr:rowOff>
    </xdr:to>
    <xdr:sp macro="" textlink="">
      <xdr:nvSpPr>
        <xdr:cNvPr id="22" name="Rectangle 21">
          <a:extLst>
            <a:ext uri="{FF2B5EF4-FFF2-40B4-BE49-F238E27FC236}">
              <a16:creationId xmlns:a16="http://schemas.microsoft.com/office/drawing/2014/main" id="{06CE538C-0EEA-BCFA-3D64-E54A2734F822}"/>
            </a:ext>
          </a:extLst>
        </xdr:cNvPr>
        <xdr:cNvSpPr/>
      </xdr:nvSpPr>
      <xdr:spPr>
        <a:xfrm>
          <a:off x="4246756" y="1672683"/>
          <a:ext cx="919976" cy="232317"/>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400" b="1"/>
            <a:t>$2,47,961</a:t>
          </a:r>
        </a:p>
      </xdr:txBody>
    </xdr:sp>
    <xdr:clientData/>
  </xdr:twoCellAnchor>
  <xdr:twoCellAnchor>
    <xdr:from>
      <xdr:col>2</xdr:col>
      <xdr:colOff>576145</xdr:colOff>
      <xdr:row>12</xdr:row>
      <xdr:rowOff>37171</xdr:rowOff>
    </xdr:from>
    <xdr:to>
      <xdr:col>8</xdr:col>
      <xdr:colOff>306657</xdr:colOff>
      <xdr:row>21</xdr:row>
      <xdr:rowOff>139389</xdr:rowOff>
    </xdr:to>
    <xdr:graphicFrame macro="">
      <xdr:nvGraphicFramePr>
        <xdr:cNvPr id="19" name="Chart 18">
          <a:extLst>
            <a:ext uri="{FF2B5EF4-FFF2-40B4-BE49-F238E27FC236}">
              <a16:creationId xmlns:a16="http://schemas.microsoft.com/office/drawing/2014/main" id="{C241E49A-CF0B-4A8F-B029-6108E2FCB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111512</xdr:colOff>
      <xdr:row>6</xdr:row>
      <xdr:rowOff>148683</xdr:rowOff>
    </xdr:from>
    <xdr:to>
      <xdr:col>13</xdr:col>
      <xdr:colOff>501805</xdr:colOff>
      <xdr:row>23</xdr:row>
      <xdr:rowOff>0</xdr:rowOff>
    </xdr:to>
    <mc:AlternateContent xmlns:mc="http://schemas.openxmlformats.org/markup-compatibility/2006">
      <mc:Choice xmlns:cx2="http://schemas.microsoft.com/office/drawing/2015/10/21/chartex" Requires="cx2">
        <xdr:graphicFrame macro="">
          <xdr:nvGraphicFramePr>
            <xdr:cNvPr id="24" name="Chart 23">
              <a:extLst>
                <a:ext uri="{FF2B5EF4-FFF2-40B4-BE49-F238E27FC236}">
                  <a16:creationId xmlns:a16="http://schemas.microsoft.com/office/drawing/2014/main" id="{B42BAE3A-38CD-4E2F-9033-F85698ABC6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631366" y="1263805"/>
              <a:ext cx="2843561" cy="301082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212617</xdr:colOff>
      <xdr:row>6</xdr:row>
      <xdr:rowOff>111512</xdr:rowOff>
    </xdr:from>
    <xdr:to>
      <xdr:col>18</xdr:col>
      <xdr:colOff>176562</xdr:colOff>
      <xdr:row>14</xdr:row>
      <xdr:rowOff>37171</xdr:rowOff>
    </xdr:to>
    <xdr:graphicFrame macro="">
      <xdr:nvGraphicFramePr>
        <xdr:cNvPr id="29" name="Chart 28">
          <a:extLst>
            <a:ext uri="{FF2B5EF4-FFF2-40B4-BE49-F238E27FC236}">
              <a16:creationId xmlns:a16="http://schemas.microsoft.com/office/drawing/2014/main" id="{91B77C6C-57A6-4EB8-9598-767885498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232317</xdr:colOff>
      <xdr:row>15</xdr:row>
      <xdr:rowOff>83633</xdr:rowOff>
    </xdr:from>
    <xdr:to>
      <xdr:col>18</xdr:col>
      <xdr:colOff>269488</xdr:colOff>
      <xdr:row>23</xdr:row>
      <xdr:rowOff>18585</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DDB5A202-C399-48DB-BEA2-D442ABC057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818756" y="2871438"/>
              <a:ext cx="2490439" cy="142178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413524</xdr:colOff>
      <xdr:row>23</xdr:row>
      <xdr:rowOff>85725</xdr:rowOff>
    </xdr:from>
    <xdr:to>
      <xdr:col>8</xdr:col>
      <xdr:colOff>352425</xdr:colOff>
      <xdr:row>32</xdr:row>
      <xdr:rowOff>66675</xdr:rowOff>
    </xdr:to>
    <xdr:graphicFrame macro="">
      <xdr:nvGraphicFramePr>
        <xdr:cNvPr id="32" name="Chart 31">
          <a:extLst>
            <a:ext uri="{FF2B5EF4-FFF2-40B4-BE49-F238E27FC236}">
              <a16:creationId xmlns:a16="http://schemas.microsoft.com/office/drawing/2014/main" id="{E792B73F-FAAA-4C1A-AC07-F63F54AB6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24160</xdr:colOff>
      <xdr:row>24</xdr:row>
      <xdr:rowOff>154258</xdr:rowOff>
    </xdr:from>
    <xdr:to>
      <xdr:col>18</xdr:col>
      <xdr:colOff>190499</xdr:colOff>
      <xdr:row>32</xdr:row>
      <xdr:rowOff>95250</xdr:rowOff>
    </xdr:to>
    <xdr:graphicFrame macro="">
      <xdr:nvGraphicFramePr>
        <xdr:cNvPr id="33" name="Chart 32">
          <a:extLst>
            <a:ext uri="{FF2B5EF4-FFF2-40B4-BE49-F238E27FC236}">
              <a16:creationId xmlns:a16="http://schemas.microsoft.com/office/drawing/2014/main" id="{23C52B60-EABB-4BC6-8BA7-422962665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178419</xdr:colOff>
      <xdr:row>15</xdr:row>
      <xdr:rowOff>0</xdr:rowOff>
    </xdr:from>
    <xdr:to>
      <xdr:col>2</xdr:col>
      <xdr:colOff>180974</xdr:colOff>
      <xdr:row>22</xdr:row>
      <xdr:rowOff>114301</xdr:rowOff>
    </xdr:to>
    <mc:AlternateContent xmlns:mc="http://schemas.openxmlformats.org/markup-compatibility/2006">
      <mc:Choice xmlns:a14="http://schemas.microsoft.com/office/drawing/2010/main" Requires="a14">
        <xdr:graphicFrame macro="">
          <xdr:nvGraphicFramePr>
            <xdr:cNvPr id="34" name="Year 1">
              <a:extLst>
                <a:ext uri="{FF2B5EF4-FFF2-40B4-BE49-F238E27FC236}">
                  <a16:creationId xmlns:a16="http://schemas.microsoft.com/office/drawing/2014/main" id="{2C9A95DE-3A41-44A8-83BA-40EA5CF29B9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78419" y="2714625"/>
              <a:ext cx="1221755" cy="1381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23</xdr:row>
      <xdr:rowOff>0</xdr:rowOff>
    </xdr:from>
    <xdr:to>
      <xdr:col>2</xdr:col>
      <xdr:colOff>123825</xdr:colOff>
      <xdr:row>32</xdr:row>
      <xdr:rowOff>47162</xdr:rowOff>
    </xdr:to>
    <mc:AlternateContent xmlns:mc="http://schemas.openxmlformats.org/markup-compatibility/2006">
      <mc:Choice xmlns:a14="http://schemas.microsoft.com/office/drawing/2010/main" Requires="a14">
        <xdr:graphicFrame macro="">
          <xdr:nvGraphicFramePr>
            <xdr:cNvPr id="35" name="Month 1">
              <a:extLst>
                <a:ext uri="{FF2B5EF4-FFF2-40B4-BE49-F238E27FC236}">
                  <a16:creationId xmlns:a16="http://schemas.microsoft.com/office/drawing/2014/main" id="{4005AE61-28EE-484B-89C1-CEAFF30169E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209550" y="4162425"/>
              <a:ext cx="1133475" cy="1675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206994</xdr:colOff>
      <xdr:row>6</xdr:row>
      <xdr:rowOff>123826</xdr:rowOff>
    </xdr:from>
    <xdr:to>
      <xdr:col>2</xdr:col>
      <xdr:colOff>123825</xdr:colOff>
      <xdr:row>14</xdr:row>
      <xdr:rowOff>76200</xdr:rowOff>
    </xdr:to>
    <mc:AlternateContent xmlns:mc="http://schemas.openxmlformats.org/markup-compatibility/2006">
      <mc:Choice xmlns:a14="http://schemas.microsoft.com/office/drawing/2010/main" Requires="a14">
        <xdr:graphicFrame macro="">
          <xdr:nvGraphicFramePr>
            <xdr:cNvPr id="36" name="Category 1">
              <a:extLst>
                <a:ext uri="{FF2B5EF4-FFF2-40B4-BE49-F238E27FC236}">
                  <a16:creationId xmlns:a16="http://schemas.microsoft.com/office/drawing/2014/main" id="{5918C958-1E1B-4442-9DCF-AB0B5C20699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06994" y="1209676"/>
              <a:ext cx="1136031" cy="1400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411295</xdr:colOff>
      <xdr:row>8</xdr:row>
      <xdr:rowOff>142875</xdr:rowOff>
    </xdr:from>
    <xdr:to>
      <xdr:col>5</xdr:col>
      <xdr:colOff>200025</xdr:colOff>
      <xdr:row>10</xdr:row>
      <xdr:rowOff>109419</xdr:rowOff>
    </xdr:to>
    <xdr:sp macro="" textlink="">
      <xdr:nvSpPr>
        <xdr:cNvPr id="38" name="Rectangle 37">
          <a:extLst>
            <a:ext uri="{FF2B5EF4-FFF2-40B4-BE49-F238E27FC236}">
              <a16:creationId xmlns:a16="http://schemas.microsoft.com/office/drawing/2014/main" id="{6B1318BD-B9D7-43DD-8221-31CE3DA0FC4C}"/>
            </a:ext>
          </a:extLst>
        </xdr:cNvPr>
        <xdr:cNvSpPr/>
      </xdr:nvSpPr>
      <xdr:spPr>
        <a:xfrm>
          <a:off x="2240095" y="1590675"/>
          <a:ext cx="1007930" cy="328494"/>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200" b="1" i="0" u="none" strike="noStrike">
              <a:solidFill>
                <a:srgbClr val="000000"/>
              </a:solidFill>
              <a:latin typeface="Aptos Narrow"/>
            </a:rPr>
            <a:t> $19,28,888</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vind" refreshedDate="46077.28940011574" createdVersion="8" refreshedVersion="8" minRefreshableVersion="3" recordCount="8314" xr:uid="{3A4BF86B-839A-4177-82C8-6D12A6386C30}">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ount="4855">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5185275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vind" refreshedDate="46077.31845590278" createdVersion="8" refreshedVersion="8" minRefreshableVersion="3" recordCount="2319" xr:uid="{0B0ADF68-22F0-4416-9CDB-4CDABB58E284}">
  <cacheSource type="worksheet">
    <worksheetSource ref="P1:Q2320" sheet="PIVOT TABLE"/>
  </cacheSource>
  <cacheFields count="2">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x v="0"/>
    <n v="2"/>
    <n v="5.55"/>
    <x v="0"/>
    <x v="0"/>
  </r>
  <r>
    <n v="44200"/>
    <x v="1"/>
    <x v="1"/>
    <x v="0"/>
    <x v="1"/>
    <s v="Avery 508"/>
    <x v="1"/>
    <n v="3"/>
    <n v="4.2699999999999996"/>
    <x v="0"/>
    <x v="0"/>
  </r>
  <r>
    <n v="44200"/>
    <x v="1"/>
    <x v="1"/>
    <x v="0"/>
    <x v="2"/>
    <s v="SAFCO Boltless Steel Shelving"/>
    <x v="2"/>
    <n v="3"/>
    <n v="-64.77"/>
    <x v="0"/>
    <x v="0"/>
  </r>
  <r>
    <n v="44200"/>
    <x v="1"/>
    <x v="1"/>
    <x v="0"/>
    <x v="3"/>
    <s v="GBC Standard Plastic Binding Systems Combs"/>
    <x v="3"/>
    <n v="2"/>
    <n v="-5.49"/>
    <x v="0"/>
    <x v="0"/>
  </r>
  <r>
    <n v="44201"/>
    <x v="2"/>
    <x v="2"/>
    <x v="0"/>
    <x v="4"/>
    <s v="Avery Hi-Liter EverBold Pen Style Fluorescent Highlighters, 4/Pack"/>
    <x v="4"/>
    <n v="3"/>
    <n v="4.88"/>
    <x v="0"/>
    <x v="0"/>
  </r>
  <r>
    <n v="44202"/>
    <x v="3"/>
    <x v="3"/>
    <x v="0"/>
    <x v="0"/>
    <s v="Xerox 225"/>
    <x v="5"/>
    <n v="3"/>
    <n v="9.33"/>
    <x v="0"/>
    <x v="0"/>
  </r>
  <r>
    <n v="44202"/>
    <x v="4"/>
    <x v="4"/>
    <x v="0"/>
    <x v="4"/>
    <s v="Dixon Prang Watercolor Pencils, 10-Color Set with Brush"/>
    <x v="6"/>
    <n v="3"/>
    <n v="5.24"/>
    <x v="0"/>
    <x v="0"/>
  </r>
  <r>
    <n v="44202"/>
    <x v="5"/>
    <x v="5"/>
    <x v="1"/>
    <x v="5"/>
    <s v="Global Deluxe High-Back Manager's Chair"/>
    <x v="7"/>
    <n v="9"/>
    <n v="746.41"/>
    <x v="0"/>
    <x v="0"/>
  </r>
  <r>
    <n v="44202"/>
    <x v="5"/>
    <x v="5"/>
    <x v="0"/>
    <x v="3"/>
    <s v="Ibico Hi-Tech Manual Binding System"/>
    <x v="8"/>
    <n v="2"/>
    <n v="274.49"/>
    <x v="0"/>
    <x v="0"/>
  </r>
  <r>
    <n v="44202"/>
    <x v="5"/>
    <x v="5"/>
    <x v="0"/>
    <x v="4"/>
    <s v="Rogers Handheld Barrel Pencil Sharpener"/>
    <x v="9"/>
    <n v="2"/>
    <n v="1.48"/>
    <x v="0"/>
    <x v="0"/>
  </r>
  <r>
    <n v="44202"/>
    <x v="5"/>
    <x v="5"/>
    <x v="2"/>
    <x v="6"/>
    <s v="GE 30524EE4"/>
    <x v="10"/>
    <n v="2"/>
    <n v="113.67"/>
    <x v="0"/>
    <x v="0"/>
  </r>
  <r>
    <n v="44202"/>
    <x v="5"/>
    <x v="5"/>
    <x v="2"/>
    <x v="6"/>
    <s v="Wireless Extenders zBoost YX545 SOHO Signal Booster"/>
    <x v="11"/>
    <n v="4"/>
    <n v="204.11"/>
    <x v="0"/>
    <x v="0"/>
  </r>
  <r>
    <n v="44202"/>
    <x v="5"/>
    <x v="5"/>
    <x v="0"/>
    <x v="7"/>
    <s v="Alliance Super-Size Bands, Assorted Sizes"/>
    <x v="12"/>
    <n v="4"/>
    <n v="0.31"/>
    <x v="0"/>
    <x v="0"/>
  </r>
  <r>
    <n v="44202"/>
    <x v="5"/>
    <x v="5"/>
    <x v="0"/>
    <x v="0"/>
    <s v="Southworth 25% Cotton Granite Paper &amp; Envelopes"/>
    <x v="13"/>
    <n v="1"/>
    <n v="3.01"/>
    <x v="0"/>
    <x v="0"/>
  </r>
  <r>
    <n v="44203"/>
    <x v="6"/>
    <x v="0"/>
    <x v="1"/>
    <x v="8"/>
    <s v="Howard Miller 14-1/2&quot; Diameter Chrome Round Wall Clock"/>
    <x v="14"/>
    <n v="3"/>
    <n v="-53.71"/>
    <x v="0"/>
    <x v="0"/>
  </r>
  <r>
    <n v="44203"/>
    <x v="6"/>
    <x v="0"/>
    <x v="0"/>
    <x v="3"/>
    <s v="Acco Four Pocket Poly Ring Binder with Label Holder, Smoke, 1&quot;"/>
    <x v="15"/>
    <n v="7"/>
    <n v="-18.25"/>
    <x v="0"/>
    <x v="0"/>
  </r>
  <r>
    <n v="44205"/>
    <x v="7"/>
    <x v="0"/>
    <x v="0"/>
    <x v="4"/>
    <s v="Newell 312"/>
    <x v="16"/>
    <n v="2"/>
    <n v="1.17"/>
    <x v="0"/>
    <x v="0"/>
  </r>
  <r>
    <n v="44205"/>
    <x v="7"/>
    <x v="0"/>
    <x v="2"/>
    <x v="9"/>
    <s v="Memorex Micro Travel Drive 8 GB"/>
    <x v="17"/>
    <n v="3"/>
    <n v="9.75"/>
    <x v="0"/>
    <x v="0"/>
  </r>
  <r>
    <n v="44206"/>
    <x v="8"/>
    <x v="6"/>
    <x v="0"/>
    <x v="1"/>
    <s v="Avery 482"/>
    <x v="18"/>
    <n v="1"/>
    <n v="1.36"/>
    <x v="0"/>
    <x v="0"/>
  </r>
  <r>
    <n v="44206"/>
    <x v="8"/>
    <x v="6"/>
    <x v="1"/>
    <x v="8"/>
    <s v="Howard Miller 11-1/2&quot; Diameter Ridgewood Wall Clock"/>
    <x v="19"/>
    <n v="1"/>
    <n v="21.3"/>
    <x v="0"/>
    <x v="0"/>
  </r>
  <r>
    <n v="44207"/>
    <x v="9"/>
    <x v="7"/>
    <x v="1"/>
    <x v="8"/>
    <s v="DAX Value U-Channel Document Frames, Easel Back"/>
    <x v="20"/>
    <n v="2"/>
    <n v="3.08"/>
    <x v="0"/>
    <x v="0"/>
  </r>
  <r>
    <n v="44209"/>
    <x v="10"/>
    <x v="8"/>
    <x v="0"/>
    <x v="10"/>
    <s v="Staple envelope"/>
    <x v="21"/>
    <n v="2"/>
    <n v="5.34"/>
    <x v="0"/>
    <x v="0"/>
  </r>
  <r>
    <n v="44209"/>
    <x v="10"/>
    <x v="8"/>
    <x v="0"/>
    <x v="10"/>
    <s v="Brown Kraft Recycled Envelopes"/>
    <x v="22"/>
    <n v="3"/>
    <n v="25.47"/>
    <x v="0"/>
    <x v="0"/>
  </r>
  <r>
    <n v="44209"/>
    <x v="10"/>
    <x v="8"/>
    <x v="2"/>
    <x v="9"/>
    <s v="Plantronics S12 Corded Telephone Headset System"/>
    <x v="23"/>
    <n v="6"/>
    <n v="258.7"/>
    <x v="0"/>
    <x v="0"/>
  </r>
  <r>
    <n v="44209"/>
    <x v="10"/>
    <x v="8"/>
    <x v="0"/>
    <x v="3"/>
    <s v="3-ring staple pack"/>
    <x v="24"/>
    <n v="3"/>
    <n v="2.71"/>
    <x v="0"/>
    <x v="0"/>
  </r>
  <r>
    <n v="44209"/>
    <x v="10"/>
    <x v="8"/>
    <x v="0"/>
    <x v="2"/>
    <s v="Fellowes Stor/Drawer Steel Plus Storage Drawers"/>
    <x v="25"/>
    <n v="6"/>
    <n v="34.35"/>
    <x v="0"/>
    <x v="0"/>
  </r>
  <r>
    <n v="44209"/>
    <x v="11"/>
    <x v="9"/>
    <x v="1"/>
    <x v="5"/>
    <s v="Global Highback Leather Tilter in Burgundy"/>
    <x v="26"/>
    <n v="6"/>
    <n v="87.35"/>
    <x v="0"/>
    <x v="0"/>
  </r>
  <r>
    <n v="44209"/>
    <x v="12"/>
    <x v="3"/>
    <x v="0"/>
    <x v="2"/>
    <s v="Tennsco 6- and 18-Compartment Lockers"/>
    <x v="27"/>
    <n v="5"/>
    <n v="238.65"/>
    <x v="0"/>
    <x v="0"/>
  </r>
  <r>
    <n v="44209"/>
    <x v="12"/>
    <x v="3"/>
    <x v="1"/>
    <x v="11"/>
    <s v="O'Sullivan Elevations Bookcase, Cherry Finish"/>
    <x v="28"/>
    <n v="3"/>
    <n v="3.93"/>
    <x v="0"/>
    <x v="0"/>
  </r>
  <r>
    <n v="44209"/>
    <x v="12"/>
    <x v="3"/>
    <x v="0"/>
    <x v="4"/>
    <s v="4009 Highlighters by Sanford"/>
    <x v="29"/>
    <n v="5"/>
    <n v="6.57"/>
    <x v="0"/>
    <x v="0"/>
  </r>
  <r>
    <n v="44209"/>
    <x v="13"/>
    <x v="10"/>
    <x v="0"/>
    <x v="0"/>
    <s v="Xerox 1923"/>
    <x v="30"/>
    <n v="7"/>
    <n v="13.09"/>
    <x v="0"/>
    <x v="0"/>
  </r>
  <r>
    <n v="44209"/>
    <x v="13"/>
    <x v="10"/>
    <x v="0"/>
    <x v="3"/>
    <s v="Avery Metallic Poly Binders"/>
    <x v="31"/>
    <n v="2"/>
    <n v="-2.52"/>
    <x v="0"/>
    <x v="0"/>
  </r>
  <r>
    <n v="44210"/>
    <x v="14"/>
    <x v="2"/>
    <x v="1"/>
    <x v="11"/>
    <s v="Sauder Cornerstone Collection Library"/>
    <x v="32"/>
    <n v="4"/>
    <n v="-53.29"/>
    <x v="0"/>
    <x v="0"/>
  </r>
  <r>
    <n v="44211"/>
    <x v="15"/>
    <x v="4"/>
    <x v="2"/>
    <x v="9"/>
    <s v="Logitech 910-002974 M325 Wireless Mouse for Web Scrolling"/>
    <x v="33"/>
    <n v="5"/>
    <n v="65.98"/>
    <x v="0"/>
    <x v="0"/>
  </r>
  <r>
    <n v="44212"/>
    <x v="16"/>
    <x v="2"/>
    <x v="1"/>
    <x v="8"/>
    <s v="DAX Black Cherry Wood-Tone Poster Frame"/>
    <x v="34"/>
    <n v="6"/>
    <n v="28.6"/>
    <x v="0"/>
    <x v="0"/>
  </r>
  <r>
    <n v="44212"/>
    <x v="16"/>
    <x v="2"/>
    <x v="2"/>
    <x v="6"/>
    <s v="AT&amp;T 841000 Phone"/>
    <x v="35"/>
    <n v="3"/>
    <n v="-31.05"/>
    <x v="0"/>
    <x v="0"/>
  </r>
  <r>
    <n v="44212"/>
    <x v="16"/>
    <x v="2"/>
    <x v="0"/>
    <x v="3"/>
    <s v="GBC Linen Binding Covers"/>
    <x v="36"/>
    <n v="2"/>
    <n v="-13.63"/>
    <x v="0"/>
    <x v="0"/>
  </r>
  <r>
    <n v="44212"/>
    <x v="16"/>
    <x v="2"/>
    <x v="0"/>
    <x v="1"/>
    <s v="Round Specialty Laser Printer Labels"/>
    <x v="37"/>
    <n v="3"/>
    <n v="10.15"/>
    <x v="0"/>
    <x v="0"/>
  </r>
  <r>
    <n v="44214"/>
    <x v="17"/>
    <x v="11"/>
    <x v="0"/>
    <x v="12"/>
    <s v="Fellowes Mighty 8 Compact Surge Protector"/>
    <x v="38"/>
    <n v="4"/>
    <n v="6.49"/>
    <x v="0"/>
    <x v="0"/>
  </r>
  <r>
    <n v="44215"/>
    <x v="18"/>
    <x v="12"/>
    <x v="0"/>
    <x v="3"/>
    <s v="GBC Standard Recycled Report Covers, Clear Plastic Sheets"/>
    <x v="39"/>
    <n v="10"/>
    <n v="-23.72"/>
    <x v="0"/>
    <x v="0"/>
  </r>
  <r>
    <n v="44215"/>
    <x v="18"/>
    <x v="12"/>
    <x v="0"/>
    <x v="0"/>
    <s v="TOPS Carbonless Receipt Book, Four 2-3/4 x 7-1/4 Money Receipts per Page"/>
    <x v="40"/>
    <n v="4"/>
    <n v="19.62"/>
    <x v="0"/>
    <x v="0"/>
  </r>
  <r>
    <n v="44215"/>
    <x v="18"/>
    <x v="12"/>
    <x v="0"/>
    <x v="10"/>
    <s v="Tyvek  Top-Opening Peel &amp; Seel Envelopes, Plain White"/>
    <x v="41"/>
    <n v="5"/>
    <n v="36.69"/>
    <x v="0"/>
    <x v="0"/>
  </r>
  <r>
    <n v="44215"/>
    <x v="18"/>
    <x v="12"/>
    <x v="1"/>
    <x v="11"/>
    <s v="O'Sullivan 4-Shelf Bookcase in Odessa Pine"/>
    <x v="42"/>
    <n v="5"/>
    <n v="-320.60000000000002"/>
    <x v="0"/>
    <x v="0"/>
  </r>
  <r>
    <n v="44216"/>
    <x v="19"/>
    <x v="13"/>
    <x v="2"/>
    <x v="6"/>
    <s v="Apple iPhone 5C"/>
    <x v="43"/>
    <n v="7"/>
    <n v="181.98"/>
    <x v="0"/>
    <x v="0"/>
  </r>
  <r>
    <n v="44216"/>
    <x v="19"/>
    <x v="13"/>
    <x v="0"/>
    <x v="4"/>
    <s v="Newell 351"/>
    <x v="44"/>
    <n v="7"/>
    <n v="6.66"/>
    <x v="0"/>
    <x v="0"/>
  </r>
  <r>
    <n v="44216"/>
    <x v="19"/>
    <x v="13"/>
    <x v="1"/>
    <x v="8"/>
    <s v="Eldon Expressions Desk Accessory, Wood Pencil Holder, Oak"/>
    <x v="45"/>
    <n v="4"/>
    <n v="11.58"/>
    <x v="0"/>
    <x v="0"/>
  </r>
  <r>
    <n v="44216"/>
    <x v="19"/>
    <x v="13"/>
    <x v="0"/>
    <x v="4"/>
    <s v="Newell 327"/>
    <x v="46"/>
    <n v="3"/>
    <n v="1.79"/>
    <x v="0"/>
    <x v="0"/>
  </r>
  <r>
    <n v="44216"/>
    <x v="19"/>
    <x v="13"/>
    <x v="0"/>
    <x v="10"/>
    <s v="Staple envelope"/>
    <x v="47"/>
    <n v="3"/>
    <n v="10.97"/>
    <x v="0"/>
    <x v="0"/>
  </r>
  <r>
    <n v="44216"/>
    <x v="19"/>
    <x v="13"/>
    <x v="1"/>
    <x v="5"/>
    <s v="Hon 4700 Series Mobuis Mid-Back Task Chairs with Adjustable Arms"/>
    <x v="48"/>
    <n v="3"/>
    <n v="224.27"/>
    <x v="0"/>
    <x v="0"/>
  </r>
  <r>
    <n v="44216"/>
    <x v="20"/>
    <x v="3"/>
    <x v="0"/>
    <x v="0"/>
    <s v="Wirebound Service Call Books, 5 1/2&quot; x 4&quot;"/>
    <x v="49"/>
    <n v="2"/>
    <n v="9.2899999999999991"/>
    <x v="0"/>
    <x v="0"/>
  </r>
  <r>
    <n v="44216"/>
    <x v="20"/>
    <x v="3"/>
    <x v="1"/>
    <x v="8"/>
    <s v="Eldon Expressions Desk Accessory, Wood Pencil Holder, Oak"/>
    <x v="50"/>
    <n v="2"/>
    <n v="5.79"/>
    <x v="0"/>
    <x v="0"/>
  </r>
  <r>
    <n v="44216"/>
    <x v="21"/>
    <x v="14"/>
    <x v="0"/>
    <x v="2"/>
    <s v="Eldon Fold 'N Roll Cart System"/>
    <x v="51"/>
    <n v="1"/>
    <n v="4.05"/>
    <x v="0"/>
    <x v="0"/>
  </r>
  <r>
    <n v="44216"/>
    <x v="21"/>
    <x v="14"/>
    <x v="1"/>
    <x v="8"/>
    <s v="Eldon ClusterMat Chair Mat with Cordless Antistatic Protection"/>
    <x v="52"/>
    <n v="3"/>
    <n v="30.02"/>
    <x v="0"/>
    <x v="0"/>
  </r>
  <r>
    <n v="44216"/>
    <x v="21"/>
    <x v="14"/>
    <x v="0"/>
    <x v="3"/>
    <s v="Acco Pressboard Covers with Storage Hooks, 9 1/2&quot; x 11&quot;, Executive Red"/>
    <x v="53"/>
    <n v="5"/>
    <n v="8.9499999999999993"/>
    <x v="0"/>
    <x v="0"/>
  </r>
  <r>
    <n v="44216"/>
    <x v="21"/>
    <x v="14"/>
    <x v="0"/>
    <x v="12"/>
    <s v="Holmes Replacement Filter for HEPA Air Cleaner, Very Large Room, HEPA Filter"/>
    <x v="54"/>
    <n v="4"/>
    <n v="93.58"/>
    <x v="0"/>
    <x v="0"/>
  </r>
  <r>
    <n v="44216"/>
    <x v="21"/>
    <x v="14"/>
    <x v="0"/>
    <x v="2"/>
    <s v="Fellowes Bases and Tops For Staxonsteel/High-Stak Systems"/>
    <x v="55"/>
    <n v="2"/>
    <n v="15.98"/>
    <x v="0"/>
    <x v="0"/>
  </r>
  <r>
    <n v="44216"/>
    <x v="21"/>
    <x v="14"/>
    <x v="0"/>
    <x v="4"/>
    <s v="Panasonic KP-4ABK Battery-Operated Pencil Sharpener"/>
    <x v="56"/>
    <n v="3"/>
    <n v="12.74"/>
    <x v="0"/>
    <x v="0"/>
  </r>
  <r>
    <n v="44216"/>
    <x v="21"/>
    <x v="14"/>
    <x v="1"/>
    <x v="8"/>
    <s v="Ultra Door Push Plate"/>
    <x v="57"/>
    <n v="3"/>
    <n v="4.8600000000000003"/>
    <x v="0"/>
    <x v="0"/>
  </r>
  <r>
    <n v="44216"/>
    <x v="21"/>
    <x v="14"/>
    <x v="0"/>
    <x v="3"/>
    <s v="Storex Dura Pro Binders"/>
    <x v="58"/>
    <n v="5"/>
    <n v="13.37"/>
    <x v="0"/>
    <x v="0"/>
  </r>
  <r>
    <n v="44216"/>
    <x v="22"/>
    <x v="15"/>
    <x v="0"/>
    <x v="3"/>
    <s v="GBC DocuBind TL200 Manual Binding Machine"/>
    <x v="59"/>
    <n v="1"/>
    <n v="-51.52"/>
    <x v="0"/>
    <x v="0"/>
  </r>
  <r>
    <n v="44217"/>
    <x v="23"/>
    <x v="16"/>
    <x v="1"/>
    <x v="8"/>
    <s v="Ultra Door Pull Handle"/>
    <x v="60"/>
    <n v="3"/>
    <n v="4.0999999999999996"/>
    <x v="0"/>
    <x v="0"/>
  </r>
  <r>
    <n v="44219"/>
    <x v="24"/>
    <x v="17"/>
    <x v="0"/>
    <x v="0"/>
    <s v="Xerox 195"/>
    <x v="61"/>
    <n v="6"/>
    <n v="19.239999999999998"/>
    <x v="0"/>
    <x v="0"/>
  </r>
  <r>
    <n v="44219"/>
    <x v="25"/>
    <x v="18"/>
    <x v="0"/>
    <x v="7"/>
    <s v="Alliance Big Bands Rubber Bands, 12/Pack"/>
    <x v="62"/>
    <n v="3"/>
    <n v="0"/>
    <x v="0"/>
    <x v="0"/>
  </r>
  <r>
    <n v="44222"/>
    <x v="26"/>
    <x v="6"/>
    <x v="1"/>
    <x v="8"/>
    <s v="GE General Use Halogen Bulbs, 100 Watts, 1 Bulb per Pack"/>
    <x v="63"/>
    <n v="3"/>
    <n v="30.78"/>
    <x v="0"/>
    <x v="0"/>
  </r>
  <r>
    <n v="44222"/>
    <x v="26"/>
    <x v="6"/>
    <x v="0"/>
    <x v="2"/>
    <s v="SAFCO Commercial Wire Shelving, 72h"/>
    <x v="64"/>
    <n v="8"/>
    <n v="0"/>
    <x v="0"/>
    <x v="0"/>
  </r>
  <r>
    <n v="44222"/>
    <x v="26"/>
    <x v="6"/>
    <x v="0"/>
    <x v="0"/>
    <s v="Eureka Recycled Copy Paper 8 1/2&quot; x 11&quot;, Ream"/>
    <x v="5"/>
    <n v="3"/>
    <n v="9.33"/>
    <x v="0"/>
    <x v="0"/>
  </r>
  <r>
    <n v="44222"/>
    <x v="26"/>
    <x v="6"/>
    <x v="0"/>
    <x v="0"/>
    <s v="REDIFORM Incoming/Outgoing Call Register, 11&quot; X 8 1/2&quot;, 100 Messages"/>
    <x v="65"/>
    <n v="2"/>
    <n v="8.34"/>
    <x v="0"/>
    <x v="0"/>
  </r>
  <r>
    <n v="44222"/>
    <x v="26"/>
    <x v="6"/>
    <x v="2"/>
    <x v="6"/>
    <s v="Macally Suction Cup Mount"/>
    <x v="66"/>
    <n v="13"/>
    <n v="0"/>
    <x v="0"/>
    <x v="0"/>
  </r>
  <r>
    <n v="44222"/>
    <x v="26"/>
    <x v="6"/>
    <x v="1"/>
    <x v="8"/>
    <s v="Eldon Image Series Black Desk Accessories"/>
    <x v="67"/>
    <n v="3"/>
    <n v="4.47"/>
    <x v="0"/>
    <x v="0"/>
  </r>
  <r>
    <n v="44222"/>
    <x v="26"/>
    <x v="6"/>
    <x v="2"/>
    <x v="6"/>
    <s v="Jabra SPEAK 410"/>
    <x v="68"/>
    <n v="2"/>
    <n v="52.63"/>
    <x v="0"/>
    <x v="0"/>
  </r>
  <r>
    <n v="44222"/>
    <x v="27"/>
    <x v="19"/>
    <x v="0"/>
    <x v="3"/>
    <s v="Wilson Jones 14 Line Acrylic Coated Pressboard Data Binders"/>
    <x v="69"/>
    <n v="2"/>
    <n v="5.0199999999999996"/>
    <x v="0"/>
    <x v="0"/>
  </r>
  <r>
    <n v="44222"/>
    <x v="27"/>
    <x v="19"/>
    <x v="1"/>
    <x v="11"/>
    <s v="Safco Value Mate Series Steel Bookcases, Baked Enamel Finish on Steel, Gray"/>
    <x v="70"/>
    <n v="2"/>
    <n v="39.75"/>
    <x v="0"/>
    <x v="0"/>
  </r>
  <r>
    <n v="44223"/>
    <x v="28"/>
    <x v="3"/>
    <x v="0"/>
    <x v="2"/>
    <s v="Recycled Steel Personal File for Hanging File Folders"/>
    <x v="71"/>
    <n v="1"/>
    <n v="14.31"/>
    <x v="0"/>
    <x v="0"/>
  </r>
  <r>
    <n v="44223"/>
    <x v="28"/>
    <x v="3"/>
    <x v="1"/>
    <x v="13"/>
    <s v="Balt Split Level Computer Training Table"/>
    <x v="72"/>
    <n v="3"/>
    <n v="-16.649999999999999"/>
    <x v="0"/>
    <x v="0"/>
  </r>
  <r>
    <n v="44223"/>
    <x v="28"/>
    <x v="3"/>
    <x v="0"/>
    <x v="4"/>
    <s v="Dixon Ticonderoga Core-Lock Colored Pencils"/>
    <x v="73"/>
    <n v="4"/>
    <n v="12.03"/>
    <x v="0"/>
    <x v="0"/>
  </r>
  <r>
    <n v="44224"/>
    <x v="29"/>
    <x v="20"/>
    <x v="0"/>
    <x v="3"/>
    <s v="Pressboard Covers with Storage Hooks, 9 1/2&quot; x 11&quot;, Light Blue"/>
    <x v="74"/>
    <n v="1"/>
    <n v="1.33"/>
    <x v="0"/>
    <x v="0"/>
  </r>
  <r>
    <n v="44226"/>
    <x v="30"/>
    <x v="14"/>
    <x v="0"/>
    <x v="0"/>
    <s v="Xerox 1972"/>
    <x v="75"/>
    <n v="2"/>
    <n v="4.75"/>
    <x v="0"/>
    <x v="0"/>
  </r>
  <r>
    <n v="44226"/>
    <x v="30"/>
    <x v="14"/>
    <x v="0"/>
    <x v="2"/>
    <s v="Space Solutions HD Industrial Steel Shelving."/>
    <x v="76"/>
    <n v="2"/>
    <n v="6.9"/>
    <x v="0"/>
    <x v="0"/>
  </r>
  <r>
    <n v="44227"/>
    <x v="31"/>
    <x v="3"/>
    <x v="1"/>
    <x v="11"/>
    <s v="Sauder Facets Collection Library, Sky Alder Finish"/>
    <x v="77"/>
    <n v="2"/>
    <n v="3.42"/>
    <x v="0"/>
    <x v="0"/>
  </r>
  <r>
    <n v="44228"/>
    <x v="32"/>
    <x v="21"/>
    <x v="2"/>
    <x v="9"/>
    <s v="Enermax Aurora Lite Keyboard"/>
    <x v="78"/>
    <n v="6"/>
    <n v="206.32"/>
    <x v="1"/>
    <x v="0"/>
  </r>
  <r>
    <n v="44229"/>
    <x v="33"/>
    <x v="3"/>
    <x v="0"/>
    <x v="7"/>
    <s v="Staples"/>
    <x v="79"/>
    <n v="5"/>
    <n v="5.8"/>
    <x v="1"/>
    <x v="0"/>
  </r>
  <r>
    <n v="44229"/>
    <x v="34"/>
    <x v="16"/>
    <x v="0"/>
    <x v="3"/>
    <s v="Surelock Post Binders"/>
    <x v="80"/>
    <n v="2"/>
    <n v="-12.22"/>
    <x v="1"/>
    <x v="0"/>
  </r>
  <r>
    <n v="44229"/>
    <x v="34"/>
    <x v="16"/>
    <x v="2"/>
    <x v="6"/>
    <s v="AT&amp;T 17929 Lendline Telephone"/>
    <x v="81"/>
    <n v="5"/>
    <n v="13.57"/>
    <x v="1"/>
    <x v="0"/>
  </r>
  <r>
    <n v="44230"/>
    <x v="23"/>
    <x v="22"/>
    <x v="0"/>
    <x v="3"/>
    <s v="Ibico Laser Imprintable Binding System Covers"/>
    <x v="82"/>
    <n v="2"/>
    <n v="27.25"/>
    <x v="1"/>
    <x v="0"/>
  </r>
  <r>
    <n v="44230"/>
    <x v="23"/>
    <x v="22"/>
    <x v="0"/>
    <x v="3"/>
    <s v="Avery Durable Poly Binders"/>
    <x v="83"/>
    <n v="3"/>
    <n v="4.3099999999999996"/>
    <x v="1"/>
    <x v="0"/>
  </r>
  <r>
    <n v="44231"/>
    <x v="35"/>
    <x v="3"/>
    <x v="0"/>
    <x v="3"/>
    <s v="GBC Recycled Grain Textured Covers"/>
    <x v="84"/>
    <n v="3"/>
    <n v="29.01"/>
    <x v="1"/>
    <x v="0"/>
  </r>
  <r>
    <n v="44231"/>
    <x v="35"/>
    <x v="3"/>
    <x v="0"/>
    <x v="0"/>
    <s v="Message Book, Standard Line &quot;While You Were Out&quot;, 5 1/2&quot; X 4&quot;, 200 Sets/Book"/>
    <x v="85"/>
    <n v="4"/>
    <n v="16.09"/>
    <x v="1"/>
    <x v="0"/>
  </r>
  <r>
    <n v="44231"/>
    <x v="36"/>
    <x v="3"/>
    <x v="0"/>
    <x v="3"/>
    <s v="GBC Standard Recycled Report Covers, Clear Plastic Sheets"/>
    <x v="86"/>
    <n v="2"/>
    <n v="6.04"/>
    <x v="1"/>
    <x v="0"/>
  </r>
  <r>
    <n v="44233"/>
    <x v="37"/>
    <x v="6"/>
    <x v="0"/>
    <x v="1"/>
    <s v="Avery 480"/>
    <x v="87"/>
    <n v="4"/>
    <n v="7.2"/>
    <x v="1"/>
    <x v="0"/>
  </r>
  <r>
    <n v="44233"/>
    <x v="37"/>
    <x v="6"/>
    <x v="2"/>
    <x v="6"/>
    <s v="Aastra 57i VoIP phone"/>
    <x v="88"/>
    <n v="1"/>
    <n v="42.02"/>
    <x v="1"/>
    <x v="0"/>
  </r>
  <r>
    <n v="44233"/>
    <x v="37"/>
    <x v="6"/>
    <x v="2"/>
    <x v="6"/>
    <s v="AT&amp;T CL82213"/>
    <x v="89"/>
    <n v="5"/>
    <n v="42.04"/>
    <x v="1"/>
    <x v="0"/>
  </r>
  <r>
    <n v="44233"/>
    <x v="16"/>
    <x v="1"/>
    <x v="0"/>
    <x v="3"/>
    <s v="Avery Flip-Chart Easel Binder, Black"/>
    <x v="90"/>
    <n v="2"/>
    <n v="-14.77"/>
    <x v="1"/>
    <x v="0"/>
  </r>
  <r>
    <n v="44234"/>
    <x v="38"/>
    <x v="23"/>
    <x v="2"/>
    <x v="9"/>
    <s v="Maxell DVD-RAM Discs"/>
    <x v="91"/>
    <n v="7"/>
    <n v="49.6"/>
    <x v="1"/>
    <x v="0"/>
  </r>
  <r>
    <n v="44234"/>
    <x v="10"/>
    <x v="20"/>
    <x v="0"/>
    <x v="2"/>
    <s v="Acco Perma 4000 Stacking Storage Drawers"/>
    <x v="92"/>
    <n v="4"/>
    <n v="9.74"/>
    <x v="1"/>
    <x v="0"/>
  </r>
  <r>
    <n v="44235"/>
    <x v="39"/>
    <x v="17"/>
    <x v="1"/>
    <x v="8"/>
    <s v="Master Caster Door Stop, Large Brown"/>
    <x v="93"/>
    <n v="2"/>
    <n v="5.53"/>
    <x v="1"/>
    <x v="0"/>
  </r>
  <r>
    <n v="44238"/>
    <x v="40"/>
    <x v="6"/>
    <x v="2"/>
    <x v="9"/>
    <s v="Enermax Aurora Lite Keyboard"/>
    <x v="94"/>
    <n v="3"/>
    <n v="103.16"/>
    <x v="1"/>
    <x v="0"/>
  </r>
  <r>
    <n v="44238"/>
    <x v="40"/>
    <x v="6"/>
    <x v="1"/>
    <x v="13"/>
    <s v="Hon 2111 Invitation Series Corner Table"/>
    <x v="95"/>
    <n v="6"/>
    <n v="75.37"/>
    <x v="1"/>
    <x v="0"/>
  </r>
  <r>
    <n v="44238"/>
    <x v="40"/>
    <x v="6"/>
    <x v="0"/>
    <x v="3"/>
    <s v="Wilson Jones Leather-Like Binders with DublLock Round Rings"/>
    <x v="96"/>
    <n v="2"/>
    <n v="8.2100000000000009"/>
    <x v="1"/>
    <x v="0"/>
  </r>
  <r>
    <n v="44238"/>
    <x v="41"/>
    <x v="24"/>
    <x v="1"/>
    <x v="5"/>
    <s v="Global Value Mid-Back Manager's Chair, Gray"/>
    <x v="97"/>
    <n v="1"/>
    <n v="15.22"/>
    <x v="1"/>
    <x v="0"/>
  </r>
  <r>
    <n v="44238"/>
    <x v="41"/>
    <x v="24"/>
    <x v="0"/>
    <x v="1"/>
    <s v="Avery 483"/>
    <x v="98"/>
    <n v="3"/>
    <n v="6.87"/>
    <x v="1"/>
    <x v="0"/>
  </r>
  <r>
    <n v="44238"/>
    <x v="41"/>
    <x v="24"/>
    <x v="0"/>
    <x v="3"/>
    <s v="Wilson Jones Turn Tabs Binder Tool for Ring Binders"/>
    <x v="99"/>
    <n v="2"/>
    <n v="4.43"/>
    <x v="1"/>
    <x v="0"/>
  </r>
  <r>
    <n v="44238"/>
    <x v="41"/>
    <x v="24"/>
    <x v="1"/>
    <x v="8"/>
    <s v="Rubbermaid ClusterMat Chairmats, Mat Size- 66&quot; x 60&quot;, Lip 20&quot; x 11&quot; -90 Degree Angle"/>
    <x v="100"/>
    <n v="3"/>
    <n v="53.27"/>
    <x v="1"/>
    <x v="0"/>
  </r>
  <r>
    <n v="44238"/>
    <x v="41"/>
    <x v="24"/>
    <x v="0"/>
    <x v="3"/>
    <s v="VariCap6 Expandable Binder"/>
    <x v="101"/>
    <n v="3"/>
    <n v="24.39"/>
    <x v="1"/>
    <x v="0"/>
  </r>
  <r>
    <n v="44238"/>
    <x v="41"/>
    <x v="24"/>
    <x v="0"/>
    <x v="2"/>
    <s v="Fellowes Neat Ideas Storage Cubes"/>
    <x v="92"/>
    <n v="2"/>
    <n v="2.6"/>
    <x v="1"/>
    <x v="0"/>
  </r>
  <r>
    <n v="44239"/>
    <x v="42"/>
    <x v="3"/>
    <x v="1"/>
    <x v="5"/>
    <s v="Global Geo Office Task Chair, Gray"/>
    <x v="102"/>
    <n v="2"/>
    <n v="-24.29"/>
    <x v="1"/>
    <x v="0"/>
  </r>
  <r>
    <n v="44241"/>
    <x v="43"/>
    <x v="0"/>
    <x v="0"/>
    <x v="0"/>
    <s v="Memo Book, 100 Message Capacity, 5 3/8Â” x 11Â”"/>
    <x v="103"/>
    <n v="3"/>
    <n v="6.07"/>
    <x v="1"/>
    <x v="0"/>
  </r>
  <r>
    <n v="44241"/>
    <x v="44"/>
    <x v="22"/>
    <x v="2"/>
    <x v="9"/>
    <s v="Logitech G600 MMO Gaming Mouse"/>
    <x v="104"/>
    <n v="3"/>
    <n v="86.39"/>
    <x v="1"/>
    <x v="0"/>
  </r>
  <r>
    <n v="44241"/>
    <x v="44"/>
    <x v="22"/>
    <x v="0"/>
    <x v="12"/>
    <s v="Belkin 8 Outlet Surge Protector"/>
    <x v="105"/>
    <n v="2"/>
    <n v="22.95"/>
    <x v="1"/>
    <x v="0"/>
  </r>
  <r>
    <n v="44241"/>
    <x v="44"/>
    <x v="22"/>
    <x v="0"/>
    <x v="14"/>
    <s v="Compact Automatic Electric Letter Opener"/>
    <x v="106"/>
    <n v="2"/>
    <n v="4.7699999999999996"/>
    <x v="1"/>
    <x v="0"/>
  </r>
  <r>
    <n v="44242"/>
    <x v="45"/>
    <x v="22"/>
    <x v="0"/>
    <x v="3"/>
    <s v="Pressboard Data Binders by Wilson Jones"/>
    <x v="107"/>
    <n v="5"/>
    <n v="7.21"/>
    <x v="1"/>
    <x v="0"/>
  </r>
  <r>
    <n v="44243"/>
    <x v="46"/>
    <x v="0"/>
    <x v="0"/>
    <x v="3"/>
    <s v="Wilson Jones Easy Flow II Sheet Lifters"/>
    <x v="108"/>
    <n v="3"/>
    <n v="-1.73"/>
    <x v="1"/>
    <x v="0"/>
  </r>
  <r>
    <n v="44243"/>
    <x v="46"/>
    <x v="0"/>
    <x v="0"/>
    <x v="12"/>
    <s v="Holmes Cool Mist Humidifier for the Whole House with 8-Gallon Output per Day, Extended Life Filter"/>
    <x v="109"/>
    <n v="2"/>
    <n v="-13.93"/>
    <x v="1"/>
    <x v="0"/>
  </r>
  <r>
    <n v="44244"/>
    <x v="16"/>
    <x v="1"/>
    <x v="0"/>
    <x v="4"/>
    <s v="Staples in misc. colors"/>
    <x v="110"/>
    <n v="14"/>
    <n v="8.81"/>
    <x v="1"/>
    <x v="0"/>
  </r>
  <r>
    <n v="44245"/>
    <x v="47"/>
    <x v="0"/>
    <x v="1"/>
    <x v="8"/>
    <s v="DAX Copper Panel Document Frame, 5 x 7 Size"/>
    <x v="111"/>
    <n v="5"/>
    <n v="-11.32"/>
    <x v="1"/>
    <x v="0"/>
  </r>
  <r>
    <n v="44245"/>
    <x v="48"/>
    <x v="0"/>
    <x v="0"/>
    <x v="2"/>
    <s v="Akro Stacking Bins"/>
    <x v="112"/>
    <n v="2"/>
    <n v="-2.52"/>
    <x v="1"/>
    <x v="0"/>
  </r>
  <r>
    <n v="44247"/>
    <x v="49"/>
    <x v="18"/>
    <x v="2"/>
    <x v="9"/>
    <s v="Enermax Briskie RF Wireless Keyboard and Mouse Combo"/>
    <x v="113"/>
    <n v="3"/>
    <n v="22.43"/>
    <x v="1"/>
    <x v="0"/>
  </r>
  <r>
    <n v="44247"/>
    <x v="49"/>
    <x v="18"/>
    <x v="1"/>
    <x v="8"/>
    <s v="Master Caster Door Stop, Brown"/>
    <x v="114"/>
    <n v="4"/>
    <n v="6.91"/>
    <x v="1"/>
    <x v="0"/>
  </r>
  <r>
    <n v="44247"/>
    <x v="50"/>
    <x v="3"/>
    <x v="0"/>
    <x v="0"/>
    <s v="Xerox 204"/>
    <x v="115"/>
    <n v="2"/>
    <n v="6.22"/>
    <x v="1"/>
    <x v="0"/>
  </r>
  <r>
    <n v="44248"/>
    <x v="51"/>
    <x v="1"/>
    <x v="0"/>
    <x v="3"/>
    <s v="GBC Standard Plastic Binding Systems Combs"/>
    <x v="116"/>
    <n v="5"/>
    <n v="-13.72"/>
    <x v="1"/>
    <x v="0"/>
  </r>
  <r>
    <n v="44249"/>
    <x v="52"/>
    <x v="3"/>
    <x v="0"/>
    <x v="0"/>
    <s v="Xerox 220"/>
    <x v="5"/>
    <n v="3"/>
    <n v="9.33"/>
    <x v="1"/>
    <x v="0"/>
  </r>
  <r>
    <n v="44250"/>
    <x v="53"/>
    <x v="0"/>
    <x v="0"/>
    <x v="1"/>
    <s v="Staple-on labels"/>
    <x v="117"/>
    <n v="3"/>
    <n v="2.34"/>
    <x v="1"/>
    <x v="0"/>
  </r>
  <r>
    <n v="44250"/>
    <x v="53"/>
    <x v="0"/>
    <x v="0"/>
    <x v="3"/>
    <s v="GBC Plastic Binding Combs"/>
    <x v="118"/>
    <n v="3"/>
    <n v="-6.86"/>
    <x v="1"/>
    <x v="0"/>
  </r>
  <r>
    <n v="44251"/>
    <x v="54"/>
    <x v="11"/>
    <x v="0"/>
    <x v="0"/>
    <s v="Message Book, Wirebound, Four 5 1/2&quot; X 4&quot; Forms/Pg., 200 Dupl. Sets/Book"/>
    <x v="119"/>
    <n v="4"/>
    <n v="11.1"/>
    <x v="1"/>
    <x v="0"/>
  </r>
  <r>
    <n v="44251"/>
    <x v="54"/>
    <x v="11"/>
    <x v="0"/>
    <x v="0"/>
    <s v="TOPS 4 x 6 Fluorescent Color Memo Sheets, 500 Sheets per Pack"/>
    <x v="120"/>
    <n v="3"/>
    <n v="7.69"/>
    <x v="1"/>
    <x v="0"/>
  </r>
  <r>
    <n v="44254"/>
    <x v="55"/>
    <x v="10"/>
    <x v="0"/>
    <x v="4"/>
    <s v="Zebra Zazzle Fluorescent Highlighters"/>
    <x v="121"/>
    <n v="4"/>
    <n v="3.4"/>
    <x v="1"/>
    <x v="0"/>
  </r>
  <r>
    <n v="44256"/>
    <x v="56"/>
    <x v="22"/>
    <x v="1"/>
    <x v="5"/>
    <s v="Global Deluxe High-Back Manager's Chair"/>
    <x v="122"/>
    <n v="2"/>
    <n v="51.48"/>
    <x v="2"/>
    <x v="0"/>
  </r>
  <r>
    <n v="44256"/>
    <x v="57"/>
    <x v="20"/>
    <x v="2"/>
    <x v="6"/>
    <s v="Sannysis Cute Owl Design Soft Skin Case Cover for Samsung Galaxy S4"/>
    <x v="62"/>
    <n v="3"/>
    <n v="1.6"/>
    <x v="2"/>
    <x v="0"/>
  </r>
  <r>
    <n v="44256"/>
    <x v="58"/>
    <x v="1"/>
    <x v="1"/>
    <x v="5"/>
    <s v="Novimex Swivel Fabric Task Chair"/>
    <x v="123"/>
    <n v="6"/>
    <n v="-172.12"/>
    <x v="2"/>
    <x v="0"/>
  </r>
  <r>
    <n v="44256"/>
    <x v="58"/>
    <x v="1"/>
    <x v="0"/>
    <x v="0"/>
    <s v="Black Print Carbonless 8 1/2&quot; x 8 1/4&quot; Rapid Memo Book"/>
    <x v="124"/>
    <n v="3"/>
    <n v="5.68"/>
    <x v="2"/>
    <x v="0"/>
  </r>
  <r>
    <n v="44256"/>
    <x v="59"/>
    <x v="0"/>
    <x v="0"/>
    <x v="7"/>
    <s v="Plymouth Boxed Rubber Bands by Plymouth"/>
    <x v="125"/>
    <n v="5"/>
    <n v="-3.53"/>
    <x v="2"/>
    <x v="0"/>
  </r>
  <r>
    <n v="44256"/>
    <x v="59"/>
    <x v="0"/>
    <x v="1"/>
    <x v="5"/>
    <s v="Harbour Creations Steel Folding Chair"/>
    <x v="126"/>
    <n v="6"/>
    <n v="0"/>
    <x v="2"/>
    <x v="0"/>
  </r>
  <r>
    <n v="44256"/>
    <x v="59"/>
    <x v="0"/>
    <x v="1"/>
    <x v="8"/>
    <s v="DAX Black Cherry Wood-Tone Poster Frame"/>
    <x v="127"/>
    <n v="6"/>
    <n v="-34.950000000000003"/>
    <x v="2"/>
    <x v="0"/>
  </r>
  <r>
    <n v="44256"/>
    <x v="59"/>
    <x v="0"/>
    <x v="0"/>
    <x v="2"/>
    <s v="Fellowes Bankers Box Recycled Super Stor/Drawer"/>
    <x v="128"/>
    <n v="3"/>
    <n v="-22.67"/>
    <x v="2"/>
    <x v="0"/>
  </r>
  <r>
    <n v="44256"/>
    <x v="60"/>
    <x v="0"/>
    <x v="0"/>
    <x v="2"/>
    <s v="Recycled Steel Personal File for Hanging File Folders"/>
    <x v="129"/>
    <n v="3"/>
    <n v="8.58"/>
    <x v="2"/>
    <x v="0"/>
  </r>
  <r>
    <n v="44256"/>
    <x v="60"/>
    <x v="0"/>
    <x v="1"/>
    <x v="13"/>
    <s v="Bevis Round Conference Room Tables and Bases"/>
    <x v="130"/>
    <n v="3"/>
    <n v="-43.03"/>
    <x v="2"/>
    <x v="0"/>
  </r>
  <r>
    <n v="44257"/>
    <x v="61"/>
    <x v="20"/>
    <x v="0"/>
    <x v="10"/>
    <s v="Staple envelope"/>
    <x v="21"/>
    <n v="2"/>
    <n v="5.34"/>
    <x v="2"/>
    <x v="0"/>
  </r>
  <r>
    <n v="44257"/>
    <x v="61"/>
    <x v="20"/>
    <x v="0"/>
    <x v="0"/>
    <s v="Array Parchment Paper, Assorted Colors"/>
    <x v="131"/>
    <n v="5"/>
    <n v="17.47"/>
    <x v="2"/>
    <x v="0"/>
  </r>
  <r>
    <n v="44257"/>
    <x v="62"/>
    <x v="2"/>
    <x v="0"/>
    <x v="0"/>
    <s v="Xerox 1971"/>
    <x v="132"/>
    <n v="1"/>
    <n v="1.07"/>
    <x v="2"/>
    <x v="0"/>
  </r>
  <r>
    <n v="44257"/>
    <x v="62"/>
    <x v="2"/>
    <x v="2"/>
    <x v="9"/>
    <s v="Hypercom P1300 Pinpad"/>
    <x v="133"/>
    <n v="3"/>
    <n v="32.130000000000003"/>
    <x v="2"/>
    <x v="0"/>
  </r>
  <r>
    <n v="44258"/>
    <x v="63"/>
    <x v="25"/>
    <x v="0"/>
    <x v="4"/>
    <s v="Zebra Zazzle Fluorescent Highlighters"/>
    <x v="121"/>
    <n v="4"/>
    <n v="3.4"/>
    <x v="2"/>
    <x v="0"/>
  </r>
  <r>
    <n v="44258"/>
    <x v="64"/>
    <x v="20"/>
    <x v="2"/>
    <x v="6"/>
    <s v="PowerGen Dual USB Car Charger"/>
    <x v="134"/>
    <n v="1"/>
    <n v="4.5999999999999996"/>
    <x v="2"/>
    <x v="0"/>
  </r>
  <r>
    <n v="44258"/>
    <x v="64"/>
    <x v="20"/>
    <x v="0"/>
    <x v="3"/>
    <s v="Ibico Laser Imprintable Binding System Covers"/>
    <x v="135"/>
    <n v="3"/>
    <n v="40.869999999999997"/>
    <x v="2"/>
    <x v="0"/>
  </r>
  <r>
    <n v="44258"/>
    <x v="64"/>
    <x v="20"/>
    <x v="0"/>
    <x v="3"/>
    <s v="Cardinal HOLDit! Binder Insert Strips,Extra Strips"/>
    <x v="136"/>
    <n v="5"/>
    <n v="9.18"/>
    <x v="2"/>
    <x v="0"/>
  </r>
  <r>
    <n v="44258"/>
    <x v="65"/>
    <x v="10"/>
    <x v="0"/>
    <x v="1"/>
    <s v="Avery 495"/>
    <x v="137"/>
    <n v="3"/>
    <n v="4.91"/>
    <x v="2"/>
    <x v="0"/>
  </r>
  <r>
    <n v="44258"/>
    <x v="65"/>
    <x v="10"/>
    <x v="1"/>
    <x v="11"/>
    <s v="O'Sullivan 4-Shelf Bookcase in Odessa Pine"/>
    <x v="138"/>
    <n v="5"/>
    <n v="-199.62"/>
    <x v="2"/>
    <x v="0"/>
  </r>
  <r>
    <n v="44258"/>
    <x v="65"/>
    <x v="10"/>
    <x v="0"/>
    <x v="2"/>
    <s v="Eldon Shelf Savers Cubes and Bins"/>
    <x v="139"/>
    <n v="8"/>
    <n v="-10.050000000000001"/>
    <x v="2"/>
    <x v="0"/>
  </r>
  <r>
    <n v="44258"/>
    <x v="66"/>
    <x v="0"/>
    <x v="0"/>
    <x v="12"/>
    <s v="3.6 Cubic Foot Counter Height Office Refrigerator"/>
    <x v="140"/>
    <n v="3"/>
    <n v="-459.61"/>
    <x v="2"/>
    <x v="0"/>
  </r>
  <r>
    <n v="44258"/>
    <x v="67"/>
    <x v="3"/>
    <x v="1"/>
    <x v="13"/>
    <s v="Bevis Oval Conference Table, Walnut"/>
    <x v="141"/>
    <n v="3"/>
    <n v="-23.49"/>
    <x v="2"/>
    <x v="0"/>
  </r>
  <r>
    <n v="44259"/>
    <x v="68"/>
    <x v="9"/>
    <x v="0"/>
    <x v="2"/>
    <s v="Sensible Storage WireTech Storage Systems"/>
    <x v="142"/>
    <n v="5"/>
    <n v="17.75"/>
    <x v="2"/>
    <x v="0"/>
  </r>
  <r>
    <n v="44259"/>
    <x v="42"/>
    <x v="16"/>
    <x v="0"/>
    <x v="4"/>
    <s v="BIC Brite Liner Highlighters, Chisel Tip"/>
    <x v="143"/>
    <n v="3"/>
    <n v="2.33"/>
    <x v="2"/>
    <x v="0"/>
  </r>
  <r>
    <n v="44260"/>
    <x v="69"/>
    <x v="20"/>
    <x v="0"/>
    <x v="4"/>
    <s v="Newell 345"/>
    <x v="144"/>
    <n v="3"/>
    <n v="15.48"/>
    <x v="2"/>
    <x v="0"/>
  </r>
  <r>
    <n v="44260"/>
    <x v="69"/>
    <x v="20"/>
    <x v="2"/>
    <x v="9"/>
    <s v="Logitech Wireless Gaming Headset G930"/>
    <x v="145"/>
    <n v="3"/>
    <n v="177.59"/>
    <x v="2"/>
    <x v="0"/>
  </r>
  <r>
    <n v="44260"/>
    <x v="69"/>
    <x v="20"/>
    <x v="0"/>
    <x v="14"/>
    <s v="Acme Forged Steel Scissors with Black Enamel Handles"/>
    <x v="146"/>
    <n v="2"/>
    <n v="5.4"/>
    <x v="2"/>
    <x v="0"/>
  </r>
  <r>
    <n v="44260"/>
    <x v="69"/>
    <x v="20"/>
    <x v="0"/>
    <x v="3"/>
    <s v="GBC Wire Binding Combs"/>
    <x v="147"/>
    <n v="6"/>
    <n v="16.75"/>
    <x v="2"/>
    <x v="0"/>
  </r>
  <r>
    <n v="44260"/>
    <x v="69"/>
    <x v="20"/>
    <x v="0"/>
    <x v="0"/>
    <s v="Xerox 1891"/>
    <x v="148"/>
    <n v="2"/>
    <n v="45.98"/>
    <x v="2"/>
    <x v="0"/>
  </r>
  <r>
    <n v="44262"/>
    <x v="48"/>
    <x v="22"/>
    <x v="1"/>
    <x v="5"/>
    <s v="Global Push Button Manager's Chair, Indigo"/>
    <x v="149"/>
    <n v="1"/>
    <n v="5.48"/>
    <x v="2"/>
    <x v="0"/>
  </r>
  <r>
    <n v="44262"/>
    <x v="48"/>
    <x v="22"/>
    <x v="0"/>
    <x v="4"/>
    <s v="Newell 330"/>
    <x v="150"/>
    <n v="3"/>
    <n v="4.66"/>
    <x v="2"/>
    <x v="0"/>
  </r>
  <r>
    <n v="44262"/>
    <x v="48"/>
    <x v="22"/>
    <x v="0"/>
    <x v="2"/>
    <s v="Carina 42&quot;Hx23 3/4&quot;W Media Storage Unit"/>
    <x v="151"/>
    <n v="3"/>
    <n v="4.8600000000000003"/>
    <x v="2"/>
    <x v="0"/>
  </r>
  <r>
    <n v="44262"/>
    <x v="70"/>
    <x v="22"/>
    <x v="0"/>
    <x v="3"/>
    <s v="Catalog Binders with Expanding Posts"/>
    <x v="152"/>
    <n v="2"/>
    <n v="33.64"/>
    <x v="2"/>
    <x v="0"/>
  </r>
  <r>
    <n v="44262"/>
    <x v="71"/>
    <x v="22"/>
    <x v="0"/>
    <x v="4"/>
    <s v="Newell Chalk Holder"/>
    <x v="153"/>
    <n v="5"/>
    <n v="9.5"/>
    <x v="2"/>
    <x v="0"/>
  </r>
  <r>
    <n v="44262"/>
    <x v="71"/>
    <x v="22"/>
    <x v="0"/>
    <x v="2"/>
    <s v="Contico 72&quot;H Heavy-Duty Storage System"/>
    <x v="154"/>
    <n v="5"/>
    <n v="0"/>
    <x v="2"/>
    <x v="0"/>
  </r>
  <r>
    <n v="44262"/>
    <x v="71"/>
    <x v="22"/>
    <x v="1"/>
    <x v="5"/>
    <s v="Office Star - Task Chair with Contemporary Loop Arms"/>
    <x v="155"/>
    <n v="6"/>
    <n v="21.84"/>
    <x v="2"/>
    <x v="0"/>
  </r>
  <r>
    <n v="44262"/>
    <x v="71"/>
    <x v="22"/>
    <x v="1"/>
    <x v="5"/>
    <s v="Global Leather and Oak Executive Chair, Black"/>
    <x v="156"/>
    <n v="2"/>
    <n v="54.18"/>
    <x v="2"/>
    <x v="0"/>
  </r>
  <r>
    <n v="44265"/>
    <x v="72"/>
    <x v="14"/>
    <x v="0"/>
    <x v="0"/>
    <s v="Geographics Note Cards, Blank, White, 8 1/2&quot; x 11&quot;"/>
    <x v="157"/>
    <n v="2"/>
    <n v="10.74"/>
    <x v="2"/>
    <x v="0"/>
  </r>
  <r>
    <n v="44265"/>
    <x v="73"/>
    <x v="26"/>
    <x v="0"/>
    <x v="2"/>
    <s v="Tennsco 6- and 18-Compartment Lockers"/>
    <x v="158"/>
    <n v="3"/>
    <n v="-15.91"/>
    <x v="2"/>
    <x v="0"/>
  </r>
  <r>
    <n v="44265"/>
    <x v="73"/>
    <x v="26"/>
    <x v="0"/>
    <x v="4"/>
    <s v="BOSTON Ranger #55 Pencil Sharpener, Black"/>
    <x v="159"/>
    <n v="4"/>
    <n v="9.36"/>
    <x v="2"/>
    <x v="0"/>
  </r>
  <r>
    <n v="44266"/>
    <x v="74"/>
    <x v="10"/>
    <x v="1"/>
    <x v="8"/>
    <s v="Eldon Wave Desk Accessories"/>
    <x v="160"/>
    <n v="5"/>
    <n v="2.29"/>
    <x v="2"/>
    <x v="0"/>
  </r>
  <r>
    <n v="44266"/>
    <x v="74"/>
    <x v="10"/>
    <x v="0"/>
    <x v="7"/>
    <s v="Stockwell Push Pins"/>
    <x v="161"/>
    <n v="6"/>
    <n v="1.7"/>
    <x v="2"/>
    <x v="0"/>
  </r>
  <r>
    <n v="44266"/>
    <x v="75"/>
    <x v="20"/>
    <x v="0"/>
    <x v="0"/>
    <s v="Southworth 100% RÃ©sumÃ© Paper, 24lb."/>
    <x v="162"/>
    <n v="14"/>
    <n v="49.01"/>
    <x v="2"/>
    <x v="0"/>
  </r>
  <r>
    <n v="44266"/>
    <x v="76"/>
    <x v="5"/>
    <x v="0"/>
    <x v="12"/>
    <s v="Fellowes Premier Superior Surge Suppressor, 10-Outlet, With Phone and Remote"/>
    <x v="163"/>
    <n v="3"/>
    <n v="38.159999999999997"/>
    <x v="2"/>
    <x v="0"/>
  </r>
  <r>
    <n v="44266"/>
    <x v="76"/>
    <x v="5"/>
    <x v="2"/>
    <x v="9"/>
    <s v="Maxell DVD-RAM Discs"/>
    <x v="164"/>
    <n v="2"/>
    <n v="14.17"/>
    <x v="2"/>
    <x v="0"/>
  </r>
  <r>
    <n v="44266"/>
    <x v="76"/>
    <x v="5"/>
    <x v="2"/>
    <x v="6"/>
    <s v="Panasonic KX-TG9471B"/>
    <x v="165"/>
    <n v="3"/>
    <n v="164.63"/>
    <x v="2"/>
    <x v="0"/>
  </r>
  <r>
    <n v="44266"/>
    <x v="76"/>
    <x v="5"/>
    <x v="0"/>
    <x v="0"/>
    <s v="Xerox 198"/>
    <x v="98"/>
    <n v="3"/>
    <n v="7.02"/>
    <x v="2"/>
    <x v="0"/>
  </r>
  <r>
    <n v="44266"/>
    <x v="77"/>
    <x v="3"/>
    <x v="0"/>
    <x v="4"/>
    <s v="Economy #2 Pencils"/>
    <x v="166"/>
    <n v="3"/>
    <n v="2.0699999999999998"/>
    <x v="2"/>
    <x v="0"/>
  </r>
  <r>
    <n v="44269"/>
    <x v="78"/>
    <x v="3"/>
    <x v="0"/>
    <x v="0"/>
    <s v="Xerox 1972"/>
    <x v="75"/>
    <n v="2"/>
    <n v="4.75"/>
    <x v="2"/>
    <x v="0"/>
  </r>
  <r>
    <n v="44269"/>
    <x v="78"/>
    <x v="3"/>
    <x v="0"/>
    <x v="4"/>
    <s v="Avery Hi-Liter Fluorescent Desk Style Markers"/>
    <x v="167"/>
    <n v="1"/>
    <n v="1.25"/>
    <x v="2"/>
    <x v="0"/>
  </r>
  <r>
    <n v="44269"/>
    <x v="79"/>
    <x v="6"/>
    <x v="1"/>
    <x v="5"/>
    <s v="Global Commerce Series High-Back Swivel/Tilt Chairs"/>
    <x v="168"/>
    <n v="4"/>
    <n v="284.98"/>
    <x v="2"/>
    <x v="0"/>
  </r>
  <r>
    <n v="44269"/>
    <x v="80"/>
    <x v="27"/>
    <x v="0"/>
    <x v="3"/>
    <s v="GBC Wire Binding Combs"/>
    <x v="169"/>
    <n v="4"/>
    <n v="11.17"/>
    <x v="2"/>
    <x v="0"/>
  </r>
  <r>
    <n v="44269"/>
    <x v="80"/>
    <x v="27"/>
    <x v="0"/>
    <x v="2"/>
    <s v="Carina Double Wide Media Storage Towers in Natural &amp; Black"/>
    <x v="170"/>
    <n v="1"/>
    <n v="3.24"/>
    <x v="2"/>
    <x v="0"/>
  </r>
  <r>
    <n v="44269"/>
    <x v="80"/>
    <x v="27"/>
    <x v="2"/>
    <x v="9"/>
    <s v="ImationÂ 30456 USBÂ Flash DriveÂ 8GB"/>
    <x v="171"/>
    <n v="12"/>
    <n v="6.62"/>
    <x v="2"/>
    <x v="0"/>
  </r>
  <r>
    <n v="44269"/>
    <x v="80"/>
    <x v="27"/>
    <x v="0"/>
    <x v="2"/>
    <s v="Staple magnet"/>
    <x v="107"/>
    <n v="2"/>
    <n v="5.77"/>
    <x v="2"/>
    <x v="0"/>
  </r>
  <r>
    <n v="44269"/>
    <x v="80"/>
    <x v="27"/>
    <x v="0"/>
    <x v="3"/>
    <s v="Premium Transparent Presentation Covers, No Pattern/Clear, 8 1/2&quot; x 11&quot;"/>
    <x v="172"/>
    <n v="2"/>
    <n v="20.170000000000002"/>
    <x v="2"/>
    <x v="0"/>
  </r>
  <r>
    <n v="44269"/>
    <x v="81"/>
    <x v="1"/>
    <x v="2"/>
    <x v="15"/>
    <s v="Hewlett-Packard Deskjet 6540 Color Inkjet Printer"/>
    <x v="173"/>
    <n v="2"/>
    <n v="156.05000000000001"/>
    <x v="2"/>
    <x v="0"/>
  </r>
  <r>
    <n v="44269"/>
    <x v="81"/>
    <x v="1"/>
    <x v="0"/>
    <x v="0"/>
    <s v="Xerox 1963"/>
    <x v="174"/>
    <n v="2"/>
    <n v="2.64"/>
    <x v="2"/>
    <x v="0"/>
  </r>
  <r>
    <n v="44269"/>
    <x v="82"/>
    <x v="16"/>
    <x v="0"/>
    <x v="0"/>
    <s v="Xerox 1887"/>
    <x v="175"/>
    <n v="6"/>
    <n v="31.87"/>
    <x v="2"/>
    <x v="0"/>
  </r>
  <r>
    <n v="44270"/>
    <x v="83"/>
    <x v="16"/>
    <x v="0"/>
    <x v="2"/>
    <s v="Hot File 7-Pocket, Floor Stand"/>
    <x v="176"/>
    <n v="1"/>
    <n v="17.850000000000001"/>
    <x v="2"/>
    <x v="0"/>
  </r>
  <r>
    <n v="44270"/>
    <x v="83"/>
    <x v="16"/>
    <x v="1"/>
    <x v="8"/>
    <s v="Eldon Expressions Desk Accessory, Wood Photo Frame, Mahogany"/>
    <x v="177"/>
    <n v="3"/>
    <n v="5.14"/>
    <x v="2"/>
    <x v="0"/>
  </r>
  <r>
    <n v="44270"/>
    <x v="83"/>
    <x v="16"/>
    <x v="0"/>
    <x v="3"/>
    <s v="Insertable Tab Post Binder Dividers"/>
    <x v="178"/>
    <n v="3"/>
    <n v="-5.53"/>
    <x v="2"/>
    <x v="0"/>
  </r>
  <r>
    <n v="44270"/>
    <x v="83"/>
    <x v="16"/>
    <x v="0"/>
    <x v="3"/>
    <s v="GBC VeloBinder Manual Binding System"/>
    <x v="179"/>
    <n v="4"/>
    <n v="-31.67"/>
    <x v="2"/>
    <x v="0"/>
  </r>
  <r>
    <n v="44270"/>
    <x v="83"/>
    <x v="16"/>
    <x v="0"/>
    <x v="0"/>
    <s v="Xerox 1889"/>
    <x v="180"/>
    <n v="3"/>
    <n v="47.82"/>
    <x v="2"/>
    <x v="0"/>
  </r>
  <r>
    <n v="44271"/>
    <x v="61"/>
    <x v="25"/>
    <x v="2"/>
    <x v="6"/>
    <s v="Polycom VoiceStation 500 ConferenceÂ phone"/>
    <x v="181"/>
    <n v="2"/>
    <n v="29.5"/>
    <x v="2"/>
    <x v="0"/>
  </r>
  <r>
    <n v="44272"/>
    <x v="84"/>
    <x v="28"/>
    <x v="0"/>
    <x v="12"/>
    <s v="Bionaire Personal Warm Mist Humidifier/Vaporizer"/>
    <x v="182"/>
    <n v="2"/>
    <n v="36.57"/>
    <x v="2"/>
    <x v="0"/>
  </r>
  <r>
    <n v="44272"/>
    <x v="84"/>
    <x v="28"/>
    <x v="0"/>
    <x v="0"/>
    <s v="Memo Book, 100 Message Capacity, 5 3/8Â” x 11Â”"/>
    <x v="183"/>
    <n v="7"/>
    <n v="23.59"/>
    <x v="2"/>
    <x v="0"/>
  </r>
  <r>
    <n v="44272"/>
    <x v="84"/>
    <x v="28"/>
    <x v="0"/>
    <x v="4"/>
    <s v="Newell 35"/>
    <x v="184"/>
    <n v="6"/>
    <n v="5.71"/>
    <x v="2"/>
    <x v="0"/>
  </r>
  <r>
    <n v="44272"/>
    <x v="84"/>
    <x v="28"/>
    <x v="0"/>
    <x v="3"/>
    <s v="Wilson Jones 14 Line Acrylic Coated Pressboard Data Binders"/>
    <x v="185"/>
    <n v="10"/>
    <n v="25.1"/>
    <x v="2"/>
    <x v="0"/>
  </r>
  <r>
    <n v="44272"/>
    <x v="84"/>
    <x v="28"/>
    <x v="0"/>
    <x v="3"/>
    <s v="Avery Non-Stick Heavy Duty View Round Locking Ring Binders"/>
    <x v="186"/>
    <n v="6"/>
    <n v="17.22"/>
    <x v="2"/>
    <x v="0"/>
  </r>
  <r>
    <n v="44272"/>
    <x v="85"/>
    <x v="20"/>
    <x v="1"/>
    <x v="13"/>
    <s v="Bretford Rectangular Conference Table Tops"/>
    <x v="187"/>
    <n v="7"/>
    <n v="-447.59"/>
    <x v="2"/>
    <x v="0"/>
  </r>
  <r>
    <n v="44272"/>
    <x v="85"/>
    <x v="20"/>
    <x v="1"/>
    <x v="13"/>
    <s v="Balt Solid Wood Round Tables"/>
    <x v="188"/>
    <n v="4"/>
    <n v="-553.65"/>
    <x v="2"/>
    <x v="0"/>
  </r>
  <r>
    <n v="44272"/>
    <x v="85"/>
    <x v="20"/>
    <x v="1"/>
    <x v="13"/>
    <s v="Hon 30&quot; x 60&quot; Table with Locking Drawer"/>
    <x v="189"/>
    <n v="3"/>
    <n v="-122.78"/>
    <x v="2"/>
    <x v="0"/>
  </r>
  <r>
    <n v="44272"/>
    <x v="85"/>
    <x v="20"/>
    <x v="0"/>
    <x v="0"/>
    <s v="Xerox 1926"/>
    <x v="190"/>
    <n v="7"/>
    <n v="16.38"/>
    <x v="2"/>
    <x v="0"/>
  </r>
  <r>
    <n v="44272"/>
    <x v="85"/>
    <x v="20"/>
    <x v="0"/>
    <x v="0"/>
    <s v="Xerox 1918"/>
    <x v="191"/>
    <n v="4"/>
    <n v="75.97"/>
    <x v="2"/>
    <x v="0"/>
  </r>
  <r>
    <n v="44272"/>
    <x v="86"/>
    <x v="0"/>
    <x v="0"/>
    <x v="4"/>
    <s v="Newell 333"/>
    <x v="192"/>
    <n v="2"/>
    <n v="0.33"/>
    <x v="2"/>
    <x v="0"/>
  </r>
  <r>
    <n v="44272"/>
    <x v="86"/>
    <x v="0"/>
    <x v="0"/>
    <x v="0"/>
    <s v="Xerox 1966"/>
    <x v="193"/>
    <n v="1"/>
    <n v="1.88"/>
    <x v="2"/>
    <x v="0"/>
  </r>
  <r>
    <n v="44272"/>
    <x v="86"/>
    <x v="0"/>
    <x v="0"/>
    <x v="0"/>
    <s v="Xerox 1967"/>
    <x v="143"/>
    <n v="3"/>
    <n v="5.44"/>
    <x v="2"/>
    <x v="0"/>
  </r>
  <r>
    <n v="44272"/>
    <x v="36"/>
    <x v="29"/>
    <x v="0"/>
    <x v="3"/>
    <s v="Acco Pressboard Covers with Storage Hooks, 9 1/2&quot; x 11&quot;, Executive Red"/>
    <x v="194"/>
    <n v="3"/>
    <n v="5.37"/>
    <x v="2"/>
    <x v="0"/>
  </r>
  <r>
    <n v="44272"/>
    <x v="36"/>
    <x v="29"/>
    <x v="0"/>
    <x v="3"/>
    <s v="GBC Twin Loop Wire Binding Elements, 9/16&quot; Spine, Black"/>
    <x v="195"/>
    <n v="2"/>
    <n v="14.92"/>
    <x v="2"/>
    <x v="0"/>
  </r>
  <r>
    <n v="44272"/>
    <x v="36"/>
    <x v="29"/>
    <x v="0"/>
    <x v="0"/>
    <s v="Xerox 1957"/>
    <x v="115"/>
    <n v="2"/>
    <n v="6.35"/>
    <x v="2"/>
    <x v="0"/>
  </r>
  <r>
    <n v="44272"/>
    <x v="36"/>
    <x v="29"/>
    <x v="0"/>
    <x v="0"/>
    <s v="EcoTones Memo Sheets"/>
    <x v="196"/>
    <n v="4"/>
    <n v="7.68"/>
    <x v="2"/>
    <x v="0"/>
  </r>
  <r>
    <n v="44272"/>
    <x v="36"/>
    <x v="29"/>
    <x v="0"/>
    <x v="12"/>
    <s v="Belkin 6 Outlet Metallic Surge Strip"/>
    <x v="197"/>
    <n v="3"/>
    <n v="8.49"/>
    <x v="2"/>
    <x v="0"/>
  </r>
  <r>
    <n v="44272"/>
    <x v="87"/>
    <x v="2"/>
    <x v="0"/>
    <x v="0"/>
    <s v="Xerox 1909"/>
    <x v="198"/>
    <n v="6"/>
    <n v="41.15"/>
    <x v="2"/>
    <x v="0"/>
  </r>
  <r>
    <n v="44273"/>
    <x v="88"/>
    <x v="16"/>
    <x v="2"/>
    <x v="15"/>
    <s v="Hewlett-Packard Deskjet 6540 Color Inkjet Printer"/>
    <x v="199"/>
    <n v="4"/>
    <n v="-16.43"/>
    <x v="2"/>
    <x v="0"/>
  </r>
  <r>
    <n v="44273"/>
    <x v="88"/>
    <x v="16"/>
    <x v="2"/>
    <x v="15"/>
    <s v="Cisco TelePresence System EX90 Videoconferencing Unit"/>
    <x v="200"/>
    <n v="6"/>
    <n v="-1811.08"/>
    <x v="2"/>
    <x v="0"/>
  </r>
  <r>
    <n v="44273"/>
    <x v="88"/>
    <x v="16"/>
    <x v="0"/>
    <x v="0"/>
    <s v="Xerox 195"/>
    <x v="201"/>
    <n v="4"/>
    <n v="7.48"/>
    <x v="2"/>
    <x v="0"/>
  </r>
  <r>
    <n v="44273"/>
    <x v="88"/>
    <x v="16"/>
    <x v="0"/>
    <x v="4"/>
    <s v="Avery Fluorescent Highlighter Four-Color Set"/>
    <x v="202"/>
    <n v="3"/>
    <n v="1"/>
    <x v="2"/>
    <x v="0"/>
  </r>
  <r>
    <n v="44273"/>
    <x v="88"/>
    <x v="16"/>
    <x v="1"/>
    <x v="8"/>
    <s v="Executive Impressions 13&quot; Clairmont Wall Clock"/>
    <x v="203"/>
    <n v="2"/>
    <n v="8.08"/>
    <x v="2"/>
    <x v="0"/>
  </r>
  <r>
    <n v="44273"/>
    <x v="88"/>
    <x v="16"/>
    <x v="0"/>
    <x v="7"/>
    <s v="Staples"/>
    <x v="204"/>
    <n v="3"/>
    <n v="5.92"/>
    <x v="2"/>
    <x v="0"/>
  </r>
  <r>
    <n v="44273"/>
    <x v="88"/>
    <x v="16"/>
    <x v="1"/>
    <x v="8"/>
    <s v="Dana Fluorescent Magnifying Lamp, White, 36&quot;"/>
    <x v="205"/>
    <n v="3"/>
    <n v="15.29"/>
    <x v="2"/>
    <x v="0"/>
  </r>
  <r>
    <n v="44273"/>
    <x v="89"/>
    <x v="3"/>
    <x v="1"/>
    <x v="11"/>
    <s v="Bush Heritage Pine Collection 5-Shelf Bookcase, Albany Pine Finish, *Special Order"/>
    <x v="206"/>
    <n v="10"/>
    <n v="70.489999999999995"/>
    <x v="2"/>
    <x v="0"/>
  </r>
  <r>
    <n v="44273"/>
    <x v="90"/>
    <x v="3"/>
    <x v="1"/>
    <x v="8"/>
    <s v="Eldon Cleatmat Chair Mats for Medium Pile Carpets"/>
    <x v="207"/>
    <n v="2"/>
    <n v="14.43"/>
    <x v="2"/>
    <x v="0"/>
  </r>
  <r>
    <n v="44273"/>
    <x v="90"/>
    <x v="3"/>
    <x v="2"/>
    <x v="15"/>
    <s v="Swingline SM12-08 MicroCut Jam Free Shredder"/>
    <x v="208"/>
    <n v="4"/>
    <n v="415.99"/>
    <x v="2"/>
    <x v="0"/>
  </r>
  <r>
    <n v="44273"/>
    <x v="90"/>
    <x v="3"/>
    <x v="0"/>
    <x v="2"/>
    <s v="Tennsco 6- and 18-Compartment Lockers"/>
    <x v="209"/>
    <n v="7"/>
    <n v="334.11"/>
    <x v="2"/>
    <x v="0"/>
  </r>
  <r>
    <n v="44274"/>
    <x v="91"/>
    <x v="16"/>
    <x v="2"/>
    <x v="6"/>
    <s v="Cisco 8x8 Inc. 6753i IP Business Phone System"/>
    <x v="210"/>
    <n v="3"/>
    <n v="28.35"/>
    <x v="2"/>
    <x v="0"/>
  </r>
  <r>
    <n v="44274"/>
    <x v="91"/>
    <x v="16"/>
    <x v="0"/>
    <x v="1"/>
    <s v="Avery 501"/>
    <x v="211"/>
    <n v="4"/>
    <n v="3.99"/>
    <x v="2"/>
    <x v="0"/>
  </r>
  <r>
    <n v="44274"/>
    <x v="91"/>
    <x v="16"/>
    <x v="0"/>
    <x v="2"/>
    <s v="Crate-A-Files"/>
    <x v="212"/>
    <n v="3"/>
    <n v="1.96"/>
    <x v="2"/>
    <x v="0"/>
  </r>
  <r>
    <n v="44274"/>
    <x v="91"/>
    <x v="16"/>
    <x v="0"/>
    <x v="3"/>
    <s v="Avery Flip-Chart Easel Binder, Black"/>
    <x v="213"/>
    <n v="5"/>
    <n v="-25.74"/>
    <x v="2"/>
    <x v="0"/>
  </r>
  <r>
    <n v="44274"/>
    <x v="91"/>
    <x v="16"/>
    <x v="1"/>
    <x v="8"/>
    <s v="Eldon Wave Desk Accessories"/>
    <x v="214"/>
    <n v="3"/>
    <n v="1.37"/>
    <x v="2"/>
    <x v="0"/>
  </r>
  <r>
    <n v="44274"/>
    <x v="91"/>
    <x v="16"/>
    <x v="1"/>
    <x v="8"/>
    <s v="Document Clip Frames"/>
    <x v="215"/>
    <n v="3"/>
    <n v="5.5"/>
    <x v="2"/>
    <x v="0"/>
  </r>
  <r>
    <n v="44274"/>
    <x v="91"/>
    <x v="16"/>
    <x v="2"/>
    <x v="9"/>
    <s v="LogitechÂ Wireless Boombox Speaker - portable - wireless, wired"/>
    <x v="216"/>
    <n v="2"/>
    <n v="53.2"/>
    <x v="2"/>
    <x v="0"/>
  </r>
  <r>
    <n v="44276"/>
    <x v="92"/>
    <x v="10"/>
    <x v="0"/>
    <x v="4"/>
    <s v="Binney &amp; Smith Crayola Metallic Colored Pencils, 8-Color Set"/>
    <x v="217"/>
    <n v="2"/>
    <n v="1.2"/>
    <x v="2"/>
    <x v="0"/>
  </r>
  <r>
    <n v="44276"/>
    <x v="92"/>
    <x v="10"/>
    <x v="0"/>
    <x v="4"/>
    <s v="Binney &amp; Smith inkTank Erasable Desk Highlighter, Chisel Tip, Yellow, 12/Box"/>
    <x v="218"/>
    <n v="3"/>
    <n v="1.59"/>
    <x v="2"/>
    <x v="0"/>
  </r>
  <r>
    <n v="44276"/>
    <x v="93"/>
    <x v="25"/>
    <x v="0"/>
    <x v="2"/>
    <s v="Tennsco Commercial Shelving"/>
    <x v="219"/>
    <n v="1"/>
    <n v="-3.86"/>
    <x v="2"/>
    <x v="0"/>
  </r>
  <r>
    <n v="44276"/>
    <x v="94"/>
    <x v="6"/>
    <x v="2"/>
    <x v="6"/>
    <s v="Samsung Galaxy S4 Active"/>
    <x v="220"/>
    <n v="7"/>
    <n v="909.98"/>
    <x v="2"/>
    <x v="0"/>
  </r>
  <r>
    <n v="44276"/>
    <x v="94"/>
    <x v="6"/>
    <x v="0"/>
    <x v="1"/>
    <s v="Avery 492"/>
    <x v="221"/>
    <n v="5"/>
    <n v="6.62"/>
    <x v="2"/>
    <x v="0"/>
  </r>
  <r>
    <n v="44276"/>
    <x v="94"/>
    <x v="6"/>
    <x v="0"/>
    <x v="0"/>
    <s v="Xerox 1919"/>
    <x v="222"/>
    <n v="3"/>
    <n v="60.26"/>
    <x v="2"/>
    <x v="0"/>
  </r>
  <r>
    <n v="44276"/>
    <x v="94"/>
    <x v="6"/>
    <x v="0"/>
    <x v="4"/>
    <s v="American Pencil"/>
    <x v="223"/>
    <n v="4"/>
    <n v="2.7"/>
    <x v="2"/>
    <x v="0"/>
  </r>
  <r>
    <n v="44276"/>
    <x v="94"/>
    <x v="6"/>
    <x v="0"/>
    <x v="3"/>
    <s v="Wilson Jones Ledger-Size, Piano-Hinge Binder, 2&quot;, Blue"/>
    <x v="224"/>
    <n v="3"/>
    <n v="59.01"/>
    <x v="2"/>
    <x v="0"/>
  </r>
  <r>
    <n v="44276"/>
    <x v="95"/>
    <x v="15"/>
    <x v="0"/>
    <x v="1"/>
    <s v="Avery 505"/>
    <x v="225"/>
    <n v="5"/>
    <n v="22.2"/>
    <x v="2"/>
    <x v="0"/>
  </r>
  <r>
    <n v="44276"/>
    <x v="95"/>
    <x v="15"/>
    <x v="1"/>
    <x v="8"/>
    <s v="DAX Wood Document Frame"/>
    <x v="226"/>
    <n v="3"/>
    <n v="6.59"/>
    <x v="2"/>
    <x v="0"/>
  </r>
  <r>
    <n v="44276"/>
    <x v="95"/>
    <x v="15"/>
    <x v="1"/>
    <x v="5"/>
    <s v="Global Highback Leather Tilter in Burgundy"/>
    <x v="227"/>
    <n v="3"/>
    <n v="-10.92"/>
    <x v="2"/>
    <x v="0"/>
  </r>
  <r>
    <n v="44277"/>
    <x v="96"/>
    <x v="25"/>
    <x v="0"/>
    <x v="3"/>
    <s v="C-Line Peel &amp; Stick Add-On Filing Pockets, 8-3/4 x 5-1/8, 10/Pack"/>
    <x v="228"/>
    <n v="4"/>
    <n v="-5.86"/>
    <x v="2"/>
    <x v="0"/>
  </r>
  <r>
    <n v="44277"/>
    <x v="96"/>
    <x v="25"/>
    <x v="0"/>
    <x v="3"/>
    <s v="GBC Prestige Therm-A-Bind Covers"/>
    <x v="229"/>
    <n v="5"/>
    <n v="-39.46"/>
    <x v="2"/>
    <x v="0"/>
  </r>
  <r>
    <n v="44277"/>
    <x v="97"/>
    <x v="12"/>
    <x v="0"/>
    <x v="0"/>
    <s v="Xerox 1951"/>
    <x v="230"/>
    <n v="3"/>
    <n v="23.24"/>
    <x v="2"/>
    <x v="0"/>
  </r>
  <r>
    <n v="44277"/>
    <x v="97"/>
    <x v="12"/>
    <x v="1"/>
    <x v="5"/>
    <s v="Office Star - Mesh Screen back chair with Vinyl seat"/>
    <x v="231"/>
    <n v="3"/>
    <n v="-35.36"/>
    <x v="2"/>
    <x v="0"/>
  </r>
  <r>
    <n v="44277"/>
    <x v="98"/>
    <x v="18"/>
    <x v="0"/>
    <x v="4"/>
    <s v="Avery Hi-Liter EverBold Pen Style Fluorescent Highlighters, 4/Pack"/>
    <x v="232"/>
    <n v="2"/>
    <n v="6.51"/>
    <x v="2"/>
    <x v="0"/>
  </r>
  <r>
    <n v="44278"/>
    <x v="99"/>
    <x v="3"/>
    <x v="0"/>
    <x v="2"/>
    <s v="Economy Rollaway Files"/>
    <x v="233"/>
    <n v="2"/>
    <n v="85.9"/>
    <x v="2"/>
    <x v="0"/>
  </r>
  <r>
    <n v="44278"/>
    <x v="99"/>
    <x v="3"/>
    <x v="2"/>
    <x v="6"/>
    <s v="Ooma Telo VoIP Home Phone System"/>
    <x v="234"/>
    <n v="6"/>
    <n v="37.799999999999997"/>
    <x v="2"/>
    <x v="0"/>
  </r>
  <r>
    <n v="44278"/>
    <x v="100"/>
    <x v="16"/>
    <x v="0"/>
    <x v="1"/>
    <s v="Avery 476"/>
    <x v="235"/>
    <n v="3"/>
    <n v="3.22"/>
    <x v="2"/>
    <x v="0"/>
  </r>
  <r>
    <n v="44279"/>
    <x v="101"/>
    <x v="20"/>
    <x v="0"/>
    <x v="0"/>
    <s v="Xerox 190"/>
    <x v="236"/>
    <n v="5"/>
    <n v="11.7"/>
    <x v="2"/>
    <x v="0"/>
  </r>
  <r>
    <n v="44279"/>
    <x v="102"/>
    <x v="3"/>
    <x v="1"/>
    <x v="8"/>
    <s v="DAX Contemporary Wood Frame with Silver Metal Mat, Desktop, 11 x 14 Size"/>
    <x v="237"/>
    <n v="2"/>
    <n v="14.57"/>
    <x v="2"/>
    <x v="0"/>
  </r>
  <r>
    <n v="44280"/>
    <x v="86"/>
    <x v="20"/>
    <x v="1"/>
    <x v="5"/>
    <s v="Iceberg Nesting Folding Chair, 19w x 6d x 43h"/>
    <x v="238"/>
    <n v="7"/>
    <n v="65.209999999999994"/>
    <x v="2"/>
    <x v="0"/>
  </r>
  <r>
    <n v="44280"/>
    <x v="103"/>
    <x v="3"/>
    <x v="0"/>
    <x v="4"/>
    <s v="Newell 35"/>
    <x v="239"/>
    <n v="2"/>
    <n v="1.9"/>
    <x v="2"/>
    <x v="0"/>
  </r>
  <r>
    <n v="44280"/>
    <x v="103"/>
    <x v="3"/>
    <x v="0"/>
    <x v="4"/>
    <s v="Eberhard Faber 3 1/2&quot; Golf Pencils"/>
    <x v="240"/>
    <n v="2"/>
    <n v="3.72"/>
    <x v="2"/>
    <x v="0"/>
  </r>
  <r>
    <n v="44280"/>
    <x v="103"/>
    <x v="3"/>
    <x v="2"/>
    <x v="9"/>
    <s v="ImationÂ SwivelÂ Flash DriveÂ USBÂ flash driveÂ - 8 GB"/>
    <x v="241"/>
    <n v="4"/>
    <n v="15.92"/>
    <x v="2"/>
    <x v="0"/>
  </r>
  <r>
    <n v="44280"/>
    <x v="103"/>
    <x v="3"/>
    <x v="0"/>
    <x v="4"/>
    <s v="BIC Brite Liner Grip Highlighters, Assorted, 5/Pack"/>
    <x v="242"/>
    <n v="6"/>
    <n v="9.92"/>
    <x v="2"/>
    <x v="0"/>
  </r>
  <r>
    <n v="44281"/>
    <x v="104"/>
    <x v="3"/>
    <x v="2"/>
    <x v="9"/>
    <s v="SanDisk Ultra 32 GB MicroSDHC Class 10 Memory Card"/>
    <x v="243"/>
    <n v="3"/>
    <n v="8.6199999999999992"/>
    <x v="2"/>
    <x v="0"/>
  </r>
  <r>
    <n v="44281"/>
    <x v="105"/>
    <x v="3"/>
    <x v="0"/>
    <x v="4"/>
    <s v="Newell 308"/>
    <x v="244"/>
    <n v="2"/>
    <n v="0.84"/>
    <x v="2"/>
    <x v="0"/>
  </r>
  <r>
    <n v="44281"/>
    <x v="105"/>
    <x v="3"/>
    <x v="0"/>
    <x v="3"/>
    <s v="Wilson Jones Leather-Like Binders with DublLock Round Rings"/>
    <x v="245"/>
    <n v="4"/>
    <n v="9.43"/>
    <x v="2"/>
    <x v="0"/>
  </r>
  <r>
    <n v="44281"/>
    <x v="105"/>
    <x v="3"/>
    <x v="2"/>
    <x v="6"/>
    <s v="Griffin GC17055 Auxiliary Audio Cable"/>
    <x v="246"/>
    <n v="2"/>
    <n v="2.88"/>
    <x v="2"/>
    <x v="0"/>
  </r>
  <r>
    <n v="44281"/>
    <x v="106"/>
    <x v="3"/>
    <x v="0"/>
    <x v="1"/>
    <s v="Smead Alpha-Z Color-Coded Name Labels First Letter Starter Set"/>
    <x v="247"/>
    <n v="5"/>
    <n v="9"/>
    <x v="2"/>
    <x v="0"/>
  </r>
  <r>
    <n v="44283"/>
    <x v="107"/>
    <x v="30"/>
    <x v="0"/>
    <x v="10"/>
    <s v="Poly String Tie Envelopes"/>
    <x v="248"/>
    <n v="3"/>
    <n v="2.88"/>
    <x v="2"/>
    <x v="0"/>
  </r>
  <r>
    <n v="44283"/>
    <x v="107"/>
    <x v="30"/>
    <x v="1"/>
    <x v="13"/>
    <s v="Hon 94000 Series Round Tables"/>
    <x v="249"/>
    <n v="4"/>
    <n v="106.62"/>
    <x v="2"/>
    <x v="0"/>
  </r>
  <r>
    <n v="44283"/>
    <x v="108"/>
    <x v="31"/>
    <x v="2"/>
    <x v="6"/>
    <s v="AT&amp;T TR1909W"/>
    <x v="250"/>
    <n v="3"/>
    <n v="22.68"/>
    <x v="2"/>
    <x v="0"/>
  </r>
  <r>
    <n v="44283"/>
    <x v="109"/>
    <x v="10"/>
    <x v="1"/>
    <x v="13"/>
    <s v="Chromcraft Bull-Nose Wood Oval Conference Tables &amp; Bases"/>
    <x v="251"/>
    <n v="1"/>
    <n v="-143.25"/>
    <x v="2"/>
    <x v="0"/>
  </r>
  <r>
    <n v="44284"/>
    <x v="110"/>
    <x v="0"/>
    <x v="1"/>
    <x v="13"/>
    <s v="Bush Advantage Collection Racetrack Conference Table"/>
    <x v="252"/>
    <n v="3"/>
    <n v="-152.72"/>
    <x v="2"/>
    <x v="0"/>
  </r>
  <r>
    <n v="44285"/>
    <x v="111"/>
    <x v="20"/>
    <x v="0"/>
    <x v="4"/>
    <s v="Peel-Off China Markers"/>
    <x v="253"/>
    <n v="5"/>
    <n v="20.85"/>
    <x v="2"/>
    <x v="0"/>
  </r>
  <r>
    <n v="44285"/>
    <x v="112"/>
    <x v="22"/>
    <x v="0"/>
    <x v="2"/>
    <s v="Sterilite Show Offs Storage Containers"/>
    <x v="254"/>
    <n v="3"/>
    <n v="0"/>
    <x v="2"/>
    <x v="0"/>
  </r>
  <r>
    <n v="44285"/>
    <x v="112"/>
    <x v="22"/>
    <x v="0"/>
    <x v="1"/>
    <s v="Avery 490"/>
    <x v="255"/>
    <n v="3"/>
    <n v="22.2"/>
    <x v="2"/>
    <x v="0"/>
  </r>
  <r>
    <n v="44285"/>
    <x v="113"/>
    <x v="20"/>
    <x v="0"/>
    <x v="4"/>
    <s v="Sanford EarthWrite Recycled Pencils, Medium Soft, #2"/>
    <x v="256"/>
    <n v="5"/>
    <n v="2.94"/>
    <x v="2"/>
    <x v="0"/>
  </r>
  <r>
    <n v="44285"/>
    <x v="41"/>
    <x v="3"/>
    <x v="1"/>
    <x v="11"/>
    <s v="O'Sullivan Living Dimensions 2-Shelf Bookcases"/>
    <x v="257"/>
    <n v="2"/>
    <n v="-12.1"/>
    <x v="2"/>
    <x v="0"/>
  </r>
  <r>
    <n v="44285"/>
    <x v="114"/>
    <x v="0"/>
    <x v="0"/>
    <x v="10"/>
    <s v="Airmail Envelopes"/>
    <x v="258"/>
    <n v="5"/>
    <n v="113.31"/>
    <x v="2"/>
    <x v="0"/>
  </r>
  <r>
    <n v="44285"/>
    <x v="114"/>
    <x v="0"/>
    <x v="2"/>
    <x v="6"/>
    <s v="Innergie mMini Combo Duo USB Travel Charging Kit"/>
    <x v="259"/>
    <n v="7"/>
    <n v="88.18"/>
    <x v="2"/>
    <x v="0"/>
  </r>
  <r>
    <n v="44285"/>
    <x v="114"/>
    <x v="0"/>
    <x v="1"/>
    <x v="5"/>
    <s v="Global Stack Chair without Arms, Black"/>
    <x v="260"/>
    <n v="7"/>
    <n v="-9.09"/>
    <x v="2"/>
    <x v="0"/>
  </r>
  <r>
    <n v="44285"/>
    <x v="115"/>
    <x v="28"/>
    <x v="0"/>
    <x v="2"/>
    <s v="Space Solutions Commercial Steel Shelving"/>
    <x v="261"/>
    <n v="2"/>
    <n v="6.47"/>
    <x v="2"/>
    <x v="0"/>
  </r>
  <r>
    <n v="44286"/>
    <x v="116"/>
    <x v="3"/>
    <x v="0"/>
    <x v="3"/>
    <s v="GBC DocuBind 200 Manual Binding Machine"/>
    <x v="262"/>
    <n v="2"/>
    <n v="252.59"/>
    <x v="2"/>
    <x v="0"/>
  </r>
  <r>
    <n v="44286"/>
    <x v="116"/>
    <x v="3"/>
    <x v="0"/>
    <x v="12"/>
    <s v="Fellowes Advanced Computer Series Surge Protectors"/>
    <x v="263"/>
    <n v="2"/>
    <n v="14.83"/>
    <x v="2"/>
    <x v="0"/>
  </r>
  <r>
    <n v="44286"/>
    <x v="117"/>
    <x v="2"/>
    <x v="0"/>
    <x v="3"/>
    <s v="Avery Round Ring Poly Binders"/>
    <x v="264"/>
    <n v="1"/>
    <n v="-0.6"/>
    <x v="2"/>
    <x v="0"/>
  </r>
  <r>
    <n v="44286"/>
    <x v="118"/>
    <x v="1"/>
    <x v="0"/>
    <x v="3"/>
    <s v="Fellowes Black Plastic Comb Bindings"/>
    <x v="265"/>
    <n v="7"/>
    <n v="-13.83"/>
    <x v="2"/>
    <x v="0"/>
  </r>
  <r>
    <n v="44286"/>
    <x v="118"/>
    <x v="1"/>
    <x v="2"/>
    <x v="9"/>
    <s v="Kensington SlimBlade Notebook Wireless Mouse with Nano Receiver"/>
    <x v="266"/>
    <n v="2"/>
    <n v="14"/>
    <x v="2"/>
    <x v="0"/>
  </r>
  <r>
    <n v="44286"/>
    <x v="119"/>
    <x v="16"/>
    <x v="0"/>
    <x v="3"/>
    <s v="Avery Hole Reinforcements"/>
    <x v="267"/>
    <n v="1"/>
    <n v="-1.31"/>
    <x v="2"/>
    <x v="0"/>
  </r>
  <r>
    <n v="44286"/>
    <x v="120"/>
    <x v="16"/>
    <x v="1"/>
    <x v="5"/>
    <s v="Global Leather Highback Executive Chair with Pneumatic Height Adjustment, Black"/>
    <x v="268"/>
    <n v="7"/>
    <n v="98.48"/>
    <x v="2"/>
    <x v="0"/>
  </r>
  <r>
    <n v="44286"/>
    <x v="120"/>
    <x v="16"/>
    <x v="0"/>
    <x v="3"/>
    <s v="Ibico Plastic and Wire Spiral Binding Combs"/>
    <x v="269"/>
    <n v="5"/>
    <n v="-10.119999999999999"/>
    <x v="2"/>
    <x v="0"/>
  </r>
  <r>
    <n v="44286"/>
    <x v="120"/>
    <x v="16"/>
    <x v="0"/>
    <x v="4"/>
    <s v="Binney &amp; Smith inkTank Erasable Desk Highlighter, Chisel Tip, Yellow, 12/Box"/>
    <x v="270"/>
    <n v="2"/>
    <n v="1.06"/>
    <x v="2"/>
    <x v="0"/>
  </r>
  <r>
    <n v="44287"/>
    <x v="111"/>
    <x v="3"/>
    <x v="0"/>
    <x v="1"/>
    <s v="Avery 490"/>
    <x v="271"/>
    <n v="2"/>
    <n v="14.8"/>
    <x v="3"/>
    <x v="0"/>
  </r>
  <r>
    <n v="44287"/>
    <x v="111"/>
    <x v="3"/>
    <x v="0"/>
    <x v="3"/>
    <s v="Pressboard Data Binder, Crimson, 12&quot; X 8 1/2&quot;"/>
    <x v="272"/>
    <n v="4"/>
    <n v="5.55"/>
    <x v="3"/>
    <x v="0"/>
  </r>
  <r>
    <n v="44287"/>
    <x v="121"/>
    <x v="32"/>
    <x v="0"/>
    <x v="2"/>
    <s v="Rogers Profile Extra Capacity Storage Tub"/>
    <x v="273"/>
    <n v="4"/>
    <n v="2.68"/>
    <x v="3"/>
    <x v="0"/>
  </r>
  <r>
    <n v="44287"/>
    <x v="121"/>
    <x v="32"/>
    <x v="0"/>
    <x v="3"/>
    <s v="Zipper Ring Binder Pockets"/>
    <x v="274"/>
    <n v="2"/>
    <n v="3.06"/>
    <x v="3"/>
    <x v="0"/>
  </r>
  <r>
    <n v="44288"/>
    <x v="122"/>
    <x v="4"/>
    <x v="0"/>
    <x v="0"/>
    <s v="Xerox 1990"/>
    <x v="254"/>
    <n v="3"/>
    <n v="7.13"/>
    <x v="3"/>
    <x v="0"/>
  </r>
  <r>
    <n v="44288"/>
    <x v="122"/>
    <x v="4"/>
    <x v="2"/>
    <x v="6"/>
    <s v="Motorola Droid Maxx"/>
    <x v="275"/>
    <n v="7"/>
    <n v="293.98"/>
    <x v="3"/>
    <x v="0"/>
  </r>
  <r>
    <n v="44288"/>
    <x v="122"/>
    <x v="4"/>
    <x v="0"/>
    <x v="12"/>
    <s v="Euro-Pro Shark Turbo Vacuum"/>
    <x v="276"/>
    <n v="5"/>
    <n v="40.270000000000003"/>
    <x v="3"/>
    <x v="0"/>
  </r>
  <r>
    <n v="44288"/>
    <x v="66"/>
    <x v="0"/>
    <x v="0"/>
    <x v="0"/>
    <s v="Xerox 1898"/>
    <x v="277"/>
    <n v="5"/>
    <n v="9.35"/>
    <x v="3"/>
    <x v="0"/>
  </r>
  <r>
    <n v="44288"/>
    <x v="66"/>
    <x v="0"/>
    <x v="0"/>
    <x v="0"/>
    <s v="Xerox 1947"/>
    <x v="278"/>
    <n v="7"/>
    <n v="10.47"/>
    <x v="3"/>
    <x v="0"/>
  </r>
  <r>
    <n v="44288"/>
    <x v="123"/>
    <x v="6"/>
    <x v="1"/>
    <x v="8"/>
    <s v="Luxo Adjustable Task Clamp Lamp"/>
    <x v="279"/>
    <n v="2"/>
    <n v="46.2"/>
    <x v="3"/>
    <x v="0"/>
  </r>
  <r>
    <n v="44289"/>
    <x v="124"/>
    <x v="3"/>
    <x v="0"/>
    <x v="10"/>
    <s v="Staple envelope"/>
    <x v="280"/>
    <n v="2"/>
    <n v="5.58"/>
    <x v="3"/>
    <x v="0"/>
  </r>
  <r>
    <n v="44289"/>
    <x v="124"/>
    <x v="3"/>
    <x v="2"/>
    <x v="9"/>
    <s v="Enermax Briskie RF Wireless Keyboard and Mouse Combo"/>
    <x v="113"/>
    <n v="3"/>
    <n v="22.43"/>
    <x v="3"/>
    <x v="0"/>
  </r>
  <r>
    <n v="44289"/>
    <x v="124"/>
    <x v="3"/>
    <x v="2"/>
    <x v="9"/>
    <s v="Logitech G600 MMO Gaming Mouse"/>
    <x v="281"/>
    <n v="2"/>
    <n v="57.59"/>
    <x v="3"/>
    <x v="0"/>
  </r>
  <r>
    <n v="44290"/>
    <x v="125"/>
    <x v="3"/>
    <x v="0"/>
    <x v="1"/>
    <s v="Avery 518"/>
    <x v="282"/>
    <n v="6"/>
    <n v="9.07"/>
    <x v="3"/>
    <x v="0"/>
  </r>
  <r>
    <n v="44290"/>
    <x v="102"/>
    <x v="14"/>
    <x v="1"/>
    <x v="8"/>
    <s v="Advantus Panel Wall Acrylic Frame"/>
    <x v="283"/>
    <n v="1"/>
    <n v="2.35"/>
    <x v="3"/>
    <x v="0"/>
  </r>
  <r>
    <n v="44290"/>
    <x v="102"/>
    <x v="14"/>
    <x v="0"/>
    <x v="4"/>
    <s v="Newell 319"/>
    <x v="284"/>
    <n v="4"/>
    <n v="23.81"/>
    <x v="3"/>
    <x v="0"/>
  </r>
  <r>
    <n v="44290"/>
    <x v="126"/>
    <x v="3"/>
    <x v="0"/>
    <x v="3"/>
    <s v="Avery Non-Stick Binders"/>
    <x v="285"/>
    <n v="2"/>
    <n v="2.25"/>
    <x v="3"/>
    <x v="0"/>
  </r>
  <r>
    <n v="44290"/>
    <x v="127"/>
    <x v="8"/>
    <x v="0"/>
    <x v="2"/>
    <s v="Safco Commercial Shelving"/>
    <x v="286"/>
    <n v="5"/>
    <n v="9.3000000000000007"/>
    <x v="3"/>
    <x v="0"/>
  </r>
  <r>
    <n v="44290"/>
    <x v="127"/>
    <x v="8"/>
    <x v="2"/>
    <x v="9"/>
    <s v="Logitech Wireless Marathon Mouse M705"/>
    <x v="287"/>
    <n v="2"/>
    <n v="42.99"/>
    <x v="3"/>
    <x v="0"/>
  </r>
  <r>
    <n v="44290"/>
    <x v="127"/>
    <x v="8"/>
    <x v="0"/>
    <x v="0"/>
    <s v="Xerox 209"/>
    <x v="5"/>
    <n v="3"/>
    <n v="9.33"/>
    <x v="3"/>
    <x v="0"/>
  </r>
  <r>
    <n v="44290"/>
    <x v="127"/>
    <x v="8"/>
    <x v="0"/>
    <x v="0"/>
    <s v="Xerox 1966"/>
    <x v="115"/>
    <n v="2"/>
    <n v="6.35"/>
    <x v="3"/>
    <x v="0"/>
  </r>
  <r>
    <n v="44291"/>
    <x v="128"/>
    <x v="20"/>
    <x v="0"/>
    <x v="0"/>
    <s v="Eaton Premium Continuous-Feed Paper, 25% Cotton, Letter Size, White, 1000 Shts/Box"/>
    <x v="288"/>
    <n v="1"/>
    <n v="26.63"/>
    <x v="3"/>
    <x v="0"/>
  </r>
  <r>
    <n v="44291"/>
    <x v="129"/>
    <x v="6"/>
    <x v="0"/>
    <x v="4"/>
    <s v="Crayola Colored Pencils"/>
    <x v="44"/>
    <n v="7"/>
    <n v="7.58"/>
    <x v="3"/>
    <x v="0"/>
  </r>
  <r>
    <n v="44291"/>
    <x v="129"/>
    <x v="6"/>
    <x v="2"/>
    <x v="6"/>
    <s v="AT&amp;T CL82213"/>
    <x v="289"/>
    <n v="1"/>
    <n v="8.41"/>
    <x v="3"/>
    <x v="0"/>
  </r>
  <r>
    <n v="44291"/>
    <x v="129"/>
    <x v="6"/>
    <x v="0"/>
    <x v="0"/>
    <s v="Xerox 1957"/>
    <x v="115"/>
    <n v="2"/>
    <n v="6.35"/>
    <x v="3"/>
    <x v="0"/>
  </r>
  <r>
    <n v="44291"/>
    <x v="129"/>
    <x v="6"/>
    <x v="0"/>
    <x v="4"/>
    <s v="Newell 321"/>
    <x v="44"/>
    <n v="7"/>
    <n v="6.66"/>
    <x v="3"/>
    <x v="0"/>
  </r>
  <r>
    <n v="44291"/>
    <x v="129"/>
    <x v="6"/>
    <x v="0"/>
    <x v="14"/>
    <s v="Martin Yale Chadless Opener Electric Letter Opener"/>
    <x v="290"/>
    <n v="5"/>
    <n v="83.28"/>
    <x v="3"/>
    <x v="0"/>
  </r>
  <r>
    <n v="44291"/>
    <x v="130"/>
    <x v="1"/>
    <x v="0"/>
    <x v="2"/>
    <s v="Tenex File Box, Personal Filing Tote with Lid, Black"/>
    <x v="147"/>
    <n v="4"/>
    <n v="3.72"/>
    <x v="3"/>
    <x v="0"/>
  </r>
  <r>
    <n v="44291"/>
    <x v="130"/>
    <x v="1"/>
    <x v="0"/>
    <x v="2"/>
    <s v="Adjustable Personal File Tote"/>
    <x v="291"/>
    <n v="4"/>
    <n v="3.91"/>
    <x v="3"/>
    <x v="0"/>
  </r>
  <r>
    <n v="44291"/>
    <x v="131"/>
    <x v="14"/>
    <x v="0"/>
    <x v="4"/>
    <s v="Stanley Contemporary Battery Pencil Sharpeners"/>
    <x v="292"/>
    <n v="2"/>
    <n v="7.48"/>
    <x v="3"/>
    <x v="0"/>
  </r>
  <r>
    <n v="44291"/>
    <x v="131"/>
    <x v="14"/>
    <x v="0"/>
    <x v="3"/>
    <s v="Fellowes Twister Kit, Gray/Clear, 3/pkg"/>
    <x v="293"/>
    <n v="5"/>
    <n v="18.09"/>
    <x v="3"/>
    <x v="0"/>
  </r>
  <r>
    <n v="44291"/>
    <x v="131"/>
    <x v="14"/>
    <x v="0"/>
    <x v="4"/>
    <s v="Binney &amp; Smith Crayola Metallic Colored Pencils, 8-Color Set"/>
    <x v="294"/>
    <n v="3"/>
    <n v="4.58"/>
    <x v="3"/>
    <x v="0"/>
  </r>
  <r>
    <n v="44291"/>
    <x v="131"/>
    <x v="14"/>
    <x v="0"/>
    <x v="2"/>
    <s v="Space Solutions HD Industrial Steel Shelving."/>
    <x v="295"/>
    <n v="6"/>
    <n v="20.69"/>
    <x v="3"/>
    <x v="0"/>
  </r>
  <r>
    <n v="44291"/>
    <x v="132"/>
    <x v="5"/>
    <x v="0"/>
    <x v="3"/>
    <s v="Ibico Standard Transparent Covers"/>
    <x v="91"/>
    <n v="7"/>
    <n v="56.53"/>
    <x v="3"/>
    <x v="0"/>
  </r>
  <r>
    <n v="44292"/>
    <x v="133"/>
    <x v="2"/>
    <x v="0"/>
    <x v="3"/>
    <s v="Large Capacity Hanging Post Binders"/>
    <x v="296"/>
    <n v="6"/>
    <n v="-35.93"/>
    <x v="3"/>
    <x v="0"/>
  </r>
  <r>
    <n v="44292"/>
    <x v="26"/>
    <x v="2"/>
    <x v="0"/>
    <x v="14"/>
    <s v="Martin-Yale Premier Letter Opener"/>
    <x v="297"/>
    <n v="1"/>
    <n v="-2.19"/>
    <x v="3"/>
    <x v="0"/>
  </r>
  <r>
    <n v="44292"/>
    <x v="26"/>
    <x v="2"/>
    <x v="1"/>
    <x v="13"/>
    <s v="KI Adjustable-Height Table"/>
    <x v="298"/>
    <n v="3"/>
    <n v="-36.11"/>
    <x v="3"/>
    <x v="0"/>
  </r>
  <r>
    <n v="44292"/>
    <x v="26"/>
    <x v="2"/>
    <x v="2"/>
    <x v="9"/>
    <s v="ImationÂ Secure+ Hardware Encrypted USB 2.0Â Flash Drive; 16GB"/>
    <x v="299"/>
    <n v="2"/>
    <n v="21.9"/>
    <x v="3"/>
    <x v="0"/>
  </r>
  <r>
    <n v="44292"/>
    <x v="134"/>
    <x v="22"/>
    <x v="1"/>
    <x v="13"/>
    <s v="Chromcraft Bull-Nose Wood Round Conference Table Top, Wood Base"/>
    <x v="300"/>
    <n v="3"/>
    <n v="111.1"/>
    <x v="3"/>
    <x v="0"/>
  </r>
  <r>
    <n v="44292"/>
    <x v="134"/>
    <x v="22"/>
    <x v="2"/>
    <x v="9"/>
    <s v="Kingston Digital DataTraveler 32GB USB 2.0"/>
    <x v="301"/>
    <n v="2"/>
    <n v="2.0299999999999998"/>
    <x v="3"/>
    <x v="0"/>
  </r>
  <r>
    <n v="44292"/>
    <x v="135"/>
    <x v="3"/>
    <x v="1"/>
    <x v="8"/>
    <s v="Tenex B1-RE Series Chair Mats for Low Pile Carpets"/>
    <x v="302"/>
    <n v="2"/>
    <n v="15.63"/>
    <x v="3"/>
    <x v="0"/>
  </r>
  <r>
    <n v="44292"/>
    <x v="135"/>
    <x v="3"/>
    <x v="1"/>
    <x v="8"/>
    <s v="C-Line Cubicle Keepers Polyproplyene Holder With Velcro Backings"/>
    <x v="303"/>
    <n v="7"/>
    <n v="12.91"/>
    <x v="3"/>
    <x v="0"/>
  </r>
  <r>
    <n v="44292"/>
    <x v="135"/>
    <x v="3"/>
    <x v="0"/>
    <x v="0"/>
    <s v="Xerox 211"/>
    <x v="5"/>
    <n v="3"/>
    <n v="9.33"/>
    <x v="3"/>
    <x v="0"/>
  </r>
  <r>
    <n v="44292"/>
    <x v="135"/>
    <x v="3"/>
    <x v="0"/>
    <x v="0"/>
    <s v="Xerox 194"/>
    <x v="288"/>
    <n v="1"/>
    <n v="26.63"/>
    <x v="3"/>
    <x v="0"/>
  </r>
  <r>
    <n v="44292"/>
    <x v="136"/>
    <x v="3"/>
    <x v="0"/>
    <x v="4"/>
    <s v="Boston Home &amp; Office Model 2000 Electric Pencil Sharpeners"/>
    <x v="304"/>
    <n v="3"/>
    <n v="18.45"/>
    <x v="3"/>
    <x v="0"/>
  </r>
  <r>
    <n v="44292"/>
    <x v="136"/>
    <x v="3"/>
    <x v="0"/>
    <x v="3"/>
    <s v="Avery Trapezoid Ring Binder, 3&quot; Capacity, Black, 1040 sheets"/>
    <x v="305"/>
    <n v="2"/>
    <n v="23.77"/>
    <x v="3"/>
    <x v="0"/>
  </r>
  <r>
    <n v="44292"/>
    <x v="136"/>
    <x v="3"/>
    <x v="2"/>
    <x v="9"/>
    <s v="Razer Kraken 7.1 Surround Sound Over Ear USB Gaming Headset"/>
    <x v="306"/>
    <n v="3"/>
    <n v="131.99"/>
    <x v="3"/>
    <x v="0"/>
  </r>
  <r>
    <n v="44293"/>
    <x v="137"/>
    <x v="33"/>
    <x v="1"/>
    <x v="8"/>
    <s v="Stacking Tray, Side-Loading, Legal, Smoke"/>
    <x v="307"/>
    <n v="2"/>
    <n v="2.78"/>
    <x v="3"/>
    <x v="0"/>
  </r>
  <r>
    <n v="44293"/>
    <x v="138"/>
    <x v="9"/>
    <x v="2"/>
    <x v="6"/>
    <s v="AT&amp;T TR1909W"/>
    <x v="308"/>
    <n v="5"/>
    <n v="163.79"/>
    <x v="3"/>
    <x v="0"/>
  </r>
  <r>
    <n v="44293"/>
    <x v="138"/>
    <x v="9"/>
    <x v="0"/>
    <x v="0"/>
    <s v="Xerox 1945"/>
    <x v="222"/>
    <n v="3"/>
    <n v="60.26"/>
    <x v="3"/>
    <x v="0"/>
  </r>
  <r>
    <n v="44293"/>
    <x v="139"/>
    <x v="4"/>
    <x v="0"/>
    <x v="0"/>
    <s v="Xerox 226"/>
    <x v="309"/>
    <n v="9"/>
    <n v="27.99"/>
    <x v="3"/>
    <x v="0"/>
  </r>
  <r>
    <n v="44293"/>
    <x v="139"/>
    <x v="4"/>
    <x v="2"/>
    <x v="6"/>
    <s v="RCA Visys Integrated PBX 8-Line Router"/>
    <x v="310"/>
    <n v="3"/>
    <n v="50.24"/>
    <x v="3"/>
    <x v="0"/>
  </r>
  <r>
    <n v="44294"/>
    <x v="140"/>
    <x v="12"/>
    <x v="0"/>
    <x v="7"/>
    <s v="Binder Clips by OIC"/>
    <x v="311"/>
    <n v="2"/>
    <n v="0.83"/>
    <x v="3"/>
    <x v="0"/>
  </r>
  <r>
    <n v="44294"/>
    <x v="140"/>
    <x v="12"/>
    <x v="0"/>
    <x v="0"/>
    <s v="Things To Do Today Spiral Book"/>
    <x v="312"/>
    <n v="3"/>
    <n v="6.89"/>
    <x v="3"/>
    <x v="0"/>
  </r>
  <r>
    <n v="44294"/>
    <x v="141"/>
    <x v="33"/>
    <x v="1"/>
    <x v="13"/>
    <s v="SAFCO PlanMaster Boards, 60w x 37-1/2d, White Melamine"/>
    <x v="313"/>
    <n v="8"/>
    <n v="316.14"/>
    <x v="3"/>
    <x v="0"/>
  </r>
  <r>
    <n v="44294"/>
    <x v="142"/>
    <x v="12"/>
    <x v="0"/>
    <x v="7"/>
    <s v="Alliance Super-Size Bands, Assorted Sizes"/>
    <x v="314"/>
    <n v="8"/>
    <n v="-11.83"/>
    <x v="3"/>
    <x v="0"/>
  </r>
  <r>
    <n v="44294"/>
    <x v="39"/>
    <x v="3"/>
    <x v="1"/>
    <x v="13"/>
    <s v="Bevis 36 x 72 Conference Tables"/>
    <x v="315"/>
    <n v="1"/>
    <n v="2.4900000000000002"/>
    <x v="3"/>
    <x v="0"/>
  </r>
  <r>
    <n v="44294"/>
    <x v="39"/>
    <x v="3"/>
    <x v="2"/>
    <x v="9"/>
    <s v="Logitech Wireless Headset h800"/>
    <x v="316"/>
    <n v="4"/>
    <n v="139.99"/>
    <x v="3"/>
    <x v="0"/>
  </r>
  <r>
    <n v="44294"/>
    <x v="143"/>
    <x v="10"/>
    <x v="1"/>
    <x v="13"/>
    <s v="Riverside Furniture Stanwyck Manor Table Series"/>
    <x v="317"/>
    <n v="1"/>
    <n v="-94.66"/>
    <x v="3"/>
    <x v="0"/>
  </r>
  <r>
    <n v="44297"/>
    <x v="144"/>
    <x v="16"/>
    <x v="0"/>
    <x v="7"/>
    <s v="Acco Banker's Clasps, 5 3/4&quot;-Long"/>
    <x v="318"/>
    <n v="3"/>
    <n v="2.33"/>
    <x v="3"/>
    <x v="0"/>
  </r>
  <r>
    <n v="44297"/>
    <x v="144"/>
    <x v="16"/>
    <x v="2"/>
    <x v="9"/>
    <s v="Logitech Wireless Gaming Headset G930"/>
    <x v="319"/>
    <n v="3"/>
    <n v="81.59"/>
    <x v="3"/>
    <x v="0"/>
  </r>
  <r>
    <n v="44297"/>
    <x v="144"/>
    <x v="16"/>
    <x v="0"/>
    <x v="0"/>
    <s v="Xerox 224"/>
    <x v="320"/>
    <n v="2"/>
    <n v="3.63"/>
    <x v="3"/>
    <x v="0"/>
  </r>
  <r>
    <n v="44297"/>
    <x v="144"/>
    <x v="16"/>
    <x v="2"/>
    <x v="9"/>
    <s v="Logitech Wireless Anywhere Mouse MX for PC and Mac"/>
    <x v="321"/>
    <n v="7"/>
    <n v="41.99"/>
    <x v="3"/>
    <x v="0"/>
  </r>
  <r>
    <n v="44297"/>
    <x v="145"/>
    <x v="34"/>
    <x v="0"/>
    <x v="3"/>
    <s v="GBC Personal VeloBind Strips"/>
    <x v="322"/>
    <n v="1"/>
    <n v="3.35"/>
    <x v="3"/>
    <x v="0"/>
  </r>
  <r>
    <n v="44297"/>
    <x v="146"/>
    <x v="0"/>
    <x v="2"/>
    <x v="6"/>
    <s v="Jawbone JAMBOX Wireless Bluetooth Speaker"/>
    <x v="323"/>
    <n v="6"/>
    <n v="265.42"/>
    <x v="3"/>
    <x v="0"/>
  </r>
  <r>
    <n v="44297"/>
    <x v="147"/>
    <x v="35"/>
    <x v="0"/>
    <x v="2"/>
    <s v="Eldon Simplefile Box Office"/>
    <x v="324"/>
    <n v="7"/>
    <n v="24.38"/>
    <x v="3"/>
    <x v="0"/>
  </r>
  <r>
    <n v="44297"/>
    <x v="147"/>
    <x v="35"/>
    <x v="2"/>
    <x v="6"/>
    <s v="AT&amp;T SB67148 SynJ"/>
    <x v="325"/>
    <n v="2"/>
    <n v="9.24"/>
    <x v="3"/>
    <x v="0"/>
  </r>
  <r>
    <n v="44297"/>
    <x v="147"/>
    <x v="35"/>
    <x v="2"/>
    <x v="9"/>
    <s v="Memorex Mini Travel Drive 64 GB USB 2.0 Flash Drive"/>
    <x v="326"/>
    <n v="6"/>
    <n v="91.32"/>
    <x v="3"/>
    <x v="0"/>
  </r>
  <r>
    <n v="44298"/>
    <x v="148"/>
    <x v="3"/>
    <x v="2"/>
    <x v="6"/>
    <s v="Pyle PMP37LED"/>
    <x v="327"/>
    <n v="14"/>
    <n v="94.07"/>
    <x v="3"/>
    <x v="0"/>
  </r>
  <r>
    <n v="44298"/>
    <x v="148"/>
    <x v="3"/>
    <x v="2"/>
    <x v="6"/>
    <s v="AT&amp;T 1080 Corded phone"/>
    <x v="328"/>
    <n v="4"/>
    <n v="38.36"/>
    <x v="3"/>
    <x v="0"/>
  </r>
  <r>
    <n v="44298"/>
    <x v="148"/>
    <x v="3"/>
    <x v="0"/>
    <x v="3"/>
    <s v="Recycled Pressboard Report Cover with Reinforced Top Hinge"/>
    <x v="329"/>
    <n v="7"/>
    <n v="6.56"/>
    <x v="3"/>
    <x v="0"/>
  </r>
  <r>
    <n v="44298"/>
    <x v="148"/>
    <x v="3"/>
    <x v="1"/>
    <x v="11"/>
    <s v="O'Sullivan Living Dimensions 2-Shelf Bookcases"/>
    <x v="330"/>
    <n v="3"/>
    <n v="-18.149999999999999"/>
    <x v="3"/>
    <x v="0"/>
  </r>
  <r>
    <n v="44298"/>
    <x v="149"/>
    <x v="18"/>
    <x v="0"/>
    <x v="0"/>
    <s v="Xerox 213"/>
    <x v="331"/>
    <n v="5"/>
    <n v="15.55"/>
    <x v="3"/>
    <x v="0"/>
  </r>
  <r>
    <n v="44298"/>
    <x v="150"/>
    <x v="3"/>
    <x v="0"/>
    <x v="4"/>
    <s v="Prismacolor Color Pencil Set"/>
    <x v="332"/>
    <n v="2"/>
    <n v="16.27"/>
    <x v="3"/>
    <x v="0"/>
  </r>
  <r>
    <n v="44299"/>
    <x v="104"/>
    <x v="2"/>
    <x v="0"/>
    <x v="4"/>
    <s v="Newell 314"/>
    <x v="333"/>
    <n v="4"/>
    <n v="1.1200000000000001"/>
    <x v="3"/>
    <x v="0"/>
  </r>
  <r>
    <n v="44299"/>
    <x v="104"/>
    <x v="2"/>
    <x v="0"/>
    <x v="3"/>
    <s v="Fellowes PB200 Plastic Comb Binding Machine"/>
    <x v="334"/>
    <n v="10"/>
    <n v="-407.98"/>
    <x v="3"/>
    <x v="0"/>
  </r>
  <r>
    <n v="44299"/>
    <x v="104"/>
    <x v="2"/>
    <x v="0"/>
    <x v="7"/>
    <s v="Staples"/>
    <x v="335"/>
    <n v="13"/>
    <n v="10.07"/>
    <x v="3"/>
    <x v="0"/>
  </r>
  <r>
    <n v="44299"/>
    <x v="104"/>
    <x v="2"/>
    <x v="2"/>
    <x v="6"/>
    <s v="Square Credit Card Reader, 4 1/2&quot; x 4 1/2&quot; x 1&quot;, White"/>
    <x v="336"/>
    <n v="12"/>
    <n v="8.39"/>
    <x v="3"/>
    <x v="0"/>
  </r>
  <r>
    <n v="44299"/>
    <x v="151"/>
    <x v="36"/>
    <x v="0"/>
    <x v="1"/>
    <s v="Avery 479"/>
    <x v="337"/>
    <n v="3"/>
    <n v="3.6"/>
    <x v="3"/>
    <x v="0"/>
  </r>
  <r>
    <n v="44301"/>
    <x v="152"/>
    <x v="3"/>
    <x v="0"/>
    <x v="12"/>
    <s v="Belkin F9G930V10-GRY 9 Outlet Surge"/>
    <x v="338"/>
    <n v="2"/>
    <n v="31.02"/>
    <x v="3"/>
    <x v="0"/>
  </r>
  <r>
    <n v="44301"/>
    <x v="152"/>
    <x v="3"/>
    <x v="1"/>
    <x v="8"/>
    <s v="Howard Miller 13&quot; Diameter Goldtone Round Wall Clock"/>
    <x v="339"/>
    <n v="4"/>
    <n v="76.98"/>
    <x v="3"/>
    <x v="0"/>
  </r>
  <r>
    <n v="44302"/>
    <x v="153"/>
    <x v="25"/>
    <x v="0"/>
    <x v="4"/>
    <s v="Avery Hi-Liter EverBold Pen Style Fluorescent Highlighters, 4/Pack"/>
    <x v="340"/>
    <n v="6"/>
    <n v="9.77"/>
    <x v="3"/>
    <x v="0"/>
  </r>
  <r>
    <n v="44304"/>
    <x v="154"/>
    <x v="3"/>
    <x v="2"/>
    <x v="15"/>
    <s v="Ativa MDM8000 8-Sheet Micro-Cut Shredder"/>
    <x v="341"/>
    <n v="4"/>
    <n v="97.19"/>
    <x v="3"/>
    <x v="0"/>
  </r>
  <r>
    <n v="44304"/>
    <x v="154"/>
    <x v="3"/>
    <x v="0"/>
    <x v="4"/>
    <s v="Newell 351"/>
    <x v="342"/>
    <n v="4"/>
    <n v="3.8"/>
    <x v="3"/>
    <x v="0"/>
  </r>
  <r>
    <n v="44304"/>
    <x v="154"/>
    <x v="3"/>
    <x v="0"/>
    <x v="4"/>
    <s v="Binney &amp; Smith inkTank Desk Highlighter, Chisel Tip, Yellow, 12/Box"/>
    <x v="343"/>
    <n v="5"/>
    <n v="3.55"/>
    <x v="3"/>
    <x v="0"/>
  </r>
  <r>
    <n v="44304"/>
    <x v="154"/>
    <x v="3"/>
    <x v="0"/>
    <x v="7"/>
    <s v="Advantus Push Pins, Aluminum Head"/>
    <x v="344"/>
    <n v="2"/>
    <n v="3.6"/>
    <x v="3"/>
    <x v="0"/>
  </r>
  <r>
    <n v="44304"/>
    <x v="111"/>
    <x v="0"/>
    <x v="0"/>
    <x v="4"/>
    <s v="Prang Dustless Chalk Sticks"/>
    <x v="345"/>
    <n v="2"/>
    <n v="1.01"/>
    <x v="3"/>
    <x v="0"/>
  </r>
  <r>
    <n v="44304"/>
    <x v="111"/>
    <x v="0"/>
    <x v="1"/>
    <x v="5"/>
    <s v="DMI Arturo Collection Mission-style Design Wood Chair"/>
    <x v="346"/>
    <n v="3"/>
    <n v="-18.12"/>
    <x v="3"/>
    <x v="0"/>
  </r>
  <r>
    <n v="44304"/>
    <x v="111"/>
    <x v="0"/>
    <x v="0"/>
    <x v="10"/>
    <s v="Cameo Buff Policy Envelopes"/>
    <x v="347"/>
    <n v="3"/>
    <n v="50.41"/>
    <x v="3"/>
    <x v="0"/>
  </r>
  <r>
    <n v="44304"/>
    <x v="111"/>
    <x v="0"/>
    <x v="2"/>
    <x v="9"/>
    <s v="Kensington Expert Mouse Optical USB Trackball for PC or Mac"/>
    <x v="348"/>
    <n v="3"/>
    <n v="28.5"/>
    <x v="3"/>
    <x v="0"/>
  </r>
  <r>
    <n v="44305"/>
    <x v="155"/>
    <x v="3"/>
    <x v="1"/>
    <x v="8"/>
    <s v="Executive Impressions 13&quot; Chairman Wall Clock"/>
    <x v="349"/>
    <n v="3"/>
    <n v="26.65"/>
    <x v="3"/>
    <x v="0"/>
  </r>
  <r>
    <n v="44305"/>
    <x v="156"/>
    <x v="6"/>
    <x v="0"/>
    <x v="3"/>
    <s v="GBC Durable Plastic Covers"/>
    <x v="350"/>
    <n v="3"/>
    <n v="26.7"/>
    <x v="3"/>
    <x v="0"/>
  </r>
  <r>
    <n v="44305"/>
    <x v="156"/>
    <x v="6"/>
    <x v="0"/>
    <x v="0"/>
    <s v="Xerox 232"/>
    <x v="351"/>
    <n v="11"/>
    <n v="34.21"/>
    <x v="3"/>
    <x v="0"/>
  </r>
  <r>
    <n v="44306"/>
    <x v="9"/>
    <x v="0"/>
    <x v="1"/>
    <x v="13"/>
    <s v="Bush Advantage Collection Round Conference Table"/>
    <x v="352"/>
    <n v="5"/>
    <n v="-95.67"/>
    <x v="3"/>
    <x v="0"/>
  </r>
  <r>
    <n v="44306"/>
    <x v="9"/>
    <x v="0"/>
    <x v="0"/>
    <x v="2"/>
    <s v="Personal Folder Holder, Ebony"/>
    <x v="353"/>
    <n v="5"/>
    <n v="5.61"/>
    <x v="3"/>
    <x v="0"/>
  </r>
  <r>
    <n v="44306"/>
    <x v="9"/>
    <x v="0"/>
    <x v="1"/>
    <x v="13"/>
    <s v="Riverside Furniture Stanwyck Manor Table Series"/>
    <x v="354"/>
    <n v="2"/>
    <n v="-131.94999999999999"/>
    <x v="3"/>
    <x v="0"/>
  </r>
  <r>
    <n v="44306"/>
    <x v="157"/>
    <x v="3"/>
    <x v="1"/>
    <x v="8"/>
    <s v="GE 4 Foot Flourescent Tube, 40 Watt"/>
    <x v="355"/>
    <n v="4"/>
    <n v="27.56"/>
    <x v="3"/>
    <x v="0"/>
  </r>
  <r>
    <n v="44307"/>
    <x v="158"/>
    <x v="3"/>
    <x v="0"/>
    <x v="3"/>
    <s v="ACCOHIDE Binder by Acco"/>
    <x v="356"/>
    <n v="5"/>
    <n v="5.58"/>
    <x v="3"/>
    <x v="0"/>
  </r>
  <r>
    <n v="44307"/>
    <x v="159"/>
    <x v="5"/>
    <x v="0"/>
    <x v="2"/>
    <s v="SAFCO Commercial Wire Shelving, Black"/>
    <x v="357"/>
    <n v="6"/>
    <n v="0"/>
    <x v="3"/>
    <x v="0"/>
  </r>
  <r>
    <n v="44308"/>
    <x v="160"/>
    <x v="20"/>
    <x v="0"/>
    <x v="10"/>
    <s v="Staple envelope"/>
    <x v="358"/>
    <n v="8"/>
    <n v="121.44"/>
    <x v="3"/>
    <x v="0"/>
  </r>
  <r>
    <n v="44308"/>
    <x v="160"/>
    <x v="20"/>
    <x v="0"/>
    <x v="3"/>
    <s v="ACCOHIDE 3-Ring Binder, Blue, 1&quot;"/>
    <x v="235"/>
    <n v="3"/>
    <n v="3.35"/>
    <x v="3"/>
    <x v="0"/>
  </r>
  <r>
    <n v="44309"/>
    <x v="161"/>
    <x v="2"/>
    <x v="0"/>
    <x v="3"/>
    <s v="Wilson Jones Suede Grain Vinyl Binders"/>
    <x v="359"/>
    <n v="3"/>
    <n v="-1.75"/>
    <x v="3"/>
    <x v="0"/>
  </r>
  <r>
    <n v="44309"/>
    <x v="162"/>
    <x v="10"/>
    <x v="1"/>
    <x v="5"/>
    <s v="Global Leather Highback Executive Chair with Pneumatic Height Adjustment, Black"/>
    <x v="360"/>
    <n v="2"/>
    <n v="-12.06"/>
    <x v="3"/>
    <x v="0"/>
  </r>
  <r>
    <n v="44309"/>
    <x v="162"/>
    <x v="10"/>
    <x v="0"/>
    <x v="3"/>
    <s v="Zipper Ring Binder Pockets"/>
    <x v="361"/>
    <n v="8"/>
    <n v="-5.24"/>
    <x v="3"/>
    <x v="0"/>
  </r>
  <r>
    <n v="44309"/>
    <x v="162"/>
    <x v="10"/>
    <x v="1"/>
    <x v="8"/>
    <s v="G.E. Halogen Desk Lamp Bulbs"/>
    <x v="362"/>
    <n v="4"/>
    <n v="7.82"/>
    <x v="3"/>
    <x v="0"/>
  </r>
  <r>
    <n v="44309"/>
    <x v="39"/>
    <x v="3"/>
    <x v="0"/>
    <x v="0"/>
    <s v="Xerox 1891"/>
    <x v="363"/>
    <n v="1"/>
    <n v="22.99"/>
    <x v="3"/>
    <x v="0"/>
  </r>
  <r>
    <n v="44311"/>
    <x v="163"/>
    <x v="0"/>
    <x v="0"/>
    <x v="0"/>
    <s v="Xerox 1985"/>
    <x v="320"/>
    <n v="2"/>
    <n v="3.63"/>
    <x v="3"/>
    <x v="0"/>
  </r>
  <r>
    <n v="44311"/>
    <x v="163"/>
    <x v="0"/>
    <x v="0"/>
    <x v="4"/>
    <s v="12 Colored Short Pencils"/>
    <x v="274"/>
    <n v="3"/>
    <n v="0.55000000000000004"/>
    <x v="3"/>
    <x v="0"/>
  </r>
  <r>
    <n v="44311"/>
    <x v="164"/>
    <x v="25"/>
    <x v="2"/>
    <x v="6"/>
    <s v="AT&amp;T CL2909"/>
    <x v="250"/>
    <n v="3"/>
    <n v="37.799999999999997"/>
    <x v="3"/>
    <x v="0"/>
  </r>
  <r>
    <n v="44311"/>
    <x v="165"/>
    <x v="3"/>
    <x v="1"/>
    <x v="8"/>
    <s v="Tenex Traditional Chairmats for Medium Pile Carpet, Standard Lip, 36&quot; x 48&quot;"/>
    <x v="364"/>
    <n v="5"/>
    <n v="63.68"/>
    <x v="3"/>
    <x v="0"/>
  </r>
  <r>
    <n v="44311"/>
    <x v="165"/>
    <x v="3"/>
    <x v="0"/>
    <x v="12"/>
    <s v="Kensington 6 Outlet MasterPiece HOMEOFFICE Power Control Center"/>
    <x v="365"/>
    <n v="3"/>
    <n v="78.510000000000005"/>
    <x v="3"/>
    <x v="0"/>
  </r>
  <r>
    <n v="44311"/>
    <x v="165"/>
    <x v="3"/>
    <x v="1"/>
    <x v="5"/>
    <s v="GuestStacker Chair with Chrome Finish Legs"/>
    <x v="366"/>
    <n v="5"/>
    <n v="148.69999999999999"/>
    <x v="3"/>
    <x v="0"/>
  </r>
  <r>
    <n v="44312"/>
    <x v="166"/>
    <x v="3"/>
    <x v="1"/>
    <x v="5"/>
    <s v="Bevis Steel Folding Chairs"/>
    <x v="367"/>
    <n v="3"/>
    <n v="23.03"/>
    <x v="3"/>
    <x v="0"/>
  </r>
  <r>
    <n v="44312"/>
    <x v="166"/>
    <x v="3"/>
    <x v="0"/>
    <x v="3"/>
    <s v="Acco Pressboard Covers with Storage Hooks, 14 7/8&quot; x 11&quot;, Executive Red"/>
    <x v="368"/>
    <n v="6"/>
    <n v="5.72"/>
    <x v="3"/>
    <x v="0"/>
  </r>
  <r>
    <n v="44312"/>
    <x v="167"/>
    <x v="3"/>
    <x v="0"/>
    <x v="4"/>
    <s v="Newell 347"/>
    <x v="369"/>
    <n v="5"/>
    <n v="6.21"/>
    <x v="3"/>
    <x v="0"/>
  </r>
  <r>
    <n v="44312"/>
    <x v="167"/>
    <x v="3"/>
    <x v="0"/>
    <x v="1"/>
    <s v="Avery 495"/>
    <x v="370"/>
    <n v="2"/>
    <n v="5.8"/>
    <x v="3"/>
    <x v="0"/>
  </r>
  <r>
    <n v="44314"/>
    <x v="168"/>
    <x v="36"/>
    <x v="0"/>
    <x v="3"/>
    <s v="Acco Data Flex Cable Posts For Top &amp; Bottom Load Binders, 6&quot; Capacity"/>
    <x v="371"/>
    <n v="2"/>
    <n v="9.39"/>
    <x v="3"/>
    <x v="0"/>
  </r>
  <r>
    <n v="44314"/>
    <x v="168"/>
    <x v="36"/>
    <x v="0"/>
    <x v="2"/>
    <s v="Recycled Steel Personal File for Standard File Folders"/>
    <x v="372"/>
    <n v="9"/>
    <n v="129.38"/>
    <x v="3"/>
    <x v="0"/>
  </r>
  <r>
    <n v="44314"/>
    <x v="168"/>
    <x v="36"/>
    <x v="0"/>
    <x v="4"/>
    <s v="Blackstonian Pencils"/>
    <x v="373"/>
    <n v="2"/>
    <n v="1.5"/>
    <x v="3"/>
    <x v="0"/>
  </r>
  <r>
    <n v="44314"/>
    <x v="168"/>
    <x v="36"/>
    <x v="0"/>
    <x v="1"/>
    <s v="Avery 488"/>
    <x v="374"/>
    <n v="1"/>
    <n v="1.51"/>
    <x v="3"/>
    <x v="0"/>
  </r>
  <r>
    <n v="44314"/>
    <x v="169"/>
    <x v="10"/>
    <x v="0"/>
    <x v="1"/>
    <s v="Avery File Folder Labels"/>
    <x v="318"/>
    <n v="3"/>
    <n v="2.5099999999999998"/>
    <x v="3"/>
    <x v="0"/>
  </r>
  <r>
    <n v="44314"/>
    <x v="169"/>
    <x v="10"/>
    <x v="0"/>
    <x v="2"/>
    <s v="X-Rack File for Hanging Folders"/>
    <x v="375"/>
    <n v="3"/>
    <n v="2.0299999999999998"/>
    <x v="3"/>
    <x v="0"/>
  </r>
  <r>
    <n v="44314"/>
    <x v="169"/>
    <x v="10"/>
    <x v="0"/>
    <x v="2"/>
    <s v="Carina Mini System Audio Rack, Model AR050B"/>
    <x v="376"/>
    <n v="2"/>
    <n v="-37.729999999999997"/>
    <x v="3"/>
    <x v="0"/>
  </r>
  <r>
    <n v="44314"/>
    <x v="170"/>
    <x v="3"/>
    <x v="2"/>
    <x v="6"/>
    <s v="Samsung Galaxy Mega 6.3"/>
    <x v="377"/>
    <n v="5"/>
    <n v="126"/>
    <x v="3"/>
    <x v="0"/>
  </r>
  <r>
    <n v="44314"/>
    <x v="171"/>
    <x v="20"/>
    <x v="2"/>
    <x v="9"/>
    <s v="Logitech G600 MMO Gaming Mouse"/>
    <x v="281"/>
    <n v="2"/>
    <n v="57.59"/>
    <x v="3"/>
    <x v="0"/>
  </r>
  <r>
    <n v="44315"/>
    <x v="172"/>
    <x v="20"/>
    <x v="1"/>
    <x v="8"/>
    <s v="Dax Clear Box Frame"/>
    <x v="96"/>
    <n v="2"/>
    <n v="5.94"/>
    <x v="3"/>
    <x v="0"/>
  </r>
  <r>
    <n v="44315"/>
    <x v="173"/>
    <x v="8"/>
    <x v="1"/>
    <x v="5"/>
    <s v="Global Stack Chair without Arms, Black"/>
    <x v="378"/>
    <n v="2"/>
    <n v="12.99"/>
    <x v="3"/>
    <x v="0"/>
  </r>
  <r>
    <n v="44315"/>
    <x v="173"/>
    <x v="8"/>
    <x v="0"/>
    <x v="3"/>
    <s v="Avery Non-Stick Heavy Duty View Round Locking Ring Binders"/>
    <x v="150"/>
    <n v="3"/>
    <n v="8.61"/>
    <x v="3"/>
    <x v="0"/>
  </r>
  <r>
    <n v="44315"/>
    <x v="174"/>
    <x v="15"/>
    <x v="1"/>
    <x v="5"/>
    <s v="Global Leather Executive Chair"/>
    <x v="379"/>
    <n v="2"/>
    <n v="70.2"/>
    <x v="3"/>
    <x v="0"/>
  </r>
  <r>
    <n v="44315"/>
    <x v="174"/>
    <x v="15"/>
    <x v="0"/>
    <x v="2"/>
    <s v="2300 Heavy-Duty Transfer File Systems by Perma"/>
    <x v="380"/>
    <n v="5"/>
    <n v="-1.25"/>
    <x v="3"/>
    <x v="0"/>
  </r>
  <r>
    <n v="44315"/>
    <x v="175"/>
    <x v="7"/>
    <x v="2"/>
    <x v="6"/>
    <s v="Square Credit Card Reader"/>
    <x v="381"/>
    <n v="2"/>
    <n v="5.19"/>
    <x v="3"/>
    <x v="0"/>
  </r>
  <r>
    <n v="44316"/>
    <x v="51"/>
    <x v="29"/>
    <x v="2"/>
    <x v="9"/>
    <s v="Maxell 4.7GB DVD-RW 3/Pack"/>
    <x v="382"/>
    <n v="3"/>
    <n v="16.25"/>
    <x v="3"/>
    <x v="0"/>
  </r>
  <r>
    <n v="44316"/>
    <x v="176"/>
    <x v="5"/>
    <x v="0"/>
    <x v="4"/>
    <s v="Hunt Boston Vacuum Mount KS Pencil Sharpener"/>
    <x v="383"/>
    <n v="5"/>
    <n v="45.49"/>
    <x v="3"/>
    <x v="0"/>
  </r>
  <r>
    <n v="44316"/>
    <x v="176"/>
    <x v="5"/>
    <x v="0"/>
    <x v="2"/>
    <s v="Economy Rollaway Files"/>
    <x v="384"/>
    <n v="5"/>
    <n v="214.76"/>
    <x v="3"/>
    <x v="0"/>
  </r>
  <r>
    <n v="44318"/>
    <x v="177"/>
    <x v="10"/>
    <x v="0"/>
    <x v="12"/>
    <s v="Belkin 6 Outlet Metallic Surge Strip"/>
    <x v="385"/>
    <n v="3"/>
    <n v="1.96"/>
    <x v="4"/>
    <x v="0"/>
  </r>
  <r>
    <n v="44318"/>
    <x v="178"/>
    <x v="16"/>
    <x v="2"/>
    <x v="16"/>
    <s v="Brother DCP1000 Digital 3 in 1 Multifunction Machine"/>
    <x v="386"/>
    <n v="2"/>
    <n v="90"/>
    <x v="4"/>
    <x v="0"/>
  </r>
  <r>
    <n v="44319"/>
    <x v="179"/>
    <x v="21"/>
    <x v="0"/>
    <x v="1"/>
    <s v="Avery 481"/>
    <x v="387"/>
    <n v="7"/>
    <n v="10.35"/>
    <x v="4"/>
    <x v="0"/>
  </r>
  <r>
    <n v="44319"/>
    <x v="180"/>
    <x v="20"/>
    <x v="0"/>
    <x v="3"/>
    <s v="GBC Poly Designer Binding Covers"/>
    <x v="388"/>
    <n v="3"/>
    <n v="14.56"/>
    <x v="4"/>
    <x v="0"/>
  </r>
  <r>
    <n v="44319"/>
    <x v="180"/>
    <x v="20"/>
    <x v="0"/>
    <x v="3"/>
    <s v="Avery Durable Plastic 1&quot; Binders"/>
    <x v="389"/>
    <n v="3"/>
    <n v="3.95"/>
    <x v="4"/>
    <x v="0"/>
  </r>
  <r>
    <n v="44320"/>
    <x v="181"/>
    <x v="14"/>
    <x v="0"/>
    <x v="3"/>
    <s v="Fellowes Binding Cases"/>
    <x v="390"/>
    <n v="4"/>
    <n v="21.06"/>
    <x v="4"/>
    <x v="0"/>
  </r>
  <r>
    <n v="44320"/>
    <x v="182"/>
    <x v="37"/>
    <x v="1"/>
    <x v="8"/>
    <s v="DAX Wood Document Frame"/>
    <x v="391"/>
    <n v="2"/>
    <n v="9.89"/>
    <x v="4"/>
    <x v="0"/>
  </r>
  <r>
    <n v="44320"/>
    <x v="115"/>
    <x v="0"/>
    <x v="0"/>
    <x v="4"/>
    <s v="Boston Home &amp; Office Model 2000 Electric Pencil Sharpeners"/>
    <x v="392"/>
    <n v="2"/>
    <n v="2.84"/>
    <x v="4"/>
    <x v="0"/>
  </r>
  <r>
    <n v="44320"/>
    <x v="115"/>
    <x v="0"/>
    <x v="0"/>
    <x v="7"/>
    <s v="OIC Thumb-Tacks"/>
    <x v="283"/>
    <n v="6"/>
    <n v="1.85"/>
    <x v="4"/>
    <x v="0"/>
  </r>
  <r>
    <n v="44320"/>
    <x v="183"/>
    <x v="22"/>
    <x v="1"/>
    <x v="8"/>
    <s v="Eldon Regeneration Recycled Desk Accessories, Smoke"/>
    <x v="393"/>
    <n v="7"/>
    <n v="3.9"/>
    <x v="4"/>
    <x v="0"/>
  </r>
  <r>
    <n v="44320"/>
    <x v="183"/>
    <x v="22"/>
    <x v="0"/>
    <x v="12"/>
    <s v="Holmes Odor Grabber"/>
    <x v="394"/>
    <n v="4"/>
    <n v="19.03"/>
    <x v="4"/>
    <x v="0"/>
  </r>
  <r>
    <n v="44321"/>
    <x v="184"/>
    <x v="5"/>
    <x v="0"/>
    <x v="0"/>
    <s v="Adams &quot;While You Were Out&quot; Message Pads"/>
    <x v="395"/>
    <n v="3"/>
    <n v="4.24"/>
    <x v="4"/>
    <x v="0"/>
  </r>
  <r>
    <n v="44321"/>
    <x v="184"/>
    <x v="5"/>
    <x v="0"/>
    <x v="4"/>
    <s v="Newell 350"/>
    <x v="239"/>
    <n v="2"/>
    <n v="1.9"/>
    <x v="4"/>
    <x v="0"/>
  </r>
  <r>
    <n v="44321"/>
    <x v="184"/>
    <x v="5"/>
    <x v="0"/>
    <x v="0"/>
    <s v="Xerox 1933"/>
    <x v="396"/>
    <n v="2"/>
    <n v="11.54"/>
    <x v="4"/>
    <x v="0"/>
  </r>
  <r>
    <n v="44321"/>
    <x v="185"/>
    <x v="0"/>
    <x v="1"/>
    <x v="5"/>
    <s v="Global Value Mid-Back Manager's Chair, Gray"/>
    <x v="397"/>
    <n v="3"/>
    <n v="-9.1300000000000008"/>
    <x v="4"/>
    <x v="0"/>
  </r>
  <r>
    <n v="44321"/>
    <x v="121"/>
    <x v="1"/>
    <x v="0"/>
    <x v="2"/>
    <s v="Eldon Portable Mobile Manager"/>
    <x v="398"/>
    <n v="2"/>
    <n v="3.96"/>
    <x v="4"/>
    <x v="0"/>
  </r>
  <r>
    <n v="44321"/>
    <x v="186"/>
    <x v="6"/>
    <x v="0"/>
    <x v="3"/>
    <s v="Storex Dura Pro Binders"/>
    <x v="399"/>
    <n v="2"/>
    <n v="5.35"/>
    <x v="4"/>
    <x v="0"/>
  </r>
  <r>
    <n v="44321"/>
    <x v="186"/>
    <x v="6"/>
    <x v="0"/>
    <x v="0"/>
    <s v="Easy-staple paper"/>
    <x v="400"/>
    <n v="1"/>
    <n v="16.66"/>
    <x v="4"/>
    <x v="0"/>
  </r>
  <r>
    <n v="44322"/>
    <x v="187"/>
    <x v="3"/>
    <x v="0"/>
    <x v="3"/>
    <s v="Wilson Jones Legal Size Ring Binders"/>
    <x v="401"/>
    <n v="8"/>
    <n v="52.78"/>
    <x v="4"/>
    <x v="0"/>
  </r>
  <r>
    <n v="44322"/>
    <x v="188"/>
    <x v="3"/>
    <x v="0"/>
    <x v="1"/>
    <s v="Staple-on labels"/>
    <x v="402"/>
    <n v="2"/>
    <n v="2.72"/>
    <x v="4"/>
    <x v="0"/>
  </r>
  <r>
    <n v="44322"/>
    <x v="188"/>
    <x v="3"/>
    <x v="0"/>
    <x v="4"/>
    <s v="Model L Table or Wall-Mount Pencil Sharpener"/>
    <x v="403"/>
    <n v="6"/>
    <n v="30.22"/>
    <x v="4"/>
    <x v="0"/>
  </r>
  <r>
    <n v="44323"/>
    <x v="189"/>
    <x v="32"/>
    <x v="0"/>
    <x v="3"/>
    <s v="Acco PRESSTEX Data Binder with Storage Hooks, Dark Blue, 14 7/8&quot; X 11&quot;"/>
    <x v="404"/>
    <n v="3"/>
    <n v="7.91"/>
    <x v="4"/>
    <x v="0"/>
  </r>
  <r>
    <n v="44323"/>
    <x v="189"/>
    <x v="32"/>
    <x v="1"/>
    <x v="13"/>
    <s v="Balt Split Level Computer Training Table"/>
    <x v="405"/>
    <n v="2"/>
    <n v="-38.85"/>
    <x v="4"/>
    <x v="0"/>
  </r>
  <r>
    <n v="44323"/>
    <x v="189"/>
    <x v="32"/>
    <x v="0"/>
    <x v="4"/>
    <s v="Newell 335"/>
    <x v="406"/>
    <n v="3"/>
    <n v="2.5099999999999998"/>
    <x v="4"/>
    <x v="0"/>
  </r>
  <r>
    <n v="44323"/>
    <x v="189"/>
    <x v="32"/>
    <x v="1"/>
    <x v="5"/>
    <s v="Lifetime Advantage Folding Chairs, 4/Carton"/>
    <x v="407"/>
    <n v="4"/>
    <n v="244.25"/>
    <x v="4"/>
    <x v="0"/>
  </r>
  <r>
    <n v="44324"/>
    <x v="73"/>
    <x v="2"/>
    <x v="2"/>
    <x v="16"/>
    <s v="Hewlett Packard LaserJet 3310 Copier"/>
    <x v="408"/>
    <n v="5"/>
    <n v="240"/>
    <x v="4"/>
    <x v="0"/>
  </r>
  <r>
    <n v="44325"/>
    <x v="190"/>
    <x v="3"/>
    <x v="2"/>
    <x v="9"/>
    <s v="Kingston Digital DataTraveler 32GB USB 2.0"/>
    <x v="409"/>
    <n v="4"/>
    <n v="4.07"/>
    <x v="4"/>
    <x v="0"/>
  </r>
  <r>
    <n v="44325"/>
    <x v="190"/>
    <x v="3"/>
    <x v="2"/>
    <x v="9"/>
    <s v="Sony Micro Vault Click 16 GB USB 2.0 Flash Drive"/>
    <x v="410"/>
    <n v="3"/>
    <n v="40.31"/>
    <x v="4"/>
    <x v="0"/>
  </r>
  <r>
    <n v="44325"/>
    <x v="191"/>
    <x v="5"/>
    <x v="0"/>
    <x v="2"/>
    <s v="Fellowes Super Stor/Drawer"/>
    <x v="411"/>
    <n v="3"/>
    <n v="14.99"/>
    <x v="4"/>
    <x v="0"/>
  </r>
  <r>
    <n v="44325"/>
    <x v="191"/>
    <x v="5"/>
    <x v="0"/>
    <x v="1"/>
    <s v="Avery 518"/>
    <x v="412"/>
    <n v="3"/>
    <n v="4.54"/>
    <x v="4"/>
    <x v="0"/>
  </r>
  <r>
    <n v="44325"/>
    <x v="191"/>
    <x v="5"/>
    <x v="0"/>
    <x v="1"/>
    <s v="Avery 506"/>
    <x v="153"/>
    <n v="5"/>
    <n v="9.5"/>
    <x v="4"/>
    <x v="0"/>
  </r>
  <r>
    <n v="44325"/>
    <x v="191"/>
    <x v="5"/>
    <x v="0"/>
    <x v="0"/>
    <s v="Weyerhaeuser First Choice Laser/Copy Paper (20Lb. and 88 Bright)"/>
    <x v="413"/>
    <n v="7"/>
    <n v="21.77"/>
    <x v="4"/>
    <x v="0"/>
  </r>
  <r>
    <n v="44326"/>
    <x v="170"/>
    <x v="22"/>
    <x v="0"/>
    <x v="10"/>
    <s v="Strathmore #10 Envelopes, Ultimate White"/>
    <x v="414"/>
    <n v="3"/>
    <n v="77.48"/>
    <x v="4"/>
    <x v="0"/>
  </r>
  <r>
    <n v="44326"/>
    <x v="170"/>
    <x v="22"/>
    <x v="2"/>
    <x v="6"/>
    <s v="LF Elite 3D Dazzle Designer Hard Case Cover, Lf Stylus Pen and Wiper For Apple Iphone 5c Mini Lite"/>
    <x v="415"/>
    <n v="5"/>
    <n v="4.3600000000000003"/>
    <x v="4"/>
    <x v="0"/>
  </r>
  <r>
    <n v="44326"/>
    <x v="192"/>
    <x v="2"/>
    <x v="1"/>
    <x v="11"/>
    <s v="Bestar Classic Bookcase"/>
    <x v="416"/>
    <n v="7"/>
    <n v="-216.98"/>
    <x v="4"/>
    <x v="0"/>
  </r>
  <r>
    <n v="44326"/>
    <x v="192"/>
    <x v="2"/>
    <x v="0"/>
    <x v="4"/>
    <s v="DIXON Ticonderoga Erasable Checking Pencils"/>
    <x v="417"/>
    <n v="5"/>
    <n v="5.3"/>
    <x v="4"/>
    <x v="0"/>
  </r>
  <r>
    <n v="44326"/>
    <x v="193"/>
    <x v="3"/>
    <x v="0"/>
    <x v="0"/>
    <s v="Southworth 25% Cotton Premium Laser Paper and Envelopes"/>
    <x v="418"/>
    <n v="2"/>
    <n v="19.18"/>
    <x v="4"/>
    <x v="0"/>
  </r>
  <r>
    <n v="44326"/>
    <x v="193"/>
    <x v="3"/>
    <x v="2"/>
    <x v="6"/>
    <s v="Wilson Electronics DB Pro Signal Booster"/>
    <x v="419"/>
    <n v="5"/>
    <n v="125.3"/>
    <x v="4"/>
    <x v="0"/>
  </r>
  <r>
    <n v="44326"/>
    <x v="193"/>
    <x v="3"/>
    <x v="0"/>
    <x v="14"/>
    <s v="Acme Design Stainless Steel Bent Scissors"/>
    <x v="420"/>
    <n v="6"/>
    <n v="11.08"/>
    <x v="4"/>
    <x v="0"/>
  </r>
  <r>
    <n v="44326"/>
    <x v="193"/>
    <x v="3"/>
    <x v="1"/>
    <x v="5"/>
    <s v="Hon Pagoda Stacking Chairs"/>
    <x v="421"/>
    <n v="1"/>
    <n v="32.1"/>
    <x v="4"/>
    <x v="0"/>
  </r>
  <r>
    <n v="44327"/>
    <x v="194"/>
    <x v="0"/>
    <x v="2"/>
    <x v="9"/>
    <s v="SanDisk Cruzer 64 GB USB Flash Drive"/>
    <x v="422"/>
    <n v="2"/>
    <n v="7.26"/>
    <x v="4"/>
    <x v="0"/>
  </r>
  <r>
    <n v="44327"/>
    <x v="194"/>
    <x v="0"/>
    <x v="2"/>
    <x v="6"/>
    <s v="Xblue XB-1670-86 X16 SmallÂ Office TelephoneÂ - Titanium"/>
    <x v="423"/>
    <n v="1"/>
    <n v="6.3"/>
    <x v="4"/>
    <x v="0"/>
  </r>
  <r>
    <n v="44327"/>
    <x v="194"/>
    <x v="0"/>
    <x v="1"/>
    <x v="8"/>
    <s v="Deflect-o EconoMat Studded, No Bevel Mat for Low Pile Carpeting"/>
    <x v="424"/>
    <n v="4"/>
    <n v="-84.29"/>
    <x v="4"/>
    <x v="0"/>
  </r>
  <r>
    <n v="44327"/>
    <x v="195"/>
    <x v="0"/>
    <x v="2"/>
    <x v="9"/>
    <s v="Logitech ClearChat Comfort/USB Headset H390"/>
    <x v="425"/>
    <n v="2"/>
    <n v="7.62"/>
    <x v="4"/>
    <x v="0"/>
  </r>
  <r>
    <n v="44327"/>
    <x v="196"/>
    <x v="20"/>
    <x v="0"/>
    <x v="12"/>
    <s v="Staple holder"/>
    <x v="426"/>
    <n v="3"/>
    <n v="9.6999999999999993"/>
    <x v="4"/>
    <x v="0"/>
  </r>
  <r>
    <n v="44327"/>
    <x v="197"/>
    <x v="0"/>
    <x v="1"/>
    <x v="5"/>
    <s v="Hon Multipurpose Stacking Arm Chairs"/>
    <x v="427"/>
    <n v="8"/>
    <n v="-69.31"/>
    <x v="4"/>
    <x v="0"/>
  </r>
  <r>
    <n v="44327"/>
    <x v="198"/>
    <x v="1"/>
    <x v="0"/>
    <x v="0"/>
    <s v="Black Print Carbonless 8 1/2&quot; x 8 1/4&quot; Rapid Memo Book"/>
    <x v="124"/>
    <n v="3"/>
    <n v="5.68"/>
    <x v="4"/>
    <x v="0"/>
  </r>
  <r>
    <n v="44327"/>
    <x v="198"/>
    <x v="1"/>
    <x v="0"/>
    <x v="3"/>
    <s v="Avery Arch Ring Binders"/>
    <x v="428"/>
    <n v="9"/>
    <n v="-172.56"/>
    <x v="4"/>
    <x v="0"/>
  </r>
  <r>
    <n v="44328"/>
    <x v="19"/>
    <x v="21"/>
    <x v="1"/>
    <x v="8"/>
    <s v="DAX Value U-Channel Document Frames, Easel Back"/>
    <x v="429"/>
    <n v="7"/>
    <n v="10.78"/>
    <x v="4"/>
    <x v="0"/>
  </r>
  <r>
    <n v="44328"/>
    <x v="73"/>
    <x v="32"/>
    <x v="1"/>
    <x v="13"/>
    <s v="Bevis Traditional Conference Table Top, Plinth Base"/>
    <x v="430"/>
    <n v="3"/>
    <n v="-130.01"/>
    <x v="4"/>
    <x v="0"/>
  </r>
  <r>
    <n v="44329"/>
    <x v="199"/>
    <x v="27"/>
    <x v="0"/>
    <x v="2"/>
    <s v="Fellowes Super Stor/Drawer"/>
    <x v="431"/>
    <n v="2"/>
    <n v="9.99"/>
    <x v="4"/>
    <x v="0"/>
  </r>
  <r>
    <n v="44329"/>
    <x v="200"/>
    <x v="16"/>
    <x v="0"/>
    <x v="7"/>
    <s v="Staples"/>
    <x v="432"/>
    <n v="2"/>
    <n v="2.4"/>
    <x v="4"/>
    <x v="0"/>
  </r>
  <r>
    <n v="44329"/>
    <x v="200"/>
    <x v="16"/>
    <x v="0"/>
    <x v="3"/>
    <s v="GBC DocuBind P100 Manual Binding Machine"/>
    <x v="433"/>
    <n v="8"/>
    <n v="-331.96"/>
    <x v="4"/>
    <x v="0"/>
  </r>
  <r>
    <n v="44329"/>
    <x v="201"/>
    <x v="3"/>
    <x v="2"/>
    <x v="9"/>
    <s v="Plantronics Audio 478 Stereo USB Headset"/>
    <x v="434"/>
    <n v="3"/>
    <n v="52.49"/>
    <x v="4"/>
    <x v="0"/>
  </r>
  <r>
    <n v="44329"/>
    <x v="160"/>
    <x v="3"/>
    <x v="1"/>
    <x v="5"/>
    <s v="Iceberg Nesting Folding Chair, 19w x 6d x 43h"/>
    <x v="435"/>
    <n v="6"/>
    <n v="20.96"/>
    <x v="4"/>
    <x v="0"/>
  </r>
  <r>
    <n v="44329"/>
    <x v="160"/>
    <x v="3"/>
    <x v="0"/>
    <x v="0"/>
    <s v="EcoTones Memo Sheets"/>
    <x v="436"/>
    <n v="2"/>
    <n v="3.84"/>
    <x v="4"/>
    <x v="0"/>
  </r>
  <r>
    <n v="44330"/>
    <x v="202"/>
    <x v="16"/>
    <x v="1"/>
    <x v="8"/>
    <s v="Electrix Halogen Magnifier Lamp"/>
    <x v="437"/>
    <n v="2"/>
    <n v="23.32"/>
    <x v="4"/>
    <x v="0"/>
  </r>
  <r>
    <n v="44332"/>
    <x v="203"/>
    <x v="3"/>
    <x v="1"/>
    <x v="5"/>
    <s v="Iceberg Nesting Folding Chair, 19w x 6d x 43h"/>
    <x v="438"/>
    <n v="5"/>
    <n v="17.47"/>
    <x v="4"/>
    <x v="0"/>
  </r>
  <r>
    <n v="44332"/>
    <x v="204"/>
    <x v="3"/>
    <x v="2"/>
    <x v="9"/>
    <s v="ImationÂ Clip USBÂ flash driveÂ - 8 GB"/>
    <x v="439"/>
    <n v="3"/>
    <n v="3.38"/>
    <x v="4"/>
    <x v="0"/>
  </r>
  <r>
    <n v="44333"/>
    <x v="205"/>
    <x v="21"/>
    <x v="0"/>
    <x v="3"/>
    <s v="Surelock Post Binders"/>
    <x v="440"/>
    <n v="3"/>
    <n v="45.84"/>
    <x v="4"/>
    <x v="0"/>
  </r>
  <r>
    <n v="44334"/>
    <x v="206"/>
    <x v="10"/>
    <x v="2"/>
    <x v="6"/>
    <s v="Apple iPhone 5"/>
    <x v="441"/>
    <n v="2"/>
    <n v="-168.96"/>
    <x v="4"/>
    <x v="0"/>
  </r>
  <r>
    <n v="44334"/>
    <x v="207"/>
    <x v="10"/>
    <x v="1"/>
    <x v="8"/>
    <s v="Deflect-o Glass Clear Studded Chair Mats"/>
    <x v="442"/>
    <n v="3"/>
    <n v="3.73"/>
    <x v="4"/>
    <x v="0"/>
  </r>
  <r>
    <n v="44334"/>
    <x v="207"/>
    <x v="10"/>
    <x v="0"/>
    <x v="0"/>
    <s v="Xerox 1949"/>
    <x v="443"/>
    <n v="4"/>
    <n v="5.78"/>
    <x v="4"/>
    <x v="0"/>
  </r>
  <r>
    <n v="44334"/>
    <x v="208"/>
    <x v="0"/>
    <x v="0"/>
    <x v="0"/>
    <s v="Xerox 1949"/>
    <x v="444"/>
    <n v="1"/>
    <n v="1.44"/>
    <x v="4"/>
    <x v="0"/>
  </r>
  <r>
    <n v="44335"/>
    <x v="209"/>
    <x v="14"/>
    <x v="0"/>
    <x v="3"/>
    <s v="Avery Heavy-Duty EZD View Binder with Locking Rings"/>
    <x v="445"/>
    <n v="9"/>
    <n v="26.41"/>
    <x v="4"/>
    <x v="0"/>
  </r>
  <r>
    <n v="44335"/>
    <x v="210"/>
    <x v="6"/>
    <x v="0"/>
    <x v="14"/>
    <s v="Acme Design Stainless Steel Bent Scissors"/>
    <x v="446"/>
    <n v="5"/>
    <n v="9.23"/>
    <x v="4"/>
    <x v="0"/>
  </r>
  <r>
    <n v="44336"/>
    <x v="211"/>
    <x v="38"/>
    <x v="0"/>
    <x v="12"/>
    <s v="Acco 6 Outlet Guardian Basic Surge Suppressor"/>
    <x v="447"/>
    <n v="4"/>
    <n v="9.32"/>
    <x v="4"/>
    <x v="0"/>
  </r>
  <r>
    <n v="44336"/>
    <x v="211"/>
    <x v="38"/>
    <x v="0"/>
    <x v="4"/>
    <s v="Sanford Colorific Scented Colored Pencils, 12/Pack"/>
    <x v="448"/>
    <n v="9"/>
    <n v="11.94"/>
    <x v="4"/>
    <x v="0"/>
  </r>
  <r>
    <n v="44336"/>
    <x v="211"/>
    <x v="38"/>
    <x v="1"/>
    <x v="8"/>
    <s v="24-Hour Round Wall Clock"/>
    <x v="449"/>
    <n v="7"/>
    <n v="60.14"/>
    <x v="4"/>
    <x v="0"/>
  </r>
  <r>
    <n v="44336"/>
    <x v="212"/>
    <x v="0"/>
    <x v="1"/>
    <x v="8"/>
    <s v="Contemporary Borderless Frame"/>
    <x v="450"/>
    <n v="3"/>
    <n v="-5.94"/>
    <x v="4"/>
    <x v="0"/>
  </r>
  <r>
    <n v="44336"/>
    <x v="212"/>
    <x v="0"/>
    <x v="0"/>
    <x v="0"/>
    <s v="Xerox 213"/>
    <x v="320"/>
    <n v="2"/>
    <n v="3.63"/>
    <x v="4"/>
    <x v="0"/>
  </r>
  <r>
    <n v="44336"/>
    <x v="212"/>
    <x v="0"/>
    <x v="2"/>
    <x v="9"/>
    <s v="SanDisk Ultra 16 GB MicroSDHC Class 10 Memory Card"/>
    <x v="451"/>
    <n v="2"/>
    <n v="-3.64"/>
    <x v="4"/>
    <x v="0"/>
  </r>
  <r>
    <n v="44336"/>
    <x v="212"/>
    <x v="0"/>
    <x v="0"/>
    <x v="2"/>
    <s v="Rogers Profile Extra Capacity Storage Tub"/>
    <x v="273"/>
    <n v="5"/>
    <n v="-13.39"/>
    <x v="4"/>
    <x v="0"/>
  </r>
  <r>
    <n v="44337"/>
    <x v="213"/>
    <x v="6"/>
    <x v="0"/>
    <x v="3"/>
    <s v="Fellowes PB300 Plastic Comb Binding Machine"/>
    <x v="452"/>
    <n v="7"/>
    <n v="1276.49"/>
    <x v="4"/>
    <x v="0"/>
  </r>
  <r>
    <n v="44337"/>
    <x v="213"/>
    <x v="6"/>
    <x v="2"/>
    <x v="6"/>
    <s v="Plantronics Voyager Pro Legend"/>
    <x v="453"/>
    <n v="3"/>
    <n v="173.03"/>
    <x v="4"/>
    <x v="0"/>
  </r>
  <r>
    <n v="44337"/>
    <x v="214"/>
    <x v="3"/>
    <x v="0"/>
    <x v="4"/>
    <s v="4009 Highlighters by Sanford"/>
    <x v="454"/>
    <n v="8"/>
    <n v="10.51"/>
    <x v="4"/>
    <x v="0"/>
  </r>
  <r>
    <n v="44337"/>
    <x v="215"/>
    <x v="32"/>
    <x v="0"/>
    <x v="3"/>
    <s v="GBC ProClick Punch Binding System"/>
    <x v="455"/>
    <n v="7"/>
    <n v="219.45"/>
    <x v="4"/>
    <x v="0"/>
  </r>
  <r>
    <n v="44337"/>
    <x v="215"/>
    <x v="32"/>
    <x v="0"/>
    <x v="0"/>
    <s v="Xerox 1992"/>
    <x v="150"/>
    <n v="3"/>
    <n v="8.7899999999999991"/>
    <x v="4"/>
    <x v="0"/>
  </r>
  <r>
    <n v="44337"/>
    <x v="215"/>
    <x v="32"/>
    <x v="0"/>
    <x v="12"/>
    <s v="Belkin 8 Outlet Surge Protector"/>
    <x v="456"/>
    <n v="6"/>
    <n v="68.849999999999994"/>
    <x v="4"/>
    <x v="0"/>
  </r>
  <r>
    <n v="44337"/>
    <x v="175"/>
    <x v="0"/>
    <x v="0"/>
    <x v="10"/>
    <s v="Staple envelope"/>
    <x v="40"/>
    <n v="6"/>
    <n v="21.02"/>
    <x v="4"/>
    <x v="0"/>
  </r>
  <r>
    <n v="44337"/>
    <x v="175"/>
    <x v="0"/>
    <x v="1"/>
    <x v="5"/>
    <s v="Global Deluxe Steno Chair"/>
    <x v="457"/>
    <n v="2"/>
    <n v="-29.25"/>
    <x v="4"/>
    <x v="0"/>
  </r>
  <r>
    <n v="44337"/>
    <x v="175"/>
    <x v="0"/>
    <x v="0"/>
    <x v="0"/>
    <s v="Adams Telephone Message Books, 5 1/4Â” x 11Â”"/>
    <x v="458"/>
    <n v="1"/>
    <n v="1.63"/>
    <x v="4"/>
    <x v="0"/>
  </r>
  <r>
    <n v="44337"/>
    <x v="175"/>
    <x v="0"/>
    <x v="0"/>
    <x v="3"/>
    <s v="Ibico Plastic Spiral Binding Combs"/>
    <x v="459"/>
    <n v="3"/>
    <n v="-31.01"/>
    <x v="4"/>
    <x v="0"/>
  </r>
  <r>
    <n v="44338"/>
    <x v="216"/>
    <x v="33"/>
    <x v="2"/>
    <x v="6"/>
    <s v="Nortel Networks T7316 E Nt8 B27"/>
    <x v="460"/>
    <n v="2"/>
    <n v="34"/>
    <x v="4"/>
    <x v="0"/>
  </r>
  <r>
    <n v="44338"/>
    <x v="216"/>
    <x v="33"/>
    <x v="2"/>
    <x v="6"/>
    <s v="Plantronics Encore H101 Dual EarpiecesÂ Headset"/>
    <x v="461"/>
    <n v="1"/>
    <n v="12.59"/>
    <x v="4"/>
    <x v="0"/>
  </r>
  <r>
    <n v="44339"/>
    <x v="177"/>
    <x v="2"/>
    <x v="0"/>
    <x v="3"/>
    <s v="Angle-D Ring Binders"/>
    <x v="462"/>
    <n v="2"/>
    <n v="-2.63"/>
    <x v="4"/>
    <x v="0"/>
  </r>
  <r>
    <n v="44339"/>
    <x v="177"/>
    <x v="2"/>
    <x v="0"/>
    <x v="4"/>
    <s v="Newell 317"/>
    <x v="463"/>
    <n v="9"/>
    <n v="2.38"/>
    <x v="4"/>
    <x v="0"/>
  </r>
  <r>
    <n v="44339"/>
    <x v="177"/>
    <x v="2"/>
    <x v="2"/>
    <x v="6"/>
    <s v="Motorola L804"/>
    <x v="464"/>
    <n v="2"/>
    <n v="-10.119999999999999"/>
    <x v="4"/>
    <x v="0"/>
  </r>
  <r>
    <n v="44339"/>
    <x v="15"/>
    <x v="22"/>
    <x v="0"/>
    <x v="0"/>
    <s v="Xerox 1999"/>
    <x v="115"/>
    <n v="2"/>
    <n v="6.22"/>
    <x v="4"/>
    <x v="0"/>
  </r>
  <r>
    <n v="44339"/>
    <x v="217"/>
    <x v="20"/>
    <x v="0"/>
    <x v="3"/>
    <s v="Avery Non-Stick Binders"/>
    <x v="465"/>
    <n v="5"/>
    <n v="5.84"/>
    <x v="4"/>
    <x v="0"/>
  </r>
  <r>
    <n v="44339"/>
    <x v="217"/>
    <x v="20"/>
    <x v="0"/>
    <x v="14"/>
    <s v="Letter Slitter"/>
    <x v="466"/>
    <n v="2"/>
    <n v="0.15"/>
    <x v="4"/>
    <x v="0"/>
  </r>
  <r>
    <n v="44339"/>
    <x v="217"/>
    <x v="20"/>
    <x v="0"/>
    <x v="12"/>
    <s v="1.7 Cubic Foot Compact &quot;Cube&quot; Office Refrigerators"/>
    <x v="467"/>
    <n v="1"/>
    <n v="56.2"/>
    <x v="4"/>
    <x v="0"/>
  </r>
  <r>
    <n v="44340"/>
    <x v="218"/>
    <x v="36"/>
    <x v="0"/>
    <x v="0"/>
    <s v="Xerox 1944"/>
    <x v="468"/>
    <n v="3"/>
    <n v="56.98"/>
    <x v="4"/>
    <x v="0"/>
  </r>
  <r>
    <n v="44341"/>
    <x v="219"/>
    <x v="1"/>
    <x v="0"/>
    <x v="12"/>
    <s v="Harmony Air Purifier"/>
    <x v="469"/>
    <n v="2"/>
    <n v="-166.32"/>
    <x v="4"/>
    <x v="0"/>
  </r>
  <r>
    <n v="44341"/>
    <x v="219"/>
    <x v="1"/>
    <x v="1"/>
    <x v="8"/>
    <s v="Electrix Incandescent Magnifying Lamp, Black"/>
    <x v="470"/>
    <n v="2"/>
    <n v="-24.19"/>
    <x v="4"/>
    <x v="0"/>
  </r>
  <r>
    <n v="44341"/>
    <x v="220"/>
    <x v="20"/>
    <x v="0"/>
    <x v="0"/>
    <s v="Strathmore Photo Frame Cards"/>
    <x v="471"/>
    <n v="2"/>
    <n v="6.73"/>
    <x v="4"/>
    <x v="0"/>
  </r>
  <r>
    <n v="44342"/>
    <x v="44"/>
    <x v="3"/>
    <x v="1"/>
    <x v="11"/>
    <s v="Sauder Inglewood Library Bookcases"/>
    <x v="77"/>
    <n v="2"/>
    <n v="27.36"/>
    <x v="4"/>
    <x v="0"/>
  </r>
  <r>
    <n v="44342"/>
    <x v="44"/>
    <x v="3"/>
    <x v="2"/>
    <x v="6"/>
    <s v="VTech DS6151"/>
    <x v="472"/>
    <n v="2"/>
    <n v="20.16"/>
    <x v="4"/>
    <x v="0"/>
  </r>
  <r>
    <n v="44342"/>
    <x v="44"/>
    <x v="3"/>
    <x v="2"/>
    <x v="6"/>
    <s v="netTALK DUO VoIP Telephone Service"/>
    <x v="473"/>
    <n v="2"/>
    <n v="31.49"/>
    <x v="4"/>
    <x v="0"/>
  </r>
  <r>
    <n v="44342"/>
    <x v="221"/>
    <x v="3"/>
    <x v="1"/>
    <x v="5"/>
    <s v="Hon Olson Stacker Stools"/>
    <x v="474"/>
    <n v="2"/>
    <n v="22.53"/>
    <x v="4"/>
    <x v="0"/>
  </r>
  <r>
    <n v="44342"/>
    <x v="222"/>
    <x v="27"/>
    <x v="0"/>
    <x v="0"/>
    <s v="Wirebound Service Call Books, 5 1/2&quot; x 4&quot;"/>
    <x v="475"/>
    <n v="5"/>
    <n v="23.23"/>
    <x v="4"/>
    <x v="0"/>
  </r>
  <r>
    <n v="44342"/>
    <x v="147"/>
    <x v="1"/>
    <x v="0"/>
    <x v="2"/>
    <s v="SAFCO Mobile Desk Side File, Wire Frame"/>
    <x v="476"/>
    <n v="3"/>
    <n v="7.7"/>
    <x v="4"/>
    <x v="0"/>
  </r>
  <r>
    <n v="44342"/>
    <x v="147"/>
    <x v="1"/>
    <x v="1"/>
    <x v="5"/>
    <s v="Global Commerce Series Low-Back Swivel/Tilt Chairs"/>
    <x v="477"/>
    <n v="2"/>
    <n v="-5.14"/>
    <x v="4"/>
    <x v="0"/>
  </r>
  <r>
    <n v="44342"/>
    <x v="147"/>
    <x v="1"/>
    <x v="0"/>
    <x v="4"/>
    <s v="DIXON Ticonderoga Erasable Checking Pencils"/>
    <x v="478"/>
    <n v="3"/>
    <n v="3.18"/>
    <x v="4"/>
    <x v="0"/>
  </r>
  <r>
    <n v="44343"/>
    <x v="223"/>
    <x v="3"/>
    <x v="1"/>
    <x v="13"/>
    <s v="KI Conference Tables"/>
    <x v="479"/>
    <n v="10"/>
    <n v="-28.36"/>
    <x v="4"/>
    <x v="0"/>
  </r>
  <r>
    <n v="44343"/>
    <x v="223"/>
    <x v="3"/>
    <x v="0"/>
    <x v="2"/>
    <s v="Fellowes Officeware Wire Shelving"/>
    <x v="480"/>
    <n v="4"/>
    <n v="7.19"/>
    <x v="4"/>
    <x v="0"/>
  </r>
  <r>
    <n v="44343"/>
    <x v="164"/>
    <x v="3"/>
    <x v="2"/>
    <x v="6"/>
    <s v="Plantronics HL10 Handset Lifter"/>
    <x v="481"/>
    <n v="12"/>
    <n v="125.27"/>
    <x v="4"/>
    <x v="0"/>
  </r>
  <r>
    <n v="44343"/>
    <x v="164"/>
    <x v="3"/>
    <x v="2"/>
    <x v="9"/>
    <s v="Logitech Wireless Performance Mouse MX for PC and Mac"/>
    <x v="482"/>
    <n v="1"/>
    <n v="38"/>
    <x v="4"/>
    <x v="0"/>
  </r>
  <r>
    <n v="44343"/>
    <x v="224"/>
    <x v="1"/>
    <x v="0"/>
    <x v="3"/>
    <s v="Fellowes Presentation Covers for Comb Binding Machines"/>
    <x v="96"/>
    <n v="6"/>
    <n v="-30.56"/>
    <x v="4"/>
    <x v="0"/>
  </r>
  <r>
    <n v="44344"/>
    <x v="225"/>
    <x v="22"/>
    <x v="2"/>
    <x v="6"/>
    <s v="I Need's 3d Hello Kitty Hybrid Silicone Case Cover for HTC One X 4g with 3d Hello Kitty Stylus Pen Green/pink"/>
    <x v="483"/>
    <n v="6"/>
    <n v="5.74"/>
    <x v="4"/>
    <x v="0"/>
  </r>
  <r>
    <n v="44344"/>
    <x v="225"/>
    <x v="22"/>
    <x v="2"/>
    <x v="9"/>
    <s v="ImationÂ 30456 USBÂ Flash DriveÂ 8GB"/>
    <x v="484"/>
    <n v="4"/>
    <n v="2.21"/>
    <x v="4"/>
    <x v="0"/>
  </r>
  <r>
    <n v="44344"/>
    <x v="226"/>
    <x v="22"/>
    <x v="0"/>
    <x v="3"/>
    <s v="Green Canvas Binder for 8-1/2&quot; x 14&quot; Sheets"/>
    <x v="485"/>
    <n v="4"/>
    <n v="51.36"/>
    <x v="4"/>
    <x v="0"/>
  </r>
  <r>
    <n v="44346"/>
    <x v="227"/>
    <x v="6"/>
    <x v="0"/>
    <x v="0"/>
    <s v="Ampad Poly Cover Wirebound Steno Book, 6&quot; x 9&quot; Assorted Colors, Gregg Ruled"/>
    <x v="486"/>
    <n v="3"/>
    <n v="6.13"/>
    <x v="4"/>
    <x v="0"/>
  </r>
  <r>
    <n v="44346"/>
    <x v="228"/>
    <x v="1"/>
    <x v="1"/>
    <x v="13"/>
    <s v="Chromcraft Rectangular Conference Tables"/>
    <x v="487"/>
    <n v="3"/>
    <n v="-184.84"/>
    <x v="4"/>
    <x v="0"/>
  </r>
  <r>
    <n v="44346"/>
    <x v="229"/>
    <x v="20"/>
    <x v="0"/>
    <x v="3"/>
    <s v="Wilson Jones Legal Size Ring Binders"/>
    <x v="488"/>
    <n v="4"/>
    <n v="26.39"/>
    <x v="4"/>
    <x v="0"/>
  </r>
  <r>
    <n v="44346"/>
    <x v="230"/>
    <x v="20"/>
    <x v="0"/>
    <x v="3"/>
    <s v="GBC Pre-Punched Binding Paper, Plastic, White, 8-1/2&quot; x 11&quot;"/>
    <x v="489"/>
    <n v="2"/>
    <n v="8.9499999999999993"/>
    <x v="4"/>
    <x v="0"/>
  </r>
  <r>
    <n v="44346"/>
    <x v="230"/>
    <x v="20"/>
    <x v="2"/>
    <x v="6"/>
    <s v="Geemarc AmpliPOWER60"/>
    <x v="490"/>
    <n v="5"/>
    <n v="134.56"/>
    <x v="4"/>
    <x v="0"/>
  </r>
  <r>
    <n v="44346"/>
    <x v="230"/>
    <x v="20"/>
    <x v="0"/>
    <x v="12"/>
    <s v="Honeywell Quietcare HEPA Air Cleaner"/>
    <x v="491"/>
    <n v="3"/>
    <n v="77.86"/>
    <x v="4"/>
    <x v="0"/>
  </r>
  <r>
    <n v="44346"/>
    <x v="230"/>
    <x v="20"/>
    <x v="0"/>
    <x v="0"/>
    <s v="Xerox 1948"/>
    <x v="418"/>
    <n v="4"/>
    <n v="17.98"/>
    <x v="4"/>
    <x v="0"/>
  </r>
  <r>
    <n v="44346"/>
    <x v="231"/>
    <x v="1"/>
    <x v="2"/>
    <x v="16"/>
    <s v="Brother DCP1000 Digital 3 in 1 Multifunction Machine"/>
    <x v="492"/>
    <n v="3"/>
    <n v="135"/>
    <x v="4"/>
    <x v="0"/>
  </r>
  <r>
    <n v="44347"/>
    <x v="232"/>
    <x v="29"/>
    <x v="2"/>
    <x v="6"/>
    <s v="Samsung Galaxy Note 3"/>
    <x v="493"/>
    <n v="3"/>
    <n v="197.99"/>
    <x v="4"/>
    <x v="0"/>
  </r>
  <r>
    <n v="44347"/>
    <x v="232"/>
    <x v="29"/>
    <x v="2"/>
    <x v="6"/>
    <s v="Grandstream GXP1160 VoIP phone"/>
    <x v="494"/>
    <n v="3"/>
    <n v="32.979999999999997"/>
    <x v="4"/>
    <x v="0"/>
  </r>
  <r>
    <n v="44348"/>
    <x v="233"/>
    <x v="28"/>
    <x v="1"/>
    <x v="5"/>
    <s v="Global Deluxe High-Back Manager's Chair"/>
    <x v="495"/>
    <n v="7"/>
    <n v="580.54"/>
    <x v="5"/>
    <x v="0"/>
  </r>
  <r>
    <n v="44348"/>
    <x v="233"/>
    <x v="28"/>
    <x v="0"/>
    <x v="2"/>
    <s v="Safco Steel Mobile File Cart"/>
    <x v="496"/>
    <n v="2"/>
    <n v="41.68"/>
    <x v="5"/>
    <x v="0"/>
  </r>
  <r>
    <n v="44348"/>
    <x v="233"/>
    <x v="28"/>
    <x v="0"/>
    <x v="0"/>
    <s v="Adams Telephone Message Book w/Frequently-Called Numbers Space, 400 Messages per Book"/>
    <x v="497"/>
    <n v="6"/>
    <n v="23.94"/>
    <x v="5"/>
    <x v="0"/>
  </r>
  <r>
    <n v="44348"/>
    <x v="233"/>
    <x v="28"/>
    <x v="0"/>
    <x v="12"/>
    <s v="Honeywell Enviracaire Portable HEPA Air Cleaner for 17' x 22' Room"/>
    <x v="498"/>
    <n v="5"/>
    <n v="496.07"/>
    <x v="5"/>
    <x v="0"/>
  </r>
  <r>
    <n v="44348"/>
    <x v="233"/>
    <x v="28"/>
    <x v="0"/>
    <x v="0"/>
    <s v="Xerox 205"/>
    <x v="499"/>
    <n v="4"/>
    <n v="12.44"/>
    <x v="5"/>
    <x v="0"/>
  </r>
  <r>
    <n v="44348"/>
    <x v="234"/>
    <x v="23"/>
    <x v="0"/>
    <x v="3"/>
    <s v="GBC Clear Cover, 8-1/2 x 11, unpunched, 25 covers per pack"/>
    <x v="241"/>
    <n v="3"/>
    <n v="20.92"/>
    <x v="5"/>
    <x v="0"/>
  </r>
  <r>
    <n v="44348"/>
    <x v="234"/>
    <x v="23"/>
    <x v="0"/>
    <x v="4"/>
    <s v="Boston Heavy-Duty Trimline Electric Pencil Sharpeners"/>
    <x v="500"/>
    <n v="6"/>
    <n v="83.87"/>
    <x v="5"/>
    <x v="0"/>
  </r>
  <r>
    <n v="44348"/>
    <x v="235"/>
    <x v="13"/>
    <x v="1"/>
    <x v="8"/>
    <s v="3M Hangers With Command Adhesive"/>
    <x v="501"/>
    <n v="6"/>
    <n v="9.1"/>
    <x v="5"/>
    <x v="0"/>
  </r>
  <r>
    <n v="44348"/>
    <x v="235"/>
    <x v="13"/>
    <x v="2"/>
    <x v="6"/>
    <s v="Adtran 1202752G1"/>
    <x v="502"/>
    <n v="7"/>
    <n v="229.3"/>
    <x v="5"/>
    <x v="0"/>
  </r>
  <r>
    <n v="44348"/>
    <x v="87"/>
    <x v="14"/>
    <x v="0"/>
    <x v="3"/>
    <s v="Wilson Jones Heavy-Duty Casebound Ring Binders with Metal Hinges"/>
    <x v="503"/>
    <n v="4"/>
    <n v="66.510000000000005"/>
    <x v="5"/>
    <x v="0"/>
  </r>
  <r>
    <n v="44348"/>
    <x v="87"/>
    <x v="14"/>
    <x v="0"/>
    <x v="12"/>
    <s v="Acco 6 Outlet Guardian Premium Surge Suppressor"/>
    <x v="504"/>
    <n v="5"/>
    <n v="12.38"/>
    <x v="5"/>
    <x v="0"/>
  </r>
  <r>
    <n v="44349"/>
    <x v="79"/>
    <x v="27"/>
    <x v="0"/>
    <x v="3"/>
    <s v="GBC Standard Therm-A-Bind Covers"/>
    <x v="505"/>
    <n v="3"/>
    <n v="19.440000000000001"/>
    <x v="5"/>
    <x v="0"/>
  </r>
  <r>
    <n v="44349"/>
    <x v="79"/>
    <x v="27"/>
    <x v="1"/>
    <x v="8"/>
    <s v="Aluminum Document Frame"/>
    <x v="506"/>
    <n v="6"/>
    <n v="22"/>
    <x v="5"/>
    <x v="0"/>
  </r>
  <r>
    <n v="44349"/>
    <x v="149"/>
    <x v="4"/>
    <x v="0"/>
    <x v="4"/>
    <s v="Sanford Colorific Scented Colored Pencils, 12/Pack"/>
    <x v="507"/>
    <n v="2"/>
    <n v="2.65"/>
    <x v="5"/>
    <x v="0"/>
  </r>
  <r>
    <n v="44349"/>
    <x v="149"/>
    <x v="4"/>
    <x v="2"/>
    <x v="6"/>
    <s v="Mophie Juice Pack Helium for iPhone"/>
    <x v="104"/>
    <n v="3"/>
    <n v="67.19"/>
    <x v="5"/>
    <x v="0"/>
  </r>
  <r>
    <n v="44349"/>
    <x v="149"/>
    <x v="4"/>
    <x v="0"/>
    <x v="2"/>
    <s v="Hot File 7-Pocket, Floor Stand"/>
    <x v="508"/>
    <n v="2"/>
    <n v="107.08"/>
    <x v="5"/>
    <x v="0"/>
  </r>
  <r>
    <n v="44350"/>
    <x v="236"/>
    <x v="22"/>
    <x v="1"/>
    <x v="13"/>
    <s v="KI Adjustable-Height Table"/>
    <x v="509"/>
    <n v="6"/>
    <n v="113.49"/>
    <x v="5"/>
    <x v="0"/>
  </r>
  <r>
    <n v="44350"/>
    <x v="237"/>
    <x v="14"/>
    <x v="0"/>
    <x v="10"/>
    <s v="Security-Tint Envelopes"/>
    <x v="510"/>
    <n v="2"/>
    <n v="7.49"/>
    <x v="5"/>
    <x v="0"/>
  </r>
  <r>
    <n v="44350"/>
    <x v="238"/>
    <x v="1"/>
    <x v="0"/>
    <x v="1"/>
    <s v="Avery 513"/>
    <x v="443"/>
    <n v="4"/>
    <n v="5.18"/>
    <x v="5"/>
    <x v="0"/>
  </r>
  <r>
    <n v="44350"/>
    <x v="238"/>
    <x v="1"/>
    <x v="1"/>
    <x v="8"/>
    <s v="Contract Clock, 14&quot;, Brown"/>
    <x v="511"/>
    <n v="7"/>
    <n v="-40"/>
    <x v="5"/>
    <x v="0"/>
  </r>
  <r>
    <n v="44350"/>
    <x v="238"/>
    <x v="1"/>
    <x v="0"/>
    <x v="2"/>
    <s v="Recycled Steel Personal File for Standard File Folders"/>
    <x v="512"/>
    <n v="3"/>
    <n v="9.9499999999999993"/>
    <x v="5"/>
    <x v="0"/>
  </r>
  <r>
    <n v="44351"/>
    <x v="114"/>
    <x v="10"/>
    <x v="0"/>
    <x v="0"/>
    <s v="Easy-staple paper"/>
    <x v="513"/>
    <n v="2"/>
    <n v="5.88"/>
    <x v="5"/>
    <x v="0"/>
  </r>
  <r>
    <n v="44351"/>
    <x v="239"/>
    <x v="20"/>
    <x v="1"/>
    <x v="8"/>
    <s v="Seth Thomas 14&quot; Day/Date Wall Clock"/>
    <x v="514"/>
    <n v="2"/>
    <n v="21.08"/>
    <x v="5"/>
    <x v="0"/>
  </r>
  <r>
    <n v="44351"/>
    <x v="239"/>
    <x v="20"/>
    <x v="0"/>
    <x v="12"/>
    <s v="Commercial WindTunnel Clean Air Upright Vacuum, Replacement Belts, Filtration Bags"/>
    <x v="515"/>
    <n v="4"/>
    <n v="4.05"/>
    <x v="5"/>
    <x v="0"/>
  </r>
  <r>
    <n v="44351"/>
    <x v="239"/>
    <x v="20"/>
    <x v="1"/>
    <x v="11"/>
    <s v="O'Sullivan Living Dimensions 5-Shelf Bookcases"/>
    <x v="516"/>
    <n v="2"/>
    <n v="-44.2"/>
    <x v="5"/>
    <x v="0"/>
  </r>
  <r>
    <n v="44351"/>
    <x v="239"/>
    <x v="20"/>
    <x v="1"/>
    <x v="8"/>
    <s v="G.E. Halogen Desk Lamp Bulbs"/>
    <x v="517"/>
    <n v="2"/>
    <n v="6.7"/>
    <x v="5"/>
    <x v="0"/>
  </r>
  <r>
    <n v="44353"/>
    <x v="240"/>
    <x v="20"/>
    <x v="0"/>
    <x v="4"/>
    <s v="Sanford Liquid Accent Highlighters"/>
    <x v="518"/>
    <n v="2"/>
    <n v="4.9400000000000004"/>
    <x v="5"/>
    <x v="0"/>
  </r>
  <r>
    <n v="44353"/>
    <x v="241"/>
    <x v="20"/>
    <x v="0"/>
    <x v="3"/>
    <s v="Wilson Jones Century Plastic Molded Ring Binders"/>
    <x v="519"/>
    <n v="9"/>
    <n v="50.47"/>
    <x v="5"/>
    <x v="0"/>
  </r>
  <r>
    <n v="44353"/>
    <x v="241"/>
    <x v="20"/>
    <x v="0"/>
    <x v="14"/>
    <s v="Acme Office Executive Series Stainless Steel Trimmers"/>
    <x v="520"/>
    <n v="2"/>
    <n v="4.46"/>
    <x v="5"/>
    <x v="0"/>
  </r>
  <r>
    <n v="44353"/>
    <x v="241"/>
    <x v="20"/>
    <x v="1"/>
    <x v="13"/>
    <s v="Chromcraft Bull-Nose Wood 48&quot; x 96&quot; Rectangular Conference Tables"/>
    <x v="521"/>
    <n v="3"/>
    <n v="-347.12"/>
    <x v="5"/>
    <x v="0"/>
  </r>
  <r>
    <n v="44353"/>
    <x v="242"/>
    <x v="1"/>
    <x v="0"/>
    <x v="3"/>
    <s v="Avery Trapezoid Ring Binder, 3&quot; Capacity, Black, 1040 sheets"/>
    <x v="522"/>
    <n v="3"/>
    <n v="-38.11"/>
    <x v="5"/>
    <x v="0"/>
  </r>
  <r>
    <n v="44353"/>
    <x v="242"/>
    <x v="1"/>
    <x v="0"/>
    <x v="10"/>
    <s v="#10- 4 1/8&quot; x 9 1/2&quot; Recycled Envelopes"/>
    <x v="51"/>
    <n v="2"/>
    <n v="4.72"/>
    <x v="5"/>
    <x v="0"/>
  </r>
  <r>
    <n v="44353"/>
    <x v="243"/>
    <x v="0"/>
    <x v="0"/>
    <x v="1"/>
    <s v="Round Specialty Laser Printer Labels"/>
    <x v="523"/>
    <n v="10"/>
    <n v="33.83"/>
    <x v="5"/>
    <x v="0"/>
  </r>
  <r>
    <n v="44353"/>
    <x v="149"/>
    <x v="16"/>
    <x v="0"/>
    <x v="3"/>
    <s v="Presstex Flexible Ring Binders"/>
    <x v="524"/>
    <n v="1"/>
    <n v="-0.91"/>
    <x v="5"/>
    <x v="0"/>
  </r>
  <r>
    <n v="44353"/>
    <x v="149"/>
    <x v="16"/>
    <x v="0"/>
    <x v="0"/>
    <s v="Xerox 1944"/>
    <x v="525"/>
    <n v="2"/>
    <n v="22.48"/>
    <x v="5"/>
    <x v="0"/>
  </r>
  <r>
    <n v="44354"/>
    <x v="244"/>
    <x v="1"/>
    <x v="0"/>
    <x v="3"/>
    <s v="Wilson Jones Century Plastic Molded Ring Binders"/>
    <x v="526"/>
    <n v="3"/>
    <n v="-20.56"/>
    <x v="5"/>
    <x v="0"/>
  </r>
  <r>
    <n v="44354"/>
    <x v="245"/>
    <x v="1"/>
    <x v="1"/>
    <x v="13"/>
    <s v="Bevis Round Conference Table Top, X-Base"/>
    <x v="527"/>
    <n v="3"/>
    <n v="-209.77"/>
    <x v="5"/>
    <x v="0"/>
  </r>
  <r>
    <n v="44355"/>
    <x v="246"/>
    <x v="22"/>
    <x v="1"/>
    <x v="5"/>
    <s v="Hon Deluxe Fabric Upholstered Stacking Chairs, Squared Back"/>
    <x v="528"/>
    <n v="3"/>
    <n v="73.19"/>
    <x v="5"/>
    <x v="0"/>
  </r>
  <r>
    <n v="44355"/>
    <x v="124"/>
    <x v="15"/>
    <x v="1"/>
    <x v="5"/>
    <s v="Situations Contoured Folding Chairs, 4/Set"/>
    <x v="529"/>
    <n v="3"/>
    <n v="10.65"/>
    <x v="5"/>
    <x v="0"/>
  </r>
  <r>
    <n v="44355"/>
    <x v="247"/>
    <x v="20"/>
    <x v="0"/>
    <x v="3"/>
    <s v="Green Canvas Binder for 8-1/2&quot; x 14&quot; Sheets"/>
    <x v="530"/>
    <n v="2"/>
    <n v="25.68"/>
    <x v="5"/>
    <x v="0"/>
  </r>
  <r>
    <n v="44355"/>
    <x v="247"/>
    <x v="20"/>
    <x v="0"/>
    <x v="2"/>
    <s v="Tennsco Snap-Together Open Shelving Units, Starter Sets and Add-On Units"/>
    <x v="531"/>
    <n v="6"/>
    <n v="83.84"/>
    <x v="5"/>
    <x v="0"/>
  </r>
  <r>
    <n v="44356"/>
    <x v="248"/>
    <x v="3"/>
    <x v="1"/>
    <x v="8"/>
    <s v="Eldon Expressions Wood and Plastic Desk Accessories, Cherry Wood"/>
    <x v="532"/>
    <n v="7"/>
    <n v="14.17"/>
    <x v="5"/>
    <x v="0"/>
  </r>
  <r>
    <n v="44356"/>
    <x v="248"/>
    <x v="3"/>
    <x v="0"/>
    <x v="4"/>
    <s v="Newell 322"/>
    <x v="533"/>
    <n v="4"/>
    <n v="1.97"/>
    <x v="5"/>
    <x v="0"/>
  </r>
  <r>
    <n v="44356"/>
    <x v="248"/>
    <x v="3"/>
    <x v="2"/>
    <x v="6"/>
    <s v="Mitel 5320 IP Phone VoIP phone"/>
    <x v="534"/>
    <n v="6"/>
    <n v="90.72"/>
    <x v="5"/>
    <x v="0"/>
  </r>
  <r>
    <n v="44356"/>
    <x v="248"/>
    <x v="3"/>
    <x v="0"/>
    <x v="3"/>
    <s v="DXL Angle-View Binders with Locking Rings by Samsill"/>
    <x v="535"/>
    <n v="3"/>
    <n v="5.78"/>
    <x v="5"/>
    <x v="0"/>
  </r>
  <r>
    <n v="44356"/>
    <x v="248"/>
    <x v="3"/>
    <x v="0"/>
    <x v="12"/>
    <s v="Belkin F5C206VTEL 6 Outlet Surge"/>
    <x v="536"/>
    <n v="5"/>
    <n v="34.47"/>
    <x v="5"/>
    <x v="0"/>
  </r>
  <r>
    <n v="44356"/>
    <x v="248"/>
    <x v="3"/>
    <x v="1"/>
    <x v="13"/>
    <s v="Chromcraft Rectangular Conference Tables"/>
    <x v="537"/>
    <n v="9"/>
    <n v="85.31"/>
    <x v="5"/>
    <x v="0"/>
  </r>
  <r>
    <n v="44356"/>
    <x v="248"/>
    <x v="3"/>
    <x v="2"/>
    <x v="6"/>
    <s v="Konftel 250 ConferenceÂ phoneÂ - Charcoal black"/>
    <x v="538"/>
    <n v="4"/>
    <n v="68.36"/>
    <x v="5"/>
    <x v="0"/>
  </r>
  <r>
    <n v="44356"/>
    <x v="249"/>
    <x v="0"/>
    <x v="2"/>
    <x v="6"/>
    <s v="Square Credit Card Reader"/>
    <x v="539"/>
    <n v="1"/>
    <n v="0.6"/>
    <x v="5"/>
    <x v="0"/>
  </r>
  <r>
    <n v="44356"/>
    <x v="249"/>
    <x v="0"/>
    <x v="2"/>
    <x v="9"/>
    <s v="Logitech M510 Wireless Mouse"/>
    <x v="540"/>
    <n v="2"/>
    <n v="10.4"/>
    <x v="5"/>
    <x v="0"/>
  </r>
  <r>
    <n v="44356"/>
    <x v="249"/>
    <x v="0"/>
    <x v="0"/>
    <x v="4"/>
    <s v="Boston 1645 Deluxe Heavier-Duty Electric Pencil Sharpener"/>
    <x v="488"/>
    <n v="2"/>
    <n v="6.16"/>
    <x v="5"/>
    <x v="0"/>
  </r>
  <r>
    <n v="44356"/>
    <x v="250"/>
    <x v="3"/>
    <x v="0"/>
    <x v="14"/>
    <s v="Staple remover"/>
    <x v="541"/>
    <n v="2"/>
    <n v="0.15"/>
    <x v="5"/>
    <x v="0"/>
  </r>
  <r>
    <n v="44356"/>
    <x v="250"/>
    <x v="3"/>
    <x v="0"/>
    <x v="4"/>
    <s v="Deluxe Chalkboard Eraser Cleaner"/>
    <x v="542"/>
    <n v="2"/>
    <n v="10.63"/>
    <x v="5"/>
    <x v="0"/>
  </r>
  <r>
    <n v="44356"/>
    <x v="251"/>
    <x v="6"/>
    <x v="1"/>
    <x v="13"/>
    <s v="Bevis 44 x 96 Conference Tables"/>
    <x v="543"/>
    <n v="7"/>
    <n v="245.02"/>
    <x v="5"/>
    <x v="0"/>
  </r>
  <r>
    <n v="44356"/>
    <x v="93"/>
    <x v="17"/>
    <x v="0"/>
    <x v="4"/>
    <s v="DIXON Oriole Pencils"/>
    <x v="544"/>
    <n v="7"/>
    <n v="4.7"/>
    <x v="5"/>
    <x v="0"/>
  </r>
  <r>
    <n v="44356"/>
    <x v="93"/>
    <x v="17"/>
    <x v="0"/>
    <x v="0"/>
    <s v="Xerox 1909"/>
    <x v="545"/>
    <n v="3"/>
    <n v="36.4"/>
    <x v="5"/>
    <x v="0"/>
  </r>
  <r>
    <n v="44356"/>
    <x v="93"/>
    <x v="17"/>
    <x v="1"/>
    <x v="8"/>
    <s v="Executive Impressions 13-1/2&quot; Indoor/Outdoor Wall Clock"/>
    <x v="546"/>
    <n v="2"/>
    <n v="14.21"/>
    <x v="5"/>
    <x v="0"/>
  </r>
  <r>
    <n v="44357"/>
    <x v="252"/>
    <x v="14"/>
    <x v="0"/>
    <x v="1"/>
    <s v="Dot Matrix Printer Tape Reel Labels, White, 5000/Box"/>
    <x v="547"/>
    <n v="5"/>
    <n v="240.86"/>
    <x v="5"/>
    <x v="0"/>
  </r>
  <r>
    <n v="44360"/>
    <x v="76"/>
    <x v="3"/>
    <x v="0"/>
    <x v="4"/>
    <s v="Staples in misc. colors"/>
    <x v="548"/>
    <n v="3"/>
    <n v="4.79"/>
    <x v="5"/>
    <x v="0"/>
  </r>
  <r>
    <n v="44361"/>
    <x v="253"/>
    <x v="14"/>
    <x v="1"/>
    <x v="11"/>
    <s v="Hon Metal Bookcases, Gray"/>
    <x v="549"/>
    <n v="3"/>
    <n v="57.49"/>
    <x v="5"/>
    <x v="0"/>
  </r>
  <r>
    <n v="44362"/>
    <x v="254"/>
    <x v="0"/>
    <x v="1"/>
    <x v="13"/>
    <s v="Lesro Sheffield Collection Coffee Table, End Table, Center Table, Corner Table"/>
    <x v="380"/>
    <n v="2"/>
    <n v="-18.559999999999999"/>
    <x v="5"/>
    <x v="0"/>
  </r>
  <r>
    <n v="44362"/>
    <x v="254"/>
    <x v="0"/>
    <x v="1"/>
    <x v="5"/>
    <s v="Global Commerce Series High-Back Swivel/Tilt Chairs"/>
    <x v="550"/>
    <n v="4"/>
    <n v="-57"/>
    <x v="5"/>
    <x v="0"/>
  </r>
  <r>
    <n v="44362"/>
    <x v="254"/>
    <x v="0"/>
    <x v="0"/>
    <x v="3"/>
    <s v="Avery Premier Heavy-Duty Binder with Round Locking Rings"/>
    <x v="551"/>
    <n v="3"/>
    <n v="-14.57"/>
    <x v="5"/>
    <x v="0"/>
  </r>
  <r>
    <n v="44362"/>
    <x v="255"/>
    <x v="0"/>
    <x v="0"/>
    <x v="0"/>
    <s v="Xerox 1902"/>
    <x v="552"/>
    <n v="2"/>
    <n v="11.88"/>
    <x v="5"/>
    <x v="0"/>
  </r>
  <r>
    <n v="44363"/>
    <x v="256"/>
    <x v="18"/>
    <x v="1"/>
    <x v="5"/>
    <s v="Global Geo Office Task Chair, Gray"/>
    <x v="553"/>
    <n v="8"/>
    <n v="32.39"/>
    <x v="5"/>
    <x v="0"/>
  </r>
  <r>
    <n v="44363"/>
    <x v="74"/>
    <x v="20"/>
    <x v="0"/>
    <x v="10"/>
    <s v="Staple envelope"/>
    <x v="554"/>
    <n v="5"/>
    <n v="19.46"/>
    <x v="5"/>
    <x v="0"/>
  </r>
  <r>
    <n v="44363"/>
    <x v="74"/>
    <x v="20"/>
    <x v="0"/>
    <x v="4"/>
    <s v="Boston 16750 Black Compact Battery Pencil Sharpener"/>
    <x v="555"/>
    <n v="4"/>
    <n v="10.5"/>
    <x v="5"/>
    <x v="0"/>
  </r>
  <r>
    <n v="44363"/>
    <x v="74"/>
    <x v="20"/>
    <x v="0"/>
    <x v="3"/>
    <s v="Ibico Standard Transparent Covers"/>
    <x v="556"/>
    <n v="3"/>
    <n v="14.34"/>
    <x v="5"/>
    <x v="0"/>
  </r>
  <r>
    <n v="44364"/>
    <x v="257"/>
    <x v="7"/>
    <x v="2"/>
    <x v="15"/>
    <s v="Texas Instruments TI-34 Scientific Calculator"/>
    <x v="557"/>
    <n v="3"/>
    <n v="31.01"/>
    <x v="5"/>
    <x v="0"/>
  </r>
  <r>
    <n v="44364"/>
    <x v="258"/>
    <x v="22"/>
    <x v="1"/>
    <x v="8"/>
    <s v="Eldon Wave Desk Accessories"/>
    <x v="274"/>
    <n v="3"/>
    <n v="2.62"/>
    <x v="5"/>
    <x v="0"/>
  </r>
  <r>
    <n v="44364"/>
    <x v="258"/>
    <x v="22"/>
    <x v="0"/>
    <x v="7"/>
    <s v="OIC Binder Clips"/>
    <x v="558"/>
    <n v="5"/>
    <n v="8.9499999999999993"/>
    <x v="5"/>
    <x v="0"/>
  </r>
  <r>
    <n v="44364"/>
    <x v="258"/>
    <x v="22"/>
    <x v="0"/>
    <x v="3"/>
    <s v="GBC DocuBind P400 Electric Binding System"/>
    <x v="559"/>
    <n v="3"/>
    <n v="1061.57"/>
    <x v="5"/>
    <x v="0"/>
  </r>
  <r>
    <n v="44364"/>
    <x v="259"/>
    <x v="1"/>
    <x v="0"/>
    <x v="0"/>
    <s v="Xerox 1892"/>
    <x v="525"/>
    <n v="2"/>
    <n v="22.48"/>
    <x v="5"/>
    <x v="0"/>
  </r>
  <r>
    <n v="44365"/>
    <x v="260"/>
    <x v="3"/>
    <x v="2"/>
    <x v="6"/>
    <s v="Plantronics CordlessÂ Phone HeadsetÂ with In-line Volume - M214C"/>
    <x v="560"/>
    <n v="5"/>
    <n v="12.23"/>
    <x v="5"/>
    <x v="0"/>
  </r>
  <r>
    <n v="44367"/>
    <x v="66"/>
    <x v="0"/>
    <x v="2"/>
    <x v="6"/>
    <s v="HTC One Mini"/>
    <x v="472"/>
    <n v="2"/>
    <n v="20.16"/>
    <x v="5"/>
    <x v="0"/>
  </r>
  <r>
    <n v="44367"/>
    <x v="66"/>
    <x v="0"/>
    <x v="0"/>
    <x v="3"/>
    <s v="Storex DuraTech Recycled Plastic Frosted Binders"/>
    <x v="561"/>
    <n v="4"/>
    <n v="-5.09"/>
    <x v="5"/>
    <x v="0"/>
  </r>
  <r>
    <n v="44367"/>
    <x v="66"/>
    <x v="0"/>
    <x v="1"/>
    <x v="11"/>
    <s v="Hon Metal Bookcases, Black"/>
    <x v="562"/>
    <n v="4"/>
    <n v="-19.87"/>
    <x v="5"/>
    <x v="0"/>
  </r>
  <r>
    <n v="44367"/>
    <x v="66"/>
    <x v="0"/>
    <x v="0"/>
    <x v="0"/>
    <s v="Xerox 2"/>
    <x v="143"/>
    <n v="3"/>
    <n v="5.44"/>
    <x v="5"/>
    <x v="0"/>
  </r>
  <r>
    <n v="44367"/>
    <x v="66"/>
    <x v="0"/>
    <x v="0"/>
    <x v="0"/>
    <s v="Array Parchment Paper, Assorted Colors"/>
    <x v="563"/>
    <n v="2"/>
    <n v="4.08"/>
    <x v="5"/>
    <x v="0"/>
  </r>
  <r>
    <n v="44367"/>
    <x v="66"/>
    <x v="0"/>
    <x v="2"/>
    <x v="15"/>
    <s v="Okidata C331dn Printer"/>
    <x v="564"/>
    <n v="2"/>
    <n v="-97.72"/>
    <x v="5"/>
    <x v="0"/>
  </r>
  <r>
    <n v="44367"/>
    <x v="66"/>
    <x v="0"/>
    <x v="0"/>
    <x v="2"/>
    <s v="Safco Industrial Wire Shelving System"/>
    <x v="565"/>
    <n v="7"/>
    <n v="-127.37"/>
    <x v="5"/>
    <x v="0"/>
  </r>
  <r>
    <n v="44367"/>
    <x v="261"/>
    <x v="39"/>
    <x v="0"/>
    <x v="12"/>
    <s v="Honeywell Quietcare HEPA Air Cleaner"/>
    <x v="566"/>
    <n v="6"/>
    <n v="155.72999999999999"/>
    <x v="5"/>
    <x v="0"/>
  </r>
  <r>
    <n v="44367"/>
    <x v="261"/>
    <x v="39"/>
    <x v="0"/>
    <x v="4"/>
    <s v="Nontoxic Chalk"/>
    <x v="567"/>
    <n v="2"/>
    <n v="1.69"/>
    <x v="5"/>
    <x v="0"/>
  </r>
  <r>
    <n v="44368"/>
    <x v="201"/>
    <x v="6"/>
    <x v="1"/>
    <x v="8"/>
    <s v="Luxo Professional Magnifying Clamp-On Fluorescent Lamps"/>
    <x v="568"/>
    <n v="1"/>
    <n v="14.56"/>
    <x v="5"/>
    <x v="0"/>
  </r>
  <r>
    <n v="44368"/>
    <x v="201"/>
    <x v="6"/>
    <x v="2"/>
    <x v="6"/>
    <s v="Konftel 250 ConferenceÂ phoneÂ - Charcoal black"/>
    <x v="569"/>
    <n v="1"/>
    <n v="74.05"/>
    <x v="5"/>
    <x v="0"/>
  </r>
  <r>
    <n v="44368"/>
    <x v="201"/>
    <x v="6"/>
    <x v="0"/>
    <x v="2"/>
    <s v="Recycled Eldon Regeneration Jumbo File"/>
    <x v="570"/>
    <n v="3"/>
    <n v="10.32"/>
    <x v="5"/>
    <x v="0"/>
  </r>
  <r>
    <n v="44368"/>
    <x v="56"/>
    <x v="23"/>
    <x v="2"/>
    <x v="6"/>
    <s v="Wireless Extenders zBoost YX545 SOHO Signal Booster"/>
    <x v="571"/>
    <n v="7"/>
    <n v="357.19"/>
    <x v="5"/>
    <x v="0"/>
  </r>
  <r>
    <n v="44368"/>
    <x v="56"/>
    <x v="23"/>
    <x v="0"/>
    <x v="4"/>
    <s v="OIC #2 Pencils, Medium Soft"/>
    <x v="572"/>
    <n v="2"/>
    <n v="1.0900000000000001"/>
    <x v="5"/>
    <x v="0"/>
  </r>
  <r>
    <n v="44368"/>
    <x v="195"/>
    <x v="37"/>
    <x v="0"/>
    <x v="4"/>
    <s v="Newell 341"/>
    <x v="369"/>
    <n v="5"/>
    <n v="6.21"/>
    <x v="5"/>
    <x v="0"/>
  </r>
  <r>
    <n v="44368"/>
    <x v="149"/>
    <x v="26"/>
    <x v="0"/>
    <x v="3"/>
    <s v="Wilson Jones 1&quot; Hanging DublLock Ring Binders"/>
    <x v="573"/>
    <n v="7"/>
    <n v="-8.1300000000000008"/>
    <x v="5"/>
    <x v="0"/>
  </r>
  <r>
    <n v="44368"/>
    <x v="149"/>
    <x v="26"/>
    <x v="0"/>
    <x v="3"/>
    <s v="Avery Trapezoid Extra Heavy Duty 4&quot; Binders"/>
    <x v="111"/>
    <n v="2"/>
    <n v="-16.78"/>
    <x v="5"/>
    <x v="0"/>
  </r>
  <r>
    <n v="44368"/>
    <x v="262"/>
    <x v="2"/>
    <x v="0"/>
    <x v="10"/>
    <s v="Staple envelope"/>
    <x v="236"/>
    <n v="4"/>
    <n v="8.4"/>
    <x v="5"/>
    <x v="0"/>
  </r>
  <r>
    <n v="44368"/>
    <x v="262"/>
    <x v="2"/>
    <x v="1"/>
    <x v="8"/>
    <s v="Stacking Trays by OIC"/>
    <x v="444"/>
    <n v="1"/>
    <n v="0.65"/>
    <x v="5"/>
    <x v="0"/>
  </r>
  <r>
    <n v="44368"/>
    <x v="262"/>
    <x v="2"/>
    <x v="2"/>
    <x v="9"/>
    <s v="Logitech 910-002974 M325 Wireless Mouse for Web Scrolling"/>
    <x v="574"/>
    <n v="4"/>
    <n v="28.79"/>
    <x v="5"/>
    <x v="0"/>
  </r>
  <r>
    <n v="44368"/>
    <x v="262"/>
    <x v="2"/>
    <x v="2"/>
    <x v="15"/>
    <s v="Epson Perfection V600 Photo Scanner"/>
    <x v="575"/>
    <n v="3"/>
    <n v="-172.49"/>
    <x v="5"/>
    <x v="0"/>
  </r>
  <r>
    <n v="44368"/>
    <x v="262"/>
    <x v="2"/>
    <x v="0"/>
    <x v="12"/>
    <s v="Fellowes Advanced 8 Outlet Surge Suppressor with Phone/Fax Protection"/>
    <x v="576"/>
    <n v="2"/>
    <n v="3.89"/>
    <x v="5"/>
    <x v="0"/>
  </r>
  <r>
    <n v="44368"/>
    <x v="262"/>
    <x v="2"/>
    <x v="0"/>
    <x v="3"/>
    <s v="GBC Prepunched Paper, 19-Hole, for Binding Systems, 24-lb"/>
    <x v="577"/>
    <n v="2"/>
    <n v="-7.2"/>
    <x v="5"/>
    <x v="0"/>
  </r>
  <r>
    <n v="44368"/>
    <x v="263"/>
    <x v="20"/>
    <x v="0"/>
    <x v="0"/>
    <s v="Message Book, Phone, Wirebound Standard Line Memo, 2 3/4&quot; X 5&quot;"/>
    <x v="578"/>
    <n v="3"/>
    <n v="9.0399999999999991"/>
    <x v="5"/>
    <x v="0"/>
  </r>
  <r>
    <n v="44368"/>
    <x v="263"/>
    <x v="20"/>
    <x v="2"/>
    <x v="6"/>
    <s v="GE 2-Jack Phone Line Splitter"/>
    <x v="453"/>
    <n v="3"/>
    <n v="160.66999999999999"/>
    <x v="5"/>
    <x v="0"/>
  </r>
  <r>
    <n v="44368"/>
    <x v="263"/>
    <x v="20"/>
    <x v="0"/>
    <x v="12"/>
    <s v="Holmes Cool Mist Humidifier for the Whole House with 8-Gallon Output per Day, Extended Life Filter"/>
    <x v="579"/>
    <n v="3"/>
    <n v="26.87"/>
    <x v="5"/>
    <x v="0"/>
  </r>
  <r>
    <n v="44368"/>
    <x v="229"/>
    <x v="20"/>
    <x v="2"/>
    <x v="6"/>
    <s v="Polycom SoundStation2 EX ConferenceÂ phone"/>
    <x v="580"/>
    <n v="3"/>
    <n v="352.31"/>
    <x v="5"/>
    <x v="0"/>
  </r>
  <r>
    <n v="44369"/>
    <x v="264"/>
    <x v="26"/>
    <x v="2"/>
    <x v="9"/>
    <s v="KeyTronicÂ 6101 Series -Â KeyboardÂ - Black"/>
    <x v="581"/>
    <n v="6"/>
    <n v="56.57"/>
    <x v="5"/>
    <x v="0"/>
  </r>
  <r>
    <n v="44369"/>
    <x v="265"/>
    <x v="28"/>
    <x v="0"/>
    <x v="2"/>
    <s v="Office Impressions Heavy Duty Welded Shelving &amp; Multimedia Storage Drawers"/>
    <x v="582"/>
    <n v="3"/>
    <n v="0"/>
    <x v="5"/>
    <x v="0"/>
  </r>
  <r>
    <n v="44369"/>
    <x v="265"/>
    <x v="28"/>
    <x v="0"/>
    <x v="2"/>
    <s v="Fellowes Bankers Box Recycled Super Stor/Drawer"/>
    <x v="583"/>
    <n v="3"/>
    <n v="9.7200000000000006"/>
    <x v="5"/>
    <x v="0"/>
  </r>
  <r>
    <n v="44369"/>
    <x v="266"/>
    <x v="2"/>
    <x v="1"/>
    <x v="5"/>
    <s v="Padded Folding Chairs, Black, 4/Carton"/>
    <x v="584"/>
    <n v="3"/>
    <n v="-4.8600000000000003"/>
    <x v="5"/>
    <x v="0"/>
  </r>
  <r>
    <n v="44369"/>
    <x v="266"/>
    <x v="2"/>
    <x v="2"/>
    <x v="6"/>
    <s v="Panasonic Kx-TS550"/>
    <x v="585"/>
    <n v="3"/>
    <n v="-15.18"/>
    <x v="5"/>
    <x v="0"/>
  </r>
  <r>
    <n v="44369"/>
    <x v="266"/>
    <x v="2"/>
    <x v="1"/>
    <x v="5"/>
    <s v="Hon Deluxe Fabric Upholstered Stacking Chairs, Rounded Back"/>
    <x v="586"/>
    <n v="5"/>
    <n v="0"/>
    <x v="5"/>
    <x v="0"/>
  </r>
  <r>
    <n v="44369"/>
    <x v="263"/>
    <x v="12"/>
    <x v="0"/>
    <x v="3"/>
    <s v="SpineVue Locking Slant-D Ring Binders by Cardinal"/>
    <x v="587"/>
    <n v="3"/>
    <n v="-6.03"/>
    <x v="5"/>
    <x v="0"/>
  </r>
  <r>
    <n v="44370"/>
    <x v="267"/>
    <x v="2"/>
    <x v="2"/>
    <x v="9"/>
    <s v="Sony 64GB Class 10 Micro SDHC R40 Memory Card"/>
    <x v="588"/>
    <n v="3"/>
    <n v="1.08"/>
    <x v="5"/>
    <x v="0"/>
  </r>
  <r>
    <n v="44370"/>
    <x v="268"/>
    <x v="25"/>
    <x v="0"/>
    <x v="4"/>
    <s v="Prang Drawing Pencil Set"/>
    <x v="215"/>
    <n v="9"/>
    <n v="1.75"/>
    <x v="5"/>
    <x v="0"/>
  </r>
  <r>
    <n v="44370"/>
    <x v="268"/>
    <x v="25"/>
    <x v="0"/>
    <x v="14"/>
    <s v="Acme Kleen Earth Office Shears"/>
    <x v="589"/>
    <n v="1"/>
    <n v="0.35"/>
    <x v="5"/>
    <x v="0"/>
  </r>
  <r>
    <n v="44371"/>
    <x v="269"/>
    <x v="12"/>
    <x v="1"/>
    <x v="8"/>
    <s v="Acrylic Self-Standing Desk Frames"/>
    <x v="590"/>
    <n v="2"/>
    <n v="0.96"/>
    <x v="5"/>
    <x v="0"/>
  </r>
  <r>
    <n v="44372"/>
    <x v="270"/>
    <x v="3"/>
    <x v="1"/>
    <x v="13"/>
    <s v="Hon 4060 Series Tables"/>
    <x v="591"/>
    <n v="5"/>
    <n v="11.2"/>
    <x v="5"/>
    <x v="0"/>
  </r>
  <r>
    <n v="44372"/>
    <x v="271"/>
    <x v="11"/>
    <x v="2"/>
    <x v="6"/>
    <s v="Plantronics 81402"/>
    <x v="592"/>
    <n v="5"/>
    <n v="19.8"/>
    <x v="5"/>
    <x v="0"/>
  </r>
  <r>
    <n v="44372"/>
    <x v="271"/>
    <x v="11"/>
    <x v="0"/>
    <x v="4"/>
    <s v="Avery Hi-Liter EverBold Pen Style Fluorescent Highlighters, 4/Pack"/>
    <x v="593"/>
    <n v="11"/>
    <n v="17.91"/>
    <x v="5"/>
    <x v="0"/>
  </r>
  <r>
    <n v="44372"/>
    <x v="271"/>
    <x v="11"/>
    <x v="0"/>
    <x v="4"/>
    <s v="Hunt BOSTON Vista Battery-Operated Pencil Sharpener, Black"/>
    <x v="594"/>
    <n v="1"/>
    <n v="0.82"/>
    <x v="5"/>
    <x v="0"/>
  </r>
  <r>
    <n v="44374"/>
    <x v="272"/>
    <x v="29"/>
    <x v="0"/>
    <x v="2"/>
    <s v="SAFCO Commercial Wire Shelving, 72h"/>
    <x v="595"/>
    <n v="5"/>
    <n v="0"/>
    <x v="5"/>
    <x v="0"/>
  </r>
  <r>
    <n v="44374"/>
    <x v="272"/>
    <x v="29"/>
    <x v="1"/>
    <x v="13"/>
    <s v="KI Adjustable-Height Table"/>
    <x v="596"/>
    <n v="1"/>
    <n v="22.35"/>
    <x v="5"/>
    <x v="0"/>
  </r>
  <r>
    <n v="44374"/>
    <x v="272"/>
    <x v="29"/>
    <x v="2"/>
    <x v="9"/>
    <s v="Sony Micro Vault Click 16 GB USB 2.0 Flash Drive"/>
    <x v="597"/>
    <n v="4"/>
    <n v="53.75"/>
    <x v="5"/>
    <x v="0"/>
  </r>
  <r>
    <n v="44375"/>
    <x v="273"/>
    <x v="2"/>
    <x v="0"/>
    <x v="0"/>
    <s v="Xerox 1995"/>
    <x v="598"/>
    <n v="8"/>
    <n v="14.52"/>
    <x v="5"/>
    <x v="0"/>
  </r>
  <r>
    <n v="44375"/>
    <x v="273"/>
    <x v="2"/>
    <x v="0"/>
    <x v="3"/>
    <s v="Self-Adhesive Ring Binder Labels"/>
    <x v="599"/>
    <n v="3"/>
    <n v="-2.4300000000000002"/>
    <x v="5"/>
    <x v="0"/>
  </r>
  <r>
    <n v="44375"/>
    <x v="273"/>
    <x v="2"/>
    <x v="1"/>
    <x v="5"/>
    <s v="Global Leather Executive Chair"/>
    <x v="600"/>
    <n v="5"/>
    <n v="0"/>
    <x v="5"/>
    <x v="0"/>
  </r>
  <r>
    <n v="44375"/>
    <x v="273"/>
    <x v="2"/>
    <x v="0"/>
    <x v="3"/>
    <s v="GBC Recycled Grain Textured Covers"/>
    <x v="601"/>
    <n v="3"/>
    <n v="-22.8"/>
    <x v="5"/>
    <x v="0"/>
  </r>
  <r>
    <n v="44375"/>
    <x v="273"/>
    <x v="2"/>
    <x v="0"/>
    <x v="0"/>
    <s v="Xerox 1941"/>
    <x v="602"/>
    <n v="4"/>
    <n v="117.43"/>
    <x v="5"/>
    <x v="0"/>
  </r>
  <r>
    <n v="44375"/>
    <x v="274"/>
    <x v="14"/>
    <x v="0"/>
    <x v="7"/>
    <s v="Staples"/>
    <x v="603"/>
    <n v="1"/>
    <n v="3.04"/>
    <x v="5"/>
    <x v="0"/>
  </r>
  <r>
    <n v="44376"/>
    <x v="275"/>
    <x v="10"/>
    <x v="0"/>
    <x v="4"/>
    <s v="Dixon My First Ticonderoga Pencil, #2"/>
    <x v="604"/>
    <n v="7"/>
    <n v="3.69"/>
    <x v="5"/>
    <x v="0"/>
  </r>
  <r>
    <n v="44376"/>
    <x v="232"/>
    <x v="20"/>
    <x v="0"/>
    <x v="3"/>
    <s v="Wilson Jones Clip &amp; Carry Folder Binder Tool for Ring Binders, Clear"/>
    <x v="605"/>
    <n v="3"/>
    <n v="4.87"/>
    <x v="5"/>
    <x v="0"/>
  </r>
  <r>
    <n v="44377"/>
    <x v="276"/>
    <x v="20"/>
    <x v="0"/>
    <x v="3"/>
    <s v="GBC Recycled Regency Composition Covers"/>
    <x v="606"/>
    <n v="7"/>
    <n v="108.8"/>
    <x v="5"/>
    <x v="0"/>
  </r>
  <r>
    <n v="44377"/>
    <x v="277"/>
    <x v="1"/>
    <x v="0"/>
    <x v="4"/>
    <s v="BIC Brite Liner Grip Highlighters"/>
    <x v="607"/>
    <n v="4"/>
    <n v="1.64"/>
    <x v="5"/>
    <x v="0"/>
  </r>
  <r>
    <n v="44377"/>
    <x v="278"/>
    <x v="3"/>
    <x v="0"/>
    <x v="4"/>
    <s v="BIC Brite Liner Highlighters, Chisel Tip"/>
    <x v="331"/>
    <n v="5"/>
    <n v="10.37"/>
    <x v="5"/>
    <x v="0"/>
  </r>
  <r>
    <n v="44377"/>
    <x v="279"/>
    <x v="0"/>
    <x v="0"/>
    <x v="0"/>
    <s v="Xerox 225"/>
    <x v="499"/>
    <n v="5"/>
    <n v="9.07"/>
    <x v="5"/>
    <x v="0"/>
  </r>
  <r>
    <n v="44377"/>
    <x v="279"/>
    <x v="0"/>
    <x v="0"/>
    <x v="7"/>
    <s v="Staples"/>
    <x v="608"/>
    <n v="6"/>
    <n v="7.19"/>
    <x v="5"/>
    <x v="0"/>
  </r>
  <r>
    <n v="44377"/>
    <x v="178"/>
    <x v="20"/>
    <x v="0"/>
    <x v="3"/>
    <s v="Cardinal Poly Pocket Divider Pockets for Ring Binders"/>
    <x v="345"/>
    <n v="1"/>
    <n v="0.84"/>
    <x v="5"/>
    <x v="0"/>
  </r>
  <r>
    <n v="44377"/>
    <x v="178"/>
    <x v="20"/>
    <x v="0"/>
    <x v="4"/>
    <s v="Sanford Uni-Blazer View Highlighters, Chisel Tip, Yellow"/>
    <x v="609"/>
    <n v="3"/>
    <n v="2.9"/>
    <x v="5"/>
    <x v="0"/>
  </r>
  <r>
    <n v="44377"/>
    <x v="280"/>
    <x v="25"/>
    <x v="0"/>
    <x v="0"/>
    <s v="Xerox 1913"/>
    <x v="610"/>
    <n v="7"/>
    <n v="108.74"/>
    <x v="5"/>
    <x v="0"/>
  </r>
  <r>
    <n v="44378"/>
    <x v="112"/>
    <x v="22"/>
    <x v="0"/>
    <x v="3"/>
    <s v="Cardinal Holdit Business Card Pockets"/>
    <x v="611"/>
    <n v="5"/>
    <n v="6.97"/>
    <x v="6"/>
    <x v="0"/>
  </r>
  <r>
    <n v="44378"/>
    <x v="230"/>
    <x v="16"/>
    <x v="2"/>
    <x v="6"/>
    <s v="Wilson SignalBoost 841262 DB PRO Amplifier Kit"/>
    <x v="612"/>
    <n v="2"/>
    <n v="71.989999999999995"/>
    <x v="6"/>
    <x v="0"/>
  </r>
  <r>
    <n v="44378"/>
    <x v="230"/>
    <x v="16"/>
    <x v="0"/>
    <x v="3"/>
    <s v="Avery Durable Binders"/>
    <x v="193"/>
    <n v="6"/>
    <n v="-3.63"/>
    <x v="6"/>
    <x v="0"/>
  </r>
  <r>
    <n v="44379"/>
    <x v="281"/>
    <x v="23"/>
    <x v="2"/>
    <x v="6"/>
    <s v="Logitech B530 USBÂ HeadsetÂ -Â headsetÂ - Full size, Binaural"/>
    <x v="613"/>
    <n v="2"/>
    <n v="19.97"/>
    <x v="6"/>
    <x v="0"/>
  </r>
  <r>
    <n v="44379"/>
    <x v="281"/>
    <x v="23"/>
    <x v="0"/>
    <x v="4"/>
    <s v="DIXON Ticonderoga Erasable Checking Pencils"/>
    <x v="614"/>
    <n v="1"/>
    <n v="2.1800000000000002"/>
    <x v="6"/>
    <x v="0"/>
  </r>
  <r>
    <n v="44381"/>
    <x v="124"/>
    <x v="26"/>
    <x v="0"/>
    <x v="0"/>
    <s v="Xerox 194"/>
    <x v="615"/>
    <n v="4"/>
    <n v="62.14"/>
    <x v="6"/>
    <x v="0"/>
  </r>
  <r>
    <n v="44381"/>
    <x v="124"/>
    <x v="26"/>
    <x v="0"/>
    <x v="12"/>
    <s v="Fellowes Mighty 8 Compact Surge Protector"/>
    <x v="616"/>
    <n v="2"/>
    <n v="3.24"/>
    <x v="6"/>
    <x v="0"/>
  </r>
  <r>
    <n v="44381"/>
    <x v="282"/>
    <x v="6"/>
    <x v="0"/>
    <x v="0"/>
    <s v="Southworth Structures Collection"/>
    <x v="617"/>
    <n v="3"/>
    <n v="10.92"/>
    <x v="6"/>
    <x v="0"/>
  </r>
  <r>
    <n v="44381"/>
    <x v="282"/>
    <x v="6"/>
    <x v="0"/>
    <x v="3"/>
    <s v="Zipper Ring Binder Pockets"/>
    <x v="618"/>
    <n v="5"/>
    <n v="7.64"/>
    <x v="6"/>
    <x v="0"/>
  </r>
  <r>
    <n v="44382"/>
    <x v="283"/>
    <x v="29"/>
    <x v="2"/>
    <x v="9"/>
    <s v="NETGEAR AC1750 Dual Band GigabitÂ Smart WiFi Router"/>
    <x v="145"/>
    <n v="3"/>
    <n v="163.19"/>
    <x v="6"/>
    <x v="0"/>
  </r>
  <r>
    <n v="44382"/>
    <x v="283"/>
    <x v="29"/>
    <x v="0"/>
    <x v="1"/>
    <s v="Avery 516"/>
    <x v="471"/>
    <n v="2"/>
    <n v="6.87"/>
    <x v="6"/>
    <x v="0"/>
  </r>
  <r>
    <n v="44382"/>
    <x v="283"/>
    <x v="29"/>
    <x v="0"/>
    <x v="0"/>
    <s v="Xerox 1995"/>
    <x v="5"/>
    <n v="3"/>
    <n v="9.33"/>
    <x v="6"/>
    <x v="0"/>
  </r>
  <r>
    <n v="44382"/>
    <x v="284"/>
    <x v="0"/>
    <x v="0"/>
    <x v="2"/>
    <s v="Gould Plastics 18-Pocket Panel Bin, 34w x 5-1/4d x 20-1/2h"/>
    <x v="619"/>
    <n v="3"/>
    <n v="-44.16"/>
    <x v="6"/>
    <x v="0"/>
  </r>
  <r>
    <n v="44382"/>
    <x v="284"/>
    <x v="0"/>
    <x v="0"/>
    <x v="2"/>
    <s v="Fellowes Bankers Box Stor/Drawer Steel Plus"/>
    <x v="620"/>
    <n v="11"/>
    <n v="-35.18"/>
    <x v="6"/>
    <x v="0"/>
  </r>
  <r>
    <n v="44382"/>
    <x v="285"/>
    <x v="3"/>
    <x v="0"/>
    <x v="3"/>
    <s v="Vinyl Sectional Post Binders"/>
    <x v="81"/>
    <n v="6"/>
    <n v="67.86"/>
    <x v="6"/>
    <x v="0"/>
  </r>
  <r>
    <n v="44382"/>
    <x v="17"/>
    <x v="15"/>
    <x v="0"/>
    <x v="4"/>
    <s v="Newell 322"/>
    <x v="621"/>
    <n v="3"/>
    <n v="0.38"/>
    <x v="6"/>
    <x v="0"/>
  </r>
  <r>
    <n v="44382"/>
    <x v="286"/>
    <x v="16"/>
    <x v="1"/>
    <x v="8"/>
    <s v="Advantus Panel Wall Certificate Holder - 8.5x11"/>
    <x v="622"/>
    <n v="2"/>
    <n v="5.37"/>
    <x v="6"/>
    <x v="0"/>
  </r>
  <r>
    <n v="44382"/>
    <x v="286"/>
    <x v="16"/>
    <x v="0"/>
    <x v="3"/>
    <s v="Wilson Jones Four-Pocket Poly Binders"/>
    <x v="623"/>
    <n v="5"/>
    <n v="-6.87"/>
    <x v="6"/>
    <x v="0"/>
  </r>
  <r>
    <n v="44382"/>
    <x v="286"/>
    <x v="16"/>
    <x v="1"/>
    <x v="8"/>
    <s v="Luxo Adjustable Task Clamp Lamp"/>
    <x v="624"/>
    <n v="3"/>
    <n v="15.99"/>
    <x v="6"/>
    <x v="0"/>
  </r>
  <r>
    <n v="44383"/>
    <x v="287"/>
    <x v="20"/>
    <x v="2"/>
    <x v="16"/>
    <s v="Canon Imageclass D680 Copier / Fax"/>
    <x v="625"/>
    <n v="1"/>
    <n v="175"/>
    <x v="6"/>
    <x v="0"/>
  </r>
  <r>
    <n v="44383"/>
    <x v="288"/>
    <x v="3"/>
    <x v="1"/>
    <x v="5"/>
    <s v="Global Comet Stacking Armless Chair"/>
    <x v="626"/>
    <n v="2"/>
    <n v="47.85"/>
    <x v="6"/>
    <x v="0"/>
  </r>
  <r>
    <n v="44384"/>
    <x v="154"/>
    <x v="2"/>
    <x v="1"/>
    <x v="5"/>
    <s v="Global High-Back Leather Tilter, Burgundy"/>
    <x v="627"/>
    <n v="2"/>
    <n v="-46.74"/>
    <x v="6"/>
    <x v="0"/>
  </r>
  <r>
    <n v="44384"/>
    <x v="154"/>
    <x v="2"/>
    <x v="1"/>
    <x v="8"/>
    <s v="Howard Miller 11-1/2&quot; Diameter Grantwood Wall Clock"/>
    <x v="628"/>
    <n v="2"/>
    <n v="12.08"/>
    <x v="6"/>
    <x v="0"/>
  </r>
  <r>
    <n v="44385"/>
    <x v="289"/>
    <x v="20"/>
    <x v="1"/>
    <x v="5"/>
    <s v="Situations Contoured Folding Chairs, 4/Set"/>
    <x v="629"/>
    <n v="1"/>
    <n v="10.65"/>
    <x v="6"/>
    <x v="0"/>
  </r>
  <r>
    <n v="44385"/>
    <x v="290"/>
    <x v="3"/>
    <x v="1"/>
    <x v="13"/>
    <s v="Hon 2111 Invitation Series Corner Table"/>
    <x v="630"/>
    <n v="3"/>
    <n v="-87.94"/>
    <x v="6"/>
    <x v="0"/>
  </r>
  <r>
    <n v="44385"/>
    <x v="290"/>
    <x v="3"/>
    <x v="0"/>
    <x v="3"/>
    <s v="Wilson Jones Ledger-Size, Piano-Hinge Binder, 2&quot;, Blue"/>
    <x v="631"/>
    <n v="6"/>
    <n v="68.849999999999994"/>
    <x v="6"/>
    <x v="0"/>
  </r>
  <r>
    <n v="44386"/>
    <x v="291"/>
    <x v="0"/>
    <x v="0"/>
    <x v="0"/>
    <s v="Eureka Recycled Copy Paper 8 1/2&quot; x 11&quot;, Ream"/>
    <x v="320"/>
    <n v="2"/>
    <n v="3.63"/>
    <x v="6"/>
    <x v="0"/>
  </r>
  <r>
    <n v="44386"/>
    <x v="291"/>
    <x v="0"/>
    <x v="0"/>
    <x v="0"/>
    <s v="Xerox 1895"/>
    <x v="632"/>
    <n v="3"/>
    <n v="4.49"/>
    <x v="6"/>
    <x v="0"/>
  </r>
  <r>
    <n v="44386"/>
    <x v="292"/>
    <x v="3"/>
    <x v="0"/>
    <x v="1"/>
    <s v="Avery 49"/>
    <x v="633"/>
    <n v="1"/>
    <n v="1.41"/>
    <x v="6"/>
    <x v="0"/>
  </r>
  <r>
    <n v="44386"/>
    <x v="292"/>
    <x v="3"/>
    <x v="0"/>
    <x v="3"/>
    <s v="Wilson Jones Leather-Like Binders with DublLock Round Rings"/>
    <x v="634"/>
    <n v="6"/>
    <n v="14.14"/>
    <x v="6"/>
    <x v="0"/>
  </r>
  <r>
    <n v="44386"/>
    <x v="292"/>
    <x v="3"/>
    <x v="0"/>
    <x v="2"/>
    <s v="Perma STOR-ALL Hanging File Box, 13 1/8&quot;W x 12 1/4&quot;D x 10 1/2&quot;H"/>
    <x v="635"/>
    <n v="4"/>
    <n v="4.07"/>
    <x v="6"/>
    <x v="0"/>
  </r>
  <r>
    <n v="44386"/>
    <x v="293"/>
    <x v="3"/>
    <x v="0"/>
    <x v="3"/>
    <s v="Avery Hidden Tab Dividers for Binding Systems"/>
    <x v="636"/>
    <n v="6"/>
    <n v="4.6500000000000004"/>
    <x v="6"/>
    <x v="0"/>
  </r>
  <r>
    <n v="44386"/>
    <x v="293"/>
    <x v="3"/>
    <x v="1"/>
    <x v="11"/>
    <s v="Bush Heritage Pine Collection 5-Shelf Bookcase, Albany Pine Finish, *Special Order"/>
    <x v="637"/>
    <n v="1"/>
    <n v="7.05"/>
    <x v="6"/>
    <x v="0"/>
  </r>
  <r>
    <n v="44386"/>
    <x v="293"/>
    <x v="3"/>
    <x v="0"/>
    <x v="4"/>
    <s v="Prang Drawing Pencil Set"/>
    <x v="638"/>
    <n v="2"/>
    <n v="2.2200000000000002"/>
    <x v="6"/>
    <x v="0"/>
  </r>
  <r>
    <n v="44386"/>
    <x v="293"/>
    <x v="3"/>
    <x v="0"/>
    <x v="0"/>
    <s v="Xerox 1967"/>
    <x v="331"/>
    <n v="5"/>
    <n v="15.55"/>
    <x v="6"/>
    <x v="0"/>
  </r>
  <r>
    <n v="44388"/>
    <x v="174"/>
    <x v="23"/>
    <x v="0"/>
    <x v="0"/>
    <s v="Easy-staple paper"/>
    <x v="639"/>
    <n v="5"/>
    <n v="83.28"/>
    <x v="6"/>
    <x v="0"/>
  </r>
  <r>
    <n v="44388"/>
    <x v="174"/>
    <x v="23"/>
    <x v="2"/>
    <x v="6"/>
    <s v="Cisco SPA508G"/>
    <x v="640"/>
    <n v="3"/>
    <n v="57.41"/>
    <x v="6"/>
    <x v="0"/>
  </r>
  <r>
    <n v="44388"/>
    <x v="174"/>
    <x v="23"/>
    <x v="1"/>
    <x v="5"/>
    <s v="Global Commerce Series High-Back Swivel/Tilt Chairs"/>
    <x v="641"/>
    <n v="3"/>
    <n v="213.74"/>
    <x v="6"/>
    <x v="0"/>
  </r>
  <r>
    <n v="44388"/>
    <x v="174"/>
    <x v="23"/>
    <x v="1"/>
    <x v="8"/>
    <s v="9-3/4 Diameter Round Wall Clock"/>
    <x v="642"/>
    <n v="9"/>
    <n v="52.13"/>
    <x v="6"/>
    <x v="0"/>
  </r>
  <r>
    <n v="44388"/>
    <x v="174"/>
    <x v="23"/>
    <x v="0"/>
    <x v="1"/>
    <s v="Avery 514"/>
    <x v="221"/>
    <n v="5"/>
    <n v="7.06"/>
    <x v="6"/>
    <x v="0"/>
  </r>
  <r>
    <n v="44388"/>
    <x v="46"/>
    <x v="0"/>
    <x v="2"/>
    <x v="6"/>
    <s v="Polycom VVX 310 VoIP phone"/>
    <x v="643"/>
    <n v="4"/>
    <n v="43.2"/>
    <x v="6"/>
    <x v="0"/>
  </r>
  <r>
    <n v="44388"/>
    <x v="46"/>
    <x v="0"/>
    <x v="0"/>
    <x v="0"/>
    <s v="Xerox 200"/>
    <x v="320"/>
    <n v="2"/>
    <n v="3.63"/>
    <x v="6"/>
    <x v="0"/>
  </r>
  <r>
    <n v="44388"/>
    <x v="294"/>
    <x v="20"/>
    <x v="0"/>
    <x v="0"/>
    <s v="Xerox 1881"/>
    <x v="644"/>
    <n v="4"/>
    <n v="23.09"/>
    <x v="6"/>
    <x v="0"/>
  </r>
  <r>
    <n v="44388"/>
    <x v="294"/>
    <x v="20"/>
    <x v="0"/>
    <x v="3"/>
    <s v="Newell 3-Hole Punched Plastic Slotted Magazine Holders for Binders"/>
    <x v="645"/>
    <n v="5"/>
    <n v="6.4"/>
    <x v="6"/>
    <x v="0"/>
  </r>
  <r>
    <n v="44388"/>
    <x v="295"/>
    <x v="20"/>
    <x v="2"/>
    <x v="6"/>
    <s v="Cisco SPA112 2 Port Phone Adapter"/>
    <x v="646"/>
    <n v="3"/>
    <n v="47.81"/>
    <x v="6"/>
    <x v="0"/>
  </r>
  <r>
    <n v="44389"/>
    <x v="296"/>
    <x v="3"/>
    <x v="0"/>
    <x v="3"/>
    <s v="Tuff Stuff Recycled Round Ring Binders"/>
    <x v="647"/>
    <n v="2"/>
    <n v="2.8"/>
    <x v="6"/>
    <x v="0"/>
  </r>
  <r>
    <n v="44389"/>
    <x v="296"/>
    <x v="3"/>
    <x v="1"/>
    <x v="13"/>
    <s v="Hon 5100 Series Wood Tables"/>
    <x v="648"/>
    <n v="3"/>
    <n v="-17.46"/>
    <x v="6"/>
    <x v="0"/>
  </r>
  <r>
    <n v="44389"/>
    <x v="151"/>
    <x v="3"/>
    <x v="0"/>
    <x v="2"/>
    <s v="Fellowes Super Stor/Drawer"/>
    <x v="649"/>
    <n v="9"/>
    <n v="44.96"/>
    <x v="6"/>
    <x v="0"/>
  </r>
  <r>
    <n v="44389"/>
    <x v="151"/>
    <x v="3"/>
    <x v="2"/>
    <x v="6"/>
    <s v="GE DSL Phone Line Filter"/>
    <x v="650"/>
    <n v="8"/>
    <n v="28.79"/>
    <x v="6"/>
    <x v="0"/>
  </r>
  <r>
    <n v="44389"/>
    <x v="68"/>
    <x v="22"/>
    <x v="1"/>
    <x v="5"/>
    <s v="Safco Chair Connectors, 6/Carton"/>
    <x v="651"/>
    <n v="4"/>
    <n v="13.85"/>
    <x v="6"/>
    <x v="0"/>
  </r>
  <r>
    <n v="44389"/>
    <x v="68"/>
    <x v="22"/>
    <x v="0"/>
    <x v="3"/>
    <s v="Self-Adhesive Ring Binder Labels"/>
    <x v="652"/>
    <n v="4"/>
    <n v="3.8"/>
    <x v="6"/>
    <x v="0"/>
  </r>
  <r>
    <n v="44389"/>
    <x v="297"/>
    <x v="1"/>
    <x v="0"/>
    <x v="0"/>
    <s v="Xerox 1949"/>
    <x v="653"/>
    <n v="9"/>
    <n v="13"/>
    <x v="6"/>
    <x v="0"/>
  </r>
  <r>
    <n v="44389"/>
    <x v="297"/>
    <x v="1"/>
    <x v="2"/>
    <x v="9"/>
    <s v="Verbatim 25 GB 6x Blu-ray Single Layer Recordable Disc, 1/Pack"/>
    <x v="654"/>
    <n v="4"/>
    <n v="3.28"/>
    <x v="6"/>
    <x v="0"/>
  </r>
  <r>
    <n v="44389"/>
    <x v="298"/>
    <x v="0"/>
    <x v="1"/>
    <x v="5"/>
    <s v="Hon Deluxe Fabric Upholstered Stacking Chairs"/>
    <x v="655"/>
    <n v="3"/>
    <n v="-14.64"/>
    <x v="6"/>
    <x v="0"/>
  </r>
  <r>
    <n v="44389"/>
    <x v="298"/>
    <x v="0"/>
    <x v="0"/>
    <x v="7"/>
    <s v="Stockwell Push Pins"/>
    <x v="656"/>
    <n v="2"/>
    <n v="0.56999999999999995"/>
    <x v="6"/>
    <x v="0"/>
  </r>
  <r>
    <n v="44389"/>
    <x v="298"/>
    <x v="0"/>
    <x v="0"/>
    <x v="4"/>
    <s v="Fluorescent Highlighters by Dixon"/>
    <x v="657"/>
    <n v="7"/>
    <n v="3.9"/>
    <x v="6"/>
    <x v="0"/>
  </r>
  <r>
    <n v="44389"/>
    <x v="298"/>
    <x v="0"/>
    <x v="0"/>
    <x v="0"/>
    <s v="Xerox 195"/>
    <x v="658"/>
    <n v="3"/>
    <n v="5.61"/>
    <x v="6"/>
    <x v="0"/>
  </r>
  <r>
    <n v="44390"/>
    <x v="271"/>
    <x v="3"/>
    <x v="1"/>
    <x v="13"/>
    <s v="Bevis Round Conference Table Top &amp; Single Column Base"/>
    <x v="659"/>
    <n v="3"/>
    <n v="4.3899999999999997"/>
    <x v="6"/>
    <x v="0"/>
  </r>
  <r>
    <n v="44391"/>
    <x v="299"/>
    <x v="1"/>
    <x v="0"/>
    <x v="3"/>
    <s v="Acco D-Ring Binder w/DublLock"/>
    <x v="660"/>
    <n v="7"/>
    <n v="-46.39"/>
    <x v="6"/>
    <x v="0"/>
  </r>
  <r>
    <n v="44391"/>
    <x v="299"/>
    <x v="1"/>
    <x v="2"/>
    <x v="6"/>
    <s v="I Need's 3d Hello Kitty Hybrid Silicone Case Cover for HTC One X 4g with 3d Hello Kitty Stylus Pen Green/pink"/>
    <x v="661"/>
    <n v="4"/>
    <n v="3.83"/>
    <x v="6"/>
    <x v="0"/>
  </r>
  <r>
    <n v="44391"/>
    <x v="300"/>
    <x v="12"/>
    <x v="0"/>
    <x v="2"/>
    <s v="Eldon Fold 'N Roll Cart System"/>
    <x v="662"/>
    <n v="5"/>
    <n v="6.29"/>
    <x v="6"/>
    <x v="0"/>
  </r>
  <r>
    <n v="44391"/>
    <x v="43"/>
    <x v="2"/>
    <x v="2"/>
    <x v="6"/>
    <s v="Griffin GC36547 PowerJolt SE Lightning Charger"/>
    <x v="663"/>
    <n v="1"/>
    <n v="-2.25"/>
    <x v="6"/>
    <x v="0"/>
  </r>
  <r>
    <n v="44391"/>
    <x v="43"/>
    <x v="2"/>
    <x v="2"/>
    <x v="6"/>
    <s v="iOttie HLCRIO102 Car Mount"/>
    <x v="664"/>
    <n v="2"/>
    <n v="-13.99"/>
    <x v="6"/>
    <x v="0"/>
  </r>
  <r>
    <n v="44391"/>
    <x v="43"/>
    <x v="2"/>
    <x v="1"/>
    <x v="8"/>
    <s v="Tensor Track Tree Floor Lamp"/>
    <x v="665"/>
    <n v="2"/>
    <n v="1.2"/>
    <x v="6"/>
    <x v="0"/>
  </r>
  <r>
    <n v="44391"/>
    <x v="43"/>
    <x v="2"/>
    <x v="0"/>
    <x v="4"/>
    <s v="BOSTON Ranger #55 Pencil Sharpener, Black"/>
    <x v="666"/>
    <n v="2"/>
    <n v="4.68"/>
    <x v="6"/>
    <x v="0"/>
  </r>
  <r>
    <n v="44391"/>
    <x v="301"/>
    <x v="7"/>
    <x v="0"/>
    <x v="12"/>
    <s v="Belkin 7 Outlet SurgeMaster II"/>
    <x v="667"/>
    <n v="1"/>
    <n v="11.05"/>
    <x v="6"/>
    <x v="0"/>
  </r>
  <r>
    <n v="44391"/>
    <x v="302"/>
    <x v="20"/>
    <x v="0"/>
    <x v="4"/>
    <s v="Newell 315"/>
    <x v="150"/>
    <n v="3"/>
    <n v="4.49"/>
    <x v="6"/>
    <x v="0"/>
  </r>
  <r>
    <n v="44392"/>
    <x v="197"/>
    <x v="19"/>
    <x v="2"/>
    <x v="9"/>
    <s v="Maxell 4.7GB DVD-R 5/Pack"/>
    <x v="668"/>
    <n v="3"/>
    <n v="1.31"/>
    <x v="6"/>
    <x v="0"/>
  </r>
  <r>
    <n v="44392"/>
    <x v="197"/>
    <x v="19"/>
    <x v="0"/>
    <x v="7"/>
    <s v="Advantus Push Pins"/>
    <x v="13"/>
    <n v="3"/>
    <n v="2.68"/>
    <x v="6"/>
    <x v="0"/>
  </r>
  <r>
    <n v="44395"/>
    <x v="303"/>
    <x v="12"/>
    <x v="1"/>
    <x v="5"/>
    <s v="Office Star - Ergonomically Designed Knee Chair"/>
    <x v="669"/>
    <n v="4"/>
    <n v="-25.91"/>
    <x v="6"/>
    <x v="0"/>
  </r>
  <r>
    <n v="44395"/>
    <x v="304"/>
    <x v="20"/>
    <x v="0"/>
    <x v="3"/>
    <s v="Cardinal Slant-D Ring Binder, Heavy Gauge Vinyl"/>
    <x v="670"/>
    <n v="2"/>
    <n v="4.5199999999999996"/>
    <x v="6"/>
    <x v="0"/>
  </r>
  <r>
    <n v="44396"/>
    <x v="305"/>
    <x v="37"/>
    <x v="2"/>
    <x v="6"/>
    <s v="Polycom VVX 310 VoIP phone"/>
    <x v="671"/>
    <n v="2"/>
    <n v="93.59"/>
    <x v="6"/>
    <x v="0"/>
  </r>
  <r>
    <n v="44396"/>
    <x v="305"/>
    <x v="37"/>
    <x v="1"/>
    <x v="13"/>
    <s v="Barricks 18&quot; x 48&quot; Non-Folding Utility Table with Bottom Storage Shelf"/>
    <x v="672"/>
    <n v="1"/>
    <n v="-4.03"/>
    <x v="6"/>
    <x v="0"/>
  </r>
  <r>
    <n v="44396"/>
    <x v="305"/>
    <x v="37"/>
    <x v="0"/>
    <x v="3"/>
    <s v="Avery 3 1/2&quot; Diskette Storage Pages, 10/Pack"/>
    <x v="673"/>
    <n v="2"/>
    <n v="9.6"/>
    <x v="6"/>
    <x v="0"/>
  </r>
  <r>
    <n v="44396"/>
    <x v="305"/>
    <x v="37"/>
    <x v="0"/>
    <x v="3"/>
    <s v="Acco Hanging Data Binders"/>
    <x v="674"/>
    <n v="1"/>
    <n v="1.83"/>
    <x v="6"/>
    <x v="0"/>
  </r>
  <r>
    <n v="44396"/>
    <x v="306"/>
    <x v="35"/>
    <x v="0"/>
    <x v="3"/>
    <s v="Acco Pressboard Covers with Storage Hooks, 14 7/8&quot; x 11&quot;, Dark Blue"/>
    <x v="675"/>
    <n v="2"/>
    <n v="2.21"/>
    <x v="6"/>
    <x v="0"/>
  </r>
  <r>
    <n v="44397"/>
    <x v="307"/>
    <x v="0"/>
    <x v="0"/>
    <x v="2"/>
    <s v="Letter Size Cart"/>
    <x v="676"/>
    <n v="3"/>
    <n v="38.57"/>
    <x v="6"/>
    <x v="0"/>
  </r>
  <r>
    <n v="44397"/>
    <x v="307"/>
    <x v="0"/>
    <x v="1"/>
    <x v="8"/>
    <s v="Westinghouse Clip-On Gooseneck Lamps"/>
    <x v="677"/>
    <n v="5"/>
    <n v="-14.23"/>
    <x v="6"/>
    <x v="0"/>
  </r>
  <r>
    <n v="44397"/>
    <x v="307"/>
    <x v="0"/>
    <x v="1"/>
    <x v="5"/>
    <s v="HON 5400 Series Task Chairs for Big and Tall"/>
    <x v="678"/>
    <n v="2"/>
    <n v="-140.19999999999999"/>
    <x v="6"/>
    <x v="0"/>
  </r>
  <r>
    <n v="44397"/>
    <x v="308"/>
    <x v="10"/>
    <x v="0"/>
    <x v="2"/>
    <s v="Fellowes Neat Ideas Storage Cubes"/>
    <x v="679"/>
    <n v="1"/>
    <n v="-5.2"/>
    <x v="6"/>
    <x v="0"/>
  </r>
  <r>
    <n v="44397"/>
    <x v="308"/>
    <x v="10"/>
    <x v="0"/>
    <x v="3"/>
    <s v="Ibico Plastic Spiral Binding Combs"/>
    <x v="680"/>
    <n v="3"/>
    <n v="-21.89"/>
    <x v="6"/>
    <x v="0"/>
  </r>
  <r>
    <n v="44397"/>
    <x v="309"/>
    <x v="3"/>
    <x v="0"/>
    <x v="0"/>
    <s v="Xerox 189"/>
    <x v="681"/>
    <n v="1"/>
    <n v="50.33"/>
    <x v="6"/>
    <x v="0"/>
  </r>
  <r>
    <n v="44397"/>
    <x v="309"/>
    <x v="3"/>
    <x v="0"/>
    <x v="3"/>
    <s v="Wilson Jones Custom Binder Spines &amp; Labels"/>
    <x v="682"/>
    <n v="2"/>
    <n v="3.16"/>
    <x v="6"/>
    <x v="0"/>
  </r>
  <r>
    <n v="44397"/>
    <x v="309"/>
    <x v="3"/>
    <x v="0"/>
    <x v="0"/>
    <s v="Xerox 1897"/>
    <x v="611"/>
    <n v="4"/>
    <n v="9.76"/>
    <x v="6"/>
    <x v="0"/>
  </r>
  <r>
    <n v="44397"/>
    <x v="309"/>
    <x v="3"/>
    <x v="1"/>
    <x v="8"/>
    <s v="Nu-Dell Leatherette Frames"/>
    <x v="683"/>
    <n v="3"/>
    <n v="15.49"/>
    <x v="6"/>
    <x v="0"/>
  </r>
  <r>
    <n v="44397"/>
    <x v="310"/>
    <x v="3"/>
    <x v="0"/>
    <x v="3"/>
    <s v="Clear Mylar Reinforcing Strips"/>
    <x v="684"/>
    <n v="6"/>
    <n v="30.28"/>
    <x v="6"/>
    <x v="0"/>
  </r>
  <r>
    <n v="44397"/>
    <x v="310"/>
    <x v="3"/>
    <x v="0"/>
    <x v="0"/>
    <s v="Wirebound Message Books, Two 4 1/4&quot; x 5&quot; Forms per Page"/>
    <x v="685"/>
    <n v="3"/>
    <n v="10.73"/>
    <x v="6"/>
    <x v="0"/>
  </r>
  <r>
    <n v="44397"/>
    <x v="104"/>
    <x v="3"/>
    <x v="2"/>
    <x v="9"/>
    <s v="Maxell 74 Minute CD-R Spindle, 50/Pack"/>
    <x v="686"/>
    <n v="2"/>
    <n v="15.1"/>
    <x v="6"/>
    <x v="0"/>
  </r>
  <r>
    <n v="44397"/>
    <x v="104"/>
    <x v="3"/>
    <x v="0"/>
    <x v="0"/>
    <s v="Xerox 1965"/>
    <x v="687"/>
    <n v="2"/>
    <n v="5.86"/>
    <x v="6"/>
    <x v="0"/>
  </r>
  <r>
    <n v="44397"/>
    <x v="104"/>
    <x v="3"/>
    <x v="0"/>
    <x v="4"/>
    <s v="Newell 348"/>
    <x v="342"/>
    <n v="4"/>
    <n v="3.8"/>
    <x v="6"/>
    <x v="0"/>
  </r>
  <r>
    <n v="44397"/>
    <x v="104"/>
    <x v="3"/>
    <x v="0"/>
    <x v="2"/>
    <s v="Hot File 7-Pocket, Floor Stand"/>
    <x v="688"/>
    <n v="3"/>
    <n v="160.62"/>
    <x v="6"/>
    <x v="0"/>
  </r>
  <r>
    <n v="44398"/>
    <x v="311"/>
    <x v="3"/>
    <x v="0"/>
    <x v="4"/>
    <s v="Newell 334"/>
    <x v="689"/>
    <n v="5"/>
    <n v="25.79"/>
    <x v="6"/>
    <x v="0"/>
  </r>
  <r>
    <n v="44398"/>
    <x v="311"/>
    <x v="3"/>
    <x v="1"/>
    <x v="5"/>
    <s v="Global Troy Executive Leather Low-Back Tilter"/>
    <x v="690"/>
    <n v="2"/>
    <n v="50.1"/>
    <x v="6"/>
    <x v="0"/>
  </r>
  <r>
    <n v="44398"/>
    <x v="311"/>
    <x v="3"/>
    <x v="1"/>
    <x v="13"/>
    <s v="Hon 30&quot; x 60&quot; Table with Locking Drawer"/>
    <x v="691"/>
    <n v="1"/>
    <n v="27.28"/>
    <x v="6"/>
    <x v="0"/>
  </r>
  <r>
    <n v="44398"/>
    <x v="312"/>
    <x v="0"/>
    <x v="0"/>
    <x v="12"/>
    <s v="Acco 6 Outlet Guardian Basic Surge Suppressor"/>
    <x v="214"/>
    <n v="3"/>
    <n v="-12.98"/>
    <x v="6"/>
    <x v="0"/>
  </r>
  <r>
    <n v="44398"/>
    <x v="312"/>
    <x v="0"/>
    <x v="0"/>
    <x v="10"/>
    <s v="Inter-Office Recycled Envelopes, Brown Kraft, Button-String,10&quot; x 13&quot; , 100/Box"/>
    <x v="692"/>
    <n v="5"/>
    <n v="29.67"/>
    <x v="6"/>
    <x v="0"/>
  </r>
  <r>
    <n v="44398"/>
    <x v="312"/>
    <x v="0"/>
    <x v="1"/>
    <x v="5"/>
    <s v="Hon Every-Day Series Multi-Task Chairs"/>
    <x v="693"/>
    <n v="5"/>
    <n v="-93.99"/>
    <x v="6"/>
    <x v="0"/>
  </r>
  <r>
    <n v="44398"/>
    <x v="312"/>
    <x v="0"/>
    <x v="0"/>
    <x v="3"/>
    <s v="Acco Economy Flexible Poly Round Ring Binder"/>
    <x v="694"/>
    <n v="1"/>
    <n v="-1.83"/>
    <x v="6"/>
    <x v="0"/>
  </r>
  <r>
    <n v="44398"/>
    <x v="190"/>
    <x v="40"/>
    <x v="2"/>
    <x v="6"/>
    <s v="Griffin GC17055 Auxiliary Audio Cable"/>
    <x v="695"/>
    <n v="2"/>
    <n v="10.07"/>
    <x v="6"/>
    <x v="0"/>
  </r>
  <r>
    <n v="44399"/>
    <x v="313"/>
    <x v="20"/>
    <x v="0"/>
    <x v="4"/>
    <s v="Premium Writing Pencils, Soft, #2 by Central Association for the Blind"/>
    <x v="696"/>
    <n v="2"/>
    <n v="1.67"/>
    <x v="6"/>
    <x v="0"/>
  </r>
  <r>
    <n v="44399"/>
    <x v="313"/>
    <x v="20"/>
    <x v="2"/>
    <x v="9"/>
    <s v="Logitech G602 Wireless Gaming Mouse"/>
    <x v="281"/>
    <n v="2"/>
    <n v="57.59"/>
    <x v="6"/>
    <x v="0"/>
  </r>
  <r>
    <n v="44399"/>
    <x v="201"/>
    <x v="3"/>
    <x v="0"/>
    <x v="4"/>
    <s v="Newell 32"/>
    <x v="697"/>
    <n v="4"/>
    <n v="3.23"/>
    <x v="6"/>
    <x v="0"/>
  </r>
  <r>
    <n v="44399"/>
    <x v="201"/>
    <x v="3"/>
    <x v="1"/>
    <x v="5"/>
    <s v="Global Comet Stacking Armless Chair"/>
    <x v="698"/>
    <n v="3"/>
    <n v="71.77"/>
    <x v="6"/>
    <x v="0"/>
  </r>
  <r>
    <n v="44399"/>
    <x v="201"/>
    <x v="3"/>
    <x v="0"/>
    <x v="2"/>
    <s v="Eldon Mobile Mega Data Cart  Mega Stackable  Add-On Trays"/>
    <x v="699"/>
    <n v="10"/>
    <n v="68.59"/>
    <x v="6"/>
    <x v="0"/>
  </r>
  <r>
    <n v="44399"/>
    <x v="201"/>
    <x v="3"/>
    <x v="1"/>
    <x v="13"/>
    <s v="Safco Drafting Table"/>
    <x v="529"/>
    <n v="3"/>
    <n v="19.16"/>
    <x v="6"/>
    <x v="0"/>
  </r>
  <r>
    <n v="44399"/>
    <x v="314"/>
    <x v="3"/>
    <x v="0"/>
    <x v="4"/>
    <s v="Crayola Colored Pencils"/>
    <x v="184"/>
    <n v="6"/>
    <n v="6.49"/>
    <x v="6"/>
    <x v="0"/>
  </r>
  <r>
    <n v="44399"/>
    <x v="315"/>
    <x v="0"/>
    <x v="0"/>
    <x v="2"/>
    <s v="Fellowes Bases and Tops For Staxonsteel/High-Stak Systems"/>
    <x v="700"/>
    <n v="1"/>
    <n v="1.33"/>
    <x v="6"/>
    <x v="0"/>
  </r>
  <r>
    <n v="44400"/>
    <x v="316"/>
    <x v="12"/>
    <x v="0"/>
    <x v="3"/>
    <s v="Wilson Jones Custom Binder Spines &amp; Labels"/>
    <x v="701"/>
    <n v="5"/>
    <n v="-5.71"/>
    <x v="6"/>
    <x v="0"/>
  </r>
  <r>
    <n v="44400"/>
    <x v="316"/>
    <x v="12"/>
    <x v="2"/>
    <x v="9"/>
    <s v="NETGEAR AC1750 Dual Band GigabitÂ Smart WiFi Router"/>
    <x v="702"/>
    <n v="8"/>
    <n v="179.19"/>
    <x v="6"/>
    <x v="0"/>
  </r>
  <r>
    <n v="44400"/>
    <x v="316"/>
    <x v="12"/>
    <x v="0"/>
    <x v="4"/>
    <s v="Newell 324"/>
    <x v="703"/>
    <n v="1"/>
    <n v="0.92"/>
    <x v="6"/>
    <x v="0"/>
  </r>
  <r>
    <n v="44400"/>
    <x v="316"/>
    <x v="12"/>
    <x v="2"/>
    <x v="9"/>
    <s v="Microsoft Natural Keyboard Elite"/>
    <x v="704"/>
    <n v="10"/>
    <n v="-29.94"/>
    <x v="6"/>
    <x v="0"/>
  </r>
  <r>
    <n v="44400"/>
    <x v="199"/>
    <x v="20"/>
    <x v="2"/>
    <x v="9"/>
    <s v="Case Logic 2.4GHz Wireless Keyboard"/>
    <x v="287"/>
    <n v="2"/>
    <n v="8"/>
    <x v="6"/>
    <x v="0"/>
  </r>
  <r>
    <n v="44400"/>
    <x v="317"/>
    <x v="3"/>
    <x v="2"/>
    <x v="6"/>
    <s v="VTech DS6151"/>
    <x v="234"/>
    <n v="6"/>
    <n v="60.48"/>
    <x v="6"/>
    <x v="0"/>
  </r>
  <r>
    <n v="44400"/>
    <x v="317"/>
    <x v="3"/>
    <x v="0"/>
    <x v="14"/>
    <s v="Acme Softgrip Scissors"/>
    <x v="705"/>
    <n v="5"/>
    <n v="11.8"/>
    <x v="6"/>
    <x v="0"/>
  </r>
  <r>
    <n v="44400"/>
    <x v="317"/>
    <x v="3"/>
    <x v="2"/>
    <x v="6"/>
    <s v="AT&amp;T CL2909"/>
    <x v="250"/>
    <n v="3"/>
    <n v="37.799999999999997"/>
    <x v="6"/>
    <x v="0"/>
  </r>
  <r>
    <n v="44400"/>
    <x v="317"/>
    <x v="3"/>
    <x v="2"/>
    <x v="9"/>
    <s v="ImationÂ 8gb Micro Traveldrive Usb 2.0Â Flash Drive"/>
    <x v="706"/>
    <n v="3"/>
    <n v="4.95"/>
    <x v="6"/>
    <x v="0"/>
  </r>
  <r>
    <n v="44402"/>
    <x v="318"/>
    <x v="3"/>
    <x v="0"/>
    <x v="2"/>
    <s v="Fellowes Personal Hanging Folder Files, Navy"/>
    <x v="707"/>
    <n v="4"/>
    <n v="15.04"/>
    <x v="6"/>
    <x v="0"/>
  </r>
  <r>
    <n v="44402"/>
    <x v="318"/>
    <x v="3"/>
    <x v="0"/>
    <x v="14"/>
    <s v="High Speed Automatic Electric Letter Opener"/>
    <x v="708"/>
    <n v="5"/>
    <n v="327.51"/>
    <x v="6"/>
    <x v="0"/>
  </r>
  <r>
    <n v="44402"/>
    <x v="318"/>
    <x v="3"/>
    <x v="1"/>
    <x v="8"/>
    <s v="Staple-based wall hangings"/>
    <x v="709"/>
    <n v="8"/>
    <n v="34.28"/>
    <x v="6"/>
    <x v="0"/>
  </r>
  <r>
    <n v="44402"/>
    <x v="58"/>
    <x v="3"/>
    <x v="0"/>
    <x v="0"/>
    <s v="Xerox 1966"/>
    <x v="710"/>
    <n v="1"/>
    <n v="3.18"/>
    <x v="6"/>
    <x v="0"/>
  </r>
  <r>
    <n v="44402"/>
    <x v="58"/>
    <x v="3"/>
    <x v="0"/>
    <x v="14"/>
    <s v="Acme Kleen Earth Office Shears"/>
    <x v="711"/>
    <n v="4"/>
    <n v="4.5"/>
    <x v="6"/>
    <x v="0"/>
  </r>
  <r>
    <n v="44403"/>
    <x v="319"/>
    <x v="1"/>
    <x v="0"/>
    <x v="2"/>
    <s v="Belkin 19&quot; Vented Equipment Shelf, Black"/>
    <x v="712"/>
    <n v="3"/>
    <n v="-29.34"/>
    <x v="6"/>
    <x v="0"/>
  </r>
  <r>
    <n v="44403"/>
    <x v="111"/>
    <x v="17"/>
    <x v="2"/>
    <x v="6"/>
    <s v="Apple iPhone 5S"/>
    <x v="713"/>
    <n v="2"/>
    <n v="114"/>
    <x v="6"/>
    <x v="0"/>
  </r>
  <r>
    <n v="44403"/>
    <x v="111"/>
    <x v="17"/>
    <x v="1"/>
    <x v="5"/>
    <s v="Hon 2090 Â“Pillow SoftÂ” Series Mid Back Swivel/Tilt Chairs"/>
    <x v="714"/>
    <n v="3"/>
    <n v="-109.58"/>
    <x v="6"/>
    <x v="0"/>
  </r>
  <r>
    <n v="44403"/>
    <x v="111"/>
    <x v="17"/>
    <x v="1"/>
    <x v="8"/>
    <s v="Tensor Computer Mounted Lamp"/>
    <x v="715"/>
    <n v="9"/>
    <n v="36.18"/>
    <x v="6"/>
    <x v="0"/>
  </r>
  <r>
    <n v="44403"/>
    <x v="111"/>
    <x v="17"/>
    <x v="2"/>
    <x v="9"/>
    <s v="Logitech Illuminated Ultrathin Keyboard with Backlighting"/>
    <x v="716"/>
    <n v="3"/>
    <n v="70.099999999999994"/>
    <x v="6"/>
    <x v="0"/>
  </r>
  <r>
    <n v="44403"/>
    <x v="4"/>
    <x v="27"/>
    <x v="2"/>
    <x v="9"/>
    <s v="Memorex Micro Travel Drive 16 GB"/>
    <x v="717"/>
    <n v="7"/>
    <n v="34.700000000000003"/>
    <x v="6"/>
    <x v="0"/>
  </r>
  <r>
    <n v="44403"/>
    <x v="320"/>
    <x v="4"/>
    <x v="1"/>
    <x v="5"/>
    <s v="Metal Folding Chairs, Beige, 4/Carton"/>
    <x v="718"/>
    <n v="2"/>
    <n v="18.329999999999998"/>
    <x v="6"/>
    <x v="0"/>
  </r>
  <r>
    <n v="44403"/>
    <x v="320"/>
    <x v="4"/>
    <x v="0"/>
    <x v="1"/>
    <s v="Avery 485"/>
    <x v="719"/>
    <n v="13"/>
    <n v="76.56"/>
    <x v="6"/>
    <x v="0"/>
  </r>
  <r>
    <n v="44403"/>
    <x v="320"/>
    <x v="4"/>
    <x v="1"/>
    <x v="8"/>
    <s v="DAX Cubicle Frames, 8-1/2 x 11"/>
    <x v="720"/>
    <n v="3"/>
    <n v="9.26"/>
    <x v="6"/>
    <x v="0"/>
  </r>
  <r>
    <n v="44403"/>
    <x v="321"/>
    <x v="0"/>
    <x v="0"/>
    <x v="3"/>
    <s v="GBC DocuBind P400 Electric Binding System"/>
    <x v="721"/>
    <n v="8"/>
    <n v="-3701.89"/>
    <x v="6"/>
    <x v="0"/>
  </r>
  <r>
    <n v="44403"/>
    <x v="321"/>
    <x v="0"/>
    <x v="1"/>
    <x v="8"/>
    <s v="DAX Clear Channel Poster Frame"/>
    <x v="722"/>
    <n v="3"/>
    <n v="-10.06"/>
    <x v="6"/>
    <x v="0"/>
  </r>
  <r>
    <n v="44403"/>
    <x v="321"/>
    <x v="0"/>
    <x v="0"/>
    <x v="3"/>
    <s v="GBC Premium Transparent Covers with Diagonal Lined Pattern"/>
    <x v="723"/>
    <n v="4"/>
    <n v="-26.85"/>
    <x v="6"/>
    <x v="0"/>
  </r>
  <r>
    <n v="44403"/>
    <x v="321"/>
    <x v="0"/>
    <x v="2"/>
    <x v="9"/>
    <s v="Microsoft Natural Keyboard Elite"/>
    <x v="724"/>
    <n v="9"/>
    <n v="-26.95"/>
    <x v="6"/>
    <x v="0"/>
  </r>
  <r>
    <n v="44403"/>
    <x v="321"/>
    <x v="0"/>
    <x v="0"/>
    <x v="3"/>
    <s v="GBC Instant Index System for Binding Systems"/>
    <x v="725"/>
    <n v="5"/>
    <n v="-13.32"/>
    <x v="6"/>
    <x v="0"/>
  </r>
  <r>
    <n v="44403"/>
    <x v="321"/>
    <x v="0"/>
    <x v="0"/>
    <x v="12"/>
    <s v="Acco 6 Outlet Guardian Standard Surge Suppressor"/>
    <x v="726"/>
    <n v="2"/>
    <n v="-12.09"/>
    <x v="6"/>
    <x v="0"/>
  </r>
  <r>
    <n v="44404"/>
    <x v="60"/>
    <x v="3"/>
    <x v="2"/>
    <x v="9"/>
    <s v="WD My Passport Ultra 2TB Portable External Hard Drive"/>
    <x v="727"/>
    <n v="2"/>
    <n v="38.08"/>
    <x v="6"/>
    <x v="0"/>
  </r>
  <r>
    <n v="44404"/>
    <x v="322"/>
    <x v="20"/>
    <x v="0"/>
    <x v="0"/>
    <s v="Xerox 1956"/>
    <x v="728"/>
    <n v="11"/>
    <n v="32.229999999999997"/>
    <x v="6"/>
    <x v="0"/>
  </r>
  <r>
    <n v="44404"/>
    <x v="323"/>
    <x v="3"/>
    <x v="0"/>
    <x v="2"/>
    <s v="SAFCO Commercial Wire Shelving, Black"/>
    <x v="729"/>
    <n v="2"/>
    <n v="0"/>
    <x v="6"/>
    <x v="0"/>
  </r>
  <r>
    <n v="44405"/>
    <x v="74"/>
    <x v="16"/>
    <x v="0"/>
    <x v="7"/>
    <s v="OIC Colored Binder Clips, Assorted Sizes"/>
    <x v="730"/>
    <n v="5"/>
    <n v="5.19"/>
    <x v="6"/>
    <x v="0"/>
  </r>
  <r>
    <n v="44405"/>
    <x v="74"/>
    <x v="16"/>
    <x v="1"/>
    <x v="8"/>
    <s v="DataProducts Ampli Magnifier Task Lamp, Black,"/>
    <x v="731"/>
    <n v="6"/>
    <n v="12.99"/>
    <x v="6"/>
    <x v="0"/>
  </r>
  <r>
    <n v="44405"/>
    <x v="74"/>
    <x v="16"/>
    <x v="0"/>
    <x v="10"/>
    <s v="#10- 4 1/8&quot; x 9 1/2&quot; Recycled Envelopes"/>
    <x v="732"/>
    <n v="7"/>
    <n v="16.52"/>
    <x v="6"/>
    <x v="0"/>
  </r>
  <r>
    <n v="44407"/>
    <x v="324"/>
    <x v="22"/>
    <x v="1"/>
    <x v="11"/>
    <s v="Rush Hierlooms Collection 1&quot; Thick Stackable Bookcases"/>
    <x v="733"/>
    <n v="8"/>
    <n v="259.89"/>
    <x v="6"/>
    <x v="0"/>
  </r>
  <r>
    <n v="44409"/>
    <x v="302"/>
    <x v="25"/>
    <x v="0"/>
    <x v="1"/>
    <s v="Self-Adhesive Address Labels for Typewriters by Universal"/>
    <x v="734"/>
    <n v="3"/>
    <n v="5.92"/>
    <x v="7"/>
    <x v="0"/>
  </r>
  <r>
    <n v="44409"/>
    <x v="302"/>
    <x v="25"/>
    <x v="1"/>
    <x v="8"/>
    <s v="9-3/4 Diameter Round Wall Clock"/>
    <x v="735"/>
    <n v="4"/>
    <n v="12.14"/>
    <x v="7"/>
    <x v="0"/>
  </r>
  <r>
    <n v="44409"/>
    <x v="302"/>
    <x v="25"/>
    <x v="0"/>
    <x v="12"/>
    <s v="Honeywell Quietcare HEPA Air Cleaner"/>
    <x v="736"/>
    <n v="1"/>
    <n v="10.220000000000001"/>
    <x v="7"/>
    <x v="0"/>
  </r>
  <r>
    <n v="44409"/>
    <x v="302"/>
    <x v="25"/>
    <x v="0"/>
    <x v="0"/>
    <s v="Xerox 1916"/>
    <x v="737"/>
    <n v="2"/>
    <n v="29.36"/>
    <x v="7"/>
    <x v="0"/>
  </r>
  <r>
    <n v="44409"/>
    <x v="325"/>
    <x v="3"/>
    <x v="0"/>
    <x v="3"/>
    <s v="Wilson Jones data.warehouse D-Ring Binders with DublLock"/>
    <x v="738"/>
    <n v="3"/>
    <n v="6.91"/>
    <x v="7"/>
    <x v="0"/>
  </r>
  <r>
    <n v="44409"/>
    <x v="326"/>
    <x v="2"/>
    <x v="0"/>
    <x v="7"/>
    <s v="Acco Clips to Go Binder Clips, 24 Clips in Two Sizes"/>
    <x v="739"/>
    <n v="2"/>
    <n v="1.92"/>
    <x v="7"/>
    <x v="0"/>
  </r>
  <r>
    <n v="44410"/>
    <x v="327"/>
    <x v="24"/>
    <x v="0"/>
    <x v="3"/>
    <s v="Wilson Jones 14 Line Acrylic Coated Pressboard Data Binders"/>
    <x v="292"/>
    <n v="5"/>
    <n v="12.55"/>
    <x v="7"/>
    <x v="0"/>
  </r>
  <r>
    <n v="44410"/>
    <x v="327"/>
    <x v="24"/>
    <x v="2"/>
    <x v="9"/>
    <s v="Memorex Micro Travel Drive 4 GB"/>
    <x v="740"/>
    <n v="2"/>
    <n v="9.1199999999999992"/>
    <x v="7"/>
    <x v="0"/>
  </r>
  <r>
    <n v="44410"/>
    <x v="327"/>
    <x v="24"/>
    <x v="0"/>
    <x v="2"/>
    <s v="Smead Adjustable Mobile File Trolley with Lockable Top"/>
    <x v="741"/>
    <n v="2"/>
    <n v="226.36"/>
    <x v="7"/>
    <x v="0"/>
  </r>
  <r>
    <n v="44411"/>
    <x v="206"/>
    <x v="26"/>
    <x v="1"/>
    <x v="13"/>
    <s v="BoxOffice By Design Rectangular and Half-Moon Meeting Room Tables"/>
    <x v="742"/>
    <n v="2"/>
    <n v="-161.88"/>
    <x v="7"/>
    <x v="0"/>
  </r>
  <r>
    <n v="44411"/>
    <x v="206"/>
    <x v="26"/>
    <x v="0"/>
    <x v="12"/>
    <s v="Bravo II Megaboss 12-Amp Hard Body Upright, Replacement Belts, 2 Belts per Pack"/>
    <x v="743"/>
    <n v="1"/>
    <n v="0.28999999999999998"/>
    <x v="7"/>
    <x v="0"/>
  </r>
  <r>
    <n v="44411"/>
    <x v="328"/>
    <x v="20"/>
    <x v="0"/>
    <x v="0"/>
    <s v="Xerox 1884"/>
    <x v="418"/>
    <n v="2"/>
    <n v="18.78"/>
    <x v="7"/>
    <x v="0"/>
  </r>
  <r>
    <n v="44411"/>
    <x v="328"/>
    <x v="20"/>
    <x v="0"/>
    <x v="14"/>
    <s v="Acme Box Cutter Scissors"/>
    <x v="744"/>
    <n v="10"/>
    <n v="26.6"/>
    <x v="7"/>
    <x v="0"/>
  </r>
  <r>
    <n v="44411"/>
    <x v="328"/>
    <x v="20"/>
    <x v="0"/>
    <x v="2"/>
    <s v="Staple magnet"/>
    <x v="107"/>
    <n v="2"/>
    <n v="5.77"/>
    <x v="7"/>
    <x v="0"/>
  </r>
  <r>
    <n v="44411"/>
    <x v="292"/>
    <x v="12"/>
    <x v="0"/>
    <x v="0"/>
    <s v="White Computer Printout Paper by Universal"/>
    <x v="745"/>
    <n v="3"/>
    <n v="33.72"/>
    <x v="7"/>
    <x v="0"/>
  </r>
  <r>
    <n v="44412"/>
    <x v="329"/>
    <x v="27"/>
    <x v="0"/>
    <x v="12"/>
    <s v="Hoover WindTunnel Plus Canister Vacuum"/>
    <x v="746"/>
    <n v="3"/>
    <n v="305.13"/>
    <x v="7"/>
    <x v="0"/>
  </r>
  <r>
    <n v="44412"/>
    <x v="329"/>
    <x v="27"/>
    <x v="0"/>
    <x v="0"/>
    <s v="Xerox 1934"/>
    <x v="591"/>
    <n v="8"/>
    <n v="219.44"/>
    <x v="7"/>
    <x v="0"/>
  </r>
  <r>
    <n v="44412"/>
    <x v="329"/>
    <x v="27"/>
    <x v="0"/>
    <x v="4"/>
    <s v="Newell 329"/>
    <x v="747"/>
    <n v="5"/>
    <n v="4.26"/>
    <x v="7"/>
    <x v="0"/>
  </r>
  <r>
    <n v="44412"/>
    <x v="329"/>
    <x v="27"/>
    <x v="2"/>
    <x v="6"/>
    <s v="Panasonic KX T7731-B Digital phone"/>
    <x v="316"/>
    <n v="5"/>
    <n v="35"/>
    <x v="7"/>
    <x v="0"/>
  </r>
  <r>
    <n v="44412"/>
    <x v="329"/>
    <x v="27"/>
    <x v="0"/>
    <x v="2"/>
    <s v="Safco Wire Cube Shelving System, For Use as 4 or 5 14&quot; Cubes, Black"/>
    <x v="748"/>
    <n v="5"/>
    <n v="7.95"/>
    <x v="7"/>
    <x v="0"/>
  </r>
  <r>
    <n v="44412"/>
    <x v="329"/>
    <x v="27"/>
    <x v="0"/>
    <x v="3"/>
    <s v="Ibico Standard Transparent Covers"/>
    <x v="749"/>
    <n v="1"/>
    <n v="4.78"/>
    <x v="7"/>
    <x v="0"/>
  </r>
  <r>
    <n v="44412"/>
    <x v="44"/>
    <x v="41"/>
    <x v="0"/>
    <x v="12"/>
    <s v="Eureka The Boss Cordless Rechargeable Stick Vac"/>
    <x v="750"/>
    <n v="2"/>
    <n v="27.53"/>
    <x v="7"/>
    <x v="0"/>
  </r>
  <r>
    <n v="44412"/>
    <x v="44"/>
    <x v="41"/>
    <x v="0"/>
    <x v="0"/>
    <s v="Southworth 25% Cotton Premium Laser Paper and Envelopes"/>
    <x v="751"/>
    <n v="13"/>
    <n v="124.68"/>
    <x v="7"/>
    <x v="0"/>
  </r>
  <r>
    <n v="44412"/>
    <x v="44"/>
    <x v="41"/>
    <x v="2"/>
    <x v="9"/>
    <s v="Maxell 4.7GB DVD-R"/>
    <x v="752"/>
    <n v="9"/>
    <n v="104.72"/>
    <x v="7"/>
    <x v="0"/>
  </r>
  <r>
    <n v="44413"/>
    <x v="330"/>
    <x v="3"/>
    <x v="0"/>
    <x v="0"/>
    <s v="Adams Phone Message Book, Professional, 400 Message Capacity, 5 3/6Â” x 11Â”"/>
    <x v="753"/>
    <n v="3"/>
    <n v="9.84"/>
    <x v="7"/>
    <x v="0"/>
  </r>
  <r>
    <n v="44413"/>
    <x v="330"/>
    <x v="3"/>
    <x v="0"/>
    <x v="0"/>
    <s v="Xerox 1913"/>
    <x v="754"/>
    <n v="2"/>
    <n v="53.26"/>
    <x v="7"/>
    <x v="0"/>
  </r>
  <r>
    <n v="44413"/>
    <x v="330"/>
    <x v="3"/>
    <x v="1"/>
    <x v="5"/>
    <s v="Global Value Steno Chair, Gray"/>
    <x v="755"/>
    <n v="7"/>
    <n v="21.26"/>
    <x v="7"/>
    <x v="0"/>
  </r>
  <r>
    <n v="44413"/>
    <x v="331"/>
    <x v="3"/>
    <x v="2"/>
    <x v="9"/>
    <s v="Logitech Desktop MK120 Mouse and keyboard Combo"/>
    <x v="756"/>
    <n v="1"/>
    <n v="1.64"/>
    <x v="7"/>
    <x v="0"/>
  </r>
  <r>
    <n v="44413"/>
    <x v="331"/>
    <x v="3"/>
    <x v="0"/>
    <x v="2"/>
    <s v="Akro Stacking Bins"/>
    <x v="757"/>
    <n v="2"/>
    <n v="0.63"/>
    <x v="7"/>
    <x v="0"/>
  </r>
  <r>
    <n v="44413"/>
    <x v="331"/>
    <x v="3"/>
    <x v="0"/>
    <x v="4"/>
    <s v="Boston KS Multi-Size Manual Pencil Sharpener"/>
    <x v="758"/>
    <n v="2"/>
    <n v="12.87"/>
    <x v="7"/>
    <x v="0"/>
  </r>
  <r>
    <n v="44413"/>
    <x v="332"/>
    <x v="37"/>
    <x v="0"/>
    <x v="12"/>
    <s v="Fellowes Advanced Computer Series Surge Protectors"/>
    <x v="759"/>
    <n v="3"/>
    <n v="22.25"/>
    <x v="7"/>
    <x v="0"/>
  </r>
  <r>
    <n v="44413"/>
    <x v="332"/>
    <x v="37"/>
    <x v="0"/>
    <x v="4"/>
    <s v="Binney &amp; Smith inkTank Erasable Pocket Highlighter, Chisel Tip, Yellow"/>
    <x v="760"/>
    <n v="2"/>
    <n v="2.0099999999999998"/>
    <x v="7"/>
    <x v="0"/>
  </r>
  <r>
    <n v="44413"/>
    <x v="332"/>
    <x v="37"/>
    <x v="1"/>
    <x v="5"/>
    <s v="Hon GuestStacker Chair"/>
    <x v="761"/>
    <n v="5"/>
    <n v="294.67"/>
    <x v="7"/>
    <x v="0"/>
  </r>
  <r>
    <n v="44413"/>
    <x v="153"/>
    <x v="20"/>
    <x v="2"/>
    <x v="6"/>
    <s v="Plantronics CS 50-USB -Â headsetÂ - Convertible, Monaural"/>
    <x v="762"/>
    <n v="1"/>
    <n v="36.72"/>
    <x v="7"/>
    <x v="0"/>
  </r>
  <r>
    <n v="44413"/>
    <x v="153"/>
    <x v="20"/>
    <x v="0"/>
    <x v="4"/>
    <s v="Binney &amp; Smith inkTank Erasable Pocket Highlighter, Chisel Tip, Yellow"/>
    <x v="763"/>
    <n v="7"/>
    <n v="7.02"/>
    <x v="7"/>
    <x v="0"/>
  </r>
  <r>
    <n v="44413"/>
    <x v="333"/>
    <x v="0"/>
    <x v="1"/>
    <x v="13"/>
    <s v="SAFCO PlanMaster Heigh-Adjustable Drafting Table Base, 43w x 30d x 30-37h, Black"/>
    <x v="764"/>
    <n v="2"/>
    <n v="41.93"/>
    <x v="7"/>
    <x v="0"/>
  </r>
  <r>
    <n v="44414"/>
    <x v="334"/>
    <x v="9"/>
    <x v="2"/>
    <x v="9"/>
    <s v="Maxell 74 Minute CD-R Spindle, 50/Pack"/>
    <x v="765"/>
    <n v="3"/>
    <n v="22.65"/>
    <x v="7"/>
    <x v="0"/>
  </r>
  <r>
    <n v="44414"/>
    <x v="335"/>
    <x v="20"/>
    <x v="2"/>
    <x v="9"/>
    <s v="Logitech G700s Rechargeable Gaming Mouse"/>
    <x v="766"/>
    <n v="2"/>
    <n v="83.99"/>
    <x v="7"/>
    <x v="0"/>
  </r>
  <r>
    <n v="44416"/>
    <x v="336"/>
    <x v="3"/>
    <x v="0"/>
    <x v="12"/>
    <s v="Fellowes Superior 10 Outlet Split Surge Protector"/>
    <x v="767"/>
    <n v="2"/>
    <n v="22.07"/>
    <x v="7"/>
    <x v="0"/>
  </r>
  <r>
    <n v="44416"/>
    <x v="336"/>
    <x v="3"/>
    <x v="2"/>
    <x v="16"/>
    <s v="Sharp AL-1530CS Digital Copier"/>
    <x v="768"/>
    <n v="3"/>
    <n v="434.99"/>
    <x v="7"/>
    <x v="0"/>
  </r>
  <r>
    <n v="44416"/>
    <x v="336"/>
    <x v="3"/>
    <x v="2"/>
    <x v="6"/>
    <s v="AT&amp;T 1070 Corded Phone"/>
    <x v="769"/>
    <n v="5"/>
    <n v="55.75"/>
    <x v="7"/>
    <x v="0"/>
  </r>
  <r>
    <n v="44416"/>
    <x v="336"/>
    <x v="3"/>
    <x v="1"/>
    <x v="8"/>
    <s v="Dana Halogen Swing-Arm Architect Lamp"/>
    <x v="770"/>
    <n v="8"/>
    <n v="91.77"/>
    <x v="7"/>
    <x v="0"/>
  </r>
  <r>
    <n v="44416"/>
    <x v="337"/>
    <x v="12"/>
    <x v="1"/>
    <x v="8"/>
    <s v="Eldon Delta Triangular Chair Mat, 52&quot; x 58&quot;, Clear"/>
    <x v="771"/>
    <n v="4"/>
    <n v="-3.03"/>
    <x v="7"/>
    <x v="0"/>
  </r>
  <r>
    <n v="44416"/>
    <x v="337"/>
    <x v="12"/>
    <x v="2"/>
    <x v="9"/>
    <s v="SanDisk Ultra 64 GB MicroSDHC Class 10 Memory Card"/>
    <x v="772"/>
    <n v="3"/>
    <n v="-10.8"/>
    <x v="7"/>
    <x v="0"/>
  </r>
  <r>
    <n v="44416"/>
    <x v="51"/>
    <x v="3"/>
    <x v="0"/>
    <x v="2"/>
    <s v="Advantus Rolling Drawer Organizers"/>
    <x v="773"/>
    <n v="11"/>
    <n v="110.05"/>
    <x v="7"/>
    <x v="0"/>
  </r>
  <r>
    <n v="44416"/>
    <x v="338"/>
    <x v="14"/>
    <x v="2"/>
    <x v="16"/>
    <s v="Sharp 1540cs Digital Laser Copier"/>
    <x v="774"/>
    <n v="1"/>
    <n v="275"/>
    <x v="7"/>
    <x v="0"/>
  </r>
  <r>
    <n v="44416"/>
    <x v="338"/>
    <x v="14"/>
    <x v="0"/>
    <x v="12"/>
    <s v="Acco Smartsocket Table Surge Protector, 6 Color-Coded Adapter Outlets"/>
    <x v="775"/>
    <n v="3"/>
    <n v="37.229999999999997"/>
    <x v="7"/>
    <x v="0"/>
  </r>
  <r>
    <n v="44416"/>
    <x v="338"/>
    <x v="14"/>
    <x v="0"/>
    <x v="10"/>
    <s v="Globe Weis Peel &amp; Seel First Class Envelopes"/>
    <x v="776"/>
    <n v="3"/>
    <n v="17.25"/>
    <x v="7"/>
    <x v="0"/>
  </r>
  <r>
    <n v="44416"/>
    <x v="338"/>
    <x v="14"/>
    <x v="1"/>
    <x v="8"/>
    <s v="Nu-Dell Float Frame 11 x 14 1/2"/>
    <x v="777"/>
    <n v="6"/>
    <n v="22.63"/>
    <x v="7"/>
    <x v="0"/>
  </r>
  <r>
    <n v="44416"/>
    <x v="338"/>
    <x v="14"/>
    <x v="2"/>
    <x v="6"/>
    <s v="Motorola Droid Maxx"/>
    <x v="778"/>
    <n v="2"/>
    <n v="83.99"/>
    <x v="7"/>
    <x v="0"/>
  </r>
  <r>
    <n v="44416"/>
    <x v="339"/>
    <x v="16"/>
    <x v="1"/>
    <x v="11"/>
    <s v="O'Sullivan 2-Shelf Heavy-Duty Bookcases"/>
    <x v="779"/>
    <n v="4"/>
    <n v="-7.77"/>
    <x v="7"/>
    <x v="0"/>
  </r>
  <r>
    <n v="44417"/>
    <x v="340"/>
    <x v="16"/>
    <x v="2"/>
    <x v="6"/>
    <s v="AT&amp;T 1070 Corded Phone"/>
    <x v="780"/>
    <n v="2"/>
    <n v="22.3"/>
    <x v="7"/>
    <x v="0"/>
  </r>
  <r>
    <n v="44417"/>
    <x v="340"/>
    <x v="16"/>
    <x v="0"/>
    <x v="0"/>
    <s v="Xerox 21"/>
    <x v="143"/>
    <n v="3"/>
    <n v="5.44"/>
    <x v="7"/>
    <x v="0"/>
  </r>
  <r>
    <n v="44417"/>
    <x v="341"/>
    <x v="3"/>
    <x v="0"/>
    <x v="1"/>
    <s v="Avery 494"/>
    <x v="673"/>
    <n v="8"/>
    <n v="9.6"/>
    <x v="7"/>
    <x v="0"/>
  </r>
  <r>
    <n v="44417"/>
    <x v="342"/>
    <x v="22"/>
    <x v="2"/>
    <x v="6"/>
    <s v="Cisco Unified IP Phone 7945G VoIP phone"/>
    <x v="781"/>
    <n v="4"/>
    <n v="68.2"/>
    <x v="7"/>
    <x v="0"/>
  </r>
  <r>
    <n v="44417"/>
    <x v="342"/>
    <x v="22"/>
    <x v="2"/>
    <x v="6"/>
    <s v="Jawbone MINI JAMBOX Wireless Bluetooth Speaker"/>
    <x v="782"/>
    <n v="2"/>
    <n v="-43.83"/>
    <x v="7"/>
    <x v="0"/>
  </r>
  <r>
    <n v="44417"/>
    <x v="343"/>
    <x v="22"/>
    <x v="0"/>
    <x v="3"/>
    <s v="Ibico Ibimaster 300 Manual Binding System"/>
    <x v="783"/>
    <n v="7"/>
    <n v="643.98"/>
    <x v="7"/>
    <x v="0"/>
  </r>
  <r>
    <n v="44417"/>
    <x v="344"/>
    <x v="3"/>
    <x v="0"/>
    <x v="0"/>
    <s v="Great White Multi-Use Recycled Paper (20Lb. and 84 Bright)"/>
    <x v="784"/>
    <n v="1"/>
    <n v="2.69"/>
    <x v="7"/>
    <x v="0"/>
  </r>
  <r>
    <n v="44417"/>
    <x v="310"/>
    <x v="12"/>
    <x v="0"/>
    <x v="7"/>
    <s v="Super Bands, 12/Pack"/>
    <x v="785"/>
    <n v="3"/>
    <n v="-0.95"/>
    <x v="7"/>
    <x v="0"/>
  </r>
  <r>
    <n v="44417"/>
    <x v="310"/>
    <x v="12"/>
    <x v="0"/>
    <x v="3"/>
    <s v="Avery Hole Reinforcements"/>
    <x v="786"/>
    <n v="5"/>
    <n v="-6.54"/>
    <x v="7"/>
    <x v="0"/>
  </r>
  <r>
    <n v="44419"/>
    <x v="193"/>
    <x v="22"/>
    <x v="1"/>
    <x v="8"/>
    <s v="Eldon Image Series Desk Accessories, Ebony"/>
    <x v="79"/>
    <n v="1"/>
    <n v="5.43"/>
    <x v="7"/>
    <x v="0"/>
  </r>
  <r>
    <n v="44419"/>
    <x v="193"/>
    <x v="22"/>
    <x v="0"/>
    <x v="4"/>
    <s v="Sanford 52201 APSCO Electric Pencil Sharpener"/>
    <x v="787"/>
    <n v="1"/>
    <n v="10.65"/>
    <x v="7"/>
    <x v="0"/>
  </r>
  <r>
    <n v="44419"/>
    <x v="193"/>
    <x v="22"/>
    <x v="0"/>
    <x v="7"/>
    <s v="Vinyl Coated Wire Paper Clips in Organizer Box, 800/Box"/>
    <x v="44"/>
    <n v="2"/>
    <n v="10.79"/>
    <x v="7"/>
    <x v="0"/>
  </r>
  <r>
    <n v="44419"/>
    <x v="318"/>
    <x v="20"/>
    <x v="0"/>
    <x v="2"/>
    <s v="Tennsco Single-Tier Lockers"/>
    <x v="788"/>
    <n v="1"/>
    <n v="18.77"/>
    <x v="7"/>
    <x v="0"/>
  </r>
  <r>
    <n v="44420"/>
    <x v="345"/>
    <x v="23"/>
    <x v="0"/>
    <x v="3"/>
    <s v="Performers Binder/Pad Holder, Black"/>
    <x v="789"/>
    <n v="7"/>
    <n v="98.11"/>
    <x v="7"/>
    <x v="0"/>
  </r>
  <r>
    <n v="44420"/>
    <x v="346"/>
    <x v="3"/>
    <x v="2"/>
    <x v="6"/>
    <s v="BlackBerry Q10"/>
    <x v="790"/>
    <n v="8"/>
    <n v="50.4"/>
    <x v="7"/>
    <x v="0"/>
  </r>
  <r>
    <n v="44420"/>
    <x v="346"/>
    <x v="3"/>
    <x v="1"/>
    <x v="8"/>
    <s v="Seth Thomas 14&quot; Day/Date Wall Clock"/>
    <x v="791"/>
    <n v="3"/>
    <n v="31.61"/>
    <x v="7"/>
    <x v="0"/>
  </r>
  <r>
    <n v="44420"/>
    <x v="347"/>
    <x v="16"/>
    <x v="0"/>
    <x v="0"/>
    <s v="Xerox 229"/>
    <x v="792"/>
    <n v="6"/>
    <n v="10.89"/>
    <x v="7"/>
    <x v="0"/>
  </r>
  <r>
    <n v="44420"/>
    <x v="347"/>
    <x v="16"/>
    <x v="0"/>
    <x v="4"/>
    <s v="Bulldog Vacuum Base Pencil Sharpener"/>
    <x v="793"/>
    <n v="5"/>
    <n v="4.2"/>
    <x v="7"/>
    <x v="0"/>
  </r>
  <r>
    <n v="44420"/>
    <x v="347"/>
    <x v="16"/>
    <x v="2"/>
    <x v="9"/>
    <s v="Maxell 4.7GB DVD-R"/>
    <x v="794"/>
    <n v="7"/>
    <n v="41.72"/>
    <x v="7"/>
    <x v="0"/>
  </r>
  <r>
    <n v="44420"/>
    <x v="347"/>
    <x v="16"/>
    <x v="0"/>
    <x v="12"/>
    <s v="Acco Smartsocket Color-Coded Six-Outlet AC Adapter Model Surge Protectors"/>
    <x v="795"/>
    <n v="6"/>
    <n v="15.84"/>
    <x v="7"/>
    <x v="0"/>
  </r>
  <r>
    <n v="44420"/>
    <x v="347"/>
    <x v="16"/>
    <x v="0"/>
    <x v="14"/>
    <s v="Acco Side-Punched Conventional Columnar Pads"/>
    <x v="796"/>
    <n v="2"/>
    <n v="-1.04"/>
    <x v="7"/>
    <x v="0"/>
  </r>
  <r>
    <n v="44420"/>
    <x v="347"/>
    <x v="16"/>
    <x v="0"/>
    <x v="1"/>
    <s v="Avery 501"/>
    <x v="797"/>
    <n v="1"/>
    <n v="1"/>
    <x v="7"/>
    <x v="0"/>
  </r>
  <r>
    <n v="44420"/>
    <x v="172"/>
    <x v="4"/>
    <x v="0"/>
    <x v="3"/>
    <s v="Acco Translucent Poly Ring Binders"/>
    <x v="798"/>
    <n v="3"/>
    <n v="6.74"/>
    <x v="7"/>
    <x v="0"/>
  </r>
  <r>
    <n v="44420"/>
    <x v="172"/>
    <x v="4"/>
    <x v="2"/>
    <x v="9"/>
    <s v="Maxell 74 Minute CD-R Spindle, 50/Pack"/>
    <x v="799"/>
    <n v="13"/>
    <n v="98.14"/>
    <x v="7"/>
    <x v="0"/>
  </r>
  <r>
    <n v="44423"/>
    <x v="348"/>
    <x v="0"/>
    <x v="0"/>
    <x v="3"/>
    <s v="GBC Durable Plastic Covers"/>
    <x v="800"/>
    <n v="8"/>
    <n v="-52.63"/>
    <x v="7"/>
    <x v="0"/>
  </r>
  <r>
    <n v="44423"/>
    <x v="349"/>
    <x v="37"/>
    <x v="0"/>
    <x v="3"/>
    <s v="Premium Transparent Presentation Covers by GBC"/>
    <x v="801"/>
    <n v="3"/>
    <n v="30.21"/>
    <x v="7"/>
    <x v="0"/>
  </r>
  <r>
    <n v="44423"/>
    <x v="349"/>
    <x v="16"/>
    <x v="0"/>
    <x v="0"/>
    <s v="Xerox 1955"/>
    <x v="802"/>
    <n v="5"/>
    <n v="29.69"/>
    <x v="7"/>
    <x v="0"/>
  </r>
  <r>
    <n v="44423"/>
    <x v="349"/>
    <x v="16"/>
    <x v="0"/>
    <x v="12"/>
    <s v="Fellowes Superior 10 Outlet Split Surge Protector"/>
    <x v="803"/>
    <n v="5"/>
    <n v="17.13"/>
    <x v="7"/>
    <x v="0"/>
  </r>
  <r>
    <n v="44423"/>
    <x v="12"/>
    <x v="3"/>
    <x v="0"/>
    <x v="12"/>
    <s v="Tripp Lite TLP810NET Broadband Surge for Modem/Fax"/>
    <x v="804"/>
    <n v="3"/>
    <n v="42.81"/>
    <x v="7"/>
    <x v="0"/>
  </r>
  <r>
    <n v="44423"/>
    <x v="12"/>
    <x v="3"/>
    <x v="0"/>
    <x v="0"/>
    <s v="Xerox 1925"/>
    <x v="805"/>
    <n v="3"/>
    <n v="41.82"/>
    <x v="7"/>
    <x v="0"/>
  </r>
  <r>
    <n v="44423"/>
    <x v="12"/>
    <x v="3"/>
    <x v="0"/>
    <x v="3"/>
    <s v="Avery Heavy-Duty EZD  Binder With Locking Rings"/>
    <x v="333"/>
    <n v="4"/>
    <n v="6.25"/>
    <x v="7"/>
    <x v="0"/>
  </r>
  <r>
    <n v="44423"/>
    <x v="12"/>
    <x v="3"/>
    <x v="0"/>
    <x v="3"/>
    <s v="GBC Durable Plastic Covers"/>
    <x v="806"/>
    <n v="3"/>
    <n v="15.09"/>
    <x v="7"/>
    <x v="0"/>
  </r>
  <r>
    <n v="44423"/>
    <x v="12"/>
    <x v="3"/>
    <x v="1"/>
    <x v="5"/>
    <s v="Novimex Fabric Task Chair"/>
    <x v="807"/>
    <n v="4"/>
    <n v="-12.2"/>
    <x v="7"/>
    <x v="0"/>
  </r>
  <r>
    <n v="44424"/>
    <x v="350"/>
    <x v="2"/>
    <x v="1"/>
    <x v="13"/>
    <s v="Chromcraft Rectangular Conference Tables"/>
    <x v="808"/>
    <n v="6"/>
    <n v="-227.49"/>
    <x v="7"/>
    <x v="0"/>
  </r>
  <r>
    <n v="44425"/>
    <x v="127"/>
    <x v="0"/>
    <x v="0"/>
    <x v="0"/>
    <s v="Xerox 203"/>
    <x v="143"/>
    <n v="3"/>
    <n v="5.44"/>
    <x v="7"/>
    <x v="0"/>
  </r>
  <r>
    <n v="44425"/>
    <x v="351"/>
    <x v="13"/>
    <x v="0"/>
    <x v="0"/>
    <s v="Xerox 1929"/>
    <x v="809"/>
    <n v="5"/>
    <n v="52.53"/>
    <x v="7"/>
    <x v="0"/>
  </r>
  <r>
    <n v="44425"/>
    <x v="351"/>
    <x v="13"/>
    <x v="0"/>
    <x v="3"/>
    <s v="Avery Non-Stick Binders"/>
    <x v="465"/>
    <n v="4"/>
    <n v="8.26"/>
    <x v="7"/>
    <x v="0"/>
  </r>
  <r>
    <n v="44425"/>
    <x v="351"/>
    <x v="13"/>
    <x v="0"/>
    <x v="7"/>
    <s v="Colored Push Pins"/>
    <x v="810"/>
    <n v="7"/>
    <n v="4.5599999999999996"/>
    <x v="7"/>
    <x v="0"/>
  </r>
  <r>
    <n v="44425"/>
    <x v="351"/>
    <x v="13"/>
    <x v="2"/>
    <x v="9"/>
    <s v="LogitechÂ Gaming G510s - Keyboard"/>
    <x v="811"/>
    <n v="4"/>
    <n v="122.39"/>
    <x v="7"/>
    <x v="0"/>
  </r>
  <r>
    <n v="44427"/>
    <x v="232"/>
    <x v="10"/>
    <x v="0"/>
    <x v="4"/>
    <s v="Turquoise Lead Holder with Pocket Clip"/>
    <x v="812"/>
    <n v="2"/>
    <n v="1.74"/>
    <x v="7"/>
    <x v="0"/>
  </r>
  <r>
    <n v="44427"/>
    <x v="282"/>
    <x v="10"/>
    <x v="0"/>
    <x v="3"/>
    <s v="GBC DocuBind P50 Personal Binding Machine"/>
    <x v="813"/>
    <n v="4"/>
    <n v="-58.86"/>
    <x v="7"/>
    <x v="0"/>
  </r>
  <r>
    <n v="44427"/>
    <x v="282"/>
    <x v="10"/>
    <x v="0"/>
    <x v="14"/>
    <s v="Acme Kleencut Forged Steel Scissors"/>
    <x v="814"/>
    <n v="2"/>
    <n v="1.1499999999999999"/>
    <x v="7"/>
    <x v="0"/>
  </r>
  <r>
    <n v="44427"/>
    <x v="352"/>
    <x v="13"/>
    <x v="1"/>
    <x v="11"/>
    <s v="Hon Metal Bookcases, Gray"/>
    <x v="815"/>
    <n v="9"/>
    <n v="172.48"/>
    <x v="7"/>
    <x v="0"/>
  </r>
  <r>
    <n v="44427"/>
    <x v="17"/>
    <x v="3"/>
    <x v="1"/>
    <x v="8"/>
    <s v="Deflect-o EconoMat Studded, No Bevel Mat for Low Pile Carpeting"/>
    <x v="816"/>
    <n v="7"/>
    <n v="26.03"/>
    <x v="7"/>
    <x v="0"/>
  </r>
  <r>
    <n v="44427"/>
    <x v="17"/>
    <x v="3"/>
    <x v="0"/>
    <x v="3"/>
    <s v="Satellite Sectional Post Binders"/>
    <x v="817"/>
    <n v="2"/>
    <n v="22.57"/>
    <x v="7"/>
    <x v="0"/>
  </r>
  <r>
    <n v="44427"/>
    <x v="183"/>
    <x v="4"/>
    <x v="0"/>
    <x v="2"/>
    <s v="Space Solutions HD Industrial Steel Shelving."/>
    <x v="818"/>
    <n v="3"/>
    <n v="10.35"/>
    <x v="7"/>
    <x v="0"/>
  </r>
  <r>
    <n v="44428"/>
    <x v="353"/>
    <x v="1"/>
    <x v="1"/>
    <x v="5"/>
    <s v="Global Leather and Oak Executive Chair, Black"/>
    <x v="819"/>
    <n v="2"/>
    <n v="-6.02"/>
    <x v="7"/>
    <x v="0"/>
  </r>
  <r>
    <n v="44428"/>
    <x v="317"/>
    <x v="6"/>
    <x v="1"/>
    <x v="5"/>
    <s v="Safco Chair Connectors, 6/Carton"/>
    <x v="820"/>
    <n v="13"/>
    <n v="145.07"/>
    <x v="7"/>
    <x v="0"/>
  </r>
  <r>
    <n v="44428"/>
    <x v="317"/>
    <x v="6"/>
    <x v="0"/>
    <x v="0"/>
    <s v="Riverleaf Stik-Withit Designer Note Cubes"/>
    <x v="821"/>
    <n v="2"/>
    <n v="9.26"/>
    <x v="7"/>
    <x v="0"/>
  </r>
  <r>
    <n v="44428"/>
    <x v="317"/>
    <x v="6"/>
    <x v="0"/>
    <x v="3"/>
    <s v="GBC DocuBind TL300 Electric Binding System"/>
    <x v="822"/>
    <n v="1"/>
    <n v="421.59"/>
    <x v="7"/>
    <x v="0"/>
  </r>
  <r>
    <n v="44430"/>
    <x v="354"/>
    <x v="10"/>
    <x v="0"/>
    <x v="4"/>
    <s v="Faber Castell Col-Erase Pencils"/>
    <x v="823"/>
    <n v="1"/>
    <n v="1.03"/>
    <x v="7"/>
    <x v="0"/>
  </r>
  <r>
    <n v="44430"/>
    <x v="355"/>
    <x v="16"/>
    <x v="0"/>
    <x v="14"/>
    <s v="Acme Serrated Blade Letter Opener"/>
    <x v="824"/>
    <n v="3"/>
    <n v="-1.81"/>
    <x v="7"/>
    <x v="0"/>
  </r>
  <r>
    <n v="44430"/>
    <x v="259"/>
    <x v="24"/>
    <x v="0"/>
    <x v="0"/>
    <s v="Xerox 1899"/>
    <x v="825"/>
    <n v="2"/>
    <n v="5.66"/>
    <x v="7"/>
    <x v="0"/>
  </r>
  <r>
    <n v="44431"/>
    <x v="356"/>
    <x v="20"/>
    <x v="0"/>
    <x v="0"/>
    <s v="Xerox 1994"/>
    <x v="499"/>
    <n v="4"/>
    <n v="12.44"/>
    <x v="7"/>
    <x v="0"/>
  </r>
  <r>
    <n v="44431"/>
    <x v="356"/>
    <x v="20"/>
    <x v="0"/>
    <x v="0"/>
    <s v="Personal Creations Ink Jet Cards and Labels"/>
    <x v="826"/>
    <n v="4"/>
    <n v="22.5"/>
    <x v="7"/>
    <x v="0"/>
  </r>
  <r>
    <n v="44431"/>
    <x v="357"/>
    <x v="3"/>
    <x v="0"/>
    <x v="3"/>
    <s v="GBC Linen Binding Covers"/>
    <x v="827"/>
    <n v="2"/>
    <n v="17.350000000000001"/>
    <x v="7"/>
    <x v="0"/>
  </r>
  <r>
    <n v="44431"/>
    <x v="358"/>
    <x v="26"/>
    <x v="0"/>
    <x v="0"/>
    <s v="Xerox 1976"/>
    <x v="143"/>
    <n v="3"/>
    <n v="5.44"/>
    <x v="7"/>
    <x v="0"/>
  </r>
  <r>
    <n v="44431"/>
    <x v="358"/>
    <x v="26"/>
    <x v="0"/>
    <x v="14"/>
    <s v="Acme Titanium Bonded Scissors"/>
    <x v="828"/>
    <n v="1"/>
    <n v="0.51"/>
    <x v="7"/>
    <x v="0"/>
  </r>
  <r>
    <n v="44431"/>
    <x v="358"/>
    <x v="26"/>
    <x v="1"/>
    <x v="8"/>
    <s v="Regeneration Desk Collection"/>
    <x v="829"/>
    <n v="3"/>
    <n v="1.27"/>
    <x v="7"/>
    <x v="0"/>
  </r>
  <r>
    <n v="44431"/>
    <x v="358"/>
    <x v="26"/>
    <x v="2"/>
    <x v="6"/>
    <s v="Cisco SPA525G2 IP Phone - Wireless"/>
    <x v="830"/>
    <n v="9"/>
    <n v="10.77"/>
    <x v="7"/>
    <x v="0"/>
  </r>
  <r>
    <n v="44431"/>
    <x v="358"/>
    <x v="26"/>
    <x v="0"/>
    <x v="0"/>
    <s v="Xerox 1931"/>
    <x v="792"/>
    <n v="6"/>
    <n v="10.89"/>
    <x v="7"/>
    <x v="0"/>
  </r>
  <r>
    <n v="44431"/>
    <x v="358"/>
    <x v="26"/>
    <x v="0"/>
    <x v="0"/>
    <s v="Xerox 1988"/>
    <x v="831"/>
    <n v="9"/>
    <n v="69.709999999999994"/>
    <x v="7"/>
    <x v="0"/>
  </r>
  <r>
    <n v="44431"/>
    <x v="234"/>
    <x v="14"/>
    <x v="0"/>
    <x v="0"/>
    <s v="Xerox 1993"/>
    <x v="5"/>
    <n v="3"/>
    <n v="9.5299999999999994"/>
    <x v="7"/>
    <x v="0"/>
  </r>
  <r>
    <n v="44432"/>
    <x v="357"/>
    <x v="35"/>
    <x v="0"/>
    <x v="3"/>
    <s v="SlimView Poly Binder, 3/8&quot;"/>
    <x v="832"/>
    <n v="2"/>
    <n v="2.69"/>
    <x v="7"/>
    <x v="0"/>
  </r>
  <r>
    <n v="44432"/>
    <x v="359"/>
    <x v="20"/>
    <x v="1"/>
    <x v="8"/>
    <s v="G.E. Longer-Life Indoor Recessed Floodlight Bulbs"/>
    <x v="833"/>
    <n v="2"/>
    <n v="6.37"/>
    <x v="7"/>
    <x v="0"/>
  </r>
  <r>
    <n v="44432"/>
    <x v="359"/>
    <x v="20"/>
    <x v="0"/>
    <x v="3"/>
    <s v="Wilson Jones 1&quot; Hanging DublLock Ring Binders"/>
    <x v="810"/>
    <n v="3"/>
    <n v="4.4400000000000004"/>
    <x v="7"/>
    <x v="0"/>
  </r>
  <r>
    <n v="44432"/>
    <x v="360"/>
    <x v="5"/>
    <x v="0"/>
    <x v="14"/>
    <s v="Acme Titanium Bonded Scissors"/>
    <x v="834"/>
    <n v="3"/>
    <n v="6.63"/>
    <x v="7"/>
    <x v="0"/>
  </r>
  <r>
    <n v="44433"/>
    <x v="361"/>
    <x v="10"/>
    <x v="0"/>
    <x v="7"/>
    <s v="OIC Colored Binder Clips, Assorted Sizes"/>
    <x v="835"/>
    <n v="14"/>
    <n v="14.53"/>
    <x v="7"/>
    <x v="0"/>
  </r>
  <r>
    <n v="44433"/>
    <x v="361"/>
    <x v="10"/>
    <x v="0"/>
    <x v="10"/>
    <s v="Redi-Strip #10 Envelopes, 4 1/8 x 9 1/2"/>
    <x v="836"/>
    <n v="2"/>
    <n v="1.65"/>
    <x v="7"/>
    <x v="0"/>
  </r>
  <r>
    <n v="44433"/>
    <x v="361"/>
    <x v="10"/>
    <x v="0"/>
    <x v="0"/>
    <s v="Xerox 1921"/>
    <x v="837"/>
    <n v="3"/>
    <n v="7.49"/>
    <x v="7"/>
    <x v="0"/>
  </r>
  <r>
    <n v="44433"/>
    <x v="361"/>
    <x v="10"/>
    <x v="0"/>
    <x v="10"/>
    <s v="Tyvek  Top-Opening Peel &amp; Seel Envelopes, Plain White"/>
    <x v="838"/>
    <n v="6"/>
    <n v="44.03"/>
    <x v="7"/>
    <x v="0"/>
  </r>
  <r>
    <n v="44433"/>
    <x v="362"/>
    <x v="3"/>
    <x v="1"/>
    <x v="8"/>
    <s v="Eldon 200 Class Desk Accessories, Smoke"/>
    <x v="839"/>
    <n v="1"/>
    <n v="2.64"/>
    <x v="7"/>
    <x v="0"/>
  </r>
  <r>
    <n v="44433"/>
    <x v="362"/>
    <x v="3"/>
    <x v="2"/>
    <x v="9"/>
    <s v="SanDisk Cruzer 32 GB USB Flash Drive"/>
    <x v="840"/>
    <n v="5"/>
    <n v="30.43"/>
    <x v="7"/>
    <x v="0"/>
  </r>
  <r>
    <n v="44433"/>
    <x v="362"/>
    <x v="3"/>
    <x v="0"/>
    <x v="0"/>
    <s v="Xerox 23"/>
    <x v="499"/>
    <n v="4"/>
    <n v="12.44"/>
    <x v="7"/>
    <x v="0"/>
  </r>
  <r>
    <n v="44433"/>
    <x v="362"/>
    <x v="3"/>
    <x v="0"/>
    <x v="2"/>
    <s v="Portable Personal File Box"/>
    <x v="841"/>
    <n v="4"/>
    <n v="13.19"/>
    <x v="7"/>
    <x v="0"/>
  </r>
  <r>
    <n v="44433"/>
    <x v="363"/>
    <x v="22"/>
    <x v="2"/>
    <x v="6"/>
    <s v="Polycom VVX 310 VoIP phone"/>
    <x v="842"/>
    <n v="7"/>
    <n v="75.599999999999994"/>
    <x v="7"/>
    <x v="0"/>
  </r>
  <r>
    <n v="44433"/>
    <x v="364"/>
    <x v="0"/>
    <x v="0"/>
    <x v="3"/>
    <s v="Wilson Jones Elliptical Ring 3 1/2&quot; Capacity Binders, 800 sheets"/>
    <x v="843"/>
    <n v="3"/>
    <n v="-39.799999999999997"/>
    <x v="7"/>
    <x v="0"/>
  </r>
  <r>
    <n v="44433"/>
    <x v="364"/>
    <x v="0"/>
    <x v="0"/>
    <x v="3"/>
    <s v="Square Ring Data Binders, Rigid 75 Pt. Covers, 11&quot; x 14-7/8&quot;"/>
    <x v="844"/>
    <n v="3"/>
    <n v="-19.809999999999999"/>
    <x v="7"/>
    <x v="0"/>
  </r>
  <r>
    <n v="44433"/>
    <x v="14"/>
    <x v="10"/>
    <x v="0"/>
    <x v="3"/>
    <s v="Wilson Jones Custom Binder Spines &amp; Labels"/>
    <x v="845"/>
    <n v="4"/>
    <n v="-4.57"/>
    <x v="7"/>
    <x v="0"/>
  </r>
  <r>
    <n v="44433"/>
    <x v="14"/>
    <x v="10"/>
    <x v="0"/>
    <x v="3"/>
    <s v="Insertable Tab Indexes For Data Binders"/>
    <x v="846"/>
    <n v="3"/>
    <n v="-2.29"/>
    <x v="7"/>
    <x v="0"/>
  </r>
  <r>
    <n v="44433"/>
    <x v="14"/>
    <x v="10"/>
    <x v="0"/>
    <x v="3"/>
    <s v="Cardinal Slant-D Ring Binder, Heavy Gauge Vinyl"/>
    <x v="371"/>
    <n v="8"/>
    <n v="-16.68"/>
    <x v="7"/>
    <x v="0"/>
  </r>
  <r>
    <n v="44434"/>
    <x v="365"/>
    <x v="3"/>
    <x v="2"/>
    <x v="9"/>
    <s v="SanDisk Ultra 32 GB MicroSDHC Class 10 Memory Card"/>
    <x v="847"/>
    <n v="8"/>
    <n v="22.98"/>
    <x v="7"/>
    <x v="0"/>
  </r>
  <r>
    <n v="44434"/>
    <x v="366"/>
    <x v="7"/>
    <x v="1"/>
    <x v="8"/>
    <s v="Acrylic Self-Standing Desk Frames"/>
    <x v="69"/>
    <n v="4"/>
    <n v="4.0599999999999996"/>
    <x v="7"/>
    <x v="0"/>
  </r>
  <r>
    <n v="44434"/>
    <x v="366"/>
    <x v="7"/>
    <x v="0"/>
    <x v="0"/>
    <s v="Xerox 1978"/>
    <x v="848"/>
    <n v="3"/>
    <n v="8.5"/>
    <x v="7"/>
    <x v="0"/>
  </r>
  <r>
    <n v="44434"/>
    <x v="366"/>
    <x v="7"/>
    <x v="0"/>
    <x v="0"/>
    <s v="Avoid Verbal Orders Carbonless Minifold Book"/>
    <x v="167"/>
    <n v="1"/>
    <n v="1.55"/>
    <x v="7"/>
    <x v="0"/>
  </r>
  <r>
    <n v="44434"/>
    <x v="367"/>
    <x v="7"/>
    <x v="0"/>
    <x v="4"/>
    <s v="Newell 340"/>
    <x v="406"/>
    <n v="3"/>
    <n v="2.5099999999999998"/>
    <x v="7"/>
    <x v="0"/>
  </r>
  <r>
    <n v="44434"/>
    <x v="367"/>
    <x v="7"/>
    <x v="2"/>
    <x v="9"/>
    <s v="Plantronics Audio 478 Stereo USB Headset"/>
    <x v="434"/>
    <n v="3"/>
    <n v="52.49"/>
    <x v="7"/>
    <x v="0"/>
  </r>
  <r>
    <n v="44435"/>
    <x v="368"/>
    <x v="3"/>
    <x v="0"/>
    <x v="4"/>
    <s v="Newell 341"/>
    <x v="507"/>
    <n v="2"/>
    <n v="2.48"/>
    <x v="7"/>
    <x v="0"/>
  </r>
  <r>
    <n v="44435"/>
    <x v="368"/>
    <x v="3"/>
    <x v="2"/>
    <x v="6"/>
    <s v="Cisco SPA 501G IP Phone"/>
    <x v="849"/>
    <n v="3"/>
    <n v="16.010000000000002"/>
    <x v="7"/>
    <x v="0"/>
  </r>
  <r>
    <n v="44435"/>
    <x v="368"/>
    <x v="3"/>
    <x v="0"/>
    <x v="3"/>
    <s v="Wilson Jones Hanging View Binder, White, 1&quot;"/>
    <x v="850"/>
    <n v="4"/>
    <n v="7.38"/>
    <x v="7"/>
    <x v="0"/>
  </r>
  <r>
    <n v="44435"/>
    <x v="369"/>
    <x v="6"/>
    <x v="2"/>
    <x v="6"/>
    <s v="GE 30522EE2"/>
    <x v="851"/>
    <n v="5"/>
    <n v="168.19"/>
    <x v="7"/>
    <x v="0"/>
  </r>
  <r>
    <n v="44435"/>
    <x v="369"/>
    <x v="6"/>
    <x v="1"/>
    <x v="8"/>
    <s v="Master Caster Door Stop, Large Neon Orange"/>
    <x v="852"/>
    <n v="4"/>
    <n v="12.52"/>
    <x v="7"/>
    <x v="0"/>
  </r>
  <r>
    <n v="44435"/>
    <x v="369"/>
    <x v="6"/>
    <x v="1"/>
    <x v="13"/>
    <s v="Bretford CR8500 Series Meeting Room Furniture"/>
    <x v="853"/>
    <n v="3"/>
    <n v="300.74"/>
    <x v="7"/>
    <x v="0"/>
  </r>
  <r>
    <n v="44435"/>
    <x v="13"/>
    <x v="6"/>
    <x v="0"/>
    <x v="0"/>
    <s v="Xerox 1898"/>
    <x v="518"/>
    <n v="2"/>
    <n v="6.41"/>
    <x v="7"/>
    <x v="0"/>
  </r>
  <r>
    <n v="44437"/>
    <x v="370"/>
    <x v="3"/>
    <x v="0"/>
    <x v="0"/>
    <s v="Xerox 1940"/>
    <x v="854"/>
    <n v="2"/>
    <n v="53.86"/>
    <x v="7"/>
    <x v="0"/>
  </r>
  <r>
    <n v="44437"/>
    <x v="370"/>
    <x v="3"/>
    <x v="0"/>
    <x v="0"/>
    <s v="Xerox 1986"/>
    <x v="518"/>
    <n v="2"/>
    <n v="6.41"/>
    <x v="7"/>
    <x v="0"/>
  </r>
  <r>
    <n v="44437"/>
    <x v="371"/>
    <x v="16"/>
    <x v="0"/>
    <x v="10"/>
    <s v="Jiffy Padded Mailers with Self-Seal Closure"/>
    <x v="855"/>
    <n v="2"/>
    <n v="10.81"/>
    <x v="7"/>
    <x v="0"/>
  </r>
  <r>
    <n v="44437"/>
    <x v="371"/>
    <x v="16"/>
    <x v="0"/>
    <x v="3"/>
    <s v="GBC DocuBind 200 Manual Binding Machine"/>
    <x v="856"/>
    <n v="4"/>
    <n v="-336.78"/>
    <x v="7"/>
    <x v="0"/>
  </r>
  <r>
    <n v="44437"/>
    <x v="371"/>
    <x v="16"/>
    <x v="1"/>
    <x v="13"/>
    <s v="Balt Solid Wood Rectangular Table"/>
    <x v="857"/>
    <n v="3"/>
    <n v="-110.76"/>
    <x v="7"/>
    <x v="0"/>
  </r>
  <r>
    <n v="44438"/>
    <x v="372"/>
    <x v="37"/>
    <x v="0"/>
    <x v="3"/>
    <s v="Wilson Jones Standard D-Ring Binders"/>
    <x v="858"/>
    <n v="5"/>
    <n v="11.89"/>
    <x v="7"/>
    <x v="0"/>
  </r>
  <r>
    <n v="44438"/>
    <x v="372"/>
    <x v="37"/>
    <x v="0"/>
    <x v="2"/>
    <s v="Fellowes Bankers Box Stor/Drawer Steel Plus"/>
    <x v="859"/>
    <n v="3"/>
    <n v="9.59"/>
    <x v="7"/>
    <x v="0"/>
  </r>
  <r>
    <n v="44439"/>
    <x v="373"/>
    <x v="31"/>
    <x v="2"/>
    <x v="9"/>
    <s v="KeyTronicÂ KT400U2 -Â KeyboardÂ - Black"/>
    <x v="860"/>
    <n v="9"/>
    <n v="18.5"/>
    <x v="7"/>
    <x v="0"/>
  </r>
  <r>
    <n v="44440"/>
    <x v="374"/>
    <x v="3"/>
    <x v="0"/>
    <x v="4"/>
    <s v="BOSTON Model 1800 Electric Pencil Sharpeners, Putty/Woodgrain"/>
    <x v="861"/>
    <n v="3"/>
    <n v="15.64"/>
    <x v="8"/>
    <x v="0"/>
  </r>
  <r>
    <n v="44440"/>
    <x v="304"/>
    <x v="0"/>
    <x v="0"/>
    <x v="3"/>
    <s v="Prestige Round Ring Binders"/>
    <x v="862"/>
    <n v="3"/>
    <n v="-6.02"/>
    <x v="8"/>
    <x v="0"/>
  </r>
  <r>
    <n v="44440"/>
    <x v="304"/>
    <x v="0"/>
    <x v="0"/>
    <x v="0"/>
    <s v="Xerox 216"/>
    <x v="792"/>
    <n v="6"/>
    <n v="10.89"/>
    <x v="8"/>
    <x v="0"/>
  </r>
  <r>
    <n v="44440"/>
    <x v="352"/>
    <x v="20"/>
    <x v="0"/>
    <x v="3"/>
    <s v="Wilson Jones Hanging Recycled Pressboard Data Binders"/>
    <x v="863"/>
    <n v="2"/>
    <n v="8.31"/>
    <x v="8"/>
    <x v="0"/>
  </r>
  <r>
    <n v="44440"/>
    <x v="352"/>
    <x v="20"/>
    <x v="2"/>
    <x v="9"/>
    <s v="WD My Passport Ultra 2TB Portable External Hard Drive"/>
    <x v="864"/>
    <n v="3"/>
    <n v="57.12"/>
    <x v="8"/>
    <x v="0"/>
  </r>
  <r>
    <n v="44441"/>
    <x v="176"/>
    <x v="20"/>
    <x v="0"/>
    <x v="12"/>
    <s v="Holmes Cool Mist Humidifier for the Whole House with 8-Gallon Output per Day, Extended Life Filter"/>
    <x v="29"/>
    <n v="1"/>
    <n v="8.9600000000000009"/>
    <x v="8"/>
    <x v="0"/>
  </r>
  <r>
    <n v="44441"/>
    <x v="176"/>
    <x v="20"/>
    <x v="1"/>
    <x v="8"/>
    <s v="Tenex Carpeted, Granite-Look or Clear Contemporary Contour Shape Chair Mats"/>
    <x v="865"/>
    <n v="1"/>
    <n v="4.95"/>
    <x v="8"/>
    <x v="0"/>
  </r>
  <r>
    <n v="44441"/>
    <x v="68"/>
    <x v="20"/>
    <x v="0"/>
    <x v="4"/>
    <s v="SANFORD Major Accent Highlighters"/>
    <x v="866"/>
    <n v="3"/>
    <n v="8.07"/>
    <x v="8"/>
    <x v="0"/>
  </r>
  <r>
    <n v="44441"/>
    <x v="375"/>
    <x v="20"/>
    <x v="0"/>
    <x v="4"/>
    <s v="Newell 324"/>
    <x v="867"/>
    <n v="5"/>
    <n v="16.170000000000002"/>
    <x v="8"/>
    <x v="0"/>
  </r>
  <r>
    <n v="44441"/>
    <x v="375"/>
    <x v="20"/>
    <x v="0"/>
    <x v="0"/>
    <s v="Easy-staple paper"/>
    <x v="98"/>
    <n v="3"/>
    <n v="7.02"/>
    <x v="8"/>
    <x v="0"/>
  </r>
  <r>
    <n v="44441"/>
    <x v="107"/>
    <x v="1"/>
    <x v="2"/>
    <x v="9"/>
    <s v="Logitech Wireless Performance Mouse MX for PC and Mac"/>
    <x v="868"/>
    <n v="3"/>
    <n v="53.99"/>
    <x v="8"/>
    <x v="0"/>
  </r>
  <r>
    <n v="44441"/>
    <x v="340"/>
    <x v="0"/>
    <x v="2"/>
    <x v="15"/>
    <s v="Epson TM-T88V Direct Thermal Printer - Monochrome - Desktop"/>
    <x v="869"/>
    <n v="3"/>
    <n v="-121.27"/>
    <x v="8"/>
    <x v="0"/>
  </r>
  <r>
    <n v="44441"/>
    <x v="42"/>
    <x v="13"/>
    <x v="0"/>
    <x v="3"/>
    <s v="GBC DocuBind TL300 Electric Binding System"/>
    <x v="870"/>
    <n v="2"/>
    <n v="843.17"/>
    <x v="8"/>
    <x v="0"/>
  </r>
  <r>
    <n v="44441"/>
    <x v="240"/>
    <x v="1"/>
    <x v="2"/>
    <x v="9"/>
    <s v="LogitechÂ Gaming G510s - Keyboard"/>
    <x v="871"/>
    <n v="7"/>
    <n v="95.19"/>
    <x v="8"/>
    <x v="0"/>
  </r>
  <r>
    <n v="44442"/>
    <x v="156"/>
    <x v="20"/>
    <x v="0"/>
    <x v="1"/>
    <s v="Avery 514"/>
    <x v="221"/>
    <n v="5"/>
    <n v="7.06"/>
    <x v="8"/>
    <x v="0"/>
  </r>
  <r>
    <n v="44442"/>
    <x v="376"/>
    <x v="0"/>
    <x v="0"/>
    <x v="3"/>
    <s v="GBC VeloBinder Strips"/>
    <x v="872"/>
    <n v="5"/>
    <n v="-11.52"/>
    <x v="8"/>
    <x v="0"/>
  </r>
  <r>
    <n v="44444"/>
    <x v="377"/>
    <x v="10"/>
    <x v="0"/>
    <x v="2"/>
    <s v="Economy Rollaway Files"/>
    <x v="873"/>
    <n v="2"/>
    <n v="19.82"/>
    <x v="8"/>
    <x v="0"/>
  </r>
  <r>
    <n v="44444"/>
    <x v="378"/>
    <x v="16"/>
    <x v="1"/>
    <x v="8"/>
    <s v="Telescoping Adjustable Floor Lamp"/>
    <x v="665"/>
    <n v="2"/>
    <n v="2"/>
    <x v="8"/>
    <x v="0"/>
  </r>
  <r>
    <n v="44445"/>
    <x v="379"/>
    <x v="3"/>
    <x v="1"/>
    <x v="8"/>
    <s v="Eldon Expressions Wood and Plastic Desk Accessories, Cherry Wood"/>
    <x v="874"/>
    <n v="6"/>
    <n v="12.15"/>
    <x v="8"/>
    <x v="0"/>
  </r>
  <r>
    <n v="44445"/>
    <x v="379"/>
    <x v="3"/>
    <x v="0"/>
    <x v="1"/>
    <s v="Avery 516"/>
    <x v="875"/>
    <n v="8"/>
    <n v="27.49"/>
    <x v="8"/>
    <x v="0"/>
  </r>
  <r>
    <n v="44446"/>
    <x v="191"/>
    <x v="2"/>
    <x v="0"/>
    <x v="2"/>
    <s v="Carina 42&quot;Hx23 3/4&quot;W Media Storage Unit"/>
    <x v="876"/>
    <n v="1"/>
    <n v="-14.58"/>
    <x v="8"/>
    <x v="0"/>
  </r>
  <r>
    <n v="44446"/>
    <x v="191"/>
    <x v="2"/>
    <x v="2"/>
    <x v="6"/>
    <s v="invisibleSHIELD by ZAGG Smudge-Free Screen Protector"/>
    <x v="877"/>
    <n v="3"/>
    <n v="4.32"/>
    <x v="8"/>
    <x v="0"/>
  </r>
  <r>
    <n v="44446"/>
    <x v="191"/>
    <x v="2"/>
    <x v="1"/>
    <x v="8"/>
    <s v="DAX Natural Wood-Tone Poster Frame"/>
    <x v="878"/>
    <n v="2"/>
    <n v="8.4700000000000006"/>
    <x v="8"/>
    <x v="0"/>
  </r>
  <r>
    <n v="44446"/>
    <x v="191"/>
    <x v="2"/>
    <x v="2"/>
    <x v="15"/>
    <s v="StarTech.com 10/100 VDSL2 Ethernet Extender Kit"/>
    <x v="879"/>
    <n v="4"/>
    <n v="-559.36"/>
    <x v="8"/>
    <x v="0"/>
  </r>
  <r>
    <n v="44446"/>
    <x v="23"/>
    <x v="39"/>
    <x v="1"/>
    <x v="8"/>
    <s v="Executive Impressions 13&quot; Clairmont Wall Clock"/>
    <x v="880"/>
    <n v="3"/>
    <n v="23.65"/>
    <x v="8"/>
    <x v="0"/>
  </r>
  <r>
    <n v="44446"/>
    <x v="23"/>
    <x v="39"/>
    <x v="0"/>
    <x v="3"/>
    <s v="GBC Laser Imprintable Binding System Covers, Desert Sand"/>
    <x v="881"/>
    <n v="3"/>
    <n v="20.12"/>
    <x v="8"/>
    <x v="0"/>
  </r>
  <r>
    <n v="44446"/>
    <x v="23"/>
    <x v="39"/>
    <x v="0"/>
    <x v="0"/>
    <s v="Xerox 2000"/>
    <x v="115"/>
    <n v="2"/>
    <n v="6.22"/>
    <x v="8"/>
    <x v="0"/>
  </r>
  <r>
    <n v="44446"/>
    <x v="23"/>
    <x v="39"/>
    <x v="1"/>
    <x v="8"/>
    <s v="3M Polarizing Task Lamp with Clamp Arm, Light Gray"/>
    <x v="882"/>
    <n v="6"/>
    <n v="213.69"/>
    <x v="8"/>
    <x v="0"/>
  </r>
  <r>
    <n v="44446"/>
    <x v="23"/>
    <x v="39"/>
    <x v="2"/>
    <x v="6"/>
    <s v="Plantronics CordlessÂ Phone HeadsetÂ with In-line Volume - M214C"/>
    <x v="681"/>
    <n v="3"/>
    <n v="28.31"/>
    <x v="8"/>
    <x v="0"/>
  </r>
  <r>
    <n v="44446"/>
    <x v="380"/>
    <x v="20"/>
    <x v="2"/>
    <x v="6"/>
    <s v="AT&amp;T EL51110 DECT"/>
    <x v="883"/>
    <n v="3"/>
    <n v="109.61"/>
    <x v="8"/>
    <x v="0"/>
  </r>
  <r>
    <n v="44446"/>
    <x v="381"/>
    <x v="0"/>
    <x v="2"/>
    <x v="6"/>
    <s v="Panasonic KX TS3282B Corded phone"/>
    <x v="884"/>
    <n v="3"/>
    <n v="14.76"/>
    <x v="8"/>
    <x v="0"/>
  </r>
  <r>
    <n v="44446"/>
    <x v="381"/>
    <x v="0"/>
    <x v="0"/>
    <x v="3"/>
    <s v="Angle-D Binders with Locking Rings, Label Holders"/>
    <x v="885"/>
    <n v="2"/>
    <n v="-4.82"/>
    <x v="8"/>
    <x v="0"/>
  </r>
  <r>
    <n v="44446"/>
    <x v="381"/>
    <x v="0"/>
    <x v="1"/>
    <x v="13"/>
    <s v="Riverside Furniture Oval Coffee Table, Oval End Table, End Table with Drawer"/>
    <x v="886"/>
    <n v="1"/>
    <n v="-22.95"/>
    <x v="8"/>
    <x v="0"/>
  </r>
  <r>
    <n v="44446"/>
    <x v="381"/>
    <x v="0"/>
    <x v="2"/>
    <x v="9"/>
    <s v="Belkin Standard 104 key USB Keyboard"/>
    <x v="887"/>
    <n v="4"/>
    <n v="-2.92"/>
    <x v="8"/>
    <x v="0"/>
  </r>
  <r>
    <n v="44446"/>
    <x v="381"/>
    <x v="0"/>
    <x v="0"/>
    <x v="4"/>
    <s v="Dixon Ticonderoga Core-Lock Colored Pencils"/>
    <x v="888"/>
    <n v="3"/>
    <n v="3.55"/>
    <x v="8"/>
    <x v="0"/>
  </r>
  <r>
    <n v="44446"/>
    <x v="81"/>
    <x v="39"/>
    <x v="1"/>
    <x v="13"/>
    <s v="KI Adjustable-Height Table"/>
    <x v="889"/>
    <n v="5"/>
    <n v="111.77"/>
    <x v="8"/>
    <x v="0"/>
  </r>
  <r>
    <n v="44446"/>
    <x v="81"/>
    <x v="39"/>
    <x v="0"/>
    <x v="3"/>
    <s v="Avery Recycled Flexi-View Covers for Binding Systems"/>
    <x v="890"/>
    <n v="2"/>
    <n v="15.39"/>
    <x v="8"/>
    <x v="0"/>
  </r>
  <r>
    <n v="44446"/>
    <x v="81"/>
    <x v="39"/>
    <x v="1"/>
    <x v="5"/>
    <s v="Padded Folding Chairs, Black, 4/Carton"/>
    <x v="891"/>
    <n v="2"/>
    <n v="45.35"/>
    <x v="8"/>
    <x v="0"/>
  </r>
  <r>
    <n v="44446"/>
    <x v="81"/>
    <x v="39"/>
    <x v="0"/>
    <x v="2"/>
    <s v="Akro-Mils 12-Gallon Tote"/>
    <x v="892"/>
    <n v="2"/>
    <n v="5.76"/>
    <x v="8"/>
    <x v="0"/>
  </r>
  <r>
    <n v="44446"/>
    <x v="382"/>
    <x v="3"/>
    <x v="0"/>
    <x v="14"/>
    <s v="Acme Design Line 8&quot; Stainless Steel Bent Scissors w/Champagne Handles, 3-1/8&quot; Cut"/>
    <x v="680"/>
    <n v="4"/>
    <n v="7.39"/>
    <x v="8"/>
    <x v="0"/>
  </r>
  <r>
    <n v="44446"/>
    <x v="382"/>
    <x v="3"/>
    <x v="0"/>
    <x v="0"/>
    <s v="Message Book, Wirebound, Four 5 1/2&quot; X 4&quot; Forms/Pg., 200 Dupl. Sets/Book"/>
    <x v="893"/>
    <n v="2"/>
    <n v="9.66"/>
    <x v="8"/>
    <x v="0"/>
  </r>
  <r>
    <n v="44446"/>
    <x v="382"/>
    <x v="3"/>
    <x v="0"/>
    <x v="3"/>
    <s v="Avery Legal 4-Ring Binder"/>
    <x v="894"/>
    <n v="5"/>
    <n v="31.47"/>
    <x v="8"/>
    <x v="0"/>
  </r>
  <r>
    <n v="44446"/>
    <x v="228"/>
    <x v="1"/>
    <x v="0"/>
    <x v="7"/>
    <s v="Acco Hot Clips Clips to Go"/>
    <x v="895"/>
    <n v="5"/>
    <n v="4.1100000000000003"/>
    <x v="8"/>
    <x v="0"/>
  </r>
  <r>
    <n v="44446"/>
    <x v="228"/>
    <x v="1"/>
    <x v="0"/>
    <x v="3"/>
    <s v="Avery Heavy-Duty EZD View Binder with Locking Rings"/>
    <x v="896"/>
    <n v="3"/>
    <n v="-6.51"/>
    <x v="8"/>
    <x v="0"/>
  </r>
  <r>
    <n v="44446"/>
    <x v="228"/>
    <x v="1"/>
    <x v="0"/>
    <x v="3"/>
    <s v="Ibico Hi-Tech Manual Binding System"/>
    <x v="897"/>
    <n v="5"/>
    <n v="-533.73"/>
    <x v="8"/>
    <x v="0"/>
  </r>
  <r>
    <n v="44447"/>
    <x v="383"/>
    <x v="0"/>
    <x v="0"/>
    <x v="4"/>
    <s v="BIC Brite Liner Highlighters"/>
    <x v="20"/>
    <n v="3"/>
    <n v="2.73"/>
    <x v="8"/>
    <x v="0"/>
  </r>
  <r>
    <n v="44447"/>
    <x v="383"/>
    <x v="0"/>
    <x v="2"/>
    <x v="15"/>
    <s v="Lexmark MX611dhe Monochrome Laser Printer"/>
    <x v="898"/>
    <n v="8"/>
    <n v="-1359.99"/>
    <x v="8"/>
    <x v="0"/>
  </r>
  <r>
    <n v="44447"/>
    <x v="383"/>
    <x v="0"/>
    <x v="0"/>
    <x v="2"/>
    <s v="Space Solutions HD Industrial Steel Shelving."/>
    <x v="899"/>
    <n v="3"/>
    <n v="-58.63"/>
    <x v="8"/>
    <x v="0"/>
  </r>
  <r>
    <n v="44447"/>
    <x v="383"/>
    <x v="0"/>
    <x v="1"/>
    <x v="5"/>
    <s v="SAFCO Arco Folding Chair"/>
    <x v="900"/>
    <n v="9"/>
    <n v="-24.86"/>
    <x v="8"/>
    <x v="0"/>
  </r>
  <r>
    <n v="44447"/>
    <x v="383"/>
    <x v="0"/>
    <x v="0"/>
    <x v="4"/>
    <s v="Sanford Liquid Accent Highlighters"/>
    <x v="890"/>
    <n v="6"/>
    <n v="6.81"/>
    <x v="8"/>
    <x v="0"/>
  </r>
  <r>
    <n v="44447"/>
    <x v="383"/>
    <x v="0"/>
    <x v="0"/>
    <x v="12"/>
    <s v="Kensington 7 Outlet MasterPiece Power Center"/>
    <x v="901"/>
    <n v="5"/>
    <n v="-453.85"/>
    <x v="8"/>
    <x v="0"/>
  </r>
  <r>
    <n v="44447"/>
    <x v="383"/>
    <x v="0"/>
    <x v="2"/>
    <x v="6"/>
    <s v="JBL Micro Wireless Portable Bluetooth Speaker"/>
    <x v="902"/>
    <n v="3"/>
    <n v="9"/>
    <x v="8"/>
    <x v="0"/>
  </r>
  <r>
    <n v="44447"/>
    <x v="333"/>
    <x v="3"/>
    <x v="2"/>
    <x v="9"/>
    <s v="Logitech Wireless Touch Keyboard K400"/>
    <x v="903"/>
    <n v="2"/>
    <n v="8.5"/>
    <x v="8"/>
    <x v="0"/>
  </r>
  <r>
    <n v="44447"/>
    <x v="384"/>
    <x v="0"/>
    <x v="0"/>
    <x v="3"/>
    <s v="GBC ProClick Punch Binding System"/>
    <x v="904"/>
    <n v="4"/>
    <n v="-79.34"/>
    <x v="8"/>
    <x v="0"/>
  </r>
  <r>
    <n v="44447"/>
    <x v="385"/>
    <x v="4"/>
    <x v="2"/>
    <x v="9"/>
    <s v="Memorex Froggy Flash Drive 4 GB"/>
    <x v="905"/>
    <n v="3"/>
    <n v="12.86"/>
    <x v="8"/>
    <x v="0"/>
  </r>
  <r>
    <n v="44447"/>
    <x v="385"/>
    <x v="4"/>
    <x v="2"/>
    <x v="9"/>
    <s v="Maxell 74 Minute CD-R Spindle, 50/Pack"/>
    <x v="906"/>
    <n v="4"/>
    <n v="30.2"/>
    <x v="8"/>
    <x v="0"/>
  </r>
  <r>
    <n v="44447"/>
    <x v="285"/>
    <x v="3"/>
    <x v="0"/>
    <x v="12"/>
    <s v="Holmes Replacement Filter for HEPA Air Cleaner, Medium Room"/>
    <x v="907"/>
    <n v="5"/>
    <n v="24.36"/>
    <x v="8"/>
    <x v="0"/>
  </r>
  <r>
    <n v="44447"/>
    <x v="285"/>
    <x v="3"/>
    <x v="0"/>
    <x v="2"/>
    <s v="Pizazz Global Quick File"/>
    <x v="908"/>
    <n v="1"/>
    <n v="4.1900000000000004"/>
    <x v="8"/>
    <x v="0"/>
  </r>
  <r>
    <n v="44447"/>
    <x v="285"/>
    <x v="3"/>
    <x v="0"/>
    <x v="7"/>
    <s v="Ideal Clamps"/>
    <x v="909"/>
    <n v="2"/>
    <n v="1.97"/>
    <x v="8"/>
    <x v="0"/>
  </r>
  <r>
    <n v="44447"/>
    <x v="207"/>
    <x v="6"/>
    <x v="0"/>
    <x v="7"/>
    <s v="Advantus Plastic Paper Clips"/>
    <x v="706"/>
    <n v="9"/>
    <n v="21.6"/>
    <x v="8"/>
    <x v="0"/>
  </r>
  <r>
    <n v="44447"/>
    <x v="207"/>
    <x v="6"/>
    <x v="2"/>
    <x v="15"/>
    <s v="Epson WorkForce WF-2530 All-in-One Printer, Copier Scanner"/>
    <x v="910"/>
    <n v="3"/>
    <n v="90.29"/>
    <x v="8"/>
    <x v="0"/>
  </r>
  <r>
    <n v="44447"/>
    <x v="386"/>
    <x v="20"/>
    <x v="0"/>
    <x v="12"/>
    <s v="Black &amp; Decker Filter for Double Action Dustbuster Cordless Vac BLDV7210"/>
    <x v="723"/>
    <n v="2"/>
    <n v="4.2"/>
    <x v="8"/>
    <x v="0"/>
  </r>
  <r>
    <n v="44447"/>
    <x v="387"/>
    <x v="22"/>
    <x v="0"/>
    <x v="4"/>
    <s v="Prang Colored Pencils"/>
    <x v="911"/>
    <n v="2"/>
    <n v="2.65"/>
    <x v="8"/>
    <x v="0"/>
  </r>
  <r>
    <n v="44447"/>
    <x v="387"/>
    <x v="22"/>
    <x v="1"/>
    <x v="5"/>
    <s v="Hon Deluxe Fabric Upholstered Stacking Chairs, Rounded Back"/>
    <x v="912"/>
    <n v="5"/>
    <n v="121.99"/>
    <x v="8"/>
    <x v="0"/>
  </r>
  <r>
    <n v="44447"/>
    <x v="387"/>
    <x v="22"/>
    <x v="0"/>
    <x v="4"/>
    <s v="Hunt PowerHouse Electric Pencil Sharpener, Blue"/>
    <x v="913"/>
    <n v="8"/>
    <n v="91.15"/>
    <x v="8"/>
    <x v="0"/>
  </r>
  <r>
    <n v="44447"/>
    <x v="387"/>
    <x v="22"/>
    <x v="0"/>
    <x v="2"/>
    <s v="Carina Double Wide Media Storage Towers in Natural &amp; Black"/>
    <x v="914"/>
    <n v="6"/>
    <n v="19.440000000000001"/>
    <x v="8"/>
    <x v="0"/>
  </r>
  <r>
    <n v="44447"/>
    <x v="388"/>
    <x v="0"/>
    <x v="0"/>
    <x v="0"/>
    <s v="Geographics Note Cards, Blank, White, 8 1/2&quot; x 11&quot;"/>
    <x v="558"/>
    <n v="2"/>
    <n v="6.27"/>
    <x v="8"/>
    <x v="0"/>
  </r>
  <r>
    <n v="44447"/>
    <x v="388"/>
    <x v="0"/>
    <x v="1"/>
    <x v="5"/>
    <s v="SAFCO Arco Folding Chair"/>
    <x v="915"/>
    <n v="5"/>
    <n v="-13.81"/>
    <x v="8"/>
    <x v="0"/>
  </r>
  <r>
    <n v="44447"/>
    <x v="388"/>
    <x v="0"/>
    <x v="0"/>
    <x v="0"/>
    <s v="Snap-A-Way Black Print Carbonless Ruled Speed Letter, Triplicate"/>
    <x v="916"/>
    <n v="6"/>
    <n v="61.46"/>
    <x v="8"/>
    <x v="0"/>
  </r>
  <r>
    <n v="44447"/>
    <x v="367"/>
    <x v="20"/>
    <x v="1"/>
    <x v="5"/>
    <s v="Global Super Steno Chair"/>
    <x v="917"/>
    <n v="2"/>
    <n v="13.44"/>
    <x v="8"/>
    <x v="0"/>
  </r>
  <r>
    <n v="44447"/>
    <x v="367"/>
    <x v="20"/>
    <x v="0"/>
    <x v="4"/>
    <s v="Nontoxic Chalk"/>
    <x v="567"/>
    <n v="2"/>
    <n v="1.69"/>
    <x v="8"/>
    <x v="0"/>
  </r>
  <r>
    <n v="44447"/>
    <x v="18"/>
    <x v="3"/>
    <x v="0"/>
    <x v="3"/>
    <s v="Acco PRESSTEX Data Binder with Storage Hooks, Light Blue, 9 1/2&quot; X 11&quot;"/>
    <x v="918"/>
    <n v="2"/>
    <n v="3.01"/>
    <x v="8"/>
    <x v="0"/>
  </r>
  <r>
    <n v="44448"/>
    <x v="389"/>
    <x v="14"/>
    <x v="0"/>
    <x v="1"/>
    <s v="Alphabetical Labels for Top Tab Filing"/>
    <x v="919"/>
    <n v="7"/>
    <n v="51.8"/>
    <x v="8"/>
    <x v="0"/>
  </r>
  <r>
    <n v="44448"/>
    <x v="390"/>
    <x v="32"/>
    <x v="0"/>
    <x v="0"/>
    <s v="Xerox 1913"/>
    <x v="920"/>
    <n v="3"/>
    <n v="79.89"/>
    <x v="8"/>
    <x v="0"/>
  </r>
  <r>
    <n v="44448"/>
    <x v="390"/>
    <x v="32"/>
    <x v="1"/>
    <x v="5"/>
    <s v="Global Italian Leather Office Chair"/>
    <x v="921"/>
    <n v="6"/>
    <n v="212.19"/>
    <x v="8"/>
    <x v="0"/>
  </r>
  <r>
    <n v="44448"/>
    <x v="390"/>
    <x v="32"/>
    <x v="0"/>
    <x v="0"/>
    <s v="Advantus Motivational Note Cards"/>
    <x v="922"/>
    <n v="2"/>
    <n v="12.84"/>
    <x v="8"/>
    <x v="0"/>
  </r>
  <r>
    <n v="44448"/>
    <x v="390"/>
    <x v="32"/>
    <x v="0"/>
    <x v="2"/>
    <s v="Tennsco 6- and 18-Compartment Lockers"/>
    <x v="27"/>
    <n v="5"/>
    <n v="238.65"/>
    <x v="8"/>
    <x v="0"/>
  </r>
  <r>
    <n v="44448"/>
    <x v="391"/>
    <x v="2"/>
    <x v="0"/>
    <x v="0"/>
    <s v="Xerox 210"/>
    <x v="143"/>
    <n v="3"/>
    <n v="5.44"/>
    <x v="8"/>
    <x v="0"/>
  </r>
  <r>
    <n v="44448"/>
    <x v="391"/>
    <x v="2"/>
    <x v="2"/>
    <x v="9"/>
    <s v="Rosewill 107 Normal Keys USB Wired Standard Keyboard"/>
    <x v="923"/>
    <n v="6"/>
    <n v="-4.8499999999999996"/>
    <x v="8"/>
    <x v="0"/>
  </r>
  <r>
    <n v="44448"/>
    <x v="391"/>
    <x v="2"/>
    <x v="1"/>
    <x v="8"/>
    <s v="Master Caster Door Stop, Large Neon Orange"/>
    <x v="124"/>
    <n v="3"/>
    <n v="5.0199999999999996"/>
    <x v="8"/>
    <x v="0"/>
  </r>
  <r>
    <n v="44448"/>
    <x v="391"/>
    <x v="2"/>
    <x v="2"/>
    <x v="6"/>
    <s v="Polycom SoundPoint IP 450 VoIP phone"/>
    <x v="924"/>
    <n v="1"/>
    <n v="-31.62"/>
    <x v="8"/>
    <x v="0"/>
  </r>
  <r>
    <n v="44448"/>
    <x v="392"/>
    <x v="25"/>
    <x v="2"/>
    <x v="15"/>
    <s v="3D Systems Cube Printer, 2nd Generation, White"/>
    <x v="925"/>
    <n v="2"/>
    <n v="-572"/>
    <x v="8"/>
    <x v="0"/>
  </r>
  <r>
    <n v="44448"/>
    <x v="155"/>
    <x v="10"/>
    <x v="1"/>
    <x v="8"/>
    <s v="Nu-Dell Executive Frame"/>
    <x v="926"/>
    <n v="6"/>
    <n v="12.89"/>
    <x v="8"/>
    <x v="0"/>
  </r>
  <r>
    <n v="44448"/>
    <x v="155"/>
    <x v="10"/>
    <x v="0"/>
    <x v="4"/>
    <s v="Newell 320"/>
    <x v="927"/>
    <n v="9"/>
    <n v="2.7"/>
    <x v="8"/>
    <x v="0"/>
  </r>
  <r>
    <n v="44448"/>
    <x v="393"/>
    <x v="1"/>
    <x v="0"/>
    <x v="0"/>
    <s v="Ampad Poly Cover Wirebound Steno Book, 6&quot; x 9&quot; Assorted Colors, Gregg Ruled"/>
    <x v="389"/>
    <n v="3"/>
    <n v="3.41"/>
    <x v="8"/>
    <x v="0"/>
  </r>
  <r>
    <n v="44449"/>
    <x v="163"/>
    <x v="6"/>
    <x v="0"/>
    <x v="3"/>
    <s v="Tuff Stuff Recycled Round Ring Binders"/>
    <x v="99"/>
    <n v="2"/>
    <n v="4.72"/>
    <x v="8"/>
    <x v="0"/>
  </r>
  <r>
    <n v="44449"/>
    <x v="68"/>
    <x v="11"/>
    <x v="0"/>
    <x v="10"/>
    <s v="Peel &amp; Seel Envelopes"/>
    <x v="928"/>
    <n v="7"/>
    <n v="7.6"/>
    <x v="8"/>
    <x v="0"/>
  </r>
  <r>
    <n v="44449"/>
    <x v="68"/>
    <x v="11"/>
    <x v="1"/>
    <x v="5"/>
    <s v="GuestStacker Chair with Chrome Finish Legs"/>
    <x v="366"/>
    <n v="5"/>
    <n v="148.69999999999999"/>
    <x v="8"/>
    <x v="0"/>
  </r>
  <r>
    <n v="44449"/>
    <x v="394"/>
    <x v="23"/>
    <x v="0"/>
    <x v="12"/>
    <s v="Kensington 6 Outlet Guardian Standard Surge Protector"/>
    <x v="929"/>
    <n v="4"/>
    <n v="22.12"/>
    <x v="8"/>
    <x v="0"/>
  </r>
  <r>
    <n v="44449"/>
    <x v="394"/>
    <x v="23"/>
    <x v="1"/>
    <x v="8"/>
    <s v="Dana Fluorescent Magnifying Lamp, White, 36&quot;"/>
    <x v="930"/>
    <n v="5"/>
    <n v="76.47"/>
    <x v="8"/>
    <x v="0"/>
  </r>
  <r>
    <n v="44450"/>
    <x v="395"/>
    <x v="3"/>
    <x v="1"/>
    <x v="8"/>
    <s v="Deflect-o DuraMat Lighweight, Studded, Beveled Mat for Low Pile Carpeting"/>
    <x v="931"/>
    <n v="3"/>
    <n v="21.75"/>
    <x v="8"/>
    <x v="0"/>
  </r>
  <r>
    <n v="44451"/>
    <x v="26"/>
    <x v="20"/>
    <x v="2"/>
    <x v="15"/>
    <s v="Epson WorkForce WF-2530 All-in-One Printer, Copier Scanner"/>
    <x v="932"/>
    <n v="1"/>
    <n v="30.1"/>
    <x v="8"/>
    <x v="0"/>
  </r>
  <r>
    <n v="44451"/>
    <x v="396"/>
    <x v="25"/>
    <x v="0"/>
    <x v="0"/>
    <s v="Xerox 220"/>
    <x v="320"/>
    <n v="2"/>
    <n v="3.63"/>
    <x v="8"/>
    <x v="0"/>
  </r>
  <r>
    <n v="44451"/>
    <x v="396"/>
    <x v="25"/>
    <x v="0"/>
    <x v="12"/>
    <s v="Fellowes 8 Outlet Superior Workstation Surge Protector"/>
    <x v="933"/>
    <n v="5"/>
    <n v="18.77"/>
    <x v="8"/>
    <x v="0"/>
  </r>
  <r>
    <n v="44451"/>
    <x v="396"/>
    <x v="25"/>
    <x v="2"/>
    <x v="9"/>
    <s v="SanDisk Cruzer 32 GB USB Flash Drive"/>
    <x v="934"/>
    <n v="1"/>
    <n v="2.2799999999999998"/>
    <x v="8"/>
    <x v="0"/>
  </r>
  <r>
    <n v="44451"/>
    <x v="397"/>
    <x v="0"/>
    <x v="0"/>
    <x v="3"/>
    <s v="Wilson Jones Impact Binders"/>
    <x v="193"/>
    <n v="5"/>
    <n v="-8.0299999999999994"/>
    <x v="8"/>
    <x v="0"/>
  </r>
  <r>
    <n v="44451"/>
    <x v="192"/>
    <x v="10"/>
    <x v="0"/>
    <x v="3"/>
    <s v="Premier Elliptical Ring Binder, Black"/>
    <x v="935"/>
    <n v="7"/>
    <n v="-46.88"/>
    <x v="8"/>
    <x v="0"/>
  </r>
  <r>
    <n v="44451"/>
    <x v="398"/>
    <x v="42"/>
    <x v="0"/>
    <x v="14"/>
    <s v="Compact Automatic Electric Letter Opener"/>
    <x v="936"/>
    <n v="3"/>
    <n v="7.16"/>
    <x v="8"/>
    <x v="0"/>
  </r>
  <r>
    <n v="44451"/>
    <x v="398"/>
    <x v="42"/>
    <x v="2"/>
    <x v="9"/>
    <s v="SanDisk Cruzer 16 GB USB Flash Drive"/>
    <x v="937"/>
    <n v="5"/>
    <n v="10.91"/>
    <x v="8"/>
    <x v="0"/>
  </r>
  <r>
    <n v="44451"/>
    <x v="398"/>
    <x v="42"/>
    <x v="0"/>
    <x v="3"/>
    <s v="GBC DocuBind P100 Manual Binding Machine"/>
    <x v="938"/>
    <n v="2"/>
    <n v="149.38"/>
    <x v="8"/>
    <x v="0"/>
  </r>
  <r>
    <n v="44451"/>
    <x v="398"/>
    <x v="42"/>
    <x v="1"/>
    <x v="8"/>
    <s v="Seth Thomas 8 1/2&quot; Cubicle Clock"/>
    <x v="939"/>
    <n v="2"/>
    <n v="12.98"/>
    <x v="8"/>
    <x v="0"/>
  </r>
  <r>
    <n v="44451"/>
    <x v="399"/>
    <x v="20"/>
    <x v="1"/>
    <x v="5"/>
    <s v="HON 5400 Series Task Chairs for Big and Tall"/>
    <x v="940"/>
    <n v="6"/>
    <n v="420.59"/>
    <x v="8"/>
    <x v="0"/>
  </r>
  <r>
    <n v="44452"/>
    <x v="400"/>
    <x v="25"/>
    <x v="0"/>
    <x v="3"/>
    <s v="GBC Instant Index System for Binding Systems"/>
    <x v="941"/>
    <n v="7"/>
    <n v="-12.43"/>
    <x v="8"/>
    <x v="0"/>
  </r>
  <r>
    <n v="44452"/>
    <x v="401"/>
    <x v="2"/>
    <x v="0"/>
    <x v="0"/>
    <s v="Xerox 1985"/>
    <x v="143"/>
    <n v="3"/>
    <n v="5.44"/>
    <x v="8"/>
    <x v="0"/>
  </r>
  <r>
    <n v="44452"/>
    <x v="401"/>
    <x v="2"/>
    <x v="2"/>
    <x v="9"/>
    <s v="Hypercom P1300 Pinpad"/>
    <x v="942"/>
    <n v="5"/>
    <n v="53.55"/>
    <x v="8"/>
    <x v="0"/>
  </r>
  <r>
    <n v="44452"/>
    <x v="284"/>
    <x v="20"/>
    <x v="0"/>
    <x v="4"/>
    <s v="Newell 322"/>
    <x v="943"/>
    <n v="3"/>
    <n v="1.47"/>
    <x v="8"/>
    <x v="0"/>
  </r>
  <r>
    <n v="44452"/>
    <x v="402"/>
    <x v="12"/>
    <x v="0"/>
    <x v="2"/>
    <s v="Eldon File Chest Portable File"/>
    <x v="944"/>
    <n v="5"/>
    <n v="5.96"/>
    <x v="8"/>
    <x v="0"/>
  </r>
  <r>
    <n v="44452"/>
    <x v="288"/>
    <x v="0"/>
    <x v="1"/>
    <x v="5"/>
    <s v="Padded Folding Chairs, Black, 4/Carton"/>
    <x v="945"/>
    <n v="6"/>
    <n v="-9.7200000000000006"/>
    <x v="8"/>
    <x v="0"/>
  </r>
  <r>
    <n v="44452"/>
    <x v="352"/>
    <x v="10"/>
    <x v="0"/>
    <x v="3"/>
    <s v="Acco Suede Grain Vinyl Round Ring Binder"/>
    <x v="359"/>
    <n v="3"/>
    <n v="-2"/>
    <x v="8"/>
    <x v="0"/>
  </r>
  <r>
    <n v="44452"/>
    <x v="218"/>
    <x v="22"/>
    <x v="0"/>
    <x v="7"/>
    <s v="OIC Thumb-Tacks"/>
    <x v="946"/>
    <n v="5"/>
    <n v="2.68"/>
    <x v="8"/>
    <x v="0"/>
  </r>
  <r>
    <n v="44452"/>
    <x v="218"/>
    <x v="22"/>
    <x v="1"/>
    <x v="8"/>
    <s v="C-Line Cubicle Keepers Polyproplyene Holder With Velcro Backings"/>
    <x v="947"/>
    <n v="3"/>
    <n v="5.53"/>
    <x v="8"/>
    <x v="0"/>
  </r>
  <r>
    <n v="44452"/>
    <x v="218"/>
    <x v="22"/>
    <x v="0"/>
    <x v="14"/>
    <s v="Acme Value Line Scissors"/>
    <x v="948"/>
    <n v="2"/>
    <n v="2.19"/>
    <x v="8"/>
    <x v="0"/>
  </r>
  <r>
    <n v="44452"/>
    <x v="218"/>
    <x v="22"/>
    <x v="2"/>
    <x v="9"/>
    <s v="Logitech Wireless Performance Mouse MX for PC and Mac"/>
    <x v="766"/>
    <n v="2"/>
    <n v="75.989999999999995"/>
    <x v="8"/>
    <x v="0"/>
  </r>
  <r>
    <n v="44452"/>
    <x v="218"/>
    <x v="22"/>
    <x v="2"/>
    <x v="9"/>
    <s v="Memorex Mini Travel Drive 64 GB USB 2.0 Flash Drive"/>
    <x v="949"/>
    <n v="4"/>
    <n v="60.88"/>
    <x v="8"/>
    <x v="0"/>
  </r>
  <r>
    <n v="44452"/>
    <x v="218"/>
    <x v="22"/>
    <x v="2"/>
    <x v="9"/>
    <s v="WD My Passport Ultra 500GB Portable External Hard Drive"/>
    <x v="950"/>
    <n v="2"/>
    <n v="20.059999999999999"/>
    <x v="8"/>
    <x v="0"/>
  </r>
  <r>
    <n v="44452"/>
    <x v="218"/>
    <x v="22"/>
    <x v="0"/>
    <x v="0"/>
    <s v="Xerox 1942"/>
    <x v="732"/>
    <n v="1"/>
    <n v="24.47"/>
    <x v="8"/>
    <x v="0"/>
  </r>
  <r>
    <n v="44452"/>
    <x v="218"/>
    <x v="22"/>
    <x v="0"/>
    <x v="12"/>
    <s v="Holmes Replacement Filter for HEPA Air Cleaner, Medium Room"/>
    <x v="951"/>
    <n v="2"/>
    <n v="9.74"/>
    <x v="8"/>
    <x v="0"/>
  </r>
  <r>
    <n v="44453"/>
    <x v="403"/>
    <x v="1"/>
    <x v="0"/>
    <x v="12"/>
    <s v="Kensington 7 Outlet MasterPiece HOMEOFFICE Power Control Center"/>
    <x v="952"/>
    <n v="2"/>
    <n v="-131.12"/>
    <x v="8"/>
    <x v="0"/>
  </r>
  <r>
    <n v="44453"/>
    <x v="403"/>
    <x v="1"/>
    <x v="0"/>
    <x v="1"/>
    <s v="Avery 51"/>
    <x v="953"/>
    <n v="4"/>
    <n v="6.55"/>
    <x v="8"/>
    <x v="0"/>
  </r>
  <r>
    <n v="44453"/>
    <x v="404"/>
    <x v="20"/>
    <x v="0"/>
    <x v="2"/>
    <s v="Fellowes Officeware Wire Shelving"/>
    <x v="954"/>
    <n v="5"/>
    <n v="8.98"/>
    <x v="8"/>
    <x v="0"/>
  </r>
  <r>
    <n v="44453"/>
    <x v="404"/>
    <x v="20"/>
    <x v="0"/>
    <x v="10"/>
    <s v="Colored Envelopes"/>
    <x v="955"/>
    <n v="3"/>
    <n v="5.09"/>
    <x v="8"/>
    <x v="0"/>
  </r>
  <r>
    <n v="44453"/>
    <x v="273"/>
    <x v="16"/>
    <x v="0"/>
    <x v="12"/>
    <s v="Sanitaire Vibra Groomer IR Commercial Upright Vacuum, Replacement Belts"/>
    <x v="956"/>
    <n v="5"/>
    <n v="1.3"/>
    <x v="8"/>
    <x v="0"/>
  </r>
  <r>
    <n v="44453"/>
    <x v="273"/>
    <x v="16"/>
    <x v="1"/>
    <x v="8"/>
    <s v="Advantus Panel Wall Acrylic Frame"/>
    <x v="957"/>
    <n v="3"/>
    <n v="3.77"/>
    <x v="8"/>
    <x v="0"/>
  </r>
  <r>
    <n v="44453"/>
    <x v="405"/>
    <x v="4"/>
    <x v="1"/>
    <x v="8"/>
    <s v="Seth Thomas 14&quot; Day/Date Wall Clock"/>
    <x v="958"/>
    <n v="5"/>
    <n v="52.69"/>
    <x v="8"/>
    <x v="0"/>
  </r>
  <r>
    <n v="44453"/>
    <x v="405"/>
    <x v="4"/>
    <x v="0"/>
    <x v="3"/>
    <s v="Avery Poly Binder Pockets"/>
    <x v="959"/>
    <n v="2"/>
    <n v="3.44"/>
    <x v="8"/>
    <x v="0"/>
  </r>
  <r>
    <n v="44453"/>
    <x v="406"/>
    <x v="20"/>
    <x v="1"/>
    <x v="13"/>
    <s v="KI Adjustable-Height Table"/>
    <x v="960"/>
    <n v="9"/>
    <n v="-108.33"/>
    <x v="8"/>
    <x v="0"/>
  </r>
  <r>
    <n v="44453"/>
    <x v="406"/>
    <x v="20"/>
    <x v="0"/>
    <x v="10"/>
    <s v="Staple envelope"/>
    <x v="961"/>
    <n v="7"/>
    <n v="31.49"/>
    <x v="8"/>
    <x v="0"/>
  </r>
  <r>
    <n v="44453"/>
    <x v="406"/>
    <x v="20"/>
    <x v="2"/>
    <x v="15"/>
    <s v="Ativa V4110MDD Micro-Cut Shredder"/>
    <x v="962"/>
    <n v="4"/>
    <n v="1371.98"/>
    <x v="8"/>
    <x v="0"/>
  </r>
  <r>
    <n v="44453"/>
    <x v="406"/>
    <x v="20"/>
    <x v="0"/>
    <x v="12"/>
    <s v="Honeywell Enviracaire Portable HEPA Air Cleaner for 17' x 22' Room"/>
    <x v="963"/>
    <n v="2"/>
    <n v="198.43"/>
    <x v="8"/>
    <x v="0"/>
  </r>
  <r>
    <n v="44453"/>
    <x v="406"/>
    <x v="20"/>
    <x v="2"/>
    <x v="6"/>
    <s v="Spigen Samsung Galaxy S5 Case Wallet"/>
    <x v="964"/>
    <n v="1"/>
    <n v="4.42"/>
    <x v="8"/>
    <x v="0"/>
  </r>
  <r>
    <n v="44453"/>
    <x v="406"/>
    <x v="20"/>
    <x v="2"/>
    <x v="6"/>
    <s v="Vtech CS6719"/>
    <x v="341"/>
    <n v="3"/>
    <n v="80.63"/>
    <x v="8"/>
    <x v="0"/>
  </r>
  <r>
    <n v="44453"/>
    <x v="406"/>
    <x v="20"/>
    <x v="0"/>
    <x v="0"/>
    <s v="Xerox 198"/>
    <x v="965"/>
    <n v="9"/>
    <n v="21.07"/>
    <x v="8"/>
    <x v="0"/>
  </r>
  <r>
    <n v="44453"/>
    <x v="134"/>
    <x v="0"/>
    <x v="0"/>
    <x v="7"/>
    <s v="Revere Boxed Rubber Bands by Revere"/>
    <x v="218"/>
    <n v="4"/>
    <n v="-1.36"/>
    <x v="8"/>
    <x v="0"/>
  </r>
  <r>
    <n v="44453"/>
    <x v="134"/>
    <x v="0"/>
    <x v="0"/>
    <x v="0"/>
    <s v="Xerox 1900"/>
    <x v="966"/>
    <n v="2"/>
    <n v="2.14"/>
    <x v="8"/>
    <x v="0"/>
  </r>
  <r>
    <n v="44453"/>
    <x v="134"/>
    <x v="0"/>
    <x v="1"/>
    <x v="8"/>
    <s v="Stacking Trays by OIC"/>
    <x v="967"/>
    <n v="5"/>
    <n v="-6.72"/>
    <x v="8"/>
    <x v="0"/>
  </r>
  <r>
    <n v="44453"/>
    <x v="134"/>
    <x v="0"/>
    <x v="0"/>
    <x v="3"/>
    <s v="Trimflex Flexible Post Binders"/>
    <x v="968"/>
    <n v="2"/>
    <n v="-13.68"/>
    <x v="8"/>
    <x v="0"/>
  </r>
  <r>
    <n v="44454"/>
    <x v="407"/>
    <x v="2"/>
    <x v="1"/>
    <x v="8"/>
    <s v="Seth Thomas 16&quot; Steel Case Clock"/>
    <x v="969"/>
    <n v="4"/>
    <n v="16.89"/>
    <x v="8"/>
    <x v="0"/>
  </r>
  <r>
    <n v="44454"/>
    <x v="116"/>
    <x v="20"/>
    <x v="0"/>
    <x v="0"/>
    <s v="Easy-staple paper"/>
    <x v="98"/>
    <n v="3"/>
    <n v="7.02"/>
    <x v="8"/>
    <x v="0"/>
  </r>
  <r>
    <n v="44454"/>
    <x v="116"/>
    <x v="20"/>
    <x v="1"/>
    <x v="8"/>
    <s v="Master Caster Door Stop, Large Neon Orange"/>
    <x v="93"/>
    <n v="2"/>
    <n v="6.26"/>
    <x v="8"/>
    <x v="0"/>
  </r>
  <r>
    <n v="44455"/>
    <x v="211"/>
    <x v="20"/>
    <x v="0"/>
    <x v="3"/>
    <s v="Avery Trapezoid Extra Heavy Duty 4&quot; Binders"/>
    <x v="970"/>
    <n v="1"/>
    <n v="12.58"/>
    <x v="8"/>
    <x v="0"/>
  </r>
  <r>
    <n v="44456"/>
    <x v="408"/>
    <x v="2"/>
    <x v="0"/>
    <x v="3"/>
    <s v="Acco Pressboard Covers with Storage Hooks, 14 7/8&quot; x 11&quot;, Light Blue"/>
    <x v="971"/>
    <n v="4"/>
    <n v="-4.12"/>
    <x v="8"/>
    <x v="0"/>
  </r>
  <r>
    <n v="44456"/>
    <x v="388"/>
    <x v="25"/>
    <x v="2"/>
    <x v="9"/>
    <s v="Logitech Trackman Marble Mouse"/>
    <x v="972"/>
    <n v="2"/>
    <n v="13.2"/>
    <x v="8"/>
    <x v="0"/>
  </r>
  <r>
    <n v="44456"/>
    <x v="388"/>
    <x v="25"/>
    <x v="0"/>
    <x v="0"/>
    <s v="Xerox 1924"/>
    <x v="973"/>
    <n v="1"/>
    <n v="1.68"/>
    <x v="8"/>
    <x v="0"/>
  </r>
  <r>
    <n v="44456"/>
    <x v="84"/>
    <x v="22"/>
    <x v="0"/>
    <x v="2"/>
    <s v="Eldon Gobal File Keepers"/>
    <x v="974"/>
    <n v="2"/>
    <n v="1.21"/>
    <x v="8"/>
    <x v="0"/>
  </r>
  <r>
    <n v="44456"/>
    <x v="84"/>
    <x v="22"/>
    <x v="0"/>
    <x v="2"/>
    <s v="Eldon ProFile File 'N Store Portable File Tub Letter/Legal Size Black"/>
    <x v="975"/>
    <n v="3"/>
    <n v="16.22"/>
    <x v="8"/>
    <x v="0"/>
  </r>
  <r>
    <n v="44456"/>
    <x v="84"/>
    <x v="22"/>
    <x v="1"/>
    <x v="8"/>
    <s v="Executive Impressions 12&quot; Wall Clock"/>
    <x v="976"/>
    <n v="2"/>
    <n v="13.43"/>
    <x v="8"/>
    <x v="0"/>
  </r>
  <r>
    <n v="44456"/>
    <x v="84"/>
    <x v="22"/>
    <x v="0"/>
    <x v="3"/>
    <s v="GBC Prestige Therm-A-Bind Covers"/>
    <x v="977"/>
    <n v="5"/>
    <n v="46.32"/>
    <x v="8"/>
    <x v="0"/>
  </r>
  <r>
    <n v="44456"/>
    <x v="245"/>
    <x v="3"/>
    <x v="0"/>
    <x v="10"/>
    <s v="Tyvek Interoffice Envelopes, 9 1/2&quot; x 12 1/2&quot;, 100/Box"/>
    <x v="978"/>
    <n v="3"/>
    <n v="85.98"/>
    <x v="8"/>
    <x v="0"/>
  </r>
  <r>
    <n v="44456"/>
    <x v="409"/>
    <x v="11"/>
    <x v="0"/>
    <x v="4"/>
    <s v="Newell 313"/>
    <x v="607"/>
    <n v="2"/>
    <n v="0.46"/>
    <x v="8"/>
    <x v="0"/>
  </r>
  <r>
    <n v="44456"/>
    <x v="409"/>
    <x v="11"/>
    <x v="0"/>
    <x v="4"/>
    <s v="Boston 16701 Slimline Battery Pencil Sharpener"/>
    <x v="979"/>
    <n v="3"/>
    <n v="4.78"/>
    <x v="8"/>
    <x v="0"/>
  </r>
  <r>
    <n v="44456"/>
    <x v="409"/>
    <x v="11"/>
    <x v="0"/>
    <x v="0"/>
    <s v="Riverleaf Stik-Withit Designer Note Cubes"/>
    <x v="980"/>
    <n v="5"/>
    <n v="13.08"/>
    <x v="8"/>
    <x v="0"/>
  </r>
  <r>
    <n v="44456"/>
    <x v="409"/>
    <x v="11"/>
    <x v="2"/>
    <x v="15"/>
    <s v="Plantronics Single Ear Headset"/>
    <x v="660"/>
    <n v="5"/>
    <n v="-21.95"/>
    <x v="8"/>
    <x v="0"/>
  </r>
  <r>
    <n v="44456"/>
    <x v="409"/>
    <x v="11"/>
    <x v="0"/>
    <x v="0"/>
    <s v="Xerox 1960"/>
    <x v="981"/>
    <n v="6"/>
    <n v="46.47"/>
    <x v="8"/>
    <x v="0"/>
  </r>
  <r>
    <n v="44456"/>
    <x v="409"/>
    <x v="11"/>
    <x v="2"/>
    <x v="9"/>
    <s v="Verbatim 25 GB 6x Blu-ray Single Layer Recordable Disc, 3/Pack"/>
    <x v="662"/>
    <n v="10"/>
    <n v="16.78"/>
    <x v="8"/>
    <x v="0"/>
  </r>
  <r>
    <n v="44458"/>
    <x v="191"/>
    <x v="0"/>
    <x v="2"/>
    <x v="15"/>
    <s v="Lexmark MX611dhe Monochrome Laser Printer"/>
    <x v="982"/>
    <n v="3"/>
    <n v="-510"/>
    <x v="8"/>
    <x v="0"/>
  </r>
  <r>
    <n v="44458"/>
    <x v="191"/>
    <x v="0"/>
    <x v="2"/>
    <x v="15"/>
    <s v="Xerox WorkCentre 6505DN Laser Multifunction Printer"/>
    <x v="983"/>
    <n v="7"/>
    <n v="-252"/>
    <x v="8"/>
    <x v="0"/>
  </r>
  <r>
    <n v="44458"/>
    <x v="410"/>
    <x v="3"/>
    <x v="0"/>
    <x v="7"/>
    <s v="OIC Binder Clips"/>
    <x v="959"/>
    <n v="2"/>
    <n v="3.58"/>
    <x v="8"/>
    <x v="0"/>
  </r>
  <r>
    <n v="44458"/>
    <x v="154"/>
    <x v="25"/>
    <x v="0"/>
    <x v="2"/>
    <s v="Project Tote Personal File"/>
    <x v="984"/>
    <n v="6"/>
    <n v="7.58"/>
    <x v="8"/>
    <x v="0"/>
  </r>
  <r>
    <n v="44458"/>
    <x v="154"/>
    <x v="25"/>
    <x v="2"/>
    <x v="15"/>
    <s v="HP Designjet T520 Inkjet Large Format Printer - 24&quot; Color"/>
    <x v="985"/>
    <n v="3"/>
    <n v="-944.99"/>
    <x v="8"/>
    <x v="0"/>
  </r>
  <r>
    <n v="44458"/>
    <x v="183"/>
    <x v="20"/>
    <x v="1"/>
    <x v="5"/>
    <s v="Hon Olson Stacker Stools"/>
    <x v="986"/>
    <n v="7"/>
    <n v="177.42"/>
    <x v="8"/>
    <x v="0"/>
  </r>
  <r>
    <n v="44458"/>
    <x v="411"/>
    <x v="22"/>
    <x v="0"/>
    <x v="2"/>
    <s v="Decoflex Hanging Personal Folder File, Blue"/>
    <x v="860"/>
    <n v="6"/>
    <n v="24.98"/>
    <x v="8"/>
    <x v="0"/>
  </r>
  <r>
    <n v="44458"/>
    <x v="412"/>
    <x v="3"/>
    <x v="0"/>
    <x v="7"/>
    <s v="Revere Boxed Rubber Bands by Revere"/>
    <x v="987"/>
    <n v="3"/>
    <n v="0.11"/>
    <x v="8"/>
    <x v="0"/>
  </r>
  <r>
    <n v="44458"/>
    <x v="37"/>
    <x v="12"/>
    <x v="1"/>
    <x v="13"/>
    <s v="Hon 2111 Invitation Series Straight Table"/>
    <x v="988"/>
    <n v="1"/>
    <n v="-45.83"/>
    <x v="8"/>
    <x v="0"/>
  </r>
  <r>
    <n v="44459"/>
    <x v="413"/>
    <x v="1"/>
    <x v="1"/>
    <x v="13"/>
    <s v="Bevis 44 x 96 Conference Tables"/>
    <x v="989"/>
    <n v="6"/>
    <n v="-407.68"/>
    <x v="8"/>
    <x v="0"/>
  </r>
  <r>
    <n v="44459"/>
    <x v="414"/>
    <x v="3"/>
    <x v="0"/>
    <x v="1"/>
    <s v="Avery 499"/>
    <x v="967"/>
    <n v="2"/>
    <n v="4.58"/>
    <x v="8"/>
    <x v="0"/>
  </r>
  <r>
    <n v="44459"/>
    <x v="414"/>
    <x v="3"/>
    <x v="0"/>
    <x v="0"/>
    <s v="Wirebound Message Book, 4 per Page"/>
    <x v="990"/>
    <n v="4"/>
    <n v="10.64"/>
    <x v="8"/>
    <x v="0"/>
  </r>
  <r>
    <n v="44459"/>
    <x v="159"/>
    <x v="16"/>
    <x v="0"/>
    <x v="4"/>
    <s v="Nontoxic Chalk"/>
    <x v="991"/>
    <n v="2"/>
    <n v="0.99"/>
    <x v="8"/>
    <x v="0"/>
  </r>
  <r>
    <n v="44459"/>
    <x v="415"/>
    <x v="3"/>
    <x v="0"/>
    <x v="12"/>
    <s v="Staple holder"/>
    <x v="56"/>
    <n v="4"/>
    <n v="11.86"/>
    <x v="8"/>
    <x v="0"/>
  </r>
  <r>
    <n v="44459"/>
    <x v="415"/>
    <x v="3"/>
    <x v="0"/>
    <x v="3"/>
    <s v="Ibico Plastic and Wire Spiral Binding Combs"/>
    <x v="992"/>
    <n v="3"/>
    <n v="6.58"/>
    <x v="8"/>
    <x v="0"/>
  </r>
  <r>
    <n v="44459"/>
    <x v="416"/>
    <x v="36"/>
    <x v="1"/>
    <x v="8"/>
    <s v="C-Line Cubicle Keepers Polyproplyene Holder w/Velcro Back, 8-1/2x11, 25/Bx"/>
    <x v="993"/>
    <n v="3"/>
    <n v="50.91"/>
    <x v="8"/>
    <x v="0"/>
  </r>
  <r>
    <n v="44459"/>
    <x v="416"/>
    <x v="36"/>
    <x v="1"/>
    <x v="11"/>
    <s v="O'Sullivan Living Dimensions 2-Shelf Bookcases"/>
    <x v="994"/>
    <n v="3"/>
    <n v="36.29"/>
    <x v="8"/>
    <x v="0"/>
  </r>
  <r>
    <n v="44459"/>
    <x v="416"/>
    <x v="36"/>
    <x v="2"/>
    <x v="9"/>
    <s v="Logitech 910-002974 M325 Wireless Mouse for Web Scrolling"/>
    <x v="995"/>
    <n v="2"/>
    <n v="26.39"/>
    <x v="8"/>
    <x v="0"/>
  </r>
  <r>
    <n v="44459"/>
    <x v="417"/>
    <x v="1"/>
    <x v="1"/>
    <x v="11"/>
    <s v="Bush Heritage Pine Collection 5-Shelf Bookcase, Albany Pine Finish, *Special Order"/>
    <x v="996"/>
    <n v="5"/>
    <n v="-70.489999999999995"/>
    <x v="8"/>
    <x v="0"/>
  </r>
  <r>
    <n v="44459"/>
    <x v="417"/>
    <x v="1"/>
    <x v="2"/>
    <x v="6"/>
    <s v="QVS USB Car Charger 2-Port 2.1Amp for iPod/iPhone/iPad/iPad 2/iPad 3"/>
    <x v="997"/>
    <n v="2"/>
    <n v="3.48"/>
    <x v="8"/>
    <x v="0"/>
  </r>
  <r>
    <n v="44459"/>
    <x v="418"/>
    <x v="3"/>
    <x v="0"/>
    <x v="0"/>
    <s v="Xerox 1900"/>
    <x v="507"/>
    <n v="2"/>
    <n v="3.85"/>
    <x v="8"/>
    <x v="0"/>
  </r>
  <r>
    <n v="44459"/>
    <x v="363"/>
    <x v="20"/>
    <x v="2"/>
    <x v="6"/>
    <s v="Ooma Telo VoIP Home Phone System"/>
    <x v="308"/>
    <n v="5"/>
    <n v="157.49"/>
    <x v="8"/>
    <x v="0"/>
  </r>
  <r>
    <n v="44459"/>
    <x v="363"/>
    <x v="20"/>
    <x v="1"/>
    <x v="5"/>
    <s v="Global Leather Executive Chair"/>
    <x v="998"/>
    <n v="2"/>
    <n v="140.4"/>
    <x v="8"/>
    <x v="0"/>
  </r>
  <r>
    <n v="44459"/>
    <x v="363"/>
    <x v="20"/>
    <x v="1"/>
    <x v="11"/>
    <s v="DMI Eclipse Executive Suite Bookcases"/>
    <x v="690"/>
    <n v="2"/>
    <n v="-10.02"/>
    <x v="8"/>
    <x v="0"/>
  </r>
  <r>
    <n v="44459"/>
    <x v="363"/>
    <x v="20"/>
    <x v="0"/>
    <x v="1"/>
    <s v="Avery 485"/>
    <x v="999"/>
    <n v="6"/>
    <n v="35.33"/>
    <x v="8"/>
    <x v="0"/>
  </r>
  <r>
    <n v="44459"/>
    <x v="363"/>
    <x v="20"/>
    <x v="0"/>
    <x v="12"/>
    <s v="Euro-Pro Shark Turbo Vacuum"/>
    <x v="1000"/>
    <n v="1"/>
    <n v="8.0500000000000007"/>
    <x v="8"/>
    <x v="0"/>
  </r>
  <r>
    <n v="44459"/>
    <x v="363"/>
    <x v="20"/>
    <x v="2"/>
    <x v="6"/>
    <s v="Panasonic KX-TG9541B DECT 6.0 Digital 2-Line Expandable Cordless Phone With Digital Answering System"/>
    <x v="1001"/>
    <n v="9"/>
    <n v="661.46"/>
    <x v="8"/>
    <x v="0"/>
  </r>
  <r>
    <n v="44460"/>
    <x v="419"/>
    <x v="22"/>
    <x v="2"/>
    <x v="6"/>
    <s v="Nortel Meridian M3904 Professional Digital phone"/>
    <x v="1002"/>
    <n v="2"/>
    <n v="27.72"/>
    <x v="8"/>
    <x v="0"/>
  </r>
  <r>
    <n v="44460"/>
    <x v="419"/>
    <x v="22"/>
    <x v="2"/>
    <x v="16"/>
    <s v="Canon PC1080F Personal Copier"/>
    <x v="408"/>
    <n v="3"/>
    <n v="701.99"/>
    <x v="8"/>
    <x v="0"/>
  </r>
  <r>
    <n v="44460"/>
    <x v="291"/>
    <x v="40"/>
    <x v="0"/>
    <x v="12"/>
    <s v="Fellowes Basic Home/Office Series Surge Protectors"/>
    <x v="1003"/>
    <n v="2"/>
    <n v="7.53"/>
    <x v="8"/>
    <x v="0"/>
  </r>
  <r>
    <n v="44460"/>
    <x v="291"/>
    <x v="40"/>
    <x v="0"/>
    <x v="12"/>
    <s v="Acco 6 Outlet Guardian Standard Surge Suppressor"/>
    <x v="1004"/>
    <n v="3"/>
    <n v="10.88"/>
    <x v="8"/>
    <x v="0"/>
  </r>
  <r>
    <n v="44460"/>
    <x v="291"/>
    <x v="40"/>
    <x v="0"/>
    <x v="0"/>
    <s v="Xerox 224"/>
    <x v="710"/>
    <n v="1"/>
    <n v="3.11"/>
    <x v="8"/>
    <x v="0"/>
  </r>
  <r>
    <n v="44460"/>
    <x v="221"/>
    <x v="3"/>
    <x v="0"/>
    <x v="10"/>
    <s v="Staple envelope"/>
    <x v="515"/>
    <n v="2"/>
    <n v="7.31"/>
    <x v="8"/>
    <x v="0"/>
  </r>
  <r>
    <n v="44460"/>
    <x v="221"/>
    <x v="3"/>
    <x v="0"/>
    <x v="10"/>
    <s v="#10 White Business Envelopes,4 1/8 x 9 1/2"/>
    <x v="1005"/>
    <n v="5"/>
    <n v="36.82"/>
    <x v="8"/>
    <x v="0"/>
  </r>
  <r>
    <n v="44460"/>
    <x v="221"/>
    <x v="3"/>
    <x v="0"/>
    <x v="4"/>
    <s v="Newell 34"/>
    <x v="144"/>
    <n v="3"/>
    <n v="15.48"/>
    <x v="8"/>
    <x v="0"/>
  </r>
  <r>
    <n v="44460"/>
    <x v="221"/>
    <x v="3"/>
    <x v="0"/>
    <x v="0"/>
    <s v="Xerox 1971"/>
    <x v="448"/>
    <n v="9"/>
    <n v="17.329999999999998"/>
    <x v="8"/>
    <x v="0"/>
  </r>
  <r>
    <n v="44460"/>
    <x v="221"/>
    <x v="3"/>
    <x v="2"/>
    <x v="6"/>
    <s v="Polycom CX300 Desktop Phone USB VoIP phone"/>
    <x v="868"/>
    <n v="2"/>
    <n v="24"/>
    <x v="8"/>
    <x v="0"/>
  </r>
  <r>
    <n v="44460"/>
    <x v="221"/>
    <x v="3"/>
    <x v="0"/>
    <x v="0"/>
    <s v="Wirebound Four 2-3/4 x 5 Forms per Page, 400 Sets per Book"/>
    <x v="1006"/>
    <n v="3"/>
    <n v="9.48"/>
    <x v="8"/>
    <x v="0"/>
  </r>
  <r>
    <n v="44460"/>
    <x v="338"/>
    <x v="2"/>
    <x v="0"/>
    <x v="0"/>
    <s v="While You Were Out Pads, 50 per Pad, 4 x 5 1/4, Green Cycle"/>
    <x v="1007"/>
    <n v="3"/>
    <n v="4.12"/>
    <x v="8"/>
    <x v="0"/>
  </r>
  <r>
    <n v="44460"/>
    <x v="338"/>
    <x v="2"/>
    <x v="0"/>
    <x v="1"/>
    <s v="Staple-on labels"/>
    <x v="1008"/>
    <n v="9"/>
    <n v="7.02"/>
    <x v="8"/>
    <x v="0"/>
  </r>
  <r>
    <n v="44460"/>
    <x v="179"/>
    <x v="0"/>
    <x v="1"/>
    <x v="8"/>
    <s v="Dana Swing-Arm Lamps"/>
    <x v="1009"/>
    <n v="2"/>
    <n v="-7.48"/>
    <x v="8"/>
    <x v="0"/>
  </r>
  <r>
    <n v="44460"/>
    <x v="420"/>
    <x v="2"/>
    <x v="0"/>
    <x v="3"/>
    <s v="Angle-D Binders with Locking Rings, Label Holders"/>
    <x v="1010"/>
    <n v="3"/>
    <n v="-5.04"/>
    <x v="8"/>
    <x v="0"/>
  </r>
  <r>
    <n v="44460"/>
    <x v="421"/>
    <x v="20"/>
    <x v="0"/>
    <x v="4"/>
    <s v="Boston 16801 Nautilus Battery Pencil Sharpener"/>
    <x v="1011"/>
    <n v="3"/>
    <n v="17.170000000000002"/>
    <x v="8"/>
    <x v="0"/>
  </r>
  <r>
    <n v="44461"/>
    <x v="389"/>
    <x v="16"/>
    <x v="0"/>
    <x v="1"/>
    <s v="Avery File Folder Labels"/>
    <x v="1012"/>
    <n v="2"/>
    <n v="1.67"/>
    <x v="8"/>
    <x v="0"/>
  </r>
  <r>
    <n v="44461"/>
    <x v="422"/>
    <x v="1"/>
    <x v="0"/>
    <x v="2"/>
    <s v="SAFCO Commercial Wire Shelving, Black"/>
    <x v="1013"/>
    <n v="3"/>
    <n v="-82.88"/>
    <x v="8"/>
    <x v="0"/>
  </r>
  <r>
    <n v="44461"/>
    <x v="145"/>
    <x v="3"/>
    <x v="0"/>
    <x v="2"/>
    <s v="File Shuttle II and Handi-File, Black"/>
    <x v="1014"/>
    <n v="5"/>
    <n v="42.36"/>
    <x v="8"/>
    <x v="0"/>
  </r>
  <r>
    <n v="44461"/>
    <x v="145"/>
    <x v="3"/>
    <x v="0"/>
    <x v="2"/>
    <s v="Tennsco Commercial Shelving"/>
    <x v="1015"/>
    <n v="2"/>
    <n v="0.41"/>
    <x v="8"/>
    <x v="0"/>
  </r>
  <r>
    <n v="44461"/>
    <x v="423"/>
    <x v="20"/>
    <x v="1"/>
    <x v="8"/>
    <s v="Computer Room Manger, 14&quot;"/>
    <x v="1016"/>
    <n v="3"/>
    <n v="35.08"/>
    <x v="8"/>
    <x v="0"/>
  </r>
  <r>
    <n v="44461"/>
    <x v="423"/>
    <x v="20"/>
    <x v="0"/>
    <x v="3"/>
    <s v="Cardinal Holdit Business Card Pockets"/>
    <x v="444"/>
    <n v="1"/>
    <n v="1.39"/>
    <x v="8"/>
    <x v="0"/>
  </r>
  <r>
    <n v="44461"/>
    <x v="423"/>
    <x v="20"/>
    <x v="0"/>
    <x v="4"/>
    <s v="Avery Hi-Liter GlideStik Fluorescent Highlighter, Yellow Ink"/>
    <x v="1017"/>
    <n v="4"/>
    <n v="5.74"/>
    <x v="8"/>
    <x v="0"/>
  </r>
  <r>
    <n v="44461"/>
    <x v="423"/>
    <x v="20"/>
    <x v="1"/>
    <x v="5"/>
    <s v="Office Star - Mid Back Dual function Ergonomic High Back Chair with 2-Way Adjustable Arms"/>
    <x v="1018"/>
    <n v="4"/>
    <n v="83.71"/>
    <x v="8"/>
    <x v="0"/>
  </r>
  <r>
    <n v="44462"/>
    <x v="291"/>
    <x v="3"/>
    <x v="1"/>
    <x v="11"/>
    <s v="Rush Hierlooms Collection 1&quot; Thick Stackable Bookcases"/>
    <x v="1019"/>
    <n v="3"/>
    <n v="20.52"/>
    <x v="8"/>
    <x v="0"/>
  </r>
  <r>
    <n v="44462"/>
    <x v="291"/>
    <x v="3"/>
    <x v="2"/>
    <x v="6"/>
    <s v="netTALK DUO VoIP Telephone Service"/>
    <x v="473"/>
    <n v="2"/>
    <n v="31.49"/>
    <x v="8"/>
    <x v="0"/>
  </r>
  <r>
    <n v="44462"/>
    <x v="43"/>
    <x v="20"/>
    <x v="0"/>
    <x v="3"/>
    <s v="Avery Arch Ring Binders"/>
    <x v="1020"/>
    <n v="3"/>
    <n v="47.06"/>
    <x v="8"/>
    <x v="0"/>
  </r>
  <r>
    <n v="44462"/>
    <x v="42"/>
    <x v="28"/>
    <x v="0"/>
    <x v="0"/>
    <s v="Xerox 217"/>
    <x v="331"/>
    <n v="5"/>
    <n v="15.55"/>
    <x v="8"/>
    <x v="0"/>
  </r>
  <r>
    <n v="44462"/>
    <x v="42"/>
    <x v="28"/>
    <x v="0"/>
    <x v="2"/>
    <s v="Carina Double Wide Media Storage Towers in Natural &amp; Black"/>
    <x v="1021"/>
    <n v="5"/>
    <n v="16.2"/>
    <x v="8"/>
    <x v="0"/>
  </r>
  <r>
    <n v="44462"/>
    <x v="42"/>
    <x v="28"/>
    <x v="0"/>
    <x v="3"/>
    <s v="Ibico EPK-21 Electric Binding System"/>
    <x v="1022"/>
    <n v="5"/>
    <n v="4630.4799999999996"/>
    <x v="8"/>
    <x v="0"/>
  </r>
  <r>
    <n v="44462"/>
    <x v="42"/>
    <x v="28"/>
    <x v="0"/>
    <x v="3"/>
    <s v="GBC Instant Report Kit"/>
    <x v="1023"/>
    <n v="2"/>
    <n v="6.47"/>
    <x v="8"/>
    <x v="0"/>
  </r>
  <r>
    <n v="44462"/>
    <x v="412"/>
    <x v="10"/>
    <x v="0"/>
    <x v="0"/>
    <s v="EcoTones Memo Sheets"/>
    <x v="1024"/>
    <n v="9"/>
    <n v="10.08"/>
    <x v="8"/>
    <x v="0"/>
  </r>
  <r>
    <n v="44462"/>
    <x v="424"/>
    <x v="7"/>
    <x v="0"/>
    <x v="3"/>
    <s v="Wilson Jones Suede Grain Vinyl Binders"/>
    <x v="997"/>
    <n v="4"/>
    <n v="5.45"/>
    <x v="8"/>
    <x v="0"/>
  </r>
  <r>
    <n v="44462"/>
    <x v="425"/>
    <x v="20"/>
    <x v="0"/>
    <x v="3"/>
    <s v="Avery Binding System Hidden Tab Executive Style Index Sets"/>
    <x v="1025"/>
    <n v="4"/>
    <n v="6.92"/>
    <x v="8"/>
    <x v="0"/>
  </r>
  <r>
    <n v="44462"/>
    <x v="426"/>
    <x v="7"/>
    <x v="0"/>
    <x v="4"/>
    <s v="Newell 351"/>
    <x v="1026"/>
    <n v="3"/>
    <n v="2.85"/>
    <x v="8"/>
    <x v="0"/>
  </r>
  <r>
    <n v="44462"/>
    <x v="426"/>
    <x v="7"/>
    <x v="0"/>
    <x v="3"/>
    <s v="Ibico Covers for Plastic or Wire Binding Elements"/>
    <x v="1027"/>
    <n v="3"/>
    <n v="15.53"/>
    <x v="8"/>
    <x v="0"/>
  </r>
  <r>
    <n v="44463"/>
    <x v="427"/>
    <x v="3"/>
    <x v="0"/>
    <x v="2"/>
    <s v="Gould Plastics 9-Pocket Panel Bin, 18-3/8w x 5-1/4d x 20-1/2h, Black"/>
    <x v="1028"/>
    <n v="4"/>
    <n v="8.48"/>
    <x v="8"/>
    <x v="0"/>
  </r>
  <r>
    <n v="44464"/>
    <x v="428"/>
    <x v="0"/>
    <x v="0"/>
    <x v="0"/>
    <s v="Xerox 1954"/>
    <x v="1029"/>
    <n v="8"/>
    <n v="10.56"/>
    <x v="8"/>
    <x v="0"/>
  </r>
  <r>
    <n v="44464"/>
    <x v="428"/>
    <x v="0"/>
    <x v="1"/>
    <x v="11"/>
    <s v="O'Sullivan Living Dimensions 5-Shelf Bookcases"/>
    <x v="1030"/>
    <n v="2"/>
    <n v="-97.23"/>
    <x v="8"/>
    <x v="0"/>
  </r>
  <r>
    <n v="44464"/>
    <x v="428"/>
    <x v="0"/>
    <x v="0"/>
    <x v="3"/>
    <s v="Avery Self-Adhesive Photo Pockets for Polaroid Photos"/>
    <x v="1031"/>
    <n v="2"/>
    <n v="-4.3600000000000003"/>
    <x v="8"/>
    <x v="0"/>
  </r>
  <r>
    <n v="44464"/>
    <x v="428"/>
    <x v="0"/>
    <x v="0"/>
    <x v="10"/>
    <s v="Poly String Tie Envelopes"/>
    <x v="1032"/>
    <n v="2"/>
    <n v="1.1000000000000001"/>
    <x v="8"/>
    <x v="0"/>
  </r>
  <r>
    <n v="44464"/>
    <x v="429"/>
    <x v="26"/>
    <x v="0"/>
    <x v="4"/>
    <s v="Dixon Ticonderoga Core-Lock Colored Pencils"/>
    <x v="1033"/>
    <n v="2"/>
    <n v="2.37"/>
    <x v="8"/>
    <x v="0"/>
  </r>
  <r>
    <n v="44465"/>
    <x v="388"/>
    <x v="3"/>
    <x v="1"/>
    <x v="5"/>
    <s v="Leather Task Chair, Black"/>
    <x v="1034"/>
    <n v="2"/>
    <n v="0"/>
    <x v="8"/>
    <x v="0"/>
  </r>
  <r>
    <n v="44465"/>
    <x v="418"/>
    <x v="0"/>
    <x v="0"/>
    <x v="3"/>
    <s v="Acco 3-Hole Punch"/>
    <x v="1035"/>
    <n v="1"/>
    <n v="-1.4"/>
    <x v="8"/>
    <x v="0"/>
  </r>
  <r>
    <n v="44465"/>
    <x v="430"/>
    <x v="2"/>
    <x v="0"/>
    <x v="12"/>
    <s v="Belkin 8 Outlet SurgeMaster II Gold Surge Protector"/>
    <x v="1036"/>
    <n v="3"/>
    <n v="14.4"/>
    <x v="8"/>
    <x v="0"/>
  </r>
  <r>
    <n v="44465"/>
    <x v="431"/>
    <x v="22"/>
    <x v="0"/>
    <x v="2"/>
    <s v="Dual Level, Single-Width Filing Carts"/>
    <x v="1037"/>
    <n v="2"/>
    <n v="80.63"/>
    <x v="8"/>
    <x v="0"/>
  </r>
  <r>
    <n v="44465"/>
    <x v="432"/>
    <x v="3"/>
    <x v="1"/>
    <x v="5"/>
    <s v="Hon Deluxe Fabric Upholstered Stacking Chairs, Rounded Back"/>
    <x v="528"/>
    <n v="3"/>
    <n v="73.19"/>
    <x v="8"/>
    <x v="0"/>
  </r>
  <r>
    <n v="44465"/>
    <x v="432"/>
    <x v="3"/>
    <x v="0"/>
    <x v="0"/>
    <s v="Xerox 217"/>
    <x v="5"/>
    <n v="3"/>
    <n v="9.33"/>
    <x v="8"/>
    <x v="0"/>
  </r>
  <r>
    <n v="44465"/>
    <x v="71"/>
    <x v="2"/>
    <x v="0"/>
    <x v="3"/>
    <s v="Avery Durable Slant Ring Binders, No Labels"/>
    <x v="1038"/>
    <n v="5"/>
    <n v="-4.58"/>
    <x v="8"/>
    <x v="0"/>
  </r>
  <r>
    <n v="44465"/>
    <x v="71"/>
    <x v="2"/>
    <x v="1"/>
    <x v="8"/>
    <s v="DAX Black Cherry Wood-Tone Poster Frame"/>
    <x v="1039"/>
    <n v="1"/>
    <n v="4.7699999999999996"/>
    <x v="8"/>
    <x v="0"/>
  </r>
  <r>
    <n v="44465"/>
    <x v="71"/>
    <x v="2"/>
    <x v="0"/>
    <x v="12"/>
    <s v="Acco Six-Outlet Power Strip, 4' Cord Length"/>
    <x v="1040"/>
    <n v="6"/>
    <n v="3.1"/>
    <x v="8"/>
    <x v="0"/>
  </r>
  <r>
    <n v="44465"/>
    <x v="163"/>
    <x v="10"/>
    <x v="0"/>
    <x v="12"/>
    <s v="Hoover Commercial Lightweight Upright Vacuum"/>
    <x v="1041"/>
    <n v="6"/>
    <n v="1.25"/>
    <x v="8"/>
    <x v="0"/>
  </r>
  <r>
    <n v="44465"/>
    <x v="163"/>
    <x v="10"/>
    <x v="2"/>
    <x v="9"/>
    <s v="Maxell CD-R Discs"/>
    <x v="374"/>
    <n v="2"/>
    <n v="0.47"/>
    <x v="8"/>
    <x v="0"/>
  </r>
  <r>
    <n v="44465"/>
    <x v="163"/>
    <x v="10"/>
    <x v="0"/>
    <x v="0"/>
    <s v="Message Book, Wirebound, Four 5 1/2&quot; X 4&quot; Forms/Pg., 200 Dupl. Sets/Book"/>
    <x v="119"/>
    <n v="4"/>
    <n v="11.1"/>
    <x v="8"/>
    <x v="0"/>
  </r>
  <r>
    <n v="44465"/>
    <x v="13"/>
    <x v="1"/>
    <x v="2"/>
    <x v="9"/>
    <s v="Maxell Pro 80 Minute CD-R, 10/Pack"/>
    <x v="1042"/>
    <n v="11"/>
    <n v="38.46"/>
    <x v="8"/>
    <x v="0"/>
  </r>
  <r>
    <n v="44466"/>
    <x v="93"/>
    <x v="23"/>
    <x v="1"/>
    <x v="8"/>
    <s v="Deflect-o SuperTray Unbreakable Stackable Tray, Letter, Black"/>
    <x v="1043"/>
    <n v="3"/>
    <n v="37.64"/>
    <x v="8"/>
    <x v="0"/>
  </r>
  <r>
    <n v="44466"/>
    <x v="433"/>
    <x v="3"/>
    <x v="1"/>
    <x v="5"/>
    <s v="DMI Arturo Collection Mission-style Design Wood Chair"/>
    <x v="1044"/>
    <n v="5"/>
    <n v="45.29"/>
    <x v="8"/>
    <x v="0"/>
  </r>
  <r>
    <n v="44466"/>
    <x v="433"/>
    <x v="3"/>
    <x v="0"/>
    <x v="0"/>
    <s v="Xerox 1919"/>
    <x v="1045"/>
    <n v="2"/>
    <n v="40.17"/>
    <x v="8"/>
    <x v="0"/>
  </r>
  <r>
    <n v="44467"/>
    <x v="434"/>
    <x v="32"/>
    <x v="0"/>
    <x v="2"/>
    <s v="Decoflex Hanging Personal Folder File, Blue"/>
    <x v="1046"/>
    <n v="3"/>
    <n v="12.49"/>
    <x v="8"/>
    <x v="0"/>
  </r>
  <r>
    <n v="44467"/>
    <x v="435"/>
    <x v="25"/>
    <x v="0"/>
    <x v="0"/>
    <s v="White GlueTop Scratch Pads"/>
    <x v="1047"/>
    <n v="8"/>
    <n v="31.28"/>
    <x v="8"/>
    <x v="0"/>
  </r>
  <r>
    <n v="44467"/>
    <x v="435"/>
    <x v="25"/>
    <x v="0"/>
    <x v="0"/>
    <s v="Xerox 195"/>
    <x v="1048"/>
    <n v="2"/>
    <n v="3.74"/>
    <x v="8"/>
    <x v="0"/>
  </r>
  <r>
    <n v="44467"/>
    <x v="21"/>
    <x v="16"/>
    <x v="1"/>
    <x v="8"/>
    <s v="Deflect-o DuraMat Antistatic Studded Beveled Mat for Medium Pile Carpeting"/>
    <x v="1049"/>
    <n v="4"/>
    <n v="16.850000000000001"/>
    <x v="8"/>
    <x v="0"/>
  </r>
  <r>
    <n v="44468"/>
    <x v="358"/>
    <x v="3"/>
    <x v="1"/>
    <x v="8"/>
    <s v="Luxo Professional Combination Clamp-On Lamps"/>
    <x v="1050"/>
    <n v="2"/>
    <n v="53.2"/>
    <x v="8"/>
    <x v="0"/>
  </r>
  <r>
    <n v="44468"/>
    <x v="358"/>
    <x v="3"/>
    <x v="0"/>
    <x v="7"/>
    <s v="Stockwell Push Pins"/>
    <x v="1051"/>
    <n v="4"/>
    <n v="2.88"/>
    <x v="8"/>
    <x v="0"/>
  </r>
  <r>
    <n v="44468"/>
    <x v="358"/>
    <x v="3"/>
    <x v="0"/>
    <x v="0"/>
    <s v="Xerox 223"/>
    <x v="710"/>
    <n v="1"/>
    <n v="3.11"/>
    <x v="8"/>
    <x v="0"/>
  </r>
  <r>
    <n v="44468"/>
    <x v="358"/>
    <x v="3"/>
    <x v="2"/>
    <x v="15"/>
    <s v="Star Micronics TSP800 TSP847IIU Receipt Printer"/>
    <x v="1052"/>
    <n v="2"/>
    <n v="223.05"/>
    <x v="8"/>
    <x v="0"/>
  </r>
  <r>
    <n v="44468"/>
    <x v="358"/>
    <x v="3"/>
    <x v="0"/>
    <x v="2"/>
    <s v="Fellowes Mobile File Cart, Black"/>
    <x v="1053"/>
    <n v="1"/>
    <n v="16.79"/>
    <x v="8"/>
    <x v="0"/>
  </r>
  <r>
    <n v="44468"/>
    <x v="436"/>
    <x v="2"/>
    <x v="0"/>
    <x v="4"/>
    <s v="Nontoxic Chalk"/>
    <x v="829"/>
    <n v="3"/>
    <n v="1.48"/>
    <x v="8"/>
    <x v="0"/>
  </r>
  <r>
    <n v="44468"/>
    <x v="436"/>
    <x v="2"/>
    <x v="1"/>
    <x v="13"/>
    <s v="Hon 30&quot; x 60&quot; Table with Locking Drawer"/>
    <x v="1054"/>
    <n v="2"/>
    <n v="-81.849999999999994"/>
    <x v="8"/>
    <x v="0"/>
  </r>
  <r>
    <n v="44468"/>
    <x v="436"/>
    <x v="2"/>
    <x v="0"/>
    <x v="1"/>
    <s v="Permanent Self-Adhesive File Folder Labels for Typewriters, 1 1/8 x 3 1/2, White"/>
    <x v="1055"/>
    <n v="11"/>
    <n v="18.02"/>
    <x v="8"/>
    <x v="0"/>
  </r>
  <r>
    <n v="44468"/>
    <x v="436"/>
    <x v="2"/>
    <x v="0"/>
    <x v="0"/>
    <s v="Southworth Parchment Paper &amp; Envelopes"/>
    <x v="1056"/>
    <n v="4"/>
    <n v="6.8"/>
    <x v="8"/>
    <x v="0"/>
  </r>
  <r>
    <n v="44468"/>
    <x v="436"/>
    <x v="2"/>
    <x v="0"/>
    <x v="2"/>
    <s v="Tennsco Single-Tier Lockers"/>
    <x v="1057"/>
    <n v="6"/>
    <n v="-337.81"/>
    <x v="8"/>
    <x v="0"/>
  </r>
  <r>
    <n v="44468"/>
    <x v="436"/>
    <x v="2"/>
    <x v="1"/>
    <x v="13"/>
    <s v="Hon 4060 Series Tables"/>
    <x v="1058"/>
    <n v="1"/>
    <n v="-20.149999999999999"/>
    <x v="8"/>
    <x v="0"/>
  </r>
  <r>
    <n v="44468"/>
    <x v="367"/>
    <x v="22"/>
    <x v="1"/>
    <x v="8"/>
    <s v="Longer-Life Soft White Bulbs"/>
    <x v="1059"/>
    <n v="2"/>
    <n v="2.96"/>
    <x v="8"/>
    <x v="0"/>
  </r>
  <r>
    <n v="44468"/>
    <x v="367"/>
    <x v="22"/>
    <x v="1"/>
    <x v="13"/>
    <s v="Bevis Oval Conference Table, Walnut"/>
    <x v="1060"/>
    <n v="9"/>
    <n v="399.3"/>
    <x v="8"/>
    <x v="0"/>
  </r>
  <r>
    <n v="44468"/>
    <x v="437"/>
    <x v="20"/>
    <x v="0"/>
    <x v="2"/>
    <s v="Dual Level, Single-Width Filing Carts"/>
    <x v="1061"/>
    <n v="9"/>
    <n v="362.84"/>
    <x v="8"/>
    <x v="0"/>
  </r>
  <r>
    <n v="44468"/>
    <x v="437"/>
    <x v="20"/>
    <x v="1"/>
    <x v="8"/>
    <s v="Seth Thomas 14&quot; Putty-Colored Wall Clock"/>
    <x v="1062"/>
    <n v="4"/>
    <n v="36.380000000000003"/>
    <x v="8"/>
    <x v="0"/>
  </r>
  <r>
    <n v="44468"/>
    <x v="437"/>
    <x v="20"/>
    <x v="0"/>
    <x v="1"/>
    <s v="Avery 48"/>
    <x v="282"/>
    <n v="3"/>
    <n v="8.69"/>
    <x v="8"/>
    <x v="0"/>
  </r>
  <r>
    <n v="44468"/>
    <x v="437"/>
    <x v="20"/>
    <x v="0"/>
    <x v="0"/>
    <s v="White Computer Printout Paper by Universal"/>
    <x v="1063"/>
    <n v="2"/>
    <n v="37.979999999999997"/>
    <x v="8"/>
    <x v="0"/>
  </r>
  <r>
    <n v="44468"/>
    <x v="438"/>
    <x v="22"/>
    <x v="0"/>
    <x v="3"/>
    <s v="GBC Standard Plastic Binding Systems' Combs"/>
    <x v="1064"/>
    <n v="2"/>
    <n v="3.14"/>
    <x v="8"/>
    <x v="0"/>
  </r>
  <r>
    <n v="44468"/>
    <x v="438"/>
    <x v="22"/>
    <x v="0"/>
    <x v="2"/>
    <s v="Fellowes Super Stor/Drawer Files"/>
    <x v="1065"/>
    <n v="5"/>
    <n v="153.47"/>
    <x v="8"/>
    <x v="0"/>
  </r>
  <r>
    <n v="44469"/>
    <x v="277"/>
    <x v="20"/>
    <x v="0"/>
    <x v="0"/>
    <s v="Tops Green Bar Computer Printout Paper"/>
    <x v="732"/>
    <n v="1"/>
    <n v="24.47"/>
    <x v="8"/>
    <x v="0"/>
  </r>
  <r>
    <n v="44469"/>
    <x v="346"/>
    <x v="16"/>
    <x v="0"/>
    <x v="0"/>
    <s v="Xerox 217"/>
    <x v="143"/>
    <n v="3"/>
    <n v="5.44"/>
    <x v="8"/>
    <x v="0"/>
  </r>
  <r>
    <n v="44469"/>
    <x v="439"/>
    <x v="15"/>
    <x v="0"/>
    <x v="12"/>
    <s v="Holmes Odor Grabber"/>
    <x v="1066"/>
    <n v="6"/>
    <n v="11.25"/>
    <x v="8"/>
    <x v="0"/>
  </r>
  <r>
    <n v="44469"/>
    <x v="440"/>
    <x v="22"/>
    <x v="0"/>
    <x v="3"/>
    <s v="DXL Angle-View Binders with Locking Rings by Samsill"/>
    <x v="1067"/>
    <n v="7"/>
    <n v="13.49"/>
    <x v="8"/>
    <x v="0"/>
  </r>
  <r>
    <n v="44469"/>
    <x v="223"/>
    <x v="20"/>
    <x v="1"/>
    <x v="8"/>
    <s v="Master Caster Door Stop, Brown"/>
    <x v="1068"/>
    <n v="3"/>
    <n v="5.18"/>
    <x v="8"/>
    <x v="0"/>
  </r>
  <r>
    <n v="44469"/>
    <x v="441"/>
    <x v="10"/>
    <x v="0"/>
    <x v="12"/>
    <s v="Eureka Sanitaire  Commercial Upright"/>
    <x v="1069"/>
    <n v="6"/>
    <n v="59.66"/>
    <x v="8"/>
    <x v="0"/>
  </r>
  <r>
    <n v="44470"/>
    <x v="82"/>
    <x v="17"/>
    <x v="0"/>
    <x v="7"/>
    <s v="Sterling Rubber Bands by Alliance"/>
    <x v="1070"/>
    <n v="1"/>
    <n v="0"/>
    <x v="9"/>
    <x v="0"/>
  </r>
  <r>
    <n v="44471"/>
    <x v="442"/>
    <x v="12"/>
    <x v="0"/>
    <x v="0"/>
    <s v="Adams Telephone Message Book W/Dividers/Space For Phone Numbers, 5 1/4&quot;X8 1/2&quot;, 300/Messages"/>
    <x v="1071"/>
    <n v="2"/>
    <n v="3.41"/>
    <x v="9"/>
    <x v="0"/>
  </r>
  <r>
    <n v="44471"/>
    <x v="442"/>
    <x v="12"/>
    <x v="0"/>
    <x v="7"/>
    <s v="Staples"/>
    <x v="1072"/>
    <n v="2"/>
    <n v="1.46"/>
    <x v="9"/>
    <x v="0"/>
  </r>
  <r>
    <n v="44471"/>
    <x v="442"/>
    <x v="12"/>
    <x v="2"/>
    <x v="6"/>
    <s v="Bose SoundLink Bluetooth Speaker"/>
    <x v="1073"/>
    <n v="2"/>
    <n v="107.46"/>
    <x v="9"/>
    <x v="0"/>
  </r>
  <r>
    <n v="44471"/>
    <x v="442"/>
    <x v="12"/>
    <x v="0"/>
    <x v="10"/>
    <s v="Letter or Legal Size Expandable Poly String Tie Envelopes"/>
    <x v="1074"/>
    <n v="6"/>
    <n v="4.63"/>
    <x v="9"/>
    <x v="0"/>
  </r>
  <r>
    <n v="44471"/>
    <x v="442"/>
    <x v="12"/>
    <x v="0"/>
    <x v="14"/>
    <s v="Stiletto Hand Letter Openers"/>
    <x v="1075"/>
    <n v="2"/>
    <n v="-3.26"/>
    <x v="9"/>
    <x v="0"/>
  </r>
  <r>
    <n v="44471"/>
    <x v="442"/>
    <x v="12"/>
    <x v="2"/>
    <x v="6"/>
    <s v="Pyle PMP37LED"/>
    <x v="1076"/>
    <n v="3"/>
    <n v="20.16"/>
    <x v="9"/>
    <x v="0"/>
  </r>
  <r>
    <n v="44471"/>
    <x v="442"/>
    <x v="12"/>
    <x v="2"/>
    <x v="9"/>
    <s v="Kingston Digital DataTraveler 16GB USB 2.0"/>
    <x v="959"/>
    <n v="1"/>
    <n v="-0.09"/>
    <x v="9"/>
    <x v="0"/>
  </r>
  <r>
    <n v="44472"/>
    <x v="443"/>
    <x v="1"/>
    <x v="1"/>
    <x v="5"/>
    <s v="Global High-Back Leather Tilter, Burgundy"/>
    <x v="1077"/>
    <n v="3"/>
    <n v="-70.099999999999994"/>
    <x v="9"/>
    <x v="0"/>
  </r>
  <r>
    <n v="44472"/>
    <x v="444"/>
    <x v="3"/>
    <x v="1"/>
    <x v="13"/>
    <s v="Bevis Round Conference Room Tables and Bases"/>
    <x v="1078"/>
    <n v="1"/>
    <n v="3.59"/>
    <x v="9"/>
    <x v="0"/>
  </r>
  <r>
    <n v="44472"/>
    <x v="444"/>
    <x v="3"/>
    <x v="1"/>
    <x v="5"/>
    <s v="Global Deluxe Stacking Chair, Gray"/>
    <x v="205"/>
    <n v="3"/>
    <n v="13.76"/>
    <x v="9"/>
    <x v="0"/>
  </r>
  <r>
    <n v="44472"/>
    <x v="421"/>
    <x v="25"/>
    <x v="0"/>
    <x v="2"/>
    <s v="Advantus Rolling Drawer Organizers"/>
    <x v="1079"/>
    <n v="2"/>
    <n v="4.62"/>
    <x v="9"/>
    <x v="0"/>
  </r>
  <r>
    <n v="44472"/>
    <x v="421"/>
    <x v="25"/>
    <x v="0"/>
    <x v="4"/>
    <s v="DIXON Oriole Pencils"/>
    <x v="1080"/>
    <n v="3"/>
    <n v="0.46"/>
    <x v="9"/>
    <x v="0"/>
  </r>
  <r>
    <n v="44472"/>
    <x v="445"/>
    <x v="10"/>
    <x v="0"/>
    <x v="4"/>
    <s v="Hunt Boston Vacuum Mount KS Pencil Sharpener"/>
    <x v="1081"/>
    <n v="2"/>
    <n v="4.2"/>
    <x v="9"/>
    <x v="0"/>
  </r>
  <r>
    <n v="44472"/>
    <x v="445"/>
    <x v="10"/>
    <x v="0"/>
    <x v="10"/>
    <s v="Convenience Packs of Business Envelopes"/>
    <x v="1082"/>
    <n v="5"/>
    <n v="4.8899999999999997"/>
    <x v="9"/>
    <x v="0"/>
  </r>
  <r>
    <n v="44472"/>
    <x v="445"/>
    <x v="10"/>
    <x v="2"/>
    <x v="9"/>
    <s v="Logitech G105 Gaming Keyboard"/>
    <x v="1083"/>
    <n v="3"/>
    <n v="-3.56"/>
    <x v="9"/>
    <x v="0"/>
  </r>
  <r>
    <n v="44472"/>
    <x v="446"/>
    <x v="0"/>
    <x v="0"/>
    <x v="7"/>
    <s v="Colored Push Pins"/>
    <x v="1084"/>
    <n v="3"/>
    <n v="0.87"/>
    <x v="9"/>
    <x v="0"/>
  </r>
  <r>
    <n v="44472"/>
    <x v="446"/>
    <x v="0"/>
    <x v="1"/>
    <x v="8"/>
    <s v="DAX Natural Wood-Tone Poster Frame"/>
    <x v="1085"/>
    <n v="3"/>
    <n v="-19.07"/>
    <x v="9"/>
    <x v="0"/>
  </r>
  <r>
    <n v="44472"/>
    <x v="446"/>
    <x v="0"/>
    <x v="0"/>
    <x v="1"/>
    <s v="Smead Alpha-Z Color-Coded Second Alphabetical Labels and Starter Set"/>
    <x v="1086"/>
    <n v="2"/>
    <n v="1.72"/>
    <x v="9"/>
    <x v="0"/>
  </r>
  <r>
    <n v="44472"/>
    <x v="446"/>
    <x v="0"/>
    <x v="0"/>
    <x v="3"/>
    <s v="Avery Hidden Tab Dividers for Binding Systems"/>
    <x v="1087"/>
    <n v="3"/>
    <n v="-3.04"/>
    <x v="9"/>
    <x v="0"/>
  </r>
  <r>
    <n v="44472"/>
    <x v="446"/>
    <x v="0"/>
    <x v="0"/>
    <x v="7"/>
    <s v="Sterling Rubber Bands by Alliance"/>
    <x v="1088"/>
    <n v="4"/>
    <n v="-3.77"/>
    <x v="9"/>
    <x v="0"/>
  </r>
  <r>
    <n v="44473"/>
    <x v="447"/>
    <x v="3"/>
    <x v="0"/>
    <x v="1"/>
    <s v="Avery 512"/>
    <x v="1089"/>
    <n v="5"/>
    <n v="6.79"/>
    <x v="9"/>
    <x v="0"/>
  </r>
  <r>
    <n v="44473"/>
    <x v="447"/>
    <x v="3"/>
    <x v="0"/>
    <x v="3"/>
    <s v="GBC Recycled Regency Composition Covers"/>
    <x v="1090"/>
    <n v="2"/>
    <n v="31.09"/>
    <x v="9"/>
    <x v="0"/>
  </r>
  <r>
    <n v="44473"/>
    <x v="448"/>
    <x v="22"/>
    <x v="0"/>
    <x v="1"/>
    <s v="Avery 519"/>
    <x v="1091"/>
    <n v="4"/>
    <n v="13.74"/>
    <x v="9"/>
    <x v="0"/>
  </r>
  <r>
    <n v="44473"/>
    <x v="393"/>
    <x v="20"/>
    <x v="1"/>
    <x v="5"/>
    <s v="Office Star - Contemporary Task Swivel chair with Loop Arms, Charcoal"/>
    <x v="1092"/>
    <n v="5"/>
    <n v="-6.55"/>
    <x v="9"/>
    <x v="0"/>
  </r>
  <r>
    <n v="44474"/>
    <x v="449"/>
    <x v="10"/>
    <x v="0"/>
    <x v="12"/>
    <s v="Belkin F5C206VTEL 6 Outlet Surge"/>
    <x v="1093"/>
    <n v="5"/>
    <n v="11.49"/>
    <x v="9"/>
    <x v="0"/>
  </r>
  <r>
    <n v="44474"/>
    <x v="348"/>
    <x v="3"/>
    <x v="2"/>
    <x v="9"/>
    <s v="Plantronics Audio 478 Stereo USB Headset"/>
    <x v="287"/>
    <n v="2"/>
    <n v="34.99"/>
    <x v="9"/>
    <x v="0"/>
  </r>
  <r>
    <n v="44475"/>
    <x v="21"/>
    <x v="3"/>
    <x v="2"/>
    <x v="9"/>
    <s v="ImationÂ USB 2.0 SwivelÂ Flash DriveÂ USBÂ flash driveÂ - 4 GB - Pink"/>
    <x v="1094"/>
    <n v="3"/>
    <n v="1.91"/>
    <x v="9"/>
    <x v="0"/>
  </r>
  <r>
    <n v="44475"/>
    <x v="450"/>
    <x v="40"/>
    <x v="0"/>
    <x v="3"/>
    <s v="GBC VeloBinder Strips"/>
    <x v="1075"/>
    <n v="2"/>
    <n v="7.68"/>
    <x v="9"/>
    <x v="0"/>
  </r>
  <r>
    <n v="44475"/>
    <x v="448"/>
    <x v="2"/>
    <x v="0"/>
    <x v="2"/>
    <s v="Tennsco Lockers, Gray"/>
    <x v="894"/>
    <n v="5"/>
    <n v="-13.64"/>
    <x v="9"/>
    <x v="0"/>
  </r>
  <r>
    <n v="44475"/>
    <x v="379"/>
    <x v="18"/>
    <x v="0"/>
    <x v="2"/>
    <s v="Fellowes Staxonsteel Drawer Files"/>
    <x v="1095"/>
    <n v="2"/>
    <n v="54.09"/>
    <x v="9"/>
    <x v="0"/>
  </r>
  <r>
    <n v="44476"/>
    <x v="376"/>
    <x v="2"/>
    <x v="1"/>
    <x v="8"/>
    <s v="Seth Thomas 16&quot; Steel Case Clock"/>
    <x v="1096"/>
    <n v="5"/>
    <n v="21.11"/>
    <x v="9"/>
    <x v="0"/>
  </r>
  <r>
    <n v="44476"/>
    <x v="130"/>
    <x v="0"/>
    <x v="0"/>
    <x v="2"/>
    <s v="Fellowes Personal Hanging Folder Files, Navy"/>
    <x v="1097"/>
    <n v="10"/>
    <n v="10.74"/>
    <x v="9"/>
    <x v="0"/>
  </r>
  <r>
    <n v="44477"/>
    <x v="419"/>
    <x v="25"/>
    <x v="2"/>
    <x v="9"/>
    <s v="Maxell 74 Minute CDR, 10/Pack"/>
    <x v="1098"/>
    <n v="3"/>
    <n v="4.99"/>
    <x v="9"/>
    <x v="0"/>
  </r>
  <r>
    <n v="44477"/>
    <x v="416"/>
    <x v="20"/>
    <x v="0"/>
    <x v="0"/>
    <s v="Xerox 197"/>
    <x v="1099"/>
    <n v="4"/>
    <n v="55.76"/>
    <x v="9"/>
    <x v="0"/>
  </r>
  <r>
    <n v="44478"/>
    <x v="244"/>
    <x v="25"/>
    <x v="0"/>
    <x v="0"/>
    <s v="Eaton Premium Continuous-Feed Paper, 25% Cotton, Letter Size, White, 1000 Shts/Box"/>
    <x v="1100"/>
    <n v="2"/>
    <n v="31.07"/>
    <x v="9"/>
    <x v="0"/>
  </r>
  <r>
    <n v="44478"/>
    <x v="373"/>
    <x v="3"/>
    <x v="0"/>
    <x v="4"/>
    <s v="Boston Heavy-Duty Trimline Electric Pencil Sharpeners"/>
    <x v="1101"/>
    <n v="3"/>
    <n v="41.93"/>
    <x v="9"/>
    <x v="0"/>
  </r>
  <r>
    <n v="44478"/>
    <x v="373"/>
    <x v="3"/>
    <x v="2"/>
    <x v="6"/>
    <s v="iOttie HLCRIO102 Car Mount"/>
    <x v="1102"/>
    <n v="1"/>
    <n v="-3"/>
    <x v="9"/>
    <x v="0"/>
  </r>
  <r>
    <n v="44479"/>
    <x v="451"/>
    <x v="3"/>
    <x v="1"/>
    <x v="5"/>
    <s v="Global Deluxe Stacking Chair, Gray"/>
    <x v="205"/>
    <n v="3"/>
    <n v="13.76"/>
    <x v="9"/>
    <x v="0"/>
  </r>
  <r>
    <n v="44479"/>
    <x v="451"/>
    <x v="3"/>
    <x v="0"/>
    <x v="10"/>
    <s v="#10- 4 1/8&quot; x 9 1/2&quot; Security-Tint Envelopes"/>
    <x v="510"/>
    <n v="2"/>
    <n v="7.49"/>
    <x v="9"/>
    <x v="0"/>
  </r>
  <r>
    <n v="44479"/>
    <x v="26"/>
    <x v="12"/>
    <x v="1"/>
    <x v="8"/>
    <s v="Westinghouse Clip-On Gooseneck Lamps"/>
    <x v="1103"/>
    <n v="7"/>
    <n v="3.52"/>
    <x v="9"/>
    <x v="0"/>
  </r>
  <r>
    <n v="44479"/>
    <x v="71"/>
    <x v="0"/>
    <x v="2"/>
    <x v="6"/>
    <s v="Motorola Droid Maxx"/>
    <x v="1104"/>
    <n v="6"/>
    <n v="72"/>
    <x v="9"/>
    <x v="0"/>
  </r>
  <r>
    <n v="44479"/>
    <x v="71"/>
    <x v="0"/>
    <x v="2"/>
    <x v="6"/>
    <s v="Cisco 8x8 Inc. 6753i IP Business Phone System"/>
    <x v="1105"/>
    <n v="7"/>
    <n v="66.150000000000006"/>
    <x v="9"/>
    <x v="0"/>
  </r>
  <r>
    <n v="44479"/>
    <x v="71"/>
    <x v="0"/>
    <x v="0"/>
    <x v="3"/>
    <s v="GBC Personal VeloBind Strips"/>
    <x v="1106"/>
    <n v="5"/>
    <n v="-19.170000000000002"/>
    <x v="9"/>
    <x v="0"/>
  </r>
  <r>
    <n v="44479"/>
    <x v="71"/>
    <x v="0"/>
    <x v="0"/>
    <x v="3"/>
    <s v="Avery Non-Stick Binders"/>
    <x v="1107"/>
    <n v="1"/>
    <n v="-1.57"/>
    <x v="9"/>
    <x v="0"/>
  </r>
  <r>
    <n v="44479"/>
    <x v="77"/>
    <x v="10"/>
    <x v="2"/>
    <x v="15"/>
    <s v="Hewlett-Packard Deskjet F4180 All-in-One Color Ink-jet - Printer / copier / scanner"/>
    <x v="1108"/>
    <n v="2"/>
    <n v="-71.400000000000006"/>
    <x v="9"/>
    <x v="0"/>
  </r>
  <r>
    <n v="44479"/>
    <x v="77"/>
    <x v="10"/>
    <x v="0"/>
    <x v="3"/>
    <s v="Premier Elliptical Ring Binder, Black"/>
    <x v="1109"/>
    <n v="2"/>
    <n v="-13.39"/>
    <x v="9"/>
    <x v="0"/>
  </r>
  <r>
    <n v="44479"/>
    <x v="452"/>
    <x v="31"/>
    <x v="0"/>
    <x v="4"/>
    <s v="Dixon Ticonderoga Core-Lock Colored Pencils, 48-Color Set"/>
    <x v="1110"/>
    <n v="7"/>
    <n v="112.57"/>
    <x v="9"/>
    <x v="0"/>
  </r>
  <r>
    <n v="44480"/>
    <x v="453"/>
    <x v="2"/>
    <x v="0"/>
    <x v="2"/>
    <s v="Fellowes High-Stak Drawer Files"/>
    <x v="1111"/>
    <n v="2"/>
    <n v="10.57"/>
    <x v="9"/>
    <x v="0"/>
  </r>
  <r>
    <n v="44480"/>
    <x v="453"/>
    <x v="2"/>
    <x v="0"/>
    <x v="10"/>
    <s v="Airmail Envelopes"/>
    <x v="1112"/>
    <n v="3"/>
    <n v="67.98"/>
    <x v="9"/>
    <x v="0"/>
  </r>
  <r>
    <n v="44480"/>
    <x v="222"/>
    <x v="22"/>
    <x v="1"/>
    <x v="8"/>
    <s v="DAX Cubicle Frames - 8x10"/>
    <x v="1113"/>
    <n v="11"/>
    <n v="19.04"/>
    <x v="9"/>
    <x v="0"/>
  </r>
  <r>
    <n v="44480"/>
    <x v="222"/>
    <x v="22"/>
    <x v="2"/>
    <x v="9"/>
    <s v="WD My Passport Ultra 1TB Portable External Hard Drive"/>
    <x v="1114"/>
    <n v="5"/>
    <n v="58.65"/>
    <x v="9"/>
    <x v="0"/>
  </r>
  <r>
    <n v="44480"/>
    <x v="454"/>
    <x v="3"/>
    <x v="0"/>
    <x v="2"/>
    <s v="Iris Project Case"/>
    <x v="1115"/>
    <n v="4"/>
    <n v="8.3000000000000007"/>
    <x v="9"/>
    <x v="0"/>
  </r>
  <r>
    <n v="44480"/>
    <x v="454"/>
    <x v="3"/>
    <x v="1"/>
    <x v="5"/>
    <s v="Global Enterprise Series Seating High-Back Swivel/Tilt Chairs"/>
    <x v="1116"/>
    <n v="2"/>
    <n v="-65.040000000000006"/>
    <x v="9"/>
    <x v="0"/>
  </r>
  <r>
    <n v="44480"/>
    <x v="159"/>
    <x v="13"/>
    <x v="0"/>
    <x v="1"/>
    <s v="Self-Adhesive Address Labels for Typewriters by Universal"/>
    <x v="1117"/>
    <n v="1"/>
    <n v="3.44"/>
    <x v="9"/>
    <x v="0"/>
  </r>
  <r>
    <n v="44480"/>
    <x v="159"/>
    <x v="13"/>
    <x v="1"/>
    <x v="8"/>
    <s v="Eldon Pizzaz Desk Accessories"/>
    <x v="1118"/>
    <n v="4"/>
    <n v="3.92"/>
    <x v="9"/>
    <x v="0"/>
  </r>
  <r>
    <n v="44480"/>
    <x v="83"/>
    <x v="3"/>
    <x v="0"/>
    <x v="10"/>
    <s v="#10- 4 1/8&quot; x 9 1/2&quot; Security-Tint Envelopes"/>
    <x v="228"/>
    <n v="1"/>
    <n v="3.74"/>
    <x v="9"/>
    <x v="0"/>
  </r>
  <r>
    <n v="44481"/>
    <x v="416"/>
    <x v="3"/>
    <x v="0"/>
    <x v="4"/>
    <s v="Premium Writing Pencils, Soft, #2 by Central Association for the Blind"/>
    <x v="1119"/>
    <n v="5"/>
    <n v="4.17"/>
    <x v="9"/>
    <x v="0"/>
  </r>
  <r>
    <n v="44481"/>
    <x v="416"/>
    <x v="3"/>
    <x v="0"/>
    <x v="2"/>
    <s v="Sortfiler Multipurpose Personal File Organizer, Black"/>
    <x v="1120"/>
    <n v="1"/>
    <n v="6.2"/>
    <x v="9"/>
    <x v="0"/>
  </r>
  <r>
    <n v="44481"/>
    <x v="455"/>
    <x v="1"/>
    <x v="0"/>
    <x v="14"/>
    <s v="Acme Hot Forged Carbon Steel Scissors with Nickel-Plated Handles, 3 7/8&quot; Cut, 8&quot;L"/>
    <x v="1121"/>
    <n v="2"/>
    <n v="2.5"/>
    <x v="9"/>
    <x v="0"/>
  </r>
  <r>
    <n v="44482"/>
    <x v="456"/>
    <x v="22"/>
    <x v="0"/>
    <x v="4"/>
    <s v="Newell 32"/>
    <x v="697"/>
    <n v="4"/>
    <n v="3.23"/>
    <x v="9"/>
    <x v="0"/>
  </r>
  <r>
    <n v="44482"/>
    <x v="456"/>
    <x v="22"/>
    <x v="1"/>
    <x v="13"/>
    <s v="Bevis Round Bullnose 29&quot; High Table Top"/>
    <x v="1122"/>
    <n v="5"/>
    <n v="311.64999999999998"/>
    <x v="9"/>
    <x v="0"/>
  </r>
  <r>
    <n v="44482"/>
    <x v="456"/>
    <x v="22"/>
    <x v="0"/>
    <x v="12"/>
    <s v="Belkin F9G930V10-GRY 9 Outlet Surge"/>
    <x v="1123"/>
    <n v="4"/>
    <n v="62.04"/>
    <x v="9"/>
    <x v="0"/>
  </r>
  <r>
    <n v="44482"/>
    <x v="456"/>
    <x v="22"/>
    <x v="2"/>
    <x v="9"/>
    <s v="Sony 16GB Class 10 Micro SDHC R40 Memory Card"/>
    <x v="1124"/>
    <n v="2"/>
    <n v="2.58"/>
    <x v="9"/>
    <x v="0"/>
  </r>
  <r>
    <n v="44482"/>
    <x v="44"/>
    <x v="23"/>
    <x v="1"/>
    <x v="5"/>
    <s v="Global High-Back Leather Tilter, Burgundy"/>
    <x v="1125"/>
    <n v="2"/>
    <n v="27.06"/>
    <x v="9"/>
    <x v="0"/>
  </r>
  <r>
    <n v="44482"/>
    <x v="44"/>
    <x v="23"/>
    <x v="0"/>
    <x v="3"/>
    <s v="Flexible Leather- Look Classic Collection Ring Binder"/>
    <x v="204"/>
    <n v="1"/>
    <n v="9.4700000000000006"/>
    <x v="9"/>
    <x v="0"/>
  </r>
  <r>
    <n v="44482"/>
    <x v="457"/>
    <x v="20"/>
    <x v="0"/>
    <x v="3"/>
    <s v="Recycled Pressboard Report Cover with Reinforced Top Hinge"/>
    <x v="1126"/>
    <n v="3"/>
    <n v="2.81"/>
    <x v="9"/>
    <x v="0"/>
  </r>
  <r>
    <n v="44482"/>
    <x v="415"/>
    <x v="6"/>
    <x v="0"/>
    <x v="10"/>
    <s v="Pastel Pink Envelopes"/>
    <x v="131"/>
    <n v="5"/>
    <n v="17.47"/>
    <x v="9"/>
    <x v="0"/>
  </r>
  <r>
    <n v="44482"/>
    <x v="415"/>
    <x v="6"/>
    <x v="2"/>
    <x v="9"/>
    <s v="SanDisk Cruzer 16 GB USB Flash Drive"/>
    <x v="44"/>
    <n v="2"/>
    <n v="4.3600000000000003"/>
    <x v="9"/>
    <x v="0"/>
  </r>
  <r>
    <n v="44482"/>
    <x v="415"/>
    <x v="6"/>
    <x v="0"/>
    <x v="2"/>
    <s v="Space Solutions Industrial Galvanized Steel Shelving."/>
    <x v="1127"/>
    <n v="4"/>
    <n v="6.3"/>
    <x v="9"/>
    <x v="0"/>
  </r>
  <r>
    <n v="44482"/>
    <x v="415"/>
    <x v="6"/>
    <x v="0"/>
    <x v="3"/>
    <s v="Wilson Jones Standard D-Ring Binders"/>
    <x v="1128"/>
    <n v="3"/>
    <n v="7.13"/>
    <x v="9"/>
    <x v="0"/>
  </r>
  <r>
    <n v="44483"/>
    <x v="458"/>
    <x v="38"/>
    <x v="0"/>
    <x v="3"/>
    <s v="Avery Metallic Poly Binders"/>
    <x v="1129"/>
    <n v="4"/>
    <n v="11"/>
    <x v="9"/>
    <x v="0"/>
  </r>
  <r>
    <n v="44483"/>
    <x v="458"/>
    <x v="38"/>
    <x v="0"/>
    <x v="2"/>
    <s v="Fellowes Bankers Box Recycled Super Stor/Drawer"/>
    <x v="1130"/>
    <n v="5"/>
    <n v="16.190000000000001"/>
    <x v="9"/>
    <x v="0"/>
  </r>
  <r>
    <n v="44483"/>
    <x v="459"/>
    <x v="0"/>
    <x v="0"/>
    <x v="12"/>
    <s v="Hoover Replacement Belts For Soft Guard &amp; Commercial Ltweight Upright Vacs, 2/Pk"/>
    <x v="1131"/>
    <n v="4"/>
    <n v="-8.5299999999999994"/>
    <x v="9"/>
    <x v="0"/>
  </r>
  <r>
    <n v="44483"/>
    <x v="459"/>
    <x v="0"/>
    <x v="2"/>
    <x v="16"/>
    <s v="Hewlett Packard 610 Color Digital Copier / Printer"/>
    <x v="1132"/>
    <n v="5"/>
    <n v="624.99"/>
    <x v="9"/>
    <x v="0"/>
  </r>
  <r>
    <n v="44483"/>
    <x v="32"/>
    <x v="1"/>
    <x v="0"/>
    <x v="0"/>
    <s v="Xerox 1951"/>
    <x v="1133"/>
    <n v="13"/>
    <n v="100.69"/>
    <x v="9"/>
    <x v="0"/>
  </r>
  <r>
    <n v="44483"/>
    <x v="32"/>
    <x v="1"/>
    <x v="0"/>
    <x v="3"/>
    <s v="Pressboard Covers with Storage Hooks, 9 1/2&quot; x 11&quot;, Light Blue"/>
    <x v="797"/>
    <n v="3"/>
    <n v="-4.8600000000000003"/>
    <x v="9"/>
    <x v="0"/>
  </r>
  <r>
    <n v="44483"/>
    <x v="32"/>
    <x v="1"/>
    <x v="0"/>
    <x v="0"/>
    <s v="Xerox 1903"/>
    <x v="1134"/>
    <n v="4"/>
    <n v="6.94"/>
    <x v="9"/>
    <x v="0"/>
  </r>
  <r>
    <n v="44483"/>
    <x v="460"/>
    <x v="32"/>
    <x v="2"/>
    <x v="9"/>
    <s v="WD My Passport Ultra 500GB Portable External Hard Drive"/>
    <x v="1135"/>
    <n v="3"/>
    <n v="30.09"/>
    <x v="9"/>
    <x v="0"/>
  </r>
  <r>
    <n v="44483"/>
    <x v="460"/>
    <x v="32"/>
    <x v="0"/>
    <x v="2"/>
    <s v="SimpliFile Personal File, Black Granite, 15w x 6-15/16d x 11-1/4h"/>
    <x v="1136"/>
    <n v="7"/>
    <n v="22.25"/>
    <x v="9"/>
    <x v="0"/>
  </r>
  <r>
    <n v="44483"/>
    <x v="460"/>
    <x v="32"/>
    <x v="1"/>
    <x v="5"/>
    <s v="Office Star - Ergonomic Mid Back Chair with 2-Way Adjustable Arms"/>
    <x v="1137"/>
    <n v="9"/>
    <n v="260.61"/>
    <x v="9"/>
    <x v="0"/>
  </r>
  <r>
    <n v="44484"/>
    <x v="275"/>
    <x v="16"/>
    <x v="1"/>
    <x v="8"/>
    <s v="Executive Impressions 13&quot; Clairmont Wall Clock"/>
    <x v="1138"/>
    <n v="1"/>
    <n v="4.04"/>
    <x v="9"/>
    <x v="0"/>
  </r>
  <r>
    <n v="44484"/>
    <x v="461"/>
    <x v="10"/>
    <x v="1"/>
    <x v="5"/>
    <s v="Global Italian Leather Office Chair"/>
    <x v="1139"/>
    <n v="2"/>
    <n v="-7.86"/>
    <x v="9"/>
    <x v="0"/>
  </r>
  <r>
    <n v="44484"/>
    <x v="461"/>
    <x v="10"/>
    <x v="0"/>
    <x v="0"/>
    <s v="Xerox 1897"/>
    <x v="1140"/>
    <n v="2"/>
    <n v="2.89"/>
    <x v="9"/>
    <x v="0"/>
  </r>
  <r>
    <n v="44485"/>
    <x v="462"/>
    <x v="3"/>
    <x v="0"/>
    <x v="3"/>
    <s v="Avery Non-Stick Heavy Duty View Round Locking Ring Binders"/>
    <x v="632"/>
    <n v="3"/>
    <n v="5.0199999999999996"/>
    <x v="9"/>
    <x v="0"/>
  </r>
  <r>
    <n v="44485"/>
    <x v="462"/>
    <x v="3"/>
    <x v="2"/>
    <x v="9"/>
    <s v="LogitechÂ Illuminated - Keyboard"/>
    <x v="1141"/>
    <n v="3"/>
    <n v="86.39"/>
    <x v="9"/>
    <x v="0"/>
  </r>
  <r>
    <n v="44486"/>
    <x v="463"/>
    <x v="0"/>
    <x v="0"/>
    <x v="3"/>
    <s v="GBC Standard Recycled Report Covers, Clear Plastic Sheets"/>
    <x v="1142"/>
    <n v="5"/>
    <n v="-17.25"/>
    <x v="9"/>
    <x v="0"/>
  </r>
  <r>
    <n v="44486"/>
    <x v="463"/>
    <x v="0"/>
    <x v="2"/>
    <x v="9"/>
    <s v="Case Logic 2.4GHz Wireless Keyboard"/>
    <x v="1143"/>
    <n v="3"/>
    <n v="-18"/>
    <x v="9"/>
    <x v="0"/>
  </r>
  <r>
    <n v="44486"/>
    <x v="438"/>
    <x v="0"/>
    <x v="1"/>
    <x v="8"/>
    <s v="G.E. Longer-Life Indoor Recessed Floodlight Bulbs"/>
    <x v="1144"/>
    <n v="2"/>
    <n v="-1.59"/>
    <x v="9"/>
    <x v="0"/>
  </r>
  <r>
    <n v="44487"/>
    <x v="464"/>
    <x v="33"/>
    <x v="0"/>
    <x v="2"/>
    <s v="Gould Plastics 18-Pocket Panel Bin, 34w x 5-1/4d x 20-1/2h"/>
    <x v="1145"/>
    <n v="3"/>
    <n v="11.04"/>
    <x v="9"/>
    <x v="0"/>
  </r>
  <r>
    <n v="44487"/>
    <x v="464"/>
    <x v="33"/>
    <x v="2"/>
    <x v="6"/>
    <s v="Avaya IP Phone 1140E VoIP phone"/>
    <x v="1146"/>
    <n v="5"/>
    <n v="362.69"/>
    <x v="9"/>
    <x v="0"/>
  </r>
  <r>
    <n v="44487"/>
    <x v="464"/>
    <x v="33"/>
    <x v="1"/>
    <x v="5"/>
    <s v="Global Wood Trimmed Manager's Task Chair, Khaki"/>
    <x v="1147"/>
    <n v="6"/>
    <n v="70.959999999999994"/>
    <x v="9"/>
    <x v="0"/>
  </r>
  <r>
    <n v="44487"/>
    <x v="150"/>
    <x v="2"/>
    <x v="0"/>
    <x v="10"/>
    <s v="White Business Envelopes with Contemporary Seam, Recycled White Business Envelopes"/>
    <x v="1148"/>
    <n v="6"/>
    <n v="19.690000000000001"/>
    <x v="9"/>
    <x v="0"/>
  </r>
  <r>
    <n v="44487"/>
    <x v="150"/>
    <x v="2"/>
    <x v="0"/>
    <x v="2"/>
    <s v="Eldon Base for stackable storage shelf, platinum"/>
    <x v="1149"/>
    <n v="6"/>
    <n v="-35.049999999999997"/>
    <x v="9"/>
    <x v="0"/>
  </r>
  <r>
    <n v="44487"/>
    <x v="150"/>
    <x v="2"/>
    <x v="0"/>
    <x v="0"/>
    <s v="Adams &quot;While You Were Out&quot; Message Pads"/>
    <x v="1064"/>
    <n v="4"/>
    <n v="3.14"/>
    <x v="9"/>
    <x v="0"/>
  </r>
  <r>
    <n v="44487"/>
    <x v="465"/>
    <x v="13"/>
    <x v="1"/>
    <x v="5"/>
    <s v="Office Star Flex Back Scooter Chair with Aluminum Finish Frame"/>
    <x v="1150"/>
    <n v="6"/>
    <n v="145.28"/>
    <x v="9"/>
    <x v="0"/>
  </r>
  <r>
    <n v="44487"/>
    <x v="466"/>
    <x v="22"/>
    <x v="0"/>
    <x v="0"/>
    <s v="Xerox 1925"/>
    <x v="32"/>
    <n v="2"/>
    <n v="27.88"/>
    <x v="9"/>
    <x v="0"/>
  </r>
  <r>
    <n v="44487"/>
    <x v="466"/>
    <x v="22"/>
    <x v="0"/>
    <x v="3"/>
    <s v="Computer Printout Index Tabs"/>
    <x v="1151"/>
    <n v="1"/>
    <n v="0.47"/>
    <x v="9"/>
    <x v="0"/>
  </r>
  <r>
    <n v="44488"/>
    <x v="467"/>
    <x v="3"/>
    <x v="0"/>
    <x v="0"/>
    <s v="Spiral Phone Message Books with Labels by Adams"/>
    <x v="1152"/>
    <n v="3"/>
    <n v="6.59"/>
    <x v="9"/>
    <x v="0"/>
  </r>
  <r>
    <n v="44488"/>
    <x v="468"/>
    <x v="3"/>
    <x v="0"/>
    <x v="3"/>
    <s v="Accohide Poly Flexible Ring Binders"/>
    <x v="1153"/>
    <n v="1"/>
    <n v="1.1200000000000001"/>
    <x v="9"/>
    <x v="0"/>
  </r>
  <r>
    <n v="44488"/>
    <x v="468"/>
    <x v="3"/>
    <x v="0"/>
    <x v="3"/>
    <s v="Avery Durable Slant Ring Binders With Label Holder"/>
    <x v="1154"/>
    <n v="6"/>
    <n v="7.02"/>
    <x v="9"/>
    <x v="0"/>
  </r>
  <r>
    <n v="44488"/>
    <x v="468"/>
    <x v="3"/>
    <x v="0"/>
    <x v="0"/>
    <s v="Xerox 1917"/>
    <x v="1155"/>
    <n v="3"/>
    <n v="68.959999999999994"/>
    <x v="9"/>
    <x v="0"/>
  </r>
  <r>
    <n v="44488"/>
    <x v="468"/>
    <x v="3"/>
    <x v="0"/>
    <x v="1"/>
    <s v="Avery 480"/>
    <x v="247"/>
    <n v="5"/>
    <n v="9"/>
    <x v="9"/>
    <x v="0"/>
  </r>
  <r>
    <n v="44488"/>
    <x v="468"/>
    <x v="3"/>
    <x v="2"/>
    <x v="6"/>
    <s v="Panasonic KX TS208W Corded phone"/>
    <x v="1156"/>
    <n v="3"/>
    <n v="11.76"/>
    <x v="9"/>
    <x v="0"/>
  </r>
  <r>
    <n v="44488"/>
    <x v="469"/>
    <x v="3"/>
    <x v="2"/>
    <x v="6"/>
    <s v="RCA Visys Integrated PBX 8-Line Router"/>
    <x v="1157"/>
    <n v="6"/>
    <n v="20.100000000000001"/>
    <x v="9"/>
    <x v="0"/>
  </r>
  <r>
    <n v="44489"/>
    <x v="99"/>
    <x v="14"/>
    <x v="0"/>
    <x v="2"/>
    <s v="Gould Plastics 9-Pocket Panel Bin, 18-3/8w x 5-1/4d x 20-1/2h, Black"/>
    <x v="1028"/>
    <n v="4"/>
    <n v="8.48"/>
    <x v="9"/>
    <x v="0"/>
  </r>
  <r>
    <n v="44489"/>
    <x v="470"/>
    <x v="15"/>
    <x v="1"/>
    <x v="13"/>
    <s v="Lesro Round Back Collection Coffee Table, End Table"/>
    <x v="1158"/>
    <n v="3"/>
    <n v="-147.87"/>
    <x v="9"/>
    <x v="0"/>
  </r>
  <r>
    <n v="44489"/>
    <x v="470"/>
    <x v="15"/>
    <x v="0"/>
    <x v="2"/>
    <s v="Contico 72&quot;H Heavy-Duty Storage System"/>
    <x v="1159"/>
    <n v="3"/>
    <n v="-24.59"/>
    <x v="9"/>
    <x v="0"/>
  </r>
  <r>
    <n v="44489"/>
    <x v="471"/>
    <x v="1"/>
    <x v="2"/>
    <x v="9"/>
    <s v="Logitech Wireless Performance Mouse MX for PC and Mac"/>
    <x v="1160"/>
    <n v="4"/>
    <n v="71.989999999999995"/>
    <x v="9"/>
    <x v="0"/>
  </r>
  <r>
    <n v="44489"/>
    <x v="471"/>
    <x v="1"/>
    <x v="0"/>
    <x v="2"/>
    <s v="24 Capacity Maxi Data Binder Racks, Pearl"/>
    <x v="1161"/>
    <n v="3"/>
    <n v="31.58"/>
    <x v="9"/>
    <x v="0"/>
  </r>
  <r>
    <n v="44489"/>
    <x v="471"/>
    <x v="1"/>
    <x v="0"/>
    <x v="0"/>
    <s v="Wirebound Voice Message Log Book"/>
    <x v="674"/>
    <n v="1"/>
    <n v="1.24"/>
    <x v="9"/>
    <x v="0"/>
  </r>
  <r>
    <n v="44489"/>
    <x v="471"/>
    <x v="1"/>
    <x v="0"/>
    <x v="3"/>
    <s v="Satellite Sectional Post Binders"/>
    <x v="1162"/>
    <n v="1"/>
    <n v="-14.76"/>
    <x v="9"/>
    <x v="0"/>
  </r>
  <r>
    <n v="44489"/>
    <x v="471"/>
    <x v="1"/>
    <x v="0"/>
    <x v="1"/>
    <s v="Avery 4027 File Folder Labels for Dot Matrix Printers, 5000 Labels per Box, White"/>
    <x v="1163"/>
    <n v="1"/>
    <n v="7.94"/>
    <x v="9"/>
    <x v="0"/>
  </r>
  <r>
    <n v="44490"/>
    <x v="463"/>
    <x v="10"/>
    <x v="0"/>
    <x v="12"/>
    <s v="Fellowes Superior 10 Outlet Split Surge Protector"/>
    <x v="1164"/>
    <n v="4"/>
    <n v="13.7"/>
    <x v="9"/>
    <x v="0"/>
  </r>
  <r>
    <n v="44490"/>
    <x v="463"/>
    <x v="10"/>
    <x v="1"/>
    <x v="13"/>
    <s v="Hon Practical Foundations 30 x 60 Training Table, Light Gray/Charcoal"/>
    <x v="1165"/>
    <n v="3"/>
    <n v="-122.88"/>
    <x v="9"/>
    <x v="0"/>
  </r>
  <r>
    <n v="44490"/>
    <x v="472"/>
    <x v="3"/>
    <x v="0"/>
    <x v="3"/>
    <s v="Plastic Binding Combs"/>
    <x v="1166"/>
    <n v="3"/>
    <n v="12.27"/>
    <x v="9"/>
    <x v="0"/>
  </r>
  <r>
    <n v="44490"/>
    <x v="136"/>
    <x v="6"/>
    <x v="0"/>
    <x v="2"/>
    <s v="Eldon Base for stackable storage shelf, platinum"/>
    <x v="1167"/>
    <n v="5"/>
    <n v="9.74"/>
    <x v="9"/>
    <x v="0"/>
  </r>
  <r>
    <n v="44490"/>
    <x v="136"/>
    <x v="6"/>
    <x v="1"/>
    <x v="13"/>
    <s v="Hon 2111 Invitation Series Straight Table"/>
    <x v="1168"/>
    <n v="4"/>
    <n v="112.35"/>
    <x v="9"/>
    <x v="0"/>
  </r>
  <r>
    <n v="44490"/>
    <x v="136"/>
    <x v="6"/>
    <x v="0"/>
    <x v="4"/>
    <s v="SANFORD Liquid Accent Tank-Style Highlighters"/>
    <x v="1169"/>
    <n v="1"/>
    <n v="0.88"/>
    <x v="9"/>
    <x v="0"/>
  </r>
  <r>
    <n v="44491"/>
    <x v="473"/>
    <x v="10"/>
    <x v="1"/>
    <x v="8"/>
    <s v="Seth Thomas 14&quot; Putty-Colored Wall Clock"/>
    <x v="1170"/>
    <n v="4"/>
    <n v="12.91"/>
    <x v="9"/>
    <x v="0"/>
  </r>
  <r>
    <n v="44491"/>
    <x v="430"/>
    <x v="8"/>
    <x v="1"/>
    <x v="8"/>
    <s v="Tenex Chairmats For Use with Hard Floors"/>
    <x v="1096"/>
    <n v="4"/>
    <n v="10.39"/>
    <x v="9"/>
    <x v="0"/>
  </r>
  <r>
    <n v="44493"/>
    <x v="474"/>
    <x v="16"/>
    <x v="0"/>
    <x v="0"/>
    <s v="Xerox 210"/>
    <x v="320"/>
    <n v="2"/>
    <n v="3.63"/>
    <x v="9"/>
    <x v="0"/>
  </r>
  <r>
    <n v="44493"/>
    <x v="158"/>
    <x v="3"/>
    <x v="0"/>
    <x v="3"/>
    <s v="Avery Premier Heavy-Duty Binder with Round Locking Rings"/>
    <x v="1171"/>
    <n v="3"/>
    <n v="11.14"/>
    <x v="9"/>
    <x v="0"/>
  </r>
  <r>
    <n v="44493"/>
    <x v="358"/>
    <x v="9"/>
    <x v="0"/>
    <x v="7"/>
    <s v="Advantus Map Pennant Flags and Round Head Tacks"/>
    <x v="1172"/>
    <n v="3"/>
    <n v="3.79"/>
    <x v="9"/>
    <x v="0"/>
  </r>
  <r>
    <n v="44494"/>
    <x v="160"/>
    <x v="3"/>
    <x v="0"/>
    <x v="3"/>
    <s v="GBC VeloBind Cover Sets"/>
    <x v="1173"/>
    <n v="4"/>
    <n v="18.53"/>
    <x v="9"/>
    <x v="0"/>
  </r>
  <r>
    <n v="44494"/>
    <x v="216"/>
    <x v="2"/>
    <x v="2"/>
    <x v="9"/>
    <s v="Memorex 25GB 6X Branded Blu-Ray Recordable Disc, 15/Pack"/>
    <x v="1174"/>
    <n v="3"/>
    <n v="0.51"/>
    <x v="9"/>
    <x v="0"/>
  </r>
  <r>
    <n v="44494"/>
    <x v="216"/>
    <x v="2"/>
    <x v="0"/>
    <x v="3"/>
    <s v="GBC Twin Loop Wire Binding Elements, 9/16&quot; Spine, Black"/>
    <x v="1175"/>
    <n v="3"/>
    <n v="-9.59"/>
    <x v="9"/>
    <x v="0"/>
  </r>
  <r>
    <n v="44495"/>
    <x v="475"/>
    <x v="22"/>
    <x v="1"/>
    <x v="8"/>
    <s v="Tenex Chairmats For Use With Carpeted Floors"/>
    <x v="935"/>
    <n v="4"/>
    <n v="3.2"/>
    <x v="9"/>
    <x v="0"/>
  </r>
  <r>
    <n v="44495"/>
    <x v="475"/>
    <x v="22"/>
    <x v="2"/>
    <x v="6"/>
    <s v="Vtech CS6719"/>
    <x v="1176"/>
    <n v="5"/>
    <n v="38.4"/>
    <x v="9"/>
    <x v="0"/>
  </r>
  <r>
    <n v="44496"/>
    <x v="476"/>
    <x v="25"/>
    <x v="0"/>
    <x v="0"/>
    <s v="Xerox 2"/>
    <x v="320"/>
    <n v="2"/>
    <n v="3.63"/>
    <x v="9"/>
    <x v="0"/>
  </r>
  <r>
    <n v="44496"/>
    <x v="476"/>
    <x v="25"/>
    <x v="0"/>
    <x v="0"/>
    <s v="Easy-staple paper"/>
    <x v="1177"/>
    <n v="3"/>
    <n v="4.03"/>
    <x v="9"/>
    <x v="0"/>
  </r>
  <r>
    <n v="44497"/>
    <x v="477"/>
    <x v="3"/>
    <x v="0"/>
    <x v="3"/>
    <s v="Avery Non-Stick Binders"/>
    <x v="285"/>
    <n v="2"/>
    <n v="2.25"/>
    <x v="9"/>
    <x v="0"/>
  </r>
  <r>
    <n v="44497"/>
    <x v="477"/>
    <x v="3"/>
    <x v="0"/>
    <x v="14"/>
    <s v="Serrated Blade or Curved Handle Hand Letter Openers"/>
    <x v="839"/>
    <n v="2"/>
    <n v="0.06"/>
    <x v="9"/>
    <x v="0"/>
  </r>
  <r>
    <n v="44497"/>
    <x v="477"/>
    <x v="3"/>
    <x v="0"/>
    <x v="14"/>
    <s v="Premier Automatic Letter Opener"/>
    <x v="1178"/>
    <n v="2"/>
    <n v="14.42"/>
    <x v="9"/>
    <x v="0"/>
  </r>
  <r>
    <n v="44497"/>
    <x v="477"/>
    <x v="3"/>
    <x v="1"/>
    <x v="11"/>
    <s v="O'Sullivan Living Dimensions 2-Shelf Bookcases"/>
    <x v="1179"/>
    <n v="6"/>
    <n v="-36.29"/>
    <x v="9"/>
    <x v="0"/>
  </r>
  <r>
    <n v="44497"/>
    <x v="477"/>
    <x v="3"/>
    <x v="0"/>
    <x v="2"/>
    <s v="Eldon Portable Mobile Manager"/>
    <x v="1180"/>
    <n v="5"/>
    <n v="38.18"/>
    <x v="9"/>
    <x v="0"/>
  </r>
  <r>
    <n v="44497"/>
    <x v="478"/>
    <x v="42"/>
    <x v="2"/>
    <x v="6"/>
    <s v="Digium D40 VoIP phone"/>
    <x v="1181"/>
    <n v="2"/>
    <n v="74.81"/>
    <x v="9"/>
    <x v="0"/>
  </r>
  <r>
    <n v="44498"/>
    <x v="52"/>
    <x v="1"/>
    <x v="2"/>
    <x v="6"/>
    <s v="Apple iPhone 5S"/>
    <x v="1182"/>
    <n v="6"/>
    <n v="341.99"/>
    <x v="9"/>
    <x v="0"/>
  </r>
  <r>
    <n v="44498"/>
    <x v="479"/>
    <x v="18"/>
    <x v="2"/>
    <x v="9"/>
    <s v="Maxell 4.7GB DVD+R 5/Pack"/>
    <x v="1183"/>
    <n v="2"/>
    <n v="0.89"/>
    <x v="9"/>
    <x v="0"/>
  </r>
  <r>
    <n v="44498"/>
    <x v="479"/>
    <x v="18"/>
    <x v="0"/>
    <x v="0"/>
    <s v="Snap-A-Way Black Print Carbonless Ruled Speed Letter, Triplicate"/>
    <x v="1184"/>
    <n v="2"/>
    <n v="35.659999999999997"/>
    <x v="9"/>
    <x v="0"/>
  </r>
  <r>
    <n v="44500"/>
    <x v="480"/>
    <x v="3"/>
    <x v="0"/>
    <x v="7"/>
    <s v="Staples"/>
    <x v="1185"/>
    <n v="3"/>
    <n v="5.22"/>
    <x v="9"/>
    <x v="0"/>
  </r>
  <r>
    <n v="44500"/>
    <x v="480"/>
    <x v="3"/>
    <x v="0"/>
    <x v="2"/>
    <s v="Letter/Legal File Tote with Clear Snap-On Lid, Black Granite"/>
    <x v="1186"/>
    <n v="5"/>
    <n v="20.88"/>
    <x v="9"/>
    <x v="0"/>
  </r>
  <r>
    <n v="44500"/>
    <x v="480"/>
    <x v="3"/>
    <x v="0"/>
    <x v="3"/>
    <s v="Avery Framed View Binder, EZD Ring (Locking), Navy, 1 1/2&quot;"/>
    <x v="1187"/>
    <n v="2"/>
    <n v="5.39"/>
    <x v="9"/>
    <x v="0"/>
  </r>
  <r>
    <n v="44500"/>
    <x v="480"/>
    <x v="3"/>
    <x v="0"/>
    <x v="0"/>
    <s v="Xerox 1952"/>
    <x v="1188"/>
    <n v="13"/>
    <n v="30.43"/>
    <x v="9"/>
    <x v="0"/>
  </r>
  <r>
    <n v="44500"/>
    <x v="480"/>
    <x v="3"/>
    <x v="0"/>
    <x v="3"/>
    <s v="Fellowes Twister Kit, Gray/Clear, 3/pkg"/>
    <x v="50"/>
    <n v="3"/>
    <n v="6.03"/>
    <x v="9"/>
    <x v="0"/>
  </r>
  <r>
    <n v="44500"/>
    <x v="480"/>
    <x v="3"/>
    <x v="0"/>
    <x v="2"/>
    <s v="Tennsco Regal Shelving Units"/>
    <x v="1189"/>
    <n v="4"/>
    <n v="12.17"/>
    <x v="9"/>
    <x v="0"/>
  </r>
  <r>
    <n v="44500"/>
    <x v="480"/>
    <x v="3"/>
    <x v="1"/>
    <x v="5"/>
    <s v="Novimex Fabric Task Chair"/>
    <x v="1190"/>
    <n v="3"/>
    <n v="-9.15"/>
    <x v="9"/>
    <x v="0"/>
  </r>
  <r>
    <n v="44500"/>
    <x v="480"/>
    <x v="3"/>
    <x v="2"/>
    <x v="9"/>
    <s v="MaxellÂ LTO Ultrium - 800 GB"/>
    <x v="1191"/>
    <n v="9"/>
    <n v="47.86"/>
    <x v="9"/>
    <x v="0"/>
  </r>
  <r>
    <n v="44500"/>
    <x v="480"/>
    <x v="3"/>
    <x v="0"/>
    <x v="4"/>
    <s v="Newell 325"/>
    <x v="1192"/>
    <n v="3"/>
    <n v="3.72"/>
    <x v="9"/>
    <x v="0"/>
  </r>
  <r>
    <n v="44500"/>
    <x v="481"/>
    <x v="43"/>
    <x v="0"/>
    <x v="4"/>
    <s v="Lumber Crayons"/>
    <x v="1193"/>
    <n v="5"/>
    <n v="18.72"/>
    <x v="9"/>
    <x v="0"/>
  </r>
  <r>
    <n v="44500"/>
    <x v="481"/>
    <x v="43"/>
    <x v="0"/>
    <x v="0"/>
    <s v="RSVP Cards &amp; Envelopes, Blank White, 8-1/2&quot; X 11&quot;, 24 Cards/25 Envelopes/Set"/>
    <x v="1194"/>
    <n v="2"/>
    <n v="4.78"/>
    <x v="9"/>
    <x v="0"/>
  </r>
  <r>
    <n v="44500"/>
    <x v="481"/>
    <x v="43"/>
    <x v="1"/>
    <x v="8"/>
    <s v="Eldon Expressions Wood Desk Accessories, Oak"/>
    <x v="1195"/>
    <n v="2"/>
    <n v="4.28"/>
    <x v="9"/>
    <x v="0"/>
  </r>
  <r>
    <n v="44500"/>
    <x v="481"/>
    <x v="43"/>
    <x v="0"/>
    <x v="3"/>
    <s v="GBC Recycled VeloBinder Covers"/>
    <x v="1196"/>
    <n v="2"/>
    <n v="15.68"/>
    <x v="9"/>
    <x v="0"/>
  </r>
  <r>
    <n v="44500"/>
    <x v="481"/>
    <x v="43"/>
    <x v="1"/>
    <x v="8"/>
    <s v="Eldon Wave Desk Accessories"/>
    <x v="1197"/>
    <n v="3"/>
    <n v="7.77"/>
    <x v="9"/>
    <x v="0"/>
  </r>
  <r>
    <n v="44500"/>
    <x v="481"/>
    <x v="43"/>
    <x v="1"/>
    <x v="5"/>
    <s v="Hon Pagoda Stacking Chairs"/>
    <x v="1198"/>
    <n v="5"/>
    <n v="481.47"/>
    <x v="9"/>
    <x v="0"/>
  </r>
  <r>
    <n v="44500"/>
    <x v="481"/>
    <x v="43"/>
    <x v="1"/>
    <x v="13"/>
    <s v="Chromcraft Bull-Nose Wood 48&quot; x 96&quot; Rectangular Conference Tables"/>
    <x v="1199"/>
    <n v="1"/>
    <n v="-60.61"/>
    <x v="9"/>
    <x v="0"/>
  </r>
  <r>
    <n v="44500"/>
    <x v="482"/>
    <x v="12"/>
    <x v="2"/>
    <x v="6"/>
    <s v="Plantronics HL10 Handset Lifter"/>
    <x v="1200"/>
    <n v="8"/>
    <n v="83.51"/>
    <x v="9"/>
    <x v="0"/>
  </r>
  <r>
    <n v="44500"/>
    <x v="8"/>
    <x v="10"/>
    <x v="1"/>
    <x v="13"/>
    <s v="Hon 94000 Series Round Tables"/>
    <x v="1201"/>
    <n v="8"/>
    <n v="-734.53"/>
    <x v="9"/>
    <x v="0"/>
  </r>
  <r>
    <n v="44500"/>
    <x v="483"/>
    <x v="3"/>
    <x v="2"/>
    <x v="6"/>
    <s v="Motorola L804"/>
    <x v="1202"/>
    <n v="2"/>
    <n v="8.2799999999999994"/>
    <x v="9"/>
    <x v="0"/>
  </r>
  <r>
    <n v="44501"/>
    <x v="277"/>
    <x v="26"/>
    <x v="0"/>
    <x v="4"/>
    <s v="Model L Table or Wall-Mount Pencil Sharpener"/>
    <x v="1067"/>
    <n v="3"/>
    <n v="4.32"/>
    <x v="10"/>
    <x v="0"/>
  </r>
  <r>
    <n v="44501"/>
    <x v="277"/>
    <x v="26"/>
    <x v="2"/>
    <x v="6"/>
    <s v="ClearOne CHATAttach 160 -Â speaker phone"/>
    <x v="1203"/>
    <n v="4"/>
    <n v="248"/>
    <x v="10"/>
    <x v="0"/>
  </r>
  <r>
    <n v="44501"/>
    <x v="11"/>
    <x v="11"/>
    <x v="0"/>
    <x v="2"/>
    <s v="Carina Mini System Audio Rack, Model AR050B"/>
    <x v="1204"/>
    <n v="5"/>
    <n v="-94.33"/>
    <x v="10"/>
    <x v="0"/>
  </r>
  <r>
    <n v="44501"/>
    <x v="11"/>
    <x v="11"/>
    <x v="2"/>
    <x v="6"/>
    <s v="Plantronics Voyager Pro HD - Bluetooth Headset"/>
    <x v="1205"/>
    <n v="3"/>
    <n v="54.59"/>
    <x v="10"/>
    <x v="0"/>
  </r>
  <r>
    <n v="44501"/>
    <x v="484"/>
    <x v="25"/>
    <x v="0"/>
    <x v="7"/>
    <s v="Staples"/>
    <x v="1206"/>
    <n v="5"/>
    <n v="1.41"/>
    <x v="10"/>
    <x v="0"/>
  </r>
  <r>
    <n v="44501"/>
    <x v="484"/>
    <x v="25"/>
    <x v="0"/>
    <x v="4"/>
    <s v="Newell 320"/>
    <x v="1207"/>
    <n v="3"/>
    <n v="0.9"/>
    <x v="10"/>
    <x v="0"/>
  </r>
  <r>
    <n v="44501"/>
    <x v="484"/>
    <x v="25"/>
    <x v="0"/>
    <x v="1"/>
    <s v="Avery 513"/>
    <x v="1208"/>
    <n v="12"/>
    <n v="15.54"/>
    <x v="10"/>
    <x v="0"/>
  </r>
  <r>
    <n v="44501"/>
    <x v="484"/>
    <x v="25"/>
    <x v="2"/>
    <x v="6"/>
    <s v="Cisco IPÂ PhoneÂ 7961G VoIPÂ phoneÂ - Dark gray"/>
    <x v="1209"/>
    <n v="9"/>
    <n v="110.12"/>
    <x v="10"/>
    <x v="0"/>
  </r>
  <r>
    <n v="44501"/>
    <x v="436"/>
    <x v="1"/>
    <x v="0"/>
    <x v="0"/>
    <s v="Southworth Parchment Paper &amp; Envelopes"/>
    <x v="1210"/>
    <n v="3"/>
    <n v="5.0999999999999996"/>
    <x v="10"/>
    <x v="0"/>
  </r>
  <r>
    <n v="44501"/>
    <x v="4"/>
    <x v="5"/>
    <x v="0"/>
    <x v="2"/>
    <s v="Multi-Use Personal File Cart and Caster Set, Three Stacking Bins"/>
    <x v="1211"/>
    <n v="2"/>
    <n v="19.47"/>
    <x v="10"/>
    <x v="0"/>
  </r>
  <r>
    <n v="44501"/>
    <x v="4"/>
    <x v="5"/>
    <x v="0"/>
    <x v="4"/>
    <s v="OIC #2 Pencils, Medium Soft"/>
    <x v="24"/>
    <n v="3"/>
    <n v="1.64"/>
    <x v="10"/>
    <x v="0"/>
  </r>
  <r>
    <n v="44501"/>
    <x v="485"/>
    <x v="3"/>
    <x v="0"/>
    <x v="1"/>
    <s v="Avery 475"/>
    <x v="255"/>
    <n v="3"/>
    <n v="22.2"/>
    <x v="10"/>
    <x v="0"/>
  </r>
  <r>
    <n v="44501"/>
    <x v="485"/>
    <x v="3"/>
    <x v="0"/>
    <x v="0"/>
    <s v="Easy-staple paper"/>
    <x v="369"/>
    <n v="5"/>
    <n v="9.6300000000000008"/>
    <x v="10"/>
    <x v="0"/>
  </r>
  <r>
    <n v="44501"/>
    <x v="392"/>
    <x v="20"/>
    <x v="0"/>
    <x v="12"/>
    <s v="Kensington 7 Outlet MasterPiece Power Center"/>
    <x v="1212"/>
    <n v="3"/>
    <n v="154.84"/>
    <x v="10"/>
    <x v="0"/>
  </r>
  <r>
    <n v="44501"/>
    <x v="392"/>
    <x v="20"/>
    <x v="0"/>
    <x v="0"/>
    <s v="Xerox 1934"/>
    <x v="1213"/>
    <n v="3"/>
    <n v="82.29"/>
    <x v="10"/>
    <x v="0"/>
  </r>
  <r>
    <n v="44501"/>
    <x v="392"/>
    <x v="20"/>
    <x v="1"/>
    <x v="8"/>
    <s v="Master Big Foot Doorstop, Beige"/>
    <x v="1214"/>
    <n v="6"/>
    <n v="9.82"/>
    <x v="10"/>
    <x v="0"/>
  </r>
  <r>
    <n v="44501"/>
    <x v="486"/>
    <x v="23"/>
    <x v="0"/>
    <x v="12"/>
    <s v="Fellowes Superior 10 Outlet Split Surge Protector"/>
    <x v="767"/>
    <n v="2"/>
    <n v="22.07"/>
    <x v="10"/>
    <x v="0"/>
  </r>
  <r>
    <n v="44501"/>
    <x v="400"/>
    <x v="10"/>
    <x v="1"/>
    <x v="8"/>
    <s v="Howard Miller 13&quot; Diameter Pewter Finish Round Wall Clock"/>
    <x v="1215"/>
    <n v="2"/>
    <n v="16.32"/>
    <x v="10"/>
    <x v="0"/>
  </r>
  <r>
    <n v="44501"/>
    <x v="400"/>
    <x v="10"/>
    <x v="0"/>
    <x v="3"/>
    <s v="Acco Economy Flexible Poly Round Ring Binder"/>
    <x v="1216"/>
    <n v="2"/>
    <n v="-2.61"/>
    <x v="10"/>
    <x v="0"/>
  </r>
  <r>
    <n v="44501"/>
    <x v="400"/>
    <x v="10"/>
    <x v="0"/>
    <x v="3"/>
    <s v="GBC Standard Therm-A-Bind Covers"/>
    <x v="1217"/>
    <n v="3"/>
    <n v="-17.940000000000001"/>
    <x v="10"/>
    <x v="0"/>
  </r>
  <r>
    <n v="44502"/>
    <x v="310"/>
    <x v="20"/>
    <x v="0"/>
    <x v="1"/>
    <s v="Avery 499"/>
    <x v="190"/>
    <n v="7"/>
    <n v="16.04"/>
    <x v="10"/>
    <x v="0"/>
  </r>
  <r>
    <n v="44502"/>
    <x v="310"/>
    <x v="20"/>
    <x v="1"/>
    <x v="8"/>
    <s v="Tensor Computer Mounted Lamp"/>
    <x v="1218"/>
    <n v="6"/>
    <n v="24.12"/>
    <x v="10"/>
    <x v="0"/>
  </r>
  <r>
    <n v="44502"/>
    <x v="487"/>
    <x v="0"/>
    <x v="2"/>
    <x v="6"/>
    <s v="Logitech B530 USBÂ HeadsetÂ -Â headsetÂ - Full size, Binaural"/>
    <x v="1219"/>
    <n v="3"/>
    <n v="7.77"/>
    <x v="10"/>
    <x v="0"/>
  </r>
  <r>
    <n v="44502"/>
    <x v="31"/>
    <x v="10"/>
    <x v="2"/>
    <x v="6"/>
    <s v="Polycom CX300 Desktop Phone USB VoIP phone"/>
    <x v="1220"/>
    <n v="6"/>
    <n v="-107.99"/>
    <x v="10"/>
    <x v="0"/>
  </r>
  <r>
    <n v="44502"/>
    <x v="31"/>
    <x v="10"/>
    <x v="2"/>
    <x v="6"/>
    <s v="I Need's 3d Hello Kitty Hybrid Silicone Case Cover for HTC One X 4g with 3d Hello Kitty Stylus Pen Green/pink"/>
    <x v="1221"/>
    <n v="7"/>
    <n v="-10.050000000000001"/>
    <x v="10"/>
    <x v="0"/>
  </r>
  <r>
    <n v="44502"/>
    <x v="31"/>
    <x v="10"/>
    <x v="0"/>
    <x v="3"/>
    <s v="Acco D-Ring Binder w/DublLock"/>
    <x v="1222"/>
    <n v="3"/>
    <n v="-13.47"/>
    <x v="10"/>
    <x v="0"/>
  </r>
  <r>
    <n v="44502"/>
    <x v="488"/>
    <x v="16"/>
    <x v="2"/>
    <x v="9"/>
    <s v="Razer Kraken 7.1 Surround Sound Over Ear USB Gaming Headset"/>
    <x v="1223"/>
    <n v="10"/>
    <n v="239.98"/>
    <x v="10"/>
    <x v="0"/>
  </r>
  <r>
    <n v="44502"/>
    <x v="489"/>
    <x v="3"/>
    <x v="2"/>
    <x v="6"/>
    <s v="AT&amp;T CL82213"/>
    <x v="1224"/>
    <n v="2"/>
    <n v="5.22"/>
    <x v="10"/>
    <x v="0"/>
  </r>
  <r>
    <n v="44502"/>
    <x v="489"/>
    <x v="3"/>
    <x v="0"/>
    <x v="2"/>
    <s v="Adjustable Depth Letter/Legal Cart"/>
    <x v="1225"/>
    <n v="2"/>
    <n v="105.25"/>
    <x v="10"/>
    <x v="0"/>
  </r>
  <r>
    <n v="44502"/>
    <x v="490"/>
    <x v="22"/>
    <x v="2"/>
    <x v="9"/>
    <s v="Maxell 74 Minute CD-R Spindle, 50/Pack"/>
    <x v="686"/>
    <n v="2"/>
    <n v="15.1"/>
    <x v="10"/>
    <x v="0"/>
  </r>
  <r>
    <n v="44502"/>
    <x v="490"/>
    <x v="22"/>
    <x v="2"/>
    <x v="6"/>
    <s v="Samsung Rugby III"/>
    <x v="1226"/>
    <n v="1"/>
    <n v="4.62"/>
    <x v="10"/>
    <x v="0"/>
  </r>
  <r>
    <n v="44503"/>
    <x v="282"/>
    <x v="2"/>
    <x v="0"/>
    <x v="14"/>
    <s v="Compact Automatic Electric Letter Opener"/>
    <x v="1227"/>
    <n v="3"/>
    <n v="-64.430000000000007"/>
    <x v="10"/>
    <x v="0"/>
  </r>
  <r>
    <n v="44503"/>
    <x v="25"/>
    <x v="20"/>
    <x v="2"/>
    <x v="6"/>
    <s v="Panasonic KX-TG9471B"/>
    <x v="1228"/>
    <n v="4"/>
    <n v="219.51"/>
    <x v="10"/>
    <x v="0"/>
  </r>
  <r>
    <n v="44503"/>
    <x v="25"/>
    <x v="20"/>
    <x v="0"/>
    <x v="3"/>
    <s v="Surelock Post Binders"/>
    <x v="1229"/>
    <n v="2"/>
    <n v="18.34"/>
    <x v="10"/>
    <x v="0"/>
  </r>
  <r>
    <n v="44503"/>
    <x v="25"/>
    <x v="20"/>
    <x v="0"/>
    <x v="3"/>
    <s v="Acco Pressboard Covers with Storage Hooks, 14 7/8&quot; x 11&quot;, Light Blue"/>
    <x v="1230"/>
    <n v="2"/>
    <n v="2.85"/>
    <x v="10"/>
    <x v="0"/>
  </r>
  <r>
    <n v="44503"/>
    <x v="218"/>
    <x v="37"/>
    <x v="0"/>
    <x v="14"/>
    <s v="Acme Kleen Earth Office Shears"/>
    <x v="1231"/>
    <n v="3"/>
    <n v="3.38"/>
    <x v="10"/>
    <x v="0"/>
  </r>
  <r>
    <n v="44503"/>
    <x v="372"/>
    <x v="15"/>
    <x v="0"/>
    <x v="0"/>
    <s v="Ampad Evidence Wirebond Steno Books, 6&quot; x 9&quot;"/>
    <x v="656"/>
    <n v="2"/>
    <n v="1.18"/>
    <x v="10"/>
    <x v="0"/>
  </r>
  <r>
    <n v="44503"/>
    <x v="372"/>
    <x v="15"/>
    <x v="0"/>
    <x v="0"/>
    <s v="Xerox 1884"/>
    <x v="1232"/>
    <n v="9"/>
    <n v="48.55"/>
    <x v="10"/>
    <x v="0"/>
  </r>
  <r>
    <n v="44503"/>
    <x v="489"/>
    <x v="25"/>
    <x v="0"/>
    <x v="2"/>
    <s v="Acco Perma 4000 Stacking Storage Drawers"/>
    <x v="679"/>
    <n v="2"/>
    <n v="-1.62"/>
    <x v="10"/>
    <x v="0"/>
  </r>
  <r>
    <n v="44503"/>
    <x v="489"/>
    <x v="25"/>
    <x v="1"/>
    <x v="13"/>
    <s v="Hon Racetrack Conference Tables"/>
    <x v="1233"/>
    <n v="6"/>
    <n v="-299.26"/>
    <x v="10"/>
    <x v="0"/>
  </r>
  <r>
    <n v="44503"/>
    <x v="489"/>
    <x v="25"/>
    <x v="0"/>
    <x v="3"/>
    <s v="Avery Self-Adhesive Photo Pockets for Polaroid Photos"/>
    <x v="636"/>
    <n v="7"/>
    <n v="-10.49"/>
    <x v="10"/>
    <x v="0"/>
  </r>
  <r>
    <n v="44503"/>
    <x v="489"/>
    <x v="25"/>
    <x v="1"/>
    <x v="8"/>
    <s v="Tenex Antistatic Computer Chair Mats"/>
    <x v="1234"/>
    <n v="3"/>
    <n v="-51.29"/>
    <x v="10"/>
    <x v="0"/>
  </r>
  <r>
    <n v="44503"/>
    <x v="491"/>
    <x v="23"/>
    <x v="0"/>
    <x v="3"/>
    <s v="Avery Durable Binders"/>
    <x v="1235"/>
    <n v="2"/>
    <n v="2.82"/>
    <x v="10"/>
    <x v="0"/>
  </r>
  <r>
    <n v="44503"/>
    <x v="153"/>
    <x v="40"/>
    <x v="2"/>
    <x v="9"/>
    <s v="Belkin F8E887 USB Wired Ergonomic Keyboard"/>
    <x v="1236"/>
    <n v="3"/>
    <n v="18.89"/>
    <x v="10"/>
    <x v="0"/>
  </r>
  <r>
    <n v="44503"/>
    <x v="492"/>
    <x v="3"/>
    <x v="0"/>
    <x v="4"/>
    <s v="Prang Dustless Chalk Sticks"/>
    <x v="1237"/>
    <n v="4"/>
    <n v="3.36"/>
    <x v="10"/>
    <x v="0"/>
  </r>
  <r>
    <n v="44504"/>
    <x v="39"/>
    <x v="20"/>
    <x v="1"/>
    <x v="5"/>
    <s v="DMI Arturo Collection Mission-style Design Wood Chair"/>
    <x v="1238"/>
    <n v="1"/>
    <n v="24.16"/>
    <x v="10"/>
    <x v="0"/>
  </r>
  <r>
    <n v="44504"/>
    <x v="39"/>
    <x v="20"/>
    <x v="2"/>
    <x v="15"/>
    <s v="Canon imageCLASS MF7460 Monochrome Digital Laser Multifunction Copier"/>
    <x v="1239"/>
    <n v="2"/>
    <n v="1995.99"/>
    <x v="10"/>
    <x v="0"/>
  </r>
  <r>
    <n v="44504"/>
    <x v="39"/>
    <x v="20"/>
    <x v="2"/>
    <x v="6"/>
    <s v="Panasonic Kx-TS550"/>
    <x v="1240"/>
    <n v="6"/>
    <n v="80.02"/>
    <x v="10"/>
    <x v="0"/>
  </r>
  <r>
    <n v="44504"/>
    <x v="39"/>
    <x v="20"/>
    <x v="2"/>
    <x v="9"/>
    <s v="NETGEAR N750 Dual Band Wi-Fi Gigabit Router"/>
    <x v="1241"/>
    <n v="4"/>
    <n v="129.6"/>
    <x v="10"/>
    <x v="0"/>
  </r>
  <r>
    <n v="44504"/>
    <x v="39"/>
    <x v="20"/>
    <x v="0"/>
    <x v="2"/>
    <s v="Trav-L-File Heavy-Duty Shuttle II, Black"/>
    <x v="1242"/>
    <n v="1"/>
    <n v="13.07"/>
    <x v="10"/>
    <x v="0"/>
  </r>
  <r>
    <n v="44504"/>
    <x v="402"/>
    <x v="25"/>
    <x v="0"/>
    <x v="7"/>
    <s v="OIC Bulk Pack Metal Binder Clips"/>
    <x v="1243"/>
    <n v="3"/>
    <n v="2.72"/>
    <x v="10"/>
    <x v="0"/>
  </r>
  <r>
    <n v="44504"/>
    <x v="402"/>
    <x v="25"/>
    <x v="0"/>
    <x v="12"/>
    <s v="Acco 6 Outlet Guardian Premium Surge Suppressor"/>
    <x v="1244"/>
    <n v="5"/>
    <n v="5.0999999999999996"/>
    <x v="10"/>
    <x v="0"/>
  </r>
  <r>
    <n v="44504"/>
    <x v="493"/>
    <x v="3"/>
    <x v="1"/>
    <x v="8"/>
    <s v="Executive Impressions 12&quot; Wall Clock"/>
    <x v="976"/>
    <n v="2"/>
    <n v="13.43"/>
    <x v="10"/>
    <x v="0"/>
  </r>
  <r>
    <n v="44504"/>
    <x v="494"/>
    <x v="3"/>
    <x v="2"/>
    <x v="6"/>
    <s v="Polycom SoundPoint Pro SE-225 Corded phone"/>
    <x v="1245"/>
    <n v="7"/>
    <n v="66.63"/>
    <x v="10"/>
    <x v="0"/>
  </r>
  <r>
    <n v="44504"/>
    <x v="494"/>
    <x v="3"/>
    <x v="1"/>
    <x v="13"/>
    <s v="Bevis Round Conference Table Top, X-Base"/>
    <x v="1246"/>
    <n v="4"/>
    <n v="-64.540000000000006"/>
    <x v="10"/>
    <x v="0"/>
  </r>
  <r>
    <n v="44504"/>
    <x v="494"/>
    <x v="3"/>
    <x v="0"/>
    <x v="3"/>
    <s v="Cardinal EasyOpen D-Ring Binders"/>
    <x v="1247"/>
    <n v="3"/>
    <n v="8.23"/>
    <x v="10"/>
    <x v="0"/>
  </r>
  <r>
    <n v="44504"/>
    <x v="494"/>
    <x v="3"/>
    <x v="0"/>
    <x v="0"/>
    <s v="Xerox 2000"/>
    <x v="5"/>
    <n v="3"/>
    <n v="9.33"/>
    <x v="10"/>
    <x v="0"/>
  </r>
  <r>
    <n v="44504"/>
    <x v="494"/>
    <x v="3"/>
    <x v="2"/>
    <x v="15"/>
    <s v="Hewlett-Packard Deskjet D4360 Printer"/>
    <x v="1248"/>
    <n v="4"/>
    <n v="139.99"/>
    <x v="10"/>
    <x v="0"/>
  </r>
  <r>
    <n v="44504"/>
    <x v="381"/>
    <x v="20"/>
    <x v="0"/>
    <x v="3"/>
    <s v="Acco Flexible ACCOHIDE Square Ring Data Binder, Dark Blue, 11 1/2&quot; X 14&quot; 7/8&quot;"/>
    <x v="1249"/>
    <n v="4"/>
    <n v="18.87"/>
    <x v="10"/>
    <x v="0"/>
  </r>
  <r>
    <n v="44504"/>
    <x v="495"/>
    <x v="3"/>
    <x v="0"/>
    <x v="4"/>
    <s v="Newell 343"/>
    <x v="1250"/>
    <n v="1"/>
    <n v="0.79"/>
    <x v="10"/>
    <x v="0"/>
  </r>
  <r>
    <n v="44505"/>
    <x v="354"/>
    <x v="3"/>
    <x v="1"/>
    <x v="8"/>
    <s v="OIC Stacking Trays"/>
    <x v="1251"/>
    <n v="6"/>
    <n v="8.82"/>
    <x v="10"/>
    <x v="0"/>
  </r>
  <r>
    <n v="44505"/>
    <x v="50"/>
    <x v="6"/>
    <x v="2"/>
    <x v="9"/>
    <s v="Maxell 4.7GB DVD-RW 3/Pack"/>
    <x v="382"/>
    <n v="3"/>
    <n v="16.25"/>
    <x v="10"/>
    <x v="0"/>
  </r>
  <r>
    <n v="44505"/>
    <x v="496"/>
    <x v="2"/>
    <x v="1"/>
    <x v="8"/>
    <s v="Tenex Antistatic Computer Chair Mats"/>
    <x v="1252"/>
    <n v="2"/>
    <n v="-34.200000000000003"/>
    <x v="10"/>
    <x v="0"/>
  </r>
  <r>
    <n v="44505"/>
    <x v="496"/>
    <x v="2"/>
    <x v="0"/>
    <x v="3"/>
    <s v="Wilson Jones Legal Size Ring Binders"/>
    <x v="1253"/>
    <n v="2"/>
    <n v="-8.8000000000000007"/>
    <x v="10"/>
    <x v="0"/>
  </r>
  <r>
    <n v="44505"/>
    <x v="496"/>
    <x v="2"/>
    <x v="0"/>
    <x v="2"/>
    <s v="Tennsco Double-Tier Lockers"/>
    <x v="1254"/>
    <n v="6"/>
    <n v="-94.51"/>
    <x v="10"/>
    <x v="0"/>
  </r>
  <r>
    <n v="44505"/>
    <x v="496"/>
    <x v="2"/>
    <x v="2"/>
    <x v="9"/>
    <s v="Sony 16GB Class 10 Micro SDHC R40 Memory Card"/>
    <x v="1255"/>
    <n v="5"/>
    <n v="-6.45"/>
    <x v="10"/>
    <x v="0"/>
  </r>
  <r>
    <n v="44505"/>
    <x v="496"/>
    <x v="2"/>
    <x v="2"/>
    <x v="9"/>
    <s v="Memorex Micro Travel Drive 32 GB"/>
    <x v="1256"/>
    <n v="2"/>
    <n v="16.79"/>
    <x v="10"/>
    <x v="0"/>
  </r>
  <r>
    <n v="44505"/>
    <x v="497"/>
    <x v="6"/>
    <x v="1"/>
    <x v="5"/>
    <s v="Global Stack Chair with Arms, Black"/>
    <x v="1257"/>
    <n v="5"/>
    <n v="40.47"/>
    <x v="10"/>
    <x v="0"/>
  </r>
  <r>
    <n v="44506"/>
    <x v="208"/>
    <x v="4"/>
    <x v="0"/>
    <x v="0"/>
    <s v="Array Parchment Paper, Assorted Colors"/>
    <x v="1258"/>
    <n v="6"/>
    <n v="20.97"/>
    <x v="10"/>
    <x v="0"/>
  </r>
  <r>
    <n v="44507"/>
    <x v="498"/>
    <x v="0"/>
    <x v="0"/>
    <x v="3"/>
    <s v="Satellite Sectional Post Binders"/>
    <x v="1259"/>
    <n v="3"/>
    <n v="-44.28"/>
    <x v="10"/>
    <x v="0"/>
  </r>
  <r>
    <n v="44507"/>
    <x v="498"/>
    <x v="0"/>
    <x v="0"/>
    <x v="10"/>
    <s v="Staple envelope"/>
    <x v="230"/>
    <n v="3"/>
    <n v="26.95"/>
    <x v="10"/>
    <x v="0"/>
  </r>
  <r>
    <n v="44507"/>
    <x v="352"/>
    <x v="3"/>
    <x v="0"/>
    <x v="3"/>
    <s v="Wilson Jones Legal Size Ring Binders"/>
    <x v="651"/>
    <n v="7"/>
    <n v="46.18"/>
    <x v="10"/>
    <x v="0"/>
  </r>
  <r>
    <n v="44507"/>
    <x v="236"/>
    <x v="0"/>
    <x v="1"/>
    <x v="5"/>
    <s v="Hon Deluxe Fabric Upholstered Stacking Chairs, Squared Back"/>
    <x v="1260"/>
    <n v="4"/>
    <n v="0"/>
    <x v="10"/>
    <x v="0"/>
  </r>
  <r>
    <n v="44507"/>
    <x v="236"/>
    <x v="0"/>
    <x v="0"/>
    <x v="3"/>
    <s v="Avery Triangle Shaped Sheet Lifters, Black, 2/Pack"/>
    <x v="1261"/>
    <n v="3"/>
    <n v="-2.21"/>
    <x v="10"/>
    <x v="0"/>
  </r>
  <r>
    <n v="44507"/>
    <x v="236"/>
    <x v="0"/>
    <x v="0"/>
    <x v="14"/>
    <s v="Acme Stainless Steel Office Snips"/>
    <x v="1262"/>
    <n v="7"/>
    <n v="3.56"/>
    <x v="10"/>
    <x v="0"/>
  </r>
  <r>
    <n v="44507"/>
    <x v="389"/>
    <x v="21"/>
    <x v="0"/>
    <x v="12"/>
    <s v="Belkin 8 Outlet Surge Protector"/>
    <x v="456"/>
    <n v="6"/>
    <n v="68.849999999999994"/>
    <x v="10"/>
    <x v="0"/>
  </r>
  <r>
    <n v="44507"/>
    <x v="389"/>
    <x v="21"/>
    <x v="0"/>
    <x v="2"/>
    <s v="Portable Personal File Box"/>
    <x v="1263"/>
    <n v="3"/>
    <n v="9.89"/>
    <x v="10"/>
    <x v="0"/>
  </r>
  <r>
    <n v="44507"/>
    <x v="389"/>
    <x v="21"/>
    <x v="0"/>
    <x v="2"/>
    <s v="X-Rack File for Hanging Folders"/>
    <x v="1264"/>
    <n v="2"/>
    <n v="5.87"/>
    <x v="10"/>
    <x v="0"/>
  </r>
  <r>
    <n v="44507"/>
    <x v="389"/>
    <x v="21"/>
    <x v="0"/>
    <x v="3"/>
    <s v="ACCOHIDE 3-Ring Binder, Blue, 1&quot;"/>
    <x v="1192"/>
    <n v="3"/>
    <n v="5.82"/>
    <x v="10"/>
    <x v="0"/>
  </r>
  <r>
    <n v="44507"/>
    <x v="244"/>
    <x v="20"/>
    <x v="0"/>
    <x v="7"/>
    <s v="Binder Clips by OIC"/>
    <x v="1265"/>
    <n v="4"/>
    <n v="2.84"/>
    <x v="10"/>
    <x v="0"/>
  </r>
  <r>
    <n v="44507"/>
    <x v="244"/>
    <x v="20"/>
    <x v="0"/>
    <x v="0"/>
    <s v="Riverleaf Stik-Withit Designer Note Cubes"/>
    <x v="1266"/>
    <n v="3"/>
    <n v="13.88"/>
    <x v="10"/>
    <x v="0"/>
  </r>
  <r>
    <n v="44507"/>
    <x v="47"/>
    <x v="11"/>
    <x v="0"/>
    <x v="0"/>
    <s v="Xerox 1995"/>
    <x v="499"/>
    <n v="5"/>
    <n v="9.07"/>
    <x v="10"/>
    <x v="0"/>
  </r>
  <r>
    <n v="44507"/>
    <x v="47"/>
    <x v="11"/>
    <x v="0"/>
    <x v="4"/>
    <s v="Panasonic KP-150 Electric Pencil Sharpener"/>
    <x v="1267"/>
    <n v="4"/>
    <n v="9.06"/>
    <x v="10"/>
    <x v="0"/>
  </r>
  <r>
    <n v="44508"/>
    <x v="185"/>
    <x v="3"/>
    <x v="2"/>
    <x v="6"/>
    <s v="Toshiba IPT2010-SD IPÂ Telephone"/>
    <x v="1268"/>
    <n v="3"/>
    <n v="25.02"/>
    <x v="10"/>
    <x v="0"/>
  </r>
  <r>
    <n v="44509"/>
    <x v="355"/>
    <x v="3"/>
    <x v="0"/>
    <x v="2"/>
    <s v="SAFCO Boltless Steel Shelving"/>
    <x v="1269"/>
    <n v="3"/>
    <n v="3.41"/>
    <x v="10"/>
    <x v="0"/>
  </r>
  <r>
    <n v="44509"/>
    <x v="355"/>
    <x v="3"/>
    <x v="1"/>
    <x v="11"/>
    <s v="Sauder Mission Library with Doors, Fruitwood Finish"/>
    <x v="1270"/>
    <n v="2"/>
    <n v="10.48"/>
    <x v="10"/>
    <x v="0"/>
  </r>
  <r>
    <n v="44509"/>
    <x v="355"/>
    <x v="3"/>
    <x v="2"/>
    <x v="6"/>
    <s v="Samsung Galaxy Note 3"/>
    <x v="1271"/>
    <n v="4"/>
    <n v="88"/>
    <x v="10"/>
    <x v="0"/>
  </r>
  <r>
    <n v="44509"/>
    <x v="355"/>
    <x v="3"/>
    <x v="0"/>
    <x v="2"/>
    <s v="Decoflex Hanging Personal Folder File, Blue"/>
    <x v="860"/>
    <n v="6"/>
    <n v="24.98"/>
    <x v="10"/>
    <x v="0"/>
  </r>
  <r>
    <n v="44509"/>
    <x v="355"/>
    <x v="3"/>
    <x v="0"/>
    <x v="0"/>
    <s v="Recycled Desk Saver Line &quot;While You Were Out&quot; Book, 5 1/2&quot; X 4&quot;"/>
    <x v="1272"/>
    <n v="7"/>
    <n v="28.82"/>
    <x v="10"/>
    <x v="0"/>
  </r>
  <r>
    <n v="44509"/>
    <x v="355"/>
    <x v="3"/>
    <x v="0"/>
    <x v="0"/>
    <s v="Xerox 1912"/>
    <x v="1273"/>
    <n v="5"/>
    <n v="45.53"/>
    <x v="10"/>
    <x v="0"/>
  </r>
  <r>
    <n v="44509"/>
    <x v="499"/>
    <x v="20"/>
    <x v="1"/>
    <x v="8"/>
    <s v="Eldon 200 Class Desk Accessories, Black"/>
    <x v="1274"/>
    <n v="9"/>
    <n v="21.48"/>
    <x v="10"/>
    <x v="0"/>
  </r>
  <r>
    <n v="44510"/>
    <x v="131"/>
    <x v="3"/>
    <x v="2"/>
    <x v="6"/>
    <s v="Jabra SPEAK 410"/>
    <x v="1275"/>
    <n v="8"/>
    <n v="60.15"/>
    <x v="10"/>
    <x v="0"/>
  </r>
  <r>
    <n v="44510"/>
    <x v="131"/>
    <x v="3"/>
    <x v="2"/>
    <x v="9"/>
    <s v="Memorex Froggy Flash Drive 4 GB"/>
    <x v="1276"/>
    <n v="1"/>
    <n v="4.29"/>
    <x v="10"/>
    <x v="0"/>
  </r>
  <r>
    <n v="44510"/>
    <x v="131"/>
    <x v="3"/>
    <x v="1"/>
    <x v="8"/>
    <s v="Luxo Economy Swing Arm Lamp"/>
    <x v="1277"/>
    <n v="2"/>
    <n v="11.17"/>
    <x v="10"/>
    <x v="0"/>
  </r>
  <r>
    <n v="44510"/>
    <x v="131"/>
    <x v="3"/>
    <x v="0"/>
    <x v="0"/>
    <s v="Southworth 100% RÃ©sumÃ© Paper, 24lb."/>
    <x v="1278"/>
    <n v="8"/>
    <n v="28.01"/>
    <x v="10"/>
    <x v="0"/>
  </r>
  <r>
    <n v="44510"/>
    <x v="131"/>
    <x v="3"/>
    <x v="1"/>
    <x v="8"/>
    <s v="Eldon Expressions Punched Metal &amp; Wood Desk Accessories, Pewter &amp; Cherry"/>
    <x v="1279"/>
    <n v="5"/>
    <n v="14.9"/>
    <x v="10"/>
    <x v="0"/>
  </r>
  <r>
    <n v="44510"/>
    <x v="131"/>
    <x v="3"/>
    <x v="0"/>
    <x v="1"/>
    <s v="Avery White Multi-Purpose Labels"/>
    <x v="1280"/>
    <n v="8"/>
    <n v="18.329999999999998"/>
    <x v="10"/>
    <x v="0"/>
  </r>
  <r>
    <n v="44510"/>
    <x v="66"/>
    <x v="14"/>
    <x v="0"/>
    <x v="4"/>
    <s v="Avery Hi-Liter Comfort Grip Fluorescent Highlighter, Yellow Ink"/>
    <x v="1281"/>
    <n v="2"/>
    <n v="1.52"/>
    <x v="10"/>
    <x v="0"/>
  </r>
  <r>
    <n v="44510"/>
    <x v="66"/>
    <x v="14"/>
    <x v="0"/>
    <x v="0"/>
    <s v="Xerox 199"/>
    <x v="1282"/>
    <n v="3"/>
    <n v="5.78"/>
    <x v="10"/>
    <x v="0"/>
  </r>
  <r>
    <n v="44510"/>
    <x v="66"/>
    <x v="14"/>
    <x v="0"/>
    <x v="0"/>
    <s v="Xerox 4200 Series MultiUse Premium Copy Paper (20Lb. and 84 Bright)"/>
    <x v="254"/>
    <n v="3"/>
    <n v="7.13"/>
    <x v="10"/>
    <x v="0"/>
  </r>
  <r>
    <n v="44510"/>
    <x v="66"/>
    <x v="14"/>
    <x v="1"/>
    <x v="5"/>
    <s v="Hon Every-Day Series Multi-Task Chairs"/>
    <x v="1283"/>
    <n v="3"/>
    <n v="112.79"/>
    <x v="10"/>
    <x v="0"/>
  </r>
  <r>
    <n v="44510"/>
    <x v="66"/>
    <x v="14"/>
    <x v="0"/>
    <x v="2"/>
    <s v="Acco Perma 3000 Stacking Storage Drawers"/>
    <x v="801"/>
    <n v="3"/>
    <n v="11.96"/>
    <x v="10"/>
    <x v="0"/>
  </r>
  <r>
    <n v="44510"/>
    <x v="66"/>
    <x v="14"/>
    <x v="0"/>
    <x v="2"/>
    <s v="Hot File 7-Pocket, Floor Stand"/>
    <x v="688"/>
    <n v="3"/>
    <n v="160.62"/>
    <x v="10"/>
    <x v="0"/>
  </r>
  <r>
    <n v="44511"/>
    <x v="500"/>
    <x v="21"/>
    <x v="0"/>
    <x v="2"/>
    <s v="Stur-D-Stor Shelving, Vertical 5-Shelf: 72&quot;H x 36&quot;W x 18 1/2&quot;D"/>
    <x v="1284"/>
    <n v="6"/>
    <n v="13.32"/>
    <x v="10"/>
    <x v="0"/>
  </r>
  <r>
    <n v="44511"/>
    <x v="501"/>
    <x v="26"/>
    <x v="0"/>
    <x v="4"/>
    <s v="BIC Brite Liner Grip Highlighters, Assorted, 5/Pack"/>
    <x v="561"/>
    <n v="1"/>
    <n v="0.81"/>
    <x v="10"/>
    <x v="0"/>
  </r>
  <r>
    <n v="44511"/>
    <x v="501"/>
    <x v="26"/>
    <x v="2"/>
    <x v="6"/>
    <s v="Samsung Galaxy S III - 16GB - pebble blue (T-Mobile)"/>
    <x v="1285"/>
    <n v="2"/>
    <n v="56"/>
    <x v="10"/>
    <x v="0"/>
  </r>
  <r>
    <n v="44511"/>
    <x v="501"/>
    <x v="26"/>
    <x v="1"/>
    <x v="5"/>
    <s v="Global Airflow Leather Mesh Back Chair, Black"/>
    <x v="1044"/>
    <n v="5"/>
    <n v="75.489999999999995"/>
    <x v="10"/>
    <x v="0"/>
  </r>
  <r>
    <n v="44511"/>
    <x v="502"/>
    <x v="0"/>
    <x v="0"/>
    <x v="3"/>
    <s v="GBC DocuBind TL300 Electric Binding System"/>
    <x v="822"/>
    <n v="5"/>
    <n v="-1480.03"/>
    <x v="10"/>
    <x v="0"/>
  </r>
  <r>
    <n v="44511"/>
    <x v="502"/>
    <x v="0"/>
    <x v="0"/>
    <x v="3"/>
    <s v="Universal Recycled Hanging Pressboard Report Binders, Letter Size"/>
    <x v="1286"/>
    <n v="1"/>
    <n v="-1.97"/>
    <x v="10"/>
    <x v="0"/>
  </r>
  <r>
    <n v="44511"/>
    <x v="502"/>
    <x v="0"/>
    <x v="0"/>
    <x v="4"/>
    <s v="Boston Electric Pencil Sharpener, Model 1818, Charcoal Black"/>
    <x v="1287"/>
    <n v="3"/>
    <n v="6.76"/>
    <x v="10"/>
    <x v="0"/>
  </r>
  <r>
    <n v="44511"/>
    <x v="502"/>
    <x v="0"/>
    <x v="0"/>
    <x v="0"/>
    <s v="Wirebound Message Book, 4 per Page"/>
    <x v="990"/>
    <n v="5"/>
    <n v="7.87"/>
    <x v="10"/>
    <x v="0"/>
  </r>
  <r>
    <n v="44511"/>
    <x v="502"/>
    <x v="0"/>
    <x v="0"/>
    <x v="0"/>
    <s v="Xerox 1893"/>
    <x v="1288"/>
    <n v="8"/>
    <n v="95.1"/>
    <x v="10"/>
    <x v="0"/>
  </r>
  <r>
    <n v="44511"/>
    <x v="502"/>
    <x v="0"/>
    <x v="2"/>
    <x v="6"/>
    <s v="Geemarc AmpliPOWER60"/>
    <x v="1289"/>
    <n v="2"/>
    <n v="16.7"/>
    <x v="10"/>
    <x v="0"/>
  </r>
  <r>
    <n v="44511"/>
    <x v="502"/>
    <x v="0"/>
    <x v="2"/>
    <x v="6"/>
    <s v="Classic Ivory AntiqueÂ TelephoneÂ ZL1810"/>
    <x v="1290"/>
    <n v="3"/>
    <n v="15.07"/>
    <x v="10"/>
    <x v="0"/>
  </r>
  <r>
    <n v="44511"/>
    <x v="358"/>
    <x v="3"/>
    <x v="0"/>
    <x v="4"/>
    <s v="50 Colored Long Pencils"/>
    <x v="1291"/>
    <n v="3"/>
    <n v="7.92"/>
    <x v="10"/>
    <x v="0"/>
  </r>
  <r>
    <n v="44511"/>
    <x v="358"/>
    <x v="3"/>
    <x v="1"/>
    <x v="5"/>
    <s v="Hon Olson Stacker Stools"/>
    <x v="1292"/>
    <n v="1"/>
    <n v="11.26"/>
    <x v="10"/>
    <x v="0"/>
  </r>
  <r>
    <n v="44511"/>
    <x v="324"/>
    <x v="2"/>
    <x v="1"/>
    <x v="8"/>
    <s v="GE 4 Foot Flourescent Tube, 40 Watt"/>
    <x v="1293"/>
    <n v="2"/>
    <n v="7.79"/>
    <x v="10"/>
    <x v="0"/>
  </r>
  <r>
    <n v="44511"/>
    <x v="324"/>
    <x v="2"/>
    <x v="1"/>
    <x v="11"/>
    <s v="Atlantic Metals Mobile 3-Shelf Bookcases, Custom Colors"/>
    <x v="1294"/>
    <n v="4"/>
    <n v="-250.54"/>
    <x v="10"/>
    <x v="0"/>
  </r>
  <r>
    <n v="44511"/>
    <x v="338"/>
    <x v="3"/>
    <x v="2"/>
    <x v="6"/>
    <s v="Mophie Juice Pack Helium for iPhone"/>
    <x v="1295"/>
    <n v="9"/>
    <n v="57.59"/>
    <x v="10"/>
    <x v="0"/>
  </r>
  <r>
    <n v="44511"/>
    <x v="338"/>
    <x v="3"/>
    <x v="0"/>
    <x v="12"/>
    <s v="Commercial WindTunnel Clean Air Upright Vacuum, Replacement Belts, Filtration Bags"/>
    <x v="1296"/>
    <n v="2"/>
    <n v="2.02"/>
    <x v="10"/>
    <x v="0"/>
  </r>
  <r>
    <n v="44511"/>
    <x v="338"/>
    <x v="3"/>
    <x v="0"/>
    <x v="0"/>
    <s v="Xerox 1979"/>
    <x v="1099"/>
    <n v="4"/>
    <n v="55.76"/>
    <x v="10"/>
    <x v="0"/>
  </r>
  <r>
    <n v="44511"/>
    <x v="126"/>
    <x v="22"/>
    <x v="0"/>
    <x v="12"/>
    <s v="Belkin F5C206VTEL 6 Outlet Surge"/>
    <x v="1297"/>
    <n v="1"/>
    <n v="6.89"/>
    <x v="10"/>
    <x v="0"/>
  </r>
  <r>
    <n v="44511"/>
    <x v="126"/>
    <x v="22"/>
    <x v="2"/>
    <x v="9"/>
    <s v="Belkin Standard 104 key USB Keyboard"/>
    <x v="1298"/>
    <n v="7"/>
    <n v="15.32"/>
    <x v="10"/>
    <x v="0"/>
  </r>
  <r>
    <n v="44511"/>
    <x v="126"/>
    <x v="22"/>
    <x v="0"/>
    <x v="3"/>
    <s v="Fellowes PB500 Electric Punch Plastic Comb Binding Machine with Manual Bind"/>
    <x v="1299"/>
    <n v="2"/>
    <n v="762.59"/>
    <x v="10"/>
    <x v="0"/>
  </r>
  <r>
    <n v="44511"/>
    <x v="248"/>
    <x v="1"/>
    <x v="1"/>
    <x v="8"/>
    <s v="DAX Wood Document Frame."/>
    <x v="1300"/>
    <n v="2"/>
    <n v="-7.96"/>
    <x v="10"/>
    <x v="0"/>
  </r>
  <r>
    <n v="44511"/>
    <x v="248"/>
    <x v="1"/>
    <x v="1"/>
    <x v="5"/>
    <s v="Global Commerce Series High-Back Swivel/Tilt Chairs"/>
    <x v="550"/>
    <n v="4"/>
    <n v="-57"/>
    <x v="10"/>
    <x v="0"/>
  </r>
  <r>
    <n v="44511"/>
    <x v="61"/>
    <x v="20"/>
    <x v="0"/>
    <x v="0"/>
    <s v="Wirebound Message Books, Four 2 3/4&quot; x 5&quot; Forms per Page, 600 Sets per Book"/>
    <x v="1301"/>
    <n v="5"/>
    <n v="21.78"/>
    <x v="10"/>
    <x v="0"/>
  </r>
  <r>
    <n v="44511"/>
    <x v="61"/>
    <x v="20"/>
    <x v="0"/>
    <x v="0"/>
    <s v="Xerox 1882"/>
    <x v="1302"/>
    <n v="4"/>
    <n v="109.72"/>
    <x v="10"/>
    <x v="0"/>
  </r>
  <r>
    <n v="44511"/>
    <x v="61"/>
    <x v="20"/>
    <x v="0"/>
    <x v="14"/>
    <s v="Acme Value Line Scissors"/>
    <x v="948"/>
    <n v="2"/>
    <n v="2.19"/>
    <x v="10"/>
    <x v="0"/>
  </r>
  <r>
    <n v="44512"/>
    <x v="503"/>
    <x v="0"/>
    <x v="0"/>
    <x v="2"/>
    <s v="Personal Filing Tote with Lid, Black/Gray"/>
    <x v="147"/>
    <n v="4"/>
    <n v="4.96"/>
    <x v="10"/>
    <x v="0"/>
  </r>
  <r>
    <n v="44512"/>
    <x v="409"/>
    <x v="3"/>
    <x v="0"/>
    <x v="0"/>
    <s v="Xerox 1974"/>
    <x v="687"/>
    <n v="2"/>
    <n v="5.86"/>
    <x v="10"/>
    <x v="0"/>
  </r>
  <r>
    <n v="44512"/>
    <x v="409"/>
    <x v="3"/>
    <x v="1"/>
    <x v="13"/>
    <s v="Bevis Boat-Shaped Conference Table"/>
    <x v="1303"/>
    <n v="3"/>
    <n v="31.45"/>
    <x v="10"/>
    <x v="0"/>
  </r>
  <r>
    <n v="44512"/>
    <x v="491"/>
    <x v="25"/>
    <x v="0"/>
    <x v="4"/>
    <s v="Newell 350"/>
    <x v="1304"/>
    <n v="3"/>
    <n v="0.89"/>
    <x v="10"/>
    <x v="0"/>
  </r>
  <r>
    <n v="44512"/>
    <x v="504"/>
    <x v="0"/>
    <x v="0"/>
    <x v="4"/>
    <s v="Avery Fluorescent Highlighter Four-Color Set"/>
    <x v="1305"/>
    <n v="1"/>
    <n v="0.33"/>
    <x v="10"/>
    <x v="0"/>
  </r>
  <r>
    <n v="44512"/>
    <x v="504"/>
    <x v="0"/>
    <x v="0"/>
    <x v="14"/>
    <s v="Acco Side-Punched Conventional Columnar Pads"/>
    <x v="1306"/>
    <n v="6"/>
    <n v="-3.12"/>
    <x v="10"/>
    <x v="0"/>
  </r>
  <r>
    <n v="44512"/>
    <x v="504"/>
    <x v="0"/>
    <x v="2"/>
    <x v="9"/>
    <s v="ImationÂ 16GB Mini TravelDrive USB 2.0Â Flash Drive"/>
    <x v="1307"/>
    <n v="3"/>
    <n v="20.87"/>
    <x v="10"/>
    <x v="0"/>
  </r>
  <r>
    <n v="44512"/>
    <x v="504"/>
    <x v="0"/>
    <x v="0"/>
    <x v="0"/>
    <s v="Xerox 216"/>
    <x v="1308"/>
    <n v="7"/>
    <n v="12.7"/>
    <x v="10"/>
    <x v="0"/>
  </r>
  <r>
    <n v="44512"/>
    <x v="504"/>
    <x v="0"/>
    <x v="1"/>
    <x v="11"/>
    <s v="Bestar Classic Bookcase"/>
    <x v="1309"/>
    <n v="1"/>
    <n v="-13"/>
    <x v="10"/>
    <x v="0"/>
  </r>
  <r>
    <n v="44512"/>
    <x v="0"/>
    <x v="0"/>
    <x v="1"/>
    <x v="8"/>
    <s v="GE General Use Halogen Bulbs, 100 Watts, 1 Bulb per Pack"/>
    <x v="1310"/>
    <n v="3"/>
    <n v="-6.91"/>
    <x v="10"/>
    <x v="0"/>
  </r>
  <r>
    <n v="44512"/>
    <x v="0"/>
    <x v="0"/>
    <x v="2"/>
    <x v="9"/>
    <s v="Logitech G602 Wireless Gaming Mouse"/>
    <x v="1311"/>
    <n v="2"/>
    <n v="25.6"/>
    <x v="10"/>
    <x v="0"/>
  </r>
  <r>
    <n v="44514"/>
    <x v="505"/>
    <x v="37"/>
    <x v="2"/>
    <x v="6"/>
    <s v="Polycom SoundPoint Pro SE-225 Corded phone"/>
    <x v="1312"/>
    <n v="7"/>
    <n v="233.22"/>
    <x v="10"/>
    <x v="0"/>
  </r>
  <r>
    <n v="44514"/>
    <x v="505"/>
    <x v="37"/>
    <x v="0"/>
    <x v="3"/>
    <s v="Acco 3-Hole Punch"/>
    <x v="1313"/>
    <n v="10"/>
    <n v="21.02"/>
    <x v="10"/>
    <x v="0"/>
  </r>
  <r>
    <n v="44514"/>
    <x v="506"/>
    <x v="14"/>
    <x v="0"/>
    <x v="3"/>
    <s v="Storex DuraTech Recycled Plastic Frosted Binders"/>
    <x v="1314"/>
    <n v="3"/>
    <n v="6.36"/>
    <x v="10"/>
    <x v="0"/>
  </r>
  <r>
    <n v="44514"/>
    <x v="506"/>
    <x v="14"/>
    <x v="0"/>
    <x v="3"/>
    <s v="Avery Durable Binders"/>
    <x v="697"/>
    <n v="4"/>
    <n v="5.64"/>
    <x v="10"/>
    <x v="0"/>
  </r>
  <r>
    <n v="44514"/>
    <x v="507"/>
    <x v="0"/>
    <x v="0"/>
    <x v="0"/>
    <s v="Xerox 221"/>
    <x v="1315"/>
    <n v="4"/>
    <n v="7.26"/>
    <x v="10"/>
    <x v="0"/>
  </r>
  <r>
    <n v="44514"/>
    <x v="508"/>
    <x v="20"/>
    <x v="0"/>
    <x v="0"/>
    <s v="Adams Write n' Stick Phone Message Book, 11&quot; X 5 1/4&quot;, 200 Messages"/>
    <x v="21"/>
    <n v="2"/>
    <n v="5.23"/>
    <x v="10"/>
    <x v="0"/>
  </r>
  <r>
    <n v="44514"/>
    <x v="508"/>
    <x v="20"/>
    <x v="1"/>
    <x v="5"/>
    <s v="Safco Chair Connectors, 6/Carton"/>
    <x v="1316"/>
    <n v="2"/>
    <n v="14.62"/>
    <x v="10"/>
    <x v="0"/>
  </r>
  <r>
    <n v="44514"/>
    <x v="393"/>
    <x v="6"/>
    <x v="0"/>
    <x v="0"/>
    <s v="Xerox 192"/>
    <x v="331"/>
    <n v="5"/>
    <n v="15.55"/>
    <x v="10"/>
    <x v="0"/>
  </r>
  <r>
    <n v="44515"/>
    <x v="509"/>
    <x v="15"/>
    <x v="0"/>
    <x v="4"/>
    <s v="Newell 310"/>
    <x v="829"/>
    <n v="3"/>
    <n v="0.48"/>
    <x v="10"/>
    <x v="0"/>
  </r>
  <r>
    <n v="44515"/>
    <x v="509"/>
    <x v="15"/>
    <x v="0"/>
    <x v="12"/>
    <s v="1.7 Cubic Foot Compact &quot;Cube&quot; Office Refrigerators"/>
    <x v="1317"/>
    <n v="2"/>
    <n v="29.14"/>
    <x v="10"/>
    <x v="0"/>
  </r>
  <r>
    <n v="44515"/>
    <x v="509"/>
    <x v="15"/>
    <x v="0"/>
    <x v="0"/>
    <s v="Southworth 100% RÃ©sumÃ© Paper, 24lb."/>
    <x v="236"/>
    <n v="4"/>
    <n v="7.78"/>
    <x v="10"/>
    <x v="0"/>
  </r>
  <r>
    <n v="44515"/>
    <x v="510"/>
    <x v="0"/>
    <x v="0"/>
    <x v="10"/>
    <s v="Ames Color-File Green Diamond Border X-ray Mailers"/>
    <x v="1318"/>
    <n v="9"/>
    <n v="204.07"/>
    <x v="10"/>
    <x v="0"/>
  </r>
  <r>
    <n v="44515"/>
    <x v="228"/>
    <x v="3"/>
    <x v="1"/>
    <x v="8"/>
    <s v="Eldon 100 Class Desk Accessories"/>
    <x v="1319"/>
    <n v="3"/>
    <n v="3.24"/>
    <x v="10"/>
    <x v="0"/>
  </r>
  <r>
    <n v="44515"/>
    <x v="228"/>
    <x v="3"/>
    <x v="2"/>
    <x v="9"/>
    <s v="LogitechÂ P710e Mobile Speakerphone"/>
    <x v="1320"/>
    <n v="3"/>
    <n v="146.77000000000001"/>
    <x v="10"/>
    <x v="0"/>
  </r>
  <r>
    <n v="44515"/>
    <x v="228"/>
    <x v="3"/>
    <x v="0"/>
    <x v="14"/>
    <s v="Acme Box Cutter Scissors"/>
    <x v="1321"/>
    <n v="2"/>
    <n v="5.32"/>
    <x v="10"/>
    <x v="0"/>
  </r>
  <r>
    <n v="44515"/>
    <x v="134"/>
    <x v="3"/>
    <x v="0"/>
    <x v="14"/>
    <s v="Acme Value Line Scissors"/>
    <x v="1322"/>
    <n v="3"/>
    <n v="3.29"/>
    <x v="10"/>
    <x v="0"/>
  </r>
  <r>
    <n v="44516"/>
    <x v="511"/>
    <x v="42"/>
    <x v="2"/>
    <x v="6"/>
    <s v="Jawbone MINI JAMBOX Wireless Bluetooth Speaker"/>
    <x v="1323"/>
    <n v="2"/>
    <n v="10.96"/>
    <x v="10"/>
    <x v="0"/>
  </r>
  <r>
    <n v="44516"/>
    <x v="50"/>
    <x v="18"/>
    <x v="0"/>
    <x v="10"/>
    <s v="#10 White Business Envelopes,4 1/8 x 9 1/2"/>
    <x v="1005"/>
    <n v="5"/>
    <n v="36.82"/>
    <x v="10"/>
    <x v="0"/>
  </r>
  <r>
    <n v="44516"/>
    <x v="50"/>
    <x v="18"/>
    <x v="0"/>
    <x v="0"/>
    <s v="Xerox 1954"/>
    <x v="1214"/>
    <n v="6"/>
    <n v="14.26"/>
    <x v="10"/>
    <x v="0"/>
  </r>
  <r>
    <n v="44516"/>
    <x v="50"/>
    <x v="18"/>
    <x v="0"/>
    <x v="3"/>
    <s v="Wilson Jones Active Use Binders"/>
    <x v="852"/>
    <n v="4"/>
    <n v="14.27"/>
    <x v="10"/>
    <x v="0"/>
  </r>
  <r>
    <n v="44516"/>
    <x v="50"/>
    <x v="18"/>
    <x v="0"/>
    <x v="2"/>
    <s v="File Shuttle II and Handi-File, Black"/>
    <x v="1014"/>
    <n v="5"/>
    <n v="42.36"/>
    <x v="10"/>
    <x v="0"/>
  </r>
  <r>
    <n v="44516"/>
    <x v="512"/>
    <x v="3"/>
    <x v="0"/>
    <x v="1"/>
    <s v="Permanent Self-Adhesive File Folder Labels for Typewriters by Universal"/>
    <x v="1324"/>
    <n v="2"/>
    <n v="2.4"/>
    <x v="10"/>
    <x v="0"/>
  </r>
  <r>
    <n v="44516"/>
    <x v="513"/>
    <x v="1"/>
    <x v="1"/>
    <x v="5"/>
    <s v="SAFCO Optional Arm Kit for Workspace Cribbage Stacking Chair"/>
    <x v="1325"/>
    <n v="2"/>
    <n v="-1.07"/>
    <x v="10"/>
    <x v="0"/>
  </r>
  <r>
    <n v="44516"/>
    <x v="514"/>
    <x v="3"/>
    <x v="2"/>
    <x v="6"/>
    <s v="OtterBox Commuter Series Case - Samsung Galaxy S4"/>
    <x v="1326"/>
    <n v="4"/>
    <n v="-17.989999999999998"/>
    <x v="10"/>
    <x v="0"/>
  </r>
  <r>
    <n v="44516"/>
    <x v="514"/>
    <x v="3"/>
    <x v="1"/>
    <x v="11"/>
    <s v="Bush Andora Bookcase, Maple/Graphite Gray Finish"/>
    <x v="1327"/>
    <n v="3"/>
    <n v="25.2"/>
    <x v="10"/>
    <x v="0"/>
  </r>
  <r>
    <n v="44516"/>
    <x v="514"/>
    <x v="3"/>
    <x v="0"/>
    <x v="2"/>
    <s v="Space Solutions HD Industrial Steel Shelving."/>
    <x v="818"/>
    <n v="3"/>
    <n v="10.35"/>
    <x v="10"/>
    <x v="0"/>
  </r>
  <r>
    <n v="44517"/>
    <x v="114"/>
    <x v="28"/>
    <x v="1"/>
    <x v="5"/>
    <s v="Global Super Steno Chair"/>
    <x v="1328"/>
    <n v="5"/>
    <n v="81.58"/>
    <x v="10"/>
    <x v="0"/>
  </r>
  <r>
    <n v="44517"/>
    <x v="515"/>
    <x v="7"/>
    <x v="0"/>
    <x v="2"/>
    <s v="Smead Adjustable Mobile File Trolley with Lockable Top"/>
    <x v="1329"/>
    <n v="7"/>
    <n v="792.27"/>
    <x v="10"/>
    <x v="0"/>
  </r>
  <r>
    <n v="44517"/>
    <x v="515"/>
    <x v="7"/>
    <x v="1"/>
    <x v="8"/>
    <s v="Eldon Econocleat Chair Mats for Low Pile Carpets"/>
    <x v="1330"/>
    <n v="3"/>
    <n v="14.93"/>
    <x v="10"/>
    <x v="0"/>
  </r>
  <r>
    <n v="44517"/>
    <x v="515"/>
    <x v="7"/>
    <x v="0"/>
    <x v="4"/>
    <s v="Deluxe Chalkboard Eraser Cleaner"/>
    <x v="867"/>
    <n v="5"/>
    <n v="26.57"/>
    <x v="10"/>
    <x v="0"/>
  </r>
  <r>
    <n v="44517"/>
    <x v="93"/>
    <x v="3"/>
    <x v="2"/>
    <x v="9"/>
    <s v="Case Logic 2.4GHz Wireless Keyboard"/>
    <x v="287"/>
    <n v="2"/>
    <n v="8"/>
    <x v="10"/>
    <x v="0"/>
  </r>
  <r>
    <n v="44517"/>
    <x v="93"/>
    <x v="3"/>
    <x v="0"/>
    <x v="0"/>
    <s v="Xerox 1941"/>
    <x v="1331"/>
    <n v="7"/>
    <n v="352.3"/>
    <x v="10"/>
    <x v="0"/>
  </r>
  <r>
    <n v="44517"/>
    <x v="93"/>
    <x v="3"/>
    <x v="0"/>
    <x v="12"/>
    <s v="APC 7 Outlet Network SurgeArrest Surge Protector"/>
    <x v="1332"/>
    <n v="3"/>
    <n v="72.430000000000007"/>
    <x v="10"/>
    <x v="0"/>
  </r>
  <r>
    <n v="44517"/>
    <x v="516"/>
    <x v="2"/>
    <x v="0"/>
    <x v="0"/>
    <s v="Southworth 100% RÃ©sumÃ© Paper, 24lb."/>
    <x v="1333"/>
    <n v="2"/>
    <n v="3.89"/>
    <x v="10"/>
    <x v="0"/>
  </r>
  <r>
    <n v="44517"/>
    <x v="516"/>
    <x v="2"/>
    <x v="1"/>
    <x v="5"/>
    <s v="Hon Every-Day Series Multi-Task Chairs"/>
    <x v="693"/>
    <n v="5"/>
    <n v="-93.99"/>
    <x v="10"/>
    <x v="0"/>
  </r>
  <r>
    <n v="44517"/>
    <x v="92"/>
    <x v="0"/>
    <x v="0"/>
    <x v="10"/>
    <s v="Redi-Strip #10 Envelopes, 4 1/8 x 9 1/2"/>
    <x v="1334"/>
    <n v="3"/>
    <n v="2.48"/>
    <x v="10"/>
    <x v="0"/>
  </r>
  <r>
    <n v="44517"/>
    <x v="217"/>
    <x v="20"/>
    <x v="0"/>
    <x v="3"/>
    <s v="GBC DocuBind TL300 Electric Binding System"/>
    <x v="1335"/>
    <n v="3"/>
    <n v="726.56"/>
    <x v="10"/>
    <x v="0"/>
  </r>
  <r>
    <n v="44517"/>
    <x v="217"/>
    <x v="20"/>
    <x v="1"/>
    <x v="11"/>
    <s v="DMI Eclipse Executive Suite Bookcases"/>
    <x v="1336"/>
    <n v="10"/>
    <n v="-50.1"/>
    <x v="10"/>
    <x v="0"/>
  </r>
  <r>
    <n v="44517"/>
    <x v="215"/>
    <x v="20"/>
    <x v="0"/>
    <x v="0"/>
    <s v="Southworth 100% Cotton The Best Paper"/>
    <x v="1337"/>
    <n v="3"/>
    <n v="17.22"/>
    <x v="10"/>
    <x v="0"/>
  </r>
  <r>
    <n v="44518"/>
    <x v="517"/>
    <x v="26"/>
    <x v="1"/>
    <x v="13"/>
    <s v="Bevis Rectangular Conference Tables"/>
    <x v="1338"/>
    <n v="2"/>
    <n v="-99.27"/>
    <x v="10"/>
    <x v="0"/>
  </r>
  <r>
    <n v="44518"/>
    <x v="517"/>
    <x v="26"/>
    <x v="0"/>
    <x v="0"/>
    <s v="Geographics Note Cards, Blank, White, 8 1/2&quot; x 11&quot;"/>
    <x v="1339"/>
    <n v="4"/>
    <n v="12.53"/>
    <x v="10"/>
    <x v="0"/>
  </r>
  <r>
    <n v="44518"/>
    <x v="246"/>
    <x v="2"/>
    <x v="0"/>
    <x v="3"/>
    <s v="Fellowes PB200 Plastic Comb Binding Machine"/>
    <x v="1340"/>
    <n v="1"/>
    <n v="-40.799999999999997"/>
    <x v="10"/>
    <x v="0"/>
  </r>
  <r>
    <n v="44518"/>
    <x v="246"/>
    <x v="2"/>
    <x v="0"/>
    <x v="2"/>
    <s v="Safco Industrial Wire Shelving"/>
    <x v="1341"/>
    <n v="1"/>
    <n v="-16.32"/>
    <x v="10"/>
    <x v="0"/>
  </r>
  <r>
    <n v="44518"/>
    <x v="246"/>
    <x v="2"/>
    <x v="2"/>
    <x v="6"/>
    <s v="Motorola Droid Maxx"/>
    <x v="1220"/>
    <n v="6"/>
    <n v="-107.99"/>
    <x v="10"/>
    <x v="0"/>
  </r>
  <r>
    <n v="44518"/>
    <x v="246"/>
    <x v="2"/>
    <x v="1"/>
    <x v="8"/>
    <s v="Eldon Executive Woodline II Desk Accessories, Mahogany"/>
    <x v="1342"/>
    <n v="3"/>
    <n v="5.28"/>
    <x v="10"/>
    <x v="0"/>
  </r>
  <r>
    <n v="44518"/>
    <x v="246"/>
    <x v="2"/>
    <x v="0"/>
    <x v="3"/>
    <s v="Peel &amp; Stick Add-On Corner Pockets"/>
    <x v="1343"/>
    <n v="3"/>
    <n v="-1.43"/>
    <x v="10"/>
    <x v="0"/>
  </r>
  <r>
    <n v="44518"/>
    <x v="518"/>
    <x v="1"/>
    <x v="0"/>
    <x v="3"/>
    <s v="GBC White Gloss Covers, Plain Front"/>
    <x v="1082"/>
    <n v="5"/>
    <n v="-23.89"/>
    <x v="10"/>
    <x v="0"/>
  </r>
  <r>
    <n v="44518"/>
    <x v="493"/>
    <x v="10"/>
    <x v="0"/>
    <x v="3"/>
    <s v="Pressboard Hanging Data Binders for Unburst Sheets"/>
    <x v="211"/>
    <n v="8"/>
    <n v="-8.66"/>
    <x v="10"/>
    <x v="0"/>
  </r>
  <r>
    <n v="44518"/>
    <x v="493"/>
    <x v="10"/>
    <x v="2"/>
    <x v="6"/>
    <s v="PNY Rapid USB Car Charger - Black"/>
    <x v="1344"/>
    <n v="2"/>
    <n v="-2.08"/>
    <x v="10"/>
    <x v="0"/>
  </r>
  <r>
    <n v="44518"/>
    <x v="130"/>
    <x v="27"/>
    <x v="0"/>
    <x v="0"/>
    <s v="Adams &quot;While You Were Out&quot; Message Pads"/>
    <x v="1345"/>
    <n v="7"/>
    <n v="9.89"/>
    <x v="10"/>
    <x v="0"/>
  </r>
  <r>
    <n v="44518"/>
    <x v="519"/>
    <x v="1"/>
    <x v="1"/>
    <x v="13"/>
    <s v="BPI Conference Tables"/>
    <x v="1346"/>
    <n v="4"/>
    <n v="-175.26"/>
    <x v="10"/>
    <x v="0"/>
  </r>
  <r>
    <n v="44518"/>
    <x v="519"/>
    <x v="1"/>
    <x v="1"/>
    <x v="8"/>
    <s v="Dana Swing-Arm Lamps"/>
    <x v="1009"/>
    <n v="2"/>
    <n v="-7.48"/>
    <x v="10"/>
    <x v="0"/>
  </r>
  <r>
    <n v="44518"/>
    <x v="519"/>
    <x v="1"/>
    <x v="1"/>
    <x v="11"/>
    <s v="Hon 4-Shelf Metal Bookcases"/>
    <x v="1347"/>
    <n v="6"/>
    <n v="-30.29"/>
    <x v="10"/>
    <x v="0"/>
  </r>
  <r>
    <n v="44518"/>
    <x v="519"/>
    <x v="1"/>
    <x v="0"/>
    <x v="3"/>
    <s v="Wilson Jones Turn Tabs Binder Tool for Ring Binders"/>
    <x v="18"/>
    <n v="3"/>
    <n v="-4.92"/>
    <x v="10"/>
    <x v="0"/>
  </r>
  <r>
    <n v="44518"/>
    <x v="519"/>
    <x v="1"/>
    <x v="0"/>
    <x v="2"/>
    <s v="Fellowes Stor/Drawer Steel Plus Storage Drawers"/>
    <x v="1348"/>
    <n v="5"/>
    <n v="-66.8"/>
    <x v="10"/>
    <x v="0"/>
  </r>
  <r>
    <n v="44518"/>
    <x v="520"/>
    <x v="28"/>
    <x v="0"/>
    <x v="2"/>
    <s v="Fellowes Desktop Hanging File Manager"/>
    <x v="1349"/>
    <n v="5"/>
    <n v="16.79"/>
    <x v="10"/>
    <x v="0"/>
  </r>
  <r>
    <n v="44518"/>
    <x v="521"/>
    <x v="21"/>
    <x v="1"/>
    <x v="5"/>
    <s v="Office Star - Mesh Screen back chair with Vinyl seat"/>
    <x v="1350"/>
    <n v="3"/>
    <n v="43.22"/>
    <x v="10"/>
    <x v="0"/>
  </r>
  <r>
    <n v="44518"/>
    <x v="223"/>
    <x v="22"/>
    <x v="1"/>
    <x v="8"/>
    <s v="Howard Miller 13-1/2&quot; Diameter Rosebrook Wall Clock"/>
    <x v="1351"/>
    <n v="2"/>
    <n v="55.02"/>
    <x v="10"/>
    <x v="0"/>
  </r>
  <r>
    <n v="44518"/>
    <x v="223"/>
    <x v="22"/>
    <x v="1"/>
    <x v="13"/>
    <s v="Lesro Round Back Collection Coffee Table, End Table"/>
    <x v="1352"/>
    <n v="4"/>
    <n v="94.93"/>
    <x v="10"/>
    <x v="0"/>
  </r>
  <r>
    <n v="44519"/>
    <x v="508"/>
    <x v="8"/>
    <x v="2"/>
    <x v="6"/>
    <s v="AT&amp;T TR1909W"/>
    <x v="1353"/>
    <n v="4"/>
    <n v="131.03"/>
    <x v="10"/>
    <x v="0"/>
  </r>
  <r>
    <n v="44519"/>
    <x v="508"/>
    <x v="8"/>
    <x v="2"/>
    <x v="6"/>
    <s v="Nokia Lumia 521 (T-Mobile)"/>
    <x v="33"/>
    <n v="5"/>
    <n v="41.99"/>
    <x v="10"/>
    <x v="0"/>
  </r>
  <r>
    <n v="44519"/>
    <x v="508"/>
    <x v="8"/>
    <x v="2"/>
    <x v="9"/>
    <s v="HP Standard 104 key PS/2 Keyboard"/>
    <x v="1354"/>
    <n v="2"/>
    <n v="7.25"/>
    <x v="10"/>
    <x v="0"/>
  </r>
  <r>
    <n v="44519"/>
    <x v="522"/>
    <x v="20"/>
    <x v="2"/>
    <x v="6"/>
    <s v="Apple iPhone 5"/>
    <x v="1355"/>
    <n v="7"/>
    <n v="1228.18"/>
    <x v="10"/>
    <x v="0"/>
  </r>
  <r>
    <n v="44519"/>
    <x v="523"/>
    <x v="7"/>
    <x v="0"/>
    <x v="1"/>
    <s v="Avery 480"/>
    <x v="1356"/>
    <n v="6"/>
    <n v="10.8"/>
    <x v="10"/>
    <x v="0"/>
  </r>
  <r>
    <n v="44519"/>
    <x v="523"/>
    <x v="7"/>
    <x v="0"/>
    <x v="1"/>
    <s v="Avery 499"/>
    <x v="967"/>
    <n v="2"/>
    <n v="4.58"/>
    <x v="10"/>
    <x v="0"/>
  </r>
  <r>
    <n v="44519"/>
    <x v="523"/>
    <x v="7"/>
    <x v="0"/>
    <x v="3"/>
    <s v="Premier Elliptical Ring Binder, Black"/>
    <x v="1357"/>
    <n v="7"/>
    <n v="102.28"/>
    <x v="10"/>
    <x v="0"/>
  </r>
  <r>
    <n v="44519"/>
    <x v="523"/>
    <x v="7"/>
    <x v="1"/>
    <x v="11"/>
    <s v="Sauder Inglewood Library Bookcases"/>
    <x v="1358"/>
    <n v="6"/>
    <n v="235.95"/>
    <x v="10"/>
    <x v="0"/>
  </r>
  <r>
    <n v="44519"/>
    <x v="524"/>
    <x v="27"/>
    <x v="0"/>
    <x v="0"/>
    <s v="Xerox 1888"/>
    <x v="920"/>
    <n v="3"/>
    <n v="79.89"/>
    <x v="10"/>
    <x v="0"/>
  </r>
  <r>
    <n v="44519"/>
    <x v="131"/>
    <x v="2"/>
    <x v="2"/>
    <x v="9"/>
    <s v="Logitech G105 Gaming Keyboard"/>
    <x v="1359"/>
    <n v="1"/>
    <n v="-1.19"/>
    <x v="10"/>
    <x v="0"/>
  </r>
  <r>
    <n v="44519"/>
    <x v="363"/>
    <x v="28"/>
    <x v="0"/>
    <x v="2"/>
    <s v="Recycled Steel Personal File for Standard File Folders"/>
    <x v="1360"/>
    <n v="4"/>
    <n v="57.5"/>
    <x v="10"/>
    <x v="0"/>
  </r>
  <r>
    <n v="44519"/>
    <x v="363"/>
    <x v="28"/>
    <x v="2"/>
    <x v="6"/>
    <s v="Jabra SPEAK 410"/>
    <x v="1361"/>
    <n v="3"/>
    <n v="78.95"/>
    <x v="10"/>
    <x v="0"/>
  </r>
  <r>
    <n v="44519"/>
    <x v="525"/>
    <x v="2"/>
    <x v="0"/>
    <x v="0"/>
    <s v="1/4 Fold Party Design Invitations &amp; White Envelopes, 24 8-1/2&quot; X 11&quot; Cards, 25 Env./Pack"/>
    <x v="911"/>
    <n v="1"/>
    <n v="1.98"/>
    <x v="10"/>
    <x v="0"/>
  </r>
  <r>
    <n v="44520"/>
    <x v="121"/>
    <x v="20"/>
    <x v="0"/>
    <x v="10"/>
    <s v="Peel &amp; Seel Recycled Catalog Envelopes, Brown"/>
    <x v="1362"/>
    <n v="3"/>
    <n v="17.37"/>
    <x v="10"/>
    <x v="0"/>
  </r>
  <r>
    <n v="44520"/>
    <x v="121"/>
    <x v="20"/>
    <x v="2"/>
    <x v="6"/>
    <s v="Toshiba IPT2010-SD IPÂ Telephone"/>
    <x v="1363"/>
    <n v="6"/>
    <n v="216.82"/>
    <x v="10"/>
    <x v="0"/>
  </r>
  <r>
    <n v="44520"/>
    <x v="121"/>
    <x v="20"/>
    <x v="0"/>
    <x v="3"/>
    <s v="3M Organizer Strips"/>
    <x v="115"/>
    <n v="3"/>
    <n v="4.54"/>
    <x v="10"/>
    <x v="0"/>
  </r>
  <r>
    <n v="44520"/>
    <x v="121"/>
    <x v="20"/>
    <x v="0"/>
    <x v="0"/>
    <s v="Xerox 2000"/>
    <x v="499"/>
    <n v="4"/>
    <n v="12.44"/>
    <x v="10"/>
    <x v="0"/>
  </r>
  <r>
    <n v="44521"/>
    <x v="526"/>
    <x v="5"/>
    <x v="2"/>
    <x v="6"/>
    <s v="Logitech B530 USBÂ HeadsetÂ -Â headsetÂ - Full size, Binaural"/>
    <x v="1364"/>
    <n v="1"/>
    <n v="9.99"/>
    <x v="10"/>
    <x v="0"/>
  </r>
  <r>
    <n v="44521"/>
    <x v="526"/>
    <x v="5"/>
    <x v="0"/>
    <x v="0"/>
    <s v="Multicolor Computer Printout Paper"/>
    <x v="1365"/>
    <n v="6"/>
    <n v="301.97000000000003"/>
    <x v="10"/>
    <x v="0"/>
  </r>
  <r>
    <n v="44521"/>
    <x v="526"/>
    <x v="5"/>
    <x v="0"/>
    <x v="2"/>
    <s v="Space Solutions Commercial Steel Shelving"/>
    <x v="1366"/>
    <n v="3"/>
    <n v="9.6999999999999993"/>
    <x v="10"/>
    <x v="0"/>
  </r>
  <r>
    <n v="44521"/>
    <x v="526"/>
    <x v="5"/>
    <x v="0"/>
    <x v="4"/>
    <s v="Newell 322"/>
    <x v="943"/>
    <n v="3"/>
    <n v="1.47"/>
    <x v="10"/>
    <x v="0"/>
  </r>
  <r>
    <n v="44521"/>
    <x v="523"/>
    <x v="3"/>
    <x v="0"/>
    <x v="0"/>
    <s v="Xerox 211"/>
    <x v="115"/>
    <n v="2"/>
    <n v="6.22"/>
    <x v="10"/>
    <x v="0"/>
  </r>
  <r>
    <n v="44521"/>
    <x v="527"/>
    <x v="0"/>
    <x v="0"/>
    <x v="10"/>
    <s v="Poly String Tie Envelopes"/>
    <x v="1367"/>
    <n v="1"/>
    <n v="0.55000000000000004"/>
    <x v="10"/>
    <x v="0"/>
  </r>
  <r>
    <n v="44521"/>
    <x v="527"/>
    <x v="0"/>
    <x v="2"/>
    <x v="6"/>
    <s v="RCA Visys Integrated PBX 8-Line Router"/>
    <x v="1368"/>
    <n v="5"/>
    <n v="16.75"/>
    <x v="10"/>
    <x v="0"/>
  </r>
  <r>
    <n v="44521"/>
    <x v="528"/>
    <x v="3"/>
    <x v="0"/>
    <x v="0"/>
    <s v="Tops Wirebound Message Log Books"/>
    <x v="1369"/>
    <n v="2"/>
    <n v="3.03"/>
    <x v="10"/>
    <x v="0"/>
  </r>
  <r>
    <n v="44521"/>
    <x v="528"/>
    <x v="3"/>
    <x v="2"/>
    <x v="9"/>
    <s v="Kensington Expert Mouse Optical USB Trackball for PC or Mac"/>
    <x v="1370"/>
    <n v="1"/>
    <n v="28.5"/>
    <x v="10"/>
    <x v="0"/>
  </r>
  <r>
    <n v="44522"/>
    <x v="141"/>
    <x v="4"/>
    <x v="0"/>
    <x v="10"/>
    <s v="Fashion Color Clasp Envelopes"/>
    <x v="1371"/>
    <n v="3"/>
    <n v="7.95"/>
    <x v="10"/>
    <x v="0"/>
  </r>
  <r>
    <n v="44522"/>
    <x v="141"/>
    <x v="4"/>
    <x v="0"/>
    <x v="3"/>
    <s v="GBC ProClick Punch Binding System"/>
    <x v="1372"/>
    <n v="5"/>
    <n v="156.75"/>
    <x v="10"/>
    <x v="0"/>
  </r>
  <r>
    <n v="44522"/>
    <x v="141"/>
    <x v="4"/>
    <x v="0"/>
    <x v="10"/>
    <s v="Staple envelope"/>
    <x v="21"/>
    <n v="2"/>
    <n v="5.34"/>
    <x v="10"/>
    <x v="0"/>
  </r>
  <r>
    <n v="44522"/>
    <x v="141"/>
    <x v="4"/>
    <x v="0"/>
    <x v="12"/>
    <s v="Holmes Harmony HEPA Air Purifier for 17 x 20 Room"/>
    <x v="1373"/>
    <n v="3"/>
    <n v="290.3"/>
    <x v="10"/>
    <x v="0"/>
  </r>
  <r>
    <n v="44522"/>
    <x v="216"/>
    <x v="0"/>
    <x v="0"/>
    <x v="3"/>
    <s v="Wilson Jones Heavy-Duty Casebound Ring Binders with Metal Hinges"/>
    <x v="1374"/>
    <n v="1"/>
    <n v="-11.08"/>
    <x v="10"/>
    <x v="0"/>
  </r>
  <r>
    <n v="44522"/>
    <x v="529"/>
    <x v="1"/>
    <x v="0"/>
    <x v="3"/>
    <s v="Avery Framed View Binder, EZD Ring (Locking), Navy, 1 1/2&quot;"/>
    <x v="1375"/>
    <n v="5"/>
    <n v="-16.47"/>
    <x v="10"/>
    <x v="0"/>
  </r>
  <r>
    <n v="44522"/>
    <x v="530"/>
    <x v="3"/>
    <x v="0"/>
    <x v="0"/>
    <s v="Xerox 1895"/>
    <x v="1376"/>
    <n v="9"/>
    <n v="24.22"/>
    <x v="10"/>
    <x v="0"/>
  </r>
  <r>
    <n v="44522"/>
    <x v="357"/>
    <x v="4"/>
    <x v="0"/>
    <x v="0"/>
    <s v="Hammermill CopyPlus Copy Paper (20Lb. and 84 Bright)"/>
    <x v="967"/>
    <n v="2"/>
    <n v="4.88"/>
    <x v="10"/>
    <x v="0"/>
  </r>
  <r>
    <n v="44523"/>
    <x v="42"/>
    <x v="3"/>
    <x v="1"/>
    <x v="5"/>
    <s v="Novimex Swivel Fabric Task Chair"/>
    <x v="1044"/>
    <n v="5"/>
    <n v="-67.94"/>
    <x v="10"/>
    <x v="0"/>
  </r>
  <r>
    <n v="44523"/>
    <x v="42"/>
    <x v="3"/>
    <x v="0"/>
    <x v="10"/>
    <s v="Pastel Pink Envelopes"/>
    <x v="617"/>
    <n v="3"/>
    <n v="10.48"/>
    <x v="10"/>
    <x v="0"/>
  </r>
  <r>
    <n v="44523"/>
    <x v="42"/>
    <x v="3"/>
    <x v="2"/>
    <x v="9"/>
    <s v="Belkin F8E887 USB Wired Ergonomic Keyboard"/>
    <x v="1377"/>
    <n v="1"/>
    <n v="6.3"/>
    <x v="10"/>
    <x v="0"/>
  </r>
  <r>
    <n v="44523"/>
    <x v="42"/>
    <x v="3"/>
    <x v="1"/>
    <x v="5"/>
    <s v="Safco Contoured Stacking Chairs"/>
    <x v="1378"/>
    <n v="2"/>
    <n v="23.84"/>
    <x v="10"/>
    <x v="0"/>
  </r>
  <r>
    <n v="44523"/>
    <x v="341"/>
    <x v="0"/>
    <x v="0"/>
    <x v="1"/>
    <s v="Alphabetical Labels for Top Tab Filing"/>
    <x v="1379"/>
    <n v="2"/>
    <n v="8.8800000000000008"/>
    <x v="10"/>
    <x v="0"/>
  </r>
  <r>
    <n v="44523"/>
    <x v="531"/>
    <x v="0"/>
    <x v="1"/>
    <x v="8"/>
    <s v="Staple-based wall hangings"/>
    <x v="1380"/>
    <n v="2"/>
    <n v="-2.5499999999999998"/>
    <x v="10"/>
    <x v="0"/>
  </r>
  <r>
    <n v="44523"/>
    <x v="531"/>
    <x v="0"/>
    <x v="0"/>
    <x v="12"/>
    <s v="Conquest 14 Commercial Heavy-Duty Upright Vacuum, Collection System, Accessory Kit"/>
    <x v="1381"/>
    <n v="3"/>
    <n v="-87.15"/>
    <x v="10"/>
    <x v="0"/>
  </r>
  <r>
    <n v="44523"/>
    <x v="531"/>
    <x v="0"/>
    <x v="2"/>
    <x v="9"/>
    <s v="Maxell 4.7GB DVD-R 5/Pack"/>
    <x v="1382"/>
    <n v="7"/>
    <n v="1.66"/>
    <x v="10"/>
    <x v="0"/>
  </r>
  <r>
    <n v="44523"/>
    <x v="532"/>
    <x v="2"/>
    <x v="0"/>
    <x v="10"/>
    <s v="Quality Park Security Envelopes"/>
    <x v="1383"/>
    <n v="3"/>
    <n v="21.2"/>
    <x v="10"/>
    <x v="0"/>
  </r>
  <r>
    <n v="44523"/>
    <x v="533"/>
    <x v="12"/>
    <x v="0"/>
    <x v="10"/>
    <s v="Staple envelope"/>
    <x v="1098"/>
    <n v="3"/>
    <n v="8.8000000000000007"/>
    <x v="10"/>
    <x v="0"/>
  </r>
  <r>
    <n v="44523"/>
    <x v="105"/>
    <x v="0"/>
    <x v="1"/>
    <x v="5"/>
    <s v="Office Star Flex Back Scooter Chair with White Frame"/>
    <x v="1384"/>
    <n v="2"/>
    <n v="-35.51"/>
    <x v="10"/>
    <x v="0"/>
  </r>
  <r>
    <n v="44523"/>
    <x v="239"/>
    <x v="14"/>
    <x v="0"/>
    <x v="3"/>
    <s v="UniKeep View Case Binders"/>
    <x v="1385"/>
    <n v="3"/>
    <n v="6.75"/>
    <x v="10"/>
    <x v="0"/>
  </r>
  <r>
    <n v="44524"/>
    <x v="534"/>
    <x v="10"/>
    <x v="0"/>
    <x v="4"/>
    <s v="Crayola Colored Pencils"/>
    <x v="1386"/>
    <n v="1"/>
    <n v="0.43"/>
    <x v="10"/>
    <x v="0"/>
  </r>
  <r>
    <n v="44524"/>
    <x v="339"/>
    <x v="3"/>
    <x v="1"/>
    <x v="8"/>
    <s v="Eldon Delta Triangular Chair Mat, 52&quot; x 58&quot;, Clear"/>
    <x v="1387"/>
    <n v="4"/>
    <n v="27.31"/>
    <x v="10"/>
    <x v="0"/>
  </r>
  <r>
    <n v="44524"/>
    <x v="535"/>
    <x v="22"/>
    <x v="0"/>
    <x v="3"/>
    <s v="Peel &amp; Stick Add-On Corner Pockets"/>
    <x v="1388"/>
    <n v="7"/>
    <n v="4.2300000000000004"/>
    <x v="10"/>
    <x v="0"/>
  </r>
  <r>
    <n v="44524"/>
    <x v="535"/>
    <x v="22"/>
    <x v="0"/>
    <x v="2"/>
    <s v="Carina 42&quot;Hx23 3/4&quot;W Media Storage Unit"/>
    <x v="914"/>
    <n v="6"/>
    <n v="9.7200000000000006"/>
    <x v="10"/>
    <x v="0"/>
  </r>
  <r>
    <n v="44524"/>
    <x v="535"/>
    <x v="22"/>
    <x v="0"/>
    <x v="0"/>
    <s v="Xerox 220"/>
    <x v="499"/>
    <n v="4"/>
    <n v="12.44"/>
    <x v="10"/>
    <x v="0"/>
  </r>
  <r>
    <n v="44524"/>
    <x v="535"/>
    <x v="22"/>
    <x v="0"/>
    <x v="2"/>
    <s v="Recycled Data-Pak for Archival Bound Computer Printouts, 12-1/2 x 12-1/2 x 16"/>
    <x v="1389"/>
    <n v="2"/>
    <n v="53.35"/>
    <x v="10"/>
    <x v="0"/>
  </r>
  <r>
    <n v="44524"/>
    <x v="77"/>
    <x v="24"/>
    <x v="2"/>
    <x v="9"/>
    <s v="Memorex Mini Travel Drive 16 GB USB 2.0 Flash Drive"/>
    <x v="1390"/>
    <n v="7"/>
    <n v="43.6"/>
    <x v="10"/>
    <x v="0"/>
  </r>
  <r>
    <n v="44524"/>
    <x v="15"/>
    <x v="3"/>
    <x v="1"/>
    <x v="5"/>
    <s v="Global Leather &amp; Oak Executive Chair, Burgundy"/>
    <x v="1391"/>
    <n v="1"/>
    <n v="-18.11"/>
    <x v="10"/>
    <x v="0"/>
  </r>
  <r>
    <n v="44524"/>
    <x v="168"/>
    <x v="10"/>
    <x v="2"/>
    <x v="6"/>
    <s v="Samsung Galaxy S III - 16GB - pebble blue (T-Mobile)"/>
    <x v="1392"/>
    <n v="5"/>
    <n v="-209.99"/>
    <x v="10"/>
    <x v="0"/>
  </r>
  <r>
    <n v="44524"/>
    <x v="168"/>
    <x v="10"/>
    <x v="1"/>
    <x v="5"/>
    <s v="Global Executive Mid-Back Manager's Chair"/>
    <x v="1393"/>
    <n v="3"/>
    <n v="-34.92"/>
    <x v="10"/>
    <x v="0"/>
  </r>
  <r>
    <n v="44524"/>
    <x v="536"/>
    <x v="1"/>
    <x v="0"/>
    <x v="2"/>
    <s v="Fellowes Super Stor/Drawer Files"/>
    <x v="1394"/>
    <n v="5"/>
    <n v="-8.08"/>
    <x v="10"/>
    <x v="0"/>
  </r>
  <r>
    <n v="44524"/>
    <x v="433"/>
    <x v="10"/>
    <x v="1"/>
    <x v="8"/>
    <s v="Eldon 200 Class Desk Accessories, Burgundy"/>
    <x v="1395"/>
    <n v="7"/>
    <n v="9.67"/>
    <x v="10"/>
    <x v="0"/>
  </r>
  <r>
    <n v="44524"/>
    <x v="433"/>
    <x v="10"/>
    <x v="2"/>
    <x v="6"/>
    <s v="Samsung Galaxy S4"/>
    <x v="1396"/>
    <n v="4"/>
    <n v="-250.4"/>
    <x v="10"/>
    <x v="0"/>
  </r>
  <r>
    <n v="44524"/>
    <x v="537"/>
    <x v="14"/>
    <x v="0"/>
    <x v="4"/>
    <s v="Hunt PowerHouse Electric Pencil Sharpener, Blue"/>
    <x v="1397"/>
    <n v="4"/>
    <n v="45.58"/>
    <x v="10"/>
    <x v="0"/>
  </r>
  <r>
    <n v="44524"/>
    <x v="537"/>
    <x v="14"/>
    <x v="0"/>
    <x v="1"/>
    <s v="Dot Matrix Printer Tape Reel Labels, White, 5000/Box"/>
    <x v="1398"/>
    <n v="2"/>
    <n v="96.34"/>
    <x v="10"/>
    <x v="0"/>
  </r>
  <r>
    <n v="44524"/>
    <x v="537"/>
    <x v="14"/>
    <x v="0"/>
    <x v="0"/>
    <s v="Xerox 1885"/>
    <x v="1399"/>
    <n v="3"/>
    <n v="69.180000000000007"/>
    <x v="10"/>
    <x v="0"/>
  </r>
  <r>
    <n v="44524"/>
    <x v="537"/>
    <x v="14"/>
    <x v="0"/>
    <x v="0"/>
    <s v="Adams Telephone Message Book w/Frequently-Called Numbers Space, 400 Messages per Book"/>
    <x v="763"/>
    <n v="2"/>
    <n v="7.98"/>
    <x v="10"/>
    <x v="0"/>
  </r>
  <r>
    <n v="44524"/>
    <x v="187"/>
    <x v="6"/>
    <x v="1"/>
    <x v="8"/>
    <s v="Executive Impressions 14&quot;"/>
    <x v="1400"/>
    <n v="5"/>
    <n v="48.91"/>
    <x v="10"/>
    <x v="0"/>
  </r>
  <r>
    <n v="44524"/>
    <x v="538"/>
    <x v="10"/>
    <x v="0"/>
    <x v="3"/>
    <s v="Acco Expandable Hanging Binders"/>
    <x v="1401"/>
    <n v="3"/>
    <n v="-4.59"/>
    <x v="10"/>
    <x v="0"/>
  </r>
  <r>
    <n v="44525"/>
    <x v="230"/>
    <x v="3"/>
    <x v="0"/>
    <x v="12"/>
    <s v="Belkin F9G930V10-GRY 9 Outlet Surge"/>
    <x v="1402"/>
    <n v="6"/>
    <n v="93.06"/>
    <x v="10"/>
    <x v="0"/>
  </r>
  <r>
    <n v="44525"/>
    <x v="230"/>
    <x v="3"/>
    <x v="1"/>
    <x v="8"/>
    <s v="Staple-based wall hangings"/>
    <x v="1403"/>
    <n v="3"/>
    <n v="10.51"/>
    <x v="10"/>
    <x v="0"/>
  </r>
  <r>
    <n v="44525"/>
    <x v="230"/>
    <x v="3"/>
    <x v="0"/>
    <x v="0"/>
    <s v="Wirebound Message Books, Four 2 3/4 x 5 White Forms per Page"/>
    <x v="1404"/>
    <n v="4"/>
    <n v="12.31"/>
    <x v="10"/>
    <x v="0"/>
  </r>
  <r>
    <n v="44525"/>
    <x v="212"/>
    <x v="0"/>
    <x v="2"/>
    <x v="9"/>
    <s v="KeyTronicÂ KT400U2 -Â KeyboardÂ - Black"/>
    <x v="1405"/>
    <n v="3"/>
    <n v="0"/>
    <x v="10"/>
    <x v="0"/>
  </r>
  <r>
    <n v="44525"/>
    <x v="212"/>
    <x v="0"/>
    <x v="0"/>
    <x v="1"/>
    <s v="Avery 520"/>
    <x v="1406"/>
    <n v="1"/>
    <n v="0.88"/>
    <x v="10"/>
    <x v="0"/>
  </r>
  <r>
    <n v="44525"/>
    <x v="212"/>
    <x v="0"/>
    <x v="1"/>
    <x v="13"/>
    <s v="Bretford CR4500 Series Slim Rectangular Table"/>
    <x v="1407"/>
    <n v="5"/>
    <n v="-121.87"/>
    <x v="10"/>
    <x v="0"/>
  </r>
  <r>
    <n v="44525"/>
    <x v="212"/>
    <x v="0"/>
    <x v="0"/>
    <x v="1"/>
    <s v="Avery 52"/>
    <x v="1408"/>
    <n v="2"/>
    <n v="1.99"/>
    <x v="10"/>
    <x v="0"/>
  </r>
  <r>
    <n v="44525"/>
    <x v="212"/>
    <x v="0"/>
    <x v="0"/>
    <x v="0"/>
    <s v="Southworth 25% Cotton Granite Paper &amp; Envelopes"/>
    <x v="1210"/>
    <n v="3"/>
    <n v="5.0999999999999996"/>
    <x v="10"/>
    <x v="0"/>
  </r>
  <r>
    <n v="44525"/>
    <x v="212"/>
    <x v="0"/>
    <x v="1"/>
    <x v="8"/>
    <s v="Master Caster Door Stop, Brown"/>
    <x v="675"/>
    <n v="3"/>
    <n v="-3.96"/>
    <x v="10"/>
    <x v="0"/>
  </r>
  <r>
    <n v="44525"/>
    <x v="539"/>
    <x v="43"/>
    <x v="1"/>
    <x v="8"/>
    <s v="DAX Black Cherry Wood-Tone Poster Frame"/>
    <x v="1409"/>
    <n v="2"/>
    <n v="20.12"/>
    <x v="10"/>
    <x v="0"/>
  </r>
  <r>
    <n v="44525"/>
    <x v="109"/>
    <x v="20"/>
    <x v="0"/>
    <x v="2"/>
    <s v="Tennsco Snap-Together Open Shelving Units, Starter Sets and Add-On Units"/>
    <x v="1410"/>
    <n v="4"/>
    <n v="55.9"/>
    <x v="10"/>
    <x v="0"/>
  </r>
  <r>
    <n v="44525"/>
    <x v="109"/>
    <x v="20"/>
    <x v="1"/>
    <x v="11"/>
    <s v="Sauder Camden County Collection Libraries, Planked Cherry Finish"/>
    <x v="1411"/>
    <n v="3"/>
    <n v="-37.94"/>
    <x v="10"/>
    <x v="0"/>
  </r>
  <r>
    <n v="44525"/>
    <x v="145"/>
    <x v="11"/>
    <x v="0"/>
    <x v="4"/>
    <s v="Dixon Ticonderoga Core-Lock Colored Pencils"/>
    <x v="1412"/>
    <n v="7"/>
    <n v="8.2899999999999991"/>
    <x v="10"/>
    <x v="0"/>
  </r>
  <r>
    <n v="44525"/>
    <x v="77"/>
    <x v="3"/>
    <x v="2"/>
    <x v="6"/>
    <s v="Logitech Mobile Speakerphone P710e -Â speaker phone"/>
    <x v="1413"/>
    <n v="5"/>
    <n v="47.24"/>
    <x v="10"/>
    <x v="0"/>
  </r>
  <r>
    <n v="44525"/>
    <x v="77"/>
    <x v="3"/>
    <x v="1"/>
    <x v="5"/>
    <s v="Hon GuestStacker Chair"/>
    <x v="1414"/>
    <n v="4"/>
    <n v="54.4"/>
    <x v="10"/>
    <x v="0"/>
  </r>
  <r>
    <n v="44525"/>
    <x v="77"/>
    <x v="3"/>
    <x v="0"/>
    <x v="4"/>
    <s v="Staples in misc. colors"/>
    <x v="1415"/>
    <n v="3"/>
    <n v="2.6"/>
    <x v="10"/>
    <x v="0"/>
  </r>
  <r>
    <n v="44526"/>
    <x v="264"/>
    <x v="0"/>
    <x v="1"/>
    <x v="8"/>
    <s v="Eldon Expressions Desk Accessory, Wood Pencil Holder, Oak"/>
    <x v="50"/>
    <n v="5"/>
    <n v="-14.48"/>
    <x v="10"/>
    <x v="0"/>
  </r>
  <r>
    <n v="44526"/>
    <x v="262"/>
    <x v="11"/>
    <x v="0"/>
    <x v="0"/>
    <s v="Xerox 2"/>
    <x v="143"/>
    <n v="3"/>
    <n v="5.44"/>
    <x v="10"/>
    <x v="0"/>
  </r>
  <r>
    <n v="44526"/>
    <x v="262"/>
    <x v="11"/>
    <x v="0"/>
    <x v="2"/>
    <s v="Office Impressions Heavy Duty Welded Shelving &amp; Multimedia Storage Drawers"/>
    <x v="1416"/>
    <n v="5"/>
    <n v="-167.27"/>
    <x v="10"/>
    <x v="0"/>
  </r>
  <r>
    <n v="44526"/>
    <x v="262"/>
    <x v="11"/>
    <x v="2"/>
    <x v="6"/>
    <s v="Jawbone MINI JAMBOX Wireless Bluetooth Speaker"/>
    <x v="1417"/>
    <n v="4"/>
    <n v="-87.67"/>
    <x v="10"/>
    <x v="0"/>
  </r>
  <r>
    <n v="44526"/>
    <x v="471"/>
    <x v="3"/>
    <x v="0"/>
    <x v="0"/>
    <s v="Xerox 1893"/>
    <x v="1045"/>
    <n v="2"/>
    <n v="40.17"/>
    <x v="10"/>
    <x v="0"/>
  </r>
  <r>
    <n v="44526"/>
    <x v="462"/>
    <x v="20"/>
    <x v="2"/>
    <x v="6"/>
    <s v="ClearSounds CSC500 Amplified Spirit Phone Corded phone"/>
    <x v="1418"/>
    <n v="4"/>
    <n v="78.39"/>
    <x v="10"/>
    <x v="0"/>
  </r>
  <r>
    <n v="44526"/>
    <x v="462"/>
    <x v="20"/>
    <x v="0"/>
    <x v="3"/>
    <s v="Acco PRESSTEX Data Binder with Storage Hooks, Dark Blue, 14 7/8&quot; X 11&quot;"/>
    <x v="1419"/>
    <n v="3"/>
    <n v="4.68"/>
    <x v="10"/>
    <x v="0"/>
  </r>
  <r>
    <n v="44526"/>
    <x v="462"/>
    <x v="20"/>
    <x v="0"/>
    <x v="3"/>
    <s v="Pressboard Data Binders by Wilson Jones"/>
    <x v="272"/>
    <n v="4"/>
    <n v="5.77"/>
    <x v="10"/>
    <x v="0"/>
  </r>
  <r>
    <n v="44526"/>
    <x v="462"/>
    <x v="20"/>
    <x v="0"/>
    <x v="1"/>
    <s v="Avery Address/Shipping Labels for Typewriters, 4&quot; x 2&quot;"/>
    <x v="1420"/>
    <n v="9"/>
    <n v="44.71"/>
    <x v="10"/>
    <x v="0"/>
  </r>
  <r>
    <n v="44526"/>
    <x v="462"/>
    <x v="20"/>
    <x v="0"/>
    <x v="1"/>
    <s v="Avery File Folder Labels"/>
    <x v="697"/>
    <n v="4"/>
    <n v="5.64"/>
    <x v="10"/>
    <x v="0"/>
  </r>
  <r>
    <n v="44526"/>
    <x v="465"/>
    <x v="3"/>
    <x v="0"/>
    <x v="3"/>
    <s v="Wilson Jones Easy Flow II Sheet Lifters"/>
    <x v="1421"/>
    <n v="3"/>
    <n v="1.51"/>
    <x v="10"/>
    <x v="0"/>
  </r>
  <r>
    <n v="44526"/>
    <x v="465"/>
    <x v="3"/>
    <x v="0"/>
    <x v="0"/>
    <s v="Xerox 1970"/>
    <x v="98"/>
    <n v="3"/>
    <n v="7.02"/>
    <x v="10"/>
    <x v="0"/>
  </r>
  <r>
    <n v="44526"/>
    <x v="465"/>
    <x v="3"/>
    <x v="0"/>
    <x v="12"/>
    <s v="Fellowes Mighty 8 Compact Surge Protector"/>
    <x v="1422"/>
    <n v="2"/>
    <n v="11.35"/>
    <x v="10"/>
    <x v="0"/>
  </r>
  <r>
    <n v="44526"/>
    <x v="465"/>
    <x v="3"/>
    <x v="0"/>
    <x v="3"/>
    <s v="SpineVue Locking Slant-D Ring Binders by Cardinal"/>
    <x v="1117"/>
    <n v="1"/>
    <n v="2.56"/>
    <x v="10"/>
    <x v="0"/>
  </r>
  <r>
    <n v="44527"/>
    <x v="282"/>
    <x v="20"/>
    <x v="0"/>
    <x v="7"/>
    <s v="Staples"/>
    <x v="572"/>
    <n v="2"/>
    <n v="1.32"/>
    <x v="10"/>
    <x v="0"/>
  </r>
  <r>
    <n v="44527"/>
    <x v="4"/>
    <x v="20"/>
    <x v="1"/>
    <x v="8"/>
    <s v="Eldon Radial Chair Mat for Low to Medium Pile Carpets"/>
    <x v="1423"/>
    <n v="5"/>
    <n v="39.979999999999997"/>
    <x v="10"/>
    <x v="0"/>
  </r>
  <r>
    <n v="44528"/>
    <x v="540"/>
    <x v="33"/>
    <x v="0"/>
    <x v="4"/>
    <s v="Newell 331"/>
    <x v="1385"/>
    <n v="3"/>
    <n v="3.96"/>
    <x v="10"/>
    <x v="0"/>
  </r>
  <r>
    <n v="44528"/>
    <x v="541"/>
    <x v="20"/>
    <x v="0"/>
    <x v="3"/>
    <s v="GBC Standard Recycled Report Covers, Clear Plastic Sheets"/>
    <x v="86"/>
    <n v="2"/>
    <n v="6.04"/>
    <x v="10"/>
    <x v="0"/>
  </r>
  <r>
    <n v="44528"/>
    <x v="10"/>
    <x v="9"/>
    <x v="1"/>
    <x v="8"/>
    <s v="Eldon Cleatmat Plus Chair Mats for High Pile Carpets"/>
    <x v="1424"/>
    <n v="5"/>
    <n v="43.74"/>
    <x v="10"/>
    <x v="0"/>
  </r>
  <r>
    <n v="44528"/>
    <x v="10"/>
    <x v="9"/>
    <x v="0"/>
    <x v="0"/>
    <s v="Xerox 1933"/>
    <x v="1425"/>
    <n v="7"/>
    <n v="40.4"/>
    <x v="10"/>
    <x v="0"/>
  </r>
  <r>
    <n v="44528"/>
    <x v="10"/>
    <x v="9"/>
    <x v="0"/>
    <x v="4"/>
    <s v="Crayola Colored Pencils"/>
    <x v="342"/>
    <n v="4"/>
    <n v="4.33"/>
    <x v="10"/>
    <x v="0"/>
  </r>
  <r>
    <n v="44528"/>
    <x v="10"/>
    <x v="9"/>
    <x v="0"/>
    <x v="3"/>
    <s v="GBC Twin Loop Wire Binding Elements, 9/16&quot; Spine, Black"/>
    <x v="1426"/>
    <n v="3"/>
    <n v="22.37"/>
    <x v="10"/>
    <x v="0"/>
  </r>
  <r>
    <n v="44528"/>
    <x v="347"/>
    <x v="3"/>
    <x v="0"/>
    <x v="14"/>
    <s v="Staple remover"/>
    <x v="541"/>
    <n v="2"/>
    <n v="0.15"/>
    <x v="10"/>
    <x v="0"/>
  </r>
  <r>
    <n v="44528"/>
    <x v="347"/>
    <x v="3"/>
    <x v="0"/>
    <x v="1"/>
    <s v="Avery 489"/>
    <x v="554"/>
    <n v="4"/>
    <n v="19.87"/>
    <x v="10"/>
    <x v="0"/>
  </r>
  <r>
    <n v="44528"/>
    <x v="347"/>
    <x v="3"/>
    <x v="1"/>
    <x v="11"/>
    <s v="Sauder Camden County Barrister Bookcase, Planked Cherry Finish"/>
    <x v="1427"/>
    <n v="4"/>
    <n v="-4.84"/>
    <x v="10"/>
    <x v="0"/>
  </r>
  <r>
    <n v="44528"/>
    <x v="320"/>
    <x v="3"/>
    <x v="0"/>
    <x v="12"/>
    <s v="Acco 6 Outlet Guardian Premium Surge Suppressor"/>
    <x v="1258"/>
    <n v="3"/>
    <n v="11.79"/>
    <x v="10"/>
    <x v="0"/>
  </r>
  <r>
    <n v="44528"/>
    <x v="320"/>
    <x v="3"/>
    <x v="2"/>
    <x v="9"/>
    <s v="Micropad Numeric Keypads"/>
    <x v="1428"/>
    <n v="7"/>
    <n v="34.979999999999997"/>
    <x v="10"/>
    <x v="0"/>
  </r>
  <r>
    <n v="44528"/>
    <x v="542"/>
    <x v="0"/>
    <x v="2"/>
    <x v="15"/>
    <s v="StarTech.com 10/100 VDSL2 Ethernet Extender Kit"/>
    <x v="1429"/>
    <n v="5"/>
    <n v="-199.77"/>
    <x v="10"/>
    <x v="0"/>
  </r>
  <r>
    <n v="44528"/>
    <x v="543"/>
    <x v="18"/>
    <x v="0"/>
    <x v="10"/>
    <s v="Laser &amp; Ink Jet Business Envelopes"/>
    <x v="1430"/>
    <n v="6"/>
    <n v="29.45"/>
    <x v="10"/>
    <x v="0"/>
  </r>
  <r>
    <n v="44529"/>
    <x v="261"/>
    <x v="2"/>
    <x v="0"/>
    <x v="1"/>
    <s v="Avery 488"/>
    <x v="466"/>
    <n v="2"/>
    <n v="1.76"/>
    <x v="10"/>
    <x v="0"/>
  </r>
  <r>
    <n v="44529"/>
    <x v="544"/>
    <x v="1"/>
    <x v="0"/>
    <x v="7"/>
    <s v="Staples"/>
    <x v="112"/>
    <n v="2"/>
    <n v="3.95"/>
    <x v="10"/>
    <x v="0"/>
  </r>
  <r>
    <n v="44529"/>
    <x v="545"/>
    <x v="3"/>
    <x v="2"/>
    <x v="6"/>
    <s v="Wilson SignalBoost 841262 DB PRO Amplifier Kit"/>
    <x v="612"/>
    <n v="2"/>
    <n v="71.989999999999995"/>
    <x v="10"/>
    <x v="0"/>
  </r>
  <r>
    <n v="44529"/>
    <x v="545"/>
    <x v="3"/>
    <x v="0"/>
    <x v="7"/>
    <s v="Staples"/>
    <x v="1431"/>
    <n v="5"/>
    <n v="15.2"/>
    <x v="10"/>
    <x v="0"/>
  </r>
  <r>
    <n v="44529"/>
    <x v="300"/>
    <x v="20"/>
    <x v="0"/>
    <x v="1"/>
    <s v="Avery 485"/>
    <x v="1432"/>
    <n v="2"/>
    <n v="11.78"/>
    <x v="10"/>
    <x v="0"/>
  </r>
  <r>
    <n v="44530"/>
    <x v="506"/>
    <x v="20"/>
    <x v="0"/>
    <x v="10"/>
    <s v="Park Ridge Embossed Executive Business Envelopes"/>
    <x v="1433"/>
    <n v="4"/>
    <n v="29.27"/>
    <x v="10"/>
    <x v="0"/>
  </r>
  <r>
    <n v="44530"/>
    <x v="211"/>
    <x v="16"/>
    <x v="0"/>
    <x v="3"/>
    <s v="Avery Triangle Shaped Sheet Lifters, Black, 2/Pack"/>
    <x v="1434"/>
    <n v="9"/>
    <n v="-4.43"/>
    <x v="10"/>
    <x v="0"/>
  </r>
  <r>
    <n v="44530"/>
    <x v="300"/>
    <x v="12"/>
    <x v="0"/>
    <x v="14"/>
    <s v="Acme Office Executive Series Stainless Steel Trimmers"/>
    <x v="1435"/>
    <n v="7"/>
    <n v="3.6"/>
    <x v="10"/>
    <x v="0"/>
  </r>
  <r>
    <n v="44530"/>
    <x v="300"/>
    <x v="12"/>
    <x v="2"/>
    <x v="9"/>
    <s v="Memorex 25GB 6X Branded Blu-Ray Recordable Disc, 30/Pack"/>
    <x v="1436"/>
    <n v="4"/>
    <n v="-16.61"/>
    <x v="10"/>
    <x v="0"/>
  </r>
  <r>
    <n v="44531"/>
    <x v="218"/>
    <x v="21"/>
    <x v="1"/>
    <x v="5"/>
    <s v="Office Star - Professional Matrix Back Chair with 2-to-1 Synchro Tilt and Mesh Fabric Seat"/>
    <x v="1437"/>
    <n v="8"/>
    <n v="673.88"/>
    <x v="11"/>
    <x v="0"/>
  </r>
  <r>
    <n v="44531"/>
    <x v="218"/>
    <x v="21"/>
    <x v="0"/>
    <x v="4"/>
    <s v="Hunt BOSTON Vista Battery-Operated Pencil Sharpener, Black"/>
    <x v="1438"/>
    <n v="4"/>
    <n v="12.59"/>
    <x v="11"/>
    <x v="0"/>
  </r>
  <r>
    <n v="44531"/>
    <x v="546"/>
    <x v="3"/>
    <x v="1"/>
    <x v="8"/>
    <s v="Floodlight Indoor Halogen Bulbs, 1 Bulb per Pack, 60 Watts"/>
    <x v="1439"/>
    <n v="3"/>
    <n v="28.52"/>
    <x v="11"/>
    <x v="0"/>
  </r>
  <r>
    <n v="44531"/>
    <x v="263"/>
    <x v="25"/>
    <x v="2"/>
    <x v="6"/>
    <s v="BlueLounge Milo Smartphone Stand, White/Metallic"/>
    <x v="574"/>
    <n v="4"/>
    <n v="9.6"/>
    <x v="11"/>
    <x v="0"/>
  </r>
  <r>
    <n v="44531"/>
    <x v="519"/>
    <x v="10"/>
    <x v="2"/>
    <x v="16"/>
    <s v="Sharp 1540cs Digital Laser Copier"/>
    <x v="1440"/>
    <n v="2"/>
    <n v="110"/>
    <x v="11"/>
    <x v="0"/>
  </r>
  <r>
    <n v="44531"/>
    <x v="519"/>
    <x v="10"/>
    <x v="1"/>
    <x v="8"/>
    <s v="Master Caster Door Stop, Brown"/>
    <x v="265"/>
    <n v="2"/>
    <n v="1.42"/>
    <x v="11"/>
    <x v="0"/>
  </r>
  <r>
    <n v="44531"/>
    <x v="519"/>
    <x v="10"/>
    <x v="0"/>
    <x v="0"/>
    <s v="Xerox 214"/>
    <x v="1308"/>
    <n v="7"/>
    <n v="12.7"/>
    <x v="11"/>
    <x v="0"/>
  </r>
  <r>
    <n v="44531"/>
    <x v="519"/>
    <x v="10"/>
    <x v="1"/>
    <x v="5"/>
    <s v="Hon Multipurpose Stacking Arm Chairs"/>
    <x v="1441"/>
    <n v="6"/>
    <n v="-51.98"/>
    <x v="11"/>
    <x v="0"/>
  </r>
  <r>
    <n v="44531"/>
    <x v="91"/>
    <x v="0"/>
    <x v="1"/>
    <x v="5"/>
    <s v="Hon 4070 Series Pagoda Round Back Stacking Chairs"/>
    <x v="1442"/>
    <n v="3"/>
    <n v="-19.260000000000002"/>
    <x v="11"/>
    <x v="0"/>
  </r>
  <r>
    <n v="44531"/>
    <x v="266"/>
    <x v="32"/>
    <x v="2"/>
    <x v="6"/>
    <s v="Cisco IPÂ PhoneÂ 7961G VoIPÂ phoneÂ - Dark gray"/>
    <x v="1443"/>
    <n v="2"/>
    <n v="78.849999999999994"/>
    <x v="11"/>
    <x v="0"/>
  </r>
  <r>
    <n v="44531"/>
    <x v="266"/>
    <x v="32"/>
    <x v="1"/>
    <x v="8"/>
    <s v="Linden 10&quot; Round Wall Clock, Black"/>
    <x v="1444"/>
    <n v="3"/>
    <n v="15.59"/>
    <x v="11"/>
    <x v="0"/>
  </r>
  <r>
    <n v="44531"/>
    <x v="266"/>
    <x v="32"/>
    <x v="1"/>
    <x v="8"/>
    <s v="Ultra Door Push Plate"/>
    <x v="1445"/>
    <n v="2"/>
    <n v="3.24"/>
    <x v="11"/>
    <x v="0"/>
  </r>
  <r>
    <n v="44532"/>
    <x v="547"/>
    <x v="20"/>
    <x v="2"/>
    <x v="9"/>
    <s v="Logitech 910-002974 M325 Wireless Mouse for Web Scrolling"/>
    <x v="1446"/>
    <n v="4"/>
    <n v="52.78"/>
    <x v="11"/>
    <x v="0"/>
  </r>
  <r>
    <n v="44532"/>
    <x v="547"/>
    <x v="20"/>
    <x v="1"/>
    <x v="11"/>
    <s v="O'Sullivan Living Dimensions 5-Shelf Bookcases"/>
    <x v="1447"/>
    <n v="5"/>
    <n v="-110.49"/>
    <x v="11"/>
    <x v="0"/>
  </r>
  <r>
    <n v="44532"/>
    <x v="547"/>
    <x v="20"/>
    <x v="0"/>
    <x v="3"/>
    <s v="Angle-D Binders with Locking Rings, Label Holders"/>
    <x v="1448"/>
    <n v="8"/>
    <n v="15.77"/>
    <x v="11"/>
    <x v="0"/>
  </r>
  <r>
    <n v="44532"/>
    <x v="548"/>
    <x v="0"/>
    <x v="1"/>
    <x v="8"/>
    <s v="Deflect-o SuperTray Unbreakable Stackable Tray, Letter, Black"/>
    <x v="1449"/>
    <n v="5"/>
    <n v="-24.8"/>
    <x v="11"/>
    <x v="0"/>
  </r>
  <r>
    <n v="44532"/>
    <x v="548"/>
    <x v="0"/>
    <x v="0"/>
    <x v="4"/>
    <s v="Newell 343"/>
    <x v="1450"/>
    <n v="7"/>
    <n v="1.44"/>
    <x v="11"/>
    <x v="0"/>
  </r>
  <r>
    <n v="44532"/>
    <x v="548"/>
    <x v="0"/>
    <x v="1"/>
    <x v="8"/>
    <s v="12-1/2 Diameter Round Wall Clock"/>
    <x v="418"/>
    <n v="5"/>
    <n v="-23.98"/>
    <x v="11"/>
    <x v="0"/>
  </r>
  <r>
    <n v="44532"/>
    <x v="549"/>
    <x v="10"/>
    <x v="2"/>
    <x v="9"/>
    <s v="ImationÂ 32GB Pocket Pro USB 3.0Â Flash DriveÂ - 32 GB - Black - 1 P ..."/>
    <x v="1451"/>
    <n v="5"/>
    <n v="29.95"/>
    <x v="11"/>
    <x v="0"/>
  </r>
  <r>
    <n v="44532"/>
    <x v="550"/>
    <x v="1"/>
    <x v="0"/>
    <x v="12"/>
    <s v="Staple holder"/>
    <x v="1452"/>
    <n v="1"/>
    <n v="-6.34"/>
    <x v="11"/>
    <x v="0"/>
  </r>
  <r>
    <n v="44532"/>
    <x v="402"/>
    <x v="36"/>
    <x v="1"/>
    <x v="8"/>
    <s v="DAX Metal Frame, Desktop, Stepped-Edge"/>
    <x v="1453"/>
    <n v="3"/>
    <n v="23.68"/>
    <x v="11"/>
    <x v="0"/>
  </r>
  <r>
    <n v="44532"/>
    <x v="402"/>
    <x v="36"/>
    <x v="0"/>
    <x v="0"/>
    <s v="Xerox 1942"/>
    <x v="1454"/>
    <n v="3"/>
    <n v="73.41"/>
    <x v="11"/>
    <x v="0"/>
  </r>
  <r>
    <n v="44532"/>
    <x v="402"/>
    <x v="36"/>
    <x v="1"/>
    <x v="5"/>
    <s v="Global Stack Chair with Arms, Black"/>
    <x v="1455"/>
    <n v="8"/>
    <n v="64.760000000000005"/>
    <x v="11"/>
    <x v="0"/>
  </r>
  <r>
    <n v="44532"/>
    <x v="402"/>
    <x v="36"/>
    <x v="0"/>
    <x v="1"/>
    <s v="Avery 509"/>
    <x v="1456"/>
    <n v="6"/>
    <n v="7.2"/>
    <x v="11"/>
    <x v="0"/>
  </r>
  <r>
    <n v="44532"/>
    <x v="551"/>
    <x v="4"/>
    <x v="2"/>
    <x v="9"/>
    <s v="Kingston Digital DataTraveler 8GB USB 2.0"/>
    <x v="1457"/>
    <n v="1"/>
    <n v="0.83"/>
    <x v="11"/>
    <x v="0"/>
  </r>
  <r>
    <n v="44532"/>
    <x v="551"/>
    <x v="4"/>
    <x v="0"/>
    <x v="0"/>
    <s v="RSVP Cards &amp; Envelopes, Blank White, 8-1/2&quot; X 11&quot;, 24 Cards/25 Envelopes/Set"/>
    <x v="1068"/>
    <n v="3"/>
    <n v="7.16"/>
    <x v="11"/>
    <x v="0"/>
  </r>
  <r>
    <n v="44533"/>
    <x v="534"/>
    <x v="39"/>
    <x v="2"/>
    <x v="6"/>
    <s v="Jabra Supreme Plus Driver EditionÂ Headset"/>
    <x v="1458"/>
    <n v="4"/>
    <n v="134.38999999999999"/>
    <x v="11"/>
    <x v="0"/>
  </r>
  <r>
    <n v="44533"/>
    <x v="543"/>
    <x v="24"/>
    <x v="0"/>
    <x v="0"/>
    <s v="Xerox 214"/>
    <x v="499"/>
    <n v="4"/>
    <n v="12.44"/>
    <x v="11"/>
    <x v="0"/>
  </r>
  <r>
    <n v="44534"/>
    <x v="552"/>
    <x v="20"/>
    <x v="2"/>
    <x v="6"/>
    <s v="Plantronics Voyager Pro HD - Bluetooth Headset"/>
    <x v="1459"/>
    <n v="2"/>
    <n v="62.39"/>
    <x v="11"/>
    <x v="0"/>
  </r>
  <r>
    <n v="44535"/>
    <x v="14"/>
    <x v="12"/>
    <x v="0"/>
    <x v="4"/>
    <s v="Hunt BOSTON Model 1606 High-Volume Electric Pencil Sharpener, Beige"/>
    <x v="1460"/>
    <n v="8"/>
    <n v="111.3"/>
    <x v="11"/>
    <x v="0"/>
  </r>
  <r>
    <n v="44535"/>
    <x v="14"/>
    <x v="12"/>
    <x v="2"/>
    <x v="6"/>
    <s v="netTALK DUO VoIP Telephone Service"/>
    <x v="410"/>
    <n v="4"/>
    <n v="62.99"/>
    <x v="11"/>
    <x v="0"/>
  </r>
  <r>
    <n v="44535"/>
    <x v="553"/>
    <x v="1"/>
    <x v="0"/>
    <x v="2"/>
    <s v="Tenex File Box, Personal Filing Tote with Lid, Black"/>
    <x v="1461"/>
    <n v="2"/>
    <n v="1.86"/>
    <x v="11"/>
    <x v="0"/>
  </r>
  <r>
    <n v="44535"/>
    <x v="553"/>
    <x v="1"/>
    <x v="2"/>
    <x v="9"/>
    <s v="ImationÂ Secure+ Hardware Encrypted USB 2.0Â Flash Drive; 16GB"/>
    <x v="1462"/>
    <n v="7"/>
    <n v="76.64"/>
    <x v="11"/>
    <x v="0"/>
  </r>
  <r>
    <n v="44535"/>
    <x v="554"/>
    <x v="6"/>
    <x v="0"/>
    <x v="2"/>
    <s v="Recycled Eldon Regeneration Jumbo File"/>
    <x v="396"/>
    <n v="2"/>
    <n v="6.88"/>
    <x v="11"/>
    <x v="0"/>
  </r>
  <r>
    <n v="44535"/>
    <x v="555"/>
    <x v="2"/>
    <x v="0"/>
    <x v="10"/>
    <s v="Cameo Buff Policy Envelopes"/>
    <x v="1463"/>
    <n v="7"/>
    <n v="117.61"/>
    <x v="11"/>
    <x v="0"/>
  </r>
  <r>
    <n v="44535"/>
    <x v="555"/>
    <x v="2"/>
    <x v="0"/>
    <x v="2"/>
    <s v="Fellowes Bankers Box Recycled Super Stor/Drawer"/>
    <x v="1464"/>
    <n v="4"/>
    <n v="-30.23"/>
    <x v="11"/>
    <x v="0"/>
  </r>
  <r>
    <n v="44535"/>
    <x v="400"/>
    <x v="10"/>
    <x v="0"/>
    <x v="0"/>
    <s v="Xerox 1893"/>
    <x v="1465"/>
    <n v="3"/>
    <n v="35.659999999999997"/>
    <x v="11"/>
    <x v="0"/>
  </r>
  <r>
    <n v="44535"/>
    <x v="400"/>
    <x v="10"/>
    <x v="0"/>
    <x v="3"/>
    <s v="Large Capacity Hanging Post Binders"/>
    <x v="1466"/>
    <n v="4"/>
    <n v="-23.95"/>
    <x v="11"/>
    <x v="0"/>
  </r>
  <r>
    <n v="44535"/>
    <x v="400"/>
    <x v="10"/>
    <x v="0"/>
    <x v="0"/>
    <s v="Black Print Carbonless 8 1/2&quot; x 8 1/4&quot; Rapid Memo Book"/>
    <x v="124"/>
    <n v="3"/>
    <n v="5.68"/>
    <x v="11"/>
    <x v="0"/>
  </r>
  <r>
    <n v="44535"/>
    <x v="400"/>
    <x v="10"/>
    <x v="2"/>
    <x v="6"/>
    <s v="Lunatik TT5L-002 Taktik Strike Impact Protection System for iPhone 5"/>
    <x v="1467"/>
    <n v="1"/>
    <n v="-9.18"/>
    <x v="11"/>
    <x v="0"/>
  </r>
  <r>
    <n v="44535"/>
    <x v="400"/>
    <x v="10"/>
    <x v="2"/>
    <x v="6"/>
    <s v="Panasonic KX T7736-B Digital phone"/>
    <x v="1468"/>
    <n v="2"/>
    <n v="-44.99"/>
    <x v="11"/>
    <x v="0"/>
  </r>
  <r>
    <n v="44535"/>
    <x v="556"/>
    <x v="3"/>
    <x v="0"/>
    <x v="4"/>
    <s v="Prang Colored Pencils"/>
    <x v="1469"/>
    <n v="9"/>
    <n v="11.91"/>
    <x v="11"/>
    <x v="0"/>
  </r>
  <r>
    <n v="44535"/>
    <x v="556"/>
    <x v="3"/>
    <x v="0"/>
    <x v="0"/>
    <s v="Xerox 1933"/>
    <x v="644"/>
    <n v="4"/>
    <n v="23.09"/>
    <x v="11"/>
    <x v="0"/>
  </r>
  <r>
    <n v="44535"/>
    <x v="556"/>
    <x v="3"/>
    <x v="0"/>
    <x v="7"/>
    <s v="Advantus Plastic Paper Clips"/>
    <x v="87"/>
    <n v="3"/>
    <n v="7.2"/>
    <x v="11"/>
    <x v="0"/>
  </r>
  <r>
    <n v="44535"/>
    <x v="557"/>
    <x v="3"/>
    <x v="0"/>
    <x v="12"/>
    <s v="Fellowes 8 Outlet Superior Workstation Surge Protector"/>
    <x v="1470"/>
    <n v="6"/>
    <n v="72.58"/>
    <x v="11"/>
    <x v="0"/>
  </r>
  <r>
    <n v="44536"/>
    <x v="321"/>
    <x v="0"/>
    <x v="1"/>
    <x v="8"/>
    <s v="12-1/2 Diameter Round Wall Clock"/>
    <x v="837"/>
    <n v="3"/>
    <n v="-14.39"/>
    <x v="11"/>
    <x v="0"/>
  </r>
  <r>
    <n v="44536"/>
    <x v="361"/>
    <x v="11"/>
    <x v="0"/>
    <x v="2"/>
    <s v="File Shuttle I and Handi-File"/>
    <x v="1471"/>
    <n v="3"/>
    <n v="4.67"/>
    <x v="11"/>
    <x v="0"/>
  </r>
  <r>
    <n v="44536"/>
    <x v="361"/>
    <x v="11"/>
    <x v="1"/>
    <x v="13"/>
    <s v="Chromcraft Bull-Nose Wood 48&quot; x 96&quot; Rectangular Conference Tables"/>
    <x v="1472"/>
    <n v="1"/>
    <n v="-170.8"/>
    <x v="11"/>
    <x v="0"/>
  </r>
  <r>
    <n v="44536"/>
    <x v="328"/>
    <x v="1"/>
    <x v="0"/>
    <x v="12"/>
    <s v="Bionaire 99.97% HEPA Air Cleaner"/>
    <x v="1473"/>
    <n v="4"/>
    <n v="-31.54"/>
    <x v="11"/>
    <x v="0"/>
  </r>
  <r>
    <n v="44536"/>
    <x v="328"/>
    <x v="1"/>
    <x v="1"/>
    <x v="13"/>
    <s v="KI Adjustable-Height Table"/>
    <x v="1474"/>
    <n v="5"/>
    <n v="-120.37"/>
    <x v="11"/>
    <x v="0"/>
  </r>
  <r>
    <n v="44536"/>
    <x v="328"/>
    <x v="1"/>
    <x v="2"/>
    <x v="6"/>
    <s v="Shocksock Galaxy S4 Armband"/>
    <x v="1475"/>
    <n v="4"/>
    <n v="-7.01"/>
    <x v="11"/>
    <x v="0"/>
  </r>
  <r>
    <n v="44536"/>
    <x v="328"/>
    <x v="1"/>
    <x v="1"/>
    <x v="8"/>
    <s v="Nu-Dell Float Frame 11 x 14 1/2"/>
    <x v="1142"/>
    <n v="3"/>
    <n v="-4.8499999999999996"/>
    <x v="11"/>
    <x v="0"/>
  </r>
  <r>
    <n v="44536"/>
    <x v="328"/>
    <x v="1"/>
    <x v="0"/>
    <x v="3"/>
    <s v="Ibico Covers for Plastic or Wire Binding Elements"/>
    <x v="1476"/>
    <n v="2"/>
    <n v="-8.0500000000000007"/>
    <x v="11"/>
    <x v="0"/>
  </r>
  <r>
    <n v="44536"/>
    <x v="328"/>
    <x v="1"/>
    <x v="0"/>
    <x v="2"/>
    <s v="Rogers Deluxe File Chest"/>
    <x v="1395"/>
    <n v="2"/>
    <n v="-8.35"/>
    <x v="11"/>
    <x v="0"/>
  </r>
  <r>
    <n v="44536"/>
    <x v="138"/>
    <x v="3"/>
    <x v="0"/>
    <x v="2"/>
    <s v="Standard Rollaway File with Lock"/>
    <x v="1477"/>
    <n v="7"/>
    <n v="327.95"/>
    <x v="11"/>
    <x v="0"/>
  </r>
  <r>
    <n v="44536"/>
    <x v="497"/>
    <x v="15"/>
    <x v="0"/>
    <x v="0"/>
    <s v="Xerox 1909"/>
    <x v="1478"/>
    <n v="2"/>
    <n v="13.72"/>
    <x v="11"/>
    <x v="0"/>
  </r>
  <r>
    <n v="44537"/>
    <x v="487"/>
    <x v="6"/>
    <x v="0"/>
    <x v="0"/>
    <s v="Xerox 1909"/>
    <x v="1479"/>
    <n v="4"/>
    <n v="48.54"/>
    <x v="11"/>
    <x v="0"/>
  </r>
  <r>
    <n v="44537"/>
    <x v="558"/>
    <x v="3"/>
    <x v="0"/>
    <x v="4"/>
    <s v="Newell 32"/>
    <x v="406"/>
    <n v="3"/>
    <n v="2.42"/>
    <x v="11"/>
    <x v="0"/>
  </r>
  <r>
    <n v="44537"/>
    <x v="326"/>
    <x v="22"/>
    <x v="0"/>
    <x v="2"/>
    <s v="Advantus Rolling Drawer Organizers"/>
    <x v="1480"/>
    <n v="7"/>
    <n v="70.03"/>
    <x v="11"/>
    <x v="0"/>
  </r>
  <r>
    <n v="44537"/>
    <x v="200"/>
    <x v="3"/>
    <x v="0"/>
    <x v="0"/>
    <s v="Green Bar Computer Printout Paper"/>
    <x v="1481"/>
    <n v="3"/>
    <n v="80.790000000000006"/>
    <x v="11"/>
    <x v="0"/>
  </r>
  <r>
    <n v="44538"/>
    <x v="559"/>
    <x v="0"/>
    <x v="0"/>
    <x v="2"/>
    <s v="Companion Letter/Legal File, Black"/>
    <x v="1482"/>
    <n v="2"/>
    <n v="6.04"/>
    <x v="11"/>
    <x v="0"/>
  </r>
  <r>
    <n v="44538"/>
    <x v="560"/>
    <x v="11"/>
    <x v="0"/>
    <x v="1"/>
    <s v="Avery 499"/>
    <x v="1483"/>
    <n v="7"/>
    <n v="9.06"/>
    <x v="11"/>
    <x v="0"/>
  </r>
  <r>
    <n v="44538"/>
    <x v="560"/>
    <x v="11"/>
    <x v="0"/>
    <x v="3"/>
    <s v="Acco PRESSTEX Data Binder with Storage Hooks, Dark Blue, 9 1/2&quot; X 11&quot;"/>
    <x v="1484"/>
    <n v="4"/>
    <n v="-4.5199999999999996"/>
    <x v="11"/>
    <x v="0"/>
  </r>
  <r>
    <n v="44538"/>
    <x v="560"/>
    <x v="11"/>
    <x v="2"/>
    <x v="6"/>
    <s v="Samsung HM1900 Bluetooth Headset"/>
    <x v="1485"/>
    <n v="3"/>
    <n v="19.760000000000002"/>
    <x v="11"/>
    <x v="0"/>
  </r>
  <r>
    <n v="44538"/>
    <x v="560"/>
    <x v="11"/>
    <x v="0"/>
    <x v="14"/>
    <s v="Acco Side-Punched Conventional Columnar Pads"/>
    <x v="1486"/>
    <n v="5"/>
    <n v="-2.6"/>
    <x v="11"/>
    <x v="0"/>
  </r>
  <r>
    <n v="44538"/>
    <x v="560"/>
    <x v="11"/>
    <x v="2"/>
    <x v="9"/>
    <s v="SanDisk Ultra 16 GB MicroSDHC Class 10 Memory Card"/>
    <x v="1487"/>
    <n v="10"/>
    <n v="-18.190000000000001"/>
    <x v="11"/>
    <x v="0"/>
  </r>
  <r>
    <n v="44538"/>
    <x v="560"/>
    <x v="11"/>
    <x v="0"/>
    <x v="1"/>
    <s v="Avery 492"/>
    <x v="697"/>
    <n v="5"/>
    <n v="3.74"/>
    <x v="11"/>
    <x v="0"/>
  </r>
  <r>
    <n v="44538"/>
    <x v="560"/>
    <x v="11"/>
    <x v="0"/>
    <x v="0"/>
    <s v="Xerox 232"/>
    <x v="320"/>
    <n v="2"/>
    <n v="3.63"/>
    <x v="11"/>
    <x v="0"/>
  </r>
  <r>
    <n v="44538"/>
    <x v="560"/>
    <x v="11"/>
    <x v="0"/>
    <x v="2"/>
    <s v="Adjustable Personal File Tote"/>
    <x v="340"/>
    <n v="3"/>
    <n v="2.93"/>
    <x v="11"/>
    <x v="0"/>
  </r>
  <r>
    <n v="44538"/>
    <x v="232"/>
    <x v="22"/>
    <x v="0"/>
    <x v="0"/>
    <s v="Xerox 1964"/>
    <x v="1488"/>
    <n v="2"/>
    <n v="21.01"/>
    <x v="11"/>
    <x v="0"/>
  </r>
  <r>
    <n v="44538"/>
    <x v="232"/>
    <x v="22"/>
    <x v="1"/>
    <x v="5"/>
    <s v="DMI Arturo Collection Mission-style Design Wood Chair"/>
    <x v="1044"/>
    <n v="5"/>
    <n v="45.29"/>
    <x v="11"/>
    <x v="0"/>
  </r>
  <r>
    <n v="44538"/>
    <x v="561"/>
    <x v="3"/>
    <x v="1"/>
    <x v="8"/>
    <s v="Luxo Economy Swing Arm Lamp"/>
    <x v="1277"/>
    <n v="2"/>
    <n v="11.17"/>
    <x v="11"/>
    <x v="0"/>
  </r>
  <r>
    <n v="44538"/>
    <x v="561"/>
    <x v="3"/>
    <x v="1"/>
    <x v="8"/>
    <s v="DAX Natural Wood-Tone Poster Frame"/>
    <x v="1489"/>
    <n v="3"/>
    <n v="28.6"/>
    <x v="11"/>
    <x v="0"/>
  </r>
  <r>
    <n v="44539"/>
    <x v="38"/>
    <x v="3"/>
    <x v="0"/>
    <x v="0"/>
    <s v="Xerox 1987"/>
    <x v="1490"/>
    <n v="6"/>
    <n v="16.989999999999998"/>
    <x v="11"/>
    <x v="0"/>
  </r>
  <r>
    <n v="44539"/>
    <x v="441"/>
    <x v="12"/>
    <x v="0"/>
    <x v="2"/>
    <s v="Acco Perma 3000 Stacking Storage Drawers"/>
    <x v="1491"/>
    <n v="6"/>
    <n v="-1.26"/>
    <x v="11"/>
    <x v="0"/>
  </r>
  <r>
    <n v="44539"/>
    <x v="379"/>
    <x v="0"/>
    <x v="0"/>
    <x v="0"/>
    <s v="Xerox 195"/>
    <x v="1048"/>
    <n v="2"/>
    <n v="3.74"/>
    <x v="11"/>
    <x v="0"/>
  </r>
  <r>
    <n v="44539"/>
    <x v="379"/>
    <x v="0"/>
    <x v="0"/>
    <x v="2"/>
    <s v="Recycled Data-Pak for Archival Bound Computer Printouts, 12-1/2 x 12-1/2 x 16"/>
    <x v="1492"/>
    <n v="3"/>
    <n v="20.75"/>
    <x v="11"/>
    <x v="0"/>
  </r>
  <r>
    <n v="44539"/>
    <x v="93"/>
    <x v="1"/>
    <x v="0"/>
    <x v="0"/>
    <s v="Astroparche Fine Business Paper"/>
    <x v="174"/>
    <n v="2"/>
    <n v="2.96"/>
    <x v="11"/>
    <x v="0"/>
  </r>
  <r>
    <n v="44539"/>
    <x v="93"/>
    <x v="1"/>
    <x v="0"/>
    <x v="12"/>
    <s v="Tripp Lite TLP810NET Broadband Surge for Modem/Fax"/>
    <x v="1493"/>
    <n v="2"/>
    <n v="-53.01"/>
    <x v="11"/>
    <x v="0"/>
  </r>
  <r>
    <n v="44539"/>
    <x v="558"/>
    <x v="2"/>
    <x v="0"/>
    <x v="10"/>
    <s v="Globe Weis Peel &amp; Seel First Class Envelopes"/>
    <x v="1494"/>
    <n v="3"/>
    <n v="9.59"/>
    <x v="11"/>
    <x v="0"/>
  </r>
  <r>
    <n v="44539"/>
    <x v="558"/>
    <x v="2"/>
    <x v="2"/>
    <x v="16"/>
    <s v="Canon PC940 Copier"/>
    <x v="1495"/>
    <n v="4"/>
    <n v="126"/>
    <x v="11"/>
    <x v="0"/>
  </r>
  <r>
    <n v="44540"/>
    <x v="533"/>
    <x v="20"/>
    <x v="0"/>
    <x v="0"/>
    <s v="Adams Write n' Stick Phone Message Book, 11&quot; X 5 1/4&quot;, 200 Messages"/>
    <x v="21"/>
    <n v="2"/>
    <n v="5.23"/>
    <x v="11"/>
    <x v="0"/>
  </r>
  <r>
    <n v="44540"/>
    <x v="533"/>
    <x v="20"/>
    <x v="0"/>
    <x v="3"/>
    <s v="Poly Designer Cover &amp; Back"/>
    <x v="1496"/>
    <n v="7"/>
    <n v="37.22"/>
    <x v="11"/>
    <x v="0"/>
  </r>
  <r>
    <n v="44540"/>
    <x v="562"/>
    <x v="34"/>
    <x v="1"/>
    <x v="5"/>
    <s v="Office Star - Contemporary Swivel Chair with Padded Adjustable Arms and Flex Back"/>
    <x v="1497"/>
    <n v="3"/>
    <n v="4.2300000000000004"/>
    <x v="11"/>
    <x v="0"/>
  </r>
  <r>
    <n v="44540"/>
    <x v="562"/>
    <x v="34"/>
    <x v="0"/>
    <x v="0"/>
    <s v="Xerox 1931"/>
    <x v="499"/>
    <n v="4"/>
    <n v="12.44"/>
    <x v="11"/>
    <x v="0"/>
  </r>
  <r>
    <n v="44540"/>
    <x v="562"/>
    <x v="34"/>
    <x v="0"/>
    <x v="0"/>
    <s v="Xerox Color Copier Paper, 11&quot; x 17&quot;, Ream"/>
    <x v="802"/>
    <n v="4"/>
    <n v="42.03"/>
    <x v="11"/>
    <x v="0"/>
  </r>
  <r>
    <n v="44542"/>
    <x v="377"/>
    <x v="3"/>
    <x v="1"/>
    <x v="13"/>
    <s v="Hon Non-Folding Utility Tables"/>
    <x v="1498"/>
    <n v="6"/>
    <n v="95.59"/>
    <x v="11"/>
    <x v="0"/>
  </r>
  <r>
    <n v="44542"/>
    <x v="377"/>
    <x v="3"/>
    <x v="1"/>
    <x v="13"/>
    <s v="Bretford Rectangular Conference Table Tops"/>
    <x v="1499"/>
    <n v="12"/>
    <n v="135.41"/>
    <x v="11"/>
    <x v="0"/>
  </r>
  <r>
    <n v="44542"/>
    <x v="377"/>
    <x v="3"/>
    <x v="1"/>
    <x v="11"/>
    <s v="Bestar Classic Bookcase"/>
    <x v="1500"/>
    <n v="3"/>
    <n v="12"/>
    <x v="11"/>
    <x v="0"/>
  </r>
  <r>
    <n v="44542"/>
    <x v="494"/>
    <x v="3"/>
    <x v="1"/>
    <x v="8"/>
    <s v="Eldon Advantage Chair Mats for Low to Medium Pile Carpets"/>
    <x v="1501"/>
    <n v="1"/>
    <n v="4.33"/>
    <x v="11"/>
    <x v="0"/>
  </r>
  <r>
    <n v="44542"/>
    <x v="563"/>
    <x v="0"/>
    <x v="0"/>
    <x v="3"/>
    <s v="GBC DocuBind 300 Electric Binding Machine"/>
    <x v="1502"/>
    <n v="2"/>
    <n v="-336.63"/>
    <x v="11"/>
    <x v="0"/>
  </r>
  <r>
    <n v="44542"/>
    <x v="564"/>
    <x v="3"/>
    <x v="1"/>
    <x v="8"/>
    <s v="Eldon Image Series Desk Accessories, Burgundy"/>
    <x v="1503"/>
    <n v="3"/>
    <n v="4.51"/>
    <x v="11"/>
    <x v="0"/>
  </r>
  <r>
    <n v="44542"/>
    <x v="564"/>
    <x v="3"/>
    <x v="0"/>
    <x v="2"/>
    <s v="Woodgrain Magazine Files by Perma"/>
    <x v="1504"/>
    <n v="3"/>
    <n v="0.63"/>
    <x v="11"/>
    <x v="0"/>
  </r>
  <r>
    <n v="44542"/>
    <x v="564"/>
    <x v="3"/>
    <x v="1"/>
    <x v="8"/>
    <s v="Longer-Life Soft White Bulbs"/>
    <x v="703"/>
    <n v="3"/>
    <n v="4.4400000000000004"/>
    <x v="11"/>
    <x v="0"/>
  </r>
  <r>
    <n v="44542"/>
    <x v="300"/>
    <x v="16"/>
    <x v="0"/>
    <x v="10"/>
    <s v="Staple envelope"/>
    <x v="1098"/>
    <n v="3"/>
    <n v="7.63"/>
    <x v="11"/>
    <x v="0"/>
  </r>
  <r>
    <n v="44543"/>
    <x v="375"/>
    <x v="3"/>
    <x v="0"/>
    <x v="0"/>
    <s v="White GlueTop Scratch Pads"/>
    <x v="1505"/>
    <n v="6"/>
    <n v="41.51"/>
    <x v="11"/>
    <x v="0"/>
  </r>
  <r>
    <n v="44543"/>
    <x v="565"/>
    <x v="0"/>
    <x v="0"/>
    <x v="14"/>
    <s v="Acme Value Line Scissors"/>
    <x v="885"/>
    <n v="1"/>
    <n v="0.37"/>
    <x v="11"/>
    <x v="0"/>
  </r>
  <r>
    <n v="44543"/>
    <x v="227"/>
    <x v="1"/>
    <x v="1"/>
    <x v="8"/>
    <s v="Howard Miller 12-3/4 Diameter Accuwave DS  Wall Clock"/>
    <x v="1506"/>
    <n v="3"/>
    <n v="-42.49"/>
    <x v="11"/>
    <x v="0"/>
  </r>
  <r>
    <n v="44543"/>
    <x v="211"/>
    <x v="12"/>
    <x v="1"/>
    <x v="8"/>
    <s v="Electrix Incandescent Magnifying Lamp, Black"/>
    <x v="1507"/>
    <n v="3"/>
    <n v="7.7"/>
    <x v="11"/>
    <x v="0"/>
  </r>
  <r>
    <n v="44543"/>
    <x v="211"/>
    <x v="12"/>
    <x v="0"/>
    <x v="3"/>
    <s v="Cardinal Slant-D Ring Binder, Heavy Gauge Vinyl"/>
    <x v="1508"/>
    <n v="2"/>
    <n v="-4.17"/>
    <x v="11"/>
    <x v="0"/>
  </r>
  <r>
    <n v="44543"/>
    <x v="566"/>
    <x v="5"/>
    <x v="0"/>
    <x v="3"/>
    <s v="ACCOHIDE 3-Ring Binder, Blue, 1&quot;"/>
    <x v="1192"/>
    <n v="3"/>
    <n v="5.82"/>
    <x v="11"/>
    <x v="0"/>
  </r>
  <r>
    <n v="44544"/>
    <x v="448"/>
    <x v="1"/>
    <x v="0"/>
    <x v="3"/>
    <s v="Avery Heavy-Duty EZD View Binder with Locking Rings"/>
    <x v="1509"/>
    <n v="4"/>
    <n v="-8.68"/>
    <x v="11"/>
    <x v="0"/>
  </r>
  <r>
    <n v="44544"/>
    <x v="448"/>
    <x v="1"/>
    <x v="0"/>
    <x v="7"/>
    <s v="Assorted Color Push Pins"/>
    <x v="1510"/>
    <n v="2"/>
    <n v="0.47"/>
    <x v="11"/>
    <x v="0"/>
  </r>
  <r>
    <n v="44544"/>
    <x v="448"/>
    <x v="1"/>
    <x v="2"/>
    <x v="9"/>
    <s v="Belkin Standard 104 key USB Keyboard"/>
    <x v="1511"/>
    <n v="3"/>
    <n v="-2.19"/>
    <x v="11"/>
    <x v="0"/>
  </r>
  <r>
    <n v="44544"/>
    <x v="240"/>
    <x v="16"/>
    <x v="1"/>
    <x v="5"/>
    <s v="Iceberg Nesting Folding Chair, 19w x 6d x 43h"/>
    <x v="1512"/>
    <n v="4"/>
    <n v="13.97"/>
    <x v="11"/>
    <x v="0"/>
  </r>
  <r>
    <n v="44544"/>
    <x v="567"/>
    <x v="10"/>
    <x v="0"/>
    <x v="4"/>
    <s v="Newell 35"/>
    <x v="1386"/>
    <n v="1"/>
    <n v="0.3"/>
    <x v="11"/>
    <x v="0"/>
  </r>
  <r>
    <n v="44544"/>
    <x v="567"/>
    <x v="10"/>
    <x v="1"/>
    <x v="13"/>
    <s v="Hon Rectangular Conference Tables"/>
    <x v="1513"/>
    <n v="1"/>
    <n v="-52.34"/>
    <x v="11"/>
    <x v="0"/>
  </r>
  <r>
    <n v="44544"/>
    <x v="567"/>
    <x v="10"/>
    <x v="2"/>
    <x v="9"/>
    <s v="Plantronics CS510 - Over-the-Head monaural Wireless Headset System"/>
    <x v="592"/>
    <n v="1"/>
    <n v="42.89"/>
    <x v="11"/>
    <x v="0"/>
  </r>
  <r>
    <n v="44544"/>
    <x v="23"/>
    <x v="20"/>
    <x v="2"/>
    <x v="15"/>
    <s v="HP Designjet T520 Inkjet Large Format Printer - 24&quot; Color"/>
    <x v="1514"/>
    <n v="4"/>
    <n v="2239.9899999999998"/>
    <x v="11"/>
    <x v="0"/>
  </r>
  <r>
    <n v="44544"/>
    <x v="568"/>
    <x v="1"/>
    <x v="0"/>
    <x v="3"/>
    <s v="GBC VeloBind Cover Sets"/>
    <x v="1515"/>
    <n v="3"/>
    <n v="-13.9"/>
    <x v="11"/>
    <x v="0"/>
  </r>
  <r>
    <n v="44545"/>
    <x v="260"/>
    <x v="0"/>
    <x v="2"/>
    <x v="6"/>
    <s v="ARKON Windshield Dashboard Air Vent Car Mount Holder"/>
    <x v="1015"/>
    <n v="3"/>
    <n v="-9.15"/>
    <x v="11"/>
    <x v="0"/>
  </r>
  <r>
    <n v="44545"/>
    <x v="260"/>
    <x v="0"/>
    <x v="1"/>
    <x v="5"/>
    <s v="Lifetime Advantage Folding Chairs, 4/Carton"/>
    <x v="1516"/>
    <n v="5"/>
    <n v="-21.81"/>
    <x v="11"/>
    <x v="0"/>
  </r>
  <r>
    <n v="44545"/>
    <x v="117"/>
    <x v="3"/>
    <x v="1"/>
    <x v="8"/>
    <s v="Stackable Trays"/>
    <x v="1059"/>
    <n v="2"/>
    <n v="1.97"/>
    <x v="11"/>
    <x v="0"/>
  </r>
  <r>
    <n v="44545"/>
    <x v="569"/>
    <x v="1"/>
    <x v="1"/>
    <x v="8"/>
    <s v="Dana Swing-Arm Lamps"/>
    <x v="1009"/>
    <n v="2"/>
    <n v="-7.48"/>
    <x v="11"/>
    <x v="0"/>
  </r>
  <r>
    <n v="44545"/>
    <x v="290"/>
    <x v="2"/>
    <x v="1"/>
    <x v="5"/>
    <s v="Global Wood Trimmed Manager's Task Chair, Khaki"/>
    <x v="1517"/>
    <n v="7"/>
    <n v="-108.27"/>
    <x v="11"/>
    <x v="0"/>
  </r>
  <r>
    <n v="44546"/>
    <x v="148"/>
    <x v="16"/>
    <x v="0"/>
    <x v="3"/>
    <s v="Avery Binder Labels"/>
    <x v="1518"/>
    <n v="1"/>
    <n v="-0.86"/>
    <x v="11"/>
    <x v="0"/>
  </r>
  <r>
    <n v="44546"/>
    <x v="570"/>
    <x v="3"/>
    <x v="1"/>
    <x v="8"/>
    <s v="Executive Impressions 14&quot; Contract Wall Clock"/>
    <x v="1519"/>
    <n v="2"/>
    <n v="14.67"/>
    <x v="11"/>
    <x v="0"/>
  </r>
  <r>
    <n v="44546"/>
    <x v="570"/>
    <x v="3"/>
    <x v="1"/>
    <x v="5"/>
    <s v="DMI Arturo Collection Mission-style Design Wood Chair"/>
    <x v="1520"/>
    <n v="2"/>
    <n v="18.12"/>
    <x v="11"/>
    <x v="0"/>
  </r>
  <r>
    <n v="44546"/>
    <x v="570"/>
    <x v="3"/>
    <x v="2"/>
    <x v="9"/>
    <s v="First Data FD10 PIN Pad"/>
    <x v="1521"/>
    <n v="5"/>
    <n v="39.5"/>
    <x v="11"/>
    <x v="0"/>
  </r>
  <r>
    <n v="44546"/>
    <x v="570"/>
    <x v="3"/>
    <x v="2"/>
    <x v="6"/>
    <s v="GE 30524EE4"/>
    <x v="1522"/>
    <n v="4"/>
    <n v="70.56"/>
    <x v="11"/>
    <x v="0"/>
  </r>
  <r>
    <n v="44546"/>
    <x v="127"/>
    <x v="16"/>
    <x v="1"/>
    <x v="5"/>
    <s v="Hon Olson Stacker Stools"/>
    <x v="1523"/>
    <n v="9"/>
    <n v="101.38"/>
    <x v="11"/>
    <x v="0"/>
  </r>
  <r>
    <n v="44546"/>
    <x v="127"/>
    <x v="16"/>
    <x v="0"/>
    <x v="7"/>
    <s v="OIC Binder Clips, Mini, 1/4&quot; Capacity, Black"/>
    <x v="1183"/>
    <n v="2"/>
    <n v="0.67"/>
    <x v="11"/>
    <x v="0"/>
  </r>
  <r>
    <n v="44546"/>
    <x v="28"/>
    <x v="0"/>
    <x v="0"/>
    <x v="0"/>
    <s v="Xerox 224"/>
    <x v="1308"/>
    <n v="7"/>
    <n v="12.7"/>
    <x v="11"/>
    <x v="0"/>
  </r>
  <r>
    <n v="44546"/>
    <x v="28"/>
    <x v="0"/>
    <x v="1"/>
    <x v="8"/>
    <s v="Tenex Carpeted, Granite-Look or Clear Contemporary Contour Shape Chair Mats"/>
    <x v="1524"/>
    <n v="2"/>
    <n v="-74.95"/>
    <x v="11"/>
    <x v="0"/>
  </r>
  <r>
    <n v="44546"/>
    <x v="571"/>
    <x v="14"/>
    <x v="0"/>
    <x v="0"/>
    <s v="Xerox 1929"/>
    <x v="809"/>
    <n v="5"/>
    <n v="52.53"/>
    <x v="11"/>
    <x v="0"/>
  </r>
  <r>
    <n v="44546"/>
    <x v="572"/>
    <x v="3"/>
    <x v="1"/>
    <x v="5"/>
    <s v="Office Star - Professional Matrix Back Chair with 2-to-1 Synchro Tilt and Mesh Fabric Seat"/>
    <x v="1525"/>
    <n v="5"/>
    <n v="70.2"/>
    <x v="11"/>
    <x v="0"/>
  </r>
  <r>
    <n v="44546"/>
    <x v="224"/>
    <x v="6"/>
    <x v="2"/>
    <x v="9"/>
    <s v="Case Logic 2.4GHz Wireless Keyboard"/>
    <x v="287"/>
    <n v="2"/>
    <n v="8"/>
    <x v="11"/>
    <x v="0"/>
  </r>
  <r>
    <n v="44546"/>
    <x v="224"/>
    <x v="6"/>
    <x v="1"/>
    <x v="8"/>
    <s v="Ultra Door Push Plate"/>
    <x v="1526"/>
    <n v="6"/>
    <n v="9.7200000000000006"/>
    <x v="11"/>
    <x v="0"/>
  </r>
  <r>
    <n v="44546"/>
    <x v="573"/>
    <x v="0"/>
    <x v="2"/>
    <x v="9"/>
    <s v="Razer Kraken 7.1 Surround Sound Over Ear USB Gaming Headset"/>
    <x v="1160"/>
    <n v="4"/>
    <n v="95.99"/>
    <x v="11"/>
    <x v="0"/>
  </r>
  <r>
    <n v="44546"/>
    <x v="573"/>
    <x v="0"/>
    <x v="1"/>
    <x v="8"/>
    <s v="Longer-Life Soft White Bulbs"/>
    <x v="1527"/>
    <n v="7"/>
    <n v="-2.59"/>
    <x v="11"/>
    <x v="0"/>
  </r>
  <r>
    <n v="44547"/>
    <x v="503"/>
    <x v="4"/>
    <x v="0"/>
    <x v="4"/>
    <s v="Stanley Contemporary Battery Pencil Sharpeners"/>
    <x v="1528"/>
    <n v="3"/>
    <n v="11.21"/>
    <x v="11"/>
    <x v="0"/>
  </r>
  <r>
    <n v="44547"/>
    <x v="574"/>
    <x v="10"/>
    <x v="0"/>
    <x v="3"/>
    <s v="Newell 3-Hole Punched Plastic Slotted Magazine Holders for Binders"/>
    <x v="9"/>
    <n v="4"/>
    <n v="-4.0199999999999996"/>
    <x v="11"/>
    <x v="0"/>
  </r>
  <r>
    <n v="44549"/>
    <x v="575"/>
    <x v="16"/>
    <x v="0"/>
    <x v="3"/>
    <s v="Insertable Tab Post Binder Dividers"/>
    <x v="1529"/>
    <n v="2"/>
    <n v="-3.69"/>
    <x v="11"/>
    <x v="0"/>
  </r>
  <r>
    <n v="44549"/>
    <x v="575"/>
    <x v="16"/>
    <x v="2"/>
    <x v="9"/>
    <s v="Belkin QODE FastFit Bluetooth Keyboard"/>
    <x v="1530"/>
    <n v="5"/>
    <n v="-18.59"/>
    <x v="11"/>
    <x v="0"/>
  </r>
  <r>
    <n v="44549"/>
    <x v="576"/>
    <x v="33"/>
    <x v="0"/>
    <x v="3"/>
    <s v="Canvas Sectional Post Binders"/>
    <x v="1531"/>
    <n v="6"/>
    <n v="74.849999999999994"/>
    <x v="11"/>
    <x v="0"/>
  </r>
  <r>
    <n v="44549"/>
    <x v="576"/>
    <x v="33"/>
    <x v="0"/>
    <x v="14"/>
    <s v="Acme Stainless Steel Office Snips"/>
    <x v="1532"/>
    <n v="1"/>
    <n v="1.96"/>
    <x v="11"/>
    <x v="0"/>
  </r>
  <r>
    <n v="44549"/>
    <x v="576"/>
    <x v="33"/>
    <x v="1"/>
    <x v="5"/>
    <s v="High-Back Leather Manager's Chair"/>
    <x v="1533"/>
    <n v="14"/>
    <n v="163.79"/>
    <x v="11"/>
    <x v="0"/>
  </r>
  <r>
    <n v="44549"/>
    <x v="244"/>
    <x v="3"/>
    <x v="0"/>
    <x v="1"/>
    <s v="Avery 516"/>
    <x v="471"/>
    <n v="2"/>
    <n v="6.87"/>
    <x v="11"/>
    <x v="0"/>
  </r>
  <r>
    <n v="44549"/>
    <x v="244"/>
    <x v="3"/>
    <x v="0"/>
    <x v="7"/>
    <s v="Advantus T-Pin Paper Clips"/>
    <x v="1534"/>
    <n v="5"/>
    <n v="8.7899999999999991"/>
    <x v="11"/>
    <x v="0"/>
  </r>
  <r>
    <n v="44549"/>
    <x v="244"/>
    <x v="3"/>
    <x v="2"/>
    <x v="6"/>
    <s v="Wi-Ex zBoost YX540 Cellular Phone Signal Booster"/>
    <x v="1535"/>
    <n v="5"/>
    <n v="72.98"/>
    <x v="11"/>
    <x v="0"/>
  </r>
  <r>
    <n v="44549"/>
    <x v="244"/>
    <x v="3"/>
    <x v="2"/>
    <x v="6"/>
    <s v="Clarity 53712"/>
    <x v="1536"/>
    <n v="4"/>
    <n v="15.84"/>
    <x v="11"/>
    <x v="0"/>
  </r>
  <r>
    <n v="44549"/>
    <x v="25"/>
    <x v="1"/>
    <x v="2"/>
    <x v="6"/>
    <s v="RCA ViSYS 25425RE1 Corded phone"/>
    <x v="210"/>
    <n v="3"/>
    <n v="36.450000000000003"/>
    <x v="11"/>
    <x v="0"/>
  </r>
  <r>
    <n v="44549"/>
    <x v="25"/>
    <x v="1"/>
    <x v="0"/>
    <x v="0"/>
    <s v="Xerox 229"/>
    <x v="143"/>
    <n v="3"/>
    <n v="5.44"/>
    <x v="11"/>
    <x v="0"/>
  </r>
  <r>
    <n v="44549"/>
    <x v="25"/>
    <x v="1"/>
    <x v="0"/>
    <x v="2"/>
    <s v="Rogers Jumbo File, Granite"/>
    <x v="1537"/>
    <n v="3"/>
    <n v="-7.74"/>
    <x v="11"/>
    <x v="0"/>
  </r>
  <r>
    <n v="44550"/>
    <x v="577"/>
    <x v="6"/>
    <x v="0"/>
    <x v="2"/>
    <s v="SAFCO Commercial Wire Shelving, 72h"/>
    <x v="1538"/>
    <n v="2"/>
    <n v="0"/>
    <x v="11"/>
    <x v="0"/>
  </r>
  <r>
    <n v="44550"/>
    <x v="577"/>
    <x v="6"/>
    <x v="1"/>
    <x v="13"/>
    <s v="Chromcraft 48&quot; x 96&quot; Racetrack Double Pedestal Table"/>
    <x v="1539"/>
    <n v="7"/>
    <n v="493.79"/>
    <x v="11"/>
    <x v="0"/>
  </r>
  <r>
    <n v="44550"/>
    <x v="577"/>
    <x v="6"/>
    <x v="0"/>
    <x v="3"/>
    <s v="Wilson Jones Century Plastic Molded Ring Binders"/>
    <x v="113"/>
    <n v="3"/>
    <n v="29.29"/>
    <x v="11"/>
    <x v="0"/>
  </r>
  <r>
    <n v="44550"/>
    <x v="577"/>
    <x v="6"/>
    <x v="1"/>
    <x v="13"/>
    <s v="Hon Practical Foundations 30 x 60 Training Table, Light Gray/Charcoal"/>
    <x v="1540"/>
    <n v="2"/>
    <n v="100.12"/>
    <x v="11"/>
    <x v="0"/>
  </r>
  <r>
    <n v="44550"/>
    <x v="348"/>
    <x v="22"/>
    <x v="0"/>
    <x v="1"/>
    <s v="Avery 489"/>
    <x v="1541"/>
    <n v="3"/>
    <n v="14.9"/>
    <x v="11"/>
    <x v="0"/>
  </r>
  <r>
    <n v="44550"/>
    <x v="578"/>
    <x v="15"/>
    <x v="0"/>
    <x v="12"/>
    <s v="Hoover Commercial Soft Guard Upright Vacuum And Disposable Filtration Bags"/>
    <x v="1542"/>
    <n v="7"/>
    <n v="3.81"/>
    <x v="11"/>
    <x v="0"/>
  </r>
  <r>
    <n v="44550"/>
    <x v="578"/>
    <x v="15"/>
    <x v="1"/>
    <x v="5"/>
    <s v="SAFCO Arco Folding Chair"/>
    <x v="1543"/>
    <n v="3"/>
    <n v="74.569999999999993"/>
    <x v="11"/>
    <x v="0"/>
  </r>
  <r>
    <n v="44550"/>
    <x v="578"/>
    <x v="15"/>
    <x v="0"/>
    <x v="0"/>
    <s v="Weyerhaeuser First Choice Laser/Copy Paper (20Lb. and 88 Bright)"/>
    <x v="499"/>
    <n v="5"/>
    <n v="9.07"/>
    <x v="11"/>
    <x v="0"/>
  </r>
  <r>
    <n v="44550"/>
    <x v="283"/>
    <x v="3"/>
    <x v="0"/>
    <x v="3"/>
    <s v="Ibico Hi-Tech Manual Binding System"/>
    <x v="1544"/>
    <n v="2"/>
    <n v="152.5"/>
    <x v="11"/>
    <x v="0"/>
  </r>
  <r>
    <n v="44550"/>
    <x v="283"/>
    <x v="3"/>
    <x v="0"/>
    <x v="4"/>
    <s v="Boston Home &amp; Office Model 2000 Electric Pencil Sharpeners"/>
    <x v="1545"/>
    <n v="2"/>
    <n v="12.3"/>
    <x v="11"/>
    <x v="0"/>
  </r>
  <r>
    <n v="44550"/>
    <x v="283"/>
    <x v="3"/>
    <x v="0"/>
    <x v="4"/>
    <s v="Newell 31"/>
    <x v="1546"/>
    <n v="1"/>
    <n v="1.1599999999999999"/>
    <x v="11"/>
    <x v="0"/>
  </r>
  <r>
    <n v="44550"/>
    <x v="283"/>
    <x v="3"/>
    <x v="0"/>
    <x v="3"/>
    <s v="Premium Transparent Presentation Covers, No Pattern/Clear, 8 1/2&quot; x 11&quot;"/>
    <x v="1547"/>
    <n v="5"/>
    <n v="50.41"/>
    <x v="11"/>
    <x v="0"/>
  </r>
  <r>
    <n v="44550"/>
    <x v="460"/>
    <x v="26"/>
    <x v="2"/>
    <x v="9"/>
    <s v="Logitech G430 Surround Sound Gaming Headset with Dolby 7.1 Technology"/>
    <x v="1548"/>
    <n v="7"/>
    <n v="89.59"/>
    <x v="11"/>
    <x v="0"/>
  </r>
  <r>
    <n v="44550"/>
    <x v="579"/>
    <x v="18"/>
    <x v="0"/>
    <x v="1"/>
    <s v="Avery 487"/>
    <x v="1549"/>
    <n v="1"/>
    <n v="1.73"/>
    <x v="11"/>
    <x v="0"/>
  </r>
  <r>
    <n v="44550"/>
    <x v="579"/>
    <x v="18"/>
    <x v="0"/>
    <x v="3"/>
    <s v="Ibico Ibimaster 300 Manual Binding System"/>
    <x v="1550"/>
    <n v="3"/>
    <n v="496.79"/>
    <x v="11"/>
    <x v="0"/>
  </r>
  <r>
    <n v="44550"/>
    <x v="294"/>
    <x v="10"/>
    <x v="1"/>
    <x v="8"/>
    <s v="Eldon Cleatmat Plus Chair Mats for High Pile Carpets"/>
    <x v="1551"/>
    <n v="3"/>
    <n v="-21.47"/>
    <x v="11"/>
    <x v="0"/>
  </r>
  <r>
    <n v="44550"/>
    <x v="189"/>
    <x v="12"/>
    <x v="1"/>
    <x v="8"/>
    <s v="Computer Room Manger, 14&quot;"/>
    <x v="1552"/>
    <n v="2"/>
    <n v="10.39"/>
    <x v="11"/>
    <x v="0"/>
  </r>
  <r>
    <n v="44550"/>
    <x v="189"/>
    <x v="12"/>
    <x v="2"/>
    <x v="9"/>
    <s v="Logitech 910-002974 M325 Wireless Mouse for Web Scrolling"/>
    <x v="1553"/>
    <n v="3"/>
    <n v="21.59"/>
    <x v="11"/>
    <x v="0"/>
  </r>
  <r>
    <n v="44550"/>
    <x v="189"/>
    <x v="12"/>
    <x v="1"/>
    <x v="5"/>
    <s v="Global Low Back Tilter Chair"/>
    <x v="1554"/>
    <n v="3"/>
    <n v="-42.41"/>
    <x v="11"/>
    <x v="0"/>
  </r>
  <r>
    <n v="44550"/>
    <x v="189"/>
    <x v="12"/>
    <x v="0"/>
    <x v="0"/>
    <s v="Xerox 1888"/>
    <x v="1555"/>
    <n v="5"/>
    <n v="77.67"/>
    <x v="11"/>
    <x v="0"/>
  </r>
  <r>
    <n v="44550"/>
    <x v="189"/>
    <x v="12"/>
    <x v="0"/>
    <x v="0"/>
    <s v="Xerox 1954"/>
    <x v="174"/>
    <n v="2"/>
    <n v="2.64"/>
    <x v="11"/>
    <x v="0"/>
  </r>
  <r>
    <n v="44550"/>
    <x v="494"/>
    <x v="0"/>
    <x v="0"/>
    <x v="12"/>
    <s v="Belkin Premiere Surge Master II 8-outlet surge protector"/>
    <x v="1556"/>
    <n v="2"/>
    <n v="-49.55"/>
    <x v="11"/>
    <x v="0"/>
  </r>
  <r>
    <n v="44550"/>
    <x v="494"/>
    <x v="0"/>
    <x v="2"/>
    <x v="9"/>
    <s v="Logitech Desktop MK120 Mouse and keyboard Combo"/>
    <x v="1557"/>
    <n v="5"/>
    <n v="-8.18"/>
    <x v="11"/>
    <x v="0"/>
  </r>
  <r>
    <n v="44550"/>
    <x v="436"/>
    <x v="20"/>
    <x v="1"/>
    <x v="5"/>
    <s v="Harbour Creations 67200 Series Stacking Chairs"/>
    <x v="1558"/>
    <n v="3"/>
    <n v="36.299999999999997"/>
    <x v="11"/>
    <x v="0"/>
  </r>
  <r>
    <n v="44551"/>
    <x v="95"/>
    <x v="3"/>
    <x v="1"/>
    <x v="5"/>
    <s v="SAFCO Arco Folding Chair"/>
    <x v="1559"/>
    <n v="6"/>
    <n v="149.15"/>
    <x v="11"/>
    <x v="0"/>
  </r>
  <r>
    <n v="44551"/>
    <x v="95"/>
    <x v="3"/>
    <x v="1"/>
    <x v="5"/>
    <s v="Safco Contoured Stacking Chairs"/>
    <x v="1560"/>
    <n v="3"/>
    <n v="35.76"/>
    <x v="11"/>
    <x v="0"/>
  </r>
  <r>
    <n v="44551"/>
    <x v="285"/>
    <x v="15"/>
    <x v="0"/>
    <x v="3"/>
    <s v="Ibico Plastic Spiral Binding Combs"/>
    <x v="459"/>
    <n v="2"/>
    <n v="-14.59"/>
    <x v="11"/>
    <x v="0"/>
  </r>
  <r>
    <n v="44551"/>
    <x v="405"/>
    <x v="7"/>
    <x v="0"/>
    <x v="1"/>
    <s v="Avery 492"/>
    <x v="1561"/>
    <n v="6"/>
    <n v="7.95"/>
    <x v="11"/>
    <x v="0"/>
  </r>
  <r>
    <n v="44552"/>
    <x v="580"/>
    <x v="3"/>
    <x v="0"/>
    <x v="4"/>
    <s v="Newell 332"/>
    <x v="1562"/>
    <n v="4"/>
    <n v="3.18"/>
    <x v="11"/>
    <x v="0"/>
  </r>
  <r>
    <n v="44552"/>
    <x v="214"/>
    <x v="20"/>
    <x v="0"/>
    <x v="2"/>
    <s v="Desktop 3-Pocket Hot File"/>
    <x v="1563"/>
    <n v="4"/>
    <n v="56.26"/>
    <x v="11"/>
    <x v="0"/>
  </r>
  <r>
    <n v="44552"/>
    <x v="377"/>
    <x v="1"/>
    <x v="0"/>
    <x v="2"/>
    <s v="Economy Rollaway Files"/>
    <x v="1564"/>
    <n v="1"/>
    <n v="9.91"/>
    <x v="11"/>
    <x v="0"/>
  </r>
  <r>
    <n v="44552"/>
    <x v="377"/>
    <x v="1"/>
    <x v="0"/>
    <x v="3"/>
    <s v="Recycled Easel Ring Binders"/>
    <x v="558"/>
    <n v="6"/>
    <n v="-31.33"/>
    <x v="11"/>
    <x v="0"/>
  </r>
  <r>
    <n v="44552"/>
    <x v="377"/>
    <x v="1"/>
    <x v="0"/>
    <x v="0"/>
    <s v="White Computer Printout Paper by Universal"/>
    <x v="1565"/>
    <n v="4"/>
    <n v="44.96"/>
    <x v="11"/>
    <x v="0"/>
  </r>
  <r>
    <n v="44552"/>
    <x v="581"/>
    <x v="20"/>
    <x v="0"/>
    <x v="3"/>
    <s v="Lock-Up Easel 'Spel-Binder'"/>
    <x v="1566"/>
    <n v="13"/>
    <n v="100.14"/>
    <x v="11"/>
    <x v="0"/>
  </r>
  <r>
    <n v="44553"/>
    <x v="582"/>
    <x v="18"/>
    <x v="0"/>
    <x v="12"/>
    <s v="Belkin F9H710-06 7 Outlet SurgeMaster Surge Protector"/>
    <x v="1567"/>
    <n v="11"/>
    <n v="58.03"/>
    <x v="11"/>
    <x v="0"/>
  </r>
  <r>
    <n v="44553"/>
    <x v="495"/>
    <x v="20"/>
    <x v="1"/>
    <x v="13"/>
    <s v="Hon 61000 Series Interactive Training Tables"/>
    <x v="1568"/>
    <n v="2"/>
    <n v="-19.55"/>
    <x v="11"/>
    <x v="0"/>
  </r>
  <r>
    <n v="44553"/>
    <x v="495"/>
    <x v="20"/>
    <x v="0"/>
    <x v="12"/>
    <s v="Belkin F9H710-06 7 Outlet SurgeMaster Surge Protector"/>
    <x v="1274"/>
    <n v="3"/>
    <n v="15.83"/>
    <x v="11"/>
    <x v="0"/>
  </r>
  <r>
    <n v="44553"/>
    <x v="311"/>
    <x v="0"/>
    <x v="0"/>
    <x v="0"/>
    <s v="Xerox 2000"/>
    <x v="193"/>
    <n v="1"/>
    <n v="1.81"/>
    <x v="11"/>
    <x v="0"/>
  </r>
  <r>
    <n v="44553"/>
    <x v="583"/>
    <x v="16"/>
    <x v="0"/>
    <x v="0"/>
    <s v="Computer Printout Paper with Letter-Trim Perforations"/>
    <x v="1569"/>
    <n v="3"/>
    <n v="15.93"/>
    <x v="11"/>
    <x v="0"/>
  </r>
  <r>
    <n v="44553"/>
    <x v="583"/>
    <x v="16"/>
    <x v="1"/>
    <x v="5"/>
    <s v="Padded Folding Chairs, Black, 4/Carton"/>
    <x v="876"/>
    <n v="1"/>
    <n v="6.48"/>
    <x v="11"/>
    <x v="0"/>
  </r>
  <r>
    <n v="44553"/>
    <x v="583"/>
    <x v="16"/>
    <x v="0"/>
    <x v="2"/>
    <s v="Tennsco 6- and 18-Compartment Lockers"/>
    <x v="1570"/>
    <n v="2"/>
    <n v="-10.61"/>
    <x v="11"/>
    <x v="0"/>
  </r>
  <r>
    <n v="44553"/>
    <x v="583"/>
    <x v="16"/>
    <x v="0"/>
    <x v="4"/>
    <s v="Prang Dustless Chalk Sticks"/>
    <x v="1151"/>
    <n v="1"/>
    <n v="0.5"/>
    <x v="11"/>
    <x v="0"/>
  </r>
  <r>
    <n v="44553"/>
    <x v="583"/>
    <x v="16"/>
    <x v="0"/>
    <x v="2"/>
    <s v="Acco Perma 3000 Stacking Storage Drawers"/>
    <x v="894"/>
    <n v="5"/>
    <n v="-1.05"/>
    <x v="11"/>
    <x v="0"/>
  </r>
  <r>
    <n v="44554"/>
    <x v="321"/>
    <x v="16"/>
    <x v="0"/>
    <x v="0"/>
    <s v="Xerox 1974"/>
    <x v="1571"/>
    <n v="2"/>
    <n v="3.47"/>
    <x v="11"/>
    <x v="0"/>
  </r>
  <r>
    <n v="44554"/>
    <x v="218"/>
    <x v="10"/>
    <x v="1"/>
    <x v="8"/>
    <s v="Master Giant Foot Doorstop, Safety Yellow"/>
    <x v="1572"/>
    <n v="5"/>
    <n v="8.73"/>
    <x v="11"/>
    <x v="0"/>
  </r>
  <r>
    <n v="44554"/>
    <x v="520"/>
    <x v="3"/>
    <x v="0"/>
    <x v="2"/>
    <s v="Letter Size Cart"/>
    <x v="1573"/>
    <n v="1"/>
    <n v="41.43"/>
    <x v="11"/>
    <x v="0"/>
  </r>
  <r>
    <n v="44554"/>
    <x v="520"/>
    <x v="3"/>
    <x v="1"/>
    <x v="5"/>
    <s v="Global Value Mid-Back Manager's Chair, Gray"/>
    <x v="1574"/>
    <n v="6"/>
    <n v="18.27"/>
    <x v="11"/>
    <x v="0"/>
  </r>
  <r>
    <n v="44554"/>
    <x v="151"/>
    <x v="3"/>
    <x v="2"/>
    <x v="6"/>
    <s v="Seidio BD2-HK3IPH5-BK DILEX Case and Holster Combo for Apple iPhone 5/5s - Black"/>
    <x v="1575"/>
    <n v="7"/>
    <n v="17.37"/>
    <x v="11"/>
    <x v="0"/>
  </r>
  <r>
    <n v="44554"/>
    <x v="151"/>
    <x v="3"/>
    <x v="0"/>
    <x v="12"/>
    <s v="Avanti 4.4 Cu. Ft. Refrigerator"/>
    <x v="1576"/>
    <n v="2"/>
    <n v="101.35"/>
    <x v="11"/>
    <x v="0"/>
  </r>
  <r>
    <n v="44554"/>
    <x v="151"/>
    <x v="3"/>
    <x v="2"/>
    <x v="9"/>
    <s v="Sony 32GB Class 10 Micro SDHC R40 Memory Card"/>
    <x v="1577"/>
    <n v="3"/>
    <n v="13.2"/>
    <x v="11"/>
    <x v="0"/>
  </r>
  <r>
    <n v="44554"/>
    <x v="151"/>
    <x v="3"/>
    <x v="2"/>
    <x v="6"/>
    <s v="Cisco Unified IP Phone 7945G VoIP phone"/>
    <x v="1578"/>
    <n v="3"/>
    <n v="51.15"/>
    <x v="11"/>
    <x v="0"/>
  </r>
  <r>
    <n v="44554"/>
    <x v="151"/>
    <x v="3"/>
    <x v="0"/>
    <x v="2"/>
    <s v="Tennsco Commercial Shelving"/>
    <x v="1579"/>
    <n v="1"/>
    <n v="0.2"/>
    <x v="11"/>
    <x v="0"/>
  </r>
  <r>
    <n v="44554"/>
    <x v="151"/>
    <x v="3"/>
    <x v="1"/>
    <x v="8"/>
    <s v="Westinghouse Floor Lamp with Metal Mesh Shade, Black"/>
    <x v="664"/>
    <n v="1"/>
    <n v="5.52"/>
    <x v="11"/>
    <x v="0"/>
  </r>
  <r>
    <n v="44554"/>
    <x v="423"/>
    <x v="3"/>
    <x v="0"/>
    <x v="12"/>
    <s v="Belkin 7-Outlet SurgeMaster Home Series"/>
    <x v="1580"/>
    <n v="1"/>
    <n v="3.63"/>
    <x v="11"/>
    <x v="0"/>
  </r>
  <r>
    <n v="44556"/>
    <x v="525"/>
    <x v="0"/>
    <x v="1"/>
    <x v="5"/>
    <s v="Global Deluxe High-Back Manager's Chair"/>
    <x v="1581"/>
    <n v="3"/>
    <n v="-8.58"/>
    <x v="11"/>
    <x v="0"/>
  </r>
  <r>
    <n v="44556"/>
    <x v="254"/>
    <x v="26"/>
    <x v="1"/>
    <x v="8"/>
    <s v="Howard Miller 13&quot; Diameter Goldtone Round Wall Clock"/>
    <x v="1582"/>
    <n v="8"/>
    <n v="78.86"/>
    <x v="11"/>
    <x v="0"/>
  </r>
  <r>
    <n v="44556"/>
    <x v="254"/>
    <x v="26"/>
    <x v="1"/>
    <x v="5"/>
    <s v="Global Deluxe Office Fabric Chairs"/>
    <x v="1583"/>
    <n v="3"/>
    <n v="20.16"/>
    <x v="11"/>
    <x v="0"/>
  </r>
  <r>
    <n v="44556"/>
    <x v="254"/>
    <x v="26"/>
    <x v="1"/>
    <x v="8"/>
    <s v="Eldon ClusterMat Chair Mat with Cordless Antistatic Protection"/>
    <x v="1584"/>
    <n v="3"/>
    <n v="-24.56"/>
    <x v="11"/>
    <x v="0"/>
  </r>
  <r>
    <n v="44556"/>
    <x v="254"/>
    <x v="26"/>
    <x v="0"/>
    <x v="3"/>
    <s v="Ibico Laser Imprintable Binding System Covers"/>
    <x v="1585"/>
    <n v="5"/>
    <n v="-62.88"/>
    <x v="11"/>
    <x v="0"/>
  </r>
  <r>
    <n v="44556"/>
    <x v="254"/>
    <x v="26"/>
    <x v="0"/>
    <x v="7"/>
    <s v="Vinyl Coated Wire Paper Clips in Organizer Box, 800/Box"/>
    <x v="1586"/>
    <n v="3"/>
    <n v="9.3000000000000007"/>
    <x v="11"/>
    <x v="0"/>
  </r>
  <r>
    <n v="44556"/>
    <x v="103"/>
    <x v="1"/>
    <x v="0"/>
    <x v="3"/>
    <s v="Cardinal Slant-D Ring Binder, Heavy Gauge Vinyl"/>
    <x v="1587"/>
    <n v="5"/>
    <n v="-14.77"/>
    <x v="11"/>
    <x v="0"/>
  </r>
  <r>
    <n v="44556"/>
    <x v="584"/>
    <x v="3"/>
    <x v="0"/>
    <x v="14"/>
    <s v="Acme Rosewood Handle Letter Opener"/>
    <x v="1588"/>
    <n v="3"/>
    <n v="0.12"/>
    <x v="11"/>
    <x v="0"/>
  </r>
  <r>
    <n v="44556"/>
    <x v="584"/>
    <x v="3"/>
    <x v="1"/>
    <x v="8"/>
    <s v="Eldon Regeneration Recycled Desk Accessories, Smoke"/>
    <x v="1589"/>
    <n v="2"/>
    <n v="1.1100000000000001"/>
    <x v="11"/>
    <x v="0"/>
  </r>
  <r>
    <n v="44556"/>
    <x v="585"/>
    <x v="2"/>
    <x v="0"/>
    <x v="0"/>
    <s v="Wirebound Message Books, Two 4 1/4&quot; x 5&quot; Forms per Page"/>
    <x v="1109"/>
    <n v="3"/>
    <n v="6.16"/>
    <x v="11"/>
    <x v="0"/>
  </r>
  <r>
    <n v="44556"/>
    <x v="585"/>
    <x v="2"/>
    <x v="0"/>
    <x v="12"/>
    <s v="Holmes 99% HEPA Air Purifier"/>
    <x v="1590"/>
    <n v="2"/>
    <n v="5.63"/>
    <x v="11"/>
    <x v="0"/>
  </r>
  <r>
    <n v="44556"/>
    <x v="585"/>
    <x v="2"/>
    <x v="0"/>
    <x v="12"/>
    <s v="Tripp Lite TLP810NET Broadband Surge for Modem/Fax"/>
    <x v="1591"/>
    <n v="2"/>
    <n v="8.16"/>
    <x v="11"/>
    <x v="0"/>
  </r>
  <r>
    <n v="44556"/>
    <x v="585"/>
    <x v="2"/>
    <x v="0"/>
    <x v="2"/>
    <s v="Sensible Storage WireTech Storage Systems"/>
    <x v="1592"/>
    <n v="4"/>
    <n v="-42.59"/>
    <x v="11"/>
    <x v="0"/>
  </r>
  <r>
    <n v="44556"/>
    <x v="463"/>
    <x v="20"/>
    <x v="0"/>
    <x v="2"/>
    <s v="Fellowes Bankers Box Stor/Drawer Steel Plus"/>
    <x v="1593"/>
    <n v="6"/>
    <n v="19.190000000000001"/>
    <x v="11"/>
    <x v="0"/>
  </r>
  <r>
    <n v="44556"/>
    <x v="135"/>
    <x v="2"/>
    <x v="0"/>
    <x v="4"/>
    <s v="Eldon Spacemaker Box, Quick-Snap Lid, Clear"/>
    <x v="202"/>
    <n v="3"/>
    <n v="1.1000000000000001"/>
    <x v="11"/>
    <x v="0"/>
  </r>
  <r>
    <n v="44557"/>
    <x v="538"/>
    <x v="3"/>
    <x v="0"/>
    <x v="1"/>
    <s v="Staple-on labels"/>
    <x v="825"/>
    <n v="4"/>
    <n v="5.43"/>
    <x v="11"/>
    <x v="0"/>
  </r>
  <r>
    <n v="44557"/>
    <x v="261"/>
    <x v="1"/>
    <x v="1"/>
    <x v="8"/>
    <s v="DAX Wood Document Frame"/>
    <x v="226"/>
    <n v="6"/>
    <n v="-19.77"/>
    <x v="11"/>
    <x v="0"/>
  </r>
  <r>
    <n v="44557"/>
    <x v="261"/>
    <x v="1"/>
    <x v="0"/>
    <x v="2"/>
    <s v="Staple magnet"/>
    <x v="1594"/>
    <n v="4"/>
    <n v="3"/>
    <x v="11"/>
    <x v="0"/>
  </r>
  <r>
    <n v="44557"/>
    <x v="467"/>
    <x v="3"/>
    <x v="1"/>
    <x v="5"/>
    <s v="Bevis Steel Folding Chairs"/>
    <x v="367"/>
    <n v="3"/>
    <n v="23.03"/>
    <x v="11"/>
    <x v="0"/>
  </r>
  <r>
    <n v="44557"/>
    <x v="467"/>
    <x v="3"/>
    <x v="0"/>
    <x v="0"/>
    <s v="Xerox 1927"/>
    <x v="1282"/>
    <n v="3"/>
    <n v="5.78"/>
    <x v="11"/>
    <x v="0"/>
  </r>
  <r>
    <n v="44557"/>
    <x v="586"/>
    <x v="20"/>
    <x v="1"/>
    <x v="5"/>
    <s v="Global Push Button Manager's Chair, Indigo"/>
    <x v="1595"/>
    <n v="14"/>
    <n v="161.97"/>
    <x v="11"/>
    <x v="0"/>
  </r>
  <r>
    <n v="44557"/>
    <x v="33"/>
    <x v="3"/>
    <x v="0"/>
    <x v="12"/>
    <s v="Staple holder"/>
    <x v="1300"/>
    <n v="1"/>
    <n v="2.96"/>
    <x v="11"/>
    <x v="0"/>
  </r>
  <r>
    <n v="44557"/>
    <x v="33"/>
    <x v="3"/>
    <x v="0"/>
    <x v="7"/>
    <s v="Staples"/>
    <x v="1230"/>
    <n v="3"/>
    <n v="3.62"/>
    <x v="11"/>
    <x v="0"/>
  </r>
  <r>
    <n v="44557"/>
    <x v="33"/>
    <x v="3"/>
    <x v="0"/>
    <x v="2"/>
    <s v="Advantus Rolling Storage Box"/>
    <x v="1596"/>
    <n v="3"/>
    <n v="13.89"/>
    <x v="11"/>
    <x v="0"/>
  </r>
  <r>
    <n v="44557"/>
    <x v="33"/>
    <x v="3"/>
    <x v="0"/>
    <x v="3"/>
    <s v="GBC VeloBind Cover Sets"/>
    <x v="1597"/>
    <n v="3"/>
    <n v="13.9"/>
    <x v="11"/>
    <x v="0"/>
  </r>
  <r>
    <n v="44557"/>
    <x v="498"/>
    <x v="33"/>
    <x v="0"/>
    <x v="0"/>
    <s v="Xerox 1983"/>
    <x v="635"/>
    <n v="4"/>
    <n v="11.72"/>
    <x v="11"/>
    <x v="0"/>
  </r>
  <r>
    <n v="44557"/>
    <x v="498"/>
    <x v="33"/>
    <x v="2"/>
    <x v="9"/>
    <s v="Enermax Acrylux Wireless Keyboard"/>
    <x v="1598"/>
    <n v="5"/>
    <n v="184.26"/>
    <x v="11"/>
    <x v="0"/>
  </r>
  <r>
    <n v="44557"/>
    <x v="180"/>
    <x v="0"/>
    <x v="0"/>
    <x v="3"/>
    <s v="GBC Standard Therm-A-Bind Covers"/>
    <x v="1599"/>
    <n v="1"/>
    <n v="-8.4700000000000006"/>
    <x v="11"/>
    <x v="0"/>
  </r>
  <r>
    <n v="44557"/>
    <x v="366"/>
    <x v="10"/>
    <x v="1"/>
    <x v="8"/>
    <s v="Eldon &quot;L&quot; Workstation Diamond Chairmat"/>
    <x v="1600"/>
    <n v="3"/>
    <n v="-18.239999999999998"/>
    <x v="11"/>
    <x v="0"/>
  </r>
  <r>
    <n v="44557"/>
    <x v="366"/>
    <x v="10"/>
    <x v="0"/>
    <x v="2"/>
    <s v="Safco Industrial Shelving"/>
    <x v="1601"/>
    <n v="2"/>
    <n v="-25.11"/>
    <x v="11"/>
    <x v="0"/>
  </r>
  <r>
    <n v="44557"/>
    <x v="218"/>
    <x v="12"/>
    <x v="0"/>
    <x v="3"/>
    <s v="GBC DocuBind 300 Electric Binding Machine"/>
    <x v="1602"/>
    <n v="6"/>
    <n v="-694.29"/>
    <x v="11"/>
    <x v="0"/>
  </r>
  <r>
    <n v="44558"/>
    <x v="569"/>
    <x v="2"/>
    <x v="0"/>
    <x v="4"/>
    <s v="Boston School Pro Electric Pencil Sharpener, 1670"/>
    <x v="1603"/>
    <n v="4"/>
    <n v="8.67"/>
    <x v="11"/>
    <x v="0"/>
  </r>
  <r>
    <n v="44558"/>
    <x v="8"/>
    <x v="32"/>
    <x v="0"/>
    <x v="12"/>
    <s v="Hoover Upright Vacuum With Dirt Cup"/>
    <x v="1604"/>
    <n v="6"/>
    <n v="503.78"/>
    <x v="11"/>
    <x v="0"/>
  </r>
  <r>
    <n v="44558"/>
    <x v="8"/>
    <x v="32"/>
    <x v="0"/>
    <x v="2"/>
    <s v="Fellowes Strictly Business Drawer File, Letter/Legal Size"/>
    <x v="1605"/>
    <n v="5"/>
    <n v="84.51"/>
    <x v="11"/>
    <x v="0"/>
  </r>
  <r>
    <n v="44558"/>
    <x v="8"/>
    <x v="32"/>
    <x v="0"/>
    <x v="0"/>
    <s v="Xerox 1906"/>
    <x v="1606"/>
    <n v="4"/>
    <n v="66.63"/>
    <x v="11"/>
    <x v="0"/>
  </r>
  <r>
    <n v="44558"/>
    <x v="496"/>
    <x v="3"/>
    <x v="0"/>
    <x v="2"/>
    <s v="Carina Mini System Audio Rack, Model AR050B"/>
    <x v="1607"/>
    <n v="9"/>
    <n v="29.96"/>
    <x v="11"/>
    <x v="0"/>
  </r>
  <r>
    <n v="44558"/>
    <x v="496"/>
    <x v="3"/>
    <x v="0"/>
    <x v="14"/>
    <s v="Acme Box Cutter Scissors"/>
    <x v="1608"/>
    <n v="5"/>
    <n v="13.3"/>
    <x v="11"/>
    <x v="0"/>
  </r>
  <r>
    <n v="44559"/>
    <x v="587"/>
    <x v="28"/>
    <x v="0"/>
    <x v="2"/>
    <s v="Recycled Eldon Regeneration Jumbo File"/>
    <x v="396"/>
    <n v="2"/>
    <n v="6.88"/>
    <x v="11"/>
    <x v="0"/>
  </r>
  <r>
    <n v="44559"/>
    <x v="587"/>
    <x v="28"/>
    <x v="2"/>
    <x v="9"/>
    <s v="ImationÂ 32GB Pocket Pro USB 3.0Â Flash DriveÂ - 32 GB - Black - 1 P ..."/>
    <x v="1451"/>
    <n v="4"/>
    <n v="47.92"/>
    <x v="11"/>
    <x v="0"/>
  </r>
  <r>
    <n v="44559"/>
    <x v="202"/>
    <x v="3"/>
    <x v="1"/>
    <x v="8"/>
    <s v="Stacking Trays by OIC"/>
    <x v="236"/>
    <n v="5"/>
    <n v="8.2200000000000006"/>
    <x v="11"/>
    <x v="0"/>
  </r>
  <r>
    <n v="44559"/>
    <x v="202"/>
    <x v="3"/>
    <x v="0"/>
    <x v="0"/>
    <s v="Xerox 1981"/>
    <x v="1609"/>
    <n v="4"/>
    <n v="9.5"/>
    <x v="11"/>
    <x v="0"/>
  </r>
  <r>
    <n v="44559"/>
    <x v="202"/>
    <x v="3"/>
    <x v="2"/>
    <x v="15"/>
    <s v="DYMO CardScan Personal V9 Business Card Scanner"/>
    <x v="1610"/>
    <n v="6"/>
    <n v="287.98"/>
    <x v="11"/>
    <x v="0"/>
  </r>
  <r>
    <n v="44559"/>
    <x v="202"/>
    <x v="3"/>
    <x v="0"/>
    <x v="3"/>
    <s v="Avery Hanging File Binders"/>
    <x v="632"/>
    <n v="3"/>
    <n v="4.66"/>
    <x v="11"/>
    <x v="0"/>
  </r>
  <r>
    <n v="44559"/>
    <x v="202"/>
    <x v="3"/>
    <x v="2"/>
    <x v="6"/>
    <s v="Mophie Juice Pack Helium for iPhone"/>
    <x v="1611"/>
    <n v="3"/>
    <n v="19.2"/>
    <x v="11"/>
    <x v="0"/>
  </r>
  <r>
    <n v="44559"/>
    <x v="202"/>
    <x v="3"/>
    <x v="0"/>
    <x v="1"/>
    <s v="Avery 477"/>
    <x v="1612"/>
    <n v="9"/>
    <n v="126.39"/>
    <x v="11"/>
    <x v="0"/>
  </r>
  <r>
    <n v="44559"/>
    <x v="202"/>
    <x v="3"/>
    <x v="1"/>
    <x v="8"/>
    <s v="Executive Impressions 10&quot; Spectator Wall Clock"/>
    <x v="672"/>
    <n v="6"/>
    <n v="23.99"/>
    <x v="11"/>
    <x v="0"/>
  </r>
  <r>
    <n v="44559"/>
    <x v="43"/>
    <x v="31"/>
    <x v="2"/>
    <x v="6"/>
    <s v="Mediabridge Sport Armband iPhone 5s"/>
    <x v="837"/>
    <n v="3"/>
    <n v="-5.69"/>
    <x v="11"/>
    <x v="0"/>
  </r>
  <r>
    <n v="44559"/>
    <x v="43"/>
    <x v="31"/>
    <x v="0"/>
    <x v="2"/>
    <s v="Fellowes Bases and Tops For Staxonsteel/High-Stak Systems"/>
    <x v="1613"/>
    <n v="1"/>
    <n v="7.99"/>
    <x v="11"/>
    <x v="0"/>
  </r>
  <r>
    <n v="44559"/>
    <x v="456"/>
    <x v="1"/>
    <x v="1"/>
    <x v="8"/>
    <s v="Tenex Chairmats For Use with Hard Floors"/>
    <x v="1614"/>
    <n v="3"/>
    <n v="-50.67"/>
    <x v="11"/>
    <x v="0"/>
  </r>
  <r>
    <n v="44559"/>
    <x v="588"/>
    <x v="1"/>
    <x v="1"/>
    <x v="8"/>
    <s v="Master Caster Door Stop, Large Brown"/>
    <x v="1615"/>
    <n v="3"/>
    <n v="-4.8"/>
    <x v="11"/>
    <x v="0"/>
  </r>
  <r>
    <n v="44559"/>
    <x v="170"/>
    <x v="3"/>
    <x v="0"/>
    <x v="1"/>
    <s v="Alphabetical Labels for Top Tab Filing"/>
    <x v="1616"/>
    <n v="6"/>
    <n v="44.4"/>
    <x v="11"/>
    <x v="0"/>
  </r>
  <r>
    <n v="44559"/>
    <x v="170"/>
    <x v="3"/>
    <x v="2"/>
    <x v="6"/>
    <s v="HTC One"/>
    <x v="1160"/>
    <n v="4"/>
    <n v="36"/>
    <x v="11"/>
    <x v="0"/>
  </r>
  <r>
    <n v="44559"/>
    <x v="589"/>
    <x v="10"/>
    <x v="0"/>
    <x v="12"/>
    <s v="Acco 6 Outlet Guardian Standard Surge Suppressor"/>
    <x v="1617"/>
    <n v="5"/>
    <n v="6.05"/>
    <x v="11"/>
    <x v="0"/>
  </r>
  <r>
    <n v="44560"/>
    <x v="590"/>
    <x v="14"/>
    <x v="0"/>
    <x v="4"/>
    <s v="Newell 350"/>
    <x v="1026"/>
    <n v="3"/>
    <n v="2.85"/>
    <x v="11"/>
    <x v="0"/>
  </r>
  <r>
    <n v="44560"/>
    <x v="386"/>
    <x v="0"/>
    <x v="0"/>
    <x v="10"/>
    <s v="Fashion Color Clasp Envelopes"/>
    <x v="1618"/>
    <n v="3"/>
    <n v="4.71"/>
    <x v="11"/>
    <x v="0"/>
  </r>
  <r>
    <n v="44560"/>
    <x v="386"/>
    <x v="0"/>
    <x v="2"/>
    <x v="6"/>
    <s v="Plantronics CS 50-USB -Â headsetÂ - Convertible, Monaural"/>
    <x v="1619"/>
    <n v="2"/>
    <n v="19.04"/>
    <x v="11"/>
    <x v="0"/>
  </r>
  <r>
    <n v="44560"/>
    <x v="386"/>
    <x v="0"/>
    <x v="2"/>
    <x v="6"/>
    <s v="AT&amp;T 1080 Corded phone"/>
    <x v="1620"/>
    <n v="3"/>
    <n v="28.77"/>
    <x v="11"/>
    <x v="0"/>
  </r>
  <r>
    <n v="44560"/>
    <x v="386"/>
    <x v="0"/>
    <x v="0"/>
    <x v="3"/>
    <s v="Acco Hanging Data Binders"/>
    <x v="1621"/>
    <n v="3"/>
    <n v="-3.66"/>
    <x v="11"/>
    <x v="0"/>
  </r>
  <r>
    <n v="44560"/>
    <x v="386"/>
    <x v="0"/>
    <x v="2"/>
    <x v="9"/>
    <s v="Logitech 910-002974 M325 Wireless Mouse for Web Scrolling"/>
    <x v="972"/>
    <n v="2"/>
    <n v="14.4"/>
    <x v="11"/>
    <x v="0"/>
  </r>
  <r>
    <n v="44560"/>
    <x v="591"/>
    <x v="12"/>
    <x v="0"/>
    <x v="3"/>
    <s v="Ibico Ibimaster 300 Manual Binding System"/>
    <x v="1622"/>
    <n v="5"/>
    <n v="-459.99"/>
    <x v="11"/>
    <x v="0"/>
  </r>
  <r>
    <n v="44560"/>
    <x v="41"/>
    <x v="2"/>
    <x v="2"/>
    <x v="9"/>
    <s v="Maxell Pro 80 Minute CD-R, 10/Pack"/>
    <x v="1623"/>
    <n v="2"/>
    <n v="6.99"/>
    <x v="11"/>
    <x v="0"/>
  </r>
  <r>
    <n v="44560"/>
    <x v="592"/>
    <x v="2"/>
    <x v="2"/>
    <x v="6"/>
    <s v="ClearSounds CSC500 Amplified Spirit Phone Corded phone"/>
    <x v="1624"/>
    <n v="6"/>
    <n v="-50.39"/>
    <x v="11"/>
    <x v="0"/>
  </r>
  <r>
    <n v="44560"/>
    <x v="592"/>
    <x v="2"/>
    <x v="1"/>
    <x v="13"/>
    <s v="Hon 5100 Series Wood Tables"/>
    <x v="1625"/>
    <n v="3"/>
    <n v="-192.05"/>
    <x v="11"/>
    <x v="0"/>
  </r>
  <r>
    <n v="44560"/>
    <x v="404"/>
    <x v="20"/>
    <x v="0"/>
    <x v="12"/>
    <s v="Kensington 6 Outlet SmartSocket Surge Protector"/>
    <x v="224"/>
    <n v="3"/>
    <n v="30.74"/>
    <x v="11"/>
    <x v="0"/>
  </r>
  <r>
    <n v="44560"/>
    <x v="404"/>
    <x v="20"/>
    <x v="0"/>
    <x v="3"/>
    <s v="Cardinal HOLDit! Binder Insert Strips,Extra Strips"/>
    <x v="1626"/>
    <n v="7"/>
    <n v="12.85"/>
    <x v="11"/>
    <x v="0"/>
  </r>
  <r>
    <n v="44560"/>
    <x v="118"/>
    <x v="15"/>
    <x v="0"/>
    <x v="2"/>
    <s v="Tennsco Industrial Shelving"/>
    <x v="1627"/>
    <n v="1"/>
    <n v="-8.8000000000000007"/>
    <x v="11"/>
    <x v="0"/>
  </r>
  <r>
    <n v="44561"/>
    <x v="593"/>
    <x v="20"/>
    <x v="1"/>
    <x v="11"/>
    <s v="Atlantic Metals Mobile 4-Shelf Bookcases, Custom Colors"/>
    <x v="1628"/>
    <n v="7"/>
    <n v="196.69"/>
    <x v="11"/>
    <x v="0"/>
  </r>
  <r>
    <n v="44561"/>
    <x v="274"/>
    <x v="24"/>
    <x v="0"/>
    <x v="4"/>
    <s v="BIC Brite Liner Grip Highlighters, Assorted, 5/Pack"/>
    <x v="1629"/>
    <n v="7"/>
    <n v="11.58"/>
    <x v="11"/>
    <x v="0"/>
  </r>
  <r>
    <n v="44561"/>
    <x v="274"/>
    <x v="24"/>
    <x v="2"/>
    <x v="9"/>
    <s v="Sabrent 4-Port USB 2.0 Hub"/>
    <x v="1630"/>
    <n v="7"/>
    <n v="16.16"/>
    <x v="11"/>
    <x v="0"/>
  </r>
  <r>
    <n v="44561"/>
    <x v="146"/>
    <x v="32"/>
    <x v="1"/>
    <x v="8"/>
    <s v="Nu-Dell Executive Frame"/>
    <x v="1631"/>
    <n v="5"/>
    <n v="23.38"/>
    <x v="11"/>
    <x v="0"/>
  </r>
  <r>
    <n v="44561"/>
    <x v="146"/>
    <x v="32"/>
    <x v="2"/>
    <x v="9"/>
    <s v="ImationÂ SecureÂ DriveÂ + Hardware Encrypted USBÂ flash driveÂ - 16 GB"/>
    <x v="1632"/>
    <n v="3"/>
    <n v="27.35"/>
    <x v="11"/>
    <x v="0"/>
  </r>
  <r>
    <n v="44561"/>
    <x v="507"/>
    <x v="0"/>
    <x v="0"/>
    <x v="10"/>
    <s v="Staple envelope"/>
    <x v="827"/>
    <n v="2"/>
    <n v="17.97"/>
    <x v="11"/>
    <x v="0"/>
  </r>
  <r>
    <n v="44561"/>
    <x v="307"/>
    <x v="43"/>
    <x v="0"/>
    <x v="0"/>
    <s v="Xerox 1917"/>
    <x v="1633"/>
    <n v="4"/>
    <n v="91.95"/>
    <x v="11"/>
    <x v="0"/>
  </r>
  <r>
    <n v="44561"/>
    <x v="307"/>
    <x v="43"/>
    <x v="0"/>
    <x v="0"/>
    <s v="Xerox 1970"/>
    <x v="98"/>
    <n v="3"/>
    <n v="7.02"/>
    <x v="11"/>
    <x v="0"/>
  </r>
  <r>
    <n v="44561"/>
    <x v="307"/>
    <x v="43"/>
    <x v="2"/>
    <x v="9"/>
    <s v="Plantronics Savi W720 Multi-Device Wireless Headset System"/>
    <x v="1634"/>
    <n v="4"/>
    <n v="742.63"/>
    <x v="11"/>
    <x v="0"/>
  </r>
  <r>
    <n v="44561"/>
    <x v="307"/>
    <x v="43"/>
    <x v="1"/>
    <x v="11"/>
    <s v="Sauder Inglewood Library Bookcases"/>
    <x v="1635"/>
    <n v="2"/>
    <n v="78.650000000000006"/>
    <x v="11"/>
    <x v="0"/>
  </r>
  <r>
    <n v="44561"/>
    <x v="307"/>
    <x v="43"/>
    <x v="1"/>
    <x v="5"/>
    <s v="Global Fabric Manager's Chair, Dark Gray"/>
    <x v="1636"/>
    <n v="6"/>
    <n v="151.47"/>
    <x v="11"/>
    <x v="0"/>
  </r>
  <r>
    <n v="44561"/>
    <x v="594"/>
    <x v="17"/>
    <x v="2"/>
    <x v="6"/>
    <s v="Panasonic KX TS3282W Corded phone"/>
    <x v="871"/>
    <n v="7"/>
    <n v="59.49"/>
    <x v="11"/>
    <x v="0"/>
  </r>
  <r>
    <n v="44561"/>
    <x v="160"/>
    <x v="20"/>
    <x v="2"/>
    <x v="9"/>
    <s v="Verbatim 25 GB 6x Blu-ray Single Layer Recordable Disc, 10/Pack"/>
    <x v="1637"/>
    <n v="3"/>
    <n v="11.47"/>
    <x v="11"/>
    <x v="0"/>
  </r>
  <r>
    <n v="44561"/>
    <x v="160"/>
    <x v="20"/>
    <x v="0"/>
    <x v="1"/>
    <s v="Avery 51"/>
    <x v="282"/>
    <n v="3"/>
    <n v="8.69"/>
    <x v="11"/>
    <x v="0"/>
  </r>
  <r>
    <n v="44563"/>
    <x v="197"/>
    <x v="10"/>
    <x v="0"/>
    <x v="1"/>
    <s v="Avery 505"/>
    <x v="1379"/>
    <n v="2"/>
    <n v="8.8800000000000008"/>
    <x v="0"/>
    <x v="1"/>
  </r>
  <r>
    <n v="44563"/>
    <x v="197"/>
    <x v="10"/>
    <x v="1"/>
    <x v="11"/>
    <s v="O'Sullivan 2-Door Barrister Bookcase in Odessa Pine"/>
    <x v="1638"/>
    <n v="5"/>
    <n v="-244.32"/>
    <x v="0"/>
    <x v="1"/>
  </r>
  <r>
    <n v="44563"/>
    <x v="197"/>
    <x v="10"/>
    <x v="2"/>
    <x v="6"/>
    <s v="Speck Products Candyshell Flip Case"/>
    <x v="1639"/>
    <n v="3"/>
    <n v="-14.7"/>
    <x v="0"/>
    <x v="1"/>
  </r>
  <r>
    <n v="44563"/>
    <x v="197"/>
    <x v="10"/>
    <x v="2"/>
    <x v="15"/>
    <s v="Cisco 9971 IP Video Phone Charcoal"/>
    <x v="1640"/>
    <n v="9"/>
    <n v="-950.4"/>
    <x v="0"/>
    <x v="1"/>
  </r>
  <r>
    <n v="44563"/>
    <x v="197"/>
    <x v="10"/>
    <x v="2"/>
    <x v="9"/>
    <s v="Sony Micro Vault Click 16 GB USB 2.0 Flash Drive"/>
    <x v="1641"/>
    <n v="2"/>
    <n v="4.4800000000000004"/>
    <x v="0"/>
    <x v="1"/>
  </r>
  <r>
    <n v="44563"/>
    <x v="595"/>
    <x v="7"/>
    <x v="0"/>
    <x v="2"/>
    <s v="SAFCO Mobile Desk Side File, Wire Frame"/>
    <x v="1642"/>
    <n v="2"/>
    <n v="22.24"/>
    <x v="0"/>
    <x v="1"/>
  </r>
  <r>
    <n v="44563"/>
    <x v="595"/>
    <x v="7"/>
    <x v="0"/>
    <x v="4"/>
    <s v="Newell 313"/>
    <x v="1026"/>
    <n v="3"/>
    <n v="2.66"/>
    <x v="0"/>
    <x v="1"/>
  </r>
  <r>
    <n v="44563"/>
    <x v="595"/>
    <x v="7"/>
    <x v="0"/>
    <x v="0"/>
    <s v="Xerox 1959"/>
    <x v="1251"/>
    <n v="3"/>
    <n v="9.6199999999999992"/>
    <x v="0"/>
    <x v="1"/>
  </r>
  <r>
    <n v="44564"/>
    <x v="472"/>
    <x v="0"/>
    <x v="0"/>
    <x v="0"/>
    <s v="Xerox 21"/>
    <x v="320"/>
    <n v="2"/>
    <n v="3.63"/>
    <x v="0"/>
    <x v="1"/>
  </r>
  <r>
    <n v="44564"/>
    <x v="596"/>
    <x v="0"/>
    <x v="2"/>
    <x v="9"/>
    <s v="Enermax Acrylux Wireless Keyboard"/>
    <x v="1643"/>
    <n v="5"/>
    <n v="84.66"/>
    <x v="0"/>
    <x v="1"/>
  </r>
  <r>
    <n v="44564"/>
    <x v="596"/>
    <x v="0"/>
    <x v="0"/>
    <x v="4"/>
    <s v="Newell 317"/>
    <x v="1644"/>
    <n v="3"/>
    <n v="0.79"/>
    <x v="0"/>
    <x v="1"/>
  </r>
  <r>
    <n v="44564"/>
    <x v="596"/>
    <x v="0"/>
    <x v="1"/>
    <x v="11"/>
    <s v="O'Sullivan Living Dimensions 5-Shelf Bookcases"/>
    <x v="1645"/>
    <n v="9"/>
    <n v="-437.54"/>
    <x v="0"/>
    <x v="1"/>
  </r>
  <r>
    <n v="44565"/>
    <x v="10"/>
    <x v="28"/>
    <x v="0"/>
    <x v="3"/>
    <s v="GBC Standard Recycled Report Covers, Clear Plastic Sheets"/>
    <x v="39"/>
    <n v="3"/>
    <n v="15.52"/>
    <x v="0"/>
    <x v="1"/>
  </r>
  <r>
    <n v="44565"/>
    <x v="10"/>
    <x v="28"/>
    <x v="0"/>
    <x v="0"/>
    <s v="Adams Telephone Message Book w/Frequently-Called Numbers Space, 400 Messages per Book"/>
    <x v="1646"/>
    <n v="5"/>
    <n v="19.95"/>
    <x v="0"/>
    <x v="1"/>
  </r>
  <r>
    <n v="44565"/>
    <x v="597"/>
    <x v="6"/>
    <x v="1"/>
    <x v="8"/>
    <s v="DAX Wood Document Frame"/>
    <x v="1647"/>
    <n v="14"/>
    <n v="69.2"/>
    <x v="0"/>
    <x v="1"/>
  </r>
  <r>
    <n v="44566"/>
    <x v="50"/>
    <x v="22"/>
    <x v="1"/>
    <x v="5"/>
    <s v="Global Deluxe Steno Chair"/>
    <x v="1648"/>
    <n v="1"/>
    <n v="-6.93"/>
    <x v="0"/>
    <x v="1"/>
  </r>
  <r>
    <n v="44566"/>
    <x v="196"/>
    <x v="20"/>
    <x v="0"/>
    <x v="4"/>
    <s v="Newell 34"/>
    <x v="144"/>
    <n v="3"/>
    <n v="15.48"/>
    <x v="0"/>
    <x v="1"/>
  </r>
  <r>
    <n v="44566"/>
    <x v="196"/>
    <x v="20"/>
    <x v="0"/>
    <x v="10"/>
    <s v="#10- 4 1/8&quot; x 9 1/2&quot; Recycled Envelopes"/>
    <x v="1649"/>
    <n v="2"/>
    <n v="8.2200000000000006"/>
    <x v="0"/>
    <x v="1"/>
  </r>
  <r>
    <n v="44566"/>
    <x v="196"/>
    <x v="20"/>
    <x v="0"/>
    <x v="3"/>
    <s v="Wilson Jones data.warehouse D-Ring Binders with DublLock"/>
    <x v="1650"/>
    <n v="2"/>
    <n v="4.6100000000000003"/>
    <x v="0"/>
    <x v="1"/>
  </r>
  <r>
    <n v="44566"/>
    <x v="594"/>
    <x v="3"/>
    <x v="0"/>
    <x v="12"/>
    <s v="Acco 6 Outlet Guardian Premium Surge Suppressor"/>
    <x v="1651"/>
    <n v="6"/>
    <n v="23.59"/>
    <x v="0"/>
    <x v="1"/>
  </r>
  <r>
    <n v="44566"/>
    <x v="594"/>
    <x v="3"/>
    <x v="0"/>
    <x v="3"/>
    <s v="Fellowes Binding Cases"/>
    <x v="1652"/>
    <n v="6"/>
    <n v="17.55"/>
    <x v="0"/>
    <x v="1"/>
  </r>
  <r>
    <n v="44567"/>
    <x v="386"/>
    <x v="26"/>
    <x v="0"/>
    <x v="0"/>
    <s v="It's Hot Message Books with Stickers, 2 3/4&quot; x 5&quot;"/>
    <x v="271"/>
    <n v="5"/>
    <n v="9.25"/>
    <x v="0"/>
    <x v="1"/>
  </r>
  <r>
    <n v="44567"/>
    <x v="386"/>
    <x v="26"/>
    <x v="0"/>
    <x v="3"/>
    <s v="Recycled Pressboard Report Cover with Reinforced Top Hinge"/>
    <x v="1343"/>
    <n v="2"/>
    <n v="-1.36"/>
    <x v="0"/>
    <x v="1"/>
  </r>
  <r>
    <n v="44570"/>
    <x v="96"/>
    <x v="5"/>
    <x v="0"/>
    <x v="0"/>
    <s v="Easy-staple paper"/>
    <x v="1653"/>
    <n v="3"/>
    <n v="49.97"/>
    <x v="0"/>
    <x v="1"/>
  </r>
  <r>
    <n v="44570"/>
    <x v="96"/>
    <x v="5"/>
    <x v="0"/>
    <x v="12"/>
    <s v="Belkin 5 Outlet SurgeMaster Power Centers"/>
    <x v="1654"/>
    <n v="3"/>
    <n v="45.76"/>
    <x v="0"/>
    <x v="1"/>
  </r>
  <r>
    <n v="44570"/>
    <x v="96"/>
    <x v="5"/>
    <x v="0"/>
    <x v="4"/>
    <s v="Boston 1730 StandUp Electric Pencil Sharpener"/>
    <x v="1655"/>
    <n v="2"/>
    <n v="11.12"/>
    <x v="0"/>
    <x v="1"/>
  </r>
  <r>
    <n v="44570"/>
    <x v="96"/>
    <x v="5"/>
    <x v="0"/>
    <x v="0"/>
    <s v="Speediset Carbonless Redi-Letter 7&quot; x 8 1/2&quot;"/>
    <x v="1656"/>
    <n v="5"/>
    <n v="24.23"/>
    <x v="0"/>
    <x v="1"/>
  </r>
  <r>
    <n v="44571"/>
    <x v="13"/>
    <x v="20"/>
    <x v="1"/>
    <x v="13"/>
    <s v="Bush Advantage Collection Racetrack Conference Table"/>
    <x v="1657"/>
    <n v="4"/>
    <n v="-373.3"/>
    <x v="0"/>
    <x v="1"/>
  </r>
  <r>
    <n v="44573"/>
    <x v="598"/>
    <x v="7"/>
    <x v="0"/>
    <x v="2"/>
    <s v="Dual Level, Single-Width Filing Carts"/>
    <x v="1658"/>
    <n v="3"/>
    <n v="120.95"/>
    <x v="0"/>
    <x v="1"/>
  </r>
  <r>
    <n v="44573"/>
    <x v="599"/>
    <x v="10"/>
    <x v="0"/>
    <x v="4"/>
    <s v="BIC Brite Liner Highlighters, Chisel Tip"/>
    <x v="320"/>
    <n v="2"/>
    <n v="1.56"/>
    <x v="0"/>
    <x v="1"/>
  </r>
  <r>
    <n v="44573"/>
    <x v="599"/>
    <x v="10"/>
    <x v="2"/>
    <x v="6"/>
    <s v="GE 30524EE4"/>
    <x v="1659"/>
    <n v="2"/>
    <n v="-43.12"/>
    <x v="0"/>
    <x v="1"/>
  </r>
  <r>
    <n v="44573"/>
    <x v="599"/>
    <x v="10"/>
    <x v="2"/>
    <x v="6"/>
    <s v="Anker 24W Portable Micro USB Car Charger"/>
    <x v="1660"/>
    <n v="4"/>
    <n v="2.64"/>
    <x v="0"/>
    <x v="1"/>
  </r>
  <r>
    <n v="44573"/>
    <x v="599"/>
    <x v="10"/>
    <x v="2"/>
    <x v="9"/>
    <s v="SanDisk Cruzer 4 GB USB Flash Drive"/>
    <x v="1661"/>
    <n v="2"/>
    <n v="2.21"/>
    <x v="0"/>
    <x v="1"/>
  </r>
  <r>
    <n v="44573"/>
    <x v="599"/>
    <x v="10"/>
    <x v="2"/>
    <x v="6"/>
    <s v="LG Electronics Tone+ HBS-730 Bluetooth Headset"/>
    <x v="1662"/>
    <n v="3"/>
    <n v="-21.42"/>
    <x v="0"/>
    <x v="1"/>
  </r>
  <r>
    <n v="44574"/>
    <x v="300"/>
    <x v="3"/>
    <x v="0"/>
    <x v="3"/>
    <s v="Binding Machine Supplies"/>
    <x v="1663"/>
    <n v="3"/>
    <n v="24.5"/>
    <x v="0"/>
    <x v="1"/>
  </r>
  <r>
    <n v="44574"/>
    <x v="300"/>
    <x v="3"/>
    <x v="1"/>
    <x v="8"/>
    <s v="Floodlight Indoor Halogen Bulbs, 1 Bulb per Pack, 60 Watts"/>
    <x v="1664"/>
    <n v="4"/>
    <n v="38.020000000000003"/>
    <x v="0"/>
    <x v="1"/>
  </r>
  <r>
    <n v="44574"/>
    <x v="300"/>
    <x v="3"/>
    <x v="1"/>
    <x v="8"/>
    <s v="Deflect-o EconoMat Nonstudded, No Bevel Mat"/>
    <x v="1665"/>
    <n v="9"/>
    <n v="92.97"/>
    <x v="0"/>
    <x v="1"/>
  </r>
  <r>
    <n v="44574"/>
    <x v="600"/>
    <x v="4"/>
    <x v="0"/>
    <x v="1"/>
    <s v="Avery 508"/>
    <x v="1445"/>
    <n v="2"/>
    <n v="4.8099999999999996"/>
    <x v="0"/>
    <x v="1"/>
  </r>
  <r>
    <n v="44578"/>
    <x v="179"/>
    <x v="1"/>
    <x v="1"/>
    <x v="8"/>
    <s v="Eldon ClusterMat Chair Mat with Cordless Antistatic Protection"/>
    <x v="1666"/>
    <n v="7"/>
    <n v="-312.06"/>
    <x v="0"/>
    <x v="1"/>
  </r>
  <r>
    <n v="44578"/>
    <x v="134"/>
    <x v="32"/>
    <x v="0"/>
    <x v="4"/>
    <s v="Avery Fluorescent Highlighter Four-Color Set"/>
    <x v="1667"/>
    <n v="2"/>
    <n v="2"/>
    <x v="0"/>
    <x v="1"/>
  </r>
  <r>
    <n v="44578"/>
    <x v="596"/>
    <x v="15"/>
    <x v="0"/>
    <x v="14"/>
    <s v="Acme Hot Forged Carbon Steel Scissors with Nickel-Plated Handles, 3 7/8&quot; Cut, 8&quot;L"/>
    <x v="1668"/>
    <n v="8"/>
    <n v="10.01"/>
    <x v="0"/>
    <x v="1"/>
  </r>
  <r>
    <n v="44580"/>
    <x v="181"/>
    <x v="0"/>
    <x v="1"/>
    <x v="13"/>
    <s v="Bevis Round Conference Table Top &amp; Single Column Base"/>
    <x v="1669"/>
    <n v="1"/>
    <n v="-13.17"/>
    <x v="0"/>
    <x v="1"/>
  </r>
  <r>
    <n v="44580"/>
    <x v="181"/>
    <x v="0"/>
    <x v="1"/>
    <x v="5"/>
    <s v="Harbour Creations 67200 Series Stacking Chairs"/>
    <x v="1670"/>
    <n v="4"/>
    <n v="-8.5399999999999991"/>
    <x v="0"/>
    <x v="1"/>
  </r>
  <r>
    <n v="44584"/>
    <x v="249"/>
    <x v="35"/>
    <x v="0"/>
    <x v="0"/>
    <s v="Wirebound Service Call Books, 5 1/2&quot; x 4&quot;"/>
    <x v="1671"/>
    <n v="3"/>
    <n v="13.94"/>
    <x v="0"/>
    <x v="1"/>
  </r>
  <r>
    <n v="44584"/>
    <x v="249"/>
    <x v="35"/>
    <x v="0"/>
    <x v="1"/>
    <s v="Avery 500"/>
    <x v="471"/>
    <n v="2"/>
    <n v="6.87"/>
    <x v="0"/>
    <x v="1"/>
  </r>
  <r>
    <n v="44585"/>
    <x v="601"/>
    <x v="16"/>
    <x v="0"/>
    <x v="4"/>
    <s v="Crayola Colored Pencils"/>
    <x v="342"/>
    <n v="5"/>
    <n v="2.13"/>
    <x v="0"/>
    <x v="1"/>
  </r>
  <r>
    <n v="44587"/>
    <x v="551"/>
    <x v="3"/>
    <x v="0"/>
    <x v="0"/>
    <s v="Xerox 1991"/>
    <x v="1672"/>
    <n v="8"/>
    <n v="84.05"/>
    <x v="0"/>
    <x v="1"/>
  </r>
  <r>
    <n v="44588"/>
    <x v="9"/>
    <x v="10"/>
    <x v="1"/>
    <x v="5"/>
    <s v="High-Back Leather Manager's Chair"/>
    <x v="1673"/>
    <n v="2"/>
    <n v="-54.6"/>
    <x v="0"/>
    <x v="1"/>
  </r>
  <r>
    <n v="44588"/>
    <x v="9"/>
    <x v="10"/>
    <x v="2"/>
    <x v="6"/>
    <s v="Polycom VVX 310 VoIP phone"/>
    <x v="1674"/>
    <n v="4"/>
    <n v="-100.79"/>
    <x v="0"/>
    <x v="1"/>
  </r>
  <r>
    <n v="44588"/>
    <x v="9"/>
    <x v="10"/>
    <x v="2"/>
    <x v="6"/>
    <s v="Nortel Meridian M5316 Digital phone"/>
    <x v="1384"/>
    <n v="1"/>
    <n v="-36.25"/>
    <x v="0"/>
    <x v="1"/>
  </r>
  <r>
    <n v="44588"/>
    <x v="573"/>
    <x v="3"/>
    <x v="1"/>
    <x v="5"/>
    <s v="HON 5400 Series Task Chairs for Big and Tall"/>
    <x v="1675"/>
    <n v="5"/>
    <n v="0"/>
    <x v="0"/>
    <x v="1"/>
  </r>
  <r>
    <n v="44589"/>
    <x v="343"/>
    <x v="25"/>
    <x v="1"/>
    <x v="13"/>
    <s v="Chromcraft Bull-Nose Wood Oval Conference Tables &amp; Bases"/>
    <x v="1676"/>
    <n v="13"/>
    <n v="-1862.31"/>
    <x v="0"/>
    <x v="1"/>
  </r>
  <r>
    <n v="44591"/>
    <x v="355"/>
    <x v="0"/>
    <x v="0"/>
    <x v="0"/>
    <s v="Rediform Voice Mail Log Books"/>
    <x v="636"/>
    <n v="6"/>
    <n v="5.01"/>
    <x v="0"/>
    <x v="1"/>
  </r>
  <r>
    <n v="44591"/>
    <x v="309"/>
    <x v="3"/>
    <x v="1"/>
    <x v="8"/>
    <s v="Computer Room Manger, 14&quot;"/>
    <x v="1677"/>
    <n v="7"/>
    <n v="81.849999999999994"/>
    <x v="0"/>
    <x v="1"/>
  </r>
  <r>
    <n v="44591"/>
    <x v="309"/>
    <x v="3"/>
    <x v="2"/>
    <x v="15"/>
    <s v="Bady BDG101FRU Card Printer"/>
    <x v="1678"/>
    <n v="3"/>
    <n v="216"/>
    <x v="0"/>
    <x v="1"/>
  </r>
  <r>
    <n v="44592"/>
    <x v="366"/>
    <x v="28"/>
    <x v="0"/>
    <x v="0"/>
    <s v="Xerox 1999"/>
    <x v="115"/>
    <n v="2"/>
    <n v="6.22"/>
    <x v="0"/>
    <x v="1"/>
  </r>
  <r>
    <n v="44592"/>
    <x v="366"/>
    <x v="28"/>
    <x v="1"/>
    <x v="8"/>
    <s v="Seth Thomas 13 1/2&quot; Wall Clock"/>
    <x v="1679"/>
    <n v="3"/>
    <n v="16.54"/>
    <x v="0"/>
    <x v="1"/>
  </r>
  <r>
    <n v="44592"/>
    <x v="366"/>
    <x v="28"/>
    <x v="0"/>
    <x v="3"/>
    <s v="Ibico Standard Transparent Covers"/>
    <x v="164"/>
    <n v="2"/>
    <n v="16.149999999999999"/>
    <x v="0"/>
    <x v="1"/>
  </r>
  <r>
    <n v="44595"/>
    <x v="158"/>
    <x v="40"/>
    <x v="1"/>
    <x v="8"/>
    <s v="Coloredge Poster Frame"/>
    <x v="1680"/>
    <n v="2"/>
    <n v="11.08"/>
    <x v="1"/>
    <x v="1"/>
  </r>
  <r>
    <n v="44595"/>
    <x v="158"/>
    <x v="40"/>
    <x v="2"/>
    <x v="9"/>
    <s v="Kensington SlimBlade Notebook Wireless Mouse with Nano Receiver"/>
    <x v="434"/>
    <n v="3"/>
    <n v="50.99"/>
    <x v="1"/>
    <x v="1"/>
  </r>
  <r>
    <n v="44595"/>
    <x v="602"/>
    <x v="3"/>
    <x v="1"/>
    <x v="8"/>
    <s v="Hand-Finished Solid Wood Document Frame"/>
    <x v="1681"/>
    <n v="4"/>
    <n v="41.08"/>
    <x v="1"/>
    <x v="1"/>
  </r>
  <r>
    <n v="44595"/>
    <x v="484"/>
    <x v="27"/>
    <x v="0"/>
    <x v="3"/>
    <s v="Wilson Jones Standard D-Ring Binders"/>
    <x v="1682"/>
    <n v="3"/>
    <n v="4.0999999999999996"/>
    <x v="1"/>
    <x v="1"/>
  </r>
  <r>
    <n v="44595"/>
    <x v="251"/>
    <x v="4"/>
    <x v="0"/>
    <x v="10"/>
    <s v="Staple envelope"/>
    <x v="1683"/>
    <n v="9"/>
    <n v="35.020000000000003"/>
    <x v="1"/>
    <x v="1"/>
  </r>
  <r>
    <n v="44595"/>
    <x v="203"/>
    <x v="20"/>
    <x v="1"/>
    <x v="5"/>
    <s v="Global Fabric Manager's Chair, Dark Gray"/>
    <x v="1684"/>
    <n v="1"/>
    <n v="15.15"/>
    <x v="1"/>
    <x v="1"/>
  </r>
  <r>
    <n v="44598"/>
    <x v="197"/>
    <x v="22"/>
    <x v="0"/>
    <x v="4"/>
    <s v="Newell 310"/>
    <x v="1685"/>
    <n v="3"/>
    <n v="1.53"/>
    <x v="1"/>
    <x v="1"/>
  </r>
  <r>
    <n v="44598"/>
    <x v="325"/>
    <x v="7"/>
    <x v="1"/>
    <x v="5"/>
    <s v="Office Star - Contemporary Swivel Chair with Padded Adjustable Arms and Flex Back"/>
    <x v="1686"/>
    <n v="9"/>
    <n v="266.45"/>
    <x v="1"/>
    <x v="1"/>
  </r>
  <r>
    <n v="44598"/>
    <x v="325"/>
    <x v="7"/>
    <x v="1"/>
    <x v="11"/>
    <s v="Hon Metal Bookcases, Putty"/>
    <x v="1687"/>
    <n v="4"/>
    <n v="82.34"/>
    <x v="1"/>
    <x v="1"/>
  </r>
  <r>
    <n v="44598"/>
    <x v="325"/>
    <x v="7"/>
    <x v="0"/>
    <x v="4"/>
    <s v="SANFORD Liquid Accent Tank-Style Highlighters"/>
    <x v="739"/>
    <n v="2"/>
    <n v="1.76"/>
    <x v="1"/>
    <x v="1"/>
  </r>
  <r>
    <n v="44598"/>
    <x v="603"/>
    <x v="0"/>
    <x v="0"/>
    <x v="3"/>
    <s v="UniKeep View Case Binders"/>
    <x v="1688"/>
    <n v="3"/>
    <n v="-4.99"/>
    <x v="1"/>
    <x v="1"/>
  </r>
  <r>
    <n v="44598"/>
    <x v="603"/>
    <x v="0"/>
    <x v="2"/>
    <x v="9"/>
    <s v="Memorex Mini Travel Drive 8 GB USB 2.0 Flash Drive"/>
    <x v="1689"/>
    <n v="2"/>
    <n v="4.4000000000000004"/>
    <x v="1"/>
    <x v="1"/>
  </r>
  <r>
    <n v="44598"/>
    <x v="603"/>
    <x v="0"/>
    <x v="0"/>
    <x v="2"/>
    <s v="Tennsco Snap-Together Open Shelving Units, Starter Sets and Add-On Units"/>
    <x v="1690"/>
    <n v="3"/>
    <n v="-125.77"/>
    <x v="1"/>
    <x v="1"/>
  </r>
  <r>
    <n v="44598"/>
    <x v="604"/>
    <x v="6"/>
    <x v="0"/>
    <x v="2"/>
    <s v="Tennsco Industrial Shelving"/>
    <x v="1155"/>
    <n v="3"/>
    <n v="2.93"/>
    <x v="1"/>
    <x v="1"/>
  </r>
  <r>
    <n v="44598"/>
    <x v="604"/>
    <x v="6"/>
    <x v="0"/>
    <x v="0"/>
    <s v="Xerox 1920"/>
    <x v="1691"/>
    <n v="5"/>
    <n v="13.46"/>
    <x v="1"/>
    <x v="1"/>
  </r>
  <r>
    <n v="44599"/>
    <x v="105"/>
    <x v="6"/>
    <x v="0"/>
    <x v="10"/>
    <s v="Cameo Buff Policy Envelopes"/>
    <x v="1692"/>
    <n v="5"/>
    <n v="146.24"/>
    <x v="1"/>
    <x v="1"/>
  </r>
  <r>
    <n v="44599"/>
    <x v="105"/>
    <x v="6"/>
    <x v="0"/>
    <x v="0"/>
    <s v="Xerox 1957"/>
    <x v="115"/>
    <n v="2"/>
    <n v="6.35"/>
    <x v="1"/>
    <x v="1"/>
  </r>
  <r>
    <n v="44600"/>
    <x v="384"/>
    <x v="10"/>
    <x v="2"/>
    <x v="6"/>
    <s v="JBL Micro Wireless Portable Bluetooth Speaker"/>
    <x v="1693"/>
    <n v="3"/>
    <n v="-27"/>
    <x v="1"/>
    <x v="1"/>
  </r>
  <r>
    <n v="44600"/>
    <x v="248"/>
    <x v="42"/>
    <x v="0"/>
    <x v="0"/>
    <s v="Wirebound Message Books, Four 2 3/4 x 5 Forms per Page, 200 Sets per Book"/>
    <x v="1694"/>
    <n v="2"/>
    <n v="4.29"/>
    <x v="1"/>
    <x v="1"/>
  </r>
  <r>
    <n v="44600"/>
    <x v="248"/>
    <x v="42"/>
    <x v="0"/>
    <x v="7"/>
    <s v="Advantus Push Pins, Aluminum Head"/>
    <x v="1695"/>
    <n v="1"/>
    <n v="1.8"/>
    <x v="1"/>
    <x v="1"/>
  </r>
  <r>
    <n v="44600"/>
    <x v="248"/>
    <x v="42"/>
    <x v="0"/>
    <x v="4"/>
    <s v="Sanford Colorific Colored Pencils, 12/Box"/>
    <x v="1235"/>
    <n v="2"/>
    <n v="1.73"/>
    <x v="1"/>
    <x v="1"/>
  </r>
  <r>
    <n v="44601"/>
    <x v="279"/>
    <x v="0"/>
    <x v="2"/>
    <x v="9"/>
    <s v="Memorex Micro Travel Drive 8 GB"/>
    <x v="1696"/>
    <n v="2"/>
    <n v="6.5"/>
    <x v="1"/>
    <x v="1"/>
  </r>
  <r>
    <n v="44601"/>
    <x v="410"/>
    <x v="0"/>
    <x v="0"/>
    <x v="1"/>
    <s v="Round Specialty Laser Printer Labels"/>
    <x v="835"/>
    <n v="4"/>
    <n v="13.53"/>
    <x v="1"/>
    <x v="1"/>
  </r>
  <r>
    <n v="44601"/>
    <x v="410"/>
    <x v="0"/>
    <x v="1"/>
    <x v="8"/>
    <s v="Dana Fluorescent Magnifying Lamp, White, 36&quot;"/>
    <x v="1174"/>
    <n v="2"/>
    <n v="-30.59"/>
    <x v="1"/>
    <x v="1"/>
  </r>
  <r>
    <n v="44601"/>
    <x v="605"/>
    <x v="3"/>
    <x v="1"/>
    <x v="5"/>
    <s v="Global Deluxe Stacking Chair, Gray"/>
    <x v="1697"/>
    <n v="5"/>
    <n v="22.94"/>
    <x v="1"/>
    <x v="1"/>
  </r>
  <r>
    <n v="44601"/>
    <x v="453"/>
    <x v="1"/>
    <x v="2"/>
    <x v="9"/>
    <s v="Logitech Wireless Headset h800"/>
    <x v="1698"/>
    <n v="6"/>
    <n v="89.99"/>
    <x v="1"/>
    <x v="1"/>
  </r>
  <r>
    <n v="44602"/>
    <x v="555"/>
    <x v="2"/>
    <x v="0"/>
    <x v="2"/>
    <s v="Eldon ProFile File 'N Store Portable File Tub Letter/Legal Size Black"/>
    <x v="1699"/>
    <n v="5"/>
    <n v="7.72"/>
    <x v="1"/>
    <x v="1"/>
  </r>
  <r>
    <n v="44606"/>
    <x v="366"/>
    <x v="10"/>
    <x v="0"/>
    <x v="3"/>
    <s v="GBC Standard Therm-A-Bind Covers"/>
    <x v="1700"/>
    <n v="2"/>
    <n v="-11.96"/>
    <x v="1"/>
    <x v="1"/>
  </r>
  <r>
    <n v="44606"/>
    <x v="366"/>
    <x v="10"/>
    <x v="2"/>
    <x v="6"/>
    <s v="Google Nexus 5"/>
    <x v="210"/>
    <n v="3"/>
    <n v="-81"/>
    <x v="1"/>
    <x v="1"/>
  </r>
  <r>
    <n v="44606"/>
    <x v="366"/>
    <x v="10"/>
    <x v="0"/>
    <x v="3"/>
    <s v="Acco Hanging Data Binders"/>
    <x v="1621"/>
    <n v="2"/>
    <n v="-1.68"/>
    <x v="1"/>
    <x v="1"/>
  </r>
  <r>
    <n v="44606"/>
    <x v="366"/>
    <x v="10"/>
    <x v="0"/>
    <x v="4"/>
    <s v="Newell 315"/>
    <x v="632"/>
    <n v="3"/>
    <n v="0.9"/>
    <x v="1"/>
    <x v="1"/>
  </r>
  <r>
    <n v="44606"/>
    <x v="366"/>
    <x v="10"/>
    <x v="2"/>
    <x v="9"/>
    <s v="Belkin F8E887 USB Wired Ergonomic Keyboard"/>
    <x v="1553"/>
    <n v="3"/>
    <n v="0.9"/>
    <x v="1"/>
    <x v="1"/>
  </r>
  <r>
    <n v="44606"/>
    <x v="207"/>
    <x v="20"/>
    <x v="0"/>
    <x v="3"/>
    <s v="Black Avery Memo-Size 3-Ring Binder, 5 1/2&quot; x 8 1/2&quot;"/>
    <x v="1701"/>
    <n v="9"/>
    <n v="9.58"/>
    <x v="1"/>
    <x v="1"/>
  </r>
  <r>
    <n v="44606"/>
    <x v="207"/>
    <x v="20"/>
    <x v="2"/>
    <x v="6"/>
    <s v="Samsung Galaxy S4"/>
    <x v="1702"/>
    <n v="1"/>
    <n v="187.8"/>
    <x v="1"/>
    <x v="1"/>
  </r>
  <r>
    <n v="44607"/>
    <x v="132"/>
    <x v="21"/>
    <x v="2"/>
    <x v="6"/>
    <s v="Innergie mMini Combo Duo USB Travel Charging Kit"/>
    <x v="1703"/>
    <n v="3"/>
    <n v="64.790000000000006"/>
    <x v="1"/>
    <x v="1"/>
  </r>
  <r>
    <n v="44607"/>
    <x v="132"/>
    <x v="21"/>
    <x v="2"/>
    <x v="6"/>
    <s v="Samsung Galaxy S III - 16GB - pebble blue (T-Mobile)"/>
    <x v="1704"/>
    <n v="2"/>
    <n v="195.99"/>
    <x v="1"/>
    <x v="1"/>
  </r>
  <r>
    <n v="44607"/>
    <x v="132"/>
    <x v="21"/>
    <x v="2"/>
    <x v="9"/>
    <s v="MaxellÂ LTO Ultrium - 800 GB"/>
    <x v="1705"/>
    <n v="5"/>
    <n v="26.59"/>
    <x v="1"/>
    <x v="1"/>
  </r>
  <r>
    <n v="44607"/>
    <x v="176"/>
    <x v="3"/>
    <x v="0"/>
    <x v="0"/>
    <s v="Xerox 1959"/>
    <x v="518"/>
    <n v="2"/>
    <n v="6.41"/>
    <x v="1"/>
    <x v="1"/>
  </r>
  <r>
    <n v="44607"/>
    <x v="176"/>
    <x v="3"/>
    <x v="0"/>
    <x v="3"/>
    <s v="Acco Data Flex Cable Posts For Top &amp; Bottom Load Binders, 6&quot; Capacity"/>
    <x v="1706"/>
    <n v="5"/>
    <n v="13.04"/>
    <x v="1"/>
    <x v="1"/>
  </r>
  <r>
    <n v="44607"/>
    <x v="176"/>
    <x v="3"/>
    <x v="0"/>
    <x v="3"/>
    <s v="Avery Durable Binders"/>
    <x v="697"/>
    <n v="5"/>
    <n v="4.18"/>
    <x v="1"/>
    <x v="1"/>
  </r>
  <r>
    <n v="44607"/>
    <x v="176"/>
    <x v="3"/>
    <x v="0"/>
    <x v="12"/>
    <s v="Kensington 6 Outlet MasterPiece HOMEOFFICE Power Control Center"/>
    <x v="1707"/>
    <n v="6"/>
    <n v="157.02000000000001"/>
    <x v="1"/>
    <x v="1"/>
  </r>
  <r>
    <n v="44607"/>
    <x v="176"/>
    <x v="3"/>
    <x v="0"/>
    <x v="0"/>
    <s v="Xerox 22"/>
    <x v="5"/>
    <n v="3"/>
    <n v="9.33"/>
    <x v="1"/>
    <x v="1"/>
  </r>
  <r>
    <n v="44608"/>
    <x v="569"/>
    <x v="38"/>
    <x v="0"/>
    <x v="0"/>
    <s v="Xerox 1920"/>
    <x v="186"/>
    <n v="6"/>
    <n v="16.149999999999999"/>
    <x v="1"/>
    <x v="1"/>
  </r>
  <r>
    <n v="44608"/>
    <x v="122"/>
    <x v="3"/>
    <x v="0"/>
    <x v="0"/>
    <s v="Xerox 1881"/>
    <x v="570"/>
    <n v="3"/>
    <n v="17.309999999999999"/>
    <x v="1"/>
    <x v="1"/>
  </r>
  <r>
    <n v="44608"/>
    <x v="122"/>
    <x v="3"/>
    <x v="0"/>
    <x v="1"/>
    <s v="Avery 485"/>
    <x v="1708"/>
    <n v="7"/>
    <n v="41.22"/>
    <x v="1"/>
    <x v="1"/>
  </r>
  <r>
    <n v="44610"/>
    <x v="518"/>
    <x v="3"/>
    <x v="0"/>
    <x v="1"/>
    <s v="Smead Alpha-Z Color-Coded Second Alphabetical Labels and Starter Set"/>
    <x v="703"/>
    <n v="3"/>
    <n v="4.4400000000000004"/>
    <x v="1"/>
    <x v="1"/>
  </r>
  <r>
    <n v="44610"/>
    <x v="606"/>
    <x v="3"/>
    <x v="0"/>
    <x v="1"/>
    <s v="Avery 4027 File Folder Labels for Dot Matrix Printers, 5000 Labels per Box, White"/>
    <x v="1709"/>
    <n v="2"/>
    <n v="28.09"/>
    <x v="1"/>
    <x v="1"/>
  </r>
  <r>
    <n v="44610"/>
    <x v="606"/>
    <x v="3"/>
    <x v="1"/>
    <x v="13"/>
    <s v="Hon 61000 Series Interactive Training Tables"/>
    <x v="1710"/>
    <n v="1"/>
    <n v="-0.89"/>
    <x v="1"/>
    <x v="1"/>
  </r>
  <r>
    <n v="44612"/>
    <x v="272"/>
    <x v="13"/>
    <x v="2"/>
    <x v="9"/>
    <s v="Anker Ultrathin Bluetooth Wireless Keyboard Aluminum Cover with Stand"/>
    <x v="1377"/>
    <n v="1"/>
    <n v="3"/>
    <x v="1"/>
    <x v="1"/>
  </r>
  <r>
    <n v="44612"/>
    <x v="75"/>
    <x v="23"/>
    <x v="0"/>
    <x v="4"/>
    <s v="Sanford 52201 APSCO Electric Pencil Sharpener"/>
    <x v="1711"/>
    <n v="7"/>
    <n v="74.569999999999993"/>
    <x v="1"/>
    <x v="1"/>
  </r>
  <r>
    <n v="44613"/>
    <x v="364"/>
    <x v="31"/>
    <x v="0"/>
    <x v="0"/>
    <s v="Easy-staple paper"/>
    <x v="644"/>
    <n v="4"/>
    <n v="23.09"/>
    <x v="1"/>
    <x v="1"/>
  </r>
  <r>
    <n v="44613"/>
    <x v="517"/>
    <x v="36"/>
    <x v="0"/>
    <x v="3"/>
    <s v="Fellowes PB500 Electric Punch Plastic Comb Binding Machine with Manual Bind"/>
    <x v="1712"/>
    <n v="2"/>
    <n v="1270.99"/>
    <x v="1"/>
    <x v="1"/>
  </r>
  <r>
    <n v="44614"/>
    <x v="577"/>
    <x v="14"/>
    <x v="0"/>
    <x v="4"/>
    <s v="Newell 34"/>
    <x v="284"/>
    <n v="4"/>
    <n v="20.63"/>
    <x v="1"/>
    <x v="1"/>
  </r>
  <r>
    <n v="44615"/>
    <x v="607"/>
    <x v="20"/>
    <x v="0"/>
    <x v="12"/>
    <s v="Hoover Portapower Portable Vacuum"/>
    <x v="1713"/>
    <n v="6"/>
    <n v="6.72"/>
    <x v="1"/>
    <x v="1"/>
  </r>
  <r>
    <n v="44615"/>
    <x v="607"/>
    <x v="20"/>
    <x v="0"/>
    <x v="3"/>
    <s v="Avery Self-Adhesive Photo Pockets for Polaroid Photos"/>
    <x v="389"/>
    <n v="2"/>
    <n v="3.81"/>
    <x v="1"/>
    <x v="1"/>
  </r>
  <r>
    <n v="44617"/>
    <x v="567"/>
    <x v="32"/>
    <x v="0"/>
    <x v="1"/>
    <s v="Avery 518"/>
    <x v="374"/>
    <n v="1"/>
    <n v="1.51"/>
    <x v="1"/>
    <x v="1"/>
  </r>
  <r>
    <n v="44617"/>
    <x v="567"/>
    <x v="32"/>
    <x v="0"/>
    <x v="0"/>
    <s v="Adams Telephone Message Book W/Dividers/Space For Phone Numbers, 5 1/4&quot;X8 1/2&quot;, 200/Messages"/>
    <x v="850"/>
    <n v="4"/>
    <n v="10.220000000000001"/>
    <x v="1"/>
    <x v="1"/>
  </r>
  <r>
    <n v="44619"/>
    <x v="478"/>
    <x v="2"/>
    <x v="0"/>
    <x v="3"/>
    <s v="Pressboard Covers with Storage Hooks, 9 1/2&quot; x 11&quot;, Light Blue"/>
    <x v="1714"/>
    <n v="3"/>
    <n v="-3.39"/>
    <x v="1"/>
    <x v="1"/>
  </r>
  <r>
    <n v="44619"/>
    <x v="478"/>
    <x v="2"/>
    <x v="0"/>
    <x v="4"/>
    <s v="Eldon Spacemaker Box, Quick-Snap Lid, Clear"/>
    <x v="658"/>
    <n v="6"/>
    <n v="2.2000000000000002"/>
    <x v="1"/>
    <x v="1"/>
  </r>
  <r>
    <n v="44619"/>
    <x v="442"/>
    <x v="43"/>
    <x v="2"/>
    <x v="6"/>
    <s v="i.Sound Portable Power - 8000 mAh"/>
    <x v="1715"/>
    <n v="2"/>
    <n v="1.06"/>
    <x v="1"/>
    <x v="1"/>
  </r>
  <r>
    <n v="44619"/>
    <x v="442"/>
    <x v="43"/>
    <x v="1"/>
    <x v="13"/>
    <s v="Barricks 18&quot; x 48&quot; Non-Folding Utility Table with Bottom Storage Shelf"/>
    <x v="1716"/>
    <n v="7"/>
    <n v="-28.22"/>
    <x v="1"/>
    <x v="1"/>
  </r>
  <r>
    <n v="44619"/>
    <x v="608"/>
    <x v="22"/>
    <x v="2"/>
    <x v="9"/>
    <s v="Microsoft Natural Keyboard Elite"/>
    <x v="1717"/>
    <n v="9"/>
    <n v="80.84"/>
    <x v="1"/>
    <x v="1"/>
  </r>
  <r>
    <n v="44620"/>
    <x v="329"/>
    <x v="15"/>
    <x v="1"/>
    <x v="5"/>
    <s v="Global Low Back Tilter Chair"/>
    <x v="1718"/>
    <n v="2"/>
    <n v="-28.27"/>
    <x v="1"/>
    <x v="1"/>
  </r>
  <r>
    <n v="44620"/>
    <x v="329"/>
    <x v="15"/>
    <x v="1"/>
    <x v="5"/>
    <s v="Global Push Button Manager's Chair, Indigo"/>
    <x v="1719"/>
    <n v="8"/>
    <n v="43.84"/>
    <x v="1"/>
    <x v="1"/>
  </r>
  <r>
    <n v="44621"/>
    <x v="43"/>
    <x v="4"/>
    <x v="0"/>
    <x v="3"/>
    <s v="XtraLife ClearVue Slant-D Ring Binder, White, 3&quot;"/>
    <x v="1720"/>
    <n v="4"/>
    <n v="27.01"/>
    <x v="2"/>
    <x v="1"/>
  </r>
  <r>
    <n v="44621"/>
    <x v="526"/>
    <x v="3"/>
    <x v="2"/>
    <x v="6"/>
    <s v="Square Credit Card Reader"/>
    <x v="1721"/>
    <n v="2"/>
    <n v="1.2"/>
    <x v="2"/>
    <x v="1"/>
  </r>
  <r>
    <n v="44621"/>
    <x v="526"/>
    <x v="3"/>
    <x v="1"/>
    <x v="5"/>
    <s v="Global Deluxe Steno Chair"/>
    <x v="1722"/>
    <n v="3"/>
    <n v="-20.78"/>
    <x v="2"/>
    <x v="1"/>
  </r>
  <r>
    <n v="44621"/>
    <x v="218"/>
    <x v="2"/>
    <x v="0"/>
    <x v="12"/>
    <s v="Hoover Replacement Belt for Commercial Guardsman Heavy-Duty Upright Vacuum"/>
    <x v="1723"/>
    <n v="2"/>
    <n v="0.44"/>
    <x v="2"/>
    <x v="1"/>
  </r>
  <r>
    <n v="44621"/>
    <x v="71"/>
    <x v="0"/>
    <x v="0"/>
    <x v="4"/>
    <s v="Panasonic KP-350BK Electric Pencil Sharpener with Auto Stop"/>
    <x v="1724"/>
    <n v="2"/>
    <n v="6.22"/>
    <x v="2"/>
    <x v="1"/>
  </r>
  <r>
    <n v="44621"/>
    <x v="71"/>
    <x v="0"/>
    <x v="1"/>
    <x v="11"/>
    <s v="Atlantic Metals Mobile 5-Shelf Bookcases, Custom Colors"/>
    <x v="1725"/>
    <n v="6"/>
    <n v="-36.119999999999997"/>
    <x v="2"/>
    <x v="1"/>
  </r>
  <r>
    <n v="44621"/>
    <x v="609"/>
    <x v="0"/>
    <x v="2"/>
    <x v="6"/>
    <s v="Jackery Bar Premium Fast-charging Portable Charger"/>
    <x v="1726"/>
    <n v="4"/>
    <n v="34.74"/>
    <x v="2"/>
    <x v="1"/>
  </r>
  <r>
    <n v="44622"/>
    <x v="610"/>
    <x v="22"/>
    <x v="1"/>
    <x v="13"/>
    <s v="Hon Racetrack Conference Tables"/>
    <x v="1727"/>
    <n v="3"/>
    <n v="165.38"/>
    <x v="2"/>
    <x v="1"/>
  </r>
  <r>
    <n v="44622"/>
    <x v="205"/>
    <x v="18"/>
    <x v="0"/>
    <x v="4"/>
    <s v="50 Colored Long Pencils"/>
    <x v="1194"/>
    <n v="1"/>
    <n v="2.64"/>
    <x v="2"/>
    <x v="1"/>
  </r>
  <r>
    <n v="44622"/>
    <x v="205"/>
    <x v="18"/>
    <x v="0"/>
    <x v="10"/>
    <s v="Brown Kraft Recycled Envelopes"/>
    <x v="1728"/>
    <n v="6"/>
    <n v="50.94"/>
    <x v="2"/>
    <x v="1"/>
  </r>
  <r>
    <n v="44625"/>
    <x v="321"/>
    <x v="20"/>
    <x v="0"/>
    <x v="10"/>
    <s v="Staple envelope"/>
    <x v="1729"/>
    <n v="3"/>
    <n v="14.67"/>
    <x v="2"/>
    <x v="1"/>
  </r>
  <r>
    <n v="44625"/>
    <x v="321"/>
    <x v="20"/>
    <x v="1"/>
    <x v="5"/>
    <s v="Global Value Mid-Back Manager's Chair, Gray"/>
    <x v="1730"/>
    <n v="7"/>
    <n v="63.93"/>
    <x v="2"/>
    <x v="1"/>
  </r>
  <r>
    <n v="44625"/>
    <x v="321"/>
    <x v="20"/>
    <x v="0"/>
    <x v="2"/>
    <s v="Fellowes Strictly Business Drawer File, Letter/Legal Size"/>
    <x v="1731"/>
    <n v="4"/>
    <n v="67.61"/>
    <x v="2"/>
    <x v="1"/>
  </r>
  <r>
    <n v="44625"/>
    <x v="582"/>
    <x v="18"/>
    <x v="2"/>
    <x v="6"/>
    <s v="I Need's 3d Hello Kitty Hybrid Silicone Case Cover for HTC One X 4g with 3d Hello Kitty Stylus Pen Green/pink"/>
    <x v="635"/>
    <n v="2"/>
    <n v="6.7"/>
    <x v="2"/>
    <x v="1"/>
  </r>
  <r>
    <n v="44625"/>
    <x v="582"/>
    <x v="18"/>
    <x v="0"/>
    <x v="12"/>
    <s v="Staple holder"/>
    <x v="1732"/>
    <n v="7"/>
    <n v="16.39"/>
    <x v="2"/>
    <x v="1"/>
  </r>
  <r>
    <n v="44625"/>
    <x v="549"/>
    <x v="2"/>
    <x v="2"/>
    <x v="6"/>
    <s v="Samsung Convoy 3"/>
    <x v="1733"/>
    <n v="7"/>
    <n v="-93.23"/>
    <x v="2"/>
    <x v="1"/>
  </r>
  <r>
    <n v="44625"/>
    <x v="549"/>
    <x v="2"/>
    <x v="2"/>
    <x v="9"/>
    <s v="Sony 16GB Class 10 Micro SDHC R40 Memory Card"/>
    <x v="1734"/>
    <n v="1"/>
    <n v="-1.29"/>
    <x v="2"/>
    <x v="1"/>
  </r>
  <r>
    <n v="44625"/>
    <x v="549"/>
    <x v="2"/>
    <x v="0"/>
    <x v="3"/>
    <s v="Avery Round Ring Poly Binders"/>
    <x v="1735"/>
    <n v="3"/>
    <n v="-1.79"/>
    <x v="2"/>
    <x v="1"/>
  </r>
  <r>
    <n v="44625"/>
    <x v="611"/>
    <x v="2"/>
    <x v="1"/>
    <x v="5"/>
    <s v="Situations Contoured Folding Chairs, 4/Set"/>
    <x v="1736"/>
    <n v="2"/>
    <n v="-7.1"/>
    <x v="2"/>
    <x v="1"/>
  </r>
  <r>
    <n v="44625"/>
    <x v="611"/>
    <x v="2"/>
    <x v="1"/>
    <x v="8"/>
    <s v="36X48 HARDFLOOR CHAIRMAT"/>
    <x v="213"/>
    <n v="2"/>
    <n v="-5.45"/>
    <x v="2"/>
    <x v="1"/>
  </r>
  <r>
    <n v="44625"/>
    <x v="30"/>
    <x v="0"/>
    <x v="2"/>
    <x v="6"/>
    <s v="Cisco SPA525G2 IP Phone - Wireless"/>
    <x v="1115"/>
    <n v="2"/>
    <n v="2.39"/>
    <x v="2"/>
    <x v="1"/>
  </r>
  <r>
    <n v="44625"/>
    <x v="612"/>
    <x v="1"/>
    <x v="0"/>
    <x v="7"/>
    <s v="Binder Clips by OIC"/>
    <x v="432"/>
    <n v="6"/>
    <n v="2.4900000000000002"/>
    <x v="2"/>
    <x v="1"/>
  </r>
  <r>
    <n v="44625"/>
    <x v="389"/>
    <x v="1"/>
    <x v="0"/>
    <x v="3"/>
    <s v="Performers Binder/Pad Holder, Black"/>
    <x v="1737"/>
    <n v="2"/>
    <n v="-16.82"/>
    <x v="2"/>
    <x v="1"/>
  </r>
  <r>
    <n v="44625"/>
    <x v="389"/>
    <x v="1"/>
    <x v="1"/>
    <x v="8"/>
    <s v="Eldon Wave Desk Accessories"/>
    <x v="1070"/>
    <n v="2"/>
    <n v="-1.88"/>
    <x v="2"/>
    <x v="1"/>
  </r>
  <r>
    <n v="44625"/>
    <x v="389"/>
    <x v="1"/>
    <x v="0"/>
    <x v="12"/>
    <s v="Avanti 4.4 Cu. Ft. Refrigerator"/>
    <x v="1738"/>
    <n v="5"/>
    <n v="-470.55"/>
    <x v="2"/>
    <x v="1"/>
  </r>
  <r>
    <n v="44625"/>
    <x v="389"/>
    <x v="1"/>
    <x v="0"/>
    <x v="2"/>
    <s v="Companion Letter/Legal File, Black"/>
    <x v="1482"/>
    <n v="2"/>
    <n v="6.04"/>
    <x v="2"/>
    <x v="1"/>
  </r>
  <r>
    <n v="44626"/>
    <x v="315"/>
    <x v="3"/>
    <x v="1"/>
    <x v="8"/>
    <s v="Deflect-o Glass Clear Studded Chair Mats"/>
    <x v="1739"/>
    <n v="7"/>
    <n v="95.76"/>
    <x v="2"/>
    <x v="1"/>
  </r>
  <r>
    <n v="44626"/>
    <x v="315"/>
    <x v="3"/>
    <x v="2"/>
    <x v="16"/>
    <s v="Canon PC1060 Personal Laser Copier"/>
    <x v="1740"/>
    <n v="2"/>
    <n v="377.99"/>
    <x v="2"/>
    <x v="1"/>
  </r>
  <r>
    <n v="44627"/>
    <x v="306"/>
    <x v="7"/>
    <x v="2"/>
    <x v="9"/>
    <s v="Microsoft Sculpt Comfort Mouse"/>
    <x v="1741"/>
    <n v="3"/>
    <n v="52.73"/>
    <x v="2"/>
    <x v="1"/>
  </r>
  <r>
    <n v="44627"/>
    <x v="306"/>
    <x v="7"/>
    <x v="0"/>
    <x v="3"/>
    <s v="GBC Twin Loop Wire Binding Elements, 9/16&quot; Spine, Black"/>
    <x v="195"/>
    <n v="2"/>
    <n v="14.92"/>
    <x v="2"/>
    <x v="1"/>
  </r>
  <r>
    <n v="44627"/>
    <x v="306"/>
    <x v="7"/>
    <x v="0"/>
    <x v="3"/>
    <s v="Wilson Jones Heavy-Duty Casebound Ring Binders with Metal Hinges"/>
    <x v="1742"/>
    <n v="2"/>
    <n v="33.25"/>
    <x v="2"/>
    <x v="1"/>
  </r>
  <r>
    <n v="44627"/>
    <x v="306"/>
    <x v="7"/>
    <x v="2"/>
    <x v="6"/>
    <s v="LG G3"/>
    <x v="165"/>
    <n v="3"/>
    <n v="170.51"/>
    <x v="2"/>
    <x v="1"/>
  </r>
  <r>
    <n v="44628"/>
    <x v="613"/>
    <x v="21"/>
    <x v="1"/>
    <x v="11"/>
    <s v="Rush Hierlooms Collection 1&quot; Thick Stackable Bookcases"/>
    <x v="1743"/>
    <n v="3"/>
    <n v="97.46"/>
    <x v="2"/>
    <x v="1"/>
  </r>
  <r>
    <n v="44628"/>
    <x v="613"/>
    <x v="21"/>
    <x v="1"/>
    <x v="5"/>
    <s v="Hon Mobius Operator's Chair"/>
    <x v="1744"/>
    <n v="7"/>
    <n v="189.4"/>
    <x v="2"/>
    <x v="1"/>
  </r>
  <r>
    <n v="44628"/>
    <x v="613"/>
    <x v="21"/>
    <x v="2"/>
    <x v="6"/>
    <s v="Nortel Meridian M3904 Professional Digital phone"/>
    <x v="1745"/>
    <n v="5"/>
    <n v="223.29"/>
    <x v="2"/>
    <x v="1"/>
  </r>
  <r>
    <n v="44628"/>
    <x v="613"/>
    <x v="21"/>
    <x v="0"/>
    <x v="4"/>
    <s v="Boston 1900 Electric Pencil Sharpener"/>
    <x v="1746"/>
    <n v="1"/>
    <n v="4.49"/>
    <x v="2"/>
    <x v="1"/>
  </r>
  <r>
    <n v="44628"/>
    <x v="613"/>
    <x v="21"/>
    <x v="1"/>
    <x v="8"/>
    <s v="Deflect-o Glass Clear Studded Chair Mats"/>
    <x v="1747"/>
    <n v="6"/>
    <n v="82.08"/>
    <x v="2"/>
    <x v="1"/>
  </r>
  <r>
    <n v="44628"/>
    <x v="278"/>
    <x v="20"/>
    <x v="0"/>
    <x v="0"/>
    <s v="Xerox 1997"/>
    <x v="5"/>
    <n v="3"/>
    <n v="9.33"/>
    <x v="2"/>
    <x v="1"/>
  </r>
  <r>
    <n v="44628"/>
    <x v="452"/>
    <x v="26"/>
    <x v="0"/>
    <x v="4"/>
    <s v="Dixon Prang Watercolor Pencils, 10-Color Set with Brush"/>
    <x v="1748"/>
    <n v="1"/>
    <n v="0.89"/>
    <x v="2"/>
    <x v="1"/>
  </r>
  <r>
    <n v="44628"/>
    <x v="251"/>
    <x v="1"/>
    <x v="0"/>
    <x v="3"/>
    <s v="Avery Premier Heavy-Duty Binder with Round Locking Rings"/>
    <x v="551"/>
    <n v="3"/>
    <n v="-14.57"/>
    <x v="2"/>
    <x v="1"/>
  </r>
  <r>
    <n v="44629"/>
    <x v="270"/>
    <x v="0"/>
    <x v="2"/>
    <x v="9"/>
    <s v="Maxell 4.7GB DVD-R"/>
    <x v="1749"/>
    <n v="5"/>
    <n v="29.8"/>
    <x v="2"/>
    <x v="1"/>
  </r>
  <r>
    <n v="44629"/>
    <x v="270"/>
    <x v="0"/>
    <x v="2"/>
    <x v="6"/>
    <s v="Panasonic KX T7736-B Digital phone"/>
    <x v="1750"/>
    <n v="3"/>
    <n v="22.49"/>
    <x v="2"/>
    <x v="1"/>
  </r>
  <r>
    <n v="44629"/>
    <x v="614"/>
    <x v="25"/>
    <x v="0"/>
    <x v="1"/>
    <s v="Avery 514"/>
    <x v="1012"/>
    <n v="2"/>
    <n v="1.67"/>
    <x v="2"/>
    <x v="1"/>
  </r>
  <r>
    <n v="44630"/>
    <x v="18"/>
    <x v="0"/>
    <x v="0"/>
    <x v="3"/>
    <s v="Acco Suede Grain Vinyl Round Ring Binder"/>
    <x v="1751"/>
    <n v="2"/>
    <n v="-1.89"/>
    <x v="2"/>
    <x v="1"/>
  </r>
  <r>
    <n v="44630"/>
    <x v="127"/>
    <x v="36"/>
    <x v="0"/>
    <x v="2"/>
    <s v="Pizazz Global Quick File"/>
    <x v="1752"/>
    <n v="6"/>
    <n v="25.15"/>
    <x v="2"/>
    <x v="1"/>
  </r>
  <r>
    <n v="44632"/>
    <x v="615"/>
    <x v="16"/>
    <x v="0"/>
    <x v="10"/>
    <s v="Convenience Packs of Business Envelopes"/>
    <x v="1587"/>
    <n v="3"/>
    <n v="2.93"/>
    <x v="2"/>
    <x v="1"/>
  </r>
  <r>
    <n v="44632"/>
    <x v="615"/>
    <x v="16"/>
    <x v="1"/>
    <x v="8"/>
    <s v="Eldon Expressions Desk Accessory, Wood Pencil Holder, Oak"/>
    <x v="1753"/>
    <n v="4"/>
    <n v="3.86"/>
    <x v="2"/>
    <x v="1"/>
  </r>
  <r>
    <n v="44632"/>
    <x v="615"/>
    <x v="16"/>
    <x v="1"/>
    <x v="8"/>
    <s v="Acrylic Self-Standing Desk Frames"/>
    <x v="1754"/>
    <n v="3"/>
    <n v="1.44"/>
    <x v="2"/>
    <x v="1"/>
  </r>
  <r>
    <n v="44632"/>
    <x v="438"/>
    <x v="25"/>
    <x v="0"/>
    <x v="1"/>
    <s v="Avery 518"/>
    <x v="466"/>
    <n v="2"/>
    <n v="1.76"/>
    <x v="2"/>
    <x v="1"/>
  </r>
  <r>
    <n v="44633"/>
    <x v="387"/>
    <x v="22"/>
    <x v="1"/>
    <x v="11"/>
    <s v="Safco Value Mate Series Steel Bookcases, Baked Enamel Finish on Steel, Gray"/>
    <x v="70"/>
    <n v="2"/>
    <n v="39.75"/>
    <x v="2"/>
    <x v="1"/>
  </r>
  <r>
    <n v="44633"/>
    <x v="155"/>
    <x v="3"/>
    <x v="1"/>
    <x v="5"/>
    <s v="Global Deluxe High-Back Manager's Chair"/>
    <x v="1755"/>
    <n v="4"/>
    <n v="102.95"/>
    <x v="2"/>
    <x v="1"/>
  </r>
  <r>
    <n v="44633"/>
    <x v="155"/>
    <x v="3"/>
    <x v="1"/>
    <x v="8"/>
    <s v="Dana Halogen Swing-Arm Architect Lamp"/>
    <x v="770"/>
    <n v="8"/>
    <n v="91.77"/>
    <x v="2"/>
    <x v="1"/>
  </r>
  <r>
    <n v="44634"/>
    <x v="287"/>
    <x v="38"/>
    <x v="0"/>
    <x v="1"/>
    <s v="Avery 476"/>
    <x v="356"/>
    <n v="4"/>
    <n v="7.6"/>
    <x v="2"/>
    <x v="1"/>
  </r>
  <r>
    <n v="44634"/>
    <x v="287"/>
    <x v="38"/>
    <x v="0"/>
    <x v="3"/>
    <s v="GBC DocuBind TL200 Manual Binding Machine"/>
    <x v="1756"/>
    <n v="3"/>
    <n v="315.81"/>
    <x v="2"/>
    <x v="1"/>
  </r>
  <r>
    <n v="44634"/>
    <x v="170"/>
    <x v="3"/>
    <x v="0"/>
    <x v="0"/>
    <s v="Xerox 223"/>
    <x v="5"/>
    <n v="3"/>
    <n v="9.33"/>
    <x v="2"/>
    <x v="1"/>
  </r>
  <r>
    <n v="44635"/>
    <x v="600"/>
    <x v="27"/>
    <x v="2"/>
    <x v="6"/>
    <s v="SmartStand Mobile Device Holder, Assorted Colors"/>
    <x v="723"/>
    <n v="3"/>
    <n v="1.68"/>
    <x v="2"/>
    <x v="1"/>
  </r>
  <r>
    <n v="44636"/>
    <x v="616"/>
    <x v="4"/>
    <x v="0"/>
    <x v="4"/>
    <s v="Rogers Handheld Barrel Pencil Sharpener"/>
    <x v="1757"/>
    <n v="1"/>
    <n v="0.74"/>
    <x v="2"/>
    <x v="1"/>
  </r>
  <r>
    <n v="44636"/>
    <x v="616"/>
    <x v="4"/>
    <x v="0"/>
    <x v="4"/>
    <s v="Newell 344"/>
    <x v="1758"/>
    <n v="3"/>
    <n v="2.17"/>
    <x v="2"/>
    <x v="1"/>
  </r>
  <r>
    <n v="44636"/>
    <x v="616"/>
    <x v="4"/>
    <x v="0"/>
    <x v="2"/>
    <s v="Personal File Boxes with Fold-Down Carry Handle"/>
    <x v="1759"/>
    <n v="3"/>
    <n v="11.69"/>
    <x v="2"/>
    <x v="1"/>
  </r>
  <r>
    <n v="44636"/>
    <x v="616"/>
    <x v="4"/>
    <x v="0"/>
    <x v="3"/>
    <s v="Fellowes PB500 Electric Punch Plastic Comb Binding Machine with Manual Bind"/>
    <x v="1760"/>
    <n v="5"/>
    <n v="3177.48"/>
    <x v="2"/>
    <x v="1"/>
  </r>
  <r>
    <n v="44636"/>
    <x v="617"/>
    <x v="22"/>
    <x v="1"/>
    <x v="13"/>
    <s v="KI Adjustable-Height Table"/>
    <x v="1761"/>
    <n v="2"/>
    <n v="44.71"/>
    <x v="2"/>
    <x v="1"/>
  </r>
  <r>
    <n v="44636"/>
    <x v="407"/>
    <x v="3"/>
    <x v="1"/>
    <x v="8"/>
    <s v="Howard Miller 11-1/2&quot; Diameter Brentwood Wall Clock"/>
    <x v="1762"/>
    <n v="1"/>
    <n v="18.11"/>
    <x v="2"/>
    <x v="1"/>
  </r>
  <r>
    <n v="44636"/>
    <x v="279"/>
    <x v="20"/>
    <x v="2"/>
    <x v="6"/>
    <s v="Plantronics MX500i Earset"/>
    <x v="1763"/>
    <n v="2"/>
    <n v="2.58"/>
    <x v="2"/>
    <x v="1"/>
  </r>
  <r>
    <n v="44636"/>
    <x v="102"/>
    <x v="33"/>
    <x v="0"/>
    <x v="1"/>
    <s v="Dot Matrix Printer Tape Reel Labels, White, 5000/Box"/>
    <x v="547"/>
    <n v="5"/>
    <n v="240.86"/>
    <x v="2"/>
    <x v="1"/>
  </r>
  <r>
    <n v="44636"/>
    <x v="102"/>
    <x v="33"/>
    <x v="0"/>
    <x v="10"/>
    <s v="Colored Envelopes"/>
    <x v="1764"/>
    <n v="2"/>
    <n v="3.39"/>
    <x v="2"/>
    <x v="1"/>
  </r>
  <r>
    <n v="44636"/>
    <x v="412"/>
    <x v="20"/>
    <x v="0"/>
    <x v="4"/>
    <s v="Avery Hi-Liter Smear-Safe Highlighters"/>
    <x v="1765"/>
    <n v="3"/>
    <n v="6.31"/>
    <x v="2"/>
    <x v="1"/>
  </r>
  <r>
    <n v="44637"/>
    <x v="535"/>
    <x v="20"/>
    <x v="2"/>
    <x v="9"/>
    <s v="KeyTronicÂ KT800P2 -Â KeyboardÂ - Black"/>
    <x v="1766"/>
    <n v="1"/>
    <n v="2.7"/>
    <x v="2"/>
    <x v="1"/>
  </r>
  <r>
    <n v="44637"/>
    <x v="535"/>
    <x v="20"/>
    <x v="0"/>
    <x v="2"/>
    <s v="Tenex Personal Self-Stacking Standard File Box, Black/Gray"/>
    <x v="1767"/>
    <n v="2"/>
    <n v="9.1300000000000008"/>
    <x v="2"/>
    <x v="1"/>
  </r>
  <r>
    <n v="44639"/>
    <x v="618"/>
    <x v="22"/>
    <x v="2"/>
    <x v="6"/>
    <s v="Wireless Extenders zBoost YX545 SOHO Signal Booster"/>
    <x v="1768"/>
    <n v="3"/>
    <n v="39.69"/>
    <x v="2"/>
    <x v="1"/>
  </r>
  <r>
    <n v="44639"/>
    <x v="470"/>
    <x v="22"/>
    <x v="0"/>
    <x v="2"/>
    <s v="Deluxe Rollaway Locking File with Drawer"/>
    <x v="1769"/>
    <n v="3"/>
    <n v="349.34"/>
    <x v="2"/>
    <x v="1"/>
  </r>
  <r>
    <n v="44639"/>
    <x v="470"/>
    <x v="22"/>
    <x v="2"/>
    <x v="16"/>
    <s v="Canon PC940 Copier"/>
    <x v="1770"/>
    <n v="7"/>
    <n v="1480.47"/>
    <x v="2"/>
    <x v="1"/>
  </r>
  <r>
    <n v="44639"/>
    <x v="470"/>
    <x v="22"/>
    <x v="0"/>
    <x v="0"/>
    <s v="Multicolor Computer Printout Paper"/>
    <x v="1771"/>
    <n v="2"/>
    <n v="100.66"/>
    <x v="2"/>
    <x v="1"/>
  </r>
  <r>
    <n v="44639"/>
    <x v="328"/>
    <x v="3"/>
    <x v="0"/>
    <x v="3"/>
    <s v="GBC Imprintable Covers"/>
    <x v="1772"/>
    <n v="2"/>
    <n v="6.37"/>
    <x v="2"/>
    <x v="1"/>
  </r>
  <r>
    <n v="44639"/>
    <x v="328"/>
    <x v="3"/>
    <x v="0"/>
    <x v="1"/>
    <s v="Self-Adhesive Address Labels for Typewriters by Universal"/>
    <x v="471"/>
    <n v="2"/>
    <n v="6.87"/>
    <x v="2"/>
    <x v="1"/>
  </r>
  <r>
    <n v="44639"/>
    <x v="328"/>
    <x v="3"/>
    <x v="0"/>
    <x v="14"/>
    <s v="Acme Elite Stainless Steel Scissors"/>
    <x v="1773"/>
    <n v="4"/>
    <n v="8.67"/>
    <x v="2"/>
    <x v="1"/>
  </r>
  <r>
    <n v="44639"/>
    <x v="328"/>
    <x v="3"/>
    <x v="0"/>
    <x v="0"/>
    <s v="Wirebound Message Books, 5-1/2 x 4 Forms, 2 or 4 Forms per Page"/>
    <x v="1774"/>
    <n v="6"/>
    <n v="19.670000000000002"/>
    <x v="2"/>
    <x v="1"/>
  </r>
  <r>
    <n v="44639"/>
    <x v="284"/>
    <x v="16"/>
    <x v="0"/>
    <x v="0"/>
    <s v="Adams Telephone Message Books, 5 1/4Â” x 11Â”"/>
    <x v="1775"/>
    <n v="3"/>
    <n v="4.8899999999999997"/>
    <x v="2"/>
    <x v="1"/>
  </r>
  <r>
    <n v="44639"/>
    <x v="411"/>
    <x v="3"/>
    <x v="0"/>
    <x v="0"/>
    <s v="Xerox 1974"/>
    <x v="687"/>
    <n v="2"/>
    <n v="5.86"/>
    <x v="2"/>
    <x v="1"/>
  </r>
  <r>
    <n v="44639"/>
    <x v="41"/>
    <x v="3"/>
    <x v="0"/>
    <x v="7"/>
    <s v="Stockwell Push Pins"/>
    <x v="389"/>
    <n v="5"/>
    <n v="3.6"/>
    <x v="2"/>
    <x v="1"/>
  </r>
  <r>
    <n v="44639"/>
    <x v="619"/>
    <x v="0"/>
    <x v="0"/>
    <x v="0"/>
    <s v="Xerox 1919"/>
    <x v="1776"/>
    <n v="2"/>
    <n v="23.77"/>
    <x v="2"/>
    <x v="1"/>
  </r>
  <r>
    <n v="44639"/>
    <x v="619"/>
    <x v="0"/>
    <x v="1"/>
    <x v="11"/>
    <s v="Bush Heritage Pine Collection 5-Shelf Bookcase, Albany Pine Finish, *Special Order"/>
    <x v="1777"/>
    <n v="4"/>
    <n v="-67.67"/>
    <x v="2"/>
    <x v="1"/>
  </r>
  <r>
    <n v="44640"/>
    <x v="620"/>
    <x v="21"/>
    <x v="0"/>
    <x v="0"/>
    <s v="Xerox 205"/>
    <x v="1778"/>
    <n v="8"/>
    <n v="24.88"/>
    <x v="2"/>
    <x v="1"/>
  </r>
  <r>
    <n v="44640"/>
    <x v="519"/>
    <x v="0"/>
    <x v="0"/>
    <x v="3"/>
    <s v="GBC Standard Plastic Binding Systems' Combs"/>
    <x v="1779"/>
    <n v="2"/>
    <n v="-4.4000000000000004"/>
    <x v="2"/>
    <x v="1"/>
  </r>
  <r>
    <n v="44640"/>
    <x v="519"/>
    <x v="0"/>
    <x v="0"/>
    <x v="7"/>
    <s v="Staples"/>
    <x v="1780"/>
    <n v="9"/>
    <n v="6.13"/>
    <x v="2"/>
    <x v="1"/>
  </r>
  <r>
    <n v="44640"/>
    <x v="240"/>
    <x v="11"/>
    <x v="0"/>
    <x v="2"/>
    <s v="Portable Personal File Box"/>
    <x v="1781"/>
    <n v="3"/>
    <n v="2.56"/>
    <x v="2"/>
    <x v="1"/>
  </r>
  <r>
    <n v="44640"/>
    <x v="526"/>
    <x v="20"/>
    <x v="0"/>
    <x v="3"/>
    <s v="Wilson Jones Century Plastic Molded Ring Binders"/>
    <x v="1782"/>
    <n v="3"/>
    <n v="16.82"/>
    <x v="2"/>
    <x v="1"/>
  </r>
  <r>
    <n v="44640"/>
    <x v="526"/>
    <x v="20"/>
    <x v="0"/>
    <x v="10"/>
    <s v="Recycled Interoffice Envelopes with String and Button Closure, 10 x 13"/>
    <x v="664"/>
    <n v="1"/>
    <n v="12"/>
    <x v="2"/>
    <x v="1"/>
  </r>
  <r>
    <n v="44640"/>
    <x v="526"/>
    <x v="20"/>
    <x v="0"/>
    <x v="3"/>
    <s v="Fellowes PB200 Plastic Comb Binding Machine"/>
    <x v="1783"/>
    <n v="8"/>
    <n v="353.58"/>
    <x v="2"/>
    <x v="1"/>
  </r>
  <r>
    <n v="44640"/>
    <x v="526"/>
    <x v="20"/>
    <x v="2"/>
    <x v="6"/>
    <s v="Panasonic KX T7731-B Digital phone"/>
    <x v="766"/>
    <n v="2"/>
    <n v="53.99"/>
    <x v="2"/>
    <x v="1"/>
  </r>
  <r>
    <n v="44640"/>
    <x v="526"/>
    <x v="20"/>
    <x v="0"/>
    <x v="2"/>
    <s v="Tennsco Lockers, Sand"/>
    <x v="894"/>
    <n v="4"/>
    <n v="20.14"/>
    <x v="2"/>
    <x v="1"/>
  </r>
  <r>
    <n v="44641"/>
    <x v="621"/>
    <x v="25"/>
    <x v="0"/>
    <x v="12"/>
    <s v="Honeywell Enviracaire Portable HEPA Air Cleaner for 17' x 22' Room"/>
    <x v="1784"/>
    <n v="4"/>
    <n v="156.34"/>
    <x v="2"/>
    <x v="1"/>
  </r>
  <r>
    <n v="44641"/>
    <x v="621"/>
    <x v="25"/>
    <x v="0"/>
    <x v="3"/>
    <s v="GBC Laser Imprintable Binding System Covers, Desert Sand"/>
    <x v="1282"/>
    <n v="3"/>
    <n v="-9.85"/>
    <x v="2"/>
    <x v="1"/>
  </r>
  <r>
    <n v="44641"/>
    <x v="621"/>
    <x v="25"/>
    <x v="0"/>
    <x v="0"/>
    <s v="Xerox 1883"/>
    <x v="1785"/>
    <n v="14"/>
    <n v="96.02"/>
    <x v="2"/>
    <x v="1"/>
  </r>
  <r>
    <n v="44642"/>
    <x v="622"/>
    <x v="0"/>
    <x v="2"/>
    <x v="9"/>
    <s v="Verbatim 25 GB 6x Blu-ray Single Layer Recordable Disc, 25/Pack"/>
    <x v="1786"/>
    <n v="1"/>
    <n v="5.29"/>
    <x v="2"/>
    <x v="1"/>
  </r>
  <r>
    <n v="44642"/>
    <x v="622"/>
    <x v="0"/>
    <x v="0"/>
    <x v="2"/>
    <s v="Carina Double Wide Media Storage Towers in Natural &amp; Black"/>
    <x v="102"/>
    <n v="2"/>
    <n v="-25.91"/>
    <x v="2"/>
    <x v="1"/>
  </r>
  <r>
    <n v="44642"/>
    <x v="622"/>
    <x v="0"/>
    <x v="0"/>
    <x v="3"/>
    <s v="XtraLife ClearVue Slant-D Ring Binders by Cardinal"/>
    <x v="1787"/>
    <n v="9"/>
    <n v="-21.17"/>
    <x v="2"/>
    <x v="1"/>
  </r>
  <r>
    <n v="44642"/>
    <x v="131"/>
    <x v="3"/>
    <x v="2"/>
    <x v="6"/>
    <s v="Square Credit Card Reader"/>
    <x v="1721"/>
    <n v="2"/>
    <n v="1.2"/>
    <x v="2"/>
    <x v="1"/>
  </r>
  <r>
    <n v="44642"/>
    <x v="514"/>
    <x v="3"/>
    <x v="0"/>
    <x v="0"/>
    <s v="Easy-staple paper"/>
    <x v="1479"/>
    <n v="4"/>
    <n v="48.54"/>
    <x v="2"/>
    <x v="1"/>
  </r>
  <r>
    <n v="44642"/>
    <x v="514"/>
    <x v="3"/>
    <x v="1"/>
    <x v="8"/>
    <s v="Tenex B1-RE Series Chair Mats for Low Pile Carpets"/>
    <x v="302"/>
    <n v="2"/>
    <n v="15.63"/>
    <x v="2"/>
    <x v="1"/>
  </r>
  <r>
    <n v="44642"/>
    <x v="514"/>
    <x v="3"/>
    <x v="2"/>
    <x v="6"/>
    <s v="ClearOne CHATAttach 160 -Â speaker phone"/>
    <x v="1788"/>
    <n v="3"/>
    <n v="186"/>
    <x v="2"/>
    <x v="1"/>
  </r>
  <r>
    <n v="44642"/>
    <x v="623"/>
    <x v="33"/>
    <x v="0"/>
    <x v="4"/>
    <s v="Newell 316"/>
    <x v="1789"/>
    <n v="4"/>
    <n v="5.48"/>
    <x v="2"/>
    <x v="1"/>
  </r>
  <r>
    <n v="44642"/>
    <x v="587"/>
    <x v="16"/>
    <x v="2"/>
    <x v="9"/>
    <s v="Logitech G602 Wireless Gaming Mouse"/>
    <x v="1548"/>
    <n v="7"/>
    <n v="89.59"/>
    <x v="2"/>
    <x v="1"/>
  </r>
  <r>
    <n v="44642"/>
    <x v="587"/>
    <x v="16"/>
    <x v="0"/>
    <x v="2"/>
    <s v="Iris 3-Drawer Stacking Bin, Black"/>
    <x v="1790"/>
    <n v="9"/>
    <n v="-33.840000000000003"/>
    <x v="2"/>
    <x v="1"/>
  </r>
  <r>
    <n v="44643"/>
    <x v="427"/>
    <x v="0"/>
    <x v="1"/>
    <x v="5"/>
    <s v="Global Deluxe Steno Chair"/>
    <x v="457"/>
    <n v="2"/>
    <n v="-29.25"/>
    <x v="2"/>
    <x v="1"/>
  </r>
  <r>
    <n v="44643"/>
    <x v="320"/>
    <x v="9"/>
    <x v="0"/>
    <x v="7"/>
    <s v="Staples"/>
    <x v="1791"/>
    <n v="4"/>
    <n v="14.2"/>
    <x v="2"/>
    <x v="1"/>
  </r>
  <r>
    <n v="44643"/>
    <x v="320"/>
    <x v="9"/>
    <x v="0"/>
    <x v="2"/>
    <s v="Eldon Shelf Savers Cubes and Bins"/>
    <x v="1792"/>
    <n v="4"/>
    <n v="0.56000000000000005"/>
    <x v="2"/>
    <x v="1"/>
  </r>
  <r>
    <n v="44643"/>
    <x v="244"/>
    <x v="3"/>
    <x v="0"/>
    <x v="0"/>
    <s v="REDIFORM Incoming/Outgoing Call Register, 11&quot; X 8 1/2&quot;, 100 Messages"/>
    <x v="1773"/>
    <n v="4"/>
    <n v="16.68"/>
    <x v="2"/>
    <x v="1"/>
  </r>
  <r>
    <n v="44643"/>
    <x v="450"/>
    <x v="3"/>
    <x v="0"/>
    <x v="0"/>
    <s v="TOPS Carbonless Receipt Book, Four 2-3/4 x 7-1/4 Money Receipts per Page"/>
    <x v="1793"/>
    <n v="11"/>
    <n v="92.51"/>
    <x v="2"/>
    <x v="1"/>
  </r>
  <r>
    <n v="44643"/>
    <x v="450"/>
    <x v="3"/>
    <x v="2"/>
    <x v="9"/>
    <s v="Logitech G600 MMO Gaming Mouse"/>
    <x v="104"/>
    <n v="3"/>
    <n v="86.39"/>
    <x v="2"/>
    <x v="1"/>
  </r>
  <r>
    <n v="44644"/>
    <x v="285"/>
    <x v="1"/>
    <x v="1"/>
    <x v="11"/>
    <s v="Sauder Inglewood Library Bookcases"/>
    <x v="1794"/>
    <n v="3"/>
    <n v="-35.909999999999997"/>
    <x v="2"/>
    <x v="1"/>
  </r>
  <r>
    <n v="44644"/>
    <x v="624"/>
    <x v="16"/>
    <x v="0"/>
    <x v="12"/>
    <s v="Eureka Sanitaire  Multi-Pro Heavy-Duty Upright, Disposable Bags"/>
    <x v="1795"/>
    <n v="2"/>
    <n v="0.52"/>
    <x v="2"/>
    <x v="1"/>
  </r>
  <r>
    <n v="44644"/>
    <x v="552"/>
    <x v="22"/>
    <x v="1"/>
    <x v="8"/>
    <s v="Eldon Expressions Punched Metal &amp; Wood Desk Accessories, Black &amp; Cherry"/>
    <x v="1796"/>
    <n v="5"/>
    <n v="13.13"/>
    <x v="2"/>
    <x v="1"/>
  </r>
  <r>
    <n v="44646"/>
    <x v="625"/>
    <x v="16"/>
    <x v="0"/>
    <x v="0"/>
    <s v="Xerox 1988"/>
    <x v="230"/>
    <n v="3"/>
    <n v="23.24"/>
    <x v="2"/>
    <x v="1"/>
  </r>
  <r>
    <n v="44646"/>
    <x v="344"/>
    <x v="2"/>
    <x v="0"/>
    <x v="0"/>
    <s v="Southworth 25% Cotton Antique Laid Paper &amp; Envelopes"/>
    <x v="1797"/>
    <n v="6"/>
    <n v="12.51"/>
    <x v="2"/>
    <x v="1"/>
  </r>
  <r>
    <n v="44646"/>
    <x v="344"/>
    <x v="2"/>
    <x v="2"/>
    <x v="9"/>
    <s v="Verbatim 25 GB 6x Blu-ray Single Layer Recordable Disc, 3/Pack"/>
    <x v="723"/>
    <n v="3"/>
    <n v="5.03"/>
    <x v="2"/>
    <x v="1"/>
  </r>
  <r>
    <n v="44646"/>
    <x v="227"/>
    <x v="22"/>
    <x v="1"/>
    <x v="13"/>
    <s v="Bush Advantage Collection Racetrack Conference Table"/>
    <x v="1798"/>
    <n v="8"/>
    <n v="610.86"/>
    <x v="2"/>
    <x v="1"/>
  </r>
  <r>
    <n v="44646"/>
    <x v="436"/>
    <x v="20"/>
    <x v="0"/>
    <x v="2"/>
    <s v="Dual Level, Single-Width Filing Carts"/>
    <x v="1799"/>
    <n v="7"/>
    <n v="282.20999999999998"/>
    <x v="2"/>
    <x v="1"/>
  </r>
  <r>
    <n v="44646"/>
    <x v="436"/>
    <x v="20"/>
    <x v="0"/>
    <x v="12"/>
    <s v="Disposable Triple-Filter Dust Bags"/>
    <x v="1800"/>
    <n v="3"/>
    <n v="3.41"/>
    <x v="2"/>
    <x v="1"/>
  </r>
  <r>
    <n v="44647"/>
    <x v="20"/>
    <x v="22"/>
    <x v="0"/>
    <x v="2"/>
    <s v="Rogers Profile Extra Capacity Storage Tub"/>
    <x v="1801"/>
    <n v="5"/>
    <n v="3.35"/>
    <x v="2"/>
    <x v="1"/>
  </r>
  <r>
    <n v="44648"/>
    <x v="513"/>
    <x v="3"/>
    <x v="2"/>
    <x v="9"/>
    <s v="Imation Bio 8GB USBÂ Flash Drive ImationÂ Corp"/>
    <x v="1802"/>
    <n v="1"/>
    <n v="24.94"/>
    <x v="2"/>
    <x v="1"/>
  </r>
  <r>
    <n v="44648"/>
    <x v="513"/>
    <x v="3"/>
    <x v="0"/>
    <x v="0"/>
    <s v="Xerox 1977"/>
    <x v="1803"/>
    <n v="5"/>
    <n v="16.03"/>
    <x v="2"/>
    <x v="1"/>
  </r>
  <r>
    <n v="44648"/>
    <x v="74"/>
    <x v="2"/>
    <x v="0"/>
    <x v="0"/>
    <s v="Xerox 1999"/>
    <x v="143"/>
    <n v="3"/>
    <n v="5.44"/>
    <x v="2"/>
    <x v="1"/>
  </r>
  <r>
    <n v="44648"/>
    <x v="74"/>
    <x v="2"/>
    <x v="0"/>
    <x v="0"/>
    <s v="Southworth Parchment Paper &amp; Envelopes"/>
    <x v="1804"/>
    <n v="1"/>
    <n v="1.7"/>
    <x v="2"/>
    <x v="1"/>
  </r>
  <r>
    <n v="44648"/>
    <x v="209"/>
    <x v="20"/>
    <x v="0"/>
    <x v="10"/>
    <s v="Security-Tint Envelopes"/>
    <x v="1129"/>
    <n v="3"/>
    <n v="11.23"/>
    <x v="2"/>
    <x v="1"/>
  </r>
  <r>
    <n v="44649"/>
    <x v="421"/>
    <x v="16"/>
    <x v="1"/>
    <x v="5"/>
    <s v="Hon 4070 Series Pagoda Armless Upholstered Stacking Chairs"/>
    <x v="1805"/>
    <n v="5"/>
    <n v="131.28"/>
    <x v="2"/>
    <x v="1"/>
  </r>
  <r>
    <n v="44649"/>
    <x v="445"/>
    <x v="22"/>
    <x v="0"/>
    <x v="12"/>
    <s v="Acco 6 Outlet Guardian Premium Plus Surge Suppressor"/>
    <x v="1806"/>
    <n v="4"/>
    <n v="21.25"/>
    <x v="2"/>
    <x v="1"/>
  </r>
  <r>
    <n v="44649"/>
    <x v="77"/>
    <x v="3"/>
    <x v="0"/>
    <x v="0"/>
    <s v="Xerox 1880"/>
    <x v="1807"/>
    <n v="6"/>
    <n v="99.94"/>
    <x v="2"/>
    <x v="1"/>
  </r>
  <r>
    <n v="44649"/>
    <x v="77"/>
    <x v="3"/>
    <x v="0"/>
    <x v="0"/>
    <s v="Tops Wirebound Message Log Books"/>
    <x v="1808"/>
    <n v="3"/>
    <n v="4.54"/>
    <x v="2"/>
    <x v="1"/>
  </r>
  <r>
    <n v="44649"/>
    <x v="77"/>
    <x v="3"/>
    <x v="2"/>
    <x v="9"/>
    <s v="Memorex Froggy Flash Drive 8 GB"/>
    <x v="1809"/>
    <n v="3"/>
    <n v="20.77"/>
    <x v="2"/>
    <x v="1"/>
  </r>
  <r>
    <n v="44649"/>
    <x v="77"/>
    <x v="3"/>
    <x v="1"/>
    <x v="8"/>
    <s v="G.E. Longer-Life Indoor Recessed Floodlight Bulbs"/>
    <x v="611"/>
    <n v="3"/>
    <n v="9.56"/>
    <x v="2"/>
    <x v="1"/>
  </r>
  <r>
    <n v="44649"/>
    <x v="83"/>
    <x v="6"/>
    <x v="0"/>
    <x v="4"/>
    <s v="Newell 333"/>
    <x v="638"/>
    <n v="2"/>
    <n v="1.45"/>
    <x v="2"/>
    <x v="1"/>
  </r>
  <r>
    <n v="44649"/>
    <x v="626"/>
    <x v="20"/>
    <x v="0"/>
    <x v="0"/>
    <s v="Ampad Gold Fibre Wirebound Steno Books, 6&quot; x 9&quot;, Gregg Ruled"/>
    <x v="1810"/>
    <n v="4"/>
    <n v="8.11"/>
    <x v="2"/>
    <x v="1"/>
  </r>
  <r>
    <n v="44650"/>
    <x v="452"/>
    <x v="1"/>
    <x v="0"/>
    <x v="0"/>
    <s v="Adams Telephone Message Book W/Dividers/Space For Phone Numbers, 5 1/4&quot;X8 1/2&quot;, 300/Messages"/>
    <x v="1811"/>
    <n v="5"/>
    <n v="8.5299999999999994"/>
    <x v="2"/>
    <x v="1"/>
  </r>
  <r>
    <n v="44650"/>
    <x v="452"/>
    <x v="1"/>
    <x v="2"/>
    <x v="6"/>
    <s v="AT&amp;T 17929 Lendline Telephone"/>
    <x v="81"/>
    <n v="5"/>
    <n v="13.57"/>
    <x v="2"/>
    <x v="1"/>
  </r>
  <r>
    <n v="44650"/>
    <x v="108"/>
    <x v="1"/>
    <x v="1"/>
    <x v="5"/>
    <s v="Office Star - Contemporary Task Swivel chair with Loop Arms, Charcoal"/>
    <x v="1812"/>
    <n v="4"/>
    <n v="-110.02"/>
    <x v="2"/>
    <x v="1"/>
  </r>
  <r>
    <n v="44651"/>
    <x v="134"/>
    <x v="16"/>
    <x v="2"/>
    <x v="6"/>
    <s v="PureGear Roll-On Screen Protector"/>
    <x v="1813"/>
    <n v="5"/>
    <n v="27.99"/>
    <x v="2"/>
    <x v="1"/>
  </r>
  <r>
    <n v="44651"/>
    <x v="290"/>
    <x v="0"/>
    <x v="0"/>
    <x v="0"/>
    <s v="White Dual Perf Computer Printout Paper, 2700 Sheets, 1 Part, Heavyweight, 20 lbs., 14 7/8 x 11"/>
    <x v="1465"/>
    <n v="3"/>
    <n v="35.659999999999997"/>
    <x v="2"/>
    <x v="1"/>
  </r>
  <r>
    <n v="44651"/>
    <x v="290"/>
    <x v="0"/>
    <x v="1"/>
    <x v="8"/>
    <s v="3M Polarizing Light Filter Sleeves"/>
    <x v="157"/>
    <n v="3"/>
    <n v="-7.83"/>
    <x v="2"/>
    <x v="1"/>
  </r>
  <r>
    <n v="44653"/>
    <x v="627"/>
    <x v="0"/>
    <x v="0"/>
    <x v="12"/>
    <s v="APC 7 Outlet Network SurgeArrest Surge Protector"/>
    <x v="1814"/>
    <n v="2"/>
    <n v="-80.48"/>
    <x v="3"/>
    <x v="1"/>
  </r>
  <r>
    <n v="44653"/>
    <x v="627"/>
    <x v="0"/>
    <x v="2"/>
    <x v="9"/>
    <s v="Kingston Digital DataTraveler 16GB USB 2.0"/>
    <x v="1815"/>
    <n v="7"/>
    <n v="-0.63"/>
    <x v="3"/>
    <x v="1"/>
  </r>
  <r>
    <n v="44653"/>
    <x v="627"/>
    <x v="0"/>
    <x v="2"/>
    <x v="9"/>
    <s v="Anker Ultra-Slim Mini Bluetooth 3.0 Wireless Keyboard"/>
    <x v="972"/>
    <n v="3"/>
    <n v="1.8"/>
    <x v="3"/>
    <x v="1"/>
  </r>
  <r>
    <n v="44653"/>
    <x v="568"/>
    <x v="0"/>
    <x v="0"/>
    <x v="3"/>
    <s v="Aluminum Screw Posts"/>
    <x v="1816"/>
    <n v="3"/>
    <n v="-13.73"/>
    <x v="3"/>
    <x v="1"/>
  </r>
  <r>
    <n v="44653"/>
    <x v="628"/>
    <x v="3"/>
    <x v="2"/>
    <x v="15"/>
    <s v="Vtech AT&amp;T CL2940 Corded Speakerphone, Black"/>
    <x v="1553"/>
    <n v="3"/>
    <n v="24.29"/>
    <x v="3"/>
    <x v="1"/>
  </r>
  <r>
    <n v="44653"/>
    <x v="315"/>
    <x v="12"/>
    <x v="2"/>
    <x v="6"/>
    <s v="Samsung HM1900 Bluetooth Headset"/>
    <x v="1817"/>
    <n v="5"/>
    <n v="32.93"/>
    <x v="3"/>
    <x v="1"/>
  </r>
  <r>
    <n v="44655"/>
    <x v="155"/>
    <x v="20"/>
    <x v="0"/>
    <x v="4"/>
    <s v="DIXON Ticonderoga Erasable Checking Pencils"/>
    <x v="280"/>
    <n v="2"/>
    <n v="4.3499999999999996"/>
    <x v="3"/>
    <x v="1"/>
  </r>
  <r>
    <n v="44655"/>
    <x v="155"/>
    <x v="20"/>
    <x v="1"/>
    <x v="8"/>
    <s v="Eldon Advantage Foldable Chair Mats for Low Pile Carpets"/>
    <x v="1818"/>
    <n v="2"/>
    <n v="22.76"/>
    <x v="3"/>
    <x v="1"/>
  </r>
  <r>
    <n v="44655"/>
    <x v="155"/>
    <x v="20"/>
    <x v="0"/>
    <x v="3"/>
    <s v="GBC Prestige Therm-A-Bind Covers"/>
    <x v="1819"/>
    <n v="3"/>
    <n v="27.79"/>
    <x v="3"/>
    <x v="1"/>
  </r>
  <r>
    <n v="44655"/>
    <x v="155"/>
    <x v="20"/>
    <x v="0"/>
    <x v="3"/>
    <s v="Avery Round Ring Poly Binders"/>
    <x v="1094"/>
    <n v="4"/>
    <n v="3.29"/>
    <x v="3"/>
    <x v="1"/>
  </r>
  <r>
    <n v="44655"/>
    <x v="115"/>
    <x v="14"/>
    <x v="0"/>
    <x v="12"/>
    <s v="Hoover Shoulder Vac Commercial Portable Vacuum"/>
    <x v="1820"/>
    <n v="2"/>
    <n v="107.35"/>
    <x v="3"/>
    <x v="1"/>
  </r>
  <r>
    <n v="44655"/>
    <x v="115"/>
    <x v="14"/>
    <x v="0"/>
    <x v="7"/>
    <s v="Staples"/>
    <x v="1821"/>
    <n v="2"/>
    <n v="2.63"/>
    <x v="3"/>
    <x v="1"/>
  </r>
  <r>
    <n v="44655"/>
    <x v="115"/>
    <x v="14"/>
    <x v="0"/>
    <x v="3"/>
    <s v="Acco Expandable Hanging Binders"/>
    <x v="1822"/>
    <n v="2"/>
    <n v="5.87"/>
    <x v="3"/>
    <x v="1"/>
  </r>
  <r>
    <n v="44655"/>
    <x v="115"/>
    <x v="14"/>
    <x v="2"/>
    <x v="6"/>
    <s v="Shocksock Galaxy S4 Armband"/>
    <x v="1322"/>
    <n v="1"/>
    <n v="0.44"/>
    <x v="3"/>
    <x v="1"/>
  </r>
  <r>
    <n v="44655"/>
    <x v="115"/>
    <x v="14"/>
    <x v="2"/>
    <x v="16"/>
    <s v="Brother DCP1000 Digital 3 in 1 Multifunction Machine"/>
    <x v="1823"/>
    <n v="2"/>
    <n v="209.99"/>
    <x v="3"/>
    <x v="1"/>
  </r>
  <r>
    <n v="44656"/>
    <x v="480"/>
    <x v="15"/>
    <x v="0"/>
    <x v="3"/>
    <s v="GBC DocuBind 300 Electric Binding Machine"/>
    <x v="1824"/>
    <n v="1"/>
    <n v="-115.72"/>
    <x v="3"/>
    <x v="1"/>
  </r>
  <r>
    <n v="44656"/>
    <x v="243"/>
    <x v="2"/>
    <x v="0"/>
    <x v="12"/>
    <s v="Bionaire 99.97% HEPA Air Cleaner"/>
    <x v="1825"/>
    <n v="7"/>
    <n v="18.399999999999999"/>
    <x v="3"/>
    <x v="1"/>
  </r>
  <r>
    <n v="44656"/>
    <x v="243"/>
    <x v="2"/>
    <x v="0"/>
    <x v="2"/>
    <s v="Fellowes High-Stak Drawer Files"/>
    <x v="1826"/>
    <n v="4"/>
    <n v="21.14"/>
    <x v="3"/>
    <x v="1"/>
  </r>
  <r>
    <n v="44656"/>
    <x v="243"/>
    <x v="2"/>
    <x v="0"/>
    <x v="3"/>
    <s v="Cardinal Slant-D Ring Binders"/>
    <x v="15"/>
    <n v="4"/>
    <n v="-6.95"/>
    <x v="3"/>
    <x v="1"/>
  </r>
  <r>
    <n v="44656"/>
    <x v="243"/>
    <x v="2"/>
    <x v="1"/>
    <x v="8"/>
    <s v="Tenex Antistatic Computer Chair Mats"/>
    <x v="1827"/>
    <n v="4"/>
    <n v="-68.39"/>
    <x v="3"/>
    <x v="1"/>
  </r>
  <r>
    <n v="44656"/>
    <x v="243"/>
    <x v="2"/>
    <x v="2"/>
    <x v="6"/>
    <s v="Cush Cases Heavy Duty Rugged Cover Case for Samsung Galaxy S5 - Purple"/>
    <x v="1828"/>
    <n v="5"/>
    <n v="-3.22"/>
    <x v="3"/>
    <x v="1"/>
  </r>
  <r>
    <n v="44656"/>
    <x v="243"/>
    <x v="2"/>
    <x v="2"/>
    <x v="6"/>
    <s v="Speck Products Candyshell Flip Case"/>
    <x v="1829"/>
    <n v="2"/>
    <n v="-9.8000000000000007"/>
    <x v="3"/>
    <x v="1"/>
  </r>
  <r>
    <n v="44656"/>
    <x v="243"/>
    <x v="2"/>
    <x v="1"/>
    <x v="8"/>
    <s v="DAX Charcoal/Nickel-Tone Document Frame, 5 x 7"/>
    <x v="1830"/>
    <n v="1"/>
    <n v="2.37"/>
    <x v="3"/>
    <x v="1"/>
  </r>
  <r>
    <n v="44656"/>
    <x v="243"/>
    <x v="2"/>
    <x v="1"/>
    <x v="11"/>
    <s v="Bush Heritage Pine Collection 5-Shelf Bookcase, Albany Pine Finish, *Special Order"/>
    <x v="1831"/>
    <n v="5"/>
    <n v="-211.47"/>
    <x v="3"/>
    <x v="1"/>
  </r>
  <r>
    <n v="44656"/>
    <x v="207"/>
    <x v="2"/>
    <x v="0"/>
    <x v="1"/>
    <s v="Avery 499"/>
    <x v="1832"/>
    <n v="6"/>
    <n v="7.77"/>
    <x v="3"/>
    <x v="1"/>
  </r>
  <r>
    <n v="44656"/>
    <x v="27"/>
    <x v="3"/>
    <x v="1"/>
    <x v="5"/>
    <s v="GuestStacker Chair with Chrome Finish Legs"/>
    <x v="1833"/>
    <n v="3"/>
    <n v="89.22"/>
    <x v="3"/>
    <x v="1"/>
  </r>
  <r>
    <n v="44656"/>
    <x v="259"/>
    <x v="22"/>
    <x v="2"/>
    <x v="9"/>
    <s v="SanDisk Ultra 64 GB MicroSDHC Class 10 Memory Card"/>
    <x v="1834"/>
    <n v="6"/>
    <n v="26.39"/>
    <x v="3"/>
    <x v="1"/>
  </r>
  <r>
    <n v="44656"/>
    <x v="259"/>
    <x v="22"/>
    <x v="0"/>
    <x v="4"/>
    <s v="Dixon Ticonderoga Pencils"/>
    <x v="654"/>
    <n v="8"/>
    <n v="6.44"/>
    <x v="3"/>
    <x v="1"/>
  </r>
  <r>
    <n v="44657"/>
    <x v="426"/>
    <x v="0"/>
    <x v="0"/>
    <x v="4"/>
    <s v="Newell 312"/>
    <x v="1835"/>
    <n v="9"/>
    <n v="5.26"/>
    <x v="3"/>
    <x v="1"/>
  </r>
  <r>
    <n v="44657"/>
    <x v="426"/>
    <x v="0"/>
    <x v="2"/>
    <x v="9"/>
    <s v="Maxell 4.7GB DVD-RW 3/Pack"/>
    <x v="1836"/>
    <n v="2"/>
    <n v="4.46"/>
    <x v="3"/>
    <x v="1"/>
  </r>
  <r>
    <n v="44657"/>
    <x v="426"/>
    <x v="0"/>
    <x v="0"/>
    <x v="3"/>
    <s v="Ibico Covers for Plastic or Wire Binding Elements"/>
    <x v="1837"/>
    <n v="3"/>
    <n v="-12.08"/>
    <x v="3"/>
    <x v="1"/>
  </r>
  <r>
    <n v="44657"/>
    <x v="426"/>
    <x v="0"/>
    <x v="0"/>
    <x v="3"/>
    <s v="Fellowes Twister Kit, Gray/Clear, 3/pkg"/>
    <x v="1838"/>
    <n v="6"/>
    <n v="-16.88"/>
    <x v="3"/>
    <x v="1"/>
  </r>
  <r>
    <n v="44657"/>
    <x v="426"/>
    <x v="0"/>
    <x v="0"/>
    <x v="0"/>
    <s v="Xerox 1949"/>
    <x v="1140"/>
    <n v="2"/>
    <n v="2.89"/>
    <x v="3"/>
    <x v="1"/>
  </r>
  <r>
    <n v="44657"/>
    <x v="294"/>
    <x v="25"/>
    <x v="0"/>
    <x v="0"/>
    <s v="Xerox 1884"/>
    <x v="1839"/>
    <n v="3"/>
    <n v="16.18"/>
    <x v="3"/>
    <x v="1"/>
  </r>
  <r>
    <n v="44658"/>
    <x v="184"/>
    <x v="0"/>
    <x v="0"/>
    <x v="12"/>
    <s v="Hoover Upright Vacuum With Dirt Cup"/>
    <x v="1840"/>
    <n v="8"/>
    <n v="-1181.28"/>
    <x v="3"/>
    <x v="1"/>
  </r>
  <r>
    <n v="44658"/>
    <x v="184"/>
    <x v="0"/>
    <x v="2"/>
    <x v="9"/>
    <s v="Razer Kraken PRO Over Ear PC and Music Headset"/>
    <x v="1841"/>
    <n v="6"/>
    <n v="47.99"/>
    <x v="3"/>
    <x v="1"/>
  </r>
  <r>
    <n v="44658"/>
    <x v="365"/>
    <x v="2"/>
    <x v="0"/>
    <x v="4"/>
    <s v="Newell 331"/>
    <x v="1842"/>
    <n v="3"/>
    <n v="1.03"/>
    <x v="3"/>
    <x v="1"/>
  </r>
  <r>
    <n v="44658"/>
    <x v="218"/>
    <x v="20"/>
    <x v="0"/>
    <x v="0"/>
    <s v="Xerox 192"/>
    <x v="499"/>
    <n v="4"/>
    <n v="12.44"/>
    <x v="3"/>
    <x v="1"/>
  </r>
  <r>
    <n v="44658"/>
    <x v="218"/>
    <x v="20"/>
    <x v="0"/>
    <x v="2"/>
    <s v="X-Rack File for Hanging Folders"/>
    <x v="1264"/>
    <n v="2"/>
    <n v="5.87"/>
    <x v="3"/>
    <x v="1"/>
  </r>
  <r>
    <n v="44660"/>
    <x v="144"/>
    <x v="3"/>
    <x v="1"/>
    <x v="13"/>
    <s v="Laminate Occasional Tables"/>
    <x v="1843"/>
    <n v="3"/>
    <n v="-13.87"/>
    <x v="3"/>
    <x v="1"/>
  </r>
  <r>
    <n v="44660"/>
    <x v="260"/>
    <x v="20"/>
    <x v="0"/>
    <x v="2"/>
    <s v="Perma STOR-ALL Hanging File Box, 13 1/8&quot;W x 12 1/4&quot;D x 10 1/2&quot;H"/>
    <x v="150"/>
    <n v="3"/>
    <n v="3.05"/>
    <x v="3"/>
    <x v="1"/>
  </r>
  <r>
    <n v="44660"/>
    <x v="466"/>
    <x v="37"/>
    <x v="0"/>
    <x v="12"/>
    <s v="Honeywell Enviracaire Portable HEPA Air Cleaner for up to 10 x 16 Room"/>
    <x v="1844"/>
    <n v="3"/>
    <n v="144.35"/>
    <x v="3"/>
    <x v="1"/>
  </r>
  <r>
    <n v="44661"/>
    <x v="441"/>
    <x v="3"/>
    <x v="0"/>
    <x v="3"/>
    <s v="Insertable Tab Post Binder Dividers"/>
    <x v="1845"/>
    <n v="2"/>
    <n v="4.33"/>
    <x v="3"/>
    <x v="1"/>
  </r>
  <r>
    <n v="44661"/>
    <x v="469"/>
    <x v="20"/>
    <x v="0"/>
    <x v="2"/>
    <s v="Steel Personal Filing/Posting Tote"/>
    <x v="1846"/>
    <n v="4"/>
    <n v="38.35"/>
    <x v="3"/>
    <x v="1"/>
  </r>
  <r>
    <n v="44661"/>
    <x v="469"/>
    <x v="20"/>
    <x v="0"/>
    <x v="4"/>
    <s v="Faber Castell Col-Erase Pencils"/>
    <x v="1385"/>
    <n v="3"/>
    <n v="6.01"/>
    <x v="3"/>
    <x v="1"/>
  </r>
  <r>
    <n v="44662"/>
    <x v="145"/>
    <x v="20"/>
    <x v="2"/>
    <x v="9"/>
    <s v="Maxell 4.7GB DVD-R"/>
    <x v="1847"/>
    <n v="3"/>
    <n v="34.909999999999997"/>
    <x v="3"/>
    <x v="1"/>
  </r>
  <r>
    <n v="44662"/>
    <x v="145"/>
    <x v="20"/>
    <x v="2"/>
    <x v="6"/>
    <s v="OtterBox Commuter Series Case - iPhone 5 &amp; 5s"/>
    <x v="1848"/>
    <n v="1"/>
    <n v="10.56"/>
    <x v="3"/>
    <x v="1"/>
  </r>
  <r>
    <n v="44662"/>
    <x v="145"/>
    <x v="20"/>
    <x v="0"/>
    <x v="12"/>
    <s v="Kensington 4 Outlet MasterPiece Compact Power Control Center"/>
    <x v="1849"/>
    <n v="5"/>
    <n v="113.85"/>
    <x v="3"/>
    <x v="1"/>
  </r>
  <r>
    <n v="44662"/>
    <x v="378"/>
    <x v="16"/>
    <x v="1"/>
    <x v="8"/>
    <s v="Executive Impressions Supervisor Wall Clock"/>
    <x v="1850"/>
    <n v="2"/>
    <n v="10.1"/>
    <x v="3"/>
    <x v="1"/>
  </r>
  <r>
    <n v="44662"/>
    <x v="378"/>
    <x v="16"/>
    <x v="1"/>
    <x v="8"/>
    <s v="Executive Impressions 14&quot; Two-Color Numerals Wall Clock"/>
    <x v="1851"/>
    <n v="3"/>
    <n v="14.31"/>
    <x v="3"/>
    <x v="1"/>
  </r>
  <r>
    <n v="44662"/>
    <x v="539"/>
    <x v="3"/>
    <x v="2"/>
    <x v="16"/>
    <s v="Canon PC-428 Personal Copier"/>
    <x v="1852"/>
    <n v="4"/>
    <n v="215.99"/>
    <x v="3"/>
    <x v="1"/>
  </r>
  <r>
    <n v="44662"/>
    <x v="539"/>
    <x v="3"/>
    <x v="0"/>
    <x v="0"/>
    <s v="Easy-staple paper"/>
    <x v="1853"/>
    <n v="2"/>
    <n v="24.27"/>
    <x v="3"/>
    <x v="1"/>
  </r>
  <r>
    <n v="44663"/>
    <x v="629"/>
    <x v="22"/>
    <x v="0"/>
    <x v="2"/>
    <s v="Rogers Jumbo File, Granite"/>
    <x v="1854"/>
    <n v="3"/>
    <n v="0.41"/>
    <x v="3"/>
    <x v="1"/>
  </r>
  <r>
    <n v="44664"/>
    <x v="456"/>
    <x v="3"/>
    <x v="2"/>
    <x v="9"/>
    <s v="Plantronics Audio 478 Stereo USB Headset"/>
    <x v="1855"/>
    <n v="4"/>
    <n v="69.989999999999995"/>
    <x v="3"/>
    <x v="1"/>
  </r>
  <r>
    <n v="44664"/>
    <x v="456"/>
    <x v="3"/>
    <x v="1"/>
    <x v="13"/>
    <s v="Hon 94000 Series Round Tables"/>
    <x v="1856"/>
    <n v="3"/>
    <n v="-97.74"/>
    <x v="3"/>
    <x v="1"/>
  </r>
  <r>
    <n v="44664"/>
    <x v="630"/>
    <x v="31"/>
    <x v="0"/>
    <x v="14"/>
    <s v="Martin-Yale Premier Letter Opener"/>
    <x v="1857"/>
    <n v="1"/>
    <n v="0.39"/>
    <x v="3"/>
    <x v="1"/>
  </r>
  <r>
    <n v="44664"/>
    <x v="631"/>
    <x v="12"/>
    <x v="0"/>
    <x v="0"/>
    <s v="Xerox 210"/>
    <x v="792"/>
    <n v="6"/>
    <n v="10.89"/>
    <x v="3"/>
    <x v="1"/>
  </r>
  <r>
    <n v="44664"/>
    <x v="631"/>
    <x v="12"/>
    <x v="0"/>
    <x v="0"/>
    <s v="Xerox 1973"/>
    <x v="1858"/>
    <n v="3"/>
    <n v="17.82"/>
    <x v="3"/>
    <x v="1"/>
  </r>
  <r>
    <n v="44664"/>
    <x v="478"/>
    <x v="3"/>
    <x v="1"/>
    <x v="8"/>
    <s v="Flat Face Poster Frame"/>
    <x v="1859"/>
    <n v="2"/>
    <n v="15.83"/>
    <x v="3"/>
    <x v="1"/>
  </r>
  <r>
    <n v="44664"/>
    <x v="478"/>
    <x v="3"/>
    <x v="2"/>
    <x v="6"/>
    <s v="Aastra 57i VoIP phone"/>
    <x v="1860"/>
    <n v="2"/>
    <n v="19.39"/>
    <x v="3"/>
    <x v="1"/>
  </r>
  <r>
    <n v="44664"/>
    <x v="478"/>
    <x v="3"/>
    <x v="0"/>
    <x v="12"/>
    <s v="3M Replacement Filter for Office Air Cleaner for 20' x 33' Room"/>
    <x v="1861"/>
    <n v="2"/>
    <n v="29.58"/>
    <x v="3"/>
    <x v="1"/>
  </r>
  <r>
    <n v="44664"/>
    <x v="331"/>
    <x v="40"/>
    <x v="0"/>
    <x v="3"/>
    <s v="Fellowes Black Plastic Comb Bindings"/>
    <x v="1862"/>
    <n v="3"/>
    <n v="8.02"/>
    <x v="3"/>
    <x v="1"/>
  </r>
  <r>
    <n v="44664"/>
    <x v="632"/>
    <x v="3"/>
    <x v="1"/>
    <x v="13"/>
    <s v="Iceberg OfficeWorks 42&quot; Round Tables"/>
    <x v="1520"/>
    <n v="2"/>
    <n v="-15.1"/>
    <x v="3"/>
    <x v="1"/>
  </r>
  <r>
    <n v="44664"/>
    <x v="632"/>
    <x v="3"/>
    <x v="2"/>
    <x v="6"/>
    <s v="Polycom CX600 IP Phone VoIP phone"/>
    <x v="1863"/>
    <n v="2"/>
    <n v="41.99"/>
    <x v="3"/>
    <x v="1"/>
  </r>
  <r>
    <n v="44664"/>
    <x v="433"/>
    <x v="12"/>
    <x v="0"/>
    <x v="2"/>
    <s v="Neat Ideas Personal Hanging Folder Files, Black"/>
    <x v="1864"/>
    <n v="1"/>
    <n v="0.81"/>
    <x v="3"/>
    <x v="1"/>
  </r>
  <r>
    <n v="44664"/>
    <x v="558"/>
    <x v="0"/>
    <x v="1"/>
    <x v="13"/>
    <s v="Chromcraft Bull-Nose Wood Round Conference Table Top, Wood Base"/>
    <x v="8"/>
    <n v="4"/>
    <n v="-113.28"/>
    <x v="3"/>
    <x v="1"/>
  </r>
  <r>
    <n v="44664"/>
    <x v="558"/>
    <x v="0"/>
    <x v="1"/>
    <x v="13"/>
    <s v="Iceberg OfficeWorks 42&quot; Round Tables"/>
    <x v="1865"/>
    <n v="2"/>
    <n v="-45.29"/>
    <x v="3"/>
    <x v="1"/>
  </r>
  <r>
    <n v="44664"/>
    <x v="558"/>
    <x v="0"/>
    <x v="2"/>
    <x v="6"/>
    <s v="Apple iPhone 5C"/>
    <x v="868"/>
    <n v="3"/>
    <n v="18"/>
    <x v="3"/>
    <x v="1"/>
  </r>
  <r>
    <n v="44665"/>
    <x v="633"/>
    <x v="11"/>
    <x v="0"/>
    <x v="12"/>
    <s v="Acco Smartsocket Color-Coded Six-Outlet AC Adapter Model Surge Protectors"/>
    <x v="1866"/>
    <n v="1"/>
    <n v="2.64"/>
    <x v="3"/>
    <x v="1"/>
  </r>
  <r>
    <n v="44667"/>
    <x v="161"/>
    <x v="10"/>
    <x v="0"/>
    <x v="12"/>
    <s v="Belkin F9H710-06 7 Outlet SurgeMaster Surge Protector"/>
    <x v="1867"/>
    <n v="3"/>
    <n v="4.5199999999999996"/>
    <x v="3"/>
    <x v="1"/>
  </r>
  <r>
    <n v="44667"/>
    <x v="161"/>
    <x v="10"/>
    <x v="0"/>
    <x v="7"/>
    <s v="Super Bands, 12/Pack"/>
    <x v="1868"/>
    <n v="7"/>
    <n v="-2.21"/>
    <x v="3"/>
    <x v="1"/>
  </r>
  <r>
    <n v="44667"/>
    <x v="161"/>
    <x v="10"/>
    <x v="0"/>
    <x v="4"/>
    <s v="Crayola Colored Pencils"/>
    <x v="1304"/>
    <n v="3"/>
    <n v="1.28"/>
    <x v="3"/>
    <x v="1"/>
  </r>
  <r>
    <n v="44667"/>
    <x v="161"/>
    <x v="10"/>
    <x v="2"/>
    <x v="6"/>
    <s v="Plantronics 81402"/>
    <x v="1869"/>
    <n v="3"/>
    <n v="-27.72"/>
    <x v="3"/>
    <x v="1"/>
  </r>
  <r>
    <n v="44667"/>
    <x v="161"/>
    <x v="10"/>
    <x v="0"/>
    <x v="7"/>
    <s v="Assorted Color Push Pins"/>
    <x v="1870"/>
    <n v="1"/>
    <n v="0.24"/>
    <x v="3"/>
    <x v="1"/>
  </r>
  <r>
    <n v="44667"/>
    <x v="161"/>
    <x v="10"/>
    <x v="0"/>
    <x v="3"/>
    <s v="GBC Velobind Prepunched Cover Sets, Regency Series"/>
    <x v="1871"/>
    <n v="5"/>
    <n v="-46.23"/>
    <x v="3"/>
    <x v="1"/>
  </r>
  <r>
    <n v="44667"/>
    <x v="396"/>
    <x v="2"/>
    <x v="0"/>
    <x v="7"/>
    <s v="Staples"/>
    <x v="1872"/>
    <n v="4"/>
    <n v="4.09"/>
    <x v="3"/>
    <x v="1"/>
  </r>
  <r>
    <n v="44667"/>
    <x v="417"/>
    <x v="1"/>
    <x v="2"/>
    <x v="16"/>
    <s v="Canon PC940 Copier"/>
    <x v="1873"/>
    <n v="4"/>
    <n v="485.99"/>
    <x v="3"/>
    <x v="1"/>
  </r>
  <r>
    <n v="44667"/>
    <x v="417"/>
    <x v="1"/>
    <x v="2"/>
    <x v="9"/>
    <s v="Logitech Keyboard K120"/>
    <x v="1874"/>
    <n v="3"/>
    <n v="-4.9000000000000004"/>
    <x v="3"/>
    <x v="1"/>
  </r>
  <r>
    <n v="44667"/>
    <x v="172"/>
    <x v="6"/>
    <x v="2"/>
    <x v="6"/>
    <s v="Konftel 250 ConferenceÂ phoneÂ - Charcoal black"/>
    <x v="1875"/>
    <n v="2"/>
    <n v="148.11000000000001"/>
    <x v="3"/>
    <x v="1"/>
  </r>
  <r>
    <n v="44667"/>
    <x v="172"/>
    <x v="6"/>
    <x v="0"/>
    <x v="3"/>
    <s v="Cardinal EasyOpen D-Ring Binders"/>
    <x v="1876"/>
    <n v="1"/>
    <n v="4.57"/>
    <x v="3"/>
    <x v="1"/>
  </r>
  <r>
    <n v="44667"/>
    <x v="172"/>
    <x v="6"/>
    <x v="1"/>
    <x v="8"/>
    <s v="Tenex Antistatic Computer Chair Mats"/>
    <x v="1877"/>
    <n v="7"/>
    <n v="119.69"/>
    <x v="3"/>
    <x v="1"/>
  </r>
  <r>
    <n v="44667"/>
    <x v="172"/>
    <x v="6"/>
    <x v="1"/>
    <x v="11"/>
    <s v="O'Sullivan 3-Shelf Heavy-Duty Bookcases"/>
    <x v="1878"/>
    <n v="9"/>
    <n v="125.58"/>
    <x v="3"/>
    <x v="1"/>
  </r>
  <r>
    <n v="44667"/>
    <x v="491"/>
    <x v="20"/>
    <x v="1"/>
    <x v="5"/>
    <s v="Novimex Turbo Task Chair"/>
    <x v="1879"/>
    <n v="2"/>
    <n v="2.84"/>
    <x v="3"/>
    <x v="1"/>
  </r>
  <r>
    <n v="44668"/>
    <x v="208"/>
    <x v="3"/>
    <x v="0"/>
    <x v="4"/>
    <s v="Prang Drawing Pencil Set"/>
    <x v="638"/>
    <n v="2"/>
    <n v="2.2200000000000002"/>
    <x v="3"/>
    <x v="1"/>
  </r>
  <r>
    <n v="44668"/>
    <x v="208"/>
    <x v="3"/>
    <x v="2"/>
    <x v="9"/>
    <s v="Plantronics S12 Corded Telephone Headset System"/>
    <x v="1880"/>
    <n v="3"/>
    <n v="129.35"/>
    <x v="3"/>
    <x v="1"/>
  </r>
  <r>
    <n v="44668"/>
    <x v="208"/>
    <x v="3"/>
    <x v="2"/>
    <x v="6"/>
    <s v="Plantronics Calisto P620-M USB Wireless Speakerphone System"/>
    <x v="1228"/>
    <n v="5"/>
    <n v="68.599999999999994"/>
    <x v="3"/>
    <x v="1"/>
  </r>
  <r>
    <n v="44668"/>
    <x v="208"/>
    <x v="3"/>
    <x v="0"/>
    <x v="12"/>
    <s v="Hoover Upright Vacuum With Dirt Cup"/>
    <x v="1881"/>
    <n v="5"/>
    <n v="419.82"/>
    <x v="3"/>
    <x v="1"/>
  </r>
  <r>
    <n v="44668"/>
    <x v="208"/>
    <x v="3"/>
    <x v="0"/>
    <x v="0"/>
    <s v="Xerox 1903"/>
    <x v="687"/>
    <n v="2"/>
    <n v="5.86"/>
    <x v="3"/>
    <x v="1"/>
  </r>
  <r>
    <n v="44668"/>
    <x v="401"/>
    <x v="20"/>
    <x v="2"/>
    <x v="9"/>
    <s v="Enermax Acrylux Wireless Keyboard"/>
    <x v="1882"/>
    <n v="1"/>
    <n v="36.85"/>
    <x v="3"/>
    <x v="1"/>
  </r>
  <r>
    <n v="44668"/>
    <x v="401"/>
    <x v="20"/>
    <x v="0"/>
    <x v="3"/>
    <s v="DXL Angle-View Binders with Locking Rings, Black"/>
    <x v="1883"/>
    <n v="13"/>
    <n v="21.02"/>
    <x v="3"/>
    <x v="1"/>
  </r>
  <r>
    <n v="44668"/>
    <x v="401"/>
    <x v="20"/>
    <x v="0"/>
    <x v="4"/>
    <s v="Barrel Sharpener"/>
    <x v="1884"/>
    <n v="3"/>
    <n v="2.78"/>
    <x v="3"/>
    <x v="1"/>
  </r>
  <r>
    <n v="44669"/>
    <x v="0"/>
    <x v="18"/>
    <x v="0"/>
    <x v="3"/>
    <s v="C-Line Peel &amp; Stick Add-On Filing Pockets, 8-3/4 x 5-1/8, 10/Pack"/>
    <x v="1885"/>
    <n v="6"/>
    <n v="17.96"/>
    <x v="3"/>
    <x v="1"/>
  </r>
  <r>
    <n v="44669"/>
    <x v="0"/>
    <x v="18"/>
    <x v="0"/>
    <x v="1"/>
    <s v="Avery 485"/>
    <x v="999"/>
    <n v="6"/>
    <n v="35.33"/>
    <x v="3"/>
    <x v="1"/>
  </r>
  <r>
    <n v="44669"/>
    <x v="0"/>
    <x v="18"/>
    <x v="1"/>
    <x v="8"/>
    <s v="Longer-Life Soft White Bulbs"/>
    <x v="1059"/>
    <n v="2"/>
    <n v="2.96"/>
    <x v="3"/>
    <x v="1"/>
  </r>
  <r>
    <n v="44669"/>
    <x v="0"/>
    <x v="18"/>
    <x v="1"/>
    <x v="5"/>
    <s v="Global Leather Task Chair, Black"/>
    <x v="1886"/>
    <n v="1"/>
    <n v="17.100000000000001"/>
    <x v="3"/>
    <x v="1"/>
  </r>
  <r>
    <n v="44669"/>
    <x v="439"/>
    <x v="8"/>
    <x v="2"/>
    <x v="9"/>
    <s v="Memorex Froggy Flash Drive 8 GB"/>
    <x v="1887"/>
    <n v="6"/>
    <n v="41.54"/>
    <x v="3"/>
    <x v="1"/>
  </r>
  <r>
    <n v="44669"/>
    <x v="334"/>
    <x v="20"/>
    <x v="0"/>
    <x v="1"/>
    <s v="Avery 486"/>
    <x v="1888"/>
    <n v="3"/>
    <n v="10.31"/>
    <x v="3"/>
    <x v="1"/>
  </r>
  <r>
    <n v="44669"/>
    <x v="354"/>
    <x v="3"/>
    <x v="0"/>
    <x v="2"/>
    <s v="Tennsco Stur-D-Stor Boltless Shelving, 5 Shelves, 24&quot; Deep, Sand"/>
    <x v="1889"/>
    <n v="7"/>
    <n v="9.4700000000000006"/>
    <x v="3"/>
    <x v="1"/>
  </r>
  <r>
    <n v="44669"/>
    <x v="354"/>
    <x v="3"/>
    <x v="0"/>
    <x v="0"/>
    <s v="Xerox 19"/>
    <x v="32"/>
    <n v="2"/>
    <n v="27.88"/>
    <x v="3"/>
    <x v="1"/>
  </r>
  <r>
    <n v="44669"/>
    <x v="180"/>
    <x v="3"/>
    <x v="0"/>
    <x v="2"/>
    <s v="Advantus Rolling Drawer Organizers"/>
    <x v="1890"/>
    <n v="3"/>
    <n v="30.01"/>
    <x v="3"/>
    <x v="1"/>
  </r>
  <r>
    <n v="44669"/>
    <x v="634"/>
    <x v="0"/>
    <x v="2"/>
    <x v="9"/>
    <s v="TRENDnet 56K USB 2.0 Phone, Internet and Fax Modem"/>
    <x v="1891"/>
    <n v="2"/>
    <n v="8.2799999999999994"/>
    <x v="3"/>
    <x v="1"/>
  </r>
  <r>
    <n v="44669"/>
    <x v="634"/>
    <x v="0"/>
    <x v="2"/>
    <x v="6"/>
    <s v="Grandstream GXP2100 Mainstream Business Phone"/>
    <x v="1892"/>
    <n v="4"/>
    <n v="24.48"/>
    <x v="3"/>
    <x v="1"/>
  </r>
  <r>
    <n v="44669"/>
    <x v="634"/>
    <x v="0"/>
    <x v="0"/>
    <x v="4"/>
    <s v="Boston School Pro Electric Pencil Sharpener, 1670"/>
    <x v="230"/>
    <n v="3"/>
    <n v="6.51"/>
    <x v="3"/>
    <x v="1"/>
  </r>
  <r>
    <n v="44669"/>
    <x v="634"/>
    <x v="0"/>
    <x v="0"/>
    <x v="3"/>
    <s v="GBC Standard Recycled Report Covers, Clear Plastic Sheets"/>
    <x v="1893"/>
    <n v="2"/>
    <n v="-6.9"/>
    <x v="3"/>
    <x v="1"/>
  </r>
  <r>
    <n v="44669"/>
    <x v="634"/>
    <x v="0"/>
    <x v="1"/>
    <x v="5"/>
    <s v="Global Geo Office Task Chair, Gray"/>
    <x v="1894"/>
    <n v="1"/>
    <n v="-20.25"/>
    <x v="3"/>
    <x v="1"/>
  </r>
  <r>
    <n v="44669"/>
    <x v="634"/>
    <x v="0"/>
    <x v="2"/>
    <x v="6"/>
    <s v="Lunatik TT5L-002 Taktik Strike Impact Protection System for iPhone 5"/>
    <x v="1895"/>
    <n v="2"/>
    <n v="6.12"/>
    <x v="3"/>
    <x v="1"/>
  </r>
  <r>
    <n v="44669"/>
    <x v="634"/>
    <x v="0"/>
    <x v="0"/>
    <x v="4"/>
    <s v="Newell 348"/>
    <x v="1304"/>
    <n v="3"/>
    <n v="0.89"/>
    <x v="3"/>
    <x v="1"/>
  </r>
  <r>
    <n v="44669"/>
    <x v="634"/>
    <x v="0"/>
    <x v="0"/>
    <x v="0"/>
    <s v="Xerox 1994"/>
    <x v="143"/>
    <n v="3"/>
    <n v="5.44"/>
    <x v="3"/>
    <x v="1"/>
  </r>
  <r>
    <n v="44669"/>
    <x v="634"/>
    <x v="0"/>
    <x v="0"/>
    <x v="3"/>
    <s v="GBC Plastic Binding Combs"/>
    <x v="1261"/>
    <n v="1"/>
    <n v="-2.29"/>
    <x v="3"/>
    <x v="1"/>
  </r>
  <r>
    <n v="44670"/>
    <x v="190"/>
    <x v="0"/>
    <x v="0"/>
    <x v="12"/>
    <s v="Fellowes Premier Superior Surge Suppressor, 10-Outlet, With Phone and Remote"/>
    <x v="1896"/>
    <n v="2"/>
    <n v="-52.83"/>
    <x v="3"/>
    <x v="1"/>
  </r>
  <r>
    <n v="44670"/>
    <x v="190"/>
    <x v="0"/>
    <x v="0"/>
    <x v="3"/>
    <s v="Fellowes PB300 Plastic Comb Binding Machine"/>
    <x v="1897"/>
    <n v="4"/>
    <n v="-512.15"/>
    <x v="3"/>
    <x v="1"/>
  </r>
  <r>
    <n v="44671"/>
    <x v="161"/>
    <x v="4"/>
    <x v="2"/>
    <x v="6"/>
    <s v="Pyle PMP37LED"/>
    <x v="341"/>
    <n v="3"/>
    <n v="77.75"/>
    <x v="3"/>
    <x v="1"/>
  </r>
  <r>
    <n v="44671"/>
    <x v="161"/>
    <x v="4"/>
    <x v="1"/>
    <x v="8"/>
    <s v="GE 48&quot; Fluorescent Tube, Cool White Energy Saver, 34 Watts, 30/Box"/>
    <x v="1898"/>
    <n v="6"/>
    <n v="297.69"/>
    <x v="3"/>
    <x v="1"/>
  </r>
  <r>
    <n v="44671"/>
    <x v="161"/>
    <x v="4"/>
    <x v="0"/>
    <x v="0"/>
    <s v="Xerox 2"/>
    <x v="115"/>
    <n v="2"/>
    <n v="6.22"/>
    <x v="3"/>
    <x v="1"/>
  </r>
  <r>
    <n v="44671"/>
    <x v="414"/>
    <x v="0"/>
    <x v="0"/>
    <x v="0"/>
    <s v="Xerox 1916"/>
    <x v="1899"/>
    <n v="3"/>
    <n v="44.05"/>
    <x v="3"/>
    <x v="1"/>
  </r>
  <r>
    <n v="44671"/>
    <x v="635"/>
    <x v="14"/>
    <x v="0"/>
    <x v="10"/>
    <s v="Tyvek Side-Opening Peel &amp; Seel Expanding Envelopes"/>
    <x v="81"/>
    <n v="2"/>
    <n v="81.430000000000007"/>
    <x v="3"/>
    <x v="1"/>
  </r>
  <r>
    <n v="44672"/>
    <x v="636"/>
    <x v="5"/>
    <x v="1"/>
    <x v="5"/>
    <s v="Global Deluxe Office Fabric Chairs"/>
    <x v="1900"/>
    <n v="2"/>
    <n v="51.83"/>
    <x v="3"/>
    <x v="1"/>
  </r>
  <r>
    <n v="44672"/>
    <x v="636"/>
    <x v="5"/>
    <x v="0"/>
    <x v="3"/>
    <s v="Wilson Jones Hanging View Binder, White, 1&quot;"/>
    <x v="1901"/>
    <n v="3"/>
    <n v="9.8000000000000007"/>
    <x v="3"/>
    <x v="1"/>
  </r>
  <r>
    <n v="44672"/>
    <x v="636"/>
    <x v="5"/>
    <x v="2"/>
    <x v="6"/>
    <s v="Jabra SPEAK 410"/>
    <x v="1902"/>
    <n v="5"/>
    <n v="131.59"/>
    <x v="3"/>
    <x v="1"/>
  </r>
  <r>
    <n v="44672"/>
    <x v="636"/>
    <x v="5"/>
    <x v="1"/>
    <x v="8"/>
    <s v="Tenex &quot;The Solids&quot; Textured Chair Mats"/>
    <x v="1903"/>
    <n v="3"/>
    <n v="35.68"/>
    <x v="3"/>
    <x v="1"/>
  </r>
  <r>
    <n v="44673"/>
    <x v="86"/>
    <x v="3"/>
    <x v="2"/>
    <x v="6"/>
    <s v="Logitech B530 USBÂ HeadsetÂ -Â headsetÂ - Full size, Binaural"/>
    <x v="1219"/>
    <n v="3"/>
    <n v="7.77"/>
    <x v="3"/>
    <x v="1"/>
  </r>
  <r>
    <n v="44673"/>
    <x v="86"/>
    <x v="3"/>
    <x v="0"/>
    <x v="4"/>
    <s v="Boston 1730 StandUp Electric Pencil Sharpener"/>
    <x v="1904"/>
    <n v="3"/>
    <n v="16.68"/>
    <x v="3"/>
    <x v="1"/>
  </r>
  <r>
    <n v="44675"/>
    <x v="35"/>
    <x v="20"/>
    <x v="0"/>
    <x v="4"/>
    <s v="BOSTON Ranger #55 Pencil Sharpener, Black"/>
    <x v="1905"/>
    <n v="1"/>
    <n v="7.54"/>
    <x v="3"/>
    <x v="1"/>
  </r>
  <r>
    <n v="44676"/>
    <x v="65"/>
    <x v="3"/>
    <x v="0"/>
    <x v="3"/>
    <s v="Fellowes Black Plastic Comb Bindings"/>
    <x v="1906"/>
    <n v="3"/>
    <n v="4.53"/>
    <x v="3"/>
    <x v="1"/>
  </r>
  <r>
    <n v="44676"/>
    <x v="315"/>
    <x v="20"/>
    <x v="0"/>
    <x v="12"/>
    <s v="Holmes Replacement Filter for HEPA Air Cleaner, Very Large Room, HEPA Filter"/>
    <x v="1907"/>
    <n v="3"/>
    <n v="90.83"/>
    <x v="3"/>
    <x v="1"/>
  </r>
  <r>
    <n v="44676"/>
    <x v="603"/>
    <x v="21"/>
    <x v="0"/>
    <x v="4"/>
    <s v="Newell 324"/>
    <x v="867"/>
    <n v="5"/>
    <n v="16.170000000000002"/>
    <x v="3"/>
    <x v="1"/>
  </r>
  <r>
    <n v="44676"/>
    <x v="603"/>
    <x v="21"/>
    <x v="0"/>
    <x v="12"/>
    <s v="Belkin 5 Outlet SurgeMaster Power Centers"/>
    <x v="1908"/>
    <n v="5"/>
    <n v="76.27"/>
    <x v="3"/>
    <x v="1"/>
  </r>
  <r>
    <n v="44676"/>
    <x v="456"/>
    <x v="1"/>
    <x v="0"/>
    <x v="2"/>
    <s v="SAFCO Commercial Wire Shelving, Black"/>
    <x v="1909"/>
    <n v="2"/>
    <n v="-55.26"/>
    <x v="3"/>
    <x v="1"/>
  </r>
  <r>
    <n v="44676"/>
    <x v="456"/>
    <x v="1"/>
    <x v="1"/>
    <x v="5"/>
    <s v="Global Armless Task Chair, Royal Blue"/>
    <x v="1910"/>
    <n v="3"/>
    <n v="-23.78"/>
    <x v="3"/>
    <x v="1"/>
  </r>
  <r>
    <n v="44676"/>
    <x v="637"/>
    <x v="3"/>
    <x v="0"/>
    <x v="10"/>
    <s v="Laser &amp; Ink Jet Business Envelopes"/>
    <x v="1911"/>
    <n v="2"/>
    <n v="9.82"/>
    <x v="3"/>
    <x v="1"/>
  </r>
  <r>
    <n v="44677"/>
    <x v="264"/>
    <x v="15"/>
    <x v="1"/>
    <x v="5"/>
    <s v="High-Back Leather Manager's Chair"/>
    <x v="1912"/>
    <n v="8"/>
    <n v="-114.39"/>
    <x v="3"/>
    <x v="1"/>
  </r>
  <r>
    <n v="44677"/>
    <x v="264"/>
    <x v="15"/>
    <x v="1"/>
    <x v="8"/>
    <s v="Tenex Traditional Chairmats for Medium Pile Carpet, Standard Lip, 36&quot; x 48&quot;"/>
    <x v="1913"/>
    <n v="2"/>
    <n v="1.21"/>
    <x v="3"/>
    <x v="1"/>
  </r>
  <r>
    <n v="44677"/>
    <x v="264"/>
    <x v="15"/>
    <x v="0"/>
    <x v="2"/>
    <s v="Safco Industrial Wire Shelving System"/>
    <x v="1914"/>
    <n v="1"/>
    <n v="-18.2"/>
    <x v="3"/>
    <x v="1"/>
  </r>
  <r>
    <n v="44677"/>
    <x v="517"/>
    <x v="0"/>
    <x v="1"/>
    <x v="5"/>
    <s v="Hon 4070 Series Pagoda Armless Upholstered Stacking Chairs"/>
    <x v="1915"/>
    <n v="2"/>
    <n v="-5.83"/>
    <x v="3"/>
    <x v="1"/>
  </r>
  <r>
    <n v="44677"/>
    <x v="620"/>
    <x v="3"/>
    <x v="1"/>
    <x v="5"/>
    <s v="SAFCO Optional Arm Kit for Workspace Cribbage Stacking Chair"/>
    <x v="1916"/>
    <n v="3"/>
    <n v="6.39"/>
    <x v="3"/>
    <x v="1"/>
  </r>
  <r>
    <n v="44677"/>
    <x v="620"/>
    <x v="3"/>
    <x v="0"/>
    <x v="4"/>
    <s v="Newell 345"/>
    <x v="144"/>
    <n v="3"/>
    <n v="15.48"/>
    <x v="3"/>
    <x v="1"/>
  </r>
  <r>
    <n v="44677"/>
    <x v="620"/>
    <x v="3"/>
    <x v="2"/>
    <x v="6"/>
    <s v="RCA ViSYS 25825 Wireless digital phone"/>
    <x v="1917"/>
    <n v="3"/>
    <n v="39"/>
    <x v="3"/>
    <x v="1"/>
  </r>
  <r>
    <n v="44677"/>
    <x v="620"/>
    <x v="3"/>
    <x v="0"/>
    <x v="3"/>
    <s v="GBC Premium Transparent Covers with Diagonal Lined Pattern"/>
    <x v="1918"/>
    <n v="3"/>
    <n v="17.62"/>
    <x v="3"/>
    <x v="1"/>
  </r>
  <r>
    <n v="44677"/>
    <x v="52"/>
    <x v="16"/>
    <x v="1"/>
    <x v="13"/>
    <s v="Bretford CR4500 Series Slim Rectangular Table"/>
    <x v="1919"/>
    <n v="1"/>
    <n v="-76.61"/>
    <x v="3"/>
    <x v="1"/>
  </r>
  <r>
    <n v="44677"/>
    <x v="52"/>
    <x v="16"/>
    <x v="0"/>
    <x v="4"/>
    <s v="Crayola Colored Pencils"/>
    <x v="1386"/>
    <n v="1"/>
    <n v="0.43"/>
    <x v="3"/>
    <x v="1"/>
  </r>
  <r>
    <n v="44678"/>
    <x v="217"/>
    <x v="44"/>
    <x v="0"/>
    <x v="4"/>
    <s v="Staples in misc. colors"/>
    <x v="1920"/>
    <n v="3"/>
    <n v="8.8699999999999992"/>
    <x v="3"/>
    <x v="1"/>
  </r>
  <r>
    <n v="44678"/>
    <x v="217"/>
    <x v="44"/>
    <x v="1"/>
    <x v="5"/>
    <s v="Global Comet Stacking Arm Chair"/>
    <x v="1921"/>
    <n v="3"/>
    <n v="316.88"/>
    <x v="3"/>
    <x v="1"/>
  </r>
  <r>
    <n v="44678"/>
    <x v="217"/>
    <x v="44"/>
    <x v="2"/>
    <x v="15"/>
    <s v="Cisco SPA525G2 5-Line IP Phone"/>
    <x v="1922"/>
    <n v="8"/>
    <n v="648.55999999999995"/>
    <x v="3"/>
    <x v="1"/>
  </r>
  <r>
    <n v="44678"/>
    <x v="529"/>
    <x v="26"/>
    <x v="0"/>
    <x v="12"/>
    <s v="Belkin 6 Outlet Metallic Surge Strip"/>
    <x v="1874"/>
    <n v="5"/>
    <n v="3.27"/>
    <x v="3"/>
    <x v="1"/>
  </r>
  <r>
    <n v="44678"/>
    <x v="529"/>
    <x v="26"/>
    <x v="0"/>
    <x v="14"/>
    <s v="Acme Value Line Scissors"/>
    <x v="1821"/>
    <n v="2"/>
    <n v="0.73"/>
    <x v="3"/>
    <x v="1"/>
  </r>
  <r>
    <n v="44679"/>
    <x v="277"/>
    <x v="0"/>
    <x v="0"/>
    <x v="12"/>
    <s v="Holmes Odor Grabber"/>
    <x v="1923"/>
    <n v="3"/>
    <n v="-20.329999999999998"/>
    <x v="3"/>
    <x v="1"/>
  </r>
  <r>
    <n v="44679"/>
    <x v="277"/>
    <x v="0"/>
    <x v="0"/>
    <x v="2"/>
    <s v="Akro-Mils 12-Gallon Tote"/>
    <x v="1924"/>
    <n v="3"/>
    <n v="2.68"/>
    <x v="3"/>
    <x v="1"/>
  </r>
  <r>
    <n v="44679"/>
    <x v="277"/>
    <x v="0"/>
    <x v="0"/>
    <x v="3"/>
    <s v="GBC Twin Loop Wire Binding Elements, 9/16&quot; Spine, Black"/>
    <x v="393"/>
    <n v="4"/>
    <n v="-18.87"/>
    <x v="3"/>
    <x v="1"/>
  </r>
  <r>
    <n v="44679"/>
    <x v="26"/>
    <x v="14"/>
    <x v="0"/>
    <x v="12"/>
    <s v="Kensington 7 Outlet MasterPiece Power Center with Fax/Phone Line Protection"/>
    <x v="1925"/>
    <n v="1"/>
    <n v="41.5"/>
    <x v="3"/>
    <x v="1"/>
  </r>
  <r>
    <n v="44679"/>
    <x v="26"/>
    <x v="14"/>
    <x v="0"/>
    <x v="3"/>
    <s v="Fellowes PB500 Electric Punch Plastic Comb Binding Machine with Manual Bind"/>
    <x v="1926"/>
    <n v="3"/>
    <n v="1906.49"/>
    <x v="3"/>
    <x v="1"/>
  </r>
  <r>
    <n v="44680"/>
    <x v="412"/>
    <x v="2"/>
    <x v="0"/>
    <x v="0"/>
    <s v="Xerox 1949"/>
    <x v="1140"/>
    <n v="2"/>
    <n v="2.89"/>
    <x v="3"/>
    <x v="1"/>
  </r>
  <r>
    <n v="44681"/>
    <x v="152"/>
    <x v="1"/>
    <x v="1"/>
    <x v="5"/>
    <s v="Global Value Mid-Back Manager's Chair, Gray"/>
    <x v="1927"/>
    <n v="5"/>
    <n v="-15.22"/>
    <x v="3"/>
    <x v="1"/>
  </r>
  <r>
    <n v="44681"/>
    <x v="157"/>
    <x v="10"/>
    <x v="2"/>
    <x v="6"/>
    <s v="Cisco Unified IP Phone 7945G VoIP phone"/>
    <x v="1928"/>
    <n v="5"/>
    <n v="-255.74"/>
    <x v="3"/>
    <x v="1"/>
  </r>
  <r>
    <n v="44681"/>
    <x v="127"/>
    <x v="3"/>
    <x v="0"/>
    <x v="4"/>
    <s v="Newell 324"/>
    <x v="1929"/>
    <n v="3"/>
    <n v="9.6999999999999993"/>
    <x v="3"/>
    <x v="1"/>
  </r>
  <r>
    <n v="44681"/>
    <x v="127"/>
    <x v="3"/>
    <x v="2"/>
    <x v="6"/>
    <s v="Cush Cases Heavy Duty Rugged Cover Case for Samsung Galaxy S5 - Purple"/>
    <x v="1930"/>
    <n v="5"/>
    <n v="1.73"/>
    <x v="3"/>
    <x v="1"/>
  </r>
  <r>
    <n v="44681"/>
    <x v="638"/>
    <x v="32"/>
    <x v="1"/>
    <x v="8"/>
    <s v="Eldon 200 Class Desk Accessories, Burgundy"/>
    <x v="1931"/>
    <n v="5"/>
    <n v="13.19"/>
    <x v="3"/>
    <x v="1"/>
  </r>
  <r>
    <n v="44681"/>
    <x v="638"/>
    <x v="32"/>
    <x v="1"/>
    <x v="8"/>
    <s v="DAX Two-Tone Rosewood/Black Document Frame, Desktop, 5 x 7"/>
    <x v="1932"/>
    <n v="1"/>
    <n v="3.79"/>
    <x v="3"/>
    <x v="1"/>
  </r>
  <r>
    <n v="44681"/>
    <x v="638"/>
    <x v="32"/>
    <x v="2"/>
    <x v="6"/>
    <s v="iKross Bluetooth Portable Keyboard + Cell Phone Stand Holder + Brush for Apple iPhone 5S 5C 5, 4S 4"/>
    <x v="1933"/>
    <n v="10"/>
    <n v="58.66"/>
    <x v="3"/>
    <x v="1"/>
  </r>
  <r>
    <n v="44681"/>
    <x v="638"/>
    <x v="32"/>
    <x v="1"/>
    <x v="8"/>
    <s v="Eldon ImÃ ge Series Desk Accessories, Clear"/>
    <x v="1934"/>
    <n v="5"/>
    <n v="10.45"/>
    <x v="3"/>
    <x v="1"/>
  </r>
  <r>
    <n v="44681"/>
    <x v="638"/>
    <x v="32"/>
    <x v="0"/>
    <x v="0"/>
    <s v="Weyerhaeuser First Choice Laser/Copy Paper (20Lb. and 88 Bright)"/>
    <x v="710"/>
    <n v="1"/>
    <n v="3.11"/>
    <x v="3"/>
    <x v="1"/>
  </r>
  <r>
    <n v="44682"/>
    <x v="403"/>
    <x v="3"/>
    <x v="2"/>
    <x v="6"/>
    <s v="OtterBox Defender Series Case - iPhone 5c"/>
    <x v="1935"/>
    <n v="3"/>
    <n v="11.09"/>
    <x v="4"/>
    <x v="1"/>
  </r>
  <r>
    <n v="44682"/>
    <x v="639"/>
    <x v="16"/>
    <x v="1"/>
    <x v="8"/>
    <s v="DAX Black Cherry Wood-Tone Poster Frame"/>
    <x v="127"/>
    <n v="3"/>
    <n v="14.3"/>
    <x v="4"/>
    <x v="1"/>
  </r>
  <r>
    <n v="44682"/>
    <x v="639"/>
    <x v="16"/>
    <x v="0"/>
    <x v="14"/>
    <s v="Fiskars 8&quot; Scissors, 2/Pack"/>
    <x v="1040"/>
    <n v="3"/>
    <n v="4.6500000000000004"/>
    <x v="4"/>
    <x v="1"/>
  </r>
  <r>
    <n v="44682"/>
    <x v="639"/>
    <x v="16"/>
    <x v="0"/>
    <x v="4"/>
    <s v="Panasonic KP-380BK Classic Electric Pencil Sharpener"/>
    <x v="1936"/>
    <n v="6"/>
    <n v="10.79"/>
    <x v="4"/>
    <x v="1"/>
  </r>
  <r>
    <n v="44682"/>
    <x v="487"/>
    <x v="3"/>
    <x v="0"/>
    <x v="3"/>
    <s v="GBC Twin Loop Wire Binding Elements, 9/16&quot; Spine, Black"/>
    <x v="393"/>
    <n v="1"/>
    <n v="4.41"/>
    <x v="4"/>
    <x v="1"/>
  </r>
  <r>
    <n v="44682"/>
    <x v="487"/>
    <x v="3"/>
    <x v="0"/>
    <x v="2"/>
    <s v="Eldon Simplefile Box Office"/>
    <x v="1937"/>
    <n v="3"/>
    <n v="10.45"/>
    <x v="4"/>
    <x v="1"/>
  </r>
  <r>
    <n v="44682"/>
    <x v="487"/>
    <x v="3"/>
    <x v="0"/>
    <x v="14"/>
    <s v="Acme 10&quot; Easy Grip Assistive Scissors"/>
    <x v="1938"/>
    <n v="2"/>
    <n v="10.52"/>
    <x v="4"/>
    <x v="1"/>
  </r>
  <r>
    <n v="44683"/>
    <x v="479"/>
    <x v="0"/>
    <x v="0"/>
    <x v="1"/>
    <s v="Avery 501"/>
    <x v="1939"/>
    <n v="3"/>
    <n v="2.99"/>
    <x v="4"/>
    <x v="1"/>
  </r>
  <r>
    <n v="44683"/>
    <x v="479"/>
    <x v="0"/>
    <x v="2"/>
    <x v="6"/>
    <s v="Samsung Rugby III"/>
    <x v="1940"/>
    <n v="3"/>
    <n v="13.86"/>
    <x v="4"/>
    <x v="1"/>
  </r>
  <r>
    <n v="44684"/>
    <x v="640"/>
    <x v="3"/>
    <x v="1"/>
    <x v="8"/>
    <s v="Rubbermaid ClusterMat Chairmats, Mat Size- 66&quot; x 60&quot;, Lip 20&quot; x 11&quot; -90 Degree Angle"/>
    <x v="1284"/>
    <n v="6"/>
    <n v="106.54"/>
    <x v="4"/>
    <x v="1"/>
  </r>
  <r>
    <n v="44684"/>
    <x v="149"/>
    <x v="2"/>
    <x v="0"/>
    <x v="4"/>
    <s v="Sanford Prismacolor Professional Thick Lead Art Pencils, 36-Color Set"/>
    <x v="1941"/>
    <n v="2"/>
    <n v="14.23"/>
    <x v="4"/>
    <x v="1"/>
  </r>
  <r>
    <n v="44684"/>
    <x v="149"/>
    <x v="2"/>
    <x v="0"/>
    <x v="12"/>
    <s v="Holmes Replacement Filter for HEPA Air Cleaner, Large Room"/>
    <x v="1942"/>
    <n v="2"/>
    <n v="6.52"/>
    <x v="4"/>
    <x v="1"/>
  </r>
  <r>
    <n v="44684"/>
    <x v="149"/>
    <x v="2"/>
    <x v="0"/>
    <x v="0"/>
    <s v="Xerox 1897"/>
    <x v="1140"/>
    <n v="2"/>
    <n v="2.89"/>
    <x v="4"/>
    <x v="1"/>
  </r>
  <r>
    <n v="44684"/>
    <x v="149"/>
    <x v="2"/>
    <x v="0"/>
    <x v="12"/>
    <s v="Bravo II Megaboss 12-Amp Hard Body Upright, Replacement Belts, 2 Belts per Pack"/>
    <x v="1943"/>
    <n v="7"/>
    <n v="2.0499999999999998"/>
    <x v="4"/>
    <x v="1"/>
  </r>
  <r>
    <n v="44684"/>
    <x v="149"/>
    <x v="2"/>
    <x v="2"/>
    <x v="9"/>
    <s v="SanDisk Cruzer 16 GB USB Flash Drive"/>
    <x v="1586"/>
    <n v="3"/>
    <n v="-0.34"/>
    <x v="4"/>
    <x v="1"/>
  </r>
  <r>
    <n v="44684"/>
    <x v="149"/>
    <x v="2"/>
    <x v="1"/>
    <x v="5"/>
    <s v="Global Leather Highback Executive Chair with Pneumatic Height Adjustment, Black"/>
    <x v="1944"/>
    <n v="6"/>
    <n v="-36.18"/>
    <x v="4"/>
    <x v="1"/>
  </r>
  <r>
    <n v="44684"/>
    <x v="149"/>
    <x v="2"/>
    <x v="0"/>
    <x v="2"/>
    <s v="Fellowes Bankers Box Stor/Drawer Steel Plus"/>
    <x v="1945"/>
    <n v="3"/>
    <n v="-9.59"/>
    <x v="4"/>
    <x v="1"/>
  </r>
  <r>
    <n v="44684"/>
    <x v="641"/>
    <x v="3"/>
    <x v="0"/>
    <x v="4"/>
    <s v="Newell 317"/>
    <x v="1946"/>
    <n v="3"/>
    <n v="2.56"/>
    <x v="4"/>
    <x v="1"/>
  </r>
  <r>
    <n v="44684"/>
    <x v="641"/>
    <x v="3"/>
    <x v="0"/>
    <x v="3"/>
    <s v="Ibico Recycled Linen-Style Covers"/>
    <x v="1947"/>
    <n v="2"/>
    <n v="21.87"/>
    <x v="4"/>
    <x v="1"/>
  </r>
  <r>
    <n v="44684"/>
    <x v="641"/>
    <x v="3"/>
    <x v="2"/>
    <x v="9"/>
    <s v="LogitechÂ Gaming G510s - Keyboard"/>
    <x v="811"/>
    <n v="4"/>
    <n v="122.39"/>
    <x v="4"/>
    <x v="1"/>
  </r>
  <r>
    <n v="44684"/>
    <x v="641"/>
    <x v="3"/>
    <x v="0"/>
    <x v="3"/>
    <s v="GBC Linen Binding Covers"/>
    <x v="827"/>
    <n v="2"/>
    <n v="17.350000000000001"/>
    <x v="4"/>
    <x v="1"/>
  </r>
  <r>
    <n v="44684"/>
    <x v="155"/>
    <x v="3"/>
    <x v="0"/>
    <x v="3"/>
    <s v="Avery Binding System Hidden Tab Executive Style Index Sets"/>
    <x v="1948"/>
    <n v="3"/>
    <n v="5.19"/>
    <x v="4"/>
    <x v="1"/>
  </r>
  <r>
    <n v="44685"/>
    <x v="464"/>
    <x v="20"/>
    <x v="1"/>
    <x v="8"/>
    <s v="Electrix 20W Halogen Replacement Bulb for Zoom-In Desk Lamp"/>
    <x v="1949"/>
    <n v="2"/>
    <n v="12.86"/>
    <x v="4"/>
    <x v="1"/>
  </r>
  <r>
    <n v="44685"/>
    <x v="174"/>
    <x v="1"/>
    <x v="1"/>
    <x v="8"/>
    <s v="Staple-based wall hangings"/>
    <x v="657"/>
    <n v="7"/>
    <n v="-8.92"/>
    <x v="4"/>
    <x v="1"/>
  </r>
  <r>
    <n v="44685"/>
    <x v="123"/>
    <x v="0"/>
    <x v="2"/>
    <x v="6"/>
    <s v="ShoreTel ShorePhone IP 230 VoIP phone"/>
    <x v="1950"/>
    <n v="7"/>
    <n v="118.29"/>
    <x v="4"/>
    <x v="1"/>
  </r>
  <r>
    <n v="44685"/>
    <x v="642"/>
    <x v="18"/>
    <x v="0"/>
    <x v="4"/>
    <s v="Model L Table or Wall-Mount Pencil Sharpener"/>
    <x v="1951"/>
    <n v="7"/>
    <n v="35.26"/>
    <x v="4"/>
    <x v="1"/>
  </r>
  <r>
    <n v="44688"/>
    <x v="643"/>
    <x v="0"/>
    <x v="1"/>
    <x v="13"/>
    <s v="Chromcraft Round Conference Tables"/>
    <x v="1952"/>
    <n v="2"/>
    <n v="-31.37"/>
    <x v="4"/>
    <x v="1"/>
  </r>
  <r>
    <n v="44688"/>
    <x v="643"/>
    <x v="0"/>
    <x v="0"/>
    <x v="0"/>
    <s v="Xerox 198"/>
    <x v="443"/>
    <n v="4"/>
    <n v="5.38"/>
    <x v="4"/>
    <x v="1"/>
  </r>
  <r>
    <n v="44688"/>
    <x v="393"/>
    <x v="5"/>
    <x v="0"/>
    <x v="0"/>
    <s v="Xerox 1902"/>
    <x v="1488"/>
    <n v="2"/>
    <n v="21.01"/>
    <x v="4"/>
    <x v="1"/>
  </r>
  <r>
    <n v="44689"/>
    <x v="595"/>
    <x v="10"/>
    <x v="1"/>
    <x v="8"/>
    <s v="Eldon Regeneration Recycled Desk Accessories, Smoke"/>
    <x v="1953"/>
    <n v="6"/>
    <n v="1.25"/>
    <x v="4"/>
    <x v="1"/>
  </r>
  <r>
    <n v="44689"/>
    <x v="158"/>
    <x v="11"/>
    <x v="0"/>
    <x v="4"/>
    <s v="Newell 321"/>
    <x v="607"/>
    <n v="2"/>
    <n v="0.59"/>
    <x v="4"/>
    <x v="1"/>
  </r>
  <r>
    <n v="44689"/>
    <x v="392"/>
    <x v="28"/>
    <x v="0"/>
    <x v="3"/>
    <s v="Wilson Jones Legal Size Ring Binders"/>
    <x v="1954"/>
    <n v="2"/>
    <n v="21.99"/>
    <x v="4"/>
    <x v="1"/>
  </r>
  <r>
    <n v="44689"/>
    <x v="392"/>
    <x v="28"/>
    <x v="2"/>
    <x v="6"/>
    <s v="VTech DS6151"/>
    <x v="883"/>
    <n v="3"/>
    <n v="105.83"/>
    <x v="4"/>
    <x v="1"/>
  </r>
  <r>
    <n v="44689"/>
    <x v="392"/>
    <x v="28"/>
    <x v="1"/>
    <x v="8"/>
    <s v="Deflect-o EconoMat Studded, No Bevel Mat for Low Pile Carpeting"/>
    <x v="1955"/>
    <n v="3"/>
    <n v="11.16"/>
    <x v="4"/>
    <x v="1"/>
  </r>
  <r>
    <n v="44689"/>
    <x v="314"/>
    <x v="20"/>
    <x v="0"/>
    <x v="0"/>
    <s v="Xerox 1912"/>
    <x v="1956"/>
    <n v="2"/>
    <n v="18.21"/>
    <x v="4"/>
    <x v="1"/>
  </r>
  <r>
    <n v="44689"/>
    <x v="262"/>
    <x v="20"/>
    <x v="1"/>
    <x v="8"/>
    <s v="DAX Black Cherry Wood-Tone Poster Frame"/>
    <x v="1489"/>
    <n v="3"/>
    <n v="30.19"/>
    <x v="4"/>
    <x v="1"/>
  </r>
  <r>
    <n v="44689"/>
    <x v="262"/>
    <x v="20"/>
    <x v="0"/>
    <x v="14"/>
    <s v="Compact Automatic Electric Letter Opener"/>
    <x v="936"/>
    <n v="3"/>
    <n v="7.16"/>
    <x v="4"/>
    <x v="1"/>
  </r>
  <r>
    <n v="44689"/>
    <x v="262"/>
    <x v="20"/>
    <x v="1"/>
    <x v="5"/>
    <s v="Situations Contoured Folding Chairs, 4/Set"/>
    <x v="1879"/>
    <n v="2"/>
    <n v="21.29"/>
    <x v="4"/>
    <x v="1"/>
  </r>
  <r>
    <n v="44689"/>
    <x v="262"/>
    <x v="20"/>
    <x v="2"/>
    <x v="16"/>
    <s v="Sharp AL-1530CS Digital Copier"/>
    <x v="1957"/>
    <n v="7"/>
    <n v="1014.98"/>
    <x v="4"/>
    <x v="1"/>
  </r>
  <r>
    <n v="44689"/>
    <x v="262"/>
    <x v="20"/>
    <x v="0"/>
    <x v="0"/>
    <s v="Xerox 204"/>
    <x v="5"/>
    <n v="3"/>
    <n v="9.33"/>
    <x v="4"/>
    <x v="1"/>
  </r>
  <r>
    <n v="44690"/>
    <x v="297"/>
    <x v="5"/>
    <x v="0"/>
    <x v="3"/>
    <s v="Acco Flexible ACCOHIDE Square Ring Data Binder, Dark Blue, 11 1/2&quot; X 14&quot; 7/8&quot;"/>
    <x v="1958"/>
    <n v="3"/>
    <n v="23.92"/>
    <x v="4"/>
    <x v="1"/>
  </r>
  <r>
    <n v="44691"/>
    <x v="285"/>
    <x v="1"/>
    <x v="0"/>
    <x v="12"/>
    <s v="Tripp Lite Isotel 8 Ultra 8 Outlet Metal Surge"/>
    <x v="1959"/>
    <n v="5"/>
    <n v="-191.62"/>
    <x v="4"/>
    <x v="1"/>
  </r>
  <r>
    <n v="44691"/>
    <x v="285"/>
    <x v="1"/>
    <x v="0"/>
    <x v="4"/>
    <s v="Boston KS Multi-Size Manual Pencil Sharpener"/>
    <x v="1960"/>
    <n v="2"/>
    <n v="3.68"/>
    <x v="4"/>
    <x v="1"/>
  </r>
  <r>
    <n v="44691"/>
    <x v="513"/>
    <x v="26"/>
    <x v="2"/>
    <x v="9"/>
    <s v="Belkin Standard 104 key USB Keyboard"/>
    <x v="887"/>
    <n v="4"/>
    <n v="-2.92"/>
    <x v="4"/>
    <x v="1"/>
  </r>
  <r>
    <n v="44692"/>
    <x v="152"/>
    <x v="12"/>
    <x v="1"/>
    <x v="5"/>
    <s v="Global Chrome Stack Chair"/>
    <x v="1961"/>
    <n v="7"/>
    <n v="16.8"/>
    <x v="4"/>
    <x v="1"/>
  </r>
  <r>
    <n v="44693"/>
    <x v="106"/>
    <x v="3"/>
    <x v="0"/>
    <x v="0"/>
    <s v="Xerox 1962"/>
    <x v="1282"/>
    <n v="3"/>
    <n v="5.78"/>
    <x v="4"/>
    <x v="1"/>
  </r>
  <r>
    <n v="44693"/>
    <x v="106"/>
    <x v="3"/>
    <x v="0"/>
    <x v="0"/>
    <s v="Xerox 1953"/>
    <x v="843"/>
    <n v="6"/>
    <n v="11.56"/>
    <x v="4"/>
    <x v="1"/>
  </r>
  <r>
    <n v="44693"/>
    <x v="374"/>
    <x v="26"/>
    <x v="2"/>
    <x v="6"/>
    <s v="VTech DS6151"/>
    <x v="472"/>
    <n v="2"/>
    <n v="20.16"/>
    <x v="4"/>
    <x v="1"/>
  </r>
  <r>
    <n v="44693"/>
    <x v="86"/>
    <x v="20"/>
    <x v="0"/>
    <x v="2"/>
    <s v="Portable Personal File Box"/>
    <x v="1263"/>
    <n v="3"/>
    <n v="9.89"/>
    <x v="4"/>
    <x v="1"/>
  </r>
  <r>
    <n v="44693"/>
    <x v="644"/>
    <x v="22"/>
    <x v="0"/>
    <x v="3"/>
    <s v="Prestige Round Ring Binders"/>
    <x v="1962"/>
    <n v="3"/>
    <n v="4.92"/>
    <x v="4"/>
    <x v="1"/>
  </r>
  <r>
    <n v="44693"/>
    <x v="229"/>
    <x v="0"/>
    <x v="1"/>
    <x v="8"/>
    <s v="DAX Wood Document Frame."/>
    <x v="1963"/>
    <n v="4"/>
    <n v="-15.93"/>
    <x v="4"/>
    <x v="1"/>
  </r>
  <r>
    <n v="44693"/>
    <x v="229"/>
    <x v="0"/>
    <x v="2"/>
    <x v="6"/>
    <s v="Digium D40 VoIP phone"/>
    <x v="1964"/>
    <n v="6"/>
    <n v="69.650000000000006"/>
    <x v="4"/>
    <x v="1"/>
  </r>
  <r>
    <n v="44693"/>
    <x v="229"/>
    <x v="0"/>
    <x v="0"/>
    <x v="0"/>
    <s v="Xerox 1964"/>
    <x v="1965"/>
    <n v="7"/>
    <n v="41.57"/>
    <x v="4"/>
    <x v="1"/>
  </r>
  <r>
    <n v="44694"/>
    <x v="151"/>
    <x v="1"/>
    <x v="2"/>
    <x v="6"/>
    <s v="Toshiba IPT2010-SD IPÂ Telephone"/>
    <x v="1966"/>
    <n v="2"/>
    <n v="16.68"/>
    <x v="4"/>
    <x v="1"/>
  </r>
  <r>
    <n v="44694"/>
    <x v="151"/>
    <x v="1"/>
    <x v="0"/>
    <x v="7"/>
    <s v="Advantus Plastic Paper Clips"/>
    <x v="196"/>
    <n v="4"/>
    <n v="5.6"/>
    <x v="4"/>
    <x v="1"/>
  </r>
  <r>
    <n v="44695"/>
    <x v="618"/>
    <x v="2"/>
    <x v="0"/>
    <x v="4"/>
    <s v="Boston School Pro Electric Pencil Sharpener, 1670"/>
    <x v="1967"/>
    <n v="8"/>
    <n v="17.350000000000001"/>
    <x v="4"/>
    <x v="1"/>
  </r>
  <r>
    <n v="44695"/>
    <x v="618"/>
    <x v="2"/>
    <x v="0"/>
    <x v="1"/>
    <s v="Avery 490"/>
    <x v="1968"/>
    <n v="4"/>
    <n v="17.760000000000002"/>
    <x v="4"/>
    <x v="1"/>
  </r>
  <r>
    <n v="44695"/>
    <x v="618"/>
    <x v="2"/>
    <x v="0"/>
    <x v="10"/>
    <s v="Jet-Pak Recycled Peel 'N' Seal Padded Mailers"/>
    <x v="1969"/>
    <n v="7"/>
    <n v="62.81"/>
    <x v="4"/>
    <x v="1"/>
  </r>
  <r>
    <n v="44695"/>
    <x v="618"/>
    <x v="2"/>
    <x v="0"/>
    <x v="1"/>
    <s v="Avery 4027 File Folder Labels for Dot Matrix Printers, 5000 Labels per Box, White"/>
    <x v="1970"/>
    <n v="4"/>
    <n v="31.75"/>
    <x v="4"/>
    <x v="1"/>
  </r>
  <r>
    <n v="44695"/>
    <x v="618"/>
    <x v="2"/>
    <x v="0"/>
    <x v="4"/>
    <s v="Binney &amp; Smith Crayola Metallic Crayons, 16-Color Pack"/>
    <x v="1971"/>
    <n v="1"/>
    <n v="0.81"/>
    <x v="4"/>
    <x v="1"/>
  </r>
  <r>
    <n v="44695"/>
    <x v="618"/>
    <x v="2"/>
    <x v="0"/>
    <x v="3"/>
    <s v="GBC Linen Binding Covers"/>
    <x v="36"/>
    <n v="2"/>
    <n v="-13.63"/>
    <x v="4"/>
    <x v="1"/>
  </r>
  <r>
    <n v="44695"/>
    <x v="618"/>
    <x v="2"/>
    <x v="0"/>
    <x v="3"/>
    <s v="Wilson Jones Custom Binder Spines &amp; Labels"/>
    <x v="1972"/>
    <n v="3"/>
    <n v="-3.43"/>
    <x v="4"/>
    <x v="1"/>
  </r>
  <r>
    <n v="44695"/>
    <x v="459"/>
    <x v="3"/>
    <x v="0"/>
    <x v="2"/>
    <s v="Tennsco Snap-Together Open Shelving Units, Starter Sets and Add-On Units"/>
    <x v="1410"/>
    <n v="4"/>
    <n v="55.9"/>
    <x v="4"/>
    <x v="1"/>
  </r>
  <r>
    <n v="44695"/>
    <x v="595"/>
    <x v="3"/>
    <x v="1"/>
    <x v="11"/>
    <s v="Bush Andora Bookcase, Maple/Graphite Gray Finish"/>
    <x v="1973"/>
    <n v="5"/>
    <n v="42"/>
    <x v="4"/>
    <x v="1"/>
  </r>
  <r>
    <n v="44695"/>
    <x v="595"/>
    <x v="3"/>
    <x v="1"/>
    <x v="8"/>
    <s v="Dana Halogen Swing-Arm Architect Lamp"/>
    <x v="1974"/>
    <n v="3"/>
    <n v="34.409999999999997"/>
    <x v="4"/>
    <x v="1"/>
  </r>
  <r>
    <n v="44695"/>
    <x v="595"/>
    <x v="3"/>
    <x v="1"/>
    <x v="5"/>
    <s v="Novimex Fabric Task Chair"/>
    <x v="1975"/>
    <n v="2"/>
    <n v="-6.1"/>
    <x v="4"/>
    <x v="1"/>
  </r>
  <r>
    <n v="44695"/>
    <x v="595"/>
    <x v="3"/>
    <x v="1"/>
    <x v="5"/>
    <s v="Global Leather and Oak Executive Chair, Black"/>
    <x v="1976"/>
    <n v="3"/>
    <n v="81.260000000000005"/>
    <x v="4"/>
    <x v="1"/>
  </r>
  <r>
    <n v="44696"/>
    <x v="123"/>
    <x v="4"/>
    <x v="0"/>
    <x v="10"/>
    <s v="Wausau Papers Astrobrights Colored Envelopes"/>
    <x v="150"/>
    <n v="3"/>
    <n v="8.7899999999999991"/>
    <x v="4"/>
    <x v="1"/>
  </r>
  <r>
    <n v="44696"/>
    <x v="452"/>
    <x v="2"/>
    <x v="0"/>
    <x v="2"/>
    <s v="Fellowes Neat Ideas Storage Cubes"/>
    <x v="1552"/>
    <n v="2"/>
    <n v="-10.39"/>
    <x v="4"/>
    <x v="1"/>
  </r>
  <r>
    <n v="44697"/>
    <x v="128"/>
    <x v="16"/>
    <x v="2"/>
    <x v="9"/>
    <s v="Razer Kraken PRO Over Ear PC and Music Headset"/>
    <x v="1977"/>
    <n v="4"/>
    <n v="32"/>
    <x v="4"/>
    <x v="1"/>
  </r>
  <r>
    <n v="44698"/>
    <x v="402"/>
    <x v="0"/>
    <x v="0"/>
    <x v="3"/>
    <s v="GBC Twin Loop Wire Binding Elements"/>
    <x v="447"/>
    <n v="5"/>
    <n v="-49.92"/>
    <x v="4"/>
    <x v="1"/>
  </r>
  <r>
    <n v="44698"/>
    <x v="402"/>
    <x v="0"/>
    <x v="0"/>
    <x v="0"/>
    <s v="Things To Do Today Pad"/>
    <x v="1978"/>
    <n v="3"/>
    <n v="4.93"/>
    <x v="4"/>
    <x v="1"/>
  </r>
  <r>
    <n v="44698"/>
    <x v="265"/>
    <x v="20"/>
    <x v="0"/>
    <x v="1"/>
    <s v="Self-Adhesive Removable Labels"/>
    <x v="1979"/>
    <n v="10"/>
    <n v="15.12"/>
    <x v="4"/>
    <x v="1"/>
  </r>
  <r>
    <n v="44698"/>
    <x v="265"/>
    <x v="20"/>
    <x v="0"/>
    <x v="14"/>
    <s v="Acme Hot Forged Carbon Steel Scissors with Nickel-Plated Handles, 3 7/8&quot; Cut, 8&quot;L"/>
    <x v="1980"/>
    <n v="4"/>
    <n v="16.12"/>
    <x v="4"/>
    <x v="1"/>
  </r>
  <r>
    <n v="44699"/>
    <x v="8"/>
    <x v="3"/>
    <x v="0"/>
    <x v="0"/>
    <s v="Wirebound Message Book, 4 per Page"/>
    <x v="1981"/>
    <n v="2"/>
    <n v="5.32"/>
    <x v="4"/>
    <x v="1"/>
  </r>
  <r>
    <n v="44701"/>
    <x v="320"/>
    <x v="25"/>
    <x v="1"/>
    <x v="8"/>
    <s v="Dana Fluorescent Magnifying Lamp, White, 36&quot;"/>
    <x v="1982"/>
    <n v="4"/>
    <n v="20.39"/>
    <x v="4"/>
    <x v="1"/>
  </r>
  <r>
    <n v="44701"/>
    <x v="320"/>
    <x v="25"/>
    <x v="0"/>
    <x v="3"/>
    <s v="Pressboard Data Binders by Wilson Jones"/>
    <x v="1754"/>
    <n v="4"/>
    <n v="-4.91"/>
    <x v="4"/>
    <x v="1"/>
  </r>
  <r>
    <n v="44702"/>
    <x v="264"/>
    <x v="1"/>
    <x v="0"/>
    <x v="12"/>
    <s v="Fellowes Basic Home/Office Series Surge Protectors"/>
    <x v="1983"/>
    <n v="8"/>
    <n v="-52.96"/>
    <x v="4"/>
    <x v="1"/>
  </r>
  <r>
    <n v="44702"/>
    <x v="311"/>
    <x v="22"/>
    <x v="0"/>
    <x v="3"/>
    <s v="Ibico Plastic and Wire Spiral Binding Combs"/>
    <x v="1984"/>
    <n v="4"/>
    <n v="8.77"/>
    <x v="4"/>
    <x v="1"/>
  </r>
  <r>
    <n v="44702"/>
    <x v="418"/>
    <x v="2"/>
    <x v="0"/>
    <x v="3"/>
    <s v="Wilson Jones Ledger-Size, Piano-Hinge Binder, 2&quot;, Blue"/>
    <x v="522"/>
    <n v="2"/>
    <n v="-18.03"/>
    <x v="4"/>
    <x v="1"/>
  </r>
  <r>
    <n v="44703"/>
    <x v="417"/>
    <x v="3"/>
    <x v="0"/>
    <x v="1"/>
    <s v="Avery 476"/>
    <x v="1985"/>
    <n v="2"/>
    <n v="3.8"/>
    <x v="4"/>
    <x v="1"/>
  </r>
  <r>
    <n v="44703"/>
    <x v="417"/>
    <x v="3"/>
    <x v="2"/>
    <x v="15"/>
    <s v="Zebra GX420t Direct Thermal/Thermal Transfer Printer"/>
    <x v="1986"/>
    <n v="7"/>
    <n v="334.5"/>
    <x v="4"/>
    <x v="1"/>
  </r>
  <r>
    <n v="44703"/>
    <x v="417"/>
    <x v="3"/>
    <x v="0"/>
    <x v="2"/>
    <s v="Pizazz Global Quick File"/>
    <x v="1987"/>
    <n v="7"/>
    <n v="29.34"/>
    <x v="4"/>
    <x v="1"/>
  </r>
  <r>
    <n v="44703"/>
    <x v="417"/>
    <x v="3"/>
    <x v="2"/>
    <x v="6"/>
    <s v="Aastra 57i VoIP phone"/>
    <x v="1988"/>
    <n v="6"/>
    <n v="58.18"/>
    <x v="4"/>
    <x v="1"/>
  </r>
  <r>
    <n v="44704"/>
    <x v="400"/>
    <x v="9"/>
    <x v="0"/>
    <x v="10"/>
    <s v="Cameo Buff Policy Envelopes"/>
    <x v="1989"/>
    <n v="3"/>
    <n v="87.74"/>
    <x v="4"/>
    <x v="1"/>
  </r>
  <r>
    <n v="44704"/>
    <x v="185"/>
    <x v="12"/>
    <x v="0"/>
    <x v="3"/>
    <s v="Cardinal EasyOpen D-Ring Binders"/>
    <x v="1990"/>
    <n v="7"/>
    <n v="-12.8"/>
    <x v="4"/>
    <x v="1"/>
  </r>
  <r>
    <n v="44704"/>
    <x v="185"/>
    <x v="12"/>
    <x v="0"/>
    <x v="12"/>
    <s v="Fellowes Superior 10 Outlet Split Surge Protector"/>
    <x v="1164"/>
    <n v="4"/>
    <n v="13.7"/>
    <x v="4"/>
    <x v="1"/>
  </r>
  <r>
    <n v="44704"/>
    <x v="94"/>
    <x v="43"/>
    <x v="0"/>
    <x v="2"/>
    <s v="Advantus Rolling Storage Box"/>
    <x v="1596"/>
    <n v="3"/>
    <n v="13.89"/>
    <x v="4"/>
    <x v="1"/>
  </r>
  <r>
    <n v="44704"/>
    <x v="39"/>
    <x v="14"/>
    <x v="0"/>
    <x v="12"/>
    <s v="Harmony Air Purifier"/>
    <x v="1991"/>
    <n v="5"/>
    <n v="245.7"/>
    <x v="4"/>
    <x v="1"/>
  </r>
  <r>
    <n v="44704"/>
    <x v="39"/>
    <x v="14"/>
    <x v="1"/>
    <x v="8"/>
    <s v="Westinghouse Clip-On Gooseneck Lamps"/>
    <x v="1992"/>
    <n v="9"/>
    <n v="19.59"/>
    <x v="4"/>
    <x v="1"/>
  </r>
  <r>
    <n v="44705"/>
    <x v="6"/>
    <x v="1"/>
    <x v="1"/>
    <x v="5"/>
    <s v="Global High-Back Leather Tilter, Burgundy"/>
    <x v="1993"/>
    <n v="7"/>
    <n v="-163.58000000000001"/>
    <x v="4"/>
    <x v="1"/>
  </r>
  <r>
    <n v="44705"/>
    <x v="6"/>
    <x v="1"/>
    <x v="0"/>
    <x v="3"/>
    <s v="Avery Heavy-Duty EZD View Binder with Locking Rings"/>
    <x v="1994"/>
    <n v="6"/>
    <n v="-13.02"/>
    <x v="4"/>
    <x v="1"/>
  </r>
  <r>
    <n v="44706"/>
    <x v="645"/>
    <x v="26"/>
    <x v="0"/>
    <x v="12"/>
    <s v="Kensington 4 Outlet MasterPiece Compact Power Control Center"/>
    <x v="1995"/>
    <n v="13"/>
    <n v="84.57"/>
    <x v="4"/>
    <x v="1"/>
  </r>
  <r>
    <n v="44706"/>
    <x v="70"/>
    <x v="3"/>
    <x v="1"/>
    <x v="8"/>
    <s v="Ultra Door Push Plate"/>
    <x v="57"/>
    <n v="3"/>
    <n v="4.8600000000000003"/>
    <x v="4"/>
    <x v="1"/>
  </r>
  <r>
    <n v="44706"/>
    <x v="39"/>
    <x v="42"/>
    <x v="0"/>
    <x v="4"/>
    <s v="SANFORD Major Accent Highlighters"/>
    <x v="866"/>
    <n v="3"/>
    <n v="8.07"/>
    <x v="4"/>
    <x v="1"/>
  </r>
  <r>
    <n v="44706"/>
    <x v="39"/>
    <x v="42"/>
    <x v="0"/>
    <x v="3"/>
    <s v="GBC DocuBind P50 Personal Binding Machine"/>
    <x v="1996"/>
    <n v="2"/>
    <n v="60.14"/>
    <x v="4"/>
    <x v="1"/>
  </r>
  <r>
    <n v="44706"/>
    <x v="563"/>
    <x v="15"/>
    <x v="2"/>
    <x v="6"/>
    <s v="Wi-Ex zBoost YX540 Cellular Phone Signal Booster"/>
    <x v="1997"/>
    <n v="4"/>
    <n v="58.38"/>
    <x v="4"/>
    <x v="1"/>
  </r>
  <r>
    <n v="44706"/>
    <x v="22"/>
    <x v="0"/>
    <x v="0"/>
    <x v="14"/>
    <s v="Fiskars Spring-Action Scissors"/>
    <x v="1998"/>
    <n v="2"/>
    <n v="1.68"/>
    <x v="4"/>
    <x v="1"/>
  </r>
  <r>
    <n v="44706"/>
    <x v="22"/>
    <x v="0"/>
    <x v="0"/>
    <x v="0"/>
    <s v="Xerox 1978"/>
    <x v="1999"/>
    <n v="7"/>
    <n v="11.73"/>
    <x v="4"/>
    <x v="1"/>
  </r>
  <r>
    <n v="44706"/>
    <x v="22"/>
    <x v="0"/>
    <x v="2"/>
    <x v="9"/>
    <s v="Logitech G35 7.1-Channel Surround Sound Headset"/>
    <x v="2000"/>
    <n v="2"/>
    <n v="36.4"/>
    <x v="4"/>
    <x v="1"/>
  </r>
  <r>
    <n v="44707"/>
    <x v="151"/>
    <x v="25"/>
    <x v="0"/>
    <x v="0"/>
    <s v="Xerox 1991"/>
    <x v="2001"/>
    <n v="1"/>
    <n v="5.94"/>
    <x v="4"/>
    <x v="1"/>
  </r>
  <r>
    <n v="44707"/>
    <x v="151"/>
    <x v="25"/>
    <x v="0"/>
    <x v="0"/>
    <s v="Xerox 1937"/>
    <x v="2002"/>
    <n v="4"/>
    <n v="53.8"/>
    <x v="4"/>
    <x v="1"/>
  </r>
  <r>
    <n v="44707"/>
    <x v="151"/>
    <x v="25"/>
    <x v="0"/>
    <x v="10"/>
    <s v="Security-Tint Envelopes"/>
    <x v="2003"/>
    <n v="2"/>
    <n v="4.43"/>
    <x v="4"/>
    <x v="1"/>
  </r>
  <r>
    <n v="44707"/>
    <x v="151"/>
    <x v="25"/>
    <x v="2"/>
    <x v="9"/>
    <s v="Logitech 910-002974 M325 Wireless Mouse for Web Scrolling"/>
    <x v="1213"/>
    <n v="7"/>
    <n v="50.38"/>
    <x v="4"/>
    <x v="1"/>
  </r>
  <r>
    <n v="44707"/>
    <x v="131"/>
    <x v="22"/>
    <x v="1"/>
    <x v="8"/>
    <s v="DAX Metal Frame, Desktop, Stepped-Edge"/>
    <x v="2004"/>
    <n v="1"/>
    <n v="7.89"/>
    <x v="4"/>
    <x v="1"/>
  </r>
  <r>
    <n v="44707"/>
    <x v="255"/>
    <x v="0"/>
    <x v="1"/>
    <x v="5"/>
    <s v="Novimex Swivel Fabric Task Chair"/>
    <x v="2005"/>
    <n v="1"/>
    <n v="-28.69"/>
    <x v="4"/>
    <x v="1"/>
  </r>
  <r>
    <n v="44707"/>
    <x v="255"/>
    <x v="0"/>
    <x v="2"/>
    <x v="15"/>
    <s v="StarTech.com 10/100 VDSL2 Ethernet Extender Kit"/>
    <x v="879"/>
    <n v="2"/>
    <n v="-79.91"/>
    <x v="4"/>
    <x v="1"/>
  </r>
  <r>
    <n v="44707"/>
    <x v="255"/>
    <x v="0"/>
    <x v="1"/>
    <x v="5"/>
    <s v="Global Stack Chair with Arms, Black"/>
    <x v="2006"/>
    <n v="5"/>
    <n v="-4.5"/>
    <x v="4"/>
    <x v="1"/>
  </r>
  <r>
    <n v="44709"/>
    <x v="646"/>
    <x v="22"/>
    <x v="0"/>
    <x v="4"/>
    <s v="Newell 311"/>
    <x v="46"/>
    <n v="3"/>
    <n v="1.79"/>
    <x v="4"/>
    <x v="1"/>
  </r>
  <r>
    <n v="44709"/>
    <x v="366"/>
    <x v="20"/>
    <x v="0"/>
    <x v="4"/>
    <s v="Boston 16701 Slimline Battery Pencil Sharpener"/>
    <x v="2007"/>
    <n v="3"/>
    <n v="14.35"/>
    <x v="4"/>
    <x v="1"/>
  </r>
  <r>
    <n v="44709"/>
    <x v="366"/>
    <x v="20"/>
    <x v="0"/>
    <x v="1"/>
    <s v="Avery 494"/>
    <x v="2008"/>
    <n v="5"/>
    <n v="6"/>
    <x v="4"/>
    <x v="1"/>
  </r>
  <r>
    <n v="44709"/>
    <x v="282"/>
    <x v="20"/>
    <x v="2"/>
    <x v="6"/>
    <s v="Panasonic Kx-TS550"/>
    <x v="2009"/>
    <n v="1"/>
    <n v="13.34"/>
    <x v="4"/>
    <x v="1"/>
  </r>
  <r>
    <n v="44709"/>
    <x v="282"/>
    <x v="20"/>
    <x v="0"/>
    <x v="2"/>
    <s v="Hot File 7-Pocket, Floor Stand"/>
    <x v="688"/>
    <n v="3"/>
    <n v="160.62"/>
    <x v="4"/>
    <x v="1"/>
  </r>
  <r>
    <n v="44709"/>
    <x v="282"/>
    <x v="20"/>
    <x v="0"/>
    <x v="3"/>
    <s v="Acco Pressboard Covers with Storage Hooks, 9 1/2&quot; x 11&quot;, Executive Red"/>
    <x v="675"/>
    <n v="2"/>
    <n v="2.06"/>
    <x v="4"/>
    <x v="1"/>
  </r>
  <r>
    <n v="44709"/>
    <x v="282"/>
    <x v="20"/>
    <x v="0"/>
    <x v="0"/>
    <s v="Xerox 219"/>
    <x v="413"/>
    <n v="7"/>
    <n v="21.77"/>
    <x v="4"/>
    <x v="1"/>
  </r>
  <r>
    <n v="44709"/>
    <x v="335"/>
    <x v="37"/>
    <x v="0"/>
    <x v="2"/>
    <s v="Acco Perma 4000 Stacking Storage Drawers"/>
    <x v="2010"/>
    <n v="1"/>
    <n v="2.44"/>
    <x v="4"/>
    <x v="1"/>
  </r>
  <r>
    <n v="44709"/>
    <x v="335"/>
    <x v="37"/>
    <x v="0"/>
    <x v="2"/>
    <s v="Personal Filing Tote with Lid, Black/Gray"/>
    <x v="2011"/>
    <n v="5"/>
    <n v="21.71"/>
    <x v="4"/>
    <x v="1"/>
  </r>
  <r>
    <n v="44710"/>
    <x v="315"/>
    <x v="22"/>
    <x v="0"/>
    <x v="0"/>
    <s v="Xerox 1894"/>
    <x v="331"/>
    <n v="5"/>
    <n v="15.55"/>
    <x v="4"/>
    <x v="1"/>
  </r>
  <r>
    <n v="44710"/>
    <x v="315"/>
    <x v="22"/>
    <x v="0"/>
    <x v="2"/>
    <s v="Standard Rollaway File with Lock"/>
    <x v="2012"/>
    <n v="3"/>
    <n v="140.55000000000001"/>
    <x v="4"/>
    <x v="1"/>
  </r>
  <r>
    <n v="44710"/>
    <x v="315"/>
    <x v="22"/>
    <x v="0"/>
    <x v="3"/>
    <s v="Avery Trapezoid Extra Heavy Duty 4&quot; Binders"/>
    <x v="2013"/>
    <n v="5"/>
    <n v="62.91"/>
    <x v="4"/>
    <x v="1"/>
  </r>
  <r>
    <n v="44710"/>
    <x v="379"/>
    <x v="10"/>
    <x v="1"/>
    <x v="8"/>
    <s v="Tensor &quot;Hersey Kiss&quot; Styled Floor Lamp"/>
    <x v="2014"/>
    <n v="4"/>
    <n v="-4.16"/>
    <x v="4"/>
    <x v="1"/>
  </r>
  <r>
    <n v="44710"/>
    <x v="379"/>
    <x v="10"/>
    <x v="1"/>
    <x v="5"/>
    <s v="Novimex Swivel Fabric Task Chair"/>
    <x v="346"/>
    <n v="3"/>
    <n v="-86.06"/>
    <x v="4"/>
    <x v="1"/>
  </r>
  <r>
    <n v="44710"/>
    <x v="379"/>
    <x v="10"/>
    <x v="0"/>
    <x v="7"/>
    <s v="Ideal Clamps"/>
    <x v="2015"/>
    <n v="5"/>
    <n v="2.91"/>
    <x v="4"/>
    <x v="1"/>
  </r>
  <r>
    <n v="44710"/>
    <x v="366"/>
    <x v="18"/>
    <x v="0"/>
    <x v="1"/>
    <s v="Avery 476"/>
    <x v="1192"/>
    <n v="3"/>
    <n v="5.7"/>
    <x v="4"/>
    <x v="1"/>
  </r>
  <r>
    <n v="44710"/>
    <x v="570"/>
    <x v="10"/>
    <x v="0"/>
    <x v="0"/>
    <s v="Easy-staple paper"/>
    <x v="2016"/>
    <n v="3"/>
    <n v="28.71"/>
    <x v="4"/>
    <x v="1"/>
  </r>
  <r>
    <n v="44711"/>
    <x v="647"/>
    <x v="20"/>
    <x v="2"/>
    <x v="6"/>
    <s v="RCA H5401RE1 DECT 6.0 4-Line Cordless Handset With Caller ID/Call Waiting"/>
    <x v="104"/>
    <n v="3"/>
    <n v="2.4"/>
    <x v="4"/>
    <x v="1"/>
  </r>
  <r>
    <n v="44711"/>
    <x v="647"/>
    <x v="20"/>
    <x v="0"/>
    <x v="12"/>
    <s v="Eureka The Boss Lite 10-Amp Upright Vacuum, Blue"/>
    <x v="2017"/>
    <n v="2"/>
    <n v="44.89"/>
    <x v="4"/>
    <x v="1"/>
  </r>
  <r>
    <n v="44711"/>
    <x v="647"/>
    <x v="20"/>
    <x v="2"/>
    <x v="6"/>
    <s v="Plantronics MX500i Earset"/>
    <x v="2018"/>
    <n v="3"/>
    <n v="3.87"/>
    <x v="4"/>
    <x v="1"/>
  </r>
  <r>
    <n v="44711"/>
    <x v="648"/>
    <x v="6"/>
    <x v="2"/>
    <x v="9"/>
    <s v="ImationÂ SecureÂ DriveÂ + Hardware Encrypted USBÂ flash driveÂ - 16 GB"/>
    <x v="2019"/>
    <n v="4"/>
    <n v="36.47"/>
    <x v="4"/>
    <x v="1"/>
  </r>
  <r>
    <n v="44712"/>
    <x v="153"/>
    <x v="3"/>
    <x v="0"/>
    <x v="0"/>
    <s v="Southworth 25% Cotton Antique Laid Paper &amp; Envelopes"/>
    <x v="2020"/>
    <n v="7"/>
    <n v="26.27"/>
    <x v="4"/>
    <x v="1"/>
  </r>
  <r>
    <n v="44712"/>
    <x v="153"/>
    <x v="3"/>
    <x v="0"/>
    <x v="0"/>
    <s v="Xerox 1883"/>
    <x v="1479"/>
    <n v="4"/>
    <n v="48.54"/>
    <x v="4"/>
    <x v="1"/>
  </r>
  <r>
    <n v="44712"/>
    <x v="153"/>
    <x v="3"/>
    <x v="0"/>
    <x v="2"/>
    <s v="Tenex Personal Project File with Scoop Front Design, Black"/>
    <x v="2021"/>
    <n v="6"/>
    <n v="21.03"/>
    <x v="4"/>
    <x v="1"/>
  </r>
  <r>
    <n v="44712"/>
    <x v="90"/>
    <x v="37"/>
    <x v="1"/>
    <x v="8"/>
    <s v="3M Hangers With Command Adhesive"/>
    <x v="501"/>
    <n v="6"/>
    <n v="9.1"/>
    <x v="4"/>
    <x v="1"/>
  </r>
  <r>
    <n v="44712"/>
    <x v="51"/>
    <x v="27"/>
    <x v="1"/>
    <x v="11"/>
    <s v="O'Sullivan Living Dimensions 3-Shelf Bookcases"/>
    <x v="2022"/>
    <n v="7"/>
    <n v="140.69"/>
    <x v="4"/>
    <x v="1"/>
  </r>
  <r>
    <n v="44712"/>
    <x v="51"/>
    <x v="27"/>
    <x v="0"/>
    <x v="1"/>
    <s v="Self-Adhesive Removable Labels"/>
    <x v="2023"/>
    <n v="5"/>
    <n v="7.56"/>
    <x v="4"/>
    <x v="1"/>
  </r>
  <r>
    <n v="44712"/>
    <x v="51"/>
    <x v="27"/>
    <x v="0"/>
    <x v="2"/>
    <s v="Fellowes Super Stor/Drawer Files"/>
    <x v="2024"/>
    <n v="2"/>
    <n v="61.39"/>
    <x v="4"/>
    <x v="1"/>
  </r>
  <r>
    <n v="44712"/>
    <x v="649"/>
    <x v="28"/>
    <x v="1"/>
    <x v="5"/>
    <s v="Hon Pagoda Stacking Chairs"/>
    <x v="2025"/>
    <n v="8"/>
    <n v="770.35"/>
    <x v="4"/>
    <x v="1"/>
  </r>
  <r>
    <n v="44712"/>
    <x v="650"/>
    <x v="25"/>
    <x v="0"/>
    <x v="4"/>
    <s v="Newell 347"/>
    <x v="1207"/>
    <n v="3"/>
    <n v="1.1599999999999999"/>
    <x v="4"/>
    <x v="1"/>
  </r>
  <r>
    <n v="44712"/>
    <x v="249"/>
    <x v="20"/>
    <x v="0"/>
    <x v="7"/>
    <s v="Bagged Rubber Bands"/>
    <x v="2026"/>
    <n v="6"/>
    <n v="0.3"/>
    <x v="4"/>
    <x v="1"/>
  </r>
  <r>
    <n v="44712"/>
    <x v="362"/>
    <x v="1"/>
    <x v="0"/>
    <x v="1"/>
    <s v="Avery 501"/>
    <x v="1408"/>
    <n v="2"/>
    <n v="1.99"/>
    <x v="4"/>
    <x v="1"/>
  </r>
  <r>
    <n v="44712"/>
    <x v="362"/>
    <x v="1"/>
    <x v="0"/>
    <x v="0"/>
    <s v="Xerox 1988"/>
    <x v="2027"/>
    <n v="7"/>
    <n v="54.22"/>
    <x v="4"/>
    <x v="1"/>
  </r>
  <r>
    <n v="44712"/>
    <x v="362"/>
    <x v="1"/>
    <x v="1"/>
    <x v="8"/>
    <s v="Tenex Traditional Chairmats for Hard Floors, Average Lip, 36&quot; x 48&quot;"/>
    <x v="1255"/>
    <n v="2"/>
    <n v="-61.87"/>
    <x v="4"/>
    <x v="1"/>
  </r>
  <r>
    <n v="44712"/>
    <x v="362"/>
    <x v="1"/>
    <x v="0"/>
    <x v="3"/>
    <s v="Storex Dura Pro Binders"/>
    <x v="2028"/>
    <n v="3"/>
    <n v="-6.24"/>
    <x v="4"/>
    <x v="1"/>
  </r>
  <r>
    <n v="44712"/>
    <x v="551"/>
    <x v="23"/>
    <x v="0"/>
    <x v="0"/>
    <s v="Xerox 1889"/>
    <x v="2029"/>
    <n v="5"/>
    <n v="134.65"/>
    <x v="4"/>
    <x v="1"/>
  </r>
  <r>
    <n v="44712"/>
    <x v="551"/>
    <x v="23"/>
    <x v="0"/>
    <x v="2"/>
    <s v="Fellowes Mobile File Cart, Black"/>
    <x v="1053"/>
    <n v="1"/>
    <n v="16.79"/>
    <x v="4"/>
    <x v="1"/>
  </r>
  <r>
    <n v="44712"/>
    <x v="551"/>
    <x v="23"/>
    <x v="1"/>
    <x v="8"/>
    <s v="Eldon Image Series Black Desk Accessories"/>
    <x v="2030"/>
    <n v="2"/>
    <n v="2.98"/>
    <x v="4"/>
    <x v="1"/>
  </r>
  <r>
    <n v="44713"/>
    <x v="124"/>
    <x v="0"/>
    <x v="0"/>
    <x v="3"/>
    <s v="Avery Poly Binder Pockets"/>
    <x v="2031"/>
    <n v="8"/>
    <n v="-9.16"/>
    <x v="5"/>
    <x v="1"/>
  </r>
  <r>
    <n v="44713"/>
    <x v="124"/>
    <x v="0"/>
    <x v="0"/>
    <x v="0"/>
    <s v="Xerox 1928"/>
    <x v="2032"/>
    <n v="10"/>
    <n v="13.2"/>
    <x v="5"/>
    <x v="1"/>
  </r>
  <r>
    <n v="44713"/>
    <x v="63"/>
    <x v="14"/>
    <x v="2"/>
    <x v="6"/>
    <s v="Polycom CX300 Desktop Phone USB VoIP phone"/>
    <x v="778"/>
    <n v="2"/>
    <n v="83.99"/>
    <x v="5"/>
    <x v="1"/>
  </r>
  <r>
    <n v="44713"/>
    <x v="63"/>
    <x v="14"/>
    <x v="0"/>
    <x v="3"/>
    <s v="Catalog Binders with Expanding Posts"/>
    <x v="2033"/>
    <n v="6"/>
    <n v="181.66"/>
    <x v="5"/>
    <x v="1"/>
  </r>
  <r>
    <n v="44713"/>
    <x v="63"/>
    <x v="14"/>
    <x v="2"/>
    <x v="6"/>
    <s v="iKross Bluetooth Portable Keyboard + Cell Phone Stand Holder + Brush for Apple iPhone 5S 5C 5, 4S 4"/>
    <x v="634"/>
    <n v="2"/>
    <n v="11.73"/>
    <x v="5"/>
    <x v="1"/>
  </r>
  <r>
    <n v="44713"/>
    <x v="63"/>
    <x v="14"/>
    <x v="0"/>
    <x v="1"/>
    <s v="Avery 491"/>
    <x v="2034"/>
    <n v="7"/>
    <n v="13.3"/>
    <x v="5"/>
    <x v="1"/>
  </r>
  <r>
    <n v="44713"/>
    <x v="651"/>
    <x v="3"/>
    <x v="0"/>
    <x v="0"/>
    <s v="Adams Telephone Message Book W/Dividers/Space For Phone Numbers, 5 1/4&quot;X8 1/2&quot;, 300/Messages"/>
    <x v="1562"/>
    <n v="2"/>
    <n v="5.76"/>
    <x v="5"/>
    <x v="1"/>
  </r>
  <r>
    <n v="44716"/>
    <x v="172"/>
    <x v="22"/>
    <x v="0"/>
    <x v="1"/>
    <s v="Avery 501"/>
    <x v="1764"/>
    <n v="2"/>
    <n v="3.47"/>
    <x v="5"/>
    <x v="1"/>
  </r>
  <r>
    <n v="44716"/>
    <x v="172"/>
    <x v="22"/>
    <x v="0"/>
    <x v="4"/>
    <s v="Binney &amp; Smith Crayola Metallic Colored Pencils, 8-Color Set"/>
    <x v="1515"/>
    <n v="2"/>
    <n v="3.06"/>
    <x v="5"/>
    <x v="1"/>
  </r>
  <r>
    <n v="44716"/>
    <x v="492"/>
    <x v="20"/>
    <x v="0"/>
    <x v="0"/>
    <s v="Wirebound Message Books, Two 4 1/4&quot; x 5&quot; Forms per Page"/>
    <x v="195"/>
    <n v="4"/>
    <n v="14.31"/>
    <x v="5"/>
    <x v="1"/>
  </r>
  <r>
    <n v="44716"/>
    <x v="492"/>
    <x v="20"/>
    <x v="1"/>
    <x v="8"/>
    <s v="Executive Impressions 10&quot; Spectator Wall Clock"/>
    <x v="2035"/>
    <n v="3"/>
    <n v="12"/>
    <x v="5"/>
    <x v="1"/>
  </r>
  <r>
    <n v="44716"/>
    <x v="652"/>
    <x v="3"/>
    <x v="2"/>
    <x v="9"/>
    <s v="Logitech Wireless Anywhere Mouse MX for PC and Mac"/>
    <x v="1143"/>
    <n v="2"/>
    <n v="35.99"/>
    <x v="5"/>
    <x v="1"/>
  </r>
  <r>
    <n v="44716"/>
    <x v="652"/>
    <x v="3"/>
    <x v="2"/>
    <x v="9"/>
    <s v="LogitechÂ Z-906 Speaker sys - home theater - 5.1-CH"/>
    <x v="2036"/>
    <n v="3"/>
    <n v="395.99"/>
    <x v="5"/>
    <x v="1"/>
  </r>
  <r>
    <n v="44717"/>
    <x v="615"/>
    <x v="20"/>
    <x v="1"/>
    <x v="5"/>
    <s v="Hon Every-Day Series Multi-Task Chairs"/>
    <x v="2037"/>
    <n v="9"/>
    <n v="169.18"/>
    <x v="5"/>
    <x v="1"/>
  </r>
  <r>
    <n v="44717"/>
    <x v="653"/>
    <x v="24"/>
    <x v="0"/>
    <x v="0"/>
    <s v="Xerox 1981"/>
    <x v="75"/>
    <n v="2"/>
    <n v="4.75"/>
    <x v="5"/>
    <x v="1"/>
  </r>
  <r>
    <n v="44719"/>
    <x v="654"/>
    <x v="3"/>
    <x v="0"/>
    <x v="3"/>
    <s v="3-ring staple pack"/>
    <x v="1206"/>
    <n v="5"/>
    <n v="2.63"/>
    <x v="5"/>
    <x v="1"/>
  </r>
  <r>
    <n v="44719"/>
    <x v="198"/>
    <x v="2"/>
    <x v="0"/>
    <x v="3"/>
    <s v="Aluminum Screw Posts"/>
    <x v="2038"/>
    <n v="4"/>
    <n v="-12.21"/>
    <x v="5"/>
    <x v="1"/>
  </r>
  <r>
    <n v="44719"/>
    <x v="198"/>
    <x v="2"/>
    <x v="0"/>
    <x v="0"/>
    <s v="Xerox 200"/>
    <x v="499"/>
    <n v="5"/>
    <n v="9.07"/>
    <x v="5"/>
    <x v="1"/>
  </r>
  <r>
    <n v="44719"/>
    <x v="198"/>
    <x v="2"/>
    <x v="0"/>
    <x v="4"/>
    <s v="Avery Fluorescent Highlighter Four-Color Set"/>
    <x v="202"/>
    <n v="3"/>
    <n v="1"/>
    <x v="5"/>
    <x v="1"/>
  </r>
  <r>
    <n v="44720"/>
    <x v="585"/>
    <x v="1"/>
    <x v="2"/>
    <x v="9"/>
    <s v="Maxell 4.7GB DVD+R 5/Pack"/>
    <x v="2039"/>
    <n v="3"/>
    <n v="0.74"/>
    <x v="5"/>
    <x v="1"/>
  </r>
  <r>
    <n v="44720"/>
    <x v="585"/>
    <x v="1"/>
    <x v="0"/>
    <x v="12"/>
    <s v="Hoover Shoulder Vac Commercial Portable Vacuum"/>
    <x v="2040"/>
    <n v="2"/>
    <n v="-393.6"/>
    <x v="5"/>
    <x v="1"/>
  </r>
  <r>
    <n v="44720"/>
    <x v="597"/>
    <x v="16"/>
    <x v="0"/>
    <x v="0"/>
    <s v="Xerox 1951"/>
    <x v="2027"/>
    <n v="7"/>
    <n v="54.22"/>
    <x v="5"/>
    <x v="1"/>
  </r>
  <r>
    <n v="44720"/>
    <x v="597"/>
    <x v="16"/>
    <x v="0"/>
    <x v="2"/>
    <s v="Fellowes Super Stor/Drawer Files"/>
    <x v="2041"/>
    <n v="4"/>
    <n v="-6.46"/>
    <x v="5"/>
    <x v="1"/>
  </r>
  <r>
    <n v="44720"/>
    <x v="597"/>
    <x v="16"/>
    <x v="1"/>
    <x v="8"/>
    <s v="Advantus Employee of the Month Certificate Frame, 11 x 13-1/2"/>
    <x v="2042"/>
    <n v="7"/>
    <n v="45.47"/>
    <x v="5"/>
    <x v="1"/>
  </r>
  <r>
    <n v="44720"/>
    <x v="597"/>
    <x v="16"/>
    <x v="0"/>
    <x v="4"/>
    <s v="Newell 344"/>
    <x v="192"/>
    <n v="2"/>
    <n v="0.33"/>
    <x v="5"/>
    <x v="1"/>
  </r>
  <r>
    <n v="44720"/>
    <x v="597"/>
    <x v="16"/>
    <x v="0"/>
    <x v="1"/>
    <s v="Smead Alpha-Z Color-Coded Name Labels First Letter Starter Set"/>
    <x v="2043"/>
    <n v="3"/>
    <n v="3.15"/>
    <x v="5"/>
    <x v="1"/>
  </r>
  <r>
    <n v="44720"/>
    <x v="597"/>
    <x v="16"/>
    <x v="0"/>
    <x v="0"/>
    <s v="Xerox 1963"/>
    <x v="2032"/>
    <n v="10"/>
    <n v="13.2"/>
    <x v="5"/>
    <x v="1"/>
  </r>
  <r>
    <n v="44720"/>
    <x v="597"/>
    <x v="16"/>
    <x v="0"/>
    <x v="3"/>
    <s v="Premier Elliptical Ring Binder, Black"/>
    <x v="1109"/>
    <n v="2"/>
    <n v="-13.39"/>
    <x v="5"/>
    <x v="1"/>
  </r>
  <r>
    <n v="44721"/>
    <x v="408"/>
    <x v="6"/>
    <x v="0"/>
    <x v="3"/>
    <s v="Vinyl Sectional Post Binders"/>
    <x v="2044"/>
    <n v="3"/>
    <n v="56.55"/>
    <x v="5"/>
    <x v="1"/>
  </r>
  <r>
    <n v="44721"/>
    <x v="180"/>
    <x v="14"/>
    <x v="0"/>
    <x v="0"/>
    <s v="Xerox 1995"/>
    <x v="115"/>
    <n v="2"/>
    <n v="6.22"/>
    <x v="5"/>
    <x v="1"/>
  </r>
  <r>
    <n v="44721"/>
    <x v="120"/>
    <x v="34"/>
    <x v="1"/>
    <x v="8"/>
    <s v="Luxo Adjustable Task Clamp Lamp"/>
    <x v="2045"/>
    <n v="4"/>
    <n v="92.39"/>
    <x v="5"/>
    <x v="1"/>
  </r>
  <r>
    <n v="44721"/>
    <x v="120"/>
    <x v="34"/>
    <x v="2"/>
    <x v="6"/>
    <s v="Dexim XPower Skin Super-Thin Power Case for iPhone 5 - Black"/>
    <x v="2046"/>
    <n v="3"/>
    <n v="8.77"/>
    <x v="5"/>
    <x v="1"/>
  </r>
  <r>
    <n v="44721"/>
    <x v="655"/>
    <x v="16"/>
    <x v="0"/>
    <x v="3"/>
    <s v="Green Canvas Binder for 8-1/2&quot; x 14&quot; Sheets"/>
    <x v="2047"/>
    <n v="5"/>
    <n v="-42.8"/>
    <x v="5"/>
    <x v="1"/>
  </r>
  <r>
    <n v="44721"/>
    <x v="655"/>
    <x v="16"/>
    <x v="0"/>
    <x v="3"/>
    <s v="Wilson Jones Elliptical Ring 3 1/2&quot; Capacity Binders, 800 sheets"/>
    <x v="448"/>
    <n v="3"/>
    <n v="-26.96"/>
    <x v="5"/>
    <x v="1"/>
  </r>
  <r>
    <n v="44721"/>
    <x v="655"/>
    <x v="16"/>
    <x v="2"/>
    <x v="9"/>
    <s v="Logitech Keyboard K120"/>
    <x v="2048"/>
    <n v="5"/>
    <n v="-8.17"/>
    <x v="5"/>
    <x v="1"/>
  </r>
  <r>
    <n v="44723"/>
    <x v="12"/>
    <x v="8"/>
    <x v="2"/>
    <x v="9"/>
    <s v="Kingston Digital DataTraveler 16GB USB 2.0"/>
    <x v="2049"/>
    <n v="6"/>
    <n v="10.199999999999999"/>
    <x v="5"/>
    <x v="1"/>
  </r>
  <r>
    <n v="44723"/>
    <x v="12"/>
    <x v="8"/>
    <x v="0"/>
    <x v="3"/>
    <s v="SlimView Poly Binder, 3/8&quot;"/>
    <x v="2050"/>
    <n v="7"/>
    <n v="16.68"/>
    <x v="5"/>
    <x v="1"/>
  </r>
  <r>
    <n v="44723"/>
    <x v="12"/>
    <x v="8"/>
    <x v="0"/>
    <x v="4"/>
    <s v="Boston Electric Pencil Sharpener, Model 1818, Charcoal Black"/>
    <x v="2051"/>
    <n v="2"/>
    <n v="15.76"/>
    <x v="5"/>
    <x v="1"/>
  </r>
  <r>
    <n v="44723"/>
    <x v="12"/>
    <x v="8"/>
    <x v="0"/>
    <x v="0"/>
    <s v="Xerox 222"/>
    <x v="331"/>
    <n v="5"/>
    <n v="15.55"/>
    <x v="5"/>
    <x v="1"/>
  </r>
  <r>
    <n v="44723"/>
    <x v="12"/>
    <x v="8"/>
    <x v="1"/>
    <x v="8"/>
    <s v="DAX Clear Channel Poster Frame"/>
    <x v="2052"/>
    <n v="2"/>
    <n v="10.79"/>
    <x v="5"/>
    <x v="1"/>
  </r>
  <r>
    <n v="44723"/>
    <x v="458"/>
    <x v="16"/>
    <x v="1"/>
    <x v="5"/>
    <s v="Hon 2090 Â“Pillow SoftÂ” Series Mid Back Swivel/Tilt Chairs"/>
    <x v="2053"/>
    <n v="5"/>
    <n v="-182.64"/>
    <x v="5"/>
    <x v="1"/>
  </r>
  <r>
    <n v="44723"/>
    <x v="458"/>
    <x v="16"/>
    <x v="2"/>
    <x v="6"/>
    <s v="Cisco SPA301"/>
    <x v="2054"/>
    <n v="2"/>
    <n v="31.2"/>
    <x v="5"/>
    <x v="1"/>
  </r>
  <r>
    <n v="44723"/>
    <x v="458"/>
    <x v="16"/>
    <x v="1"/>
    <x v="8"/>
    <s v="Seth Thomas 8 1/2&quot; Cubicle Clock"/>
    <x v="2055"/>
    <n v="3"/>
    <n v="7.3"/>
    <x v="5"/>
    <x v="1"/>
  </r>
  <r>
    <n v="44723"/>
    <x v="458"/>
    <x v="16"/>
    <x v="0"/>
    <x v="4"/>
    <s v="Hunt PowerHouse Electric Pencil Sharpener, Blue"/>
    <x v="2056"/>
    <n v="2"/>
    <n v="7.6"/>
    <x v="5"/>
    <x v="1"/>
  </r>
  <r>
    <n v="44723"/>
    <x v="458"/>
    <x v="16"/>
    <x v="0"/>
    <x v="3"/>
    <s v="Ibico Laser Imprintable Binding System Covers"/>
    <x v="1585"/>
    <n v="5"/>
    <n v="-62.88"/>
    <x v="5"/>
    <x v="1"/>
  </r>
  <r>
    <n v="44723"/>
    <x v="458"/>
    <x v="16"/>
    <x v="0"/>
    <x v="3"/>
    <s v="GBC Standard Plastic Binding Systems' Combs"/>
    <x v="2057"/>
    <n v="2"/>
    <n v="-3.14"/>
    <x v="5"/>
    <x v="1"/>
  </r>
  <r>
    <n v="44723"/>
    <x v="458"/>
    <x v="16"/>
    <x v="0"/>
    <x v="2"/>
    <s v="Tennsco 16-Compartment Lockers with Coat Rack"/>
    <x v="2058"/>
    <n v="2"/>
    <n v="51.83"/>
    <x v="5"/>
    <x v="1"/>
  </r>
  <r>
    <n v="44723"/>
    <x v="458"/>
    <x v="16"/>
    <x v="0"/>
    <x v="2"/>
    <s v="Fellowes High-Stak Drawer Files"/>
    <x v="1826"/>
    <n v="4"/>
    <n v="21.14"/>
    <x v="5"/>
    <x v="1"/>
  </r>
  <r>
    <n v="44724"/>
    <x v="656"/>
    <x v="2"/>
    <x v="0"/>
    <x v="0"/>
    <s v="Xerox 1997"/>
    <x v="1315"/>
    <n v="4"/>
    <n v="7.26"/>
    <x v="5"/>
    <x v="1"/>
  </r>
  <r>
    <n v="44724"/>
    <x v="656"/>
    <x v="2"/>
    <x v="1"/>
    <x v="8"/>
    <s v="DataProducts Ampli Magnifier Task Lamp, Black,"/>
    <x v="2059"/>
    <n v="2"/>
    <n v="4.33"/>
    <x v="5"/>
    <x v="1"/>
  </r>
  <r>
    <n v="44724"/>
    <x v="224"/>
    <x v="7"/>
    <x v="0"/>
    <x v="2"/>
    <s v="Perma STOR-ALL Hanging File Box, 13 1/8&quot;W x 12 1/4&quot;D x 10 1/2&quot;H"/>
    <x v="1691"/>
    <n v="5"/>
    <n v="5.08"/>
    <x v="5"/>
    <x v="1"/>
  </r>
  <r>
    <n v="44724"/>
    <x v="657"/>
    <x v="16"/>
    <x v="2"/>
    <x v="6"/>
    <s v="Speck Products Candyshell Flip Case"/>
    <x v="1081"/>
    <n v="2"/>
    <n v="4.2"/>
    <x v="5"/>
    <x v="1"/>
  </r>
  <r>
    <n v="44724"/>
    <x v="381"/>
    <x v="18"/>
    <x v="0"/>
    <x v="2"/>
    <s v="Recycled Eldon Regeneration Jumbo File"/>
    <x v="396"/>
    <n v="2"/>
    <n v="6.88"/>
    <x v="5"/>
    <x v="1"/>
  </r>
  <r>
    <n v="44725"/>
    <x v="612"/>
    <x v="3"/>
    <x v="0"/>
    <x v="3"/>
    <s v="Aluminum Screw Posts"/>
    <x v="2060"/>
    <n v="3"/>
    <n v="13.73"/>
    <x v="5"/>
    <x v="1"/>
  </r>
  <r>
    <n v="44725"/>
    <x v="526"/>
    <x v="33"/>
    <x v="0"/>
    <x v="4"/>
    <s v="Newell 31"/>
    <x v="2061"/>
    <n v="6"/>
    <n v="6.94"/>
    <x v="5"/>
    <x v="1"/>
  </r>
  <r>
    <n v="44725"/>
    <x v="526"/>
    <x v="33"/>
    <x v="0"/>
    <x v="3"/>
    <s v="Avery Heavy-Duty EZD View Binder with Locking Rings"/>
    <x v="1134"/>
    <n v="3"/>
    <n v="8.8000000000000007"/>
    <x v="5"/>
    <x v="1"/>
  </r>
  <r>
    <n v="44725"/>
    <x v="526"/>
    <x v="33"/>
    <x v="2"/>
    <x v="16"/>
    <s v="Brother DCP1000 Digital 3 in 1 Multifunction Machine"/>
    <x v="2062"/>
    <n v="3"/>
    <n v="314.99"/>
    <x v="5"/>
    <x v="1"/>
  </r>
  <r>
    <n v="44725"/>
    <x v="526"/>
    <x v="33"/>
    <x v="0"/>
    <x v="0"/>
    <s v="Xerox 204"/>
    <x v="331"/>
    <n v="5"/>
    <n v="15.55"/>
    <x v="5"/>
    <x v="1"/>
  </r>
  <r>
    <n v="44725"/>
    <x v="577"/>
    <x v="41"/>
    <x v="0"/>
    <x v="3"/>
    <s v="ACCOHIDE 3-Ring Binder, Blue, 1&quot;"/>
    <x v="1985"/>
    <n v="2"/>
    <n v="3.88"/>
    <x v="5"/>
    <x v="1"/>
  </r>
  <r>
    <n v="44725"/>
    <x v="577"/>
    <x v="41"/>
    <x v="0"/>
    <x v="3"/>
    <s v="Recycled Easel Ring Binders"/>
    <x v="2063"/>
    <n v="2"/>
    <n v="13.43"/>
    <x v="5"/>
    <x v="1"/>
  </r>
  <r>
    <n v="44725"/>
    <x v="577"/>
    <x v="41"/>
    <x v="2"/>
    <x v="9"/>
    <s v="Lenovo 17-Key USB Numeric Keypad"/>
    <x v="2064"/>
    <n v="2"/>
    <n v="14.96"/>
    <x v="5"/>
    <x v="1"/>
  </r>
  <r>
    <n v="44725"/>
    <x v="302"/>
    <x v="4"/>
    <x v="0"/>
    <x v="0"/>
    <s v="Xerox 202"/>
    <x v="710"/>
    <n v="1"/>
    <n v="3.11"/>
    <x v="5"/>
    <x v="1"/>
  </r>
  <r>
    <n v="44725"/>
    <x v="658"/>
    <x v="10"/>
    <x v="0"/>
    <x v="4"/>
    <s v="Newell 320"/>
    <x v="132"/>
    <n v="1"/>
    <n v="0.3"/>
    <x v="5"/>
    <x v="1"/>
  </r>
  <r>
    <n v="44726"/>
    <x v="525"/>
    <x v="2"/>
    <x v="1"/>
    <x v="8"/>
    <s v="Eldon Expressions Punched Metal &amp; Wood Desk Accessories, Pewter &amp; Cherry"/>
    <x v="2065"/>
    <n v="6"/>
    <n v="5.1100000000000003"/>
    <x v="5"/>
    <x v="1"/>
  </r>
  <r>
    <n v="44727"/>
    <x v="184"/>
    <x v="12"/>
    <x v="0"/>
    <x v="0"/>
    <s v="Xerox 1895"/>
    <x v="1571"/>
    <n v="2"/>
    <n v="2.99"/>
    <x v="5"/>
    <x v="1"/>
  </r>
  <r>
    <n v="44727"/>
    <x v="184"/>
    <x v="12"/>
    <x v="0"/>
    <x v="2"/>
    <s v="Belkin 19&quot; Vented Equipment Shelf, Black"/>
    <x v="2066"/>
    <n v="2"/>
    <n v="-19.559999999999999"/>
    <x v="5"/>
    <x v="1"/>
  </r>
  <r>
    <n v="44727"/>
    <x v="184"/>
    <x v="12"/>
    <x v="1"/>
    <x v="8"/>
    <s v="Eldon &quot;L&quot; Workstation Diamond Chairmat"/>
    <x v="2067"/>
    <n v="6"/>
    <n v="-36.47"/>
    <x v="5"/>
    <x v="1"/>
  </r>
  <r>
    <n v="44727"/>
    <x v="184"/>
    <x v="12"/>
    <x v="1"/>
    <x v="8"/>
    <s v="DAX Copper Panel Document Frame, 5 x 7 Size"/>
    <x v="2068"/>
    <n v="4"/>
    <n v="11.07"/>
    <x v="5"/>
    <x v="1"/>
  </r>
  <r>
    <n v="44727"/>
    <x v="482"/>
    <x v="16"/>
    <x v="2"/>
    <x v="9"/>
    <s v="Belkin Standard 104 key USB Keyboard"/>
    <x v="2069"/>
    <n v="1"/>
    <n v="-0.73"/>
    <x v="5"/>
    <x v="1"/>
  </r>
  <r>
    <n v="44727"/>
    <x v="271"/>
    <x v="3"/>
    <x v="2"/>
    <x v="6"/>
    <s v="Jabra SPEAK 410"/>
    <x v="2070"/>
    <n v="3"/>
    <n v="22.56"/>
    <x v="5"/>
    <x v="1"/>
  </r>
  <r>
    <n v="44728"/>
    <x v="300"/>
    <x v="2"/>
    <x v="0"/>
    <x v="10"/>
    <s v="Peel &amp; Seel Envelopes"/>
    <x v="2071"/>
    <n v="2"/>
    <n v="2.17"/>
    <x v="5"/>
    <x v="1"/>
  </r>
  <r>
    <n v="44728"/>
    <x v="3"/>
    <x v="0"/>
    <x v="0"/>
    <x v="10"/>
    <s v="Staple envelope"/>
    <x v="2072"/>
    <n v="3"/>
    <n v="9.34"/>
    <x v="5"/>
    <x v="1"/>
  </r>
  <r>
    <n v="44728"/>
    <x v="3"/>
    <x v="0"/>
    <x v="0"/>
    <x v="0"/>
    <s v="Xerox 188"/>
    <x v="2073"/>
    <n v="3"/>
    <n v="9.8699999999999992"/>
    <x v="5"/>
    <x v="1"/>
  </r>
  <r>
    <n v="44728"/>
    <x v="3"/>
    <x v="0"/>
    <x v="1"/>
    <x v="5"/>
    <s v="Office Star - Contemporary Swivel Chair with Padded Adjustable Arms and Flex Back"/>
    <x v="2074"/>
    <n v="2"/>
    <n v="-25.38"/>
    <x v="5"/>
    <x v="1"/>
  </r>
  <r>
    <n v="44728"/>
    <x v="164"/>
    <x v="20"/>
    <x v="0"/>
    <x v="3"/>
    <s v="Fellowes PB500 Electric Punch Plastic Comb Binding Machine with Manual Bind"/>
    <x v="2075"/>
    <n v="3"/>
    <n v="1143.8900000000001"/>
    <x v="5"/>
    <x v="1"/>
  </r>
  <r>
    <n v="44728"/>
    <x v="164"/>
    <x v="20"/>
    <x v="2"/>
    <x v="6"/>
    <s v="RCA Visys Integrated PBX 8-Line Router"/>
    <x v="2076"/>
    <n v="2"/>
    <n v="33.5"/>
    <x v="5"/>
    <x v="1"/>
  </r>
  <r>
    <n v="44730"/>
    <x v="659"/>
    <x v="12"/>
    <x v="0"/>
    <x v="0"/>
    <s v="Xerox 1922"/>
    <x v="1177"/>
    <n v="3"/>
    <n v="4.33"/>
    <x v="5"/>
    <x v="1"/>
  </r>
  <r>
    <n v="44730"/>
    <x v="659"/>
    <x v="12"/>
    <x v="0"/>
    <x v="3"/>
    <s v="Peel &amp; Stick Add-On Corner Pockets"/>
    <x v="2077"/>
    <n v="7"/>
    <n v="-3.33"/>
    <x v="5"/>
    <x v="1"/>
  </r>
  <r>
    <n v="44730"/>
    <x v="659"/>
    <x v="12"/>
    <x v="0"/>
    <x v="3"/>
    <s v="Aluminum Screw Posts"/>
    <x v="1816"/>
    <n v="2"/>
    <n v="-6.1"/>
    <x v="5"/>
    <x v="1"/>
  </r>
  <r>
    <n v="44730"/>
    <x v="659"/>
    <x v="12"/>
    <x v="1"/>
    <x v="8"/>
    <s v="Flat Face Poster Frame"/>
    <x v="2078"/>
    <n v="5"/>
    <n v="20.72"/>
    <x v="5"/>
    <x v="1"/>
  </r>
  <r>
    <n v="44730"/>
    <x v="100"/>
    <x v="3"/>
    <x v="0"/>
    <x v="4"/>
    <s v="BOSTON Ranger #55 Pencil Sharpener, Black"/>
    <x v="2079"/>
    <n v="2"/>
    <n v="15.07"/>
    <x v="5"/>
    <x v="1"/>
  </r>
  <r>
    <n v="44730"/>
    <x v="535"/>
    <x v="16"/>
    <x v="0"/>
    <x v="4"/>
    <s v="Dixon Prang Watercolor Pencils, 10-Color Set with Brush"/>
    <x v="2080"/>
    <n v="4"/>
    <n v="3.58"/>
    <x v="5"/>
    <x v="1"/>
  </r>
  <r>
    <n v="44730"/>
    <x v="625"/>
    <x v="15"/>
    <x v="0"/>
    <x v="3"/>
    <s v="Avery Self-Adhesive Photo Pockets for Polaroid Photos"/>
    <x v="2081"/>
    <n v="3"/>
    <n v="-4.49"/>
    <x v="5"/>
    <x v="1"/>
  </r>
  <r>
    <n v="44730"/>
    <x v="625"/>
    <x v="15"/>
    <x v="1"/>
    <x v="5"/>
    <s v="Global Leather Highback Executive Chair with Pneumatic Height Adjustment, Black"/>
    <x v="2082"/>
    <n v="4"/>
    <n v="56.27"/>
    <x v="5"/>
    <x v="1"/>
  </r>
  <r>
    <n v="44730"/>
    <x v="625"/>
    <x v="15"/>
    <x v="0"/>
    <x v="0"/>
    <s v="Xerox 21"/>
    <x v="1315"/>
    <n v="4"/>
    <n v="7.26"/>
    <x v="5"/>
    <x v="1"/>
  </r>
  <r>
    <n v="44730"/>
    <x v="348"/>
    <x v="6"/>
    <x v="1"/>
    <x v="8"/>
    <s v="Seth Thomas 8 1/2&quot; Cubicle Clock"/>
    <x v="2083"/>
    <n v="3"/>
    <n v="19.47"/>
    <x v="5"/>
    <x v="1"/>
  </r>
  <r>
    <n v="44730"/>
    <x v="348"/>
    <x v="6"/>
    <x v="0"/>
    <x v="2"/>
    <s v="Tennsco Double-Tier Lockers"/>
    <x v="2084"/>
    <n v="2"/>
    <n v="58.51"/>
    <x v="5"/>
    <x v="1"/>
  </r>
  <r>
    <n v="44730"/>
    <x v="348"/>
    <x v="6"/>
    <x v="0"/>
    <x v="3"/>
    <s v="Wilson Jones International Size A4 Ring Binders"/>
    <x v="2085"/>
    <n v="2"/>
    <n v="16.61"/>
    <x v="5"/>
    <x v="1"/>
  </r>
  <r>
    <n v="44730"/>
    <x v="348"/>
    <x v="6"/>
    <x v="2"/>
    <x v="6"/>
    <s v="Cisco SPA301"/>
    <x v="2086"/>
    <n v="3"/>
    <n v="140.38999999999999"/>
    <x v="5"/>
    <x v="1"/>
  </r>
  <r>
    <n v="44730"/>
    <x v="348"/>
    <x v="6"/>
    <x v="0"/>
    <x v="3"/>
    <s v="JM Magazine Binder"/>
    <x v="2087"/>
    <n v="2"/>
    <n v="15.85"/>
    <x v="5"/>
    <x v="1"/>
  </r>
  <r>
    <n v="44731"/>
    <x v="564"/>
    <x v="3"/>
    <x v="1"/>
    <x v="8"/>
    <s v="Eldon 200 Class Desk Accessories"/>
    <x v="2088"/>
    <n v="2"/>
    <n v="4.0199999999999996"/>
    <x v="5"/>
    <x v="1"/>
  </r>
  <r>
    <n v="44731"/>
    <x v="564"/>
    <x v="3"/>
    <x v="0"/>
    <x v="0"/>
    <s v="Xerox 231"/>
    <x v="710"/>
    <n v="1"/>
    <n v="3.11"/>
    <x v="5"/>
    <x v="1"/>
  </r>
  <r>
    <n v="44731"/>
    <x v="564"/>
    <x v="3"/>
    <x v="0"/>
    <x v="10"/>
    <s v="Cameo Buff Policy Envelopes"/>
    <x v="1989"/>
    <n v="3"/>
    <n v="87.74"/>
    <x v="5"/>
    <x v="1"/>
  </r>
  <r>
    <n v="44731"/>
    <x v="5"/>
    <x v="0"/>
    <x v="0"/>
    <x v="3"/>
    <s v="GBC White Gloss Covers, Plain Front"/>
    <x v="2089"/>
    <n v="2"/>
    <n v="-9.56"/>
    <x v="5"/>
    <x v="1"/>
  </r>
  <r>
    <n v="44731"/>
    <x v="307"/>
    <x v="0"/>
    <x v="0"/>
    <x v="2"/>
    <s v="Recycled Steel Personal File for Hanging File Folders"/>
    <x v="2090"/>
    <n v="5"/>
    <n v="14.31"/>
    <x v="5"/>
    <x v="1"/>
  </r>
  <r>
    <n v="44731"/>
    <x v="367"/>
    <x v="2"/>
    <x v="0"/>
    <x v="1"/>
    <s v="Self-Adhesive Address Labels for Typewriters with Dispenser Box"/>
    <x v="1408"/>
    <n v="2"/>
    <n v="1.99"/>
    <x v="5"/>
    <x v="1"/>
  </r>
  <r>
    <n v="44732"/>
    <x v="660"/>
    <x v="3"/>
    <x v="1"/>
    <x v="8"/>
    <s v="Howard Miller 13&quot; Diameter Pewter Finish Round Wall Clock"/>
    <x v="2091"/>
    <n v="6"/>
    <n v="100.48"/>
    <x v="5"/>
    <x v="1"/>
  </r>
  <r>
    <n v="44732"/>
    <x v="660"/>
    <x v="3"/>
    <x v="2"/>
    <x v="6"/>
    <s v="netTALK DUO VoIP Telephone Service"/>
    <x v="2092"/>
    <n v="3"/>
    <n v="47.24"/>
    <x v="5"/>
    <x v="1"/>
  </r>
  <r>
    <n v="44732"/>
    <x v="176"/>
    <x v="26"/>
    <x v="2"/>
    <x v="6"/>
    <s v="Griffin GC36547 PowerJolt SE Lightning Charger"/>
    <x v="2093"/>
    <n v="7"/>
    <n v="15.74"/>
    <x v="5"/>
    <x v="1"/>
  </r>
  <r>
    <n v="44732"/>
    <x v="288"/>
    <x v="2"/>
    <x v="2"/>
    <x v="9"/>
    <s v="Razer Tiamat Over Ear 7.1 Surround Sound PC Gaming Headset"/>
    <x v="2094"/>
    <n v="2"/>
    <n v="92"/>
    <x v="5"/>
    <x v="1"/>
  </r>
  <r>
    <n v="44733"/>
    <x v="287"/>
    <x v="16"/>
    <x v="2"/>
    <x v="6"/>
    <s v="Innergie mMini Combo Duo USB Travel Charging Kit"/>
    <x v="1693"/>
    <n v="3"/>
    <n v="37.79"/>
    <x v="5"/>
    <x v="1"/>
  </r>
  <r>
    <n v="44734"/>
    <x v="318"/>
    <x v="27"/>
    <x v="0"/>
    <x v="7"/>
    <s v="OIC Binder Clips, Mini, 1/4&quot; Capacity, Black"/>
    <x v="2095"/>
    <n v="4"/>
    <n v="2.33"/>
    <x v="5"/>
    <x v="1"/>
  </r>
  <r>
    <n v="44734"/>
    <x v="53"/>
    <x v="1"/>
    <x v="1"/>
    <x v="13"/>
    <s v="Hon Rectangular Conference Tables"/>
    <x v="2096"/>
    <n v="7"/>
    <n v="-525.64"/>
    <x v="5"/>
    <x v="1"/>
  </r>
  <r>
    <n v="44734"/>
    <x v="661"/>
    <x v="20"/>
    <x v="0"/>
    <x v="3"/>
    <s v="GBC Ibimaster 500 Manual ProClick Binding System"/>
    <x v="2097"/>
    <n v="2"/>
    <n v="456.59"/>
    <x v="5"/>
    <x v="1"/>
  </r>
  <r>
    <n v="44735"/>
    <x v="247"/>
    <x v="22"/>
    <x v="2"/>
    <x v="6"/>
    <s v="Pyle PRT45 Retro HomeÂ Telephone"/>
    <x v="2098"/>
    <n v="4"/>
    <n v="22.68"/>
    <x v="5"/>
    <x v="1"/>
  </r>
  <r>
    <n v="44735"/>
    <x v="349"/>
    <x v="3"/>
    <x v="2"/>
    <x v="6"/>
    <s v="Plantronics CS 50-USB -Â headsetÂ - Convertible, Monaural"/>
    <x v="1619"/>
    <n v="2"/>
    <n v="19.04"/>
    <x v="5"/>
    <x v="1"/>
  </r>
  <r>
    <n v="44735"/>
    <x v="349"/>
    <x v="3"/>
    <x v="0"/>
    <x v="7"/>
    <s v="Assorted Color Push Pins"/>
    <x v="2099"/>
    <n v="3"/>
    <n v="1.79"/>
    <x v="5"/>
    <x v="1"/>
  </r>
  <r>
    <n v="44735"/>
    <x v="349"/>
    <x v="3"/>
    <x v="2"/>
    <x v="6"/>
    <s v="JBL Micro Wireless Portable Bluetooth Speaker"/>
    <x v="902"/>
    <n v="3"/>
    <n v="9"/>
    <x v="5"/>
    <x v="1"/>
  </r>
  <r>
    <n v="44735"/>
    <x v="211"/>
    <x v="4"/>
    <x v="1"/>
    <x v="8"/>
    <s v="Eldon Stackable Tray, Side-Load, Legal, Smoke"/>
    <x v="2100"/>
    <n v="3"/>
    <n v="9.32"/>
    <x v="5"/>
    <x v="1"/>
  </r>
  <r>
    <n v="44735"/>
    <x v="211"/>
    <x v="4"/>
    <x v="0"/>
    <x v="3"/>
    <s v="GBC DocuBind P100 Manual Binding Machine"/>
    <x v="2101"/>
    <n v="1"/>
    <n v="74.69"/>
    <x v="5"/>
    <x v="1"/>
  </r>
  <r>
    <n v="44735"/>
    <x v="211"/>
    <x v="4"/>
    <x v="2"/>
    <x v="9"/>
    <s v="Dell Slim USB Multimedia Keyboard"/>
    <x v="2102"/>
    <n v="3"/>
    <n v="18"/>
    <x v="5"/>
    <x v="1"/>
  </r>
  <r>
    <n v="44737"/>
    <x v="662"/>
    <x v="2"/>
    <x v="0"/>
    <x v="0"/>
    <s v="Xerox 211"/>
    <x v="792"/>
    <n v="6"/>
    <n v="10.89"/>
    <x v="5"/>
    <x v="1"/>
  </r>
  <r>
    <n v="44737"/>
    <x v="662"/>
    <x v="2"/>
    <x v="0"/>
    <x v="2"/>
    <s v="Tennsco Industrial Shelving"/>
    <x v="2103"/>
    <n v="2"/>
    <n v="-17.61"/>
    <x v="5"/>
    <x v="1"/>
  </r>
  <r>
    <n v="44737"/>
    <x v="453"/>
    <x v="3"/>
    <x v="1"/>
    <x v="8"/>
    <s v="Dana Halogen Swing-Arm Architect Lamp"/>
    <x v="2104"/>
    <n v="5"/>
    <n v="57.36"/>
    <x v="5"/>
    <x v="1"/>
  </r>
  <r>
    <n v="44737"/>
    <x v="513"/>
    <x v="3"/>
    <x v="0"/>
    <x v="4"/>
    <s v="Staples in misc. colors"/>
    <x v="2105"/>
    <n v="2"/>
    <n v="5.24"/>
    <x v="5"/>
    <x v="1"/>
  </r>
  <r>
    <n v="44737"/>
    <x v="513"/>
    <x v="3"/>
    <x v="0"/>
    <x v="3"/>
    <s v="GBC Velobind Prepunched Cover Sets, Regency Series"/>
    <x v="1935"/>
    <n v="3"/>
    <n v="27.74"/>
    <x v="5"/>
    <x v="1"/>
  </r>
  <r>
    <n v="44737"/>
    <x v="513"/>
    <x v="3"/>
    <x v="0"/>
    <x v="2"/>
    <s v="Tennsco Regal Shelving Units"/>
    <x v="2106"/>
    <n v="3"/>
    <n v="9.1300000000000008"/>
    <x v="5"/>
    <x v="1"/>
  </r>
  <r>
    <n v="44737"/>
    <x v="20"/>
    <x v="0"/>
    <x v="0"/>
    <x v="0"/>
    <s v="Xerox 1884"/>
    <x v="1839"/>
    <n v="3"/>
    <n v="16.18"/>
    <x v="5"/>
    <x v="1"/>
  </r>
  <r>
    <n v="44737"/>
    <x v="20"/>
    <x v="0"/>
    <x v="0"/>
    <x v="3"/>
    <s v="Avery Triangle Shaped Sheet Lifters, Black, 2/Pack"/>
    <x v="2107"/>
    <n v="2"/>
    <n v="-1.48"/>
    <x v="5"/>
    <x v="1"/>
  </r>
  <r>
    <n v="44737"/>
    <x v="20"/>
    <x v="0"/>
    <x v="1"/>
    <x v="8"/>
    <s v="GE General Use Halogen Bulbs, 100 Watts, 1 Bulb per Pack"/>
    <x v="2108"/>
    <n v="9"/>
    <n v="-20.73"/>
    <x v="5"/>
    <x v="1"/>
  </r>
  <r>
    <n v="44737"/>
    <x v="20"/>
    <x v="0"/>
    <x v="0"/>
    <x v="1"/>
    <s v="Avery File Folder Labels"/>
    <x v="1012"/>
    <n v="2"/>
    <n v="1.67"/>
    <x v="5"/>
    <x v="1"/>
  </r>
  <r>
    <n v="44738"/>
    <x v="174"/>
    <x v="14"/>
    <x v="2"/>
    <x v="9"/>
    <s v="Sony 32GB Class 10 Micro SDHC R40 Memory Card"/>
    <x v="634"/>
    <n v="2"/>
    <n v="8.8000000000000007"/>
    <x v="5"/>
    <x v="1"/>
  </r>
  <r>
    <n v="44738"/>
    <x v="52"/>
    <x v="6"/>
    <x v="0"/>
    <x v="3"/>
    <s v="GBC VeloBinder Manual Binding System"/>
    <x v="2109"/>
    <n v="4"/>
    <n v="69.099999999999994"/>
    <x v="5"/>
    <x v="1"/>
  </r>
  <r>
    <n v="44738"/>
    <x v="52"/>
    <x v="6"/>
    <x v="0"/>
    <x v="2"/>
    <s v="Decoflex Hanging Personal Folder File, Blue"/>
    <x v="2110"/>
    <n v="1"/>
    <n v="4.16"/>
    <x v="5"/>
    <x v="1"/>
  </r>
  <r>
    <n v="44738"/>
    <x v="52"/>
    <x v="6"/>
    <x v="0"/>
    <x v="3"/>
    <s v="Acco PRESSTEX Data Binder with Storage Hooks, Dark Blue, 9 1/2&quot; X 11&quot;"/>
    <x v="2111"/>
    <n v="8"/>
    <n v="21.09"/>
    <x v="5"/>
    <x v="1"/>
  </r>
  <r>
    <n v="44738"/>
    <x v="52"/>
    <x v="6"/>
    <x v="1"/>
    <x v="5"/>
    <s v="Office Star - Contemporary Task Swivel Chair"/>
    <x v="100"/>
    <n v="3"/>
    <n v="79.91"/>
    <x v="5"/>
    <x v="1"/>
  </r>
  <r>
    <n v="44738"/>
    <x v="329"/>
    <x v="0"/>
    <x v="2"/>
    <x v="6"/>
    <s v="Polycom SoundStation2 EX ConferenceÂ phone"/>
    <x v="2112"/>
    <n v="3"/>
    <n v="109.34"/>
    <x v="5"/>
    <x v="1"/>
  </r>
  <r>
    <n v="44738"/>
    <x v="524"/>
    <x v="10"/>
    <x v="0"/>
    <x v="0"/>
    <s v="Universal Premium White Copier/Laser Paper (20Lb. and 87 Bright)"/>
    <x v="2113"/>
    <n v="9"/>
    <n v="15.61"/>
    <x v="5"/>
    <x v="1"/>
  </r>
  <r>
    <n v="44740"/>
    <x v="563"/>
    <x v="12"/>
    <x v="0"/>
    <x v="1"/>
    <s v="Avery 501"/>
    <x v="1408"/>
    <n v="2"/>
    <n v="1.99"/>
    <x v="5"/>
    <x v="1"/>
  </r>
  <r>
    <n v="44740"/>
    <x v="563"/>
    <x v="12"/>
    <x v="1"/>
    <x v="8"/>
    <s v="Electrix Halogen Magnifier Lamp"/>
    <x v="2114"/>
    <n v="4"/>
    <n v="46.63"/>
    <x v="5"/>
    <x v="1"/>
  </r>
  <r>
    <n v="44740"/>
    <x v="360"/>
    <x v="10"/>
    <x v="0"/>
    <x v="0"/>
    <s v="Xerox 1999"/>
    <x v="143"/>
    <n v="3"/>
    <n v="5.44"/>
    <x v="5"/>
    <x v="1"/>
  </r>
  <r>
    <n v="44740"/>
    <x v="360"/>
    <x v="10"/>
    <x v="1"/>
    <x v="11"/>
    <s v="Sauder Forest Hills Library with Doors, Woodland Oak Finish"/>
    <x v="2115"/>
    <n v="6"/>
    <n v="-376.69"/>
    <x v="5"/>
    <x v="1"/>
  </r>
  <r>
    <n v="44740"/>
    <x v="114"/>
    <x v="4"/>
    <x v="0"/>
    <x v="3"/>
    <s v="GBC Recycled Regency Composition Covers"/>
    <x v="2116"/>
    <n v="2"/>
    <n v="55"/>
    <x v="5"/>
    <x v="1"/>
  </r>
  <r>
    <n v="44740"/>
    <x v="114"/>
    <x v="4"/>
    <x v="0"/>
    <x v="4"/>
    <s v="Boston Model 1800 Electric Pencil Sharpener, Gray"/>
    <x v="2117"/>
    <n v="5"/>
    <n v="42.23"/>
    <x v="5"/>
    <x v="1"/>
  </r>
  <r>
    <n v="44741"/>
    <x v="236"/>
    <x v="2"/>
    <x v="1"/>
    <x v="8"/>
    <s v="Eldon Executive Woodline II Desk Accessories, Mahogany"/>
    <x v="2118"/>
    <n v="1"/>
    <n v="1.76"/>
    <x v="5"/>
    <x v="1"/>
  </r>
  <r>
    <n v="44741"/>
    <x v="147"/>
    <x v="20"/>
    <x v="0"/>
    <x v="0"/>
    <s v="Ampad Phone Message Book, Recycled, 400 Message Capacity, 5 Â¾Â” x 11Â”"/>
    <x v="2119"/>
    <n v="4"/>
    <n v="11.23"/>
    <x v="5"/>
    <x v="1"/>
  </r>
  <r>
    <n v="44741"/>
    <x v="320"/>
    <x v="20"/>
    <x v="1"/>
    <x v="5"/>
    <s v="Office Star - Mesh Screen back chair with Vinyl seat"/>
    <x v="2120"/>
    <n v="1"/>
    <n v="1.31"/>
    <x v="5"/>
    <x v="1"/>
  </r>
  <r>
    <n v="44741"/>
    <x v="82"/>
    <x v="40"/>
    <x v="2"/>
    <x v="6"/>
    <s v="Cisco 8x8 Inc. 6753i IP Business Phone System"/>
    <x v="2121"/>
    <n v="2"/>
    <n v="72.89"/>
    <x v="5"/>
    <x v="1"/>
  </r>
  <r>
    <n v="44744"/>
    <x v="77"/>
    <x v="0"/>
    <x v="0"/>
    <x v="12"/>
    <s v="Belkin 8 Outlet Surge Protector"/>
    <x v="2122"/>
    <n v="4"/>
    <n v="-85.24"/>
    <x v="6"/>
    <x v="1"/>
  </r>
  <r>
    <n v="44744"/>
    <x v="663"/>
    <x v="1"/>
    <x v="1"/>
    <x v="5"/>
    <s v="Hon 4070 Series Pagoda Armless Upholstered Stacking Chairs"/>
    <x v="1915"/>
    <n v="2"/>
    <n v="-5.83"/>
    <x v="6"/>
    <x v="1"/>
  </r>
  <r>
    <n v="44744"/>
    <x v="663"/>
    <x v="1"/>
    <x v="1"/>
    <x v="5"/>
    <s v="Global Wood Trimmed Manager's Task Chair, Khaki"/>
    <x v="2123"/>
    <n v="6"/>
    <n v="-92.8"/>
    <x v="6"/>
    <x v="1"/>
  </r>
  <r>
    <n v="44744"/>
    <x v="663"/>
    <x v="1"/>
    <x v="0"/>
    <x v="2"/>
    <s v="Advantus Rolling Storage Box"/>
    <x v="2124"/>
    <n v="5"/>
    <n v="6"/>
    <x v="6"/>
    <x v="1"/>
  </r>
  <r>
    <n v="44744"/>
    <x v="663"/>
    <x v="1"/>
    <x v="0"/>
    <x v="2"/>
    <s v="Adjustable Depth Letter/Legal Cart"/>
    <x v="2125"/>
    <n v="3"/>
    <n v="48.99"/>
    <x v="6"/>
    <x v="1"/>
  </r>
  <r>
    <n v="44744"/>
    <x v="663"/>
    <x v="1"/>
    <x v="0"/>
    <x v="0"/>
    <s v="Adams Phone Message Book, Professional, 400 Message Capacity, 5 3/6Â” x 11Â”"/>
    <x v="2126"/>
    <n v="2"/>
    <n v="3.77"/>
    <x v="6"/>
    <x v="1"/>
  </r>
  <r>
    <n v="44744"/>
    <x v="366"/>
    <x v="16"/>
    <x v="0"/>
    <x v="0"/>
    <s v="Easy-staple paper"/>
    <x v="1177"/>
    <n v="3"/>
    <n v="4.03"/>
    <x v="6"/>
    <x v="1"/>
  </r>
  <r>
    <n v="44744"/>
    <x v="366"/>
    <x v="16"/>
    <x v="0"/>
    <x v="0"/>
    <s v="Xerox 1957"/>
    <x v="143"/>
    <n v="3"/>
    <n v="5.64"/>
    <x v="6"/>
    <x v="1"/>
  </r>
  <r>
    <n v="44744"/>
    <x v="50"/>
    <x v="20"/>
    <x v="0"/>
    <x v="0"/>
    <s v="Xerox 209"/>
    <x v="5"/>
    <n v="3"/>
    <n v="9.33"/>
    <x v="6"/>
    <x v="1"/>
  </r>
  <r>
    <n v="44744"/>
    <x v="410"/>
    <x v="25"/>
    <x v="2"/>
    <x v="6"/>
    <s v="Geemarc AmpliPOWER60"/>
    <x v="2127"/>
    <n v="1"/>
    <n v="8.35"/>
    <x v="6"/>
    <x v="1"/>
  </r>
  <r>
    <n v="44744"/>
    <x v="410"/>
    <x v="25"/>
    <x v="1"/>
    <x v="8"/>
    <s v="24-Hour Round Wall Clock"/>
    <x v="2128"/>
    <n v="10"/>
    <n v="45.95"/>
    <x v="6"/>
    <x v="1"/>
  </r>
  <r>
    <n v="44744"/>
    <x v="410"/>
    <x v="25"/>
    <x v="0"/>
    <x v="3"/>
    <s v="Wilson Jones Turn Tabs Binder Tool for Ring Binders"/>
    <x v="18"/>
    <n v="2"/>
    <n v="-2.31"/>
    <x v="6"/>
    <x v="1"/>
  </r>
  <r>
    <n v="44744"/>
    <x v="410"/>
    <x v="25"/>
    <x v="0"/>
    <x v="0"/>
    <s v="Things To Do Today Pad"/>
    <x v="2129"/>
    <n v="2"/>
    <n v="3.29"/>
    <x v="6"/>
    <x v="1"/>
  </r>
  <r>
    <n v="44745"/>
    <x v="664"/>
    <x v="5"/>
    <x v="1"/>
    <x v="5"/>
    <s v="Novimex High-Tech Fabric Mesh Task Chair"/>
    <x v="2130"/>
    <n v="1"/>
    <n v="4.97"/>
    <x v="6"/>
    <x v="1"/>
  </r>
  <r>
    <n v="44745"/>
    <x v="664"/>
    <x v="5"/>
    <x v="0"/>
    <x v="1"/>
    <s v="Dot Matrix Printer Tape Reel Labels, White, 5000/Box"/>
    <x v="2131"/>
    <n v="3"/>
    <n v="144.52000000000001"/>
    <x v="6"/>
    <x v="1"/>
  </r>
  <r>
    <n v="44745"/>
    <x v="486"/>
    <x v="2"/>
    <x v="1"/>
    <x v="8"/>
    <s v="Eldon Antistatic Chair Mats for Low to Medium Pile Carpets"/>
    <x v="2132"/>
    <n v="2"/>
    <n v="-29.48"/>
    <x v="6"/>
    <x v="1"/>
  </r>
  <r>
    <n v="44745"/>
    <x v="486"/>
    <x v="2"/>
    <x v="0"/>
    <x v="0"/>
    <s v="Important Message Pads, 50 4-1/4 x 5-1/2 Forms per Pad"/>
    <x v="1237"/>
    <n v="2"/>
    <n v="2.44"/>
    <x v="6"/>
    <x v="1"/>
  </r>
  <r>
    <n v="44745"/>
    <x v="486"/>
    <x v="2"/>
    <x v="1"/>
    <x v="8"/>
    <s v="Howard Miller 12&quot; Round Wall Clock"/>
    <x v="2133"/>
    <n v="9"/>
    <n v="56.58"/>
    <x v="6"/>
    <x v="1"/>
  </r>
  <r>
    <n v="44746"/>
    <x v="576"/>
    <x v="21"/>
    <x v="2"/>
    <x v="6"/>
    <s v="Mitel MiVoice 5330e IP Phone"/>
    <x v="2134"/>
    <n v="4"/>
    <n v="285.99"/>
    <x v="6"/>
    <x v="1"/>
  </r>
  <r>
    <n v="44746"/>
    <x v="525"/>
    <x v="20"/>
    <x v="0"/>
    <x v="4"/>
    <s v="Colorific Watercolor Pencils"/>
    <x v="2135"/>
    <n v="3"/>
    <n v="4.49"/>
    <x v="6"/>
    <x v="1"/>
  </r>
  <r>
    <n v="44746"/>
    <x v="425"/>
    <x v="3"/>
    <x v="0"/>
    <x v="3"/>
    <s v="Avery Premier Heavy-Duty Binder with Round Locking Rings"/>
    <x v="2136"/>
    <n v="2"/>
    <n v="7.43"/>
    <x v="6"/>
    <x v="1"/>
  </r>
  <r>
    <n v="44747"/>
    <x v="302"/>
    <x v="25"/>
    <x v="1"/>
    <x v="8"/>
    <s v="Stackable Trays"/>
    <x v="1086"/>
    <n v="2"/>
    <n v="0.74"/>
    <x v="6"/>
    <x v="1"/>
  </r>
  <r>
    <n v="44747"/>
    <x v="302"/>
    <x v="25"/>
    <x v="0"/>
    <x v="3"/>
    <s v="Wilson Jones Turn Tabs Binder Tool for Ring Binders"/>
    <x v="2137"/>
    <n v="5"/>
    <n v="-5.78"/>
    <x v="6"/>
    <x v="1"/>
  </r>
  <r>
    <n v="44747"/>
    <x v="665"/>
    <x v="14"/>
    <x v="0"/>
    <x v="3"/>
    <s v="Durable Pressboard Binders"/>
    <x v="2138"/>
    <n v="5"/>
    <n v="8.93"/>
    <x v="6"/>
    <x v="1"/>
  </r>
  <r>
    <n v="44747"/>
    <x v="363"/>
    <x v="2"/>
    <x v="2"/>
    <x v="9"/>
    <s v="HP Standard 104 key PS/2 Keyboard"/>
    <x v="2139"/>
    <n v="3"/>
    <n v="2.1800000000000002"/>
    <x v="6"/>
    <x v="1"/>
  </r>
  <r>
    <n v="44747"/>
    <x v="363"/>
    <x v="2"/>
    <x v="0"/>
    <x v="2"/>
    <s v="Acco Perma 4000 Stacking Storage Drawers"/>
    <x v="1614"/>
    <n v="3"/>
    <n v="-2.44"/>
    <x v="6"/>
    <x v="1"/>
  </r>
  <r>
    <n v="44747"/>
    <x v="138"/>
    <x v="25"/>
    <x v="1"/>
    <x v="8"/>
    <s v="Stackable Trays"/>
    <x v="1086"/>
    <n v="2"/>
    <n v="0.74"/>
    <x v="6"/>
    <x v="1"/>
  </r>
  <r>
    <n v="44747"/>
    <x v="138"/>
    <x v="25"/>
    <x v="0"/>
    <x v="1"/>
    <s v="Avery 508"/>
    <x v="1"/>
    <n v="3"/>
    <n v="4.2699999999999996"/>
    <x v="6"/>
    <x v="1"/>
  </r>
  <r>
    <n v="44748"/>
    <x v="666"/>
    <x v="20"/>
    <x v="1"/>
    <x v="8"/>
    <s v="G.E. Halogen Desk Lamp Bulbs"/>
    <x v="517"/>
    <n v="2"/>
    <n v="6.7"/>
    <x v="6"/>
    <x v="1"/>
  </r>
  <r>
    <n v="44748"/>
    <x v="666"/>
    <x v="20"/>
    <x v="1"/>
    <x v="8"/>
    <s v="Howard Miller 11-1/2&quot; Diameter Ridgewood Wall Clock"/>
    <x v="2140"/>
    <n v="3"/>
    <n v="63.89"/>
    <x v="6"/>
    <x v="1"/>
  </r>
  <r>
    <n v="44748"/>
    <x v="666"/>
    <x v="20"/>
    <x v="2"/>
    <x v="6"/>
    <s v="OtterBox Commuter Series Case - Samsung Galaxy S4"/>
    <x v="2141"/>
    <n v="5"/>
    <n v="2.5"/>
    <x v="6"/>
    <x v="1"/>
  </r>
  <r>
    <n v="44748"/>
    <x v="666"/>
    <x v="20"/>
    <x v="0"/>
    <x v="2"/>
    <s v="Iceberg Mobile Mega Data/Printer Cart"/>
    <x v="2142"/>
    <n v="5"/>
    <n v="156.43"/>
    <x v="6"/>
    <x v="1"/>
  </r>
  <r>
    <n v="44748"/>
    <x v="367"/>
    <x v="32"/>
    <x v="1"/>
    <x v="11"/>
    <s v="Bush Mission Pointe Library"/>
    <x v="2143"/>
    <n v="2"/>
    <n v="60.39"/>
    <x v="6"/>
    <x v="1"/>
  </r>
  <r>
    <n v="44748"/>
    <x v="605"/>
    <x v="3"/>
    <x v="1"/>
    <x v="5"/>
    <s v="Novimex Turbo Task Chair"/>
    <x v="529"/>
    <n v="3"/>
    <n v="-17.04"/>
    <x v="6"/>
    <x v="1"/>
  </r>
  <r>
    <n v="44748"/>
    <x v="302"/>
    <x v="23"/>
    <x v="0"/>
    <x v="4"/>
    <s v="Newell 333"/>
    <x v="997"/>
    <n v="4"/>
    <n v="2.89"/>
    <x v="6"/>
    <x v="1"/>
  </r>
  <r>
    <n v="44750"/>
    <x v="406"/>
    <x v="0"/>
    <x v="0"/>
    <x v="0"/>
    <s v="Xerox 1990"/>
    <x v="1609"/>
    <n v="5"/>
    <n v="6.6"/>
    <x v="6"/>
    <x v="1"/>
  </r>
  <r>
    <n v="44751"/>
    <x v="595"/>
    <x v="32"/>
    <x v="0"/>
    <x v="0"/>
    <s v="Tops Wirebound Message Log Books"/>
    <x v="1369"/>
    <n v="2"/>
    <n v="3.03"/>
    <x v="6"/>
    <x v="1"/>
  </r>
  <r>
    <n v="44751"/>
    <x v="595"/>
    <x v="32"/>
    <x v="0"/>
    <x v="3"/>
    <s v="Wilson Jones Ledger-Size, Piano-Hinge Binder, 2&quot;, Blue"/>
    <x v="224"/>
    <n v="3"/>
    <n v="59.01"/>
    <x v="6"/>
    <x v="1"/>
  </r>
  <r>
    <n v="44751"/>
    <x v="185"/>
    <x v="15"/>
    <x v="0"/>
    <x v="4"/>
    <s v="Binney &amp; Smith inkTank Desk Highlighter, Chisel Tip, Yellow, 12/Box"/>
    <x v="2144"/>
    <n v="3"/>
    <n v="0.84"/>
    <x v="6"/>
    <x v="1"/>
  </r>
  <r>
    <n v="44751"/>
    <x v="542"/>
    <x v="36"/>
    <x v="0"/>
    <x v="7"/>
    <s v="Advantus Map Pennant Flags and Round Head Tacks"/>
    <x v="2145"/>
    <n v="4"/>
    <n v="5.0599999999999996"/>
    <x v="6"/>
    <x v="1"/>
  </r>
  <r>
    <n v="44751"/>
    <x v="542"/>
    <x v="36"/>
    <x v="2"/>
    <x v="15"/>
    <s v="Fellowes Powershred HS-440 4-Sheet High Security Shredder"/>
    <x v="2146"/>
    <n v="3"/>
    <n v="209.24"/>
    <x v="6"/>
    <x v="1"/>
  </r>
  <r>
    <n v="44751"/>
    <x v="542"/>
    <x v="36"/>
    <x v="1"/>
    <x v="8"/>
    <s v="Eldon ClusterMat Chair Mat with Cordless Antistatic Protection"/>
    <x v="2147"/>
    <n v="2"/>
    <n v="20.02"/>
    <x v="6"/>
    <x v="1"/>
  </r>
  <r>
    <n v="44751"/>
    <x v="542"/>
    <x v="36"/>
    <x v="0"/>
    <x v="1"/>
    <s v="Avery 05222 Permanent Self-Adhesive File Folder Labels for Typewriters, on Rolls, White, 250/Roll"/>
    <x v="1192"/>
    <n v="3"/>
    <n v="5.7"/>
    <x v="6"/>
    <x v="1"/>
  </r>
  <r>
    <n v="44751"/>
    <x v="542"/>
    <x v="36"/>
    <x v="0"/>
    <x v="3"/>
    <s v="Performers Binder/Pad Holder, Black"/>
    <x v="2148"/>
    <n v="3"/>
    <n v="42.05"/>
    <x v="6"/>
    <x v="1"/>
  </r>
  <r>
    <n v="44751"/>
    <x v="542"/>
    <x v="36"/>
    <x v="0"/>
    <x v="4"/>
    <s v="Prismacolor Color Pencil Set"/>
    <x v="284"/>
    <n v="4"/>
    <n v="32.54"/>
    <x v="6"/>
    <x v="1"/>
  </r>
  <r>
    <n v="44751"/>
    <x v="542"/>
    <x v="36"/>
    <x v="0"/>
    <x v="3"/>
    <s v="GBC Recycled VeloBinder Covers"/>
    <x v="2149"/>
    <n v="9"/>
    <n v="70.55"/>
    <x v="6"/>
    <x v="1"/>
  </r>
  <r>
    <n v="44751"/>
    <x v="542"/>
    <x v="36"/>
    <x v="0"/>
    <x v="3"/>
    <s v="Wilson Jones Active Use Binders"/>
    <x v="1258"/>
    <n v="6"/>
    <n v="21.4"/>
    <x v="6"/>
    <x v="1"/>
  </r>
  <r>
    <n v="44751"/>
    <x v="542"/>
    <x v="36"/>
    <x v="0"/>
    <x v="2"/>
    <s v="Project Tote Personal File"/>
    <x v="2150"/>
    <n v="7"/>
    <n v="28.48"/>
    <x v="6"/>
    <x v="1"/>
  </r>
  <r>
    <n v="44751"/>
    <x v="550"/>
    <x v="2"/>
    <x v="2"/>
    <x v="6"/>
    <s v="Panasonic KX-TG9541B DECT 6.0 Digital 2-Line Expandable Cordless Phone With Digital Answering System"/>
    <x v="2121"/>
    <n v="3"/>
    <n v="40.5"/>
    <x v="6"/>
    <x v="1"/>
  </r>
  <r>
    <n v="44751"/>
    <x v="148"/>
    <x v="0"/>
    <x v="0"/>
    <x v="12"/>
    <s v="Acco 7-Outlet Masterpiece Power Center, Wihtout Fax/Phone Line Protection"/>
    <x v="2151"/>
    <n v="2"/>
    <n v="-121.58"/>
    <x v="6"/>
    <x v="1"/>
  </r>
  <r>
    <n v="44752"/>
    <x v="281"/>
    <x v="12"/>
    <x v="0"/>
    <x v="3"/>
    <s v="Accohide Poly Flexible Ring Binders"/>
    <x v="2152"/>
    <n v="3"/>
    <n v="-2.2400000000000002"/>
    <x v="6"/>
    <x v="1"/>
  </r>
  <r>
    <n v="44752"/>
    <x v="30"/>
    <x v="3"/>
    <x v="0"/>
    <x v="3"/>
    <s v="Large Capacity Hanging Post Binders"/>
    <x v="2153"/>
    <n v="2"/>
    <n v="12.97"/>
    <x v="6"/>
    <x v="1"/>
  </r>
  <r>
    <n v="44753"/>
    <x v="584"/>
    <x v="2"/>
    <x v="1"/>
    <x v="8"/>
    <s v="Howard Miller 13-3/4&quot; Diameter Brushed Chrome Round Wall Clock"/>
    <x v="2154"/>
    <n v="7"/>
    <n v="36.229999999999997"/>
    <x v="6"/>
    <x v="1"/>
  </r>
  <r>
    <n v="44753"/>
    <x v="584"/>
    <x v="2"/>
    <x v="0"/>
    <x v="3"/>
    <s v="Acco Suede Grain Vinyl Round Ring Binder"/>
    <x v="359"/>
    <n v="3"/>
    <n v="-2"/>
    <x v="6"/>
    <x v="1"/>
  </r>
  <r>
    <n v="44753"/>
    <x v="584"/>
    <x v="2"/>
    <x v="0"/>
    <x v="3"/>
    <s v="3M Organizer Strips"/>
    <x v="710"/>
    <n v="4"/>
    <n v="-4.75"/>
    <x v="6"/>
    <x v="1"/>
  </r>
  <r>
    <n v="44753"/>
    <x v="584"/>
    <x v="2"/>
    <x v="1"/>
    <x v="5"/>
    <s v="Novimex Fabric Task Chair"/>
    <x v="2155"/>
    <n v="8"/>
    <n v="-73.180000000000007"/>
    <x v="6"/>
    <x v="1"/>
  </r>
  <r>
    <n v="44753"/>
    <x v="584"/>
    <x v="2"/>
    <x v="0"/>
    <x v="4"/>
    <s v="Newell 333"/>
    <x v="997"/>
    <n v="5"/>
    <n v="0.83"/>
    <x v="6"/>
    <x v="1"/>
  </r>
  <r>
    <n v="44753"/>
    <x v="584"/>
    <x v="2"/>
    <x v="1"/>
    <x v="8"/>
    <s v="Master Big Foot Doorstop, Beige"/>
    <x v="2156"/>
    <n v="6"/>
    <n v="3.48"/>
    <x v="6"/>
    <x v="1"/>
  </r>
  <r>
    <n v="44753"/>
    <x v="59"/>
    <x v="22"/>
    <x v="0"/>
    <x v="0"/>
    <s v="Xerox 1896"/>
    <x v="2157"/>
    <n v="3"/>
    <n v="13.49"/>
    <x v="6"/>
    <x v="1"/>
  </r>
  <r>
    <n v="44753"/>
    <x v="59"/>
    <x v="22"/>
    <x v="0"/>
    <x v="3"/>
    <s v="Wilson Jones Ledger-Size, Piano-Hinge Binder, 2&quot;, Blue"/>
    <x v="1159"/>
    <n v="3"/>
    <n v="34.42"/>
    <x v="6"/>
    <x v="1"/>
  </r>
  <r>
    <n v="44753"/>
    <x v="477"/>
    <x v="7"/>
    <x v="1"/>
    <x v="13"/>
    <s v="Lesro Sheffield Collection Coffee Table, End Table, Center Table, Corner Table"/>
    <x v="2158"/>
    <n v="4"/>
    <n v="-37.11"/>
    <x v="6"/>
    <x v="1"/>
  </r>
  <r>
    <n v="44753"/>
    <x v="477"/>
    <x v="7"/>
    <x v="2"/>
    <x v="6"/>
    <s v="Wilson Electronics DB Pro Signal Booster"/>
    <x v="2159"/>
    <n v="2"/>
    <n v="193.32"/>
    <x v="6"/>
    <x v="1"/>
  </r>
  <r>
    <n v="44753"/>
    <x v="477"/>
    <x v="7"/>
    <x v="0"/>
    <x v="3"/>
    <s v="Tuf-Vin Binders"/>
    <x v="2160"/>
    <n v="7"/>
    <n v="103.9"/>
    <x v="6"/>
    <x v="1"/>
  </r>
  <r>
    <n v="44754"/>
    <x v="556"/>
    <x v="1"/>
    <x v="1"/>
    <x v="5"/>
    <s v="Global Push Button Manager's Chair, Indigo"/>
    <x v="1730"/>
    <n v="9"/>
    <n v="-5.48"/>
    <x v="6"/>
    <x v="1"/>
  </r>
  <r>
    <n v="44754"/>
    <x v="556"/>
    <x v="1"/>
    <x v="2"/>
    <x v="6"/>
    <s v="Geemarc AmpliPOWER60"/>
    <x v="1289"/>
    <n v="2"/>
    <n v="16.7"/>
    <x v="6"/>
    <x v="1"/>
  </r>
  <r>
    <n v="44754"/>
    <x v="556"/>
    <x v="1"/>
    <x v="2"/>
    <x v="6"/>
    <s v="Vtech CS6719"/>
    <x v="2161"/>
    <n v="7"/>
    <n v="53.75"/>
    <x v="6"/>
    <x v="1"/>
  </r>
  <r>
    <n v="44754"/>
    <x v="556"/>
    <x v="1"/>
    <x v="0"/>
    <x v="3"/>
    <s v="Tuff Stuff Recycled Round Ring Binders"/>
    <x v="2162"/>
    <n v="2"/>
    <n v="-2.99"/>
    <x v="6"/>
    <x v="1"/>
  </r>
  <r>
    <n v="44754"/>
    <x v="556"/>
    <x v="1"/>
    <x v="0"/>
    <x v="4"/>
    <s v="Newell 32"/>
    <x v="318"/>
    <n v="3"/>
    <n v="0.69"/>
    <x v="6"/>
    <x v="1"/>
  </r>
  <r>
    <n v="44754"/>
    <x v="556"/>
    <x v="1"/>
    <x v="1"/>
    <x v="8"/>
    <s v="Floodlight Indoor Halogen Bulbs, 1 Bulb per Pack, 60 Watts"/>
    <x v="2163"/>
    <n v="1"/>
    <n v="-2.13"/>
    <x v="6"/>
    <x v="1"/>
  </r>
  <r>
    <n v="44754"/>
    <x v="556"/>
    <x v="1"/>
    <x v="2"/>
    <x v="6"/>
    <s v="GE 2-Jack Phone Line Splitter"/>
    <x v="2164"/>
    <n v="4"/>
    <n v="49.44"/>
    <x v="6"/>
    <x v="1"/>
  </r>
  <r>
    <n v="44754"/>
    <x v="667"/>
    <x v="0"/>
    <x v="2"/>
    <x v="6"/>
    <s v="Vtech CS6719"/>
    <x v="2165"/>
    <n v="4"/>
    <n v="30.72"/>
    <x v="6"/>
    <x v="1"/>
  </r>
  <r>
    <n v="44755"/>
    <x v="11"/>
    <x v="20"/>
    <x v="0"/>
    <x v="3"/>
    <s v="GBC Plastic Binding Combs"/>
    <x v="211"/>
    <n v="2"/>
    <n v="4.28"/>
    <x v="6"/>
    <x v="1"/>
  </r>
  <r>
    <n v="44755"/>
    <x v="11"/>
    <x v="20"/>
    <x v="1"/>
    <x v="5"/>
    <s v="Safco Contoured Stacking Chairs"/>
    <x v="2166"/>
    <n v="9"/>
    <n v="321.83999999999997"/>
    <x v="6"/>
    <x v="1"/>
  </r>
  <r>
    <n v="44755"/>
    <x v="11"/>
    <x v="20"/>
    <x v="0"/>
    <x v="0"/>
    <s v="Easy-staple paper"/>
    <x v="967"/>
    <n v="2"/>
    <n v="4.68"/>
    <x v="6"/>
    <x v="1"/>
  </r>
  <r>
    <n v="44755"/>
    <x v="421"/>
    <x v="0"/>
    <x v="0"/>
    <x v="3"/>
    <s v="Wilson Jones Heavy-Duty Casebound Ring Binders with Metal Hinges"/>
    <x v="2014"/>
    <n v="6"/>
    <n v="-66.510000000000005"/>
    <x v="6"/>
    <x v="1"/>
  </r>
  <r>
    <n v="44755"/>
    <x v="37"/>
    <x v="4"/>
    <x v="0"/>
    <x v="0"/>
    <s v="Xerox 1931"/>
    <x v="2167"/>
    <n v="6"/>
    <n v="18.66"/>
    <x v="6"/>
    <x v="1"/>
  </r>
  <r>
    <n v="44756"/>
    <x v="614"/>
    <x v="12"/>
    <x v="0"/>
    <x v="2"/>
    <s v="SAFCO Boltless Steel Shelving"/>
    <x v="2"/>
    <n v="3"/>
    <n v="-64.77"/>
    <x v="6"/>
    <x v="1"/>
  </r>
  <r>
    <n v="44756"/>
    <x v="614"/>
    <x v="12"/>
    <x v="0"/>
    <x v="0"/>
    <s v="Xerox 1899"/>
    <x v="535"/>
    <n v="4"/>
    <n v="6.7"/>
    <x v="6"/>
    <x v="1"/>
  </r>
  <r>
    <n v="44756"/>
    <x v="614"/>
    <x v="12"/>
    <x v="1"/>
    <x v="5"/>
    <s v="SAFCO Arco Folding Chair"/>
    <x v="2168"/>
    <n v="2"/>
    <n v="49.72"/>
    <x v="6"/>
    <x v="1"/>
  </r>
  <r>
    <n v="44756"/>
    <x v="614"/>
    <x v="12"/>
    <x v="1"/>
    <x v="11"/>
    <s v="Hon Metal Bookcases, Black"/>
    <x v="1879"/>
    <n v="6"/>
    <n v="-191.65"/>
    <x v="6"/>
    <x v="1"/>
  </r>
  <r>
    <n v="44758"/>
    <x v="654"/>
    <x v="3"/>
    <x v="1"/>
    <x v="5"/>
    <s v="Hon 2090 Â“Pillow SoftÂ” Series Mid Back Swivel/Tilt Chairs"/>
    <x v="2169"/>
    <n v="6"/>
    <n v="-219.16"/>
    <x v="6"/>
    <x v="1"/>
  </r>
  <r>
    <n v="44758"/>
    <x v="654"/>
    <x v="3"/>
    <x v="1"/>
    <x v="5"/>
    <s v="Hon 4070 Series Pagoda Armless Upholstered Stacking Chairs"/>
    <x v="2170"/>
    <n v="3"/>
    <n v="78.77"/>
    <x v="6"/>
    <x v="1"/>
  </r>
  <r>
    <n v="44758"/>
    <x v="124"/>
    <x v="20"/>
    <x v="0"/>
    <x v="0"/>
    <s v="Petty Cash Envelope"/>
    <x v="2021"/>
    <n v="3"/>
    <n v="39.630000000000003"/>
    <x v="6"/>
    <x v="1"/>
  </r>
  <r>
    <n v="44758"/>
    <x v="124"/>
    <x v="20"/>
    <x v="2"/>
    <x v="9"/>
    <s v="Kensington Orbit Wireless Mobile Trackball for PC and Mac"/>
    <x v="2171"/>
    <n v="10"/>
    <n v="191.97"/>
    <x v="6"/>
    <x v="1"/>
  </r>
  <r>
    <n v="44758"/>
    <x v="588"/>
    <x v="36"/>
    <x v="1"/>
    <x v="5"/>
    <s v="Global Manager's Adjustable Task Chair, Storm"/>
    <x v="2172"/>
    <n v="1"/>
    <n v="43.78"/>
    <x v="6"/>
    <x v="1"/>
  </r>
  <r>
    <n v="44758"/>
    <x v="588"/>
    <x v="36"/>
    <x v="0"/>
    <x v="10"/>
    <s v="White Envelopes, White Envelopes with Clear Poly Window"/>
    <x v="2173"/>
    <n v="9"/>
    <n v="63.14"/>
    <x v="6"/>
    <x v="1"/>
  </r>
  <r>
    <n v="44758"/>
    <x v="588"/>
    <x v="36"/>
    <x v="0"/>
    <x v="7"/>
    <s v="Acco Banker's Clasps, 5 3/4&quot;-Long"/>
    <x v="697"/>
    <n v="4"/>
    <n v="5.41"/>
    <x v="6"/>
    <x v="1"/>
  </r>
  <r>
    <n v="44759"/>
    <x v="401"/>
    <x v="3"/>
    <x v="1"/>
    <x v="11"/>
    <s v="Sauder Camden County Collection Libraries, Planked Cherry Finish"/>
    <x v="2174"/>
    <n v="2"/>
    <n v="-13.8"/>
    <x v="6"/>
    <x v="1"/>
  </r>
  <r>
    <n v="44759"/>
    <x v="634"/>
    <x v="16"/>
    <x v="1"/>
    <x v="11"/>
    <s v="Bush Westfield Collection Bookcases, Medium Cherry Finish"/>
    <x v="2175"/>
    <n v="5"/>
    <n v="5.8"/>
    <x v="6"/>
    <x v="1"/>
  </r>
  <r>
    <n v="44759"/>
    <x v="668"/>
    <x v="0"/>
    <x v="0"/>
    <x v="1"/>
    <s v="Avery 479"/>
    <x v="2176"/>
    <n v="3"/>
    <n v="2.04"/>
    <x v="6"/>
    <x v="1"/>
  </r>
  <r>
    <n v="44759"/>
    <x v="668"/>
    <x v="0"/>
    <x v="0"/>
    <x v="7"/>
    <s v="Advantus T-Pin Paper Clips"/>
    <x v="2177"/>
    <n v="4"/>
    <n v="3.43"/>
    <x v="6"/>
    <x v="1"/>
  </r>
  <r>
    <n v="44760"/>
    <x v="334"/>
    <x v="3"/>
    <x v="2"/>
    <x v="9"/>
    <s v="Logitech G35 7.1-Channel Surround Sound Headset"/>
    <x v="2178"/>
    <n v="4"/>
    <n v="176.79"/>
    <x v="6"/>
    <x v="1"/>
  </r>
  <r>
    <n v="44760"/>
    <x v="385"/>
    <x v="20"/>
    <x v="0"/>
    <x v="4"/>
    <s v="Newell 32"/>
    <x v="1235"/>
    <n v="2"/>
    <n v="1.61"/>
    <x v="6"/>
    <x v="1"/>
  </r>
  <r>
    <n v="44760"/>
    <x v="137"/>
    <x v="20"/>
    <x v="0"/>
    <x v="3"/>
    <s v="Economy Binders"/>
    <x v="2179"/>
    <n v="2"/>
    <n v="1.21"/>
    <x v="6"/>
    <x v="1"/>
  </r>
  <r>
    <n v="44760"/>
    <x v="137"/>
    <x v="20"/>
    <x v="2"/>
    <x v="6"/>
    <s v="Plantronics CS 50-USB -Â headsetÂ - Convertible, Monaural"/>
    <x v="762"/>
    <n v="1"/>
    <n v="36.72"/>
    <x v="6"/>
    <x v="1"/>
  </r>
  <r>
    <n v="44760"/>
    <x v="137"/>
    <x v="20"/>
    <x v="1"/>
    <x v="8"/>
    <s v="Eldon Expressions Wood Desk Accessories, Oak"/>
    <x v="1764"/>
    <n v="1"/>
    <n v="2.14"/>
    <x v="6"/>
    <x v="1"/>
  </r>
  <r>
    <n v="44761"/>
    <x v="669"/>
    <x v="12"/>
    <x v="0"/>
    <x v="3"/>
    <s v="Wilson Jones DublLock D-Ring Binders"/>
    <x v="2180"/>
    <n v="1"/>
    <n v="-1.35"/>
    <x v="6"/>
    <x v="1"/>
  </r>
  <r>
    <n v="44762"/>
    <x v="670"/>
    <x v="18"/>
    <x v="0"/>
    <x v="2"/>
    <s v="Multi-Use Personal File Cart and Caster Set, Three Stacking Bins"/>
    <x v="2181"/>
    <n v="1"/>
    <n v="9.73"/>
    <x v="6"/>
    <x v="1"/>
  </r>
  <r>
    <n v="44762"/>
    <x v="670"/>
    <x v="18"/>
    <x v="2"/>
    <x v="9"/>
    <s v="Imation Bio 8GB USBÂ Flash Drive ImationÂ Corp"/>
    <x v="2182"/>
    <n v="5"/>
    <n v="124.68"/>
    <x v="6"/>
    <x v="1"/>
  </r>
  <r>
    <n v="44762"/>
    <x v="670"/>
    <x v="18"/>
    <x v="0"/>
    <x v="0"/>
    <s v="Xerox 1981"/>
    <x v="2183"/>
    <n v="5"/>
    <n v="11.88"/>
    <x v="6"/>
    <x v="1"/>
  </r>
  <r>
    <n v="44762"/>
    <x v="670"/>
    <x v="18"/>
    <x v="0"/>
    <x v="10"/>
    <s v="White Envelopes, White Envelopes with Clear Poly Window"/>
    <x v="2184"/>
    <n v="7"/>
    <n v="49.11"/>
    <x v="6"/>
    <x v="1"/>
  </r>
  <r>
    <n v="44762"/>
    <x v="670"/>
    <x v="18"/>
    <x v="0"/>
    <x v="0"/>
    <s v="Tops White Computer Printout Paper"/>
    <x v="148"/>
    <n v="2"/>
    <n v="45.98"/>
    <x v="6"/>
    <x v="1"/>
  </r>
  <r>
    <n v="44762"/>
    <x v="670"/>
    <x v="18"/>
    <x v="0"/>
    <x v="2"/>
    <s v="Eldon Portable Mobile Manager"/>
    <x v="1180"/>
    <n v="5"/>
    <n v="38.18"/>
    <x v="6"/>
    <x v="1"/>
  </r>
  <r>
    <n v="44762"/>
    <x v="277"/>
    <x v="1"/>
    <x v="0"/>
    <x v="3"/>
    <s v="Avery Durable Binders"/>
    <x v="633"/>
    <n v="5"/>
    <n v="-4.46"/>
    <x v="6"/>
    <x v="1"/>
  </r>
  <r>
    <n v="44762"/>
    <x v="277"/>
    <x v="1"/>
    <x v="1"/>
    <x v="11"/>
    <s v="O'Sullivan Cherrywood Estates Traditional Barrister Bookcase"/>
    <x v="2185"/>
    <n v="4"/>
    <n v="-126.48"/>
    <x v="6"/>
    <x v="1"/>
  </r>
  <r>
    <n v="44762"/>
    <x v="277"/>
    <x v="1"/>
    <x v="2"/>
    <x v="6"/>
    <s v="Pyle PMP37LED"/>
    <x v="2186"/>
    <n v="2"/>
    <n v="13.44"/>
    <x v="6"/>
    <x v="1"/>
  </r>
  <r>
    <n v="44762"/>
    <x v="277"/>
    <x v="1"/>
    <x v="1"/>
    <x v="11"/>
    <s v="Atlantic Metals Mobile 3-Shelf Bookcases, Custom Colors"/>
    <x v="2187"/>
    <n v="5"/>
    <n v="-52.2"/>
    <x v="6"/>
    <x v="1"/>
  </r>
  <r>
    <n v="44765"/>
    <x v="128"/>
    <x v="20"/>
    <x v="0"/>
    <x v="12"/>
    <s v="Belkin F5C206VTEL 6 Outlet Surge"/>
    <x v="2188"/>
    <n v="3"/>
    <n v="20.68"/>
    <x v="6"/>
    <x v="1"/>
  </r>
  <r>
    <n v="44765"/>
    <x v="128"/>
    <x v="20"/>
    <x v="1"/>
    <x v="8"/>
    <s v="Howard Miller 13&quot; Diameter Pewter Finish Round Wall Clock"/>
    <x v="2189"/>
    <n v="3"/>
    <n v="50.24"/>
    <x v="6"/>
    <x v="1"/>
  </r>
  <r>
    <n v="44765"/>
    <x v="7"/>
    <x v="20"/>
    <x v="0"/>
    <x v="3"/>
    <s v="Acco 3-Hole Punch"/>
    <x v="2190"/>
    <n v="3"/>
    <n v="3.68"/>
    <x v="6"/>
    <x v="1"/>
  </r>
  <r>
    <n v="44766"/>
    <x v="301"/>
    <x v="5"/>
    <x v="1"/>
    <x v="8"/>
    <s v="Eldon Expressions Wood and Plastic Desk Accessories, Cherry Wood"/>
    <x v="753"/>
    <n v="3"/>
    <n v="6.07"/>
    <x v="6"/>
    <x v="1"/>
  </r>
  <r>
    <n v="44766"/>
    <x v="301"/>
    <x v="5"/>
    <x v="0"/>
    <x v="3"/>
    <s v="GBC Prepunched Paper, 19-Hole, for Binding Systems, 24-lb"/>
    <x v="2191"/>
    <n v="9"/>
    <n v="62.14"/>
    <x v="6"/>
    <x v="1"/>
  </r>
  <r>
    <n v="44766"/>
    <x v="301"/>
    <x v="5"/>
    <x v="2"/>
    <x v="9"/>
    <s v="Anker Ultra-Slim Mini Bluetooth 3.0 Wireless Keyboard"/>
    <x v="2192"/>
    <n v="14"/>
    <n v="64.37"/>
    <x v="6"/>
    <x v="1"/>
  </r>
  <r>
    <n v="44766"/>
    <x v="301"/>
    <x v="5"/>
    <x v="0"/>
    <x v="3"/>
    <s v="GBC Prepunched Paper, 19-Hole, for Binding Systems, 24-lb"/>
    <x v="2193"/>
    <n v="6"/>
    <n v="41.43"/>
    <x v="6"/>
    <x v="1"/>
  </r>
  <r>
    <n v="44767"/>
    <x v="237"/>
    <x v="2"/>
    <x v="0"/>
    <x v="3"/>
    <s v="GBC Premium Transparent Covers with Diagonal Lined Pattern"/>
    <x v="2194"/>
    <n v="4"/>
    <n v="-18.46"/>
    <x v="6"/>
    <x v="1"/>
  </r>
  <r>
    <n v="44767"/>
    <x v="289"/>
    <x v="22"/>
    <x v="0"/>
    <x v="7"/>
    <s v="Plymouth Boxed Rubber Bands by Plymouth"/>
    <x v="395"/>
    <n v="2"/>
    <n v="0.47"/>
    <x v="6"/>
    <x v="1"/>
  </r>
  <r>
    <n v="44767"/>
    <x v="289"/>
    <x v="22"/>
    <x v="0"/>
    <x v="0"/>
    <s v="Xerox 228"/>
    <x v="115"/>
    <n v="2"/>
    <n v="6.22"/>
    <x v="6"/>
    <x v="1"/>
  </r>
  <r>
    <n v="44767"/>
    <x v="289"/>
    <x v="22"/>
    <x v="1"/>
    <x v="11"/>
    <s v="Sauder Forest Hills Library, Woodland Oak Finish"/>
    <x v="2195"/>
    <n v="5"/>
    <n v="56.39"/>
    <x v="6"/>
    <x v="1"/>
  </r>
  <r>
    <n v="44767"/>
    <x v="289"/>
    <x v="22"/>
    <x v="1"/>
    <x v="5"/>
    <s v="Office Star - Professional Matrix Back Chair with 2-to-1 Synchro Tilt and Mesh Fabric Seat"/>
    <x v="2196"/>
    <n v="2"/>
    <n v="28.08"/>
    <x v="6"/>
    <x v="1"/>
  </r>
  <r>
    <n v="44767"/>
    <x v="598"/>
    <x v="33"/>
    <x v="0"/>
    <x v="10"/>
    <s v="White Business Envelopes with Contemporary Seam, Recycled White Business Envelopes"/>
    <x v="2197"/>
    <n v="9"/>
    <n v="49.23"/>
    <x v="6"/>
    <x v="1"/>
  </r>
  <r>
    <n v="44767"/>
    <x v="598"/>
    <x v="33"/>
    <x v="1"/>
    <x v="13"/>
    <s v="Bevis Round Conference Table Top, X-Base"/>
    <x v="2198"/>
    <n v="2"/>
    <n v="39.44"/>
    <x v="6"/>
    <x v="1"/>
  </r>
  <r>
    <n v="44767"/>
    <x v="446"/>
    <x v="3"/>
    <x v="2"/>
    <x v="6"/>
    <s v="Motorola L703CM"/>
    <x v="2199"/>
    <n v="5"/>
    <n v="39"/>
    <x v="6"/>
    <x v="1"/>
  </r>
  <r>
    <n v="44768"/>
    <x v="273"/>
    <x v="12"/>
    <x v="1"/>
    <x v="13"/>
    <s v="Bevis Boat-Shaped Conference Table"/>
    <x v="2200"/>
    <n v="3"/>
    <n v="-204.45"/>
    <x v="6"/>
    <x v="1"/>
  </r>
  <r>
    <n v="44768"/>
    <x v="454"/>
    <x v="3"/>
    <x v="0"/>
    <x v="10"/>
    <s v="Airmail Envelopes"/>
    <x v="2201"/>
    <n v="2"/>
    <n v="78.89"/>
    <x v="6"/>
    <x v="1"/>
  </r>
  <r>
    <n v="44768"/>
    <x v="244"/>
    <x v="3"/>
    <x v="0"/>
    <x v="3"/>
    <s v="Acco Pressboard Covers with Storage Hooks, 9 1/2&quot; x 11&quot;, Executive Red"/>
    <x v="1876"/>
    <n v="3"/>
    <n v="3.09"/>
    <x v="6"/>
    <x v="1"/>
  </r>
  <r>
    <n v="44768"/>
    <x v="244"/>
    <x v="3"/>
    <x v="0"/>
    <x v="3"/>
    <s v="Tuff Stuff Recycled Round Ring Binders"/>
    <x v="2202"/>
    <n v="6"/>
    <n v="8.39"/>
    <x v="6"/>
    <x v="1"/>
  </r>
  <r>
    <n v="44768"/>
    <x v="244"/>
    <x v="3"/>
    <x v="0"/>
    <x v="4"/>
    <s v="Newell 334"/>
    <x v="689"/>
    <n v="5"/>
    <n v="25.79"/>
    <x v="6"/>
    <x v="1"/>
  </r>
  <r>
    <n v="44768"/>
    <x v="38"/>
    <x v="12"/>
    <x v="1"/>
    <x v="5"/>
    <s v="Office Star - Contemporary Task Swivel Chair"/>
    <x v="2203"/>
    <n v="3"/>
    <n v="13.32"/>
    <x v="6"/>
    <x v="1"/>
  </r>
  <r>
    <n v="44768"/>
    <x v="83"/>
    <x v="2"/>
    <x v="0"/>
    <x v="0"/>
    <s v="Eureka Recycled Copy Paper 8 1/2&quot; x 11&quot;, Ream"/>
    <x v="320"/>
    <n v="2"/>
    <n v="3.63"/>
    <x v="6"/>
    <x v="1"/>
  </r>
  <r>
    <n v="44769"/>
    <x v="190"/>
    <x v="5"/>
    <x v="2"/>
    <x v="6"/>
    <s v="Mediabridge Sport Armband iPhone 5s"/>
    <x v="2157"/>
    <n v="3"/>
    <n v="0.3"/>
    <x v="6"/>
    <x v="1"/>
  </r>
  <r>
    <n v="44772"/>
    <x v="454"/>
    <x v="3"/>
    <x v="2"/>
    <x v="9"/>
    <s v="Logitech 910-002974 M325 Wireless Mouse for Web Scrolling"/>
    <x v="2204"/>
    <n v="7"/>
    <n v="92.37"/>
    <x v="6"/>
    <x v="1"/>
  </r>
  <r>
    <n v="44772"/>
    <x v="454"/>
    <x v="3"/>
    <x v="1"/>
    <x v="8"/>
    <s v="Regeneration Desk Collection"/>
    <x v="1685"/>
    <n v="3"/>
    <n v="2.3199999999999998"/>
    <x v="6"/>
    <x v="1"/>
  </r>
  <r>
    <n v="44772"/>
    <x v="454"/>
    <x v="3"/>
    <x v="0"/>
    <x v="3"/>
    <s v="Presstex Flexible Ring Binders"/>
    <x v="2205"/>
    <n v="3"/>
    <n v="4.0999999999999996"/>
    <x v="6"/>
    <x v="1"/>
  </r>
  <r>
    <n v="44772"/>
    <x v="369"/>
    <x v="0"/>
    <x v="0"/>
    <x v="2"/>
    <s v="Eldon ProFile File 'N Store Portable File Tub Letter/Legal Size Black"/>
    <x v="2206"/>
    <n v="4"/>
    <n v="6.18"/>
    <x v="6"/>
    <x v="1"/>
  </r>
  <r>
    <n v="44772"/>
    <x v="292"/>
    <x v="28"/>
    <x v="1"/>
    <x v="5"/>
    <s v="Global Stack Chair without Arms, Black"/>
    <x v="2207"/>
    <n v="6"/>
    <n v="38.97"/>
    <x v="6"/>
    <x v="1"/>
  </r>
  <r>
    <n v="44773"/>
    <x v="356"/>
    <x v="20"/>
    <x v="2"/>
    <x v="9"/>
    <s v="Plantronics CS510 - Over-the-Head monaural Wireless Headset System"/>
    <x v="2208"/>
    <n v="7"/>
    <n v="762.18"/>
    <x v="6"/>
    <x v="1"/>
  </r>
  <r>
    <n v="44773"/>
    <x v="356"/>
    <x v="20"/>
    <x v="1"/>
    <x v="13"/>
    <s v="Bevis Round Bullnose 29&quot; High Table Top"/>
    <x v="2209"/>
    <n v="7"/>
    <n v="-290.88"/>
    <x v="6"/>
    <x v="1"/>
  </r>
  <r>
    <n v="44773"/>
    <x v="356"/>
    <x v="20"/>
    <x v="0"/>
    <x v="0"/>
    <s v="Xerox 212"/>
    <x v="5"/>
    <n v="3"/>
    <n v="9.33"/>
    <x v="6"/>
    <x v="1"/>
  </r>
  <r>
    <n v="44773"/>
    <x v="444"/>
    <x v="29"/>
    <x v="2"/>
    <x v="9"/>
    <s v="Microsoft Sculpt Comfort Mouse"/>
    <x v="2210"/>
    <n v="6"/>
    <n v="105.47"/>
    <x v="6"/>
    <x v="1"/>
  </r>
  <r>
    <n v="44773"/>
    <x v="571"/>
    <x v="24"/>
    <x v="0"/>
    <x v="14"/>
    <s v="Acme 10&quot; Easy Grip Assistive Scissors"/>
    <x v="2211"/>
    <n v="3"/>
    <n v="15.78"/>
    <x v="6"/>
    <x v="1"/>
  </r>
  <r>
    <n v="44774"/>
    <x v="142"/>
    <x v="3"/>
    <x v="0"/>
    <x v="4"/>
    <s v="Prang Dustless Chalk Sticks"/>
    <x v="1237"/>
    <n v="4"/>
    <n v="3.36"/>
    <x v="7"/>
    <x v="1"/>
  </r>
  <r>
    <n v="44774"/>
    <x v="142"/>
    <x v="3"/>
    <x v="1"/>
    <x v="13"/>
    <s v="Hon 2111 Invitation Series Corner Table"/>
    <x v="2212"/>
    <n v="6"/>
    <n v="-175.87"/>
    <x v="7"/>
    <x v="1"/>
  </r>
  <r>
    <n v="44775"/>
    <x v="261"/>
    <x v="22"/>
    <x v="0"/>
    <x v="3"/>
    <s v="Ibico Presentation Index for Binding Systems"/>
    <x v="1380"/>
    <n v="2"/>
    <n v="2.15"/>
    <x v="7"/>
    <x v="1"/>
  </r>
  <r>
    <n v="44775"/>
    <x v="261"/>
    <x v="22"/>
    <x v="2"/>
    <x v="15"/>
    <s v="Okidata C331dn Printer"/>
    <x v="2213"/>
    <n v="2"/>
    <n v="41.88"/>
    <x v="7"/>
    <x v="1"/>
  </r>
  <r>
    <n v="44775"/>
    <x v="671"/>
    <x v="43"/>
    <x v="2"/>
    <x v="6"/>
    <s v="Plantronics MX500i Earset"/>
    <x v="2018"/>
    <n v="3"/>
    <n v="3.87"/>
    <x v="7"/>
    <x v="1"/>
  </r>
  <r>
    <n v="44775"/>
    <x v="671"/>
    <x v="43"/>
    <x v="0"/>
    <x v="0"/>
    <s v="Important Message Pads, 50 4-1/4 x 5-1/2 Forms per Pad"/>
    <x v="2214"/>
    <n v="2"/>
    <n v="4.12"/>
    <x v="7"/>
    <x v="1"/>
  </r>
  <r>
    <n v="44775"/>
    <x v="671"/>
    <x v="43"/>
    <x v="2"/>
    <x v="9"/>
    <s v="Logitech G700s Rechargeable Gaming Mouse"/>
    <x v="766"/>
    <n v="2"/>
    <n v="83.99"/>
    <x v="7"/>
    <x v="1"/>
  </r>
  <r>
    <n v="44775"/>
    <x v="671"/>
    <x v="43"/>
    <x v="1"/>
    <x v="5"/>
    <s v="Office Star Flex Back Scooter Chair with White Frame"/>
    <x v="2215"/>
    <n v="1"/>
    <n v="15.54"/>
    <x v="7"/>
    <x v="1"/>
  </r>
  <r>
    <n v="44775"/>
    <x v="536"/>
    <x v="11"/>
    <x v="1"/>
    <x v="13"/>
    <s v="Balt Split Level Computer Training Table"/>
    <x v="2216"/>
    <n v="4"/>
    <n v="-188.7"/>
    <x v="7"/>
    <x v="1"/>
  </r>
  <r>
    <n v="44778"/>
    <x v="123"/>
    <x v="0"/>
    <x v="0"/>
    <x v="2"/>
    <s v="Perma STOR-ALL Hanging File Box, 13 1/8&quot;W x 12 1/4&quot;D x 10 1/2&quot;H"/>
    <x v="278"/>
    <n v="7"/>
    <n v="-1.26"/>
    <x v="7"/>
    <x v="1"/>
  </r>
  <r>
    <n v="44778"/>
    <x v="123"/>
    <x v="0"/>
    <x v="0"/>
    <x v="14"/>
    <s v="Stiletto Hand Letter Openers"/>
    <x v="2217"/>
    <n v="3"/>
    <n v="-4.9000000000000004"/>
    <x v="7"/>
    <x v="1"/>
  </r>
  <r>
    <n v="44778"/>
    <x v="123"/>
    <x v="0"/>
    <x v="0"/>
    <x v="3"/>
    <s v="Avery Self-Adhesive Photo Pockets for Polaroid Photos"/>
    <x v="2218"/>
    <n v="1"/>
    <n v="-2.1800000000000002"/>
    <x v="7"/>
    <x v="1"/>
  </r>
  <r>
    <n v="44778"/>
    <x v="123"/>
    <x v="0"/>
    <x v="1"/>
    <x v="8"/>
    <s v="Eldon Expressions Wood Desk Accessories, Oak"/>
    <x v="1195"/>
    <n v="5"/>
    <n v="-11.44"/>
    <x v="7"/>
    <x v="1"/>
  </r>
  <r>
    <n v="44779"/>
    <x v="279"/>
    <x v="0"/>
    <x v="0"/>
    <x v="0"/>
    <s v="Xerox 188"/>
    <x v="2073"/>
    <n v="3"/>
    <n v="9.8699999999999992"/>
    <x v="7"/>
    <x v="1"/>
  </r>
  <r>
    <n v="44779"/>
    <x v="468"/>
    <x v="0"/>
    <x v="0"/>
    <x v="1"/>
    <s v="Avery 505"/>
    <x v="2219"/>
    <n v="3"/>
    <n v="13.32"/>
    <x v="7"/>
    <x v="1"/>
  </r>
  <r>
    <n v="44779"/>
    <x v="468"/>
    <x v="0"/>
    <x v="0"/>
    <x v="3"/>
    <s v="Avery Hole Reinforcements"/>
    <x v="2220"/>
    <n v="5"/>
    <n v="-9.66"/>
    <x v="7"/>
    <x v="1"/>
  </r>
  <r>
    <n v="44779"/>
    <x v="468"/>
    <x v="0"/>
    <x v="0"/>
    <x v="0"/>
    <s v="Xerox 1906"/>
    <x v="2221"/>
    <n v="2"/>
    <n v="19.14"/>
    <x v="7"/>
    <x v="1"/>
  </r>
  <r>
    <n v="44779"/>
    <x v="468"/>
    <x v="0"/>
    <x v="1"/>
    <x v="11"/>
    <s v="O'Sullivan Manor Hill 2-Door Library in Brianna Oak"/>
    <x v="2222"/>
    <n v="3"/>
    <n v="-114.02"/>
    <x v="7"/>
    <x v="1"/>
  </r>
  <r>
    <n v="44780"/>
    <x v="270"/>
    <x v="34"/>
    <x v="0"/>
    <x v="3"/>
    <s v="ACCOHIDE 3-Ring Binder, Blue, 1&quot;"/>
    <x v="2223"/>
    <n v="1"/>
    <n v="1.1200000000000001"/>
    <x v="7"/>
    <x v="1"/>
  </r>
  <r>
    <n v="44780"/>
    <x v="672"/>
    <x v="3"/>
    <x v="0"/>
    <x v="3"/>
    <s v="Cardinal Hold-It CD Pocket"/>
    <x v="2224"/>
    <n v="3"/>
    <n v="6.46"/>
    <x v="7"/>
    <x v="1"/>
  </r>
  <r>
    <n v="44780"/>
    <x v="439"/>
    <x v="24"/>
    <x v="0"/>
    <x v="3"/>
    <s v="Wilson Jones Hanging View Binder, White, 1&quot;"/>
    <x v="1680"/>
    <n v="4"/>
    <n v="13.06"/>
    <x v="7"/>
    <x v="1"/>
  </r>
  <r>
    <n v="44780"/>
    <x v="439"/>
    <x v="24"/>
    <x v="1"/>
    <x v="8"/>
    <s v="Tenex V2T-RE Standard Weight Series Chair Mat, 45&quot; x 53&quot;, Lip 25&quot; x 12&quot;"/>
    <x v="549"/>
    <n v="3"/>
    <n v="34.07"/>
    <x v="7"/>
    <x v="1"/>
  </r>
  <r>
    <n v="44780"/>
    <x v="232"/>
    <x v="2"/>
    <x v="0"/>
    <x v="4"/>
    <s v="Stanley Contemporary Battery Pencil Sharpeners"/>
    <x v="2225"/>
    <n v="10"/>
    <n v="10.68"/>
    <x v="7"/>
    <x v="1"/>
  </r>
  <r>
    <n v="44780"/>
    <x v="270"/>
    <x v="36"/>
    <x v="0"/>
    <x v="12"/>
    <s v="Acco Six-Outlet Power Strip, 4' Cord Length"/>
    <x v="2226"/>
    <n v="9"/>
    <n v="20.170000000000002"/>
    <x v="7"/>
    <x v="1"/>
  </r>
  <r>
    <n v="44780"/>
    <x v="673"/>
    <x v="6"/>
    <x v="2"/>
    <x v="6"/>
    <s v="Ativa D5772 2-Line 5.8GHz Digital Expandable Corded/Cordless Phone System with Answering &amp; Caller ID/Call Waiting, Black/Silver"/>
    <x v="2227"/>
    <n v="3"/>
    <n v="148.49"/>
    <x v="7"/>
    <x v="1"/>
  </r>
  <r>
    <n v="44780"/>
    <x v="673"/>
    <x v="6"/>
    <x v="0"/>
    <x v="1"/>
    <s v="Avery 50"/>
    <x v="1432"/>
    <n v="2"/>
    <n v="11.78"/>
    <x v="7"/>
    <x v="1"/>
  </r>
  <r>
    <n v="44781"/>
    <x v="426"/>
    <x v="3"/>
    <x v="0"/>
    <x v="3"/>
    <s v="ACCOHIDE 3-Ring Binder, Blue, 1&quot;"/>
    <x v="2228"/>
    <n v="2"/>
    <n v="2.23"/>
    <x v="7"/>
    <x v="1"/>
  </r>
  <r>
    <n v="44781"/>
    <x v="426"/>
    <x v="3"/>
    <x v="0"/>
    <x v="3"/>
    <s v="Presstex Flexible Ring Binders"/>
    <x v="533"/>
    <n v="2"/>
    <n v="2.73"/>
    <x v="7"/>
    <x v="1"/>
  </r>
  <r>
    <n v="44781"/>
    <x v="426"/>
    <x v="3"/>
    <x v="1"/>
    <x v="5"/>
    <s v="Global Ergonomic Managers Chair"/>
    <x v="2229"/>
    <n v="1"/>
    <n v="10.86"/>
    <x v="7"/>
    <x v="1"/>
  </r>
  <r>
    <n v="44781"/>
    <x v="674"/>
    <x v="32"/>
    <x v="0"/>
    <x v="4"/>
    <s v="Boston 1827 Commercial Additional Cutter, Drive Gear &amp; Gear Rack for 1606"/>
    <x v="2230"/>
    <n v="2"/>
    <n v="11.9"/>
    <x v="7"/>
    <x v="1"/>
  </r>
  <r>
    <n v="44781"/>
    <x v="674"/>
    <x v="32"/>
    <x v="0"/>
    <x v="12"/>
    <s v="Conquest 14 Commercial Heavy-Duty Upright Vacuum, Collection System, Accessory Kit"/>
    <x v="2231"/>
    <n v="2"/>
    <n v="33.04"/>
    <x v="7"/>
    <x v="1"/>
  </r>
  <r>
    <n v="44781"/>
    <x v="674"/>
    <x v="32"/>
    <x v="0"/>
    <x v="3"/>
    <s v="GBC DocuBind P50 Personal Binding Machine"/>
    <x v="455"/>
    <n v="7"/>
    <n v="210.49"/>
    <x v="7"/>
    <x v="1"/>
  </r>
  <r>
    <n v="44781"/>
    <x v="122"/>
    <x v="20"/>
    <x v="2"/>
    <x v="9"/>
    <s v="Logitech G600 MMO Gaming Mouse"/>
    <x v="2232"/>
    <n v="1"/>
    <n v="28.8"/>
    <x v="7"/>
    <x v="1"/>
  </r>
  <r>
    <n v="44782"/>
    <x v="171"/>
    <x v="14"/>
    <x v="0"/>
    <x v="4"/>
    <s v="Sanford Uni-Blazer View Highlighters, Chisel Tip, Yellow"/>
    <x v="2233"/>
    <n v="1"/>
    <n v="0.97"/>
    <x v="7"/>
    <x v="1"/>
  </r>
  <r>
    <n v="44782"/>
    <x v="171"/>
    <x v="14"/>
    <x v="1"/>
    <x v="13"/>
    <s v="Bevis 36 x 72 Conference Tables"/>
    <x v="2234"/>
    <n v="5"/>
    <n v="136.94"/>
    <x v="7"/>
    <x v="1"/>
  </r>
  <r>
    <n v="44782"/>
    <x v="171"/>
    <x v="14"/>
    <x v="0"/>
    <x v="2"/>
    <s v="Rogers Deluxe File Chest"/>
    <x v="1345"/>
    <n v="1"/>
    <n v="0.22"/>
    <x v="7"/>
    <x v="1"/>
  </r>
  <r>
    <n v="44782"/>
    <x v="201"/>
    <x v="20"/>
    <x v="2"/>
    <x v="6"/>
    <s v="Nortel Meridian M3904 Professional Digital phone"/>
    <x v="2235"/>
    <n v="2"/>
    <n v="89.31"/>
    <x v="7"/>
    <x v="1"/>
  </r>
  <r>
    <n v="44782"/>
    <x v="201"/>
    <x v="20"/>
    <x v="1"/>
    <x v="13"/>
    <s v="KI Conference Tables"/>
    <x v="2236"/>
    <n v="9"/>
    <n v="-153.12"/>
    <x v="7"/>
    <x v="1"/>
  </r>
  <r>
    <n v="44782"/>
    <x v="201"/>
    <x v="20"/>
    <x v="0"/>
    <x v="2"/>
    <s v="Tennsco Lockers, Gray"/>
    <x v="2237"/>
    <n v="2"/>
    <n v="2.94"/>
    <x v="7"/>
    <x v="1"/>
  </r>
  <r>
    <n v="44782"/>
    <x v="201"/>
    <x v="20"/>
    <x v="0"/>
    <x v="3"/>
    <s v="GBC Ibimaster 500 Manual ProClick Binding System"/>
    <x v="2097"/>
    <n v="2"/>
    <n v="456.59"/>
    <x v="7"/>
    <x v="1"/>
  </r>
  <r>
    <n v="44782"/>
    <x v="201"/>
    <x v="20"/>
    <x v="1"/>
    <x v="8"/>
    <s v="Artistic Insta-Plaque"/>
    <x v="2238"/>
    <n v="3"/>
    <n v="18.350000000000001"/>
    <x v="7"/>
    <x v="1"/>
  </r>
  <r>
    <n v="44782"/>
    <x v="201"/>
    <x v="20"/>
    <x v="1"/>
    <x v="8"/>
    <s v="Longer-Life Soft White Bulbs"/>
    <x v="1059"/>
    <n v="2"/>
    <n v="2.96"/>
    <x v="7"/>
    <x v="1"/>
  </r>
  <r>
    <n v="44782"/>
    <x v="201"/>
    <x v="20"/>
    <x v="2"/>
    <x v="6"/>
    <s v="Panasonic KX-TG9471B"/>
    <x v="2239"/>
    <n v="5"/>
    <n v="274.39"/>
    <x v="7"/>
    <x v="1"/>
  </r>
  <r>
    <n v="44782"/>
    <x v="201"/>
    <x v="20"/>
    <x v="0"/>
    <x v="0"/>
    <s v="Xerox 1886"/>
    <x v="2240"/>
    <n v="3"/>
    <n v="68.98"/>
    <x v="7"/>
    <x v="1"/>
  </r>
  <r>
    <n v="44782"/>
    <x v="201"/>
    <x v="20"/>
    <x v="0"/>
    <x v="7"/>
    <s v="Acco Clips to Go Binder Clips, 24 Clips in Two Sizes"/>
    <x v="2241"/>
    <n v="3"/>
    <n v="5.01"/>
    <x v="7"/>
    <x v="1"/>
  </r>
  <r>
    <n v="44782"/>
    <x v="201"/>
    <x v="20"/>
    <x v="2"/>
    <x v="9"/>
    <s v="Belkin QODE FastFit Bluetooth Keyboard"/>
    <x v="1530"/>
    <n v="4"/>
    <n v="34.69"/>
    <x v="7"/>
    <x v="1"/>
  </r>
  <r>
    <n v="44782"/>
    <x v="141"/>
    <x v="16"/>
    <x v="0"/>
    <x v="1"/>
    <s v="Avery File Folder Labels"/>
    <x v="1012"/>
    <n v="2"/>
    <n v="1.67"/>
    <x v="7"/>
    <x v="1"/>
  </r>
  <r>
    <n v="44782"/>
    <x v="57"/>
    <x v="21"/>
    <x v="1"/>
    <x v="11"/>
    <s v="O'Sullivan Cherrywood Estates Traditional Barrister Bookcase"/>
    <x v="2242"/>
    <n v="5"/>
    <n v="48.12"/>
    <x v="7"/>
    <x v="1"/>
  </r>
  <r>
    <n v="44782"/>
    <x v="407"/>
    <x v="20"/>
    <x v="1"/>
    <x v="8"/>
    <s v="OIC Stacking Trays"/>
    <x v="2243"/>
    <n v="3"/>
    <n v="4.41"/>
    <x v="7"/>
    <x v="1"/>
  </r>
  <r>
    <n v="44782"/>
    <x v="407"/>
    <x v="20"/>
    <x v="0"/>
    <x v="0"/>
    <s v="Xerox 1885"/>
    <x v="1399"/>
    <n v="3"/>
    <n v="69.180000000000007"/>
    <x v="7"/>
    <x v="1"/>
  </r>
  <r>
    <n v="44783"/>
    <x v="488"/>
    <x v="28"/>
    <x v="0"/>
    <x v="1"/>
    <s v="Avery 480"/>
    <x v="2244"/>
    <n v="1"/>
    <n v="1.8"/>
    <x v="7"/>
    <x v="1"/>
  </r>
  <r>
    <n v="44783"/>
    <x v="488"/>
    <x v="28"/>
    <x v="0"/>
    <x v="1"/>
    <s v="Avery 489"/>
    <x v="554"/>
    <n v="4"/>
    <n v="19.87"/>
    <x v="7"/>
    <x v="1"/>
  </r>
  <r>
    <n v="44783"/>
    <x v="488"/>
    <x v="28"/>
    <x v="0"/>
    <x v="4"/>
    <s v="Peel-Off China Markers"/>
    <x v="2245"/>
    <n v="3"/>
    <n v="12.51"/>
    <x v="7"/>
    <x v="1"/>
  </r>
  <r>
    <n v="44783"/>
    <x v="494"/>
    <x v="11"/>
    <x v="2"/>
    <x v="6"/>
    <s v="AT&amp;T 1080 Corded phone"/>
    <x v="328"/>
    <n v="4"/>
    <n v="38.36"/>
    <x v="7"/>
    <x v="1"/>
  </r>
  <r>
    <n v="44783"/>
    <x v="494"/>
    <x v="11"/>
    <x v="2"/>
    <x v="6"/>
    <s v="OtterBox Commuter Series Case - Samsung Galaxy S4"/>
    <x v="2246"/>
    <n v="7"/>
    <n v="-31.49"/>
    <x v="7"/>
    <x v="1"/>
  </r>
  <r>
    <n v="44783"/>
    <x v="494"/>
    <x v="11"/>
    <x v="0"/>
    <x v="12"/>
    <s v="Fellowes 8 Outlet Superior Workstation Surge Protector"/>
    <x v="2247"/>
    <n v="4"/>
    <n v="15.02"/>
    <x v="7"/>
    <x v="1"/>
  </r>
  <r>
    <n v="44783"/>
    <x v="649"/>
    <x v="14"/>
    <x v="0"/>
    <x v="3"/>
    <s v="GBC Binding covers"/>
    <x v="2248"/>
    <n v="5"/>
    <n v="29.14"/>
    <x v="7"/>
    <x v="1"/>
  </r>
  <r>
    <n v="44784"/>
    <x v="220"/>
    <x v="25"/>
    <x v="1"/>
    <x v="8"/>
    <s v="Executive Impressions 13&quot; Clairmont Wall Clock"/>
    <x v="2249"/>
    <n v="3"/>
    <n v="12.11"/>
    <x v="7"/>
    <x v="1"/>
  </r>
  <r>
    <n v="44784"/>
    <x v="675"/>
    <x v="20"/>
    <x v="0"/>
    <x v="4"/>
    <s v="Newell 330"/>
    <x v="687"/>
    <n v="2"/>
    <n v="3.11"/>
    <x v="7"/>
    <x v="1"/>
  </r>
  <r>
    <n v="44784"/>
    <x v="675"/>
    <x v="20"/>
    <x v="2"/>
    <x v="6"/>
    <s v="AT&amp;T 841000 Phone"/>
    <x v="2250"/>
    <n v="2"/>
    <n v="34.5"/>
    <x v="7"/>
    <x v="1"/>
  </r>
  <r>
    <n v="44786"/>
    <x v="402"/>
    <x v="3"/>
    <x v="0"/>
    <x v="4"/>
    <s v="50 Colored Long Pencils"/>
    <x v="2251"/>
    <n v="5"/>
    <n v="13.21"/>
    <x v="7"/>
    <x v="1"/>
  </r>
  <r>
    <n v="44786"/>
    <x v="584"/>
    <x v="4"/>
    <x v="0"/>
    <x v="3"/>
    <s v="3-ring staple pack"/>
    <x v="24"/>
    <n v="3"/>
    <n v="2.71"/>
    <x v="7"/>
    <x v="1"/>
  </r>
  <r>
    <n v="44786"/>
    <x v="565"/>
    <x v="18"/>
    <x v="0"/>
    <x v="3"/>
    <s v="Avery Round Ring Poly Binders"/>
    <x v="21"/>
    <n v="4"/>
    <n v="5.57"/>
    <x v="7"/>
    <x v="1"/>
  </r>
  <r>
    <n v="44786"/>
    <x v="28"/>
    <x v="2"/>
    <x v="0"/>
    <x v="2"/>
    <s v="Fellowes High-Stak Drawer Files"/>
    <x v="2252"/>
    <n v="3"/>
    <n v="15.86"/>
    <x v="7"/>
    <x v="1"/>
  </r>
  <r>
    <n v="44786"/>
    <x v="394"/>
    <x v="3"/>
    <x v="1"/>
    <x v="8"/>
    <s v="Ultra Door Pull Handle"/>
    <x v="1791"/>
    <n v="3"/>
    <n v="10.41"/>
    <x v="7"/>
    <x v="1"/>
  </r>
  <r>
    <n v="44786"/>
    <x v="271"/>
    <x v="25"/>
    <x v="0"/>
    <x v="4"/>
    <s v="Newell 309"/>
    <x v="2253"/>
    <n v="7"/>
    <n v="8.09"/>
    <x v="7"/>
    <x v="1"/>
  </r>
  <r>
    <n v="44788"/>
    <x v="676"/>
    <x v="3"/>
    <x v="0"/>
    <x v="2"/>
    <s v="Fellowes Super Stor/Drawer Files"/>
    <x v="2024"/>
    <n v="2"/>
    <n v="61.39"/>
    <x v="7"/>
    <x v="1"/>
  </r>
  <r>
    <n v="44788"/>
    <x v="238"/>
    <x v="3"/>
    <x v="1"/>
    <x v="8"/>
    <s v="Tensor Computer Mounted Lamp"/>
    <x v="2254"/>
    <n v="7"/>
    <n v="28.14"/>
    <x v="7"/>
    <x v="1"/>
  </r>
  <r>
    <n v="44788"/>
    <x v="238"/>
    <x v="3"/>
    <x v="0"/>
    <x v="2"/>
    <s v="Mobile Personal File Cube"/>
    <x v="2255"/>
    <n v="3"/>
    <n v="18.97"/>
    <x v="7"/>
    <x v="1"/>
  </r>
  <r>
    <n v="44789"/>
    <x v="522"/>
    <x v="12"/>
    <x v="0"/>
    <x v="4"/>
    <s v="Newell 346"/>
    <x v="2256"/>
    <n v="1"/>
    <n v="0.26"/>
    <x v="7"/>
    <x v="1"/>
  </r>
  <r>
    <n v="44789"/>
    <x v="522"/>
    <x v="12"/>
    <x v="2"/>
    <x v="6"/>
    <s v="Samsung Galaxy S4 Mini"/>
    <x v="2257"/>
    <n v="5"/>
    <n v="211.5"/>
    <x v="7"/>
    <x v="1"/>
  </r>
  <r>
    <n v="44789"/>
    <x v="522"/>
    <x v="12"/>
    <x v="0"/>
    <x v="0"/>
    <s v="Xerox 1891"/>
    <x v="2258"/>
    <n v="8"/>
    <n v="105.65"/>
    <x v="7"/>
    <x v="1"/>
  </r>
  <r>
    <n v="44789"/>
    <x v="522"/>
    <x v="12"/>
    <x v="0"/>
    <x v="1"/>
    <s v="Avery 488"/>
    <x v="466"/>
    <n v="2"/>
    <n v="1.76"/>
    <x v="7"/>
    <x v="1"/>
  </r>
  <r>
    <n v="44789"/>
    <x v="569"/>
    <x v="2"/>
    <x v="2"/>
    <x v="6"/>
    <s v="Cisco IP Phone 7961G-GE VoIP phone"/>
    <x v="2259"/>
    <n v="4"/>
    <n v="-112.62"/>
    <x v="7"/>
    <x v="1"/>
  </r>
  <r>
    <n v="44789"/>
    <x v="569"/>
    <x v="2"/>
    <x v="2"/>
    <x v="9"/>
    <s v="SanDisk Ultra 16 GB MicroSDHC Class 10 Memory Card"/>
    <x v="2260"/>
    <n v="3"/>
    <n v="-5.46"/>
    <x v="7"/>
    <x v="1"/>
  </r>
  <r>
    <n v="44789"/>
    <x v="569"/>
    <x v="2"/>
    <x v="0"/>
    <x v="0"/>
    <s v="Xerox 227"/>
    <x v="320"/>
    <n v="2"/>
    <n v="3.63"/>
    <x v="7"/>
    <x v="1"/>
  </r>
  <r>
    <n v="44789"/>
    <x v="569"/>
    <x v="2"/>
    <x v="0"/>
    <x v="3"/>
    <s v="Avery Durable Plastic 1&quot; Binders"/>
    <x v="1031"/>
    <n v="2"/>
    <n v="-1.91"/>
    <x v="7"/>
    <x v="1"/>
  </r>
  <r>
    <n v="44789"/>
    <x v="569"/>
    <x v="2"/>
    <x v="1"/>
    <x v="8"/>
    <s v="Tenex 46&quot; x 60&quot; Computer Anti-Static Chairmat, Rectangular Shaped"/>
    <x v="2261"/>
    <n v="3"/>
    <n v="0"/>
    <x v="7"/>
    <x v="1"/>
  </r>
  <r>
    <n v="44789"/>
    <x v="569"/>
    <x v="2"/>
    <x v="0"/>
    <x v="3"/>
    <s v="Avery Durable Slant Ring Binders With Label Holder"/>
    <x v="572"/>
    <n v="3"/>
    <n v="-2.76"/>
    <x v="7"/>
    <x v="1"/>
  </r>
  <r>
    <n v="44789"/>
    <x v="569"/>
    <x v="2"/>
    <x v="0"/>
    <x v="0"/>
    <s v="Xerox 199"/>
    <x v="1207"/>
    <n v="3"/>
    <n v="3.21"/>
    <x v="7"/>
    <x v="1"/>
  </r>
  <r>
    <n v="44789"/>
    <x v="677"/>
    <x v="2"/>
    <x v="0"/>
    <x v="2"/>
    <s v="Iris Project Case"/>
    <x v="2262"/>
    <n v="7"/>
    <n v="3.35"/>
    <x v="7"/>
    <x v="1"/>
  </r>
  <r>
    <n v="44789"/>
    <x v="677"/>
    <x v="2"/>
    <x v="1"/>
    <x v="11"/>
    <s v="O'Sullivan Plantations 2-Door Library in Landvery Oak"/>
    <x v="2263"/>
    <n v="3"/>
    <n v="-205"/>
    <x v="7"/>
    <x v="1"/>
  </r>
  <r>
    <n v="44790"/>
    <x v="678"/>
    <x v="32"/>
    <x v="0"/>
    <x v="3"/>
    <s v="Wilson Jones Â“SnapÂ” Scratch Pad Binder Tool for Ring Binders"/>
    <x v="2264"/>
    <n v="9"/>
    <n v="23.49"/>
    <x v="7"/>
    <x v="1"/>
  </r>
  <r>
    <n v="44790"/>
    <x v="236"/>
    <x v="12"/>
    <x v="2"/>
    <x v="9"/>
    <s v="ImationÂ Clip USBÂ flash driveÂ - 8 GB"/>
    <x v="2265"/>
    <n v="2"/>
    <n v="-5.26"/>
    <x v="7"/>
    <x v="1"/>
  </r>
  <r>
    <n v="44790"/>
    <x v="236"/>
    <x v="12"/>
    <x v="0"/>
    <x v="0"/>
    <s v="Xerox 21"/>
    <x v="1308"/>
    <n v="7"/>
    <n v="12.7"/>
    <x v="7"/>
    <x v="1"/>
  </r>
  <r>
    <n v="44790"/>
    <x v="236"/>
    <x v="12"/>
    <x v="0"/>
    <x v="4"/>
    <s v="Newell 336"/>
    <x v="1207"/>
    <n v="3"/>
    <n v="1.1599999999999999"/>
    <x v="7"/>
    <x v="1"/>
  </r>
  <r>
    <n v="44790"/>
    <x v="236"/>
    <x v="12"/>
    <x v="2"/>
    <x v="9"/>
    <s v="First Data FD10 PIN Pad"/>
    <x v="2266"/>
    <n v="4"/>
    <n v="-31.6"/>
    <x v="7"/>
    <x v="1"/>
  </r>
  <r>
    <n v="44794"/>
    <x v="327"/>
    <x v="3"/>
    <x v="1"/>
    <x v="5"/>
    <s v="Hon GuestStacker Chair"/>
    <x v="2267"/>
    <n v="3"/>
    <n v="40.799999999999997"/>
    <x v="7"/>
    <x v="1"/>
  </r>
  <r>
    <n v="44794"/>
    <x v="327"/>
    <x v="3"/>
    <x v="0"/>
    <x v="0"/>
    <s v="Xerox 191"/>
    <x v="2268"/>
    <n v="3"/>
    <n v="28.17"/>
    <x v="7"/>
    <x v="1"/>
  </r>
  <r>
    <n v="44794"/>
    <x v="327"/>
    <x v="3"/>
    <x v="0"/>
    <x v="0"/>
    <s v="Xerox 1974"/>
    <x v="635"/>
    <n v="4"/>
    <n v="11.72"/>
    <x v="7"/>
    <x v="1"/>
  </r>
  <r>
    <n v="44794"/>
    <x v="327"/>
    <x v="3"/>
    <x v="0"/>
    <x v="0"/>
    <s v="Xerox 1927"/>
    <x v="2269"/>
    <n v="1"/>
    <n v="1.93"/>
    <x v="7"/>
    <x v="1"/>
  </r>
  <r>
    <n v="44794"/>
    <x v="171"/>
    <x v="3"/>
    <x v="1"/>
    <x v="11"/>
    <s v="Sauder Camden County Collection Library"/>
    <x v="2270"/>
    <n v="6"/>
    <n v="34.49"/>
    <x v="7"/>
    <x v="1"/>
  </r>
  <r>
    <n v="44794"/>
    <x v="171"/>
    <x v="3"/>
    <x v="0"/>
    <x v="2"/>
    <s v="Carina Double Wide Media Storage Towers in Natural &amp; Black"/>
    <x v="170"/>
    <n v="1"/>
    <n v="3.24"/>
    <x v="7"/>
    <x v="1"/>
  </r>
  <r>
    <n v="44794"/>
    <x v="549"/>
    <x v="10"/>
    <x v="0"/>
    <x v="3"/>
    <s v="Acco D-Ring Binder w/DublLock"/>
    <x v="1845"/>
    <n v="2"/>
    <n v="-8.98"/>
    <x v="7"/>
    <x v="1"/>
  </r>
  <r>
    <n v="44794"/>
    <x v="549"/>
    <x v="10"/>
    <x v="1"/>
    <x v="5"/>
    <s v="Global Commerce Series High-Back Swivel/Tilt Chairs"/>
    <x v="2271"/>
    <n v="3"/>
    <n v="-42.75"/>
    <x v="7"/>
    <x v="1"/>
  </r>
  <r>
    <n v="44794"/>
    <x v="549"/>
    <x v="10"/>
    <x v="1"/>
    <x v="8"/>
    <s v="Tenex Chairmats For Use with Hard Floors"/>
    <x v="679"/>
    <n v="1"/>
    <n v="-3.9"/>
    <x v="7"/>
    <x v="1"/>
  </r>
  <r>
    <n v="44794"/>
    <x v="418"/>
    <x v="5"/>
    <x v="0"/>
    <x v="4"/>
    <s v="Quartet Omega Colored Chalk, 12/Pack"/>
    <x v="1765"/>
    <n v="3"/>
    <n v="8.23"/>
    <x v="7"/>
    <x v="1"/>
  </r>
  <r>
    <n v="44794"/>
    <x v="418"/>
    <x v="5"/>
    <x v="0"/>
    <x v="4"/>
    <s v="Premium Writing Pencils, Soft, #2 by Central Association for the Blind"/>
    <x v="2272"/>
    <n v="12"/>
    <n v="10.01"/>
    <x v="7"/>
    <x v="1"/>
  </r>
  <r>
    <n v="44794"/>
    <x v="88"/>
    <x v="2"/>
    <x v="0"/>
    <x v="14"/>
    <s v="Staple remover"/>
    <x v="656"/>
    <n v="2"/>
    <n v="-0.7"/>
    <x v="7"/>
    <x v="1"/>
  </r>
  <r>
    <n v="44794"/>
    <x v="88"/>
    <x v="2"/>
    <x v="2"/>
    <x v="9"/>
    <s v="Sabrent 4-Port USB 2.0 Hub"/>
    <x v="928"/>
    <n v="4"/>
    <n v="3.8"/>
    <x v="7"/>
    <x v="1"/>
  </r>
  <r>
    <n v="44794"/>
    <x v="88"/>
    <x v="2"/>
    <x v="0"/>
    <x v="2"/>
    <s v="SAFCO Commercial Wire Shelving, Black"/>
    <x v="2273"/>
    <n v="6"/>
    <n v="-165.77"/>
    <x v="7"/>
    <x v="1"/>
  </r>
  <r>
    <n v="44794"/>
    <x v="88"/>
    <x v="2"/>
    <x v="0"/>
    <x v="3"/>
    <s v="GBC DocuBind P100 Manual Binding Machine"/>
    <x v="315"/>
    <n v="2"/>
    <n v="-82.99"/>
    <x v="7"/>
    <x v="1"/>
  </r>
  <r>
    <n v="44794"/>
    <x v="88"/>
    <x v="2"/>
    <x v="0"/>
    <x v="0"/>
    <s v="Xerox 1979"/>
    <x v="827"/>
    <n v="2"/>
    <n v="15.49"/>
    <x v="7"/>
    <x v="1"/>
  </r>
  <r>
    <n v="44795"/>
    <x v="679"/>
    <x v="20"/>
    <x v="0"/>
    <x v="3"/>
    <s v="Avery 3 1/2&quot; Diskette Storage Pages, 10/Pack"/>
    <x v="2274"/>
    <n v="6"/>
    <n v="16.29"/>
    <x v="7"/>
    <x v="1"/>
  </r>
  <r>
    <n v="44795"/>
    <x v="680"/>
    <x v="20"/>
    <x v="0"/>
    <x v="4"/>
    <s v="Newell Chalk Holder"/>
    <x v="356"/>
    <n v="4"/>
    <n v="7.6"/>
    <x v="7"/>
    <x v="1"/>
  </r>
  <r>
    <n v="44796"/>
    <x v="210"/>
    <x v="1"/>
    <x v="0"/>
    <x v="14"/>
    <s v="Acme Tagit Stainless Steel Antibacterial Scissors"/>
    <x v="1214"/>
    <n v="4"/>
    <n v="2.77"/>
    <x v="7"/>
    <x v="1"/>
  </r>
  <r>
    <n v="44796"/>
    <x v="210"/>
    <x v="1"/>
    <x v="0"/>
    <x v="0"/>
    <s v="Xerox 206"/>
    <x v="320"/>
    <n v="2"/>
    <n v="3.63"/>
    <x v="7"/>
    <x v="1"/>
  </r>
  <r>
    <n v="44796"/>
    <x v="210"/>
    <x v="1"/>
    <x v="0"/>
    <x v="7"/>
    <s v="Staples"/>
    <x v="2275"/>
    <n v="8"/>
    <n v="2.2599999999999998"/>
    <x v="7"/>
    <x v="1"/>
  </r>
  <r>
    <n v="44796"/>
    <x v="210"/>
    <x v="1"/>
    <x v="0"/>
    <x v="12"/>
    <s v="Holmes Odor Grabber"/>
    <x v="2276"/>
    <n v="2"/>
    <n v="-13.55"/>
    <x v="7"/>
    <x v="1"/>
  </r>
  <r>
    <n v="44796"/>
    <x v="681"/>
    <x v="4"/>
    <x v="0"/>
    <x v="12"/>
    <s v="Avanti 4.4 Cu. Ft. Refrigerator"/>
    <x v="2277"/>
    <n v="3"/>
    <n v="152.02000000000001"/>
    <x v="7"/>
    <x v="1"/>
  </r>
  <r>
    <n v="44796"/>
    <x v="681"/>
    <x v="4"/>
    <x v="0"/>
    <x v="1"/>
    <s v="Avery 474"/>
    <x v="406"/>
    <n v="3"/>
    <n v="4.2300000000000004"/>
    <x v="7"/>
    <x v="1"/>
  </r>
  <r>
    <n v="44796"/>
    <x v="681"/>
    <x v="4"/>
    <x v="0"/>
    <x v="0"/>
    <s v="Xerox 1944"/>
    <x v="2278"/>
    <n v="5"/>
    <n v="94.96"/>
    <x v="7"/>
    <x v="1"/>
  </r>
  <r>
    <n v="44796"/>
    <x v="681"/>
    <x v="4"/>
    <x v="0"/>
    <x v="0"/>
    <s v="Xerox 1962"/>
    <x v="369"/>
    <n v="5"/>
    <n v="9.6300000000000008"/>
    <x v="7"/>
    <x v="1"/>
  </r>
  <r>
    <n v="44796"/>
    <x v="681"/>
    <x v="4"/>
    <x v="0"/>
    <x v="0"/>
    <s v="Xerox 1890"/>
    <x v="2279"/>
    <n v="2"/>
    <n v="48.94"/>
    <x v="7"/>
    <x v="1"/>
  </r>
  <r>
    <n v="44796"/>
    <x v="681"/>
    <x v="4"/>
    <x v="2"/>
    <x v="9"/>
    <s v="MaxellÂ LTO Ultrium - 800 GB"/>
    <x v="1191"/>
    <n v="9"/>
    <n v="47.86"/>
    <x v="7"/>
    <x v="1"/>
  </r>
  <r>
    <n v="44796"/>
    <x v="681"/>
    <x v="4"/>
    <x v="0"/>
    <x v="12"/>
    <s v="Acco Six-Outlet Power Strip, 4' Cord Length"/>
    <x v="2280"/>
    <n v="3"/>
    <n v="6.72"/>
    <x v="7"/>
    <x v="1"/>
  </r>
  <r>
    <n v="44797"/>
    <x v="92"/>
    <x v="0"/>
    <x v="0"/>
    <x v="2"/>
    <s v="Hot File 7-Pocket, Floor Stand"/>
    <x v="2281"/>
    <n v="7"/>
    <n v="124.93"/>
    <x v="7"/>
    <x v="1"/>
  </r>
  <r>
    <n v="44797"/>
    <x v="92"/>
    <x v="0"/>
    <x v="0"/>
    <x v="2"/>
    <s v="Space Solutions Commercial Steel Shelving"/>
    <x v="2282"/>
    <n v="14"/>
    <n v="-135.77000000000001"/>
    <x v="7"/>
    <x v="1"/>
  </r>
  <r>
    <n v="44797"/>
    <x v="92"/>
    <x v="0"/>
    <x v="1"/>
    <x v="13"/>
    <s v="Hon Racetrack Conference Tables"/>
    <x v="2283"/>
    <n v="5"/>
    <n v="-118.13"/>
    <x v="7"/>
    <x v="1"/>
  </r>
  <r>
    <n v="44797"/>
    <x v="92"/>
    <x v="0"/>
    <x v="0"/>
    <x v="3"/>
    <s v="Avery Durable Plastic 1&quot; Binders"/>
    <x v="1031"/>
    <n v="3"/>
    <n v="-4.22"/>
    <x v="7"/>
    <x v="1"/>
  </r>
  <r>
    <n v="44797"/>
    <x v="654"/>
    <x v="20"/>
    <x v="1"/>
    <x v="13"/>
    <s v="Chromcraft Rectangular Conference Tables"/>
    <x v="2284"/>
    <n v="2"/>
    <n v="-75.83"/>
    <x v="7"/>
    <x v="1"/>
  </r>
  <r>
    <n v="44797"/>
    <x v="654"/>
    <x v="20"/>
    <x v="2"/>
    <x v="9"/>
    <s v="Memorex Micro Travel Drive 8 GB"/>
    <x v="2285"/>
    <n v="2"/>
    <n v="11.7"/>
    <x v="7"/>
    <x v="1"/>
  </r>
  <r>
    <n v="44797"/>
    <x v="682"/>
    <x v="5"/>
    <x v="2"/>
    <x v="15"/>
    <s v="Cisco 9971 IP Video Phone Charcoal"/>
    <x v="2286"/>
    <n v="7"/>
    <n v="1416.8"/>
    <x v="7"/>
    <x v="1"/>
  </r>
  <r>
    <n v="44797"/>
    <x v="682"/>
    <x v="5"/>
    <x v="2"/>
    <x v="9"/>
    <s v="Anker Ultra-Slim Mini Bluetooth 3.0 Wireless Keyboard"/>
    <x v="1813"/>
    <n v="4"/>
    <n v="18.39"/>
    <x v="7"/>
    <x v="1"/>
  </r>
  <r>
    <n v="44797"/>
    <x v="682"/>
    <x v="5"/>
    <x v="2"/>
    <x v="6"/>
    <s v="LG G3"/>
    <x v="165"/>
    <n v="3"/>
    <n v="170.51"/>
    <x v="7"/>
    <x v="1"/>
  </r>
  <r>
    <n v="44797"/>
    <x v="59"/>
    <x v="20"/>
    <x v="1"/>
    <x v="8"/>
    <s v="DAX Value U-Channel Document Frames, Easel Back"/>
    <x v="2287"/>
    <n v="3"/>
    <n v="4.62"/>
    <x v="7"/>
    <x v="1"/>
  </r>
  <r>
    <n v="44797"/>
    <x v="445"/>
    <x v="11"/>
    <x v="0"/>
    <x v="4"/>
    <s v="Premium Writing Pencils, Soft, #2 by Central Association for the Blind"/>
    <x v="2288"/>
    <n v="3"/>
    <n v="0.72"/>
    <x v="7"/>
    <x v="1"/>
  </r>
  <r>
    <n v="44797"/>
    <x v="102"/>
    <x v="10"/>
    <x v="2"/>
    <x v="6"/>
    <s v="Belkin SportFit Armband For iPhone 5s/5c, Fuchsia"/>
    <x v="1984"/>
    <n v="3"/>
    <n v="4.05"/>
    <x v="7"/>
    <x v="1"/>
  </r>
  <r>
    <n v="44797"/>
    <x v="102"/>
    <x v="10"/>
    <x v="0"/>
    <x v="1"/>
    <s v="Avery 474"/>
    <x v="318"/>
    <n v="3"/>
    <n v="2.5099999999999998"/>
    <x v="7"/>
    <x v="1"/>
  </r>
  <r>
    <n v="44797"/>
    <x v="102"/>
    <x v="10"/>
    <x v="0"/>
    <x v="2"/>
    <s v="Adjustable Depth Letter/Legal Cart"/>
    <x v="2125"/>
    <n v="3"/>
    <n v="48.99"/>
    <x v="7"/>
    <x v="1"/>
  </r>
  <r>
    <n v="44798"/>
    <x v="483"/>
    <x v="3"/>
    <x v="1"/>
    <x v="5"/>
    <s v="Global Deluxe Stacking Chair, Gray"/>
    <x v="1174"/>
    <n v="1"/>
    <n v="4.59"/>
    <x v="7"/>
    <x v="1"/>
  </r>
  <r>
    <n v="44798"/>
    <x v="483"/>
    <x v="3"/>
    <x v="0"/>
    <x v="12"/>
    <s v="Fellowes Advanced Computer Series Surge Protectors"/>
    <x v="2289"/>
    <n v="4"/>
    <n v="29.67"/>
    <x v="7"/>
    <x v="1"/>
  </r>
  <r>
    <n v="44798"/>
    <x v="260"/>
    <x v="0"/>
    <x v="1"/>
    <x v="8"/>
    <s v="Eldon Executive Woodline II Desk Accessories, Mahogany"/>
    <x v="2118"/>
    <n v="2"/>
    <n v="-16.59"/>
    <x v="7"/>
    <x v="1"/>
  </r>
  <r>
    <n v="44798"/>
    <x v="260"/>
    <x v="0"/>
    <x v="0"/>
    <x v="3"/>
    <s v="Poly Designer Cover &amp; Back"/>
    <x v="2290"/>
    <n v="1"/>
    <n v="-6.08"/>
    <x v="7"/>
    <x v="1"/>
  </r>
  <r>
    <n v="44798"/>
    <x v="260"/>
    <x v="0"/>
    <x v="1"/>
    <x v="8"/>
    <s v="Nu-Dell EZ-Mount Plastic Wall Frames"/>
    <x v="2291"/>
    <n v="5"/>
    <n v="-3.94"/>
    <x v="7"/>
    <x v="1"/>
  </r>
  <r>
    <n v="44800"/>
    <x v="371"/>
    <x v="3"/>
    <x v="0"/>
    <x v="2"/>
    <s v="Fellowes Super Stor/Drawer Files"/>
    <x v="2292"/>
    <n v="3"/>
    <n v="92.08"/>
    <x v="7"/>
    <x v="1"/>
  </r>
  <r>
    <n v="44800"/>
    <x v="413"/>
    <x v="3"/>
    <x v="0"/>
    <x v="14"/>
    <s v="Fiskars Softgrip Scissors"/>
    <x v="2293"/>
    <n v="3"/>
    <n v="9.2200000000000006"/>
    <x v="7"/>
    <x v="1"/>
  </r>
  <r>
    <n v="44800"/>
    <x v="413"/>
    <x v="3"/>
    <x v="0"/>
    <x v="0"/>
    <s v="Xerox 1973"/>
    <x v="809"/>
    <n v="5"/>
    <n v="52.53"/>
    <x v="7"/>
    <x v="1"/>
  </r>
  <r>
    <n v="44800"/>
    <x v="413"/>
    <x v="3"/>
    <x v="0"/>
    <x v="1"/>
    <s v="Avery 511"/>
    <x v="2294"/>
    <n v="1"/>
    <n v="1.48"/>
    <x v="7"/>
    <x v="1"/>
  </r>
  <r>
    <n v="44800"/>
    <x v="570"/>
    <x v="3"/>
    <x v="0"/>
    <x v="3"/>
    <s v="Avery Heavy-Duty EZD View Binder with Locking Rings"/>
    <x v="1509"/>
    <n v="1"/>
    <n v="1.66"/>
    <x v="7"/>
    <x v="1"/>
  </r>
  <r>
    <n v="44801"/>
    <x v="477"/>
    <x v="1"/>
    <x v="2"/>
    <x v="16"/>
    <s v="Canon Imageclass D680 Copier / Fax"/>
    <x v="962"/>
    <n v="5"/>
    <n v="874.99"/>
    <x v="7"/>
    <x v="1"/>
  </r>
  <r>
    <n v="44801"/>
    <x v="92"/>
    <x v="3"/>
    <x v="0"/>
    <x v="2"/>
    <s v="Hot File 7-Pocket, Floor Stand"/>
    <x v="2295"/>
    <n v="5"/>
    <n v="267.70999999999998"/>
    <x v="7"/>
    <x v="1"/>
  </r>
  <r>
    <n v="44801"/>
    <x v="92"/>
    <x v="3"/>
    <x v="1"/>
    <x v="11"/>
    <s v="O'Sullivan 2-Door Barrister Bookcase in Odessa Pine"/>
    <x v="2296"/>
    <n v="2"/>
    <n v="28.96"/>
    <x v="7"/>
    <x v="1"/>
  </r>
  <r>
    <n v="44801"/>
    <x v="92"/>
    <x v="3"/>
    <x v="0"/>
    <x v="2"/>
    <s v="Carina Double Wide Media Storage Towers in Natural &amp; Black"/>
    <x v="2297"/>
    <n v="9"/>
    <n v="29.15"/>
    <x v="7"/>
    <x v="1"/>
  </r>
  <r>
    <n v="44801"/>
    <x v="92"/>
    <x v="3"/>
    <x v="0"/>
    <x v="3"/>
    <s v="GBC Wire Binding Combs"/>
    <x v="2298"/>
    <n v="5"/>
    <n v="13.96"/>
    <x v="7"/>
    <x v="1"/>
  </r>
  <r>
    <n v="44801"/>
    <x v="92"/>
    <x v="3"/>
    <x v="2"/>
    <x v="6"/>
    <s v="invisibleSHIELD by ZAGG Smudge-Free Screen Protector"/>
    <x v="1067"/>
    <n v="3"/>
    <n v="15.11"/>
    <x v="7"/>
    <x v="1"/>
  </r>
  <r>
    <n v="44801"/>
    <x v="92"/>
    <x v="3"/>
    <x v="1"/>
    <x v="8"/>
    <s v="Eldon Wave Desk Accessories"/>
    <x v="2299"/>
    <n v="2"/>
    <n v="1.75"/>
    <x v="7"/>
    <x v="1"/>
  </r>
  <r>
    <n v="44801"/>
    <x v="624"/>
    <x v="0"/>
    <x v="2"/>
    <x v="6"/>
    <s v="Mitel MiVoice 5330e IP Phone"/>
    <x v="2134"/>
    <n v="5"/>
    <n v="82.5"/>
    <x v="7"/>
    <x v="1"/>
  </r>
  <r>
    <n v="44801"/>
    <x v="624"/>
    <x v="0"/>
    <x v="1"/>
    <x v="13"/>
    <s v="Hon 2111 Invitation Series Straight Table"/>
    <x v="2300"/>
    <n v="1"/>
    <n v="-16.260000000000002"/>
    <x v="7"/>
    <x v="1"/>
  </r>
  <r>
    <n v="44801"/>
    <x v="436"/>
    <x v="37"/>
    <x v="0"/>
    <x v="2"/>
    <s v="SAFCO Mobile Desk Side File, Wire Frame"/>
    <x v="2301"/>
    <n v="11"/>
    <n v="122.29"/>
    <x v="7"/>
    <x v="1"/>
  </r>
  <r>
    <n v="44802"/>
    <x v="570"/>
    <x v="14"/>
    <x v="2"/>
    <x v="6"/>
    <s v="Samsung Rugby III"/>
    <x v="2302"/>
    <n v="2"/>
    <n v="35.630000000000003"/>
    <x v="7"/>
    <x v="1"/>
  </r>
  <r>
    <n v="44802"/>
    <x v="570"/>
    <x v="14"/>
    <x v="2"/>
    <x v="9"/>
    <s v="Logitech Desktop MK120 Mouse and keyboard Combo"/>
    <x v="2303"/>
    <n v="7"/>
    <n v="11.45"/>
    <x v="7"/>
    <x v="1"/>
  </r>
  <r>
    <n v="44804"/>
    <x v="177"/>
    <x v="3"/>
    <x v="0"/>
    <x v="0"/>
    <s v="Xerox 226"/>
    <x v="309"/>
    <n v="9"/>
    <n v="27.99"/>
    <x v="7"/>
    <x v="1"/>
  </r>
  <r>
    <n v="44804"/>
    <x v="134"/>
    <x v="3"/>
    <x v="1"/>
    <x v="11"/>
    <s v="Atlantic Metals Mobile 3-Shelf Bookcases, Custom Colors"/>
    <x v="2304"/>
    <n v="7"/>
    <n v="200.95"/>
    <x v="7"/>
    <x v="1"/>
  </r>
  <r>
    <n v="44804"/>
    <x v="134"/>
    <x v="3"/>
    <x v="0"/>
    <x v="3"/>
    <s v="GBC Prestige Therm-A-Bind Covers"/>
    <x v="977"/>
    <n v="5"/>
    <n v="46.32"/>
    <x v="7"/>
    <x v="1"/>
  </r>
  <r>
    <n v="44804"/>
    <x v="134"/>
    <x v="3"/>
    <x v="2"/>
    <x v="9"/>
    <s v="Memorex Micro Travel Drive 32 GB"/>
    <x v="2305"/>
    <n v="1"/>
    <n v="15.7"/>
    <x v="7"/>
    <x v="1"/>
  </r>
  <r>
    <n v="44804"/>
    <x v="134"/>
    <x v="3"/>
    <x v="2"/>
    <x v="15"/>
    <s v="Lexmark S315 Color Inkjet Printer"/>
    <x v="868"/>
    <n v="3"/>
    <n v="80.989999999999995"/>
    <x v="7"/>
    <x v="1"/>
  </r>
  <r>
    <n v="44804"/>
    <x v="26"/>
    <x v="0"/>
    <x v="0"/>
    <x v="0"/>
    <s v="Message Book, Phone, Wirebound Standard Line Memo, 2 3/4&quot; X 5&quot;"/>
    <x v="2105"/>
    <n v="4"/>
    <n v="6.81"/>
    <x v="7"/>
    <x v="1"/>
  </r>
  <r>
    <n v="44804"/>
    <x v="511"/>
    <x v="3"/>
    <x v="2"/>
    <x v="6"/>
    <s v="Toshiba IPT2010-SD IPÂ Telephone"/>
    <x v="2306"/>
    <n v="5"/>
    <n v="41.7"/>
    <x v="7"/>
    <x v="1"/>
  </r>
  <r>
    <n v="44805"/>
    <x v="440"/>
    <x v="3"/>
    <x v="0"/>
    <x v="3"/>
    <s v="Storex Dura Pro Binders"/>
    <x v="2307"/>
    <n v="1"/>
    <n v="1.6"/>
    <x v="8"/>
    <x v="1"/>
  </r>
  <r>
    <n v="44805"/>
    <x v="440"/>
    <x v="3"/>
    <x v="2"/>
    <x v="16"/>
    <s v="Hewlett Packard LaserJet 3310 Copier"/>
    <x v="2308"/>
    <n v="2"/>
    <n v="335.99"/>
    <x v="8"/>
    <x v="1"/>
  </r>
  <r>
    <n v="44805"/>
    <x v="440"/>
    <x v="3"/>
    <x v="0"/>
    <x v="3"/>
    <s v="Avery Non-Stick Binders"/>
    <x v="2309"/>
    <n v="4"/>
    <n v="4.49"/>
    <x v="8"/>
    <x v="1"/>
  </r>
  <r>
    <n v="44805"/>
    <x v="108"/>
    <x v="32"/>
    <x v="0"/>
    <x v="3"/>
    <s v="Deluxe Heavy-Duty Vinyl Round Ring Binder"/>
    <x v="2310"/>
    <n v="5"/>
    <n v="51.57"/>
    <x v="8"/>
    <x v="1"/>
  </r>
  <r>
    <n v="44805"/>
    <x v="108"/>
    <x v="32"/>
    <x v="1"/>
    <x v="5"/>
    <s v="Global Value Steno Chair, Gray"/>
    <x v="2311"/>
    <n v="1"/>
    <n v="15.19"/>
    <x v="8"/>
    <x v="1"/>
  </r>
  <r>
    <n v="44805"/>
    <x v="108"/>
    <x v="32"/>
    <x v="1"/>
    <x v="8"/>
    <s v="Deflect-o Glass Clear Studded Chair Mats"/>
    <x v="2312"/>
    <n v="2"/>
    <n v="27.36"/>
    <x v="8"/>
    <x v="1"/>
  </r>
  <r>
    <n v="44805"/>
    <x v="108"/>
    <x v="32"/>
    <x v="0"/>
    <x v="2"/>
    <s v="Adjustable Depth Letter/Legal Cart"/>
    <x v="2313"/>
    <n v="6"/>
    <n v="315.74"/>
    <x v="8"/>
    <x v="1"/>
  </r>
  <r>
    <n v="44807"/>
    <x v="520"/>
    <x v="25"/>
    <x v="0"/>
    <x v="10"/>
    <s v="Jet-Pak Recycled Peel 'N' Seal Padded Mailers"/>
    <x v="1969"/>
    <n v="7"/>
    <n v="62.81"/>
    <x v="8"/>
    <x v="1"/>
  </r>
  <r>
    <n v="44807"/>
    <x v="110"/>
    <x v="2"/>
    <x v="0"/>
    <x v="2"/>
    <s v="Eldon Gobal File Keepers"/>
    <x v="2314"/>
    <n v="3"/>
    <n v="-7.27"/>
    <x v="8"/>
    <x v="1"/>
  </r>
  <r>
    <n v="44807"/>
    <x v="110"/>
    <x v="2"/>
    <x v="0"/>
    <x v="14"/>
    <s v="Martin Yale Chadless Opener Electric Letter Opener"/>
    <x v="2315"/>
    <n v="1"/>
    <n v="-149.91"/>
    <x v="8"/>
    <x v="1"/>
  </r>
  <r>
    <n v="44807"/>
    <x v="110"/>
    <x v="2"/>
    <x v="0"/>
    <x v="10"/>
    <s v="White Business Envelopes with Contemporary Seam, Recycled White Business Envelopes"/>
    <x v="1148"/>
    <n v="6"/>
    <n v="19.690000000000001"/>
    <x v="8"/>
    <x v="1"/>
  </r>
  <r>
    <n v="44807"/>
    <x v="639"/>
    <x v="3"/>
    <x v="0"/>
    <x v="2"/>
    <s v="Sterilite Officeware Hinged File Box"/>
    <x v="2316"/>
    <n v="3"/>
    <n v="8.49"/>
    <x v="8"/>
    <x v="1"/>
  </r>
  <r>
    <n v="44807"/>
    <x v="639"/>
    <x v="3"/>
    <x v="2"/>
    <x v="9"/>
    <s v="Kingston Digital DataTraveler 16GB USB 2.0"/>
    <x v="558"/>
    <n v="2"/>
    <n v="3.4"/>
    <x v="8"/>
    <x v="1"/>
  </r>
  <r>
    <n v="44807"/>
    <x v="639"/>
    <x v="3"/>
    <x v="2"/>
    <x v="9"/>
    <s v="TRENDnet 56K USB 2.0 Phone, Internet and Fax Modem"/>
    <x v="2317"/>
    <n v="5"/>
    <n v="46.6"/>
    <x v="8"/>
    <x v="1"/>
  </r>
  <r>
    <n v="44807"/>
    <x v="403"/>
    <x v="37"/>
    <x v="0"/>
    <x v="12"/>
    <s v="Holmes Replacement Filter for HEPA Air Cleaner, Very Large Room, HEPA Filter"/>
    <x v="2318"/>
    <n v="2"/>
    <n v="60.55"/>
    <x v="8"/>
    <x v="1"/>
  </r>
  <r>
    <n v="44807"/>
    <x v="403"/>
    <x v="37"/>
    <x v="2"/>
    <x v="6"/>
    <s v="Classic Ivory AntiqueÂ TelephoneÂ ZL1810"/>
    <x v="2319"/>
    <n v="1"/>
    <n v="25.12"/>
    <x v="8"/>
    <x v="1"/>
  </r>
  <r>
    <n v="44807"/>
    <x v="403"/>
    <x v="20"/>
    <x v="0"/>
    <x v="2"/>
    <s v="Iceberg Mobile Mega Data/Printer Cart"/>
    <x v="2320"/>
    <n v="1"/>
    <n v="31.29"/>
    <x v="8"/>
    <x v="1"/>
  </r>
  <r>
    <n v="44807"/>
    <x v="326"/>
    <x v="3"/>
    <x v="1"/>
    <x v="5"/>
    <s v="Office Star - Ergonomically Designed Knee Chair"/>
    <x v="102"/>
    <n v="2"/>
    <n v="-12.96"/>
    <x v="8"/>
    <x v="1"/>
  </r>
  <r>
    <n v="44807"/>
    <x v="326"/>
    <x v="3"/>
    <x v="0"/>
    <x v="3"/>
    <s v="Avery Durable Slant Ring Binders, No Labels"/>
    <x v="1380"/>
    <n v="2"/>
    <n v="2.15"/>
    <x v="8"/>
    <x v="1"/>
  </r>
  <r>
    <n v="44807"/>
    <x v="552"/>
    <x v="12"/>
    <x v="1"/>
    <x v="8"/>
    <s v="GE 48&quot; Fluorescent Tube, Cool White Energy Saver, 34 Watts, 30/Box"/>
    <x v="2321"/>
    <n v="3"/>
    <n v="89.31"/>
    <x v="8"/>
    <x v="1"/>
  </r>
  <r>
    <n v="44807"/>
    <x v="209"/>
    <x v="14"/>
    <x v="0"/>
    <x v="1"/>
    <s v="Smead Alpha-Z Color-Coded Name Labels First Letter Starter Set"/>
    <x v="2322"/>
    <n v="2"/>
    <n v="3.6"/>
    <x v="8"/>
    <x v="1"/>
  </r>
  <r>
    <n v="44808"/>
    <x v="349"/>
    <x v="4"/>
    <x v="0"/>
    <x v="0"/>
    <s v="Xerox 1908"/>
    <x v="2323"/>
    <n v="5"/>
    <n v="137.15"/>
    <x v="8"/>
    <x v="1"/>
  </r>
  <r>
    <n v="44808"/>
    <x v="349"/>
    <x v="4"/>
    <x v="2"/>
    <x v="9"/>
    <s v="Logitech G19 Programmable Gaming Keyboard"/>
    <x v="2324"/>
    <n v="5"/>
    <n v="111.59"/>
    <x v="8"/>
    <x v="1"/>
  </r>
  <r>
    <n v="44808"/>
    <x v="349"/>
    <x v="4"/>
    <x v="0"/>
    <x v="0"/>
    <s v="Ampad Evidence Wirebond Steno Books, 6&quot; x 9&quot;"/>
    <x v="2325"/>
    <n v="2"/>
    <n v="2.0499999999999998"/>
    <x v="8"/>
    <x v="1"/>
  </r>
  <r>
    <n v="44808"/>
    <x v="349"/>
    <x v="4"/>
    <x v="0"/>
    <x v="10"/>
    <s v="Security-Tint Envelopes"/>
    <x v="510"/>
    <n v="2"/>
    <n v="7.49"/>
    <x v="8"/>
    <x v="1"/>
  </r>
  <r>
    <n v="44808"/>
    <x v="127"/>
    <x v="11"/>
    <x v="0"/>
    <x v="3"/>
    <s v="Acco Flexible ACCOHIDE Square Ring Data Binder, Dark Blue, 11 1/2&quot; X 14&quot; 7/8&quot;"/>
    <x v="2326"/>
    <n v="2"/>
    <n v="-6.83"/>
    <x v="8"/>
    <x v="1"/>
  </r>
  <r>
    <n v="44808"/>
    <x v="171"/>
    <x v="0"/>
    <x v="2"/>
    <x v="9"/>
    <s v="Sony Micro Vault Click 16 GB USB 2.0 Flash Drive"/>
    <x v="2327"/>
    <n v="3"/>
    <n v="6.72"/>
    <x v="8"/>
    <x v="1"/>
  </r>
  <r>
    <n v="44808"/>
    <x v="678"/>
    <x v="2"/>
    <x v="0"/>
    <x v="3"/>
    <s v="Avery Heavy-Duty EZD View Binder with Locking Rings"/>
    <x v="1994"/>
    <n v="4"/>
    <n v="-6.12"/>
    <x v="8"/>
    <x v="1"/>
  </r>
  <r>
    <n v="44809"/>
    <x v="316"/>
    <x v="3"/>
    <x v="1"/>
    <x v="11"/>
    <s v="Sauder Camden County Barrister Bookcase, Planked Cherry Finish"/>
    <x v="1427"/>
    <n v="4"/>
    <n v="-4.84"/>
    <x v="8"/>
    <x v="1"/>
  </r>
  <r>
    <n v="44809"/>
    <x v="316"/>
    <x v="3"/>
    <x v="0"/>
    <x v="3"/>
    <s v="DXL Angle-View Binders with Locking Rings, Black"/>
    <x v="2072"/>
    <n v="6"/>
    <n v="9.6999999999999993"/>
    <x v="8"/>
    <x v="1"/>
  </r>
  <r>
    <n v="44809"/>
    <x v="316"/>
    <x v="3"/>
    <x v="1"/>
    <x v="11"/>
    <s v="Sauder Camden County Collection Libraries, Planked Cherry Finish"/>
    <x v="2328"/>
    <n v="3"/>
    <n v="-20.7"/>
    <x v="8"/>
    <x v="1"/>
  </r>
  <r>
    <n v="44809"/>
    <x v="683"/>
    <x v="0"/>
    <x v="0"/>
    <x v="3"/>
    <s v="Acco Flexible ACCOHIDE Square Ring Data Binder, Dark Blue, 11 1/2&quot; X 14&quot; 7/8&quot;"/>
    <x v="219"/>
    <n v="5"/>
    <n v="-25.22"/>
    <x v="8"/>
    <x v="1"/>
  </r>
  <r>
    <n v="44809"/>
    <x v="683"/>
    <x v="0"/>
    <x v="0"/>
    <x v="14"/>
    <s v="Stiletto Hand Letter Openers"/>
    <x v="2329"/>
    <n v="9"/>
    <n v="-14.69"/>
    <x v="8"/>
    <x v="1"/>
  </r>
  <r>
    <n v="44809"/>
    <x v="683"/>
    <x v="0"/>
    <x v="0"/>
    <x v="3"/>
    <s v="Acco Four Pocket Poly Ring Binder with Label Holder, Smoke, 1&quot;"/>
    <x v="2330"/>
    <n v="3"/>
    <n v="-7.82"/>
    <x v="8"/>
    <x v="1"/>
  </r>
  <r>
    <n v="44809"/>
    <x v="569"/>
    <x v="28"/>
    <x v="1"/>
    <x v="8"/>
    <s v="Longer-Life Soft White Bulbs"/>
    <x v="1059"/>
    <n v="2"/>
    <n v="2.96"/>
    <x v="8"/>
    <x v="1"/>
  </r>
  <r>
    <n v="44809"/>
    <x v="569"/>
    <x v="28"/>
    <x v="0"/>
    <x v="0"/>
    <s v="Xerox 1881"/>
    <x v="570"/>
    <n v="3"/>
    <n v="17.309999999999999"/>
    <x v="8"/>
    <x v="1"/>
  </r>
  <r>
    <n v="44809"/>
    <x v="581"/>
    <x v="6"/>
    <x v="1"/>
    <x v="8"/>
    <s v="Tensor Brushed Steel Torchiere Floor Lamp"/>
    <x v="2331"/>
    <n v="4"/>
    <n v="12.23"/>
    <x v="8"/>
    <x v="1"/>
  </r>
  <r>
    <n v="44810"/>
    <x v="165"/>
    <x v="22"/>
    <x v="0"/>
    <x v="3"/>
    <s v="Acco Hanging Data Binders"/>
    <x v="675"/>
    <n v="2"/>
    <n v="2.13"/>
    <x v="8"/>
    <x v="1"/>
  </r>
  <r>
    <n v="44810"/>
    <x v="165"/>
    <x v="22"/>
    <x v="1"/>
    <x v="8"/>
    <s v="Howard Miller 16&quot; Diameter Gallery Wall Clock"/>
    <x v="2332"/>
    <n v="3"/>
    <n v="74.81"/>
    <x v="8"/>
    <x v="1"/>
  </r>
  <r>
    <n v="44810"/>
    <x v="604"/>
    <x v="3"/>
    <x v="2"/>
    <x v="9"/>
    <s v="Memorex Mini Travel Drive 8 GB USB 2.0 Flash Drive"/>
    <x v="2333"/>
    <n v="4"/>
    <n v="18.059999999999999"/>
    <x v="8"/>
    <x v="1"/>
  </r>
  <r>
    <n v="44810"/>
    <x v="684"/>
    <x v="20"/>
    <x v="1"/>
    <x v="5"/>
    <s v="Global Airflow Leather Mesh Back Chair, Black"/>
    <x v="2334"/>
    <n v="2"/>
    <n v="60.39"/>
    <x v="8"/>
    <x v="1"/>
  </r>
  <r>
    <n v="44810"/>
    <x v="38"/>
    <x v="15"/>
    <x v="0"/>
    <x v="7"/>
    <s v="Assorted Color Push Pins"/>
    <x v="2335"/>
    <n v="5"/>
    <n v="1.18"/>
    <x v="8"/>
    <x v="1"/>
  </r>
  <r>
    <n v="44810"/>
    <x v="538"/>
    <x v="16"/>
    <x v="0"/>
    <x v="3"/>
    <s v="GBC Plasticlear Binding Covers"/>
    <x v="31"/>
    <n v="1"/>
    <n v="-2.5299999999999998"/>
    <x v="8"/>
    <x v="1"/>
  </r>
  <r>
    <n v="44810"/>
    <x v="14"/>
    <x v="20"/>
    <x v="0"/>
    <x v="12"/>
    <s v="Black &amp; Decker Filter for Double Action Dustbuster Cordless Vac BLDV7210"/>
    <x v="2336"/>
    <n v="1"/>
    <n v="2.1"/>
    <x v="8"/>
    <x v="1"/>
  </r>
  <r>
    <n v="44810"/>
    <x v="14"/>
    <x v="20"/>
    <x v="2"/>
    <x v="6"/>
    <s v="ShoreTel ShorePhone IP 230 VoIP phone"/>
    <x v="2337"/>
    <n v="2"/>
    <n v="101.39"/>
    <x v="8"/>
    <x v="1"/>
  </r>
  <r>
    <n v="44810"/>
    <x v="340"/>
    <x v="6"/>
    <x v="0"/>
    <x v="3"/>
    <s v="SlimView Poly Binder, 3/8&quot;"/>
    <x v="2338"/>
    <n v="9"/>
    <n v="21.45"/>
    <x v="8"/>
    <x v="1"/>
  </r>
  <r>
    <n v="44810"/>
    <x v="661"/>
    <x v="8"/>
    <x v="1"/>
    <x v="13"/>
    <s v="KI Adjustable-Height Table"/>
    <x v="596"/>
    <n v="1"/>
    <n v="22.35"/>
    <x v="8"/>
    <x v="1"/>
  </r>
  <r>
    <n v="44811"/>
    <x v="454"/>
    <x v="3"/>
    <x v="0"/>
    <x v="2"/>
    <s v="Safco Industrial Wire Shelving"/>
    <x v="2339"/>
    <n v="7"/>
    <n v="20.16"/>
    <x v="8"/>
    <x v="1"/>
  </r>
  <r>
    <n v="44811"/>
    <x v="309"/>
    <x v="0"/>
    <x v="1"/>
    <x v="5"/>
    <s v="Metal Folding Chairs, Beige, 4/Carton"/>
    <x v="2340"/>
    <n v="2"/>
    <n v="-2.04"/>
    <x v="8"/>
    <x v="1"/>
  </r>
  <r>
    <n v="44811"/>
    <x v="387"/>
    <x v="20"/>
    <x v="0"/>
    <x v="2"/>
    <s v="Eldon Shelf Savers Cubes and Bins"/>
    <x v="517"/>
    <n v="2"/>
    <n v="0.28000000000000003"/>
    <x v="8"/>
    <x v="1"/>
  </r>
  <r>
    <n v="44811"/>
    <x v="387"/>
    <x v="20"/>
    <x v="1"/>
    <x v="13"/>
    <s v="Anderson Hickey Conga Table Tops &amp; Accessories"/>
    <x v="2341"/>
    <n v="3"/>
    <n v="-14.16"/>
    <x v="8"/>
    <x v="1"/>
  </r>
  <r>
    <n v="44811"/>
    <x v="382"/>
    <x v="2"/>
    <x v="0"/>
    <x v="3"/>
    <s v="GBC Wire Binding Strips"/>
    <x v="2342"/>
    <n v="1"/>
    <n v="-6.98"/>
    <x v="8"/>
    <x v="1"/>
  </r>
  <r>
    <n v="44811"/>
    <x v="382"/>
    <x v="2"/>
    <x v="2"/>
    <x v="6"/>
    <s v="Samsung Galaxy Note 3"/>
    <x v="2343"/>
    <n v="6"/>
    <n v="-131.99"/>
    <x v="8"/>
    <x v="1"/>
  </r>
  <r>
    <n v="44811"/>
    <x v="382"/>
    <x v="2"/>
    <x v="0"/>
    <x v="3"/>
    <s v="Angle-D Ring Binders"/>
    <x v="2344"/>
    <n v="3"/>
    <n v="-3.94"/>
    <x v="8"/>
    <x v="1"/>
  </r>
  <r>
    <n v="44811"/>
    <x v="369"/>
    <x v="25"/>
    <x v="0"/>
    <x v="4"/>
    <s v="Boston 1645 Deluxe Heavier-Duty Electric Pencil Sharpener"/>
    <x v="401"/>
    <n v="4"/>
    <n v="12.31"/>
    <x v="8"/>
    <x v="1"/>
  </r>
  <r>
    <n v="44811"/>
    <x v="451"/>
    <x v="20"/>
    <x v="2"/>
    <x v="9"/>
    <s v="Razer Kraken PRO Over Ear PC and Music Headset"/>
    <x v="2345"/>
    <n v="7"/>
    <n v="167.98"/>
    <x v="8"/>
    <x v="1"/>
  </r>
  <r>
    <n v="44811"/>
    <x v="340"/>
    <x v="20"/>
    <x v="0"/>
    <x v="2"/>
    <s v="Mobile Personal File Cube"/>
    <x v="2255"/>
    <n v="3"/>
    <n v="18.97"/>
    <x v="8"/>
    <x v="1"/>
  </r>
  <r>
    <n v="44811"/>
    <x v="340"/>
    <x v="20"/>
    <x v="2"/>
    <x v="9"/>
    <s v="KeyTronicÂ E03601U1 -Â KeyboardÂ - Beige"/>
    <x v="2346"/>
    <n v="5"/>
    <n v="16.2"/>
    <x v="8"/>
    <x v="1"/>
  </r>
  <r>
    <n v="44811"/>
    <x v="340"/>
    <x v="20"/>
    <x v="0"/>
    <x v="3"/>
    <s v="Acco Pressboard Covers with Storage Hooks, 9 1/2&quot; x 11&quot;, Executive Red"/>
    <x v="675"/>
    <n v="2"/>
    <n v="2.06"/>
    <x v="8"/>
    <x v="1"/>
  </r>
  <r>
    <n v="44811"/>
    <x v="340"/>
    <x v="20"/>
    <x v="1"/>
    <x v="13"/>
    <s v="Bretford CR8500 Series Meeting Room Furniture"/>
    <x v="2347"/>
    <n v="2"/>
    <n v="-120.29"/>
    <x v="8"/>
    <x v="1"/>
  </r>
  <r>
    <n v="44811"/>
    <x v="340"/>
    <x v="20"/>
    <x v="0"/>
    <x v="7"/>
    <s v="Assorted Color Push Pins"/>
    <x v="2335"/>
    <n v="4"/>
    <n v="2.39"/>
    <x v="8"/>
    <x v="1"/>
  </r>
  <r>
    <n v="44812"/>
    <x v="685"/>
    <x v="3"/>
    <x v="0"/>
    <x v="0"/>
    <s v="Xerox 1928"/>
    <x v="2183"/>
    <n v="5"/>
    <n v="11.88"/>
    <x v="8"/>
    <x v="1"/>
  </r>
  <r>
    <n v="44812"/>
    <x v="685"/>
    <x v="3"/>
    <x v="0"/>
    <x v="2"/>
    <s v="Eldon Shelf Savers Cubes and Bins"/>
    <x v="874"/>
    <n v="6"/>
    <n v="0.84"/>
    <x v="8"/>
    <x v="1"/>
  </r>
  <r>
    <n v="44812"/>
    <x v="197"/>
    <x v="33"/>
    <x v="1"/>
    <x v="8"/>
    <s v="Acrylic Self-Standing Desk Frames"/>
    <x v="107"/>
    <n v="8"/>
    <n v="8.1199999999999992"/>
    <x v="8"/>
    <x v="1"/>
  </r>
  <r>
    <n v="44814"/>
    <x v="309"/>
    <x v="3"/>
    <x v="0"/>
    <x v="14"/>
    <s v="Martin-Yale Premier Letter Opener"/>
    <x v="2348"/>
    <n v="4"/>
    <n v="1.55"/>
    <x v="8"/>
    <x v="1"/>
  </r>
  <r>
    <n v="44814"/>
    <x v="69"/>
    <x v="39"/>
    <x v="0"/>
    <x v="0"/>
    <s v="Xerox 1952"/>
    <x v="98"/>
    <n v="3"/>
    <n v="7.02"/>
    <x v="8"/>
    <x v="1"/>
  </r>
  <r>
    <n v="44814"/>
    <x v="150"/>
    <x v="32"/>
    <x v="0"/>
    <x v="12"/>
    <s v="Euro-Pro Shark Turbo Vacuum"/>
    <x v="32"/>
    <n v="2"/>
    <n v="16.11"/>
    <x v="8"/>
    <x v="1"/>
  </r>
  <r>
    <n v="44814"/>
    <x v="150"/>
    <x v="32"/>
    <x v="1"/>
    <x v="11"/>
    <s v="O'Sullivan 2-Door Barrister Bookcase in Odessa Pine"/>
    <x v="1576"/>
    <n v="2"/>
    <n v="83.25"/>
    <x v="8"/>
    <x v="1"/>
  </r>
  <r>
    <n v="44814"/>
    <x v="150"/>
    <x v="32"/>
    <x v="0"/>
    <x v="0"/>
    <s v="Xerox 1960"/>
    <x v="2349"/>
    <n v="9"/>
    <n v="125.47"/>
    <x v="8"/>
    <x v="1"/>
  </r>
  <r>
    <n v="44814"/>
    <x v="550"/>
    <x v="22"/>
    <x v="0"/>
    <x v="2"/>
    <s v="Belkin 19&quot; Center-Weighted Shelf, Gray"/>
    <x v="2350"/>
    <n v="6"/>
    <n v="17.690000000000001"/>
    <x v="8"/>
    <x v="1"/>
  </r>
  <r>
    <n v="44814"/>
    <x v="686"/>
    <x v="20"/>
    <x v="0"/>
    <x v="4"/>
    <s v="Manco Dry-Lighter Erasable Highlighter"/>
    <x v="603"/>
    <n v="2"/>
    <n v="2.0699999999999998"/>
    <x v="8"/>
    <x v="1"/>
  </r>
  <r>
    <n v="44814"/>
    <x v="410"/>
    <x v="3"/>
    <x v="1"/>
    <x v="8"/>
    <s v="Seth Thomas 13 1/2&quot; Wall Clock"/>
    <x v="2351"/>
    <n v="6"/>
    <n v="33.07"/>
    <x v="8"/>
    <x v="1"/>
  </r>
  <r>
    <n v="44814"/>
    <x v="592"/>
    <x v="0"/>
    <x v="1"/>
    <x v="5"/>
    <s v="Global Commerce Series Low-Back Swivel/Tilt Chairs"/>
    <x v="2352"/>
    <n v="1"/>
    <n v="-2.57"/>
    <x v="8"/>
    <x v="1"/>
  </r>
  <r>
    <n v="44815"/>
    <x v="236"/>
    <x v="3"/>
    <x v="0"/>
    <x v="4"/>
    <s v="Boston 19500 Mighty Mite Electric Pencil Sharpener"/>
    <x v="2353"/>
    <n v="9"/>
    <n v="48.96"/>
    <x v="8"/>
    <x v="1"/>
  </r>
  <r>
    <n v="44815"/>
    <x v="236"/>
    <x v="3"/>
    <x v="0"/>
    <x v="1"/>
    <s v="Avery 474"/>
    <x v="406"/>
    <n v="3"/>
    <n v="4.2300000000000004"/>
    <x v="8"/>
    <x v="1"/>
  </r>
  <r>
    <n v="44815"/>
    <x v="191"/>
    <x v="3"/>
    <x v="0"/>
    <x v="4"/>
    <s v="Hunt PowerHouse Electric Pencil Sharpener, Blue"/>
    <x v="2354"/>
    <n v="7"/>
    <n v="79.760000000000005"/>
    <x v="8"/>
    <x v="1"/>
  </r>
  <r>
    <n v="44815"/>
    <x v="286"/>
    <x v="20"/>
    <x v="1"/>
    <x v="8"/>
    <s v="Deflect-o DuraMat Antistatic Studded Beveled Mat for Medium Pile Carpeting"/>
    <x v="2355"/>
    <n v="2"/>
    <n v="50.56"/>
    <x v="8"/>
    <x v="1"/>
  </r>
  <r>
    <n v="44815"/>
    <x v="286"/>
    <x v="20"/>
    <x v="0"/>
    <x v="2"/>
    <s v="Space Solutions Industrial Galvanized Steel Shelving."/>
    <x v="2356"/>
    <n v="1"/>
    <n v="1.58"/>
    <x v="8"/>
    <x v="1"/>
  </r>
  <r>
    <n v="44815"/>
    <x v="286"/>
    <x v="20"/>
    <x v="2"/>
    <x v="9"/>
    <s v="LogitechÂ LS21 Speaker System - PC Multimedia - 2.1-CH - Wired"/>
    <x v="2357"/>
    <n v="1"/>
    <n v="6.8"/>
    <x v="8"/>
    <x v="1"/>
  </r>
  <r>
    <n v="44815"/>
    <x v="286"/>
    <x v="20"/>
    <x v="0"/>
    <x v="2"/>
    <s v="Fellowes Staxonsteel Drawer Files"/>
    <x v="2358"/>
    <n v="4"/>
    <n v="108.18"/>
    <x v="8"/>
    <x v="1"/>
  </r>
  <r>
    <n v="44815"/>
    <x v="169"/>
    <x v="26"/>
    <x v="1"/>
    <x v="8"/>
    <s v="Deflect-O Glasstique Clear Desk Accessories"/>
    <x v="2359"/>
    <n v="4"/>
    <n v="4"/>
    <x v="8"/>
    <x v="1"/>
  </r>
  <r>
    <n v="44815"/>
    <x v="659"/>
    <x v="23"/>
    <x v="0"/>
    <x v="1"/>
    <s v="Avery 503"/>
    <x v="1541"/>
    <n v="3"/>
    <n v="14.9"/>
    <x v="8"/>
    <x v="1"/>
  </r>
  <r>
    <n v="44815"/>
    <x v="659"/>
    <x v="23"/>
    <x v="1"/>
    <x v="8"/>
    <s v="Eldon Pizzaz Desk Accessories"/>
    <x v="1118"/>
    <n v="4"/>
    <n v="3.92"/>
    <x v="8"/>
    <x v="1"/>
  </r>
  <r>
    <n v="44815"/>
    <x v="659"/>
    <x v="23"/>
    <x v="0"/>
    <x v="3"/>
    <s v="Ibico Laser Imprintable Binding System Covers"/>
    <x v="2360"/>
    <n v="4"/>
    <n v="96.42"/>
    <x v="8"/>
    <x v="1"/>
  </r>
  <r>
    <n v="44815"/>
    <x v="659"/>
    <x v="23"/>
    <x v="0"/>
    <x v="12"/>
    <s v="Fellowes Advanced 8 Outlet Surge Suppressor with Phone/Fax Protection"/>
    <x v="2361"/>
    <n v="4"/>
    <n v="29.98"/>
    <x v="8"/>
    <x v="1"/>
  </r>
  <r>
    <n v="44815"/>
    <x v="659"/>
    <x v="23"/>
    <x v="0"/>
    <x v="0"/>
    <s v="Xerox 208"/>
    <x v="2167"/>
    <n v="6"/>
    <n v="18.66"/>
    <x v="8"/>
    <x v="1"/>
  </r>
  <r>
    <n v="44816"/>
    <x v="194"/>
    <x v="20"/>
    <x v="2"/>
    <x v="16"/>
    <s v="Hewlett Packard 310 Color Digital Copier"/>
    <x v="386"/>
    <n v="2"/>
    <n v="60"/>
    <x v="8"/>
    <x v="1"/>
  </r>
  <r>
    <n v="44816"/>
    <x v="194"/>
    <x v="20"/>
    <x v="0"/>
    <x v="1"/>
    <s v="Avery 520"/>
    <x v="370"/>
    <n v="4"/>
    <n v="6.05"/>
    <x v="8"/>
    <x v="1"/>
  </r>
  <r>
    <n v="44816"/>
    <x v="51"/>
    <x v="20"/>
    <x v="0"/>
    <x v="4"/>
    <s v="Binney &amp; Smith Crayola Metallic Colored Pencils, 8-Color Set"/>
    <x v="1515"/>
    <n v="2"/>
    <n v="3.06"/>
    <x v="8"/>
    <x v="1"/>
  </r>
  <r>
    <n v="44816"/>
    <x v="51"/>
    <x v="20"/>
    <x v="0"/>
    <x v="2"/>
    <s v="Gould Plastics 9-Pocket Panel Bin, 18-3/8w x 5-1/4d x 20-1/2h, Black"/>
    <x v="1715"/>
    <n v="2"/>
    <n v="4.24"/>
    <x v="8"/>
    <x v="1"/>
  </r>
  <r>
    <n v="44816"/>
    <x v="51"/>
    <x v="20"/>
    <x v="0"/>
    <x v="7"/>
    <s v="OIC Binder Clips, Mini, 1/4&quot; Capacity, Black"/>
    <x v="2362"/>
    <n v="1"/>
    <n v="0.57999999999999996"/>
    <x v="8"/>
    <x v="1"/>
  </r>
  <r>
    <n v="44816"/>
    <x v="51"/>
    <x v="20"/>
    <x v="0"/>
    <x v="1"/>
    <s v="Avery 489"/>
    <x v="2363"/>
    <n v="2"/>
    <n v="9.94"/>
    <x v="8"/>
    <x v="1"/>
  </r>
  <r>
    <n v="44816"/>
    <x v="51"/>
    <x v="20"/>
    <x v="0"/>
    <x v="0"/>
    <s v="HP Office Recycled Paper (20Lb. and 87 Bright)"/>
    <x v="2364"/>
    <n v="5"/>
    <n v="14.16"/>
    <x v="8"/>
    <x v="1"/>
  </r>
  <r>
    <n v="44816"/>
    <x v="51"/>
    <x v="20"/>
    <x v="0"/>
    <x v="10"/>
    <s v="Tyvek  Top-Opening Peel &amp; Seel Envelopes, Plain White"/>
    <x v="2365"/>
    <n v="1"/>
    <n v="12.77"/>
    <x v="8"/>
    <x v="1"/>
  </r>
  <r>
    <n v="44816"/>
    <x v="583"/>
    <x v="22"/>
    <x v="2"/>
    <x v="9"/>
    <s v="Memorex Froggy Flash Drive 4 GB"/>
    <x v="1345"/>
    <n v="2"/>
    <n v="8.57"/>
    <x v="8"/>
    <x v="1"/>
  </r>
  <r>
    <n v="44817"/>
    <x v="456"/>
    <x v="18"/>
    <x v="2"/>
    <x v="9"/>
    <s v="Case Logic 2.4GHz Wireless Keyboard"/>
    <x v="1855"/>
    <n v="4"/>
    <n v="16"/>
    <x v="8"/>
    <x v="1"/>
  </r>
  <r>
    <n v="44817"/>
    <x v="456"/>
    <x v="18"/>
    <x v="1"/>
    <x v="5"/>
    <s v="Hon Multipurpose Stacking Arm Chairs"/>
    <x v="2366"/>
    <n v="7"/>
    <n v="394.21"/>
    <x v="8"/>
    <x v="1"/>
  </r>
  <r>
    <n v="44817"/>
    <x v="173"/>
    <x v="2"/>
    <x v="0"/>
    <x v="3"/>
    <s v="Fellowes Twister Kit, Gray/Clear, 3/pkg"/>
    <x v="2367"/>
    <n v="1"/>
    <n v="-2.0099999999999998"/>
    <x v="8"/>
    <x v="1"/>
  </r>
  <r>
    <n v="44817"/>
    <x v="657"/>
    <x v="4"/>
    <x v="1"/>
    <x v="8"/>
    <s v="Eldon Advantage Chair Mats for Low to Medium Pile Carpets"/>
    <x v="2368"/>
    <n v="3"/>
    <n v="12.99"/>
    <x v="8"/>
    <x v="1"/>
  </r>
  <r>
    <n v="44817"/>
    <x v="657"/>
    <x v="4"/>
    <x v="0"/>
    <x v="0"/>
    <s v="Xerox 1948"/>
    <x v="2369"/>
    <n v="7"/>
    <n v="31.47"/>
    <x v="8"/>
    <x v="1"/>
  </r>
  <r>
    <n v="44817"/>
    <x v="316"/>
    <x v="1"/>
    <x v="0"/>
    <x v="10"/>
    <s v="Staple envelope"/>
    <x v="2370"/>
    <n v="1"/>
    <n v="2.93"/>
    <x v="8"/>
    <x v="1"/>
  </r>
  <r>
    <n v="44817"/>
    <x v="316"/>
    <x v="1"/>
    <x v="1"/>
    <x v="5"/>
    <s v="Global Value Steno Chair, Gray"/>
    <x v="2371"/>
    <n v="4"/>
    <n v="-12.15"/>
    <x v="8"/>
    <x v="1"/>
  </r>
  <r>
    <n v="44817"/>
    <x v="481"/>
    <x v="25"/>
    <x v="0"/>
    <x v="3"/>
    <s v="Heavy-Duty E-Z-D Binders"/>
    <x v="2372"/>
    <n v="4"/>
    <n v="-10.039999999999999"/>
    <x v="8"/>
    <x v="1"/>
  </r>
  <r>
    <n v="44817"/>
    <x v="687"/>
    <x v="3"/>
    <x v="1"/>
    <x v="8"/>
    <s v="Flat Face Poster Frame"/>
    <x v="2373"/>
    <n v="7"/>
    <n v="55.39"/>
    <x v="8"/>
    <x v="1"/>
  </r>
  <r>
    <n v="44817"/>
    <x v="687"/>
    <x v="3"/>
    <x v="0"/>
    <x v="3"/>
    <s v="Acco Data Flex Cable Posts For Top &amp; Bottom Load Binders, 6&quot; Capacity"/>
    <x v="2374"/>
    <n v="3"/>
    <n v="7.82"/>
    <x v="8"/>
    <x v="1"/>
  </r>
  <r>
    <n v="44817"/>
    <x v="687"/>
    <x v="3"/>
    <x v="1"/>
    <x v="5"/>
    <s v="Global Comet Stacking Armless Chair"/>
    <x v="698"/>
    <n v="3"/>
    <n v="71.77"/>
    <x v="8"/>
    <x v="1"/>
  </r>
  <r>
    <n v="44817"/>
    <x v="687"/>
    <x v="3"/>
    <x v="1"/>
    <x v="8"/>
    <s v="Eldon Econocleat Chair Mats for Low Pile Carpets"/>
    <x v="2375"/>
    <n v="5"/>
    <n v="24.88"/>
    <x v="8"/>
    <x v="1"/>
  </r>
  <r>
    <n v="44817"/>
    <x v="687"/>
    <x v="3"/>
    <x v="1"/>
    <x v="8"/>
    <s v="Tensor Computer Mounted Lamp"/>
    <x v="139"/>
    <n v="3"/>
    <n v="12.06"/>
    <x v="8"/>
    <x v="1"/>
  </r>
  <r>
    <n v="44817"/>
    <x v="687"/>
    <x v="3"/>
    <x v="0"/>
    <x v="0"/>
    <s v="Xerox 1915"/>
    <x v="1771"/>
    <n v="2"/>
    <n v="100.66"/>
    <x v="8"/>
    <x v="1"/>
  </r>
  <r>
    <n v="44818"/>
    <x v="103"/>
    <x v="27"/>
    <x v="1"/>
    <x v="13"/>
    <s v="Lesro Round Back Collection Coffee Table, End Table"/>
    <x v="2376"/>
    <n v="5"/>
    <n v="118.66"/>
    <x v="8"/>
    <x v="1"/>
  </r>
  <r>
    <n v="44818"/>
    <x v="386"/>
    <x v="3"/>
    <x v="1"/>
    <x v="13"/>
    <s v="KI Conference Tables"/>
    <x v="2377"/>
    <n v="3"/>
    <n v="-8.51"/>
    <x v="8"/>
    <x v="1"/>
  </r>
  <r>
    <n v="44818"/>
    <x v="616"/>
    <x v="9"/>
    <x v="0"/>
    <x v="2"/>
    <s v="Fellowes Officeware Wire Shelving"/>
    <x v="2378"/>
    <n v="3"/>
    <n v="5.39"/>
    <x v="8"/>
    <x v="1"/>
  </r>
  <r>
    <n v="44818"/>
    <x v="96"/>
    <x v="20"/>
    <x v="0"/>
    <x v="2"/>
    <s v="Economy Rollaway Files"/>
    <x v="2379"/>
    <n v="6"/>
    <n v="257.70999999999998"/>
    <x v="8"/>
    <x v="1"/>
  </r>
  <r>
    <n v="44818"/>
    <x v="96"/>
    <x v="20"/>
    <x v="2"/>
    <x v="16"/>
    <s v="Sharp 1540cs Digital Laser Copier"/>
    <x v="2380"/>
    <n v="2"/>
    <n v="329.99"/>
    <x v="8"/>
    <x v="1"/>
  </r>
  <r>
    <n v="44818"/>
    <x v="96"/>
    <x v="20"/>
    <x v="0"/>
    <x v="3"/>
    <s v="Wilson Jones Easy Flow II Sheet Lifters"/>
    <x v="115"/>
    <n v="9"/>
    <n v="4.54"/>
    <x v="8"/>
    <x v="1"/>
  </r>
  <r>
    <n v="44818"/>
    <x v="671"/>
    <x v="30"/>
    <x v="0"/>
    <x v="3"/>
    <s v="Wilson Jones Impact Binders"/>
    <x v="2381"/>
    <n v="5"/>
    <n v="12.69"/>
    <x v="8"/>
    <x v="1"/>
  </r>
  <r>
    <n v="44819"/>
    <x v="537"/>
    <x v="16"/>
    <x v="0"/>
    <x v="0"/>
    <s v="Xerox 21"/>
    <x v="143"/>
    <n v="3"/>
    <n v="5.44"/>
    <x v="8"/>
    <x v="1"/>
  </r>
  <r>
    <n v="44819"/>
    <x v="537"/>
    <x v="16"/>
    <x v="1"/>
    <x v="8"/>
    <s v="Ultra Door Push Plate"/>
    <x v="2382"/>
    <n v="4"/>
    <n v="2.5499999999999998"/>
    <x v="8"/>
    <x v="1"/>
  </r>
  <r>
    <n v="44819"/>
    <x v="537"/>
    <x v="16"/>
    <x v="0"/>
    <x v="2"/>
    <s v="Decoflex Hanging Personal Folder File, Blue"/>
    <x v="1405"/>
    <n v="2"/>
    <n v="2.16"/>
    <x v="8"/>
    <x v="1"/>
  </r>
  <r>
    <n v="44819"/>
    <x v="537"/>
    <x v="16"/>
    <x v="1"/>
    <x v="8"/>
    <s v="Tenex &quot;The Solids&quot; Textured Chair Mats"/>
    <x v="2383"/>
    <n v="1"/>
    <n v="-2.1"/>
    <x v="8"/>
    <x v="1"/>
  </r>
  <r>
    <n v="44819"/>
    <x v="189"/>
    <x v="18"/>
    <x v="0"/>
    <x v="2"/>
    <s v="Fellowes Stor/Drawer Steel Plus Storage Drawers"/>
    <x v="2384"/>
    <n v="2"/>
    <n v="11.45"/>
    <x v="8"/>
    <x v="1"/>
  </r>
  <r>
    <n v="44819"/>
    <x v="189"/>
    <x v="18"/>
    <x v="0"/>
    <x v="4"/>
    <s v="Manco Dry-Lighter Erasable Highlighter"/>
    <x v="2385"/>
    <n v="8"/>
    <n v="8.27"/>
    <x v="8"/>
    <x v="1"/>
  </r>
  <r>
    <n v="44819"/>
    <x v="688"/>
    <x v="20"/>
    <x v="0"/>
    <x v="3"/>
    <s v="GBC Twin Loop Wire Binding Elements"/>
    <x v="2386"/>
    <n v="3"/>
    <n v="29.95"/>
    <x v="8"/>
    <x v="1"/>
  </r>
  <r>
    <n v="44819"/>
    <x v="688"/>
    <x v="20"/>
    <x v="1"/>
    <x v="11"/>
    <s v="Bush Westfield Collection Bookcases, Medium Cherry Finish"/>
    <x v="1224"/>
    <n v="1"/>
    <n v="1.1599999999999999"/>
    <x v="8"/>
    <x v="1"/>
  </r>
  <r>
    <n v="44819"/>
    <x v="688"/>
    <x v="20"/>
    <x v="0"/>
    <x v="0"/>
    <s v="Xerox 1967"/>
    <x v="115"/>
    <n v="2"/>
    <n v="6.22"/>
    <x v="8"/>
    <x v="1"/>
  </r>
  <r>
    <n v="44819"/>
    <x v="262"/>
    <x v="33"/>
    <x v="1"/>
    <x v="13"/>
    <s v="Bretford CR8500 Series Meeting Room Furniture"/>
    <x v="2387"/>
    <n v="2"/>
    <n v="200.49"/>
    <x v="8"/>
    <x v="1"/>
  </r>
  <r>
    <n v="44819"/>
    <x v="262"/>
    <x v="33"/>
    <x v="2"/>
    <x v="6"/>
    <s v="Anker Astro Mini 3000mAh Ultra-Compact Portable Charger"/>
    <x v="2388"/>
    <n v="3"/>
    <n v="0"/>
    <x v="8"/>
    <x v="1"/>
  </r>
  <r>
    <n v="44819"/>
    <x v="262"/>
    <x v="33"/>
    <x v="1"/>
    <x v="5"/>
    <s v="Global Manager's Adjustable Task Chair, Storm"/>
    <x v="2389"/>
    <n v="7"/>
    <n v="306.49"/>
    <x v="8"/>
    <x v="1"/>
  </r>
  <r>
    <n v="44819"/>
    <x v="689"/>
    <x v="2"/>
    <x v="0"/>
    <x v="3"/>
    <s v="Avery Hidden Tab Dividers for Binding Systems"/>
    <x v="2390"/>
    <n v="4"/>
    <n v="-2.86"/>
    <x v="8"/>
    <x v="1"/>
  </r>
  <r>
    <n v="44819"/>
    <x v="689"/>
    <x v="2"/>
    <x v="0"/>
    <x v="2"/>
    <s v="Gould Plastics 18-Pocket Panel Bin, 34w x 5-1/4d x 20-1/2h"/>
    <x v="2391"/>
    <n v="2"/>
    <n v="-29.44"/>
    <x v="8"/>
    <x v="1"/>
  </r>
  <r>
    <n v="44820"/>
    <x v="32"/>
    <x v="6"/>
    <x v="0"/>
    <x v="10"/>
    <s v="Staple envelope"/>
    <x v="12"/>
    <n v="4"/>
    <n v="14.63"/>
    <x v="8"/>
    <x v="1"/>
  </r>
  <r>
    <n v="44821"/>
    <x v="463"/>
    <x v="2"/>
    <x v="1"/>
    <x v="11"/>
    <s v="Riverside Palais Royal Lawyers Bookcase, Royale Cherry Finish"/>
    <x v="2392"/>
    <n v="7"/>
    <n v="-1665.05"/>
    <x v="8"/>
    <x v="1"/>
  </r>
  <r>
    <n v="44821"/>
    <x v="463"/>
    <x v="2"/>
    <x v="0"/>
    <x v="3"/>
    <s v="Avery Recycled Flexi-View Covers for Binding Systems"/>
    <x v="2393"/>
    <n v="2"/>
    <n v="-7.05"/>
    <x v="8"/>
    <x v="1"/>
  </r>
  <r>
    <n v="44821"/>
    <x v="463"/>
    <x v="2"/>
    <x v="1"/>
    <x v="8"/>
    <s v="Howard Miller 13-3/4&quot; Diameter Brushed Chrome Round Wall Clock"/>
    <x v="35"/>
    <n v="3"/>
    <n v="15.53"/>
    <x v="8"/>
    <x v="1"/>
  </r>
  <r>
    <n v="44821"/>
    <x v="463"/>
    <x v="2"/>
    <x v="0"/>
    <x v="10"/>
    <s v="Poly String Tie Envelopes"/>
    <x v="1032"/>
    <n v="2"/>
    <n v="1.1000000000000001"/>
    <x v="8"/>
    <x v="1"/>
  </r>
  <r>
    <n v="44821"/>
    <x v="463"/>
    <x v="2"/>
    <x v="0"/>
    <x v="4"/>
    <s v="BOSTON Model 1800 Electric Pencil Sharpeners, Putty/Woodgrain"/>
    <x v="2394"/>
    <n v="6"/>
    <n v="9.7100000000000009"/>
    <x v="8"/>
    <x v="1"/>
  </r>
  <r>
    <n v="44821"/>
    <x v="463"/>
    <x v="2"/>
    <x v="0"/>
    <x v="3"/>
    <s v="Acco Pressboard Covers with Storage Hooks, 14 7/8&quot; x 11&quot;, Executive Red"/>
    <x v="2395"/>
    <n v="6"/>
    <n v="-5.72"/>
    <x v="8"/>
    <x v="1"/>
  </r>
  <r>
    <n v="44821"/>
    <x v="463"/>
    <x v="2"/>
    <x v="0"/>
    <x v="4"/>
    <s v="Lumber Crayons"/>
    <x v="2396"/>
    <n v="2"/>
    <n v="3.55"/>
    <x v="8"/>
    <x v="1"/>
  </r>
  <r>
    <n v="44821"/>
    <x v="690"/>
    <x v="3"/>
    <x v="0"/>
    <x v="0"/>
    <s v="Xerox 216"/>
    <x v="331"/>
    <n v="5"/>
    <n v="15.55"/>
    <x v="8"/>
    <x v="1"/>
  </r>
  <r>
    <n v="44821"/>
    <x v="472"/>
    <x v="0"/>
    <x v="1"/>
    <x v="8"/>
    <s v="Howard Miller Distant Time Traveler Alarm Clock"/>
    <x v="1247"/>
    <n v="2"/>
    <n v="-10.42"/>
    <x v="8"/>
    <x v="1"/>
  </r>
  <r>
    <n v="44821"/>
    <x v="472"/>
    <x v="0"/>
    <x v="0"/>
    <x v="3"/>
    <s v="GBC Imprintable Covers"/>
    <x v="2397"/>
    <n v="3"/>
    <n v="-10.210000000000001"/>
    <x v="8"/>
    <x v="1"/>
  </r>
  <r>
    <n v="44821"/>
    <x v="471"/>
    <x v="20"/>
    <x v="1"/>
    <x v="13"/>
    <s v="Riverside Furniture Oval Coffee Table, Oval End Table, End Table with Drawer"/>
    <x v="2398"/>
    <n v="2"/>
    <n v="-103.27"/>
    <x v="8"/>
    <x v="1"/>
  </r>
  <r>
    <n v="44821"/>
    <x v="674"/>
    <x v="16"/>
    <x v="2"/>
    <x v="9"/>
    <s v="SanDisk Cruzer 64 GB USB Flash Drive"/>
    <x v="2399"/>
    <n v="3"/>
    <n v="10.9"/>
    <x v="8"/>
    <x v="1"/>
  </r>
  <r>
    <n v="44821"/>
    <x v="568"/>
    <x v="22"/>
    <x v="0"/>
    <x v="3"/>
    <s v="Acco Data Flex Cable Posts For Top &amp; Bottom Load Binders, 6&quot; Capacity"/>
    <x v="2374"/>
    <n v="3"/>
    <n v="7.82"/>
    <x v="8"/>
    <x v="1"/>
  </r>
  <r>
    <n v="44821"/>
    <x v="184"/>
    <x v="20"/>
    <x v="0"/>
    <x v="2"/>
    <s v="Woodgrain Magazine Files by Perma"/>
    <x v="1119"/>
    <n v="5"/>
    <n v="1.04"/>
    <x v="8"/>
    <x v="1"/>
  </r>
  <r>
    <n v="44821"/>
    <x v="184"/>
    <x v="20"/>
    <x v="0"/>
    <x v="1"/>
    <s v="Avery 485"/>
    <x v="1708"/>
    <n v="7"/>
    <n v="41.22"/>
    <x v="8"/>
    <x v="1"/>
  </r>
  <r>
    <n v="44821"/>
    <x v="184"/>
    <x v="20"/>
    <x v="1"/>
    <x v="5"/>
    <s v="Office Star Flex Back Scooter Chair with White Frame"/>
    <x v="2400"/>
    <n v="2"/>
    <n v="8.8800000000000008"/>
    <x v="8"/>
    <x v="1"/>
  </r>
  <r>
    <n v="44821"/>
    <x v="184"/>
    <x v="20"/>
    <x v="0"/>
    <x v="2"/>
    <s v="Eldon Mobile Mega Data Cart  Mega Stackable  Add-On Trays"/>
    <x v="2401"/>
    <n v="4"/>
    <n v="27.43"/>
    <x v="8"/>
    <x v="1"/>
  </r>
  <r>
    <n v="44821"/>
    <x v="184"/>
    <x v="20"/>
    <x v="1"/>
    <x v="11"/>
    <s v="Riverside Palais Royal Lawyers Bookcase, Royale Cherry Finish"/>
    <x v="2402"/>
    <n v="6"/>
    <n v="158.58000000000001"/>
    <x v="8"/>
    <x v="1"/>
  </r>
  <r>
    <n v="44821"/>
    <x v="184"/>
    <x v="20"/>
    <x v="1"/>
    <x v="11"/>
    <s v="DMI Eclipse Executive Suite Bookcases"/>
    <x v="2403"/>
    <n v="5"/>
    <n v="-25.05"/>
    <x v="8"/>
    <x v="1"/>
  </r>
  <r>
    <n v="44821"/>
    <x v="184"/>
    <x v="20"/>
    <x v="2"/>
    <x v="6"/>
    <s v="ClearSounds CSC500 Amplified Spirit Phone Corded phone"/>
    <x v="910"/>
    <n v="3"/>
    <n v="58.79"/>
    <x v="8"/>
    <x v="1"/>
  </r>
  <r>
    <n v="44821"/>
    <x v="184"/>
    <x v="20"/>
    <x v="2"/>
    <x v="9"/>
    <s v="Plantronics CS510 - Over-the-Head monaural Wireless Headset System"/>
    <x v="2404"/>
    <n v="2"/>
    <n v="217.77"/>
    <x v="8"/>
    <x v="1"/>
  </r>
  <r>
    <n v="44821"/>
    <x v="184"/>
    <x v="20"/>
    <x v="0"/>
    <x v="0"/>
    <s v="Eaton Premium Continuous-Feed Paper, 25% Cotton, Letter Size, White, 1000 Shts/Box"/>
    <x v="754"/>
    <n v="2"/>
    <n v="53.26"/>
    <x v="8"/>
    <x v="1"/>
  </r>
  <r>
    <n v="44821"/>
    <x v="184"/>
    <x v="20"/>
    <x v="2"/>
    <x v="6"/>
    <s v="ARKON Windshield Dashboard Air Vent Car Mount Holder"/>
    <x v="409"/>
    <n v="4"/>
    <n v="1.36"/>
    <x v="8"/>
    <x v="1"/>
  </r>
  <r>
    <n v="44822"/>
    <x v="120"/>
    <x v="3"/>
    <x v="0"/>
    <x v="0"/>
    <s v="Personal Creations Ink Jet Cards and Labels"/>
    <x v="2405"/>
    <n v="14"/>
    <n v="78.75"/>
    <x v="8"/>
    <x v="1"/>
  </r>
  <r>
    <n v="44822"/>
    <x v="120"/>
    <x v="3"/>
    <x v="0"/>
    <x v="0"/>
    <s v="Rediform S.O.S. Phone Message Books"/>
    <x v="611"/>
    <n v="4"/>
    <n v="9.76"/>
    <x v="8"/>
    <x v="1"/>
  </r>
  <r>
    <n v="44822"/>
    <x v="120"/>
    <x v="3"/>
    <x v="0"/>
    <x v="14"/>
    <s v="Acme Value Line Scissors"/>
    <x v="948"/>
    <n v="2"/>
    <n v="2.19"/>
    <x v="8"/>
    <x v="1"/>
  </r>
  <r>
    <n v="44822"/>
    <x v="484"/>
    <x v="36"/>
    <x v="0"/>
    <x v="2"/>
    <s v="Acco Perma 3000 Stacking Storage Drawers"/>
    <x v="2237"/>
    <n v="2"/>
    <n v="7.97"/>
    <x v="8"/>
    <x v="1"/>
  </r>
  <r>
    <n v="44822"/>
    <x v="484"/>
    <x v="36"/>
    <x v="0"/>
    <x v="2"/>
    <s v="Safco Industrial Wire Shelving System"/>
    <x v="2406"/>
    <n v="7"/>
    <n v="0"/>
    <x v="8"/>
    <x v="1"/>
  </r>
  <r>
    <n v="44822"/>
    <x v="484"/>
    <x v="36"/>
    <x v="2"/>
    <x v="6"/>
    <s v="Samsung Galaxy S4 Active"/>
    <x v="2407"/>
    <n v="1"/>
    <n v="130"/>
    <x v="8"/>
    <x v="1"/>
  </r>
  <r>
    <n v="44822"/>
    <x v="484"/>
    <x v="36"/>
    <x v="2"/>
    <x v="6"/>
    <s v="Polycom VVX 310 VoIP phone"/>
    <x v="2408"/>
    <n v="7"/>
    <n v="327.58"/>
    <x v="8"/>
    <x v="1"/>
  </r>
  <r>
    <n v="44822"/>
    <x v="484"/>
    <x v="36"/>
    <x v="0"/>
    <x v="3"/>
    <s v="Acco Flexible ACCOHIDE Square Ring Data Binder, Dark Blue, 11 1/2&quot; X 14&quot; 7/8&quot;"/>
    <x v="2409"/>
    <n v="4"/>
    <n v="31.89"/>
    <x v="8"/>
    <x v="1"/>
  </r>
  <r>
    <n v="44822"/>
    <x v="169"/>
    <x v="3"/>
    <x v="0"/>
    <x v="4"/>
    <s v="Quartet Omega Colored Chalk, 12/Pack"/>
    <x v="2410"/>
    <n v="2"/>
    <n v="5.49"/>
    <x v="8"/>
    <x v="1"/>
  </r>
  <r>
    <n v="44822"/>
    <x v="169"/>
    <x v="3"/>
    <x v="0"/>
    <x v="14"/>
    <s v="Elite 5&quot; Scissors"/>
    <x v="2411"/>
    <n v="2"/>
    <n v="5.07"/>
    <x v="8"/>
    <x v="1"/>
  </r>
  <r>
    <n v="44822"/>
    <x v="169"/>
    <x v="3"/>
    <x v="1"/>
    <x v="8"/>
    <s v="Advantus Panel Wall Certificate Holder - 8.5x11"/>
    <x v="2412"/>
    <n v="2"/>
    <n v="10.25"/>
    <x v="8"/>
    <x v="1"/>
  </r>
  <r>
    <n v="44822"/>
    <x v="691"/>
    <x v="16"/>
    <x v="2"/>
    <x v="9"/>
    <s v="Enermax Acrylux Wireless Keyboard"/>
    <x v="2413"/>
    <n v="9"/>
    <n v="152.38999999999999"/>
    <x v="8"/>
    <x v="1"/>
  </r>
  <r>
    <n v="44822"/>
    <x v="692"/>
    <x v="22"/>
    <x v="0"/>
    <x v="0"/>
    <s v="Wirebound Message Books, Four 2 3/4&quot; x 5&quot; Forms per Page, 600 Sets per Book"/>
    <x v="2414"/>
    <n v="2"/>
    <n v="8.7100000000000009"/>
    <x v="8"/>
    <x v="1"/>
  </r>
  <r>
    <n v="44822"/>
    <x v="693"/>
    <x v="3"/>
    <x v="0"/>
    <x v="2"/>
    <s v="Stur-D-Stor Shelving, Vertical 5-Shelf: 72&quot;H x 36&quot;W x 18 1/2&quot;D"/>
    <x v="1204"/>
    <n v="4"/>
    <n v="8.8800000000000008"/>
    <x v="8"/>
    <x v="1"/>
  </r>
  <r>
    <n v="44823"/>
    <x v="492"/>
    <x v="6"/>
    <x v="1"/>
    <x v="11"/>
    <s v="Sauder Cornerstone Collection Library"/>
    <x v="32"/>
    <n v="2"/>
    <n v="4.34"/>
    <x v="8"/>
    <x v="1"/>
  </r>
  <r>
    <n v="44823"/>
    <x v="62"/>
    <x v="4"/>
    <x v="2"/>
    <x v="9"/>
    <s v="Kensington K72356US Mouse-in-a-Box USB Desktop Mouse"/>
    <x v="2415"/>
    <n v="4"/>
    <n v="23.23"/>
    <x v="8"/>
    <x v="1"/>
  </r>
  <r>
    <n v="44823"/>
    <x v="602"/>
    <x v="3"/>
    <x v="0"/>
    <x v="0"/>
    <s v="Personal Creations Ink Jet Cards and Labels"/>
    <x v="44"/>
    <n v="2"/>
    <n v="11.25"/>
    <x v="8"/>
    <x v="1"/>
  </r>
  <r>
    <n v="44823"/>
    <x v="60"/>
    <x v="20"/>
    <x v="2"/>
    <x v="6"/>
    <s v="PureGear Roll-On Screen Protector"/>
    <x v="2192"/>
    <n v="14"/>
    <n v="134.33000000000001"/>
    <x v="8"/>
    <x v="1"/>
  </r>
  <r>
    <n v="44823"/>
    <x v="167"/>
    <x v="31"/>
    <x v="0"/>
    <x v="4"/>
    <s v="Newell 323"/>
    <x v="2214"/>
    <n v="5"/>
    <n v="2.1800000000000002"/>
    <x v="8"/>
    <x v="1"/>
  </r>
  <r>
    <n v="44823"/>
    <x v="658"/>
    <x v="3"/>
    <x v="1"/>
    <x v="8"/>
    <s v="Seth Thomas 8 1/2&quot; Cubicle Clock"/>
    <x v="2083"/>
    <n v="3"/>
    <n v="19.47"/>
    <x v="8"/>
    <x v="1"/>
  </r>
  <r>
    <n v="44824"/>
    <x v="199"/>
    <x v="32"/>
    <x v="0"/>
    <x v="3"/>
    <s v="GBC Standard Plastic Binding Systems' Combs"/>
    <x v="1859"/>
    <n v="6"/>
    <n v="16.96"/>
    <x v="8"/>
    <x v="1"/>
  </r>
  <r>
    <n v="44824"/>
    <x v="498"/>
    <x v="20"/>
    <x v="0"/>
    <x v="0"/>
    <s v="Xerox 1881"/>
    <x v="2416"/>
    <n v="5"/>
    <n v="28.86"/>
    <x v="8"/>
    <x v="1"/>
  </r>
  <r>
    <n v="44824"/>
    <x v="498"/>
    <x v="20"/>
    <x v="0"/>
    <x v="3"/>
    <s v="Recycled Premium Regency Composition Covers"/>
    <x v="2417"/>
    <n v="2"/>
    <n v="8.86"/>
    <x v="8"/>
    <x v="1"/>
  </r>
  <r>
    <n v="44824"/>
    <x v="497"/>
    <x v="15"/>
    <x v="0"/>
    <x v="3"/>
    <s v="GBC Ibimaster 500 Manual ProClick Binding System"/>
    <x v="2418"/>
    <n v="6"/>
    <n v="-913.18"/>
    <x v="8"/>
    <x v="1"/>
  </r>
  <r>
    <n v="44824"/>
    <x v="497"/>
    <x v="15"/>
    <x v="0"/>
    <x v="2"/>
    <s v="Gould Plastics 18-Pocket Panel Bin, 34w x 5-1/4d x 20-1/2h"/>
    <x v="2419"/>
    <n v="4"/>
    <n v="-58.87"/>
    <x v="8"/>
    <x v="1"/>
  </r>
  <r>
    <n v="44824"/>
    <x v="481"/>
    <x v="17"/>
    <x v="0"/>
    <x v="3"/>
    <s v="Wilson Jones Impact Binders"/>
    <x v="2420"/>
    <n v="11"/>
    <n v="16.52"/>
    <x v="8"/>
    <x v="1"/>
  </r>
  <r>
    <n v="44824"/>
    <x v="633"/>
    <x v="1"/>
    <x v="0"/>
    <x v="3"/>
    <s v="Acco Translucent Poly Ring Binders"/>
    <x v="2421"/>
    <n v="3"/>
    <n v="-4.49"/>
    <x v="8"/>
    <x v="1"/>
  </r>
  <r>
    <n v="44825"/>
    <x v="642"/>
    <x v="0"/>
    <x v="2"/>
    <x v="6"/>
    <s v="ShoreTel ShorePhone IP 230 VoIP phone"/>
    <x v="1950"/>
    <n v="7"/>
    <n v="118.29"/>
    <x v="8"/>
    <x v="1"/>
  </r>
  <r>
    <n v="44825"/>
    <x v="642"/>
    <x v="0"/>
    <x v="2"/>
    <x v="9"/>
    <s v="Hypercom P1300 Pinpad"/>
    <x v="133"/>
    <n v="3"/>
    <n v="32.130000000000003"/>
    <x v="8"/>
    <x v="1"/>
  </r>
  <r>
    <n v="44825"/>
    <x v="642"/>
    <x v="0"/>
    <x v="1"/>
    <x v="8"/>
    <s v="Longer-Life Soft White Bulbs"/>
    <x v="1086"/>
    <n v="4"/>
    <n v="-1.48"/>
    <x v="8"/>
    <x v="1"/>
  </r>
  <r>
    <n v="44825"/>
    <x v="330"/>
    <x v="22"/>
    <x v="0"/>
    <x v="2"/>
    <s v="Fellowes Bases and Tops For Staxonsteel/High-Stak Systems"/>
    <x v="2422"/>
    <n v="6"/>
    <n v="47.94"/>
    <x v="8"/>
    <x v="1"/>
  </r>
  <r>
    <n v="44825"/>
    <x v="33"/>
    <x v="3"/>
    <x v="1"/>
    <x v="5"/>
    <s v="Hon Every-Day Series Multi-Task Chairs"/>
    <x v="1275"/>
    <n v="4"/>
    <n v="0"/>
    <x v="8"/>
    <x v="1"/>
  </r>
  <r>
    <n v="44825"/>
    <x v="33"/>
    <x v="3"/>
    <x v="0"/>
    <x v="7"/>
    <s v="Advantus Map Pennant Flags and Round Head Tacks"/>
    <x v="2423"/>
    <n v="2"/>
    <n v="2.5299999999999998"/>
    <x v="8"/>
    <x v="1"/>
  </r>
  <r>
    <n v="44825"/>
    <x v="441"/>
    <x v="14"/>
    <x v="1"/>
    <x v="11"/>
    <s v="O'Sullivan 2-Shelf Heavy-Duty Bookcases"/>
    <x v="2424"/>
    <n v="4"/>
    <n v="31.09"/>
    <x v="8"/>
    <x v="1"/>
  </r>
  <r>
    <n v="44825"/>
    <x v="441"/>
    <x v="14"/>
    <x v="0"/>
    <x v="4"/>
    <s v="BOSTON Ranger #55 Pencil Sharpener, Black"/>
    <x v="1905"/>
    <n v="1"/>
    <n v="7.54"/>
    <x v="8"/>
    <x v="1"/>
  </r>
  <r>
    <n v="44825"/>
    <x v="347"/>
    <x v="32"/>
    <x v="1"/>
    <x v="8"/>
    <s v="Deflect-o DuraMat Lighweight, Studded, Beveled Mat for Low Pile Carpeting"/>
    <x v="2425"/>
    <n v="2"/>
    <n v="14.5"/>
    <x v="8"/>
    <x v="1"/>
  </r>
  <r>
    <n v="44825"/>
    <x v="128"/>
    <x v="32"/>
    <x v="2"/>
    <x v="6"/>
    <s v="Polycom VoiceStation 500 ConferenceÂ phone"/>
    <x v="2426"/>
    <n v="2"/>
    <n v="147.47999999999999"/>
    <x v="8"/>
    <x v="1"/>
  </r>
  <r>
    <n v="44825"/>
    <x v="128"/>
    <x v="32"/>
    <x v="1"/>
    <x v="5"/>
    <s v="Global Ergonomic Managers Chair"/>
    <x v="2277"/>
    <n v="3"/>
    <n v="141.16"/>
    <x v="8"/>
    <x v="1"/>
  </r>
  <r>
    <n v="44825"/>
    <x v="656"/>
    <x v="9"/>
    <x v="1"/>
    <x v="5"/>
    <s v="Global Comet Stacking Arm Chair"/>
    <x v="2427"/>
    <n v="4"/>
    <n v="422.51"/>
    <x v="8"/>
    <x v="1"/>
  </r>
  <r>
    <n v="44825"/>
    <x v="656"/>
    <x v="9"/>
    <x v="0"/>
    <x v="2"/>
    <s v="Recycled Eldon Regeneration Jumbo File"/>
    <x v="1425"/>
    <n v="7"/>
    <n v="24.07"/>
    <x v="8"/>
    <x v="1"/>
  </r>
  <r>
    <n v="44825"/>
    <x v="656"/>
    <x v="9"/>
    <x v="0"/>
    <x v="10"/>
    <s v="Tyvek Interoffice Envelopes, 9 1/2&quot; x 12 1/2&quot;, 100/Box"/>
    <x v="2428"/>
    <n v="2"/>
    <n v="57.32"/>
    <x v="8"/>
    <x v="1"/>
  </r>
  <r>
    <n v="44825"/>
    <x v="656"/>
    <x v="9"/>
    <x v="0"/>
    <x v="0"/>
    <s v="Xerox 193"/>
    <x v="635"/>
    <n v="4"/>
    <n v="11.72"/>
    <x v="8"/>
    <x v="1"/>
  </r>
  <r>
    <n v="44825"/>
    <x v="656"/>
    <x v="9"/>
    <x v="0"/>
    <x v="2"/>
    <s v="Fellowes Bankers Box Stor/Drawer Steel Plus"/>
    <x v="2429"/>
    <n v="2"/>
    <n v="6.4"/>
    <x v="8"/>
    <x v="1"/>
  </r>
  <r>
    <n v="44825"/>
    <x v="656"/>
    <x v="9"/>
    <x v="2"/>
    <x v="6"/>
    <s v="HTC One Mini"/>
    <x v="308"/>
    <n v="5"/>
    <n v="176.39"/>
    <x v="8"/>
    <x v="1"/>
  </r>
  <r>
    <n v="44825"/>
    <x v="656"/>
    <x v="9"/>
    <x v="2"/>
    <x v="6"/>
    <s v="Grandstream GXP1160 VoIP phone"/>
    <x v="494"/>
    <n v="3"/>
    <n v="32.979999999999997"/>
    <x v="8"/>
    <x v="1"/>
  </r>
  <r>
    <n v="44825"/>
    <x v="656"/>
    <x v="9"/>
    <x v="0"/>
    <x v="3"/>
    <s v="Angle-D Binders with Locking Rings, Label Holders"/>
    <x v="2430"/>
    <n v="2"/>
    <n v="6.86"/>
    <x v="8"/>
    <x v="1"/>
  </r>
  <r>
    <n v="44825"/>
    <x v="656"/>
    <x v="9"/>
    <x v="0"/>
    <x v="2"/>
    <s v="Stur-D-Stor Shelving, Vertical 5-Shelf: 72&quot;H x 36&quot;W x 18 1/2&quot;D"/>
    <x v="2431"/>
    <n v="8"/>
    <n v="17.760000000000002"/>
    <x v="8"/>
    <x v="1"/>
  </r>
  <r>
    <n v="44826"/>
    <x v="392"/>
    <x v="3"/>
    <x v="1"/>
    <x v="8"/>
    <s v="Luxo Professional Combination Clamp-On Lamps"/>
    <x v="1050"/>
    <n v="2"/>
    <n v="53.2"/>
    <x v="8"/>
    <x v="1"/>
  </r>
  <r>
    <n v="44826"/>
    <x v="53"/>
    <x v="6"/>
    <x v="0"/>
    <x v="0"/>
    <s v="Xerox 214"/>
    <x v="331"/>
    <n v="5"/>
    <n v="15.55"/>
    <x v="8"/>
    <x v="1"/>
  </r>
  <r>
    <n v="44826"/>
    <x v="53"/>
    <x v="6"/>
    <x v="1"/>
    <x v="8"/>
    <s v="Westinghouse Floor Lamp with Metal Mesh Shade, Black"/>
    <x v="972"/>
    <n v="2"/>
    <n v="11.04"/>
    <x v="8"/>
    <x v="1"/>
  </r>
  <r>
    <n v="44826"/>
    <x v="694"/>
    <x v="15"/>
    <x v="0"/>
    <x v="1"/>
    <s v="Avery 510"/>
    <x v="2432"/>
    <n v="4"/>
    <n v="4.2"/>
    <x v="8"/>
    <x v="1"/>
  </r>
  <r>
    <n v="44826"/>
    <x v="694"/>
    <x v="15"/>
    <x v="0"/>
    <x v="2"/>
    <s v="Tennsco Double-Tier Lockers"/>
    <x v="2433"/>
    <n v="4"/>
    <n v="-63.01"/>
    <x v="8"/>
    <x v="1"/>
  </r>
  <r>
    <n v="44826"/>
    <x v="694"/>
    <x v="15"/>
    <x v="0"/>
    <x v="2"/>
    <s v="Safco Wire Cube Shelving System, For Use as 4 or 5 14&quot; Cubes, Black"/>
    <x v="2434"/>
    <n v="1"/>
    <n v="-4.7699999999999996"/>
    <x v="8"/>
    <x v="1"/>
  </r>
  <r>
    <n v="44826"/>
    <x v="694"/>
    <x v="15"/>
    <x v="0"/>
    <x v="4"/>
    <s v="Newell 310"/>
    <x v="991"/>
    <n v="2"/>
    <n v="0.32"/>
    <x v="8"/>
    <x v="1"/>
  </r>
  <r>
    <n v="44826"/>
    <x v="694"/>
    <x v="15"/>
    <x v="0"/>
    <x v="3"/>
    <s v="Pressboard Data Binder, Crimson, 12&quot; X 8 1/2&quot;"/>
    <x v="2435"/>
    <n v="2"/>
    <n v="-2.56"/>
    <x v="8"/>
    <x v="1"/>
  </r>
  <r>
    <n v="44826"/>
    <x v="251"/>
    <x v="2"/>
    <x v="0"/>
    <x v="14"/>
    <s v="Acme Hot Forged Carbon Steel Scissors with Nickel-Plated Handles, 3 7/8&quot; Cut, 8&quot;L"/>
    <x v="1980"/>
    <n v="5"/>
    <n v="6.26"/>
    <x v="8"/>
    <x v="1"/>
  </r>
  <r>
    <n v="44826"/>
    <x v="251"/>
    <x v="2"/>
    <x v="2"/>
    <x v="9"/>
    <s v="LogitechÂ P710e Mobile Speakerphone"/>
    <x v="2436"/>
    <n v="3"/>
    <n v="-7.72"/>
    <x v="8"/>
    <x v="1"/>
  </r>
  <r>
    <n v="44826"/>
    <x v="22"/>
    <x v="3"/>
    <x v="0"/>
    <x v="12"/>
    <s v="Kensington 6 Outlet Guardian Standard Surge Protector"/>
    <x v="2437"/>
    <n v="3"/>
    <n v="16.59"/>
    <x v="8"/>
    <x v="1"/>
  </r>
  <r>
    <n v="44828"/>
    <x v="402"/>
    <x v="2"/>
    <x v="0"/>
    <x v="4"/>
    <s v="Newell 320"/>
    <x v="966"/>
    <n v="2"/>
    <n v="0.6"/>
    <x v="8"/>
    <x v="1"/>
  </r>
  <r>
    <n v="44828"/>
    <x v="387"/>
    <x v="8"/>
    <x v="1"/>
    <x v="5"/>
    <s v="Harbour Creations Steel Folding Chair"/>
    <x v="2438"/>
    <n v="6"/>
    <n v="155.25"/>
    <x v="8"/>
    <x v="1"/>
  </r>
  <r>
    <n v="44828"/>
    <x v="354"/>
    <x v="30"/>
    <x v="0"/>
    <x v="3"/>
    <s v="Acco Pressboard Covers with Storage Hooks, 14 7/8&quot; x 11&quot;, Executive Red"/>
    <x v="1068"/>
    <n v="4"/>
    <n v="6.86"/>
    <x v="8"/>
    <x v="1"/>
  </r>
  <r>
    <n v="44828"/>
    <x v="354"/>
    <x v="30"/>
    <x v="1"/>
    <x v="5"/>
    <s v="Hon Olson Stacker Stools"/>
    <x v="2439"/>
    <n v="10"/>
    <n v="394.27"/>
    <x v="8"/>
    <x v="1"/>
  </r>
  <r>
    <n v="44828"/>
    <x v="528"/>
    <x v="39"/>
    <x v="2"/>
    <x v="6"/>
    <s v="AT&amp;T 1080 Phone"/>
    <x v="2440"/>
    <n v="6"/>
    <n v="213.7"/>
    <x v="8"/>
    <x v="1"/>
  </r>
  <r>
    <n v="44828"/>
    <x v="297"/>
    <x v="22"/>
    <x v="0"/>
    <x v="4"/>
    <s v="BOSTON Model 1800 Electric Pencil Sharpeners, Putty/Woodgrain"/>
    <x v="2441"/>
    <n v="2"/>
    <n v="10.43"/>
    <x v="8"/>
    <x v="1"/>
  </r>
  <r>
    <n v="44828"/>
    <x v="297"/>
    <x v="22"/>
    <x v="0"/>
    <x v="3"/>
    <s v="Avery Hole Reinforcements"/>
    <x v="1700"/>
    <n v="3"/>
    <n v="5.42"/>
    <x v="8"/>
    <x v="1"/>
  </r>
  <r>
    <n v="44828"/>
    <x v="678"/>
    <x v="3"/>
    <x v="1"/>
    <x v="8"/>
    <s v="DAX Value U-Channel Document Frames, Easel Back"/>
    <x v="2287"/>
    <n v="3"/>
    <n v="4.62"/>
    <x v="8"/>
    <x v="1"/>
  </r>
  <r>
    <n v="44828"/>
    <x v="678"/>
    <x v="3"/>
    <x v="0"/>
    <x v="12"/>
    <s v="Hoover Upright Vacuum With Dirt Cup"/>
    <x v="2442"/>
    <n v="4"/>
    <n v="335.85"/>
    <x v="8"/>
    <x v="1"/>
  </r>
  <r>
    <n v="44828"/>
    <x v="695"/>
    <x v="12"/>
    <x v="2"/>
    <x v="6"/>
    <s v="Samsung HM1900 Bluetooth Headset"/>
    <x v="2443"/>
    <n v="2"/>
    <n v="13.17"/>
    <x v="8"/>
    <x v="1"/>
  </r>
  <r>
    <n v="44828"/>
    <x v="111"/>
    <x v="12"/>
    <x v="0"/>
    <x v="4"/>
    <s v="Dixon Ticonderoga Core-Lock Colored Pencils"/>
    <x v="1033"/>
    <n v="2"/>
    <n v="2.37"/>
    <x v="8"/>
    <x v="1"/>
  </r>
  <r>
    <n v="44828"/>
    <x v="111"/>
    <x v="12"/>
    <x v="2"/>
    <x v="9"/>
    <s v="HP Standard 104 key PS/2 Keyboard"/>
    <x v="2444"/>
    <n v="2"/>
    <n v="1.45"/>
    <x v="8"/>
    <x v="1"/>
  </r>
  <r>
    <n v="44828"/>
    <x v="111"/>
    <x v="12"/>
    <x v="0"/>
    <x v="4"/>
    <s v="Newell 317"/>
    <x v="1450"/>
    <n v="7"/>
    <n v="1.85"/>
    <x v="8"/>
    <x v="1"/>
  </r>
  <r>
    <n v="44828"/>
    <x v="337"/>
    <x v="10"/>
    <x v="0"/>
    <x v="3"/>
    <s v="Accohide Poly Flexible Ring Binders"/>
    <x v="2445"/>
    <n v="6"/>
    <n v="-4.49"/>
    <x v="8"/>
    <x v="1"/>
  </r>
  <r>
    <n v="44828"/>
    <x v="337"/>
    <x v="10"/>
    <x v="0"/>
    <x v="2"/>
    <s v="Tennsco Lockers, Sand"/>
    <x v="213"/>
    <n v="2"/>
    <n v="1.68"/>
    <x v="8"/>
    <x v="1"/>
  </r>
  <r>
    <n v="44828"/>
    <x v="337"/>
    <x v="10"/>
    <x v="0"/>
    <x v="10"/>
    <s v="#6 3/4 Gummed Flap White Envelopes"/>
    <x v="254"/>
    <n v="2"/>
    <n v="5.54"/>
    <x v="8"/>
    <x v="1"/>
  </r>
  <r>
    <n v="44828"/>
    <x v="337"/>
    <x v="10"/>
    <x v="0"/>
    <x v="1"/>
    <s v="Avery 4027 File Folder Labels for Dot Matrix Printers, 5000 Labels per Box, White"/>
    <x v="1163"/>
    <n v="1"/>
    <n v="7.94"/>
    <x v="8"/>
    <x v="1"/>
  </r>
  <r>
    <n v="44828"/>
    <x v="337"/>
    <x v="10"/>
    <x v="0"/>
    <x v="4"/>
    <s v="Newell 347"/>
    <x v="2446"/>
    <n v="5"/>
    <n v="1.93"/>
    <x v="8"/>
    <x v="1"/>
  </r>
  <r>
    <n v="44828"/>
    <x v="509"/>
    <x v="20"/>
    <x v="0"/>
    <x v="10"/>
    <s v="Blue String-Tie &amp; Button Interoffice Envelopes, 10 x 13"/>
    <x v="2447"/>
    <n v="1"/>
    <n v="17.989999999999998"/>
    <x v="8"/>
    <x v="1"/>
  </r>
  <r>
    <n v="44829"/>
    <x v="185"/>
    <x v="27"/>
    <x v="1"/>
    <x v="13"/>
    <s v="Bretford CR4500 Series Slim Rectangular Table"/>
    <x v="2448"/>
    <n v="3"/>
    <n v="240.26"/>
    <x v="8"/>
    <x v="1"/>
  </r>
  <r>
    <n v="44829"/>
    <x v="1"/>
    <x v="23"/>
    <x v="2"/>
    <x v="9"/>
    <s v="Memorex Micro Travel Drive 16 GB"/>
    <x v="2429"/>
    <n v="4"/>
    <n v="19.829999999999998"/>
    <x v="8"/>
    <x v="1"/>
  </r>
  <r>
    <n v="44829"/>
    <x v="1"/>
    <x v="23"/>
    <x v="0"/>
    <x v="3"/>
    <s v="Tuff Stuff Recycled Round Ring Binders"/>
    <x v="2449"/>
    <n v="3"/>
    <n v="7.09"/>
    <x v="8"/>
    <x v="1"/>
  </r>
  <r>
    <n v="44829"/>
    <x v="1"/>
    <x v="23"/>
    <x v="2"/>
    <x v="6"/>
    <s v="netTALK DUO VoIP Telephone Service"/>
    <x v="2450"/>
    <n v="2"/>
    <n v="52.49"/>
    <x v="8"/>
    <x v="1"/>
  </r>
  <r>
    <n v="44829"/>
    <x v="481"/>
    <x v="3"/>
    <x v="0"/>
    <x v="10"/>
    <s v="#10- 4 1/8&quot; x 9 1/2&quot; Recycled Envelopes"/>
    <x v="1649"/>
    <n v="2"/>
    <n v="8.2200000000000006"/>
    <x v="8"/>
    <x v="1"/>
  </r>
  <r>
    <n v="44829"/>
    <x v="417"/>
    <x v="38"/>
    <x v="0"/>
    <x v="3"/>
    <s v="GBC Prestige Therm-A-Bind Covers"/>
    <x v="2451"/>
    <n v="2"/>
    <n v="32.25"/>
    <x v="8"/>
    <x v="1"/>
  </r>
  <r>
    <n v="44829"/>
    <x v="696"/>
    <x v="20"/>
    <x v="2"/>
    <x v="9"/>
    <s v="Razer Kraken 7.1 Surround Sound Over Ear USB Gaming Headset"/>
    <x v="2452"/>
    <n v="9"/>
    <n v="395.96"/>
    <x v="8"/>
    <x v="1"/>
  </r>
  <r>
    <n v="44829"/>
    <x v="15"/>
    <x v="37"/>
    <x v="0"/>
    <x v="3"/>
    <s v="Acco PRESSTEX Data Binder with Storage Hooks, Light Blue, 9 1/2&quot; X 11&quot;"/>
    <x v="2453"/>
    <n v="2"/>
    <n v="5.16"/>
    <x v="8"/>
    <x v="1"/>
  </r>
  <r>
    <n v="44829"/>
    <x v="15"/>
    <x v="37"/>
    <x v="0"/>
    <x v="0"/>
    <s v="Xerox Color Copier Paper, 11&quot; x 17&quot;, Ream"/>
    <x v="1488"/>
    <n v="2"/>
    <n v="21.01"/>
    <x v="8"/>
    <x v="1"/>
  </r>
  <r>
    <n v="44829"/>
    <x v="15"/>
    <x v="37"/>
    <x v="0"/>
    <x v="4"/>
    <s v="Turquoise Lead Holder with Pocket Clip"/>
    <x v="2454"/>
    <n v="1"/>
    <n v="2.21"/>
    <x v="8"/>
    <x v="1"/>
  </r>
  <r>
    <n v="44829"/>
    <x v="613"/>
    <x v="1"/>
    <x v="0"/>
    <x v="4"/>
    <s v="Boston KS Multi-Size Manual Pencil Sharpener"/>
    <x v="2455"/>
    <n v="7"/>
    <n v="12.87"/>
    <x v="8"/>
    <x v="1"/>
  </r>
  <r>
    <n v="44829"/>
    <x v="562"/>
    <x v="22"/>
    <x v="1"/>
    <x v="5"/>
    <s v="Global Super Steno Chair"/>
    <x v="2456"/>
    <n v="4"/>
    <n v="-11.52"/>
    <x v="8"/>
    <x v="1"/>
  </r>
  <r>
    <n v="44829"/>
    <x v="562"/>
    <x v="22"/>
    <x v="0"/>
    <x v="1"/>
    <s v="Permanent Self-Adhesive File Folder Labels for Typewriters, 1 1/8 x 3 1/2, White"/>
    <x v="370"/>
    <n v="2"/>
    <n v="5.8"/>
    <x v="8"/>
    <x v="1"/>
  </r>
  <r>
    <n v="44829"/>
    <x v="562"/>
    <x v="22"/>
    <x v="2"/>
    <x v="9"/>
    <s v="Logitech G602 Wireless Gaming Mouse"/>
    <x v="281"/>
    <n v="2"/>
    <n v="57.59"/>
    <x v="8"/>
    <x v="1"/>
  </r>
  <r>
    <n v="44829"/>
    <x v="44"/>
    <x v="15"/>
    <x v="0"/>
    <x v="3"/>
    <s v="Wilson Jones 1&quot; Hanging DublLock Ring Binders"/>
    <x v="2457"/>
    <n v="4"/>
    <n v="-4.6500000000000004"/>
    <x v="8"/>
    <x v="1"/>
  </r>
  <r>
    <n v="44829"/>
    <x v="44"/>
    <x v="15"/>
    <x v="0"/>
    <x v="0"/>
    <s v="Advantus Motivational Note Cards"/>
    <x v="2458"/>
    <n v="1"/>
    <n v="3.8"/>
    <x v="8"/>
    <x v="1"/>
  </r>
  <r>
    <n v="44829"/>
    <x v="44"/>
    <x v="15"/>
    <x v="0"/>
    <x v="3"/>
    <s v="Wilson Jones data.warehouse D-Ring Binders with DublLock"/>
    <x v="2459"/>
    <n v="1"/>
    <n v="-1.81"/>
    <x v="8"/>
    <x v="1"/>
  </r>
  <r>
    <n v="44829"/>
    <x v="44"/>
    <x v="15"/>
    <x v="0"/>
    <x v="3"/>
    <s v="Wilson Jones Custom Binder Spines &amp; Labels"/>
    <x v="1032"/>
    <n v="2"/>
    <n v="-2.2799999999999998"/>
    <x v="8"/>
    <x v="1"/>
  </r>
  <r>
    <n v="44829"/>
    <x v="246"/>
    <x v="20"/>
    <x v="1"/>
    <x v="5"/>
    <s v="Hon Comfortask Task/Swivel Chairs"/>
    <x v="2460"/>
    <n v="1"/>
    <n v="6.84"/>
    <x v="8"/>
    <x v="1"/>
  </r>
  <r>
    <n v="44829"/>
    <x v="246"/>
    <x v="20"/>
    <x v="0"/>
    <x v="0"/>
    <s v="Xerox 1923"/>
    <x v="1251"/>
    <n v="3"/>
    <n v="9.6199999999999992"/>
    <x v="8"/>
    <x v="1"/>
  </r>
  <r>
    <n v="44829"/>
    <x v="240"/>
    <x v="2"/>
    <x v="0"/>
    <x v="3"/>
    <s v="Acco Pressboard Covers with Storage Hooks, 14 7/8&quot; x 11&quot;, Light Blue"/>
    <x v="797"/>
    <n v="2"/>
    <n v="-2.06"/>
    <x v="8"/>
    <x v="1"/>
  </r>
  <r>
    <n v="44830"/>
    <x v="236"/>
    <x v="0"/>
    <x v="0"/>
    <x v="3"/>
    <s v="Round Ring Binders"/>
    <x v="2461"/>
    <n v="5"/>
    <n v="-3.43"/>
    <x v="8"/>
    <x v="1"/>
  </r>
  <r>
    <n v="44830"/>
    <x v="236"/>
    <x v="0"/>
    <x v="2"/>
    <x v="6"/>
    <s v="Bose SoundLink Bluetooth Speaker"/>
    <x v="2462"/>
    <n v="7"/>
    <n v="376.11"/>
    <x v="8"/>
    <x v="1"/>
  </r>
  <r>
    <n v="44830"/>
    <x v="463"/>
    <x v="11"/>
    <x v="0"/>
    <x v="0"/>
    <s v="Easy-staple paper"/>
    <x v="1606"/>
    <n v="5"/>
    <n v="47.84"/>
    <x v="8"/>
    <x v="1"/>
  </r>
  <r>
    <n v="44830"/>
    <x v="463"/>
    <x v="11"/>
    <x v="2"/>
    <x v="9"/>
    <s v="Microsoft Arc Touch Mouse"/>
    <x v="2463"/>
    <n v="5"/>
    <n v="47.96"/>
    <x v="8"/>
    <x v="1"/>
  </r>
  <r>
    <n v="44830"/>
    <x v="463"/>
    <x v="11"/>
    <x v="0"/>
    <x v="0"/>
    <s v="Xerox 216"/>
    <x v="792"/>
    <n v="6"/>
    <n v="10.89"/>
    <x v="8"/>
    <x v="1"/>
  </r>
  <r>
    <n v="44830"/>
    <x v="602"/>
    <x v="12"/>
    <x v="0"/>
    <x v="0"/>
    <s v="Petty Cash Envelope"/>
    <x v="2464"/>
    <n v="4"/>
    <n v="31.27"/>
    <x v="8"/>
    <x v="1"/>
  </r>
  <r>
    <n v="44830"/>
    <x v="602"/>
    <x v="12"/>
    <x v="0"/>
    <x v="3"/>
    <s v="GBC VeloBinder Electric Binding Machine"/>
    <x v="2465"/>
    <n v="2"/>
    <n v="-48.39"/>
    <x v="8"/>
    <x v="1"/>
  </r>
  <r>
    <n v="44830"/>
    <x v="602"/>
    <x v="12"/>
    <x v="0"/>
    <x v="12"/>
    <s v="3M Replacement Filter for Office Air Cleaner for 20' x 33' Room"/>
    <x v="926"/>
    <n v="2"/>
    <n v="14.41"/>
    <x v="8"/>
    <x v="1"/>
  </r>
  <r>
    <n v="44830"/>
    <x v="602"/>
    <x v="12"/>
    <x v="0"/>
    <x v="3"/>
    <s v="Lock-Up Easel 'Spel-Binder'"/>
    <x v="2466"/>
    <n v="9"/>
    <n v="-59.06"/>
    <x v="8"/>
    <x v="1"/>
  </r>
  <r>
    <n v="44830"/>
    <x v="602"/>
    <x v="12"/>
    <x v="0"/>
    <x v="2"/>
    <s v="2300 Heavy-Duty Transfer File Systems by Perma"/>
    <x v="2467"/>
    <n v="6"/>
    <n v="-1.5"/>
    <x v="8"/>
    <x v="1"/>
  </r>
  <r>
    <n v="44830"/>
    <x v="602"/>
    <x v="12"/>
    <x v="2"/>
    <x v="6"/>
    <s v="Samsung Rugby III"/>
    <x v="592"/>
    <n v="5"/>
    <n v="23.1"/>
    <x v="8"/>
    <x v="1"/>
  </r>
  <r>
    <n v="44830"/>
    <x v="602"/>
    <x v="12"/>
    <x v="0"/>
    <x v="2"/>
    <s v="SAFCO Boltless Steel Shelving"/>
    <x v="2468"/>
    <n v="4"/>
    <n v="-86.37"/>
    <x v="8"/>
    <x v="1"/>
  </r>
  <r>
    <n v="44830"/>
    <x v="582"/>
    <x v="2"/>
    <x v="0"/>
    <x v="3"/>
    <s v="Catalog Binders with Expanding Posts"/>
    <x v="2469"/>
    <n v="6"/>
    <n v="-100.92"/>
    <x v="8"/>
    <x v="1"/>
  </r>
  <r>
    <n v="44830"/>
    <x v="582"/>
    <x v="2"/>
    <x v="2"/>
    <x v="6"/>
    <s v="Grandstream GXP2100 Mainstream Business Phone"/>
    <x v="2470"/>
    <n v="1"/>
    <n v="-9.18"/>
    <x v="8"/>
    <x v="1"/>
  </r>
  <r>
    <n v="44830"/>
    <x v="697"/>
    <x v="3"/>
    <x v="0"/>
    <x v="2"/>
    <s v="Sortfiler Multipurpose Personal File Organizer, Black"/>
    <x v="2471"/>
    <n v="3"/>
    <n v="18.61"/>
    <x v="8"/>
    <x v="1"/>
  </r>
  <r>
    <n v="44830"/>
    <x v="697"/>
    <x v="3"/>
    <x v="0"/>
    <x v="10"/>
    <s v="Cameo Buff Policy Envelopes"/>
    <x v="2472"/>
    <n v="2"/>
    <n v="58.5"/>
    <x v="8"/>
    <x v="1"/>
  </r>
  <r>
    <n v="44830"/>
    <x v="413"/>
    <x v="20"/>
    <x v="2"/>
    <x v="9"/>
    <s v="Dell Slim USB Multimedia Keyboard"/>
    <x v="2473"/>
    <n v="2"/>
    <n v="12"/>
    <x v="8"/>
    <x v="1"/>
  </r>
  <r>
    <n v="44830"/>
    <x v="344"/>
    <x v="20"/>
    <x v="0"/>
    <x v="7"/>
    <s v="Vinyl Coated Wire Paper Clips in Organizer Box, 800/Box"/>
    <x v="1337"/>
    <n v="3"/>
    <n v="16.190000000000001"/>
    <x v="8"/>
    <x v="1"/>
  </r>
  <r>
    <n v="44830"/>
    <x v="344"/>
    <x v="20"/>
    <x v="2"/>
    <x v="15"/>
    <s v="Ativa MDM8000 8-Sheet Micro-Cut Shredder"/>
    <x v="2474"/>
    <n v="7"/>
    <n v="296.07"/>
    <x v="8"/>
    <x v="1"/>
  </r>
  <r>
    <n v="44830"/>
    <x v="344"/>
    <x v="20"/>
    <x v="0"/>
    <x v="3"/>
    <s v="GBC Imprintable Covers"/>
    <x v="2475"/>
    <n v="9"/>
    <n v="28.66"/>
    <x v="8"/>
    <x v="1"/>
  </r>
  <r>
    <n v="44831"/>
    <x v="685"/>
    <x v="1"/>
    <x v="0"/>
    <x v="3"/>
    <s v="Vinyl Sectional Post Binders"/>
    <x v="2476"/>
    <n v="2"/>
    <n v="-22.62"/>
    <x v="8"/>
    <x v="1"/>
  </r>
  <r>
    <n v="44831"/>
    <x v="685"/>
    <x v="1"/>
    <x v="1"/>
    <x v="8"/>
    <s v="DAX Metal Frame, Desktop, Stepped-Edge"/>
    <x v="2477"/>
    <n v="3"/>
    <n v="-12.75"/>
    <x v="8"/>
    <x v="1"/>
  </r>
  <r>
    <n v="44831"/>
    <x v="511"/>
    <x v="3"/>
    <x v="0"/>
    <x v="2"/>
    <s v="Personal Filing Tote with Lid, Black/Gray"/>
    <x v="2478"/>
    <n v="1"/>
    <n v="4.34"/>
    <x v="8"/>
    <x v="1"/>
  </r>
  <r>
    <n v="44831"/>
    <x v="511"/>
    <x v="3"/>
    <x v="0"/>
    <x v="0"/>
    <s v="Xerox 1916"/>
    <x v="1454"/>
    <n v="3"/>
    <n v="73.41"/>
    <x v="8"/>
    <x v="1"/>
  </r>
  <r>
    <n v="44831"/>
    <x v="511"/>
    <x v="3"/>
    <x v="0"/>
    <x v="0"/>
    <s v="Xerox 226"/>
    <x v="115"/>
    <n v="2"/>
    <n v="6.22"/>
    <x v="8"/>
    <x v="1"/>
  </r>
  <r>
    <n v="44831"/>
    <x v="698"/>
    <x v="14"/>
    <x v="0"/>
    <x v="4"/>
    <s v="Newell 321"/>
    <x v="747"/>
    <n v="5"/>
    <n v="4.76"/>
    <x v="8"/>
    <x v="1"/>
  </r>
  <r>
    <n v="44831"/>
    <x v="698"/>
    <x v="14"/>
    <x v="0"/>
    <x v="0"/>
    <s v="Xerox 1996"/>
    <x v="499"/>
    <n v="4"/>
    <n v="12.44"/>
    <x v="8"/>
    <x v="1"/>
  </r>
  <r>
    <n v="44831"/>
    <x v="295"/>
    <x v="6"/>
    <x v="0"/>
    <x v="0"/>
    <s v="Xerox 1988"/>
    <x v="276"/>
    <n v="5"/>
    <n v="69.709999999999994"/>
    <x v="8"/>
    <x v="1"/>
  </r>
  <r>
    <n v="44831"/>
    <x v="295"/>
    <x v="6"/>
    <x v="2"/>
    <x v="6"/>
    <s v="Cisco SPA301"/>
    <x v="2479"/>
    <n v="12"/>
    <n v="561.55999999999995"/>
    <x v="8"/>
    <x v="1"/>
  </r>
  <r>
    <n v="44831"/>
    <x v="531"/>
    <x v="22"/>
    <x v="0"/>
    <x v="4"/>
    <s v="Newell 334"/>
    <x v="689"/>
    <n v="5"/>
    <n v="25.79"/>
    <x v="8"/>
    <x v="1"/>
  </r>
  <r>
    <n v="44832"/>
    <x v="418"/>
    <x v="3"/>
    <x v="0"/>
    <x v="12"/>
    <s v="Holmes Odor Grabber"/>
    <x v="2480"/>
    <n v="3"/>
    <n v="14.28"/>
    <x v="8"/>
    <x v="1"/>
  </r>
  <r>
    <n v="44832"/>
    <x v="418"/>
    <x v="3"/>
    <x v="0"/>
    <x v="12"/>
    <s v="Holmes HEPA Air Purifier"/>
    <x v="1874"/>
    <n v="2"/>
    <n v="15.25"/>
    <x v="8"/>
    <x v="1"/>
  </r>
  <r>
    <n v="44832"/>
    <x v="456"/>
    <x v="26"/>
    <x v="0"/>
    <x v="10"/>
    <s v="#10 White Business Envelopes,4 1/8 x 9 1/2"/>
    <x v="1503"/>
    <n v="1"/>
    <n v="4.2300000000000004"/>
    <x v="8"/>
    <x v="1"/>
  </r>
  <r>
    <n v="44832"/>
    <x v="456"/>
    <x v="26"/>
    <x v="0"/>
    <x v="3"/>
    <s v="Wilson Jones Easy Flow II Sheet Lifters"/>
    <x v="108"/>
    <n v="2"/>
    <n v="-0.79"/>
    <x v="8"/>
    <x v="1"/>
  </r>
  <r>
    <n v="44832"/>
    <x v="456"/>
    <x v="26"/>
    <x v="0"/>
    <x v="7"/>
    <s v="Staples"/>
    <x v="2481"/>
    <n v="3"/>
    <n v="0.85"/>
    <x v="8"/>
    <x v="1"/>
  </r>
  <r>
    <n v="44832"/>
    <x v="612"/>
    <x v="20"/>
    <x v="0"/>
    <x v="12"/>
    <s v="Fellowes Premier Superior Surge Suppressor, 10-Outlet, With Phone and Remote"/>
    <x v="2482"/>
    <n v="6"/>
    <n v="76.319999999999993"/>
    <x v="8"/>
    <x v="1"/>
  </r>
  <r>
    <n v="44832"/>
    <x v="612"/>
    <x v="20"/>
    <x v="2"/>
    <x v="6"/>
    <s v="Nortel Meridian M3904 Professional Digital phone"/>
    <x v="2235"/>
    <n v="2"/>
    <n v="89.31"/>
    <x v="8"/>
    <x v="1"/>
  </r>
  <r>
    <n v="44832"/>
    <x v="132"/>
    <x v="3"/>
    <x v="0"/>
    <x v="12"/>
    <s v="Acco Smartsocket Table Surge Protector, 6 Color-Coded Adapter Outlets"/>
    <x v="2483"/>
    <n v="3"/>
    <n v="55.85"/>
    <x v="8"/>
    <x v="1"/>
  </r>
  <r>
    <n v="44832"/>
    <x v="132"/>
    <x v="3"/>
    <x v="0"/>
    <x v="3"/>
    <s v="GBC Recycled VeloBinder Covers"/>
    <x v="2484"/>
    <n v="6"/>
    <n v="26.58"/>
    <x v="8"/>
    <x v="1"/>
  </r>
  <r>
    <n v="44832"/>
    <x v="132"/>
    <x v="3"/>
    <x v="0"/>
    <x v="14"/>
    <s v="Acme Galleria Hot Forged Steel Scissors with Colored Handles"/>
    <x v="2485"/>
    <n v="3"/>
    <n v="13.69"/>
    <x v="8"/>
    <x v="1"/>
  </r>
  <r>
    <n v="44832"/>
    <x v="132"/>
    <x v="3"/>
    <x v="2"/>
    <x v="6"/>
    <s v="Motorola HK250 Universal Bluetooth Headset"/>
    <x v="1960"/>
    <n v="2"/>
    <n v="-8.2799999999999994"/>
    <x v="8"/>
    <x v="1"/>
  </r>
  <r>
    <n v="44835"/>
    <x v="678"/>
    <x v="26"/>
    <x v="0"/>
    <x v="2"/>
    <s v="Trav-L-File Heavy-Duty Shuttle II, Black"/>
    <x v="2486"/>
    <n v="4"/>
    <n v="17.43"/>
    <x v="9"/>
    <x v="1"/>
  </r>
  <r>
    <n v="44835"/>
    <x v="508"/>
    <x v="32"/>
    <x v="2"/>
    <x v="6"/>
    <s v="Cisco SPA301"/>
    <x v="1917"/>
    <n v="2"/>
    <n v="93.59"/>
    <x v="9"/>
    <x v="1"/>
  </r>
  <r>
    <n v="44835"/>
    <x v="508"/>
    <x v="32"/>
    <x v="0"/>
    <x v="3"/>
    <s v="Avery Non-Stick Binders"/>
    <x v="2487"/>
    <n v="5"/>
    <n v="10.33"/>
    <x v="9"/>
    <x v="1"/>
  </r>
  <r>
    <n v="44835"/>
    <x v="699"/>
    <x v="1"/>
    <x v="0"/>
    <x v="3"/>
    <s v="Accohide Poly Flexible Ring Binders"/>
    <x v="1153"/>
    <n v="4"/>
    <n v="-4.49"/>
    <x v="9"/>
    <x v="1"/>
  </r>
  <r>
    <n v="44835"/>
    <x v="699"/>
    <x v="1"/>
    <x v="2"/>
    <x v="9"/>
    <s v="Lenovo 17-Key USB Numeric Keypad"/>
    <x v="2488"/>
    <n v="4"/>
    <n v="2.72"/>
    <x v="9"/>
    <x v="1"/>
  </r>
  <r>
    <n v="44835"/>
    <x v="699"/>
    <x v="11"/>
    <x v="2"/>
    <x v="6"/>
    <s v="Wilson Electronics DB Pro Signal Booster"/>
    <x v="2489"/>
    <n v="2"/>
    <n v="50.12"/>
    <x v="9"/>
    <x v="1"/>
  </r>
  <r>
    <n v="44836"/>
    <x v="290"/>
    <x v="3"/>
    <x v="0"/>
    <x v="3"/>
    <s v="GBC Personal VeloBind Strips"/>
    <x v="2490"/>
    <n v="6"/>
    <n v="20.13"/>
    <x v="9"/>
    <x v="1"/>
  </r>
  <r>
    <n v="44836"/>
    <x v="359"/>
    <x v="23"/>
    <x v="0"/>
    <x v="0"/>
    <s v="Computer Printout Paper with Letter-Trim Perforations"/>
    <x v="1273"/>
    <n v="5"/>
    <n v="45.53"/>
    <x v="9"/>
    <x v="1"/>
  </r>
  <r>
    <n v="44836"/>
    <x v="359"/>
    <x v="23"/>
    <x v="0"/>
    <x v="10"/>
    <s v="Globe Weis Peel &amp; Seel First Class Envelopes"/>
    <x v="2491"/>
    <n v="4"/>
    <n v="23"/>
    <x v="9"/>
    <x v="1"/>
  </r>
  <r>
    <n v="44836"/>
    <x v="359"/>
    <x v="23"/>
    <x v="2"/>
    <x v="9"/>
    <s v="NETGEAR N750 Dual Band Wi-Fi Gigabit Router"/>
    <x v="2346"/>
    <n v="1"/>
    <n v="32.4"/>
    <x v="9"/>
    <x v="1"/>
  </r>
  <r>
    <n v="44836"/>
    <x v="431"/>
    <x v="3"/>
    <x v="0"/>
    <x v="2"/>
    <s v="Eldon ProFile File 'N Store Portable File Tub Letter/Legal Size Black"/>
    <x v="2492"/>
    <n v="14"/>
    <n v="75.7"/>
    <x v="9"/>
    <x v="1"/>
  </r>
  <r>
    <n v="44836"/>
    <x v="70"/>
    <x v="25"/>
    <x v="0"/>
    <x v="3"/>
    <s v="Pressboard Hanging Data Binders for Unburst Sheets"/>
    <x v="1764"/>
    <n v="5"/>
    <n v="-5.41"/>
    <x v="9"/>
    <x v="1"/>
  </r>
  <r>
    <n v="44836"/>
    <x v="700"/>
    <x v="3"/>
    <x v="0"/>
    <x v="3"/>
    <s v="Pressboard Hanging Data Binders for Unburst Sheets"/>
    <x v="211"/>
    <n v="3"/>
    <n v="4.13"/>
    <x v="9"/>
    <x v="1"/>
  </r>
  <r>
    <n v="44836"/>
    <x v="700"/>
    <x v="3"/>
    <x v="0"/>
    <x v="3"/>
    <s v="GBC Poly Designer Binding Covers"/>
    <x v="2493"/>
    <n v="4"/>
    <n v="19.420000000000002"/>
    <x v="9"/>
    <x v="1"/>
  </r>
  <r>
    <n v="44836"/>
    <x v="700"/>
    <x v="3"/>
    <x v="2"/>
    <x v="6"/>
    <s v="HTC One Mini"/>
    <x v="1353"/>
    <n v="5"/>
    <n v="50.4"/>
    <x v="9"/>
    <x v="1"/>
  </r>
  <r>
    <n v="44836"/>
    <x v="634"/>
    <x v="37"/>
    <x v="0"/>
    <x v="3"/>
    <s v="Acco PRESSTEX Data Binder with Storage Hooks, Dark Blue, 14 7/8&quot; X 11&quot;"/>
    <x v="2494"/>
    <n v="5"/>
    <n v="13.18"/>
    <x v="9"/>
    <x v="1"/>
  </r>
  <r>
    <n v="44836"/>
    <x v="320"/>
    <x v="36"/>
    <x v="0"/>
    <x v="0"/>
    <s v="Xerox 202"/>
    <x v="5"/>
    <n v="3"/>
    <n v="9.33"/>
    <x v="9"/>
    <x v="1"/>
  </r>
  <r>
    <n v="44836"/>
    <x v="320"/>
    <x v="36"/>
    <x v="0"/>
    <x v="3"/>
    <s v="GBC Plastic Binding Combs"/>
    <x v="1764"/>
    <n v="1"/>
    <n v="3.62"/>
    <x v="9"/>
    <x v="1"/>
  </r>
  <r>
    <n v="44836"/>
    <x v="218"/>
    <x v="26"/>
    <x v="0"/>
    <x v="14"/>
    <s v="Acme Design Line 8&quot; Stainless Steel Bent Scissors w/Champagne Handles, 3-1/8&quot; Cut"/>
    <x v="2495"/>
    <n v="2"/>
    <n v="0.96"/>
    <x v="9"/>
    <x v="1"/>
  </r>
  <r>
    <n v="44836"/>
    <x v="74"/>
    <x v="11"/>
    <x v="1"/>
    <x v="8"/>
    <s v="9-3/4 Diameter Round Wall Clock"/>
    <x v="2496"/>
    <n v="1"/>
    <n v="3.03"/>
    <x v="9"/>
    <x v="1"/>
  </r>
  <r>
    <n v="44836"/>
    <x v="74"/>
    <x v="11"/>
    <x v="2"/>
    <x v="9"/>
    <s v="SanDisk Ultra 32 GB MicroSDHC Class 10 Memory Card"/>
    <x v="2497"/>
    <n v="3"/>
    <n v="-4.6399999999999997"/>
    <x v="9"/>
    <x v="1"/>
  </r>
  <r>
    <n v="44837"/>
    <x v="240"/>
    <x v="10"/>
    <x v="0"/>
    <x v="3"/>
    <s v="Acco D-Ring Binder w/DublLock"/>
    <x v="2498"/>
    <n v="5"/>
    <n v="-22.45"/>
    <x v="9"/>
    <x v="1"/>
  </r>
  <r>
    <n v="44837"/>
    <x v="240"/>
    <x v="10"/>
    <x v="2"/>
    <x v="9"/>
    <s v="ImationÂ 8gb Micro Traveldrive Usb 2.0Â Flash Drive"/>
    <x v="2499"/>
    <n v="2"/>
    <n v="-2.7"/>
    <x v="9"/>
    <x v="1"/>
  </r>
  <r>
    <n v="44837"/>
    <x v="240"/>
    <x v="10"/>
    <x v="1"/>
    <x v="11"/>
    <s v="Safco Value Mate Series Steel Bookcases, Baked Enamel Finish on Steel, Gray"/>
    <x v="2500"/>
    <n v="1"/>
    <n v="-15.62"/>
    <x v="9"/>
    <x v="1"/>
  </r>
  <r>
    <n v="44837"/>
    <x v="240"/>
    <x v="10"/>
    <x v="2"/>
    <x v="9"/>
    <s v="Microsoft Natural Ergonomic Keyboard 4000"/>
    <x v="972"/>
    <n v="2"/>
    <n v="0.6"/>
    <x v="9"/>
    <x v="1"/>
  </r>
  <r>
    <n v="44837"/>
    <x v="126"/>
    <x v="2"/>
    <x v="0"/>
    <x v="2"/>
    <s v="Staple magnet"/>
    <x v="2501"/>
    <n v="2"/>
    <n v="1.5"/>
    <x v="9"/>
    <x v="1"/>
  </r>
  <r>
    <n v="44837"/>
    <x v="206"/>
    <x v="3"/>
    <x v="1"/>
    <x v="11"/>
    <s v="Safco Value Mate Series Steel Bookcases, Baked Enamel Finish on Steel, Gray"/>
    <x v="2502"/>
    <n v="2"/>
    <n v="18.45"/>
    <x v="9"/>
    <x v="1"/>
  </r>
  <r>
    <n v="44838"/>
    <x v="561"/>
    <x v="4"/>
    <x v="1"/>
    <x v="5"/>
    <s v="Office Star - Mesh Screen back chair with Vinyl seat"/>
    <x v="1350"/>
    <n v="3"/>
    <n v="43.22"/>
    <x v="9"/>
    <x v="1"/>
  </r>
  <r>
    <n v="44838"/>
    <x v="116"/>
    <x v="3"/>
    <x v="0"/>
    <x v="2"/>
    <s v="Tenex Personal Project File with Scoop Front Design, Black"/>
    <x v="2503"/>
    <n v="2"/>
    <n v="7.01"/>
    <x v="9"/>
    <x v="1"/>
  </r>
  <r>
    <n v="44838"/>
    <x v="488"/>
    <x v="2"/>
    <x v="1"/>
    <x v="8"/>
    <s v="DataProducts Ampli Magnifier Task Lamp, Black,"/>
    <x v="2504"/>
    <n v="3"/>
    <n v="6.49"/>
    <x v="9"/>
    <x v="1"/>
  </r>
  <r>
    <n v="44838"/>
    <x v="488"/>
    <x v="2"/>
    <x v="0"/>
    <x v="0"/>
    <s v="Xerox 1946"/>
    <x v="1315"/>
    <n v="4"/>
    <n v="7.26"/>
    <x v="9"/>
    <x v="1"/>
  </r>
  <r>
    <n v="44839"/>
    <x v="701"/>
    <x v="6"/>
    <x v="0"/>
    <x v="4"/>
    <s v="Newell 324"/>
    <x v="2505"/>
    <n v="4"/>
    <n v="12.94"/>
    <x v="9"/>
    <x v="1"/>
  </r>
  <r>
    <n v="44839"/>
    <x v="701"/>
    <x v="6"/>
    <x v="0"/>
    <x v="12"/>
    <s v="Holmes Odor Grabber"/>
    <x v="2506"/>
    <n v="2"/>
    <n v="9.52"/>
    <x v="9"/>
    <x v="1"/>
  </r>
  <r>
    <n v="44839"/>
    <x v="472"/>
    <x v="7"/>
    <x v="0"/>
    <x v="2"/>
    <s v="Personal Filing Tote with Lid, Black/Gray"/>
    <x v="2011"/>
    <n v="5"/>
    <n v="21.71"/>
    <x v="9"/>
    <x v="1"/>
  </r>
  <r>
    <n v="44839"/>
    <x v="337"/>
    <x v="10"/>
    <x v="2"/>
    <x v="9"/>
    <s v="SanDisk Ultra 32 GB MicroSDHC Class 10 Memory Card"/>
    <x v="2497"/>
    <n v="3"/>
    <n v="-4.6399999999999997"/>
    <x v="9"/>
    <x v="1"/>
  </r>
  <r>
    <n v="44839"/>
    <x v="467"/>
    <x v="11"/>
    <x v="1"/>
    <x v="11"/>
    <s v="Bush Cubix Collection Bookcases, Fully Assembled"/>
    <x v="2507"/>
    <n v="1"/>
    <n v="-103.86"/>
    <x v="9"/>
    <x v="1"/>
  </r>
  <r>
    <n v="44839"/>
    <x v="467"/>
    <x v="11"/>
    <x v="1"/>
    <x v="5"/>
    <s v="Global Highback Leather Tilter in Burgundy"/>
    <x v="2508"/>
    <n v="4"/>
    <n v="-14.56"/>
    <x v="9"/>
    <x v="1"/>
  </r>
  <r>
    <n v="44839"/>
    <x v="325"/>
    <x v="10"/>
    <x v="2"/>
    <x v="9"/>
    <s v="NETGEAR N750 Dual Band Wi-Fi Gigabit Router"/>
    <x v="2509"/>
    <n v="4"/>
    <n v="57.6"/>
    <x v="9"/>
    <x v="1"/>
  </r>
  <r>
    <n v="44842"/>
    <x v="337"/>
    <x v="3"/>
    <x v="1"/>
    <x v="8"/>
    <s v="Deflect-o SuperTray Unbreakable Stackable Tray, Letter, Black"/>
    <x v="2510"/>
    <n v="5"/>
    <n v="62.74"/>
    <x v="9"/>
    <x v="1"/>
  </r>
  <r>
    <n v="44842"/>
    <x v="542"/>
    <x v="0"/>
    <x v="0"/>
    <x v="4"/>
    <s v="Binney &amp; Smith inkTank Desk Highlighter, Chisel Tip, Yellow, 12/Box"/>
    <x v="31"/>
    <n v="2"/>
    <n v="0.56000000000000005"/>
    <x v="9"/>
    <x v="1"/>
  </r>
  <r>
    <n v="44842"/>
    <x v="702"/>
    <x v="0"/>
    <x v="1"/>
    <x v="8"/>
    <s v="Tenex Traditional Chairmats for Medium Pile Carpet, Standard Lip, 36&quot; x 48&quot;"/>
    <x v="1914"/>
    <n v="3"/>
    <n v="-70.959999999999994"/>
    <x v="9"/>
    <x v="1"/>
  </r>
  <r>
    <n v="44843"/>
    <x v="610"/>
    <x v="6"/>
    <x v="0"/>
    <x v="2"/>
    <s v="Decoflex Hanging Personal Folder File, Blue"/>
    <x v="2511"/>
    <n v="2"/>
    <n v="8.33"/>
    <x v="9"/>
    <x v="1"/>
  </r>
  <r>
    <n v="44843"/>
    <x v="560"/>
    <x v="20"/>
    <x v="2"/>
    <x v="6"/>
    <s v="Jawbone JAMBOX Wireless Bluetooth Speaker"/>
    <x v="2512"/>
    <n v="4"/>
    <n v="303.33999999999997"/>
    <x v="9"/>
    <x v="1"/>
  </r>
  <r>
    <n v="44843"/>
    <x v="560"/>
    <x v="20"/>
    <x v="0"/>
    <x v="0"/>
    <s v="Xerox 1895"/>
    <x v="635"/>
    <n v="4"/>
    <n v="10.76"/>
    <x v="9"/>
    <x v="1"/>
  </r>
  <r>
    <n v="44843"/>
    <x v="291"/>
    <x v="14"/>
    <x v="2"/>
    <x v="9"/>
    <s v="Logitech G19 Programmable Gaming Keyboard"/>
    <x v="2324"/>
    <n v="5"/>
    <n v="111.59"/>
    <x v="9"/>
    <x v="1"/>
  </r>
  <r>
    <n v="44843"/>
    <x v="291"/>
    <x v="14"/>
    <x v="2"/>
    <x v="6"/>
    <s v="KLD Oscar II Style Snap-on Ultra Thin Side Flip Synthetic Leather Cover Case for HTC One HTC M7"/>
    <x v="2052"/>
    <n v="3"/>
    <n v="8.4600000000000009"/>
    <x v="9"/>
    <x v="1"/>
  </r>
  <r>
    <n v="44843"/>
    <x v="291"/>
    <x v="14"/>
    <x v="0"/>
    <x v="10"/>
    <s v="Staple envelope"/>
    <x v="2513"/>
    <n v="7"/>
    <n v="27.24"/>
    <x v="9"/>
    <x v="1"/>
  </r>
  <r>
    <n v="44843"/>
    <x v="291"/>
    <x v="14"/>
    <x v="0"/>
    <x v="12"/>
    <s v="Belkin 6 Outlet Metallic Surge Strip"/>
    <x v="2514"/>
    <n v="3"/>
    <n v="5.23"/>
    <x v="9"/>
    <x v="1"/>
  </r>
  <r>
    <n v="44843"/>
    <x v="256"/>
    <x v="16"/>
    <x v="0"/>
    <x v="3"/>
    <s v="Zipper Ring Binder Pockets"/>
    <x v="267"/>
    <n v="2"/>
    <n v="-1.31"/>
    <x v="9"/>
    <x v="1"/>
  </r>
  <r>
    <n v="44843"/>
    <x v="256"/>
    <x v="16"/>
    <x v="0"/>
    <x v="3"/>
    <s v="Clear Mylar Reinforcing Strips"/>
    <x v="1737"/>
    <n v="2"/>
    <n v="-8.6"/>
    <x v="9"/>
    <x v="1"/>
  </r>
  <r>
    <n v="44843"/>
    <x v="256"/>
    <x v="16"/>
    <x v="0"/>
    <x v="4"/>
    <s v="Avery Hi-Liter Smear-Safe Highlighters"/>
    <x v="2515"/>
    <n v="8"/>
    <n v="7.48"/>
    <x v="9"/>
    <x v="1"/>
  </r>
  <r>
    <n v="44843"/>
    <x v="667"/>
    <x v="14"/>
    <x v="1"/>
    <x v="5"/>
    <s v="High-Back Leather Manager's Chair"/>
    <x v="2516"/>
    <n v="3"/>
    <n v="35.1"/>
    <x v="9"/>
    <x v="1"/>
  </r>
  <r>
    <n v="44843"/>
    <x v="667"/>
    <x v="14"/>
    <x v="0"/>
    <x v="12"/>
    <s v="Belkin 8 Outlet SurgeMaster II Gold Surge Protector"/>
    <x v="2517"/>
    <n v="5"/>
    <n v="53.98"/>
    <x v="9"/>
    <x v="1"/>
  </r>
  <r>
    <n v="44844"/>
    <x v="561"/>
    <x v="3"/>
    <x v="0"/>
    <x v="0"/>
    <s v="Xerox 1894"/>
    <x v="413"/>
    <n v="7"/>
    <n v="21.77"/>
    <x v="9"/>
    <x v="1"/>
  </r>
  <r>
    <n v="44844"/>
    <x v="628"/>
    <x v="16"/>
    <x v="0"/>
    <x v="2"/>
    <s v="Tennsco Single-Tier Lockers"/>
    <x v="1057"/>
    <n v="6"/>
    <n v="-337.81"/>
    <x v="9"/>
    <x v="1"/>
  </r>
  <r>
    <n v="44844"/>
    <x v="547"/>
    <x v="1"/>
    <x v="0"/>
    <x v="4"/>
    <s v="Avery Fluorescent Highlighter Four-Color Set"/>
    <x v="202"/>
    <n v="3"/>
    <n v="1"/>
    <x v="9"/>
    <x v="1"/>
  </r>
  <r>
    <n v="44844"/>
    <x v="549"/>
    <x v="3"/>
    <x v="1"/>
    <x v="5"/>
    <s v="Global Leather &amp; Oak Executive Chair, Burgundy"/>
    <x v="2518"/>
    <n v="3"/>
    <n v="-54.32"/>
    <x v="9"/>
    <x v="1"/>
  </r>
  <r>
    <n v="44844"/>
    <x v="549"/>
    <x v="3"/>
    <x v="0"/>
    <x v="1"/>
    <s v="Avery 503"/>
    <x v="1541"/>
    <n v="3"/>
    <n v="14.9"/>
    <x v="9"/>
    <x v="1"/>
  </r>
  <r>
    <n v="44845"/>
    <x v="703"/>
    <x v="16"/>
    <x v="1"/>
    <x v="13"/>
    <s v="Bretford CR4500 Series Slim Rectangular Table"/>
    <x v="2519"/>
    <n v="5"/>
    <n v="-383.03"/>
    <x v="9"/>
    <x v="1"/>
  </r>
  <r>
    <n v="44845"/>
    <x v="703"/>
    <x v="16"/>
    <x v="0"/>
    <x v="2"/>
    <s v="Eldon Fold 'N Roll Cart System"/>
    <x v="1998"/>
    <n v="2"/>
    <n v="2.52"/>
    <x v="9"/>
    <x v="1"/>
  </r>
  <r>
    <n v="44845"/>
    <x v="489"/>
    <x v="20"/>
    <x v="2"/>
    <x v="9"/>
    <s v="Memorex 25GB 6X Branded Blu-Ray Recordable Disc, 30/Pack"/>
    <x v="2520"/>
    <n v="1"/>
    <n v="2.2400000000000002"/>
    <x v="9"/>
    <x v="1"/>
  </r>
  <r>
    <n v="44846"/>
    <x v="114"/>
    <x v="20"/>
    <x v="1"/>
    <x v="11"/>
    <s v="Atlantic Metals Mobile 4-Shelf Bookcases, Custom Colors"/>
    <x v="2521"/>
    <n v="4"/>
    <n v="112.39"/>
    <x v="9"/>
    <x v="1"/>
  </r>
  <r>
    <n v="44846"/>
    <x v="114"/>
    <x v="20"/>
    <x v="2"/>
    <x v="6"/>
    <s v="I Need's 3d Hello Kitty Hybrid Silicone Case Cover for HTC One X 4g with 3d Hello Kitty Stylus Pen Green/pink"/>
    <x v="2522"/>
    <n v="6"/>
    <n v="20.09"/>
    <x v="9"/>
    <x v="1"/>
  </r>
  <r>
    <n v="44846"/>
    <x v="114"/>
    <x v="20"/>
    <x v="0"/>
    <x v="0"/>
    <s v="Xerox 205"/>
    <x v="1778"/>
    <n v="8"/>
    <n v="24.88"/>
    <x v="9"/>
    <x v="1"/>
  </r>
  <r>
    <n v="44846"/>
    <x v="114"/>
    <x v="20"/>
    <x v="1"/>
    <x v="11"/>
    <s v="Atlantic Metals Mobile 3-Shelf Bookcases, Custom Colors"/>
    <x v="141"/>
    <n v="3"/>
    <n v="46.98"/>
    <x v="9"/>
    <x v="1"/>
  </r>
  <r>
    <n v="44846"/>
    <x v="114"/>
    <x v="20"/>
    <x v="0"/>
    <x v="4"/>
    <s v="4009 Highlighters by Sanford"/>
    <x v="29"/>
    <n v="5"/>
    <n v="6.57"/>
    <x v="9"/>
    <x v="1"/>
  </r>
  <r>
    <n v="44846"/>
    <x v="670"/>
    <x v="20"/>
    <x v="1"/>
    <x v="13"/>
    <s v="SAFCO PlanMaster Heigh-Adjustable Drafting Table Base, 43w x 30d x 30-37h, Black"/>
    <x v="2523"/>
    <n v="1"/>
    <n v="-13.98"/>
    <x v="9"/>
    <x v="1"/>
  </r>
  <r>
    <n v="44846"/>
    <x v="392"/>
    <x v="18"/>
    <x v="2"/>
    <x v="6"/>
    <s v="AT&amp;T 17929 Lendline Telephone"/>
    <x v="2524"/>
    <n v="3"/>
    <n v="35.29"/>
    <x v="9"/>
    <x v="1"/>
  </r>
  <r>
    <n v="44846"/>
    <x v="392"/>
    <x v="18"/>
    <x v="0"/>
    <x v="3"/>
    <s v="GBC Standard Plastic Binding Systems' Combs"/>
    <x v="2088"/>
    <n v="2"/>
    <n v="5.65"/>
    <x v="9"/>
    <x v="1"/>
  </r>
  <r>
    <n v="44846"/>
    <x v="392"/>
    <x v="18"/>
    <x v="2"/>
    <x v="6"/>
    <s v="Samsung Rugby III"/>
    <x v="592"/>
    <n v="4"/>
    <n v="71.27"/>
    <x v="9"/>
    <x v="1"/>
  </r>
  <r>
    <n v="44846"/>
    <x v="75"/>
    <x v="22"/>
    <x v="2"/>
    <x v="9"/>
    <s v="Kingston Digital DataTraveler 16GB USB 2.0"/>
    <x v="558"/>
    <n v="2"/>
    <n v="3.4"/>
    <x v="9"/>
    <x v="1"/>
  </r>
  <r>
    <n v="44846"/>
    <x v="75"/>
    <x v="22"/>
    <x v="0"/>
    <x v="2"/>
    <s v="Contico 72&quot;H Heavy-Duty Storage System"/>
    <x v="105"/>
    <n v="2"/>
    <n v="0"/>
    <x v="9"/>
    <x v="1"/>
  </r>
  <r>
    <n v="44847"/>
    <x v="192"/>
    <x v="5"/>
    <x v="2"/>
    <x v="6"/>
    <s v="I Need's 3d Hello Kitty Hybrid Silicone Case Cover for HTC One X 4g with 3d Hello Kitty Stylus Pen Green/pink"/>
    <x v="2525"/>
    <n v="7"/>
    <n v="23.44"/>
    <x v="9"/>
    <x v="1"/>
  </r>
  <r>
    <n v="44847"/>
    <x v="192"/>
    <x v="5"/>
    <x v="1"/>
    <x v="5"/>
    <s v="Global Deluxe Office Fabric Chairs"/>
    <x v="2526"/>
    <n v="3"/>
    <n v="77.739999999999995"/>
    <x v="9"/>
    <x v="1"/>
  </r>
  <r>
    <n v="44849"/>
    <x v="205"/>
    <x v="1"/>
    <x v="2"/>
    <x v="9"/>
    <s v="LogitechÂ Gaming G510s - Keyboard"/>
    <x v="811"/>
    <n v="5"/>
    <n v="67.989999999999995"/>
    <x v="9"/>
    <x v="1"/>
  </r>
  <r>
    <n v="44849"/>
    <x v="264"/>
    <x v="0"/>
    <x v="2"/>
    <x v="9"/>
    <s v="Plantronics Audio 995 Wireless Stereo Headset"/>
    <x v="2527"/>
    <n v="3"/>
    <n v="42.88"/>
    <x v="9"/>
    <x v="1"/>
  </r>
  <r>
    <n v="44849"/>
    <x v="264"/>
    <x v="0"/>
    <x v="1"/>
    <x v="5"/>
    <s v="HON 5400 Series Task Chairs for Big and Tall"/>
    <x v="2528"/>
    <n v="5"/>
    <n v="-350.49"/>
    <x v="9"/>
    <x v="1"/>
  </r>
  <r>
    <n v="44849"/>
    <x v="41"/>
    <x v="14"/>
    <x v="1"/>
    <x v="8"/>
    <s v="DAX Cubicle Frames, 8-1/2 x 11"/>
    <x v="520"/>
    <n v="2"/>
    <n v="6.17"/>
    <x v="9"/>
    <x v="1"/>
  </r>
  <r>
    <n v="44849"/>
    <x v="704"/>
    <x v="0"/>
    <x v="1"/>
    <x v="8"/>
    <s v="C-Line Cubicle Keepers Polyproplyene Holder w/Velcro Back, 8-1/2x11, 25/Bx"/>
    <x v="2529"/>
    <n v="6"/>
    <n v="-95.25"/>
    <x v="9"/>
    <x v="1"/>
  </r>
  <r>
    <n v="44849"/>
    <x v="704"/>
    <x v="0"/>
    <x v="0"/>
    <x v="0"/>
    <s v="Xerox 1986"/>
    <x v="373"/>
    <n v="1"/>
    <n v="1.87"/>
    <x v="9"/>
    <x v="1"/>
  </r>
  <r>
    <n v="44849"/>
    <x v="471"/>
    <x v="0"/>
    <x v="0"/>
    <x v="10"/>
    <s v="Staple envelope"/>
    <x v="785"/>
    <n v="1"/>
    <n v="1.67"/>
    <x v="9"/>
    <x v="1"/>
  </r>
  <r>
    <n v="44849"/>
    <x v="471"/>
    <x v="0"/>
    <x v="0"/>
    <x v="3"/>
    <s v="Avery Reinforcements for Hole-Punch Pages"/>
    <x v="2530"/>
    <n v="10"/>
    <n v="-6.93"/>
    <x v="9"/>
    <x v="1"/>
  </r>
  <r>
    <n v="44850"/>
    <x v="634"/>
    <x v="20"/>
    <x v="2"/>
    <x v="6"/>
    <s v="Mitel MiVoice 5330e IP Phone"/>
    <x v="2531"/>
    <n v="3"/>
    <n v="214.49"/>
    <x v="9"/>
    <x v="1"/>
  </r>
  <r>
    <n v="44851"/>
    <x v="693"/>
    <x v="3"/>
    <x v="0"/>
    <x v="2"/>
    <s v="Eldon Base for stackable storage shelf, platinum"/>
    <x v="2532"/>
    <n v="2"/>
    <n v="3.89"/>
    <x v="9"/>
    <x v="1"/>
  </r>
  <r>
    <n v="44852"/>
    <x v="61"/>
    <x v="0"/>
    <x v="2"/>
    <x v="9"/>
    <s v="Verbatim Slim CD and DVD Storage Cases, 50/Pack"/>
    <x v="2533"/>
    <n v="3"/>
    <n v="3.46"/>
    <x v="9"/>
    <x v="1"/>
  </r>
  <r>
    <n v="44852"/>
    <x v="61"/>
    <x v="0"/>
    <x v="0"/>
    <x v="12"/>
    <s v="Tripp Lite Isotel 6 Outlet Surge Protector with Fax/Modem Protection"/>
    <x v="2534"/>
    <n v="6"/>
    <n v="-186.57"/>
    <x v="9"/>
    <x v="1"/>
  </r>
  <r>
    <n v="44852"/>
    <x v="405"/>
    <x v="22"/>
    <x v="2"/>
    <x v="6"/>
    <s v="Motorola L703CM"/>
    <x v="2054"/>
    <n v="2"/>
    <n v="15.6"/>
    <x v="9"/>
    <x v="1"/>
  </r>
  <r>
    <n v="44852"/>
    <x v="405"/>
    <x v="22"/>
    <x v="0"/>
    <x v="0"/>
    <s v="Xerox 1903"/>
    <x v="150"/>
    <n v="3"/>
    <n v="8.7899999999999991"/>
    <x v="9"/>
    <x v="1"/>
  </r>
  <r>
    <n v="44852"/>
    <x v="405"/>
    <x v="22"/>
    <x v="1"/>
    <x v="8"/>
    <s v="Eldon 100 Class Desk Accessories"/>
    <x v="1319"/>
    <n v="3"/>
    <n v="3.24"/>
    <x v="9"/>
    <x v="1"/>
  </r>
  <r>
    <n v="44853"/>
    <x v="463"/>
    <x v="38"/>
    <x v="0"/>
    <x v="0"/>
    <s v="Southworth 100% Cotton The Best Paper"/>
    <x v="1337"/>
    <n v="3"/>
    <n v="17.22"/>
    <x v="9"/>
    <x v="1"/>
  </r>
  <r>
    <n v="44853"/>
    <x v="62"/>
    <x v="14"/>
    <x v="0"/>
    <x v="3"/>
    <s v="Avery Heavy-Duty EZD View Binder with Locking Rings"/>
    <x v="2535"/>
    <n v="6"/>
    <n v="17.61"/>
    <x v="9"/>
    <x v="1"/>
  </r>
  <r>
    <n v="44853"/>
    <x v="62"/>
    <x v="14"/>
    <x v="2"/>
    <x v="6"/>
    <s v="OtterBox Defender Series Case - Samsung Galaxy S4"/>
    <x v="33"/>
    <n v="5"/>
    <n v="44.99"/>
    <x v="9"/>
    <x v="1"/>
  </r>
  <r>
    <n v="44853"/>
    <x v="508"/>
    <x v="3"/>
    <x v="0"/>
    <x v="12"/>
    <s v="Sanyo Counter Height Refrigerator with Crisper, 3.6 Cubic Foot, Stainless Steel/Black"/>
    <x v="2536"/>
    <n v="5"/>
    <n v="459.4"/>
    <x v="9"/>
    <x v="1"/>
  </r>
  <r>
    <n v="44853"/>
    <x v="508"/>
    <x v="3"/>
    <x v="2"/>
    <x v="9"/>
    <s v="NETGEAR N750 Dual Band Wi-Fi Gigabit Router"/>
    <x v="2537"/>
    <n v="3"/>
    <n v="97.2"/>
    <x v="9"/>
    <x v="1"/>
  </r>
  <r>
    <n v="44853"/>
    <x v="178"/>
    <x v="0"/>
    <x v="0"/>
    <x v="3"/>
    <s v="Avery Printable Repositionable Plastic Tabs"/>
    <x v="2538"/>
    <n v="1"/>
    <n v="-2.84"/>
    <x v="9"/>
    <x v="1"/>
  </r>
  <r>
    <n v="44854"/>
    <x v="270"/>
    <x v="3"/>
    <x v="2"/>
    <x v="9"/>
    <s v="Logitech G602 Wireless Gaming Mouse"/>
    <x v="104"/>
    <n v="3"/>
    <n v="86.39"/>
    <x v="9"/>
    <x v="1"/>
  </r>
  <r>
    <n v="44854"/>
    <x v="270"/>
    <x v="3"/>
    <x v="1"/>
    <x v="8"/>
    <s v="Acrylic Self-Standing Desk Frames"/>
    <x v="2539"/>
    <n v="6"/>
    <n v="6.09"/>
    <x v="9"/>
    <x v="1"/>
  </r>
  <r>
    <n v="44854"/>
    <x v="282"/>
    <x v="20"/>
    <x v="0"/>
    <x v="0"/>
    <s v="Easy-staple paper"/>
    <x v="396"/>
    <n v="2"/>
    <n v="11.54"/>
    <x v="9"/>
    <x v="1"/>
  </r>
  <r>
    <n v="44854"/>
    <x v="149"/>
    <x v="3"/>
    <x v="1"/>
    <x v="8"/>
    <s v="Nu-Dell Oak Frame"/>
    <x v="2540"/>
    <n v="7"/>
    <n v="23.92"/>
    <x v="9"/>
    <x v="1"/>
  </r>
  <r>
    <n v="44854"/>
    <x v="149"/>
    <x v="3"/>
    <x v="1"/>
    <x v="13"/>
    <s v="SAFCO PlanMaster Boards, 60w x 37-1/2d, White Melamine"/>
    <x v="2541"/>
    <n v="3"/>
    <n v="27.36"/>
    <x v="9"/>
    <x v="1"/>
  </r>
  <r>
    <n v="44856"/>
    <x v="235"/>
    <x v="1"/>
    <x v="0"/>
    <x v="3"/>
    <s v="GBC Instant Report Kit"/>
    <x v="193"/>
    <n v="4"/>
    <n v="-7.76"/>
    <x v="9"/>
    <x v="1"/>
  </r>
  <r>
    <n v="44856"/>
    <x v="344"/>
    <x v="16"/>
    <x v="0"/>
    <x v="2"/>
    <s v="Eldon Simplefile Box Office"/>
    <x v="2542"/>
    <n v="1"/>
    <n v="1"/>
    <x v="9"/>
    <x v="1"/>
  </r>
  <r>
    <n v="44857"/>
    <x v="705"/>
    <x v="3"/>
    <x v="2"/>
    <x v="9"/>
    <s v="Maxell DVD-RAM Discs"/>
    <x v="2543"/>
    <n v="9"/>
    <n v="63.78"/>
    <x v="9"/>
    <x v="1"/>
  </r>
  <r>
    <n v="44857"/>
    <x v="705"/>
    <x v="3"/>
    <x v="1"/>
    <x v="5"/>
    <s v="Global Leather and Oak Executive Chair, Black"/>
    <x v="2544"/>
    <n v="1"/>
    <n v="27.09"/>
    <x v="9"/>
    <x v="1"/>
  </r>
  <r>
    <n v="44857"/>
    <x v="705"/>
    <x v="3"/>
    <x v="1"/>
    <x v="5"/>
    <s v="Global Chrome Stack Chair"/>
    <x v="1961"/>
    <n v="7"/>
    <n v="16.8"/>
    <x v="9"/>
    <x v="1"/>
  </r>
  <r>
    <n v="44857"/>
    <x v="705"/>
    <x v="3"/>
    <x v="0"/>
    <x v="0"/>
    <s v="Xerox 196"/>
    <x v="825"/>
    <n v="2"/>
    <n v="5.66"/>
    <x v="9"/>
    <x v="1"/>
  </r>
  <r>
    <n v="44857"/>
    <x v="705"/>
    <x v="3"/>
    <x v="0"/>
    <x v="10"/>
    <s v="Redi-Strip #10 Envelopes, 4 1/8 x 9 1/2"/>
    <x v="2545"/>
    <n v="4"/>
    <n v="5.66"/>
    <x v="9"/>
    <x v="1"/>
  </r>
  <r>
    <n v="44857"/>
    <x v="705"/>
    <x v="3"/>
    <x v="1"/>
    <x v="5"/>
    <s v="Office Star - Professional Matrix Back Chair with 2-to-1 Synchro Tilt and Mesh Fabric Seat"/>
    <x v="2546"/>
    <n v="3"/>
    <n v="42.12"/>
    <x v="9"/>
    <x v="1"/>
  </r>
  <r>
    <n v="44857"/>
    <x v="565"/>
    <x v="16"/>
    <x v="2"/>
    <x v="6"/>
    <s v="Mediabridge Sport Armband iPhone 5s"/>
    <x v="2547"/>
    <n v="7"/>
    <n v="-13.29"/>
    <x v="9"/>
    <x v="1"/>
  </r>
  <r>
    <n v="44857"/>
    <x v="565"/>
    <x v="16"/>
    <x v="0"/>
    <x v="4"/>
    <s v="Sanford Liquid Accent Highlighters"/>
    <x v="1048"/>
    <n v="2"/>
    <n v="2.27"/>
    <x v="9"/>
    <x v="1"/>
  </r>
  <r>
    <n v="44857"/>
    <x v="565"/>
    <x v="16"/>
    <x v="2"/>
    <x v="6"/>
    <s v="SKILCRAFT Telephone Shoulder Rest, 2&quot; x 6.5&quot; x 2.5&quot;, Black"/>
    <x v="2548"/>
    <n v="2"/>
    <n v="1.03"/>
    <x v="9"/>
    <x v="1"/>
  </r>
  <r>
    <n v="44857"/>
    <x v="597"/>
    <x v="22"/>
    <x v="0"/>
    <x v="3"/>
    <s v="Avery Non-Stick Binders"/>
    <x v="2549"/>
    <n v="1"/>
    <n v="1.1200000000000001"/>
    <x v="9"/>
    <x v="1"/>
  </r>
  <r>
    <n v="44857"/>
    <x v="364"/>
    <x v="0"/>
    <x v="0"/>
    <x v="0"/>
    <s v="Xerox 212"/>
    <x v="1308"/>
    <n v="7"/>
    <n v="12.7"/>
    <x v="9"/>
    <x v="1"/>
  </r>
  <r>
    <n v="44857"/>
    <x v="364"/>
    <x v="0"/>
    <x v="2"/>
    <x v="6"/>
    <s v="Jabra SPEAK 410"/>
    <x v="2550"/>
    <n v="2"/>
    <n v="15.04"/>
    <x v="9"/>
    <x v="1"/>
  </r>
  <r>
    <n v="44857"/>
    <x v="96"/>
    <x v="0"/>
    <x v="0"/>
    <x v="0"/>
    <s v="TOPS 4 x 6 Fluorescent Color Memo Sheets, 500 Sheets per Pack"/>
    <x v="2311"/>
    <n v="8"/>
    <n v="20.5"/>
    <x v="9"/>
    <x v="1"/>
  </r>
  <r>
    <n v="44857"/>
    <x v="96"/>
    <x v="0"/>
    <x v="2"/>
    <x v="16"/>
    <s v="Canon PC-428 Personal Copier"/>
    <x v="386"/>
    <n v="3"/>
    <n v="161.99"/>
    <x v="9"/>
    <x v="1"/>
  </r>
  <r>
    <n v="44857"/>
    <x v="96"/>
    <x v="0"/>
    <x v="0"/>
    <x v="3"/>
    <s v="Ibico Plastic Spiral Binding Combs"/>
    <x v="603"/>
    <n v="1"/>
    <n v="-10.34"/>
    <x v="9"/>
    <x v="1"/>
  </r>
  <r>
    <n v="44858"/>
    <x v="597"/>
    <x v="0"/>
    <x v="0"/>
    <x v="0"/>
    <s v="Xerox 1999"/>
    <x v="143"/>
    <n v="3"/>
    <n v="5.44"/>
    <x v="9"/>
    <x v="1"/>
  </r>
  <r>
    <n v="44858"/>
    <x v="597"/>
    <x v="0"/>
    <x v="1"/>
    <x v="13"/>
    <s v="KI Conference Tables"/>
    <x v="2551"/>
    <n v="7"/>
    <n v="-69.47"/>
    <x v="9"/>
    <x v="1"/>
  </r>
  <r>
    <n v="44858"/>
    <x v="597"/>
    <x v="0"/>
    <x v="0"/>
    <x v="0"/>
    <s v="Xerox 2"/>
    <x v="320"/>
    <n v="2"/>
    <n v="3.63"/>
    <x v="9"/>
    <x v="1"/>
  </r>
  <r>
    <n v="44858"/>
    <x v="428"/>
    <x v="0"/>
    <x v="0"/>
    <x v="3"/>
    <s v="Avery Non-Stick Binders"/>
    <x v="2549"/>
    <n v="4"/>
    <n v="-6.29"/>
    <x v="9"/>
    <x v="1"/>
  </r>
  <r>
    <n v="44858"/>
    <x v="629"/>
    <x v="3"/>
    <x v="1"/>
    <x v="5"/>
    <s v="Novimex High-Tech Fabric Mesh Task Chair"/>
    <x v="2552"/>
    <n v="8"/>
    <n v="-73.819999999999993"/>
    <x v="9"/>
    <x v="1"/>
  </r>
  <r>
    <n v="44859"/>
    <x v="335"/>
    <x v="3"/>
    <x v="0"/>
    <x v="4"/>
    <s v="Boston 19500 Mighty Mite Electric Pencil Sharpener"/>
    <x v="2553"/>
    <n v="3"/>
    <n v="16.32"/>
    <x v="9"/>
    <x v="1"/>
  </r>
  <r>
    <n v="44859"/>
    <x v="335"/>
    <x v="3"/>
    <x v="1"/>
    <x v="13"/>
    <s v="Balt Solid Wood Rectangular Table"/>
    <x v="2554"/>
    <n v="3"/>
    <n v="-31.65"/>
    <x v="9"/>
    <x v="1"/>
  </r>
  <r>
    <n v="44859"/>
    <x v="252"/>
    <x v="7"/>
    <x v="2"/>
    <x v="6"/>
    <s v="ClearOne Communications CHAT 70 OCÂ Speaker Phone"/>
    <x v="2555"/>
    <n v="1"/>
    <n v="41.34"/>
    <x v="9"/>
    <x v="1"/>
  </r>
  <r>
    <n v="44859"/>
    <x v="252"/>
    <x v="7"/>
    <x v="1"/>
    <x v="5"/>
    <s v="Iceberg Nesting Folding Chair, 19w x 6d x 43h"/>
    <x v="2556"/>
    <n v="5"/>
    <n v="75.69"/>
    <x v="9"/>
    <x v="1"/>
  </r>
  <r>
    <n v="44859"/>
    <x v="259"/>
    <x v="17"/>
    <x v="0"/>
    <x v="4"/>
    <s v="Newell 319"/>
    <x v="284"/>
    <n v="4"/>
    <n v="23.81"/>
    <x v="9"/>
    <x v="1"/>
  </r>
  <r>
    <n v="44859"/>
    <x v="486"/>
    <x v="26"/>
    <x v="1"/>
    <x v="5"/>
    <s v="Global Highback Leather Tilter in Burgundy"/>
    <x v="2557"/>
    <n v="8"/>
    <n v="-29.12"/>
    <x v="9"/>
    <x v="1"/>
  </r>
  <r>
    <n v="44860"/>
    <x v="706"/>
    <x v="3"/>
    <x v="0"/>
    <x v="1"/>
    <s v="Avery 507"/>
    <x v="1235"/>
    <n v="2"/>
    <n v="2.65"/>
    <x v="9"/>
    <x v="1"/>
  </r>
  <r>
    <n v="44860"/>
    <x v="597"/>
    <x v="12"/>
    <x v="2"/>
    <x v="6"/>
    <s v="Panasonic KX-TG6844B Expandable Digital Cordless Telephone"/>
    <x v="325"/>
    <n v="2"/>
    <n v="9.24"/>
    <x v="9"/>
    <x v="1"/>
  </r>
  <r>
    <n v="44860"/>
    <x v="597"/>
    <x v="12"/>
    <x v="2"/>
    <x v="6"/>
    <s v="Plantronics MX500i Earset"/>
    <x v="2558"/>
    <n v="2"/>
    <n v="-14.6"/>
    <x v="9"/>
    <x v="1"/>
  </r>
  <r>
    <n v="44860"/>
    <x v="94"/>
    <x v="11"/>
    <x v="0"/>
    <x v="1"/>
    <s v="Avery 477"/>
    <x v="2559"/>
    <n v="6"/>
    <n v="47.63"/>
    <x v="9"/>
    <x v="1"/>
  </r>
  <r>
    <n v="44860"/>
    <x v="94"/>
    <x v="11"/>
    <x v="0"/>
    <x v="0"/>
    <s v="Xerox 1914"/>
    <x v="180"/>
    <n v="3"/>
    <n v="47.82"/>
    <x v="9"/>
    <x v="1"/>
  </r>
  <r>
    <n v="44860"/>
    <x v="94"/>
    <x v="11"/>
    <x v="0"/>
    <x v="12"/>
    <s v="Tripp Lite TLP810NET Broadband Surge for Modem/Fax"/>
    <x v="2560"/>
    <n v="5"/>
    <n v="20.39"/>
    <x v="9"/>
    <x v="1"/>
  </r>
  <r>
    <n v="44860"/>
    <x v="94"/>
    <x v="11"/>
    <x v="0"/>
    <x v="3"/>
    <s v="Avery Self-Adhesive Photo Pockets for Polaroid Photos"/>
    <x v="636"/>
    <n v="7"/>
    <n v="-10.49"/>
    <x v="9"/>
    <x v="1"/>
  </r>
  <r>
    <n v="44860"/>
    <x v="94"/>
    <x v="11"/>
    <x v="0"/>
    <x v="2"/>
    <s v="Fellowes Officeware Wire Shelving"/>
    <x v="2561"/>
    <n v="10"/>
    <n v="-161.69"/>
    <x v="9"/>
    <x v="1"/>
  </r>
  <r>
    <n v="44862"/>
    <x v="122"/>
    <x v="5"/>
    <x v="0"/>
    <x v="10"/>
    <s v="Laser &amp; Ink Jet Business Envelopes"/>
    <x v="2562"/>
    <n v="1"/>
    <n v="4.91"/>
    <x v="9"/>
    <x v="1"/>
  </r>
  <r>
    <n v="44862"/>
    <x v="122"/>
    <x v="5"/>
    <x v="0"/>
    <x v="2"/>
    <s v="Portable Personal File Box"/>
    <x v="1263"/>
    <n v="3"/>
    <n v="9.89"/>
    <x v="9"/>
    <x v="1"/>
  </r>
  <r>
    <n v="44862"/>
    <x v="122"/>
    <x v="5"/>
    <x v="1"/>
    <x v="8"/>
    <s v="Magna Visual Magnetic Picture Hangers"/>
    <x v="2563"/>
    <n v="5"/>
    <n v="9.16"/>
    <x v="9"/>
    <x v="1"/>
  </r>
  <r>
    <n v="44862"/>
    <x v="122"/>
    <x v="5"/>
    <x v="1"/>
    <x v="8"/>
    <s v="C-Line Cubicle Keepers Polyproplyene Holder With Velcro Backings"/>
    <x v="303"/>
    <n v="7"/>
    <n v="12.91"/>
    <x v="9"/>
    <x v="1"/>
  </r>
  <r>
    <n v="44863"/>
    <x v="555"/>
    <x v="3"/>
    <x v="0"/>
    <x v="0"/>
    <s v="Xerox 1898"/>
    <x v="1803"/>
    <n v="5"/>
    <n v="16.03"/>
    <x v="9"/>
    <x v="1"/>
  </r>
  <r>
    <n v="44863"/>
    <x v="555"/>
    <x v="3"/>
    <x v="0"/>
    <x v="10"/>
    <s v="Strathmore #10 Envelopes, Ultimate White"/>
    <x v="2564"/>
    <n v="4"/>
    <n v="103.31"/>
    <x v="9"/>
    <x v="1"/>
  </r>
  <r>
    <n v="44864"/>
    <x v="662"/>
    <x v="14"/>
    <x v="2"/>
    <x v="6"/>
    <s v="Panasonic KX T7736-B Digital phone"/>
    <x v="2565"/>
    <n v="2"/>
    <n v="74.98"/>
    <x v="9"/>
    <x v="1"/>
  </r>
  <r>
    <n v="44864"/>
    <x v="410"/>
    <x v="26"/>
    <x v="2"/>
    <x v="15"/>
    <s v="Lexmark S315 Color Inkjet Printer"/>
    <x v="2566"/>
    <n v="2"/>
    <n v="-46"/>
    <x v="9"/>
    <x v="1"/>
  </r>
  <r>
    <n v="44864"/>
    <x v="410"/>
    <x v="26"/>
    <x v="2"/>
    <x v="16"/>
    <s v="Sharp 1540cs Digital Laser Copier"/>
    <x v="2567"/>
    <n v="1"/>
    <n v="165"/>
    <x v="9"/>
    <x v="1"/>
  </r>
  <r>
    <n v="44864"/>
    <x v="410"/>
    <x v="26"/>
    <x v="2"/>
    <x v="6"/>
    <s v="OtterBox Commuter Series Case - iPhone 5 &amp; 5s"/>
    <x v="1507"/>
    <n v="5"/>
    <n v="30.79"/>
    <x v="9"/>
    <x v="1"/>
  </r>
  <r>
    <n v="44864"/>
    <x v="410"/>
    <x v="26"/>
    <x v="1"/>
    <x v="8"/>
    <s v="Eldon Regeneration Recycled Desk Accessories, Black"/>
    <x v="2568"/>
    <n v="4"/>
    <n v="3.68"/>
    <x v="9"/>
    <x v="1"/>
  </r>
  <r>
    <n v="44864"/>
    <x v="426"/>
    <x v="6"/>
    <x v="0"/>
    <x v="12"/>
    <s v="Tripp Lite Isotel 6 Outlet Surge Protector with Fax/Modem Protection"/>
    <x v="2569"/>
    <n v="3"/>
    <n v="53.04"/>
    <x v="9"/>
    <x v="1"/>
  </r>
  <r>
    <n v="44864"/>
    <x v="45"/>
    <x v="20"/>
    <x v="2"/>
    <x v="15"/>
    <s v="Star Micronics TSP100 TSP143LAN Receipt Printer"/>
    <x v="2570"/>
    <n v="4"/>
    <n v="269.31"/>
    <x v="9"/>
    <x v="1"/>
  </r>
  <r>
    <n v="44865"/>
    <x v="126"/>
    <x v="3"/>
    <x v="0"/>
    <x v="10"/>
    <s v="Poly String Tie Envelopes"/>
    <x v="2571"/>
    <n v="7"/>
    <n v="6.71"/>
    <x v="9"/>
    <x v="1"/>
  </r>
  <r>
    <n v="44865"/>
    <x v="187"/>
    <x v="14"/>
    <x v="0"/>
    <x v="14"/>
    <s v="Acme 10&quot; Easy Grip Assistive Scissors"/>
    <x v="2572"/>
    <n v="4"/>
    <n v="21.04"/>
    <x v="9"/>
    <x v="1"/>
  </r>
  <r>
    <n v="44865"/>
    <x v="73"/>
    <x v="20"/>
    <x v="0"/>
    <x v="4"/>
    <s v="Design Ebony Sketching Pencil"/>
    <x v="2573"/>
    <n v="2"/>
    <n v="0.72"/>
    <x v="9"/>
    <x v="1"/>
  </r>
  <r>
    <n v="44865"/>
    <x v="73"/>
    <x v="20"/>
    <x v="0"/>
    <x v="10"/>
    <s v="Blue String-Tie &amp; Button Interoffice Envelopes, 10 x 13"/>
    <x v="1813"/>
    <n v="2"/>
    <n v="35.979999999999997"/>
    <x v="9"/>
    <x v="1"/>
  </r>
  <r>
    <n v="44865"/>
    <x v="105"/>
    <x v="3"/>
    <x v="0"/>
    <x v="3"/>
    <s v="Prestige Round Ring Binders"/>
    <x v="2574"/>
    <n v="2"/>
    <n v="3.28"/>
    <x v="9"/>
    <x v="1"/>
  </r>
  <r>
    <n v="44865"/>
    <x v="105"/>
    <x v="3"/>
    <x v="0"/>
    <x v="10"/>
    <s v="Redi-Strip #10 Envelopes, 4 1/8 x 9 1/2"/>
    <x v="2575"/>
    <n v="5"/>
    <n v="7.08"/>
    <x v="9"/>
    <x v="1"/>
  </r>
  <r>
    <n v="44865"/>
    <x v="105"/>
    <x v="3"/>
    <x v="0"/>
    <x v="3"/>
    <s v="Acco Four Pocket Poly Ring Binder with Label Holder, Smoke, 1&quot;"/>
    <x v="2576"/>
    <n v="5"/>
    <n v="9.31"/>
    <x v="9"/>
    <x v="1"/>
  </r>
  <r>
    <n v="44865"/>
    <x v="105"/>
    <x v="3"/>
    <x v="0"/>
    <x v="1"/>
    <s v="Avery 4027 File Folder Labels for Dot Matrix Printers, 5000 Labels per Box, White"/>
    <x v="2577"/>
    <n v="14"/>
    <n v="196.61"/>
    <x v="9"/>
    <x v="1"/>
  </r>
  <r>
    <n v="44865"/>
    <x v="707"/>
    <x v="3"/>
    <x v="0"/>
    <x v="0"/>
    <s v="Xerox 191"/>
    <x v="381"/>
    <n v="1"/>
    <n v="9.39"/>
    <x v="9"/>
    <x v="1"/>
  </r>
  <r>
    <n v="44865"/>
    <x v="707"/>
    <x v="3"/>
    <x v="0"/>
    <x v="3"/>
    <s v="GBC DocuBind P100 Manual Binding Machine"/>
    <x v="433"/>
    <n v="3"/>
    <n v="124.49"/>
    <x v="9"/>
    <x v="1"/>
  </r>
  <r>
    <n v="44865"/>
    <x v="707"/>
    <x v="3"/>
    <x v="0"/>
    <x v="4"/>
    <s v="Newell 308"/>
    <x v="466"/>
    <n v="3"/>
    <n v="1.26"/>
    <x v="9"/>
    <x v="1"/>
  </r>
  <r>
    <n v="44865"/>
    <x v="707"/>
    <x v="3"/>
    <x v="0"/>
    <x v="7"/>
    <s v="OIC Bulk Pack Metal Binder Clips"/>
    <x v="2578"/>
    <n v="5"/>
    <n v="8.0299999999999994"/>
    <x v="9"/>
    <x v="1"/>
  </r>
  <r>
    <n v="44865"/>
    <x v="707"/>
    <x v="3"/>
    <x v="1"/>
    <x v="5"/>
    <s v="Global Fabric Manager's Chair, Dark Gray"/>
    <x v="2579"/>
    <n v="4"/>
    <n v="20.2"/>
    <x v="9"/>
    <x v="1"/>
  </r>
  <r>
    <n v="44865"/>
    <x v="707"/>
    <x v="3"/>
    <x v="0"/>
    <x v="14"/>
    <s v="Acme Tagit Stainless Steel Antibacterial Scissors"/>
    <x v="58"/>
    <n v="3"/>
    <n v="8.02"/>
    <x v="9"/>
    <x v="1"/>
  </r>
  <r>
    <n v="44865"/>
    <x v="707"/>
    <x v="3"/>
    <x v="2"/>
    <x v="6"/>
    <s v="Polycom SoundStation2 EX ConferenceÂ phone"/>
    <x v="2580"/>
    <n v="4"/>
    <n v="145.78"/>
    <x v="9"/>
    <x v="1"/>
  </r>
  <r>
    <n v="44865"/>
    <x v="707"/>
    <x v="3"/>
    <x v="0"/>
    <x v="2"/>
    <s v="Mobile Personal File Cube"/>
    <x v="2581"/>
    <n v="2"/>
    <n v="12.65"/>
    <x v="9"/>
    <x v="1"/>
  </r>
  <r>
    <n v="44865"/>
    <x v="707"/>
    <x v="3"/>
    <x v="1"/>
    <x v="11"/>
    <s v="DMI Eclipse Executive Suite Bookcases"/>
    <x v="2582"/>
    <n v="1"/>
    <n v="20.04"/>
    <x v="9"/>
    <x v="1"/>
  </r>
  <r>
    <n v="44866"/>
    <x v="139"/>
    <x v="2"/>
    <x v="2"/>
    <x v="9"/>
    <s v="SanDisk Ultra 32 GB MicroSDHC Class 10 Memory Card"/>
    <x v="2583"/>
    <n v="2"/>
    <n v="-3.09"/>
    <x v="10"/>
    <x v="1"/>
  </r>
  <r>
    <n v="44866"/>
    <x v="139"/>
    <x v="2"/>
    <x v="0"/>
    <x v="7"/>
    <s v="Brites Rubber Bands, 1 1/2 oz. Box"/>
    <x v="599"/>
    <n v="2"/>
    <n v="-0.71"/>
    <x v="10"/>
    <x v="1"/>
  </r>
  <r>
    <n v="44866"/>
    <x v="87"/>
    <x v="20"/>
    <x v="2"/>
    <x v="6"/>
    <s v="Cush Cases Heavy Duty Rugged Cover Case for Samsung Galaxy S5 - Purple"/>
    <x v="2584"/>
    <n v="1"/>
    <n v="1.34"/>
    <x v="10"/>
    <x v="1"/>
  </r>
  <r>
    <n v="44866"/>
    <x v="329"/>
    <x v="20"/>
    <x v="0"/>
    <x v="0"/>
    <s v="Avoid Verbal Orders Carbonless Minifold Book"/>
    <x v="2585"/>
    <n v="4"/>
    <n v="6.22"/>
    <x v="10"/>
    <x v="1"/>
  </r>
  <r>
    <n v="44866"/>
    <x v="329"/>
    <x v="20"/>
    <x v="1"/>
    <x v="8"/>
    <s v="Howard Miller 11-1/2&quot; Diameter Ridgewood Wall Clock"/>
    <x v="2586"/>
    <n v="5"/>
    <n v="106.48"/>
    <x v="10"/>
    <x v="1"/>
  </r>
  <r>
    <n v="44866"/>
    <x v="329"/>
    <x v="20"/>
    <x v="2"/>
    <x v="6"/>
    <s v="Plantronics MX500i Earset"/>
    <x v="2587"/>
    <n v="1"/>
    <n v="1.29"/>
    <x v="10"/>
    <x v="1"/>
  </r>
  <r>
    <n v="44866"/>
    <x v="329"/>
    <x v="20"/>
    <x v="2"/>
    <x v="9"/>
    <s v="Razer Tiamat Over Ear 7.1 Surround Sound PC Gaming Headset"/>
    <x v="2588"/>
    <n v="7"/>
    <n v="601.97"/>
    <x v="10"/>
    <x v="1"/>
  </r>
  <r>
    <n v="44866"/>
    <x v="329"/>
    <x v="20"/>
    <x v="2"/>
    <x v="6"/>
    <s v="Xblue XB-1670-86 X16 SmallÂ Office TelephoneÂ - Titanium"/>
    <x v="1353"/>
    <n v="4"/>
    <n v="125.99"/>
    <x v="10"/>
    <x v="1"/>
  </r>
  <r>
    <n v="44866"/>
    <x v="41"/>
    <x v="11"/>
    <x v="0"/>
    <x v="4"/>
    <s v="Lumber Crayons"/>
    <x v="2291"/>
    <n v="1"/>
    <n v="1.77"/>
    <x v="10"/>
    <x v="1"/>
  </r>
  <r>
    <n v="44866"/>
    <x v="493"/>
    <x v="13"/>
    <x v="1"/>
    <x v="13"/>
    <s v="Iceberg OfficeWorks 42&quot; Round Tables"/>
    <x v="2143"/>
    <n v="2"/>
    <n v="45.29"/>
    <x v="10"/>
    <x v="1"/>
  </r>
  <r>
    <n v="44866"/>
    <x v="645"/>
    <x v="20"/>
    <x v="1"/>
    <x v="5"/>
    <s v="Global Highback Leather Tilter in Burgundy"/>
    <x v="2589"/>
    <n v="4"/>
    <n v="21.84"/>
    <x v="10"/>
    <x v="1"/>
  </r>
  <r>
    <n v="44866"/>
    <x v="467"/>
    <x v="20"/>
    <x v="1"/>
    <x v="5"/>
    <s v="Hon Comfortask Task/Swivel Chairs"/>
    <x v="2590"/>
    <n v="2"/>
    <n v="13.68"/>
    <x v="10"/>
    <x v="1"/>
  </r>
  <r>
    <n v="44867"/>
    <x v="117"/>
    <x v="3"/>
    <x v="1"/>
    <x v="13"/>
    <s v="Bevis Round Bullnose 29&quot; High Table Top"/>
    <x v="2591"/>
    <n v="5"/>
    <n v="51.94"/>
    <x v="10"/>
    <x v="1"/>
  </r>
  <r>
    <n v="44867"/>
    <x v="708"/>
    <x v="22"/>
    <x v="2"/>
    <x v="9"/>
    <s v="Logitech K350 2.4Ghz Wireless Keyboard"/>
    <x v="2592"/>
    <n v="9"/>
    <n v="49.27"/>
    <x v="10"/>
    <x v="1"/>
  </r>
  <r>
    <n v="44867"/>
    <x v="308"/>
    <x v="20"/>
    <x v="1"/>
    <x v="5"/>
    <s v="Global Armless Task Chair, Royal Blue"/>
    <x v="2593"/>
    <n v="2"/>
    <n v="8.5399999999999991"/>
    <x v="10"/>
    <x v="1"/>
  </r>
  <r>
    <n v="44867"/>
    <x v="235"/>
    <x v="3"/>
    <x v="1"/>
    <x v="8"/>
    <s v="Contemporary Wood/Metal Frame"/>
    <x v="2594"/>
    <n v="6"/>
    <n v="33.94"/>
    <x v="10"/>
    <x v="1"/>
  </r>
  <r>
    <n v="44867"/>
    <x v="235"/>
    <x v="3"/>
    <x v="0"/>
    <x v="3"/>
    <s v="GBC Premium Transparent Covers with Diagonal Lined Pattern"/>
    <x v="2595"/>
    <n v="7"/>
    <n v="41.12"/>
    <x v="10"/>
    <x v="1"/>
  </r>
  <r>
    <n v="44867"/>
    <x v="235"/>
    <x v="3"/>
    <x v="0"/>
    <x v="3"/>
    <s v="Cardinal Holdit Business Card Pockets"/>
    <x v="1177"/>
    <n v="3"/>
    <n v="4.18"/>
    <x v="10"/>
    <x v="1"/>
  </r>
  <r>
    <n v="44867"/>
    <x v="235"/>
    <x v="3"/>
    <x v="1"/>
    <x v="11"/>
    <s v="O'Sullivan Living Dimensions 3-Shelf Bookcases"/>
    <x v="2596"/>
    <n v="3"/>
    <n v="-30.15"/>
    <x v="10"/>
    <x v="1"/>
  </r>
  <r>
    <n v="44867"/>
    <x v="341"/>
    <x v="20"/>
    <x v="1"/>
    <x v="5"/>
    <s v="Hon Olson Stacker Chairs"/>
    <x v="2597"/>
    <n v="11"/>
    <n v="553.39"/>
    <x v="10"/>
    <x v="1"/>
  </r>
  <r>
    <n v="44867"/>
    <x v="323"/>
    <x v="0"/>
    <x v="0"/>
    <x v="3"/>
    <s v="GBC Premium Transparent Covers with Diagonal Lined Pattern"/>
    <x v="2598"/>
    <n v="7"/>
    <n v="-47"/>
    <x v="10"/>
    <x v="1"/>
  </r>
  <r>
    <n v="44867"/>
    <x v="323"/>
    <x v="0"/>
    <x v="2"/>
    <x v="6"/>
    <s v="Aastra 6757i CT Wireless VoIP phone"/>
    <x v="2599"/>
    <n v="2"/>
    <n v="38.78"/>
    <x v="10"/>
    <x v="1"/>
  </r>
  <r>
    <n v="44867"/>
    <x v="709"/>
    <x v="6"/>
    <x v="0"/>
    <x v="12"/>
    <s v="Eureka Hand Vacuum, Bagless"/>
    <x v="2600"/>
    <n v="4"/>
    <n v="55.36"/>
    <x v="10"/>
    <x v="1"/>
  </r>
  <r>
    <n v="44868"/>
    <x v="619"/>
    <x v="3"/>
    <x v="2"/>
    <x v="6"/>
    <s v="Cisco IP Phone 7961G-GE VoIP phone"/>
    <x v="2601"/>
    <n v="7"/>
    <n v="106.12"/>
    <x v="10"/>
    <x v="1"/>
  </r>
  <r>
    <n v="44868"/>
    <x v="619"/>
    <x v="3"/>
    <x v="2"/>
    <x v="9"/>
    <s v="Logitech Trackman Marble Mouse"/>
    <x v="1236"/>
    <n v="3"/>
    <n v="37.79"/>
    <x v="10"/>
    <x v="1"/>
  </r>
  <r>
    <n v="44868"/>
    <x v="619"/>
    <x v="3"/>
    <x v="1"/>
    <x v="8"/>
    <s v="Coloredge Poster Frame"/>
    <x v="2602"/>
    <n v="3"/>
    <n v="16.61"/>
    <x v="10"/>
    <x v="1"/>
  </r>
  <r>
    <n v="44868"/>
    <x v="10"/>
    <x v="0"/>
    <x v="0"/>
    <x v="10"/>
    <s v="#10 Gummed Flap White Envelopes, 100/Box"/>
    <x v="2228"/>
    <n v="2"/>
    <n v="2.15"/>
    <x v="10"/>
    <x v="1"/>
  </r>
  <r>
    <n v="44868"/>
    <x v="470"/>
    <x v="20"/>
    <x v="1"/>
    <x v="5"/>
    <s v="Office Star - Mid Back Dual function Ergonomic High Back Chair with 2-Way Adjustable Arms"/>
    <x v="2603"/>
    <n v="10"/>
    <n v="209.27"/>
    <x v="10"/>
    <x v="1"/>
  </r>
  <r>
    <n v="44870"/>
    <x v="169"/>
    <x v="25"/>
    <x v="1"/>
    <x v="5"/>
    <s v="Harbour Creations Steel Folding Chair"/>
    <x v="2604"/>
    <n v="3"/>
    <n v="25.88"/>
    <x v="10"/>
    <x v="1"/>
  </r>
  <r>
    <n v="44870"/>
    <x v="329"/>
    <x v="16"/>
    <x v="0"/>
    <x v="12"/>
    <s v="Belkin 325VA UPS Surge Protector, 6'"/>
    <x v="2605"/>
    <n v="4"/>
    <n v="24.2"/>
    <x v="10"/>
    <x v="1"/>
  </r>
  <r>
    <n v="44870"/>
    <x v="241"/>
    <x v="20"/>
    <x v="0"/>
    <x v="3"/>
    <s v="Wilson Jones 1&quot; Hanging DublLock Ring Binders"/>
    <x v="2156"/>
    <n v="6"/>
    <n v="8.8699999999999992"/>
    <x v="10"/>
    <x v="1"/>
  </r>
  <r>
    <n v="44870"/>
    <x v="534"/>
    <x v="1"/>
    <x v="0"/>
    <x v="1"/>
    <s v="Avery 476"/>
    <x v="2606"/>
    <n v="6"/>
    <n v="6.44"/>
    <x v="10"/>
    <x v="1"/>
  </r>
  <r>
    <n v="44870"/>
    <x v="176"/>
    <x v="3"/>
    <x v="0"/>
    <x v="2"/>
    <s v="Hanging Personal Folder File"/>
    <x v="2607"/>
    <n v="4"/>
    <n v="15.7"/>
    <x v="10"/>
    <x v="1"/>
  </r>
  <r>
    <n v="44870"/>
    <x v="318"/>
    <x v="22"/>
    <x v="0"/>
    <x v="3"/>
    <s v="Avery Trapezoid Ring Binder, 3&quot; Capacity, Black, 1040 sheets"/>
    <x v="1159"/>
    <n v="3"/>
    <n v="35.65"/>
    <x v="10"/>
    <x v="1"/>
  </r>
  <r>
    <n v="44870"/>
    <x v="710"/>
    <x v="10"/>
    <x v="0"/>
    <x v="3"/>
    <s v="Insertable Tab Post Binder Dividers"/>
    <x v="178"/>
    <n v="3"/>
    <n v="-5.53"/>
    <x v="10"/>
    <x v="1"/>
  </r>
  <r>
    <n v="44870"/>
    <x v="710"/>
    <x v="10"/>
    <x v="0"/>
    <x v="14"/>
    <s v="Acme Titanium Bonded Scissors"/>
    <x v="2608"/>
    <n v="4"/>
    <n v="2.04"/>
    <x v="10"/>
    <x v="1"/>
  </r>
  <r>
    <n v="44871"/>
    <x v="711"/>
    <x v="12"/>
    <x v="0"/>
    <x v="10"/>
    <s v="Redi-Strip #10 Envelopes, 4 1/8 x 9 1/2"/>
    <x v="1334"/>
    <n v="3"/>
    <n v="2.48"/>
    <x v="10"/>
    <x v="1"/>
  </r>
  <r>
    <n v="44871"/>
    <x v="711"/>
    <x v="12"/>
    <x v="0"/>
    <x v="3"/>
    <s v="UniKeep View Case Binders"/>
    <x v="2609"/>
    <n v="3"/>
    <n v="-3.52"/>
    <x v="10"/>
    <x v="1"/>
  </r>
  <r>
    <n v="44872"/>
    <x v="119"/>
    <x v="3"/>
    <x v="1"/>
    <x v="5"/>
    <s v="Safco Contoured Stacking Chairs"/>
    <x v="2610"/>
    <n v="1"/>
    <n v="11.92"/>
    <x v="10"/>
    <x v="1"/>
  </r>
  <r>
    <n v="44872"/>
    <x v="411"/>
    <x v="7"/>
    <x v="0"/>
    <x v="7"/>
    <s v="Rubber Band Ball"/>
    <x v="2611"/>
    <n v="7"/>
    <n v="0.52"/>
    <x v="10"/>
    <x v="1"/>
  </r>
  <r>
    <n v="44872"/>
    <x v="411"/>
    <x v="7"/>
    <x v="0"/>
    <x v="0"/>
    <s v="Loose Memo Sheets"/>
    <x v="948"/>
    <n v="2"/>
    <n v="3.43"/>
    <x v="10"/>
    <x v="1"/>
  </r>
  <r>
    <n v="44872"/>
    <x v="119"/>
    <x v="2"/>
    <x v="0"/>
    <x v="10"/>
    <s v="White Envelopes, White Envelopes with Clear Poly Window"/>
    <x v="2412"/>
    <n v="2"/>
    <n v="7.93"/>
    <x v="10"/>
    <x v="1"/>
  </r>
  <r>
    <n v="44872"/>
    <x v="149"/>
    <x v="45"/>
    <x v="1"/>
    <x v="5"/>
    <s v="Safco Contoured Stacking Chairs"/>
    <x v="2612"/>
    <n v="3"/>
    <n v="178.8"/>
    <x v="10"/>
    <x v="1"/>
  </r>
  <r>
    <n v="44872"/>
    <x v="85"/>
    <x v="16"/>
    <x v="0"/>
    <x v="3"/>
    <s v="Avery Hanging File Binders"/>
    <x v="2613"/>
    <n v="9"/>
    <n v="-12.92"/>
    <x v="10"/>
    <x v="1"/>
  </r>
  <r>
    <n v="44872"/>
    <x v="85"/>
    <x v="16"/>
    <x v="0"/>
    <x v="3"/>
    <s v="GBC DocuBind TL300 Electric Binding System"/>
    <x v="2614"/>
    <n v="5"/>
    <n v="-1031.54"/>
    <x v="10"/>
    <x v="1"/>
  </r>
  <r>
    <n v="44872"/>
    <x v="712"/>
    <x v="0"/>
    <x v="0"/>
    <x v="0"/>
    <s v="Xerox 1886"/>
    <x v="2615"/>
    <n v="2"/>
    <n v="26.82"/>
    <x v="10"/>
    <x v="1"/>
  </r>
  <r>
    <n v="44872"/>
    <x v="579"/>
    <x v="0"/>
    <x v="0"/>
    <x v="4"/>
    <s v="Lumber Crayons"/>
    <x v="2616"/>
    <n v="3"/>
    <n v="5.32"/>
    <x v="10"/>
    <x v="1"/>
  </r>
  <r>
    <n v="44872"/>
    <x v="579"/>
    <x v="0"/>
    <x v="0"/>
    <x v="2"/>
    <s v="Gould Plastics 9-Pocket Panel Bin, 18-3/8w x 5-1/4d x 20-1/2h, Black"/>
    <x v="2617"/>
    <n v="2"/>
    <n v="-16.96"/>
    <x v="10"/>
    <x v="1"/>
  </r>
  <r>
    <n v="44872"/>
    <x v="579"/>
    <x v="0"/>
    <x v="1"/>
    <x v="8"/>
    <s v="Tenex Chairmats For Use with Hard Floors"/>
    <x v="92"/>
    <n v="5"/>
    <n v="-84.45"/>
    <x v="10"/>
    <x v="1"/>
  </r>
  <r>
    <n v="44872"/>
    <x v="579"/>
    <x v="0"/>
    <x v="0"/>
    <x v="3"/>
    <s v="Avery Recycled Flexi-View Covers for Binding Systems"/>
    <x v="890"/>
    <n v="10"/>
    <n v="-51.3"/>
    <x v="10"/>
    <x v="1"/>
  </r>
  <r>
    <n v="44872"/>
    <x v="579"/>
    <x v="0"/>
    <x v="0"/>
    <x v="2"/>
    <s v="Fellowes Recycled Storage Drawers"/>
    <x v="2618"/>
    <n v="2"/>
    <n v="-28.87"/>
    <x v="10"/>
    <x v="1"/>
  </r>
  <r>
    <n v="44872"/>
    <x v="579"/>
    <x v="0"/>
    <x v="2"/>
    <x v="15"/>
    <s v="Canon PC170 Desktop Personal Copier"/>
    <x v="2619"/>
    <n v="3"/>
    <n v="33.590000000000003"/>
    <x v="10"/>
    <x v="1"/>
  </r>
  <r>
    <n v="44873"/>
    <x v="276"/>
    <x v="32"/>
    <x v="0"/>
    <x v="4"/>
    <s v="American Pencil"/>
    <x v="563"/>
    <n v="5"/>
    <n v="3.38"/>
    <x v="10"/>
    <x v="1"/>
  </r>
  <r>
    <n v="44873"/>
    <x v="713"/>
    <x v="3"/>
    <x v="0"/>
    <x v="7"/>
    <s v="Advantus Plastic Paper Clips"/>
    <x v="2620"/>
    <n v="1"/>
    <n v="2.4"/>
    <x v="10"/>
    <x v="1"/>
  </r>
  <r>
    <n v="44873"/>
    <x v="713"/>
    <x v="3"/>
    <x v="2"/>
    <x v="9"/>
    <s v="Logitech G19 Programmable Gaming Keyboard"/>
    <x v="2621"/>
    <n v="3"/>
    <n v="66.95"/>
    <x v="10"/>
    <x v="1"/>
  </r>
  <r>
    <n v="44873"/>
    <x v="42"/>
    <x v="27"/>
    <x v="0"/>
    <x v="7"/>
    <s v="Alliance Rubber Bands"/>
    <x v="466"/>
    <n v="3"/>
    <n v="0.2"/>
    <x v="10"/>
    <x v="1"/>
  </r>
  <r>
    <n v="44873"/>
    <x v="42"/>
    <x v="27"/>
    <x v="0"/>
    <x v="0"/>
    <s v="Xerox 1988"/>
    <x v="805"/>
    <n v="3"/>
    <n v="41.82"/>
    <x v="10"/>
    <x v="1"/>
  </r>
  <r>
    <n v="44873"/>
    <x v="42"/>
    <x v="27"/>
    <x v="1"/>
    <x v="8"/>
    <s v="Executive Impressions 14&quot; Contract Wall Clock"/>
    <x v="2622"/>
    <n v="3"/>
    <n v="22.01"/>
    <x v="10"/>
    <x v="1"/>
  </r>
  <r>
    <n v="44873"/>
    <x v="42"/>
    <x v="27"/>
    <x v="0"/>
    <x v="3"/>
    <s v="Deluxe Heavy-Duty Vinyl Round Ring Binder"/>
    <x v="440"/>
    <n v="5"/>
    <n v="28.65"/>
    <x v="10"/>
    <x v="1"/>
  </r>
  <r>
    <n v="44873"/>
    <x v="482"/>
    <x v="20"/>
    <x v="0"/>
    <x v="3"/>
    <s v="Storex Dura Pro Binders"/>
    <x v="2623"/>
    <n v="11"/>
    <n v="17.64"/>
    <x v="10"/>
    <x v="1"/>
  </r>
  <r>
    <n v="44873"/>
    <x v="482"/>
    <x v="20"/>
    <x v="0"/>
    <x v="0"/>
    <s v="Great White Multi-Use Recycled Paper (20Lb. and 84 Bright)"/>
    <x v="150"/>
    <n v="3"/>
    <n v="8.07"/>
    <x v="10"/>
    <x v="1"/>
  </r>
  <r>
    <n v="44873"/>
    <x v="257"/>
    <x v="0"/>
    <x v="0"/>
    <x v="3"/>
    <s v="Wilson Jones Leather-Like Binders with DublLock Round Rings"/>
    <x v="2458"/>
    <n v="6"/>
    <n v="-17.29"/>
    <x v="10"/>
    <x v="1"/>
  </r>
  <r>
    <n v="44873"/>
    <x v="661"/>
    <x v="3"/>
    <x v="2"/>
    <x v="9"/>
    <s v="Microsoft Arc Touch Mouse"/>
    <x v="2467"/>
    <n v="2"/>
    <n v="43.16"/>
    <x v="10"/>
    <x v="1"/>
  </r>
  <r>
    <n v="44873"/>
    <x v="663"/>
    <x v="6"/>
    <x v="0"/>
    <x v="12"/>
    <s v="Holmes Replacement Filter for HEPA Air Cleaner, Large Room"/>
    <x v="2624"/>
    <n v="3"/>
    <n v="18.66"/>
    <x v="10"/>
    <x v="1"/>
  </r>
  <r>
    <n v="44873"/>
    <x v="663"/>
    <x v="6"/>
    <x v="2"/>
    <x v="6"/>
    <s v="AT&amp;T 17929 Lendline Telephone"/>
    <x v="2625"/>
    <n v="5"/>
    <n v="58.81"/>
    <x v="10"/>
    <x v="1"/>
  </r>
  <r>
    <n v="44873"/>
    <x v="663"/>
    <x v="6"/>
    <x v="1"/>
    <x v="8"/>
    <s v="Deflect-o Glass Clear Studded Chair Mats"/>
    <x v="2626"/>
    <n v="3"/>
    <n v="41.04"/>
    <x v="10"/>
    <x v="1"/>
  </r>
  <r>
    <n v="44873"/>
    <x v="663"/>
    <x v="6"/>
    <x v="0"/>
    <x v="4"/>
    <s v="Hunt PowerHouse Electric Pencil Sharpener, Blue"/>
    <x v="2354"/>
    <n v="7"/>
    <n v="79.760000000000005"/>
    <x v="10"/>
    <x v="1"/>
  </r>
  <r>
    <n v="44873"/>
    <x v="663"/>
    <x v="6"/>
    <x v="0"/>
    <x v="4"/>
    <s v="Newell 314"/>
    <x v="2627"/>
    <n v="5"/>
    <n v="6.98"/>
    <x v="10"/>
    <x v="1"/>
  </r>
  <r>
    <n v="44873"/>
    <x v="122"/>
    <x v="30"/>
    <x v="2"/>
    <x v="6"/>
    <s v="Cisco SPA508G"/>
    <x v="592"/>
    <n v="4"/>
    <n v="76.55"/>
    <x v="10"/>
    <x v="1"/>
  </r>
  <r>
    <n v="44873"/>
    <x v="435"/>
    <x v="20"/>
    <x v="0"/>
    <x v="2"/>
    <s v="Fellowes Desktop Hanging File Manager"/>
    <x v="1349"/>
    <n v="5"/>
    <n v="16.79"/>
    <x v="10"/>
    <x v="1"/>
  </r>
  <r>
    <n v="44873"/>
    <x v="435"/>
    <x v="20"/>
    <x v="2"/>
    <x v="6"/>
    <s v="Mitel MiVoice 5330e IP Phone"/>
    <x v="2628"/>
    <n v="2"/>
    <n v="142.99"/>
    <x v="10"/>
    <x v="1"/>
  </r>
  <r>
    <n v="44873"/>
    <x v="435"/>
    <x v="20"/>
    <x v="1"/>
    <x v="8"/>
    <s v="Nu-Dell EZ-Mount Plastic Wall Frames"/>
    <x v="2548"/>
    <n v="3"/>
    <n v="4.7300000000000004"/>
    <x v="10"/>
    <x v="1"/>
  </r>
  <r>
    <n v="44873"/>
    <x v="435"/>
    <x v="20"/>
    <x v="2"/>
    <x v="15"/>
    <s v="Zebra ZM400 Thermal Label Printer"/>
    <x v="2629"/>
    <n v="4"/>
    <n v="2229.02"/>
    <x v="10"/>
    <x v="1"/>
  </r>
  <r>
    <n v="44873"/>
    <x v="435"/>
    <x v="20"/>
    <x v="1"/>
    <x v="5"/>
    <s v="Hon 4070 Series Pagoda Round Back Stacking Chairs"/>
    <x v="2630"/>
    <n v="2"/>
    <n v="115.55"/>
    <x v="10"/>
    <x v="1"/>
  </r>
  <r>
    <n v="44873"/>
    <x v="270"/>
    <x v="25"/>
    <x v="0"/>
    <x v="7"/>
    <s v="OIC Binder Clips"/>
    <x v="1979"/>
    <n v="11"/>
    <n v="11.81"/>
    <x v="10"/>
    <x v="1"/>
  </r>
  <r>
    <n v="44873"/>
    <x v="270"/>
    <x v="25"/>
    <x v="0"/>
    <x v="1"/>
    <s v="Permanent Self-Adhesive File Folder Labels for Typewriters, 1 1/8 x 3 1/2, White"/>
    <x v="466"/>
    <n v="1"/>
    <n v="1.64"/>
    <x v="10"/>
    <x v="1"/>
  </r>
  <r>
    <n v="44873"/>
    <x v="270"/>
    <x v="25"/>
    <x v="0"/>
    <x v="3"/>
    <s v="Poly Designer Cover &amp; Back"/>
    <x v="1277"/>
    <n v="7"/>
    <n v="-29.24"/>
    <x v="10"/>
    <x v="1"/>
  </r>
  <r>
    <n v="44873"/>
    <x v="270"/>
    <x v="25"/>
    <x v="1"/>
    <x v="8"/>
    <s v="Eldon Wave Desk Accessories"/>
    <x v="1070"/>
    <n v="1"/>
    <n v="1.41"/>
    <x v="10"/>
    <x v="1"/>
  </r>
  <r>
    <n v="44873"/>
    <x v="87"/>
    <x v="45"/>
    <x v="1"/>
    <x v="11"/>
    <s v="Riverside Palais Royal Lawyers Bookcase, Royale Cherry Finish"/>
    <x v="2631"/>
    <n v="5"/>
    <n v="1013.13"/>
    <x v="10"/>
    <x v="1"/>
  </r>
  <r>
    <n v="44874"/>
    <x v="693"/>
    <x v="2"/>
    <x v="0"/>
    <x v="0"/>
    <s v="While You Were Out Pads, 50 per Pad, 4 x 5 1/4, Green Cycle"/>
    <x v="1007"/>
    <n v="3"/>
    <n v="4.12"/>
    <x v="10"/>
    <x v="1"/>
  </r>
  <r>
    <n v="44874"/>
    <x v="423"/>
    <x v="24"/>
    <x v="0"/>
    <x v="3"/>
    <s v="Binder Posts"/>
    <x v="2632"/>
    <n v="3"/>
    <n v="7.92"/>
    <x v="10"/>
    <x v="1"/>
  </r>
  <r>
    <n v="44874"/>
    <x v="423"/>
    <x v="24"/>
    <x v="1"/>
    <x v="13"/>
    <s v="Bevis Round Conference Table Top &amp; Single Column Base"/>
    <x v="2633"/>
    <n v="7"/>
    <n v="215.12"/>
    <x v="10"/>
    <x v="1"/>
  </r>
  <r>
    <n v="44874"/>
    <x v="423"/>
    <x v="24"/>
    <x v="0"/>
    <x v="10"/>
    <s v="#10- 4 1/8&quot; x 9 1/2&quot; Recycled Envelopes"/>
    <x v="2634"/>
    <n v="3"/>
    <n v="12.32"/>
    <x v="10"/>
    <x v="1"/>
  </r>
  <r>
    <n v="44874"/>
    <x v="423"/>
    <x v="24"/>
    <x v="0"/>
    <x v="0"/>
    <s v="Xerox 1978"/>
    <x v="848"/>
    <n v="3"/>
    <n v="8.5"/>
    <x v="10"/>
    <x v="1"/>
  </r>
  <r>
    <n v="44874"/>
    <x v="222"/>
    <x v="20"/>
    <x v="2"/>
    <x v="15"/>
    <s v="Zebra ZM400 Thermal Label Printer"/>
    <x v="2635"/>
    <n v="2"/>
    <n v="1114.51"/>
    <x v="10"/>
    <x v="1"/>
  </r>
  <r>
    <n v="44874"/>
    <x v="222"/>
    <x v="20"/>
    <x v="0"/>
    <x v="2"/>
    <s v="Perma STOR-ALL Hanging File Box, 13 1/8&quot;W x 12 1/4&quot;D x 10 1/2&quot;H"/>
    <x v="150"/>
    <n v="3"/>
    <n v="3.05"/>
    <x v="10"/>
    <x v="1"/>
  </r>
  <r>
    <n v="44874"/>
    <x v="265"/>
    <x v="20"/>
    <x v="0"/>
    <x v="2"/>
    <s v="Tennsco Industrial Shelving"/>
    <x v="2636"/>
    <n v="5"/>
    <n v="4.8899999999999997"/>
    <x v="10"/>
    <x v="1"/>
  </r>
  <r>
    <n v="44874"/>
    <x v="265"/>
    <x v="20"/>
    <x v="0"/>
    <x v="10"/>
    <s v="Poly String Tie Envelopes"/>
    <x v="2637"/>
    <n v="6"/>
    <n v="5.75"/>
    <x v="10"/>
    <x v="1"/>
  </r>
  <r>
    <n v="44874"/>
    <x v="265"/>
    <x v="20"/>
    <x v="2"/>
    <x v="9"/>
    <s v="AmazonBasics 3-Button USB Wired Mouse"/>
    <x v="51"/>
    <n v="2"/>
    <n v="6.01"/>
    <x v="10"/>
    <x v="1"/>
  </r>
  <r>
    <n v="44874"/>
    <x v="265"/>
    <x v="20"/>
    <x v="2"/>
    <x v="9"/>
    <s v="LogitechÂ VX Revolution Cordless Laser Mouse for Notebooks (Black)"/>
    <x v="2638"/>
    <n v="5"/>
    <n v="54"/>
    <x v="10"/>
    <x v="1"/>
  </r>
  <r>
    <n v="44874"/>
    <x v="618"/>
    <x v="3"/>
    <x v="0"/>
    <x v="7"/>
    <s v="OIC Binder Clips, Mini, 1/4&quot; Capacity, Black"/>
    <x v="2639"/>
    <n v="2"/>
    <n v="1.17"/>
    <x v="10"/>
    <x v="1"/>
  </r>
  <r>
    <n v="44874"/>
    <x v="408"/>
    <x v="18"/>
    <x v="0"/>
    <x v="3"/>
    <s v="Avery Poly Binder Pockets"/>
    <x v="1864"/>
    <n v="3"/>
    <n v="5.16"/>
    <x v="10"/>
    <x v="1"/>
  </r>
  <r>
    <n v="44875"/>
    <x v="545"/>
    <x v="3"/>
    <x v="2"/>
    <x v="9"/>
    <s v="Microsoft Sculpt Comfort Mouse"/>
    <x v="2640"/>
    <n v="2"/>
    <n v="35.159999999999997"/>
    <x v="10"/>
    <x v="1"/>
  </r>
  <r>
    <n v="44875"/>
    <x v="571"/>
    <x v="18"/>
    <x v="0"/>
    <x v="2"/>
    <s v="Letter Size Cart"/>
    <x v="2641"/>
    <n v="5"/>
    <n v="207.15"/>
    <x v="10"/>
    <x v="1"/>
  </r>
  <r>
    <n v="44875"/>
    <x v="675"/>
    <x v="28"/>
    <x v="0"/>
    <x v="12"/>
    <s v="Hoover Shoulder Vac Commercial Portable Vacuum"/>
    <x v="2642"/>
    <n v="2"/>
    <n v="178.91"/>
    <x v="10"/>
    <x v="1"/>
  </r>
  <r>
    <n v="44875"/>
    <x v="675"/>
    <x v="28"/>
    <x v="0"/>
    <x v="2"/>
    <s v="Tennsco 6- and 18-Compartment Lockers"/>
    <x v="2643"/>
    <n v="3"/>
    <n v="143.19"/>
    <x v="10"/>
    <x v="1"/>
  </r>
  <r>
    <n v="44875"/>
    <x v="675"/>
    <x v="28"/>
    <x v="2"/>
    <x v="16"/>
    <s v="Sharp 1540cs Digital Laser Copier"/>
    <x v="774"/>
    <n v="1"/>
    <n v="275"/>
    <x v="10"/>
    <x v="1"/>
  </r>
  <r>
    <n v="44875"/>
    <x v="675"/>
    <x v="28"/>
    <x v="0"/>
    <x v="3"/>
    <s v="GBC Standard Therm-A-Bind Covers"/>
    <x v="2540"/>
    <n v="3"/>
    <n v="34.39"/>
    <x v="10"/>
    <x v="1"/>
  </r>
  <r>
    <n v="44875"/>
    <x v="675"/>
    <x v="28"/>
    <x v="1"/>
    <x v="8"/>
    <s v="Staple-based wall hangings"/>
    <x v="2644"/>
    <n v="3"/>
    <n v="12.86"/>
    <x v="10"/>
    <x v="1"/>
  </r>
  <r>
    <n v="44875"/>
    <x v="66"/>
    <x v="2"/>
    <x v="0"/>
    <x v="2"/>
    <s v="Iceberg Mobile Mega Data/Printer Cart"/>
    <x v="2645"/>
    <n v="6"/>
    <n v="43.32"/>
    <x v="10"/>
    <x v="1"/>
  </r>
  <r>
    <n v="44876"/>
    <x v="597"/>
    <x v="14"/>
    <x v="0"/>
    <x v="2"/>
    <s v="Advantus 10-Drawer Portable Organizer, Chrome Metal Frame, Smoke Drawers"/>
    <x v="2646"/>
    <n v="7"/>
    <n v="117.13"/>
    <x v="10"/>
    <x v="1"/>
  </r>
  <r>
    <n v="44876"/>
    <x v="597"/>
    <x v="14"/>
    <x v="0"/>
    <x v="12"/>
    <s v="Holmes Replacement Filter for HEPA Air Cleaner, Very Large Room, HEPA Filter"/>
    <x v="2647"/>
    <n v="2"/>
    <n v="46.79"/>
    <x v="10"/>
    <x v="1"/>
  </r>
  <r>
    <n v="44877"/>
    <x v="515"/>
    <x v="3"/>
    <x v="0"/>
    <x v="0"/>
    <s v="Adams &quot;While You Were Out&quot; Message Pads"/>
    <x v="1210"/>
    <n v="5"/>
    <n v="7.07"/>
    <x v="10"/>
    <x v="1"/>
  </r>
  <r>
    <n v="44877"/>
    <x v="123"/>
    <x v="16"/>
    <x v="0"/>
    <x v="4"/>
    <s v="Newell 317"/>
    <x v="1562"/>
    <n v="5"/>
    <n v="1.32"/>
    <x v="10"/>
    <x v="1"/>
  </r>
  <r>
    <n v="44877"/>
    <x v="123"/>
    <x v="16"/>
    <x v="0"/>
    <x v="3"/>
    <s v="Wilson Jones Leather-Like Binders with DublLock Round Rings"/>
    <x v="2648"/>
    <n v="2"/>
    <n v="-4.0199999999999996"/>
    <x v="10"/>
    <x v="1"/>
  </r>
  <r>
    <n v="44877"/>
    <x v="123"/>
    <x v="16"/>
    <x v="0"/>
    <x v="3"/>
    <s v="SlimView Poly Binder, 3/8&quot;"/>
    <x v="2649"/>
    <n v="3"/>
    <n v="-3.73"/>
    <x v="10"/>
    <x v="1"/>
  </r>
  <r>
    <n v="44877"/>
    <x v="123"/>
    <x v="16"/>
    <x v="1"/>
    <x v="5"/>
    <s v="Office Star - Contemporary Task Swivel chair with Loop Arms, Charcoal"/>
    <x v="2650"/>
    <n v="5"/>
    <n v="-72.040000000000006"/>
    <x v="10"/>
    <x v="1"/>
  </r>
  <r>
    <n v="44877"/>
    <x v="123"/>
    <x v="16"/>
    <x v="2"/>
    <x v="6"/>
    <s v="VTech DS6151"/>
    <x v="423"/>
    <n v="1"/>
    <n v="10.08"/>
    <x v="10"/>
    <x v="1"/>
  </r>
  <r>
    <n v="44877"/>
    <x v="123"/>
    <x v="16"/>
    <x v="1"/>
    <x v="5"/>
    <s v="Global Push Button Manager's Chair, Indigo"/>
    <x v="2651"/>
    <n v="3"/>
    <n v="16.440000000000001"/>
    <x v="10"/>
    <x v="1"/>
  </r>
  <r>
    <n v="44877"/>
    <x v="407"/>
    <x v="0"/>
    <x v="0"/>
    <x v="2"/>
    <s v="Carina 42&quot;Hx23 3/4&quot;W Media Storage Unit"/>
    <x v="876"/>
    <n v="1"/>
    <n v="-14.58"/>
    <x v="10"/>
    <x v="1"/>
  </r>
  <r>
    <n v="44877"/>
    <x v="407"/>
    <x v="0"/>
    <x v="0"/>
    <x v="0"/>
    <s v="Xerox 1957"/>
    <x v="143"/>
    <n v="3"/>
    <n v="5.64"/>
    <x v="10"/>
    <x v="1"/>
  </r>
  <r>
    <n v="44877"/>
    <x v="407"/>
    <x v="0"/>
    <x v="0"/>
    <x v="10"/>
    <s v="Blue String-Tie &amp; Button Interoffice Envelopes, 10 x 13"/>
    <x v="2652"/>
    <n v="7"/>
    <n v="69.97"/>
    <x v="10"/>
    <x v="1"/>
  </r>
  <r>
    <n v="44877"/>
    <x v="632"/>
    <x v="20"/>
    <x v="0"/>
    <x v="10"/>
    <s v="Staple envelope"/>
    <x v="515"/>
    <n v="2"/>
    <n v="7.31"/>
    <x v="10"/>
    <x v="1"/>
  </r>
  <r>
    <n v="44878"/>
    <x v="641"/>
    <x v="26"/>
    <x v="2"/>
    <x v="9"/>
    <s v="Logitech K350 2.4Ghz Wireless Keyboard"/>
    <x v="2653"/>
    <n v="6"/>
    <n v="-26.88"/>
    <x v="10"/>
    <x v="1"/>
  </r>
  <r>
    <n v="44878"/>
    <x v="641"/>
    <x v="26"/>
    <x v="1"/>
    <x v="8"/>
    <s v="Deflect-o DuraMat Lighweight, Studded, Beveled Mat for Low Pile Carpeting"/>
    <x v="2654"/>
    <n v="3"/>
    <n v="-3.84"/>
    <x v="10"/>
    <x v="1"/>
  </r>
  <r>
    <n v="44878"/>
    <x v="641"/>
    <x v="26"/>
    <x v="0"/>
    <x v="3"/>
    <s v="Avery Trapezoid Ring Binder, 3&quot; Capacity, Black, 1040 sheets"/>
    <x v="2655"/>
    <n v="3"/>
    <n v="-25.82"/>
    <x v="10"/>
    <x v="1"/>
  </r>
  <r>
    <n v="44878"/>
    <x v="519"/>
    <x v="25"/>
    <x v="0"/>
    <x v="0"/>
    <s v="Xerox 1910"/>
    <x v="2656"/>
    <n v="3"/>
    <n v="40.35"/>
    <x v="10"/>
    <x v="1"/>
  </r>
  <r>
    <n v="44878"/>
    <x v="318"/>
    <x v="7"/>
    <x v="2"/>
    <x v="6"/>
    <s v="BlackBerry Q10"/>
    <x v="883"/>
    <n v="3"/>
    <n v="94.49"/>
    <x v="10"/>
    <x v="1"/>
  </r>
  <r>
    <n v="44878"/>
    <x v="318"/>
    <x v="7"/>
    <x v="0"/>
    <x v="0"/>
    <s v="Adams Telephone Message Books, 5 1/4Â” x 11Â”"/>
    <x v="2657"/>
    <n v="7"/>
    <n v="19.87"/>
    <x v="10"/>
    <x v="1"/>
  </r>
  <r>
    <n v="44878"/>
    <x v="318"/>
    <x v="7"/>
    <x v="1"/>
    <x v="11"/>
    <s v="Bestar Classic Bookcase"/>
    <x v="306"/>
    <n v="3"/>
    <n v="56.99"/>
    <x v="10"/>
    <x v="1"/>
  </r>
  <r>
    <n v="44878"/>
    <x v="318"/>
    <x v="7"/>
    <x v="2"/>
    <x v="6"/>
    <s v="Innergie mMini Combo Duo USB Travel Charging Kit"/>
    <x v="2658"/>
    <n v="2"/>
    <n v="43.19"/>
    <x v="10"/>
    <x v="1"/>
  </r>
  <r>
    <n v="44878"/>
    <x v="276"/>
    <x v="1"/>
    <x v="1"/>
    <x v="8"/>
    <s v="Eldon ImÃ ge Series Desk Accessories, Clear"/>
    <x v="722"/>
    <n v="9"/>
    <n v="-7.44"/>
    <x v="10"/>
    <x v="1"/>
  </r>
  <r>
    <n v="44878"/>
    <x v="277"/>
    <x v="18"/>
    <x v="0"/>
    <x v="0"/>
    <s v="Black Print Carbonless Snap-Off Rapid Letter, 8 1/2&quot; x 7&quot;"/>
    <x v="2659"/>
    <n v="7"/>
    <n v="28.7"/>
    <x v="10"/>
    <x v="1"/>
  </r>
  <r>
    <n v="44878"/>
    <x v="277"/>
    <x v="18"/>
    <x v="2"/>
    <x v="6"/>
    <s v="Spigen Samsung Galaxy S5 Case Wallet"/>
    <x v="2660"/>
    <n v="3"/>
    <n v="13.25"/>
    <x v="10"/>
    <x v="1"/>
  </r>
  <r>
    <n v="44878"/>
    <x v="277"/>
    <x v="18"/>
    <x v="0"/>
    <x v="0"/>
    <s v="Xerox 1910"/>
    <x v="2661"/>
    <n v="2"/>
    <n v="46.12"/>
    <x v="10"/>
    <x v="1"/>
  </r>
  <r>
    <n v="44878"/>
    <x v="158"/>
    <x v="15"/>
    <x v="0"/>
    <x v="2"/>
    <s v="Portfile Personal File Boxes"/>
    <x v="2662"/>
    <n v="6"/>
    <n v="6.37"/>
    <x v="10"/>
    <x v="1"/>
  </r>
  <r>
    <n v="44878"/>
    <x v="299"/>
    <x v="35"/>
    <x v="2"/>
    <x v="6"/>
    <s v="Panasonic KX TS3282W Corded phone"/>
    <x v="811"/>
    <n v="5"/>
    <n v="42.5"/>
    <x v="10"/>
    <x v="1"/>
  </r>
  <r>
    <n v="44878"/>
    <x v="299"/>
    <x v="35"/>
    <x v="1"/>
    <x v="8"/>
    <s v="Eldon Stackable Tray, Side-Load, Legal, Smoke"/>
    <x v="540"/>
    <n v="7"/>
    <n v="21.75"/>
    <x v="10"/>
    <x v="1"/>
  </r>
  <r>
    <n v="44878"/>
    <x v="667"/>
    <x v="16"/>
    <x v="0"/>
    <x v="3"/>
    <s v="Catalog Binders with Expanding Posts"/>
    <x v="2469"/>
    <n v="6"/>
    <n v="-100.92"/>
    <x v="10"/>
    <x v="1"/>
  </r>
  <r>
    <n v="44878"/>
    <x v="667"/>
    <x v="16"/>
    <x v="2"/>
    <x v="9"/>
    <s v="MaxellÂ LTO Ultrium - 800 GB"/>
    <x v="2663"/>
    <n v="5"/>
    <n v="-1.4"/>
    <x v="10"/>
    <x v="1"/>
  </r>
  <r>
    <n v="44878"/>
    <x v="487"/>
    <x v="0"/>
    <x v="1"/>
    <x v="11"/>
    <s v="Atlantic Metals Mobile 5-Shelf Bookcases, Custom Colors"/>
    <x v="2664"/>
    <n v="3"/>
    <n v="-18.059999999999999"/>
    <x v="10"/>
    <x v="1"/>
  </r>
  <r>
    <n v="44878"/>
    <x v="348"/>
    <x v="3"/>
    <x v="0"/>
    <x v="3"/>
    <s v="Universal Recycled Hanging Pressboard Report Binders, Letter Size"/>
    <x v="1808"/>
    <n v="2"/>
    <n v="3.46"/>
    <x v="10"/>
    <x v="1"/>
  </r>
  <r>
    <n v="44878"/>
    <x v="348"/>
    <x v="3"/>
    <x v="1"/>
    <x v="11"/>
    <s v="O'Sullivan Living Dimensions 3-Shelf Bookcases"/>
    <x v="2665"/>
    <n v="4"/>
    <n v="-40.200000000000003"/>
    <x v="10"/>
    <x v="1"/>
  </r>
  <r>
    <n v="44878"/>
    <x v="348"/>
    <x v="3"/>
    <x v="0"/>
    <x v="0"/>
    <s v="Xerox 1900"/>
    <x v="2666"/>
    <n v="7"/>
    <n v="13.48"/>
    <x v="10"/>
    <x v="1"/>
  </r>
  <r>
    <n v="44879"/>
    <x v="225"/>
    <x v="20"/>
    <x v="2"/>
    <x v="9"/>
    <s v="ImationÂ Clip USBÂ flash driveÂ - 8 GB"/>
    <x v="2667"/>
    <n v="2"/>
    <n v="2.2599999999999998"/>
    <x v="10"/>
    <x v="1"/>
  </r>
  <r>
    <n v="44879"/>
    <x v="225"/>
    <x v="20"/>
    <x v="2"/>
    <x v="9"/>
    <s v="ImationÂ 32GB Pocket Pro USB 3.0Â Flash DriveÂ - 32 GB - Black - 1 P ..."/>
    <x v="1941"/>
    <n v="2"/>
    <n v="23.96"/>
    <x v="10"/>
    <x v="1"/>
  </r>
  <r>
    <n v="44879"/>
    <x v="225"/>
    <x v="20"/>
    <x v="0"/>
    <x v="0"/>
    <s v="It's Hot Message Books with Stickers, 2 3/4&quot; x 5&quot;"/>
    <x v="2668"/>
    <n v="5"/>
    <n v="16.649999999999999"/>
    <x v="10"/>
    <x v="1"/>
  </r>
  <r>
    <n v="44879"/>
    <x v="225"/>
    <x v="6"/>
    <x v="0"/>
    <x v="10"/>
    <s v="Brown Kraft Recycled Envelopes"/>
    <x v="2669"/>
    <n v="2"/>
    <n v="16.98"/>
    <x v="10"/>
    <x v="1"/>
  </r>
  <r>
    <n v="44879"/>
    <x v="225"/>
    <x v="6"/>
    <x v="0"/>
    <x v="12"/>
    <s v="Honeywell Enviracaire Portable HEPA Air Cleaner for 16' x 20' Room"/>
    <x v="2670"/>
    <n v="3"/>
    <n v="322.18"/>
    <x v="10"/>
    <x v="1"/>
  </r>
  <r>
    <n v="44879"/>
    <x v="3"/>
    <x v="7"/>
    <x v="1"/>
    <x v="8"/>
    <s v="Executive Impressions 13&quot; Chairman Wall Clock"/>
    <x v="349"/>
    <n v="3"/>
    <n v="26.65"/>
    <x v="10"/>
    <x v="1"/>
  </r>
  <r>
    <n v="44879"/>
    <x v="3"/>
    <x v="7"/>
    <x v="0"/>
    <x v="3"/>
    <s v="Avery Framed View Binder, EZD Ring (Locking), Navy, 1 1/2&quot;"/>
    <x v="2671"/>
    <n v="2"/>
    <n v="9.3800000000000008"/>
    <x v="10"/>
    <x v="1"/>
  </r>
  <r>
    <n v="44879"/>
    <x v="473"/>
    <x v="2"/>
    <x v="2"/>
    <x v="9"/>
    <s v="Micro Innovations Wireless Classic Keyboard with Mouse"/>
    <x v="972"/>
    <n v="2"/>
    <n v="-1.2"/>
    <x v="10"/>
    <x v="1"/>
  </r>
  <r>
    <n v="44879"/>
    <x v="127"/>
    <x v="11"/>
    <x v="0"/>
    <x v="7"/>
    <s v="Advantus Push Pins"/>
    <x v="1051"/>
    <n v="5"/>
    <n v="2.29"/>
    <x v="10"/>
    <x v="1"/>
  </r>
  <r>
    <n v="44879"/>
    <x v="127"/>
    <x v="11"/>
    <x v="2"/>
    <x v="9"/>
    <s v="ImationÂ SecureÂ DriveÂ + Hardware Encrypted USBÂ flash driveÂ - 16 GB"/>
    <x v="2672"/>
    <n v="3"/>
    <n v="4.5599999999999996"/>
    <x v="10"/>
    <x v="1"/>
  </r>
  <r>
    <n v="44879"/>
    <x v="127"/>
    <x v="11"/>
    <x v="2"/>
    <x v="9"/>
    <s v="Plantronics Audio 478 Stereo USB Headset"/>
    <x v="2673"/>
    <n v="4"/>
    <n v="29.99"/>
    <x v="10"/>
    <x v="1"/>
  </r>
  <r>
    <n v="44879"/>
    <x v="333"/>
    <x v="31"/>
    <x v="1"/>
    <x v="5"/>
    <s v="SAFCO Arco Folding Chair"/>
    <x v="2674"/>
    <n v="4"/>
    <n v="99.43"/>
    <x v="10"/>
    <x v="1"/>
  </r>
  <r>
    <n v="44879"/>
    <x v="333"/>
    <x v="31"/>
    <x v="1"/>
    <x v="5"/>
    <s v="Global Deluxe Office Fabric Chairs"/>
    <x v="1583"/>
    <n v="3"/>
    <n v="20.16"/>
    <x v="10"/>
    <x v="1"/>
  </r>
  <r>
    <n v="44880"/>
    <x v="78"/>
    <x v="1"/>
    <x v="0"/>
    <x v="2"/>
    <s v="Home/Office Personal File Carts"/>
    <x v="2675"/>
    <n v="9"/>
    <n v="15.64"/>
    <x v="10"/>
    <x v="1"/>
  </r>
  <r>
    <n v="44880"/>
    <x v="78"/>
    <x v="1"/>
    <x v="0"/>
    <x v="3"/>
    <s v="Flexible Leather- Look Classic Collection Ring Binder"/>
    <x v="21"/>
    <n v="3"/>
    <n v="-17.05"/>
    <x v="10"/>
    <x v="1"/>
  </r>
  <r>
    <n v="44880"/>
    <x v="78"/>
    <x v="1"/>
    <x v="0"/>
    <x v="14"/>
    <s v="Staple remover"/>
    <x v="1051"/>
    <n v="5"/>
    <n v="-1.74"/>
    <x v="10"/>
    <x v="1"/>
  </r>
  <r>
    <n v="44880"/>
    <x v="223"/>
    <x v="20"/>
    <x v="0"/>
    <x v="2"/>
    <s v="Eldon Mobile Mega Data Cart  Mega Stackable  Add-On Trays"/>
    <x v="304"/>
    <n v="3"/>
    <n v="20.58"/>
    <x v="10"/>
    <x v="1"/>
  </r>
  <r>
    <n v="44880"/>
    <x v="223"/>
    <x v="20"/>
    <x v="0"/>
    <x v="3"/>
    <s v="Cardinal Holdit Data Disk Pockets"/>
    <x v="2676"/>
    <n v="6"/>
    <n v="11.79"/>
    <x v="10"/>
    <x v="1"/>
  </r>
  <r>
    <n v="44880"/>
    <x v="223"/>
    <x v="20"/>
    <x v="0"/>
    <x v="4"/>
    <s v="Newell 319"/>
    <x v="2677"/>
    <n v="6"/>
    <n v="35.71"/>
    <x v="10"/>
    <x v="1"/>
  </r>
  <r>
    <n v="44880"/>
    <x v="347"/>
    <x v="6"/>
    <x v="1"/>
    <x v="8"/>
    <s v="12-1/2 Diameter Round Wall Clock"/>
    <x v="418"/>
    <n v="2"/>
    <n v="14.39"/>
    <x v="10"/>
    <x v="1"/>
  </r>
  <r>
    <n v="44880"/>
    <x v="379"/>
    <x v="10"/>
    <x v="0"/>
    <x v="3"/>
    <s v="Wilson Jones Elliptical Ring 3 1/2&quot; Capacity Binders, 800 sheets"/>
    <x v="2678"/>
    <n v="13"/>
    <n v="-116.84"/>
    <x v="10"/>
    <x v="1"/>
  </r>
  <r>
    <n v="44881"/>
    <x v="675"/>
    <x v="20"/>
    <x v="0"/>
    <x v="12"/>
    <s v="Eureka The Boss Plus 12-Amp Hard Box Upright Vacuum, Red"/>
    <x v="2679"/>
    <n v="5"/>
    <n v="141.28"/>
    <x v="10"/>
    <x v="1"/>
  </r>
  <r>
    <n v="44881"/>
    <x v="109"/>
    <x v="21"/>
    <x v="0"/>
    <x v="0"/>
    <s v="Xerox 191"/>
    <x v="2680"/>
    <n v="9"/>
    <n v="84.52"/>
    <x v="10"/>
    <x v="1"/>
  </r>
  <r>
    <n v="44881"/>
    <x v="109"/>
    <x v="21"/>
    <x v="1"/>
    <x v="8"/>
    <s v="Advantus Employee of the Month Certificate Frame, 11 x 13-1/2"/>
    <x v="2681"/>
    <n v="6"/>
    <n v="76.09"/>
    <x v="10"/>
    <x v="1"/>
  </r>
  <r>
    <n v="44881"/>
    <x v="109"/>
    <x v="21"/>
    <x v="1"/>
    <x v="13"/>
    <s v="Lesro Sheffield Collection Coffee Table, End Table, Center Table, Corner Table"/>
    <x v="2682"/>
    <n v="3"/>
    <n v="36.4"/>
    <x v="10"/>
    <x v="1"/>
  </r>
  <r>
    <n v="44881"/>
    <x v="109"/>
    <x v="21"/>
    <x v="2"/>
    <x v="9"/>
    <s v="Logitech diNovo Edge Keyboard"/>
    <x v="2683"/>
    <n v="4"/>
    <n v="229.99"/>
    <x v="10"/>
    <x v="1"/>
  </r>
  <r>
    <n v="44881"/>
    <x v="109"/>
    <x v="21"/>
    <x v="1"/>
    <x v="13"/>
    <s v="Chromcraft Bull-Nose Wood Round Conference Table Top, Wood Base"/>
    <x v="300"/>
    <n v="3"/>
    <n v="111.1"/>
    <x v="10"/>
    <x v="1"/>
  </r>
  <r>
    <n v="44881"/>
    <x v="252"/>
    <x v="34"/>
    <x v="1"/>
    <x v="13"/>
    <s v="Bretford CR4500 Series Slim Rectangular Table"/>
    <x v="2684"/>
    <n v="2"/>
    <n v="160.18"/>
    <x v="10"/>
    <x v="1"/>
  </r>
  <r>
    <n v="44881"/>
    <x v="252"/>
    <x v="34"/>
    <x v="2"/>
    <x v="6"/>
    <s v="Jabra BIZ 2300 Duo QD Duo CordedÂ Headset"/>
    <x v="2685"/>
    <n v="3"/>
    <n v="22.86"/>
    <x v="10"/>
    <x v="1"/>
  </r>
  <r>
    <n v="44881"/>
    <x v="91"/>
    <x v="1"/>
    <x v="0"/>
    <x v="2"/>
    <s v="Neat Ideas Personal Hanging Folder Files, Black"/>
    <x v="2686"/>
    <n v="2"/>
    <n v="1.61"/>
    <x v="10"/>
    <x v="1"/>
  </r>
  <r>
    <n v="44881"/>
    <x v="91"/>
    <x v="1"/>
    <x v="2"/>
    <x v="6"/>
    <s v="HTC One"/>
    <x v="868"/>
    <n v="3"/>
    <n v="27"/>
    <x v="10"/>
    <x v="1"/>
  </r>
  <r>
    <n v="44881"/>
    <x v="91"/>
    <x v="1"/>
    <x v="1"/>
    <x v="8"/>
    <s v="Howard Miller 11-1/2&quot; Diameter Brentwood Wall Clock"/>
    <x v="1027"/>
    <n v="2"/>
    <n v="-15.53"/>
    <x v="10"/>
    <x v="1"/>
  </r>
  <r>
    <n v="44881"/>
    <x v="130"/>
    <x v="3"/>
    <x v="0"/>
    <x v="1"/>
    <s v="Avery 51"/>
    <x v="282"/>
    <n v="3"/>
    <n v="8.69"/>
    <x v="10"/>
    <x v="1"/>
  </r>
  <r>
    <n v="44882"/>
    <x v="714"/>
    <x v="1"/>
    <x v="0"/>
    <x v="14"/>
    <s v="Acme Box Cutter Scissors"/>
    <x v="2687"/>
    <n v="5"/>
    <n v="3.07"/>
    <x v="10"/>
    <x v="1"/>
  </r>
  <r>
    <n v="44882"/>
    <x v="267"/>
    <x v="3"/>
    <x v="2"/>
    <x v="6"/>
    <s v="RCA ViSYS 25825 Wireless digital phone"/>
    <x v="2688"/>
    <n v="4"/>
    <n v="52"/>
    <x v="10"/>
    <x v="1"/>
  </r>
  <r>
    <n v="44882"/>
    <x v="267"/>
    <x v="3"/>
    <x v="0"/>
    <x v="2"/>
    <s v="Carina Media Storage Towers in Natural &amp; Black"/>
    <x v="2689"/>
    <n v="5"/>
    <n v="6.1"/>
    <x v="10"/>
    <x v="1"/>
  </r>
  <r>
    <n v="44882"/>
    <x v="267"/>
    <x v="3"/>
    <x v="1"/>
    <x v="8"/>
    <s v="DAX Contemporary Wood Frame with Silver Metal Mat, Desktop, 11 x 14 Size"/>
    <x v="2690"/>
    <n v="4"/>
    <n v="29.15"/>
    <x v="10"/>
    <x v="1"/>
  </r>
  <r>
    <n v="44882"/>
    <x v="267"/>
    <x v="3"/>
    <x v="0"/>
    <x v="2"/>
    <s v="Fellowes Recycled Storage Drawers"/>
    <x v="2691"/>
    <n v="7"/>
    <n v="54.4"/>
    <x v="10"/>
    <x v="1"/>
  </r>
  <r>
    <n v="44882"/>
    <x v="267"/>
    <x v="3"/>
    <x v="0"/>
    <x v="0"/>
    <s v="Xerox 203"/>
    <x v="331"/>
    <n v="5"/>
    <n v="15.55"/>
    <x v="10"/>
    <x v="1"/>
  </r>
  <r>
    <n v="44882"/>
    <x v="267"/>
    <x v="3"/>
    <x v="1"/>
    <x v="5"/>
    <s v="Office Star - Contemporary Swivel Chair with Padded Adjustable Arms and Flex Back"/>
    <x v="2692"/>
    <n v="2"/>
    <n v="2.82"/>
    <x v="10"/>
    <x v="1"/>
  </r>
  <r>
    <n v="44882"/>
    <x v="267"/>
    <x v="3"/>
    <x v="1"/>
    <x v="8"/>
    <s v="Advantus Panel Wall Certificate Holder - 8.5x11"/>
    <x v="2693"/>
    <n v="3"/>
    <n v="15.37"/>
    <x v="10"/>
    <x v="1"/>
  </r>
  <r>
    <n v="44882"/>
    <x v="266"/>
    <x v="39"/>
    <x v="0"/>
    <x v="2"/>
    <s v="Tennsco Stur-D-Stor Boltless Shelving, 5 Shelves, 24&quot; Deep, Sand"/>
    <x v="2694"/>
    <n v="4"/>
    <n v="5.41"/>
    <x v="10"/>
    <x v="1"/>
  </r>
  <r>
    <n v="44882"/>
    <x v="266"/>
    <x v="39"/>
    <x v="0"/>
    <x v="0"/>
    <s v="Easy-staple paper"/>
    <x v="1653"/>
    <n v="3"/>
    <n v="49.97"/>
    <x v="10"/>
    <x v="1"/>
  </r>
  <r>
    <n v="44882"/>
    <x v="266"/>
    <x v="39"/>
    <x v="1"/>
    <x v="5"/>
    <s v="Hon Olson Stacker Chairs"/>
    <x v="2695"/>
    <n v="5"/>
    <n v="383.93"/>
    <x v="10"/>
    <x v="1"/>
  </r>
  <r>
    <n v="44884"/>
    <x v="529"/>
    <x v="22"/>
    <x v="1"/>
    <x v="8"/>
    <s v="Tenex V2T-RE Standard Weight Series Chair Mat, 45&quot; x 53&quot;, Lip 25&quot; x 12&quot;"/>
    <x v="70"/>
    <n v="2"/>
    <n v="22.71"/>
    <x v="10"/>
    <x v="1"/>
  </r>
  <r>
    <n v="44884"/>
    <x v="166"/>
    <x v="17"/>
    <x v="0"/>
    <x v="12"/>
    <s v="Hoover Commercial Soft Guard Upright Vacuum And Disposable Filtration Bags"/>
    <x v="2696"/>
    <n v="4"/>
    <n v="8.39"/>
    <x v="10"/>
    <x v="1"/>
  </r>
  <r>
    <n v="44884"/>
    <x v="375"/>
    <x v="20"/>
    <x v="0"/>
    <x v="3"/>
    <s v="Accohide Poly Flexible Ring Binders"/>
    <x v="784"/>
    <n v="2"/>
    <n v="2.2400000000000002"/>
    <x v="10"/>
    <x v="1"/>
  </r>
  <r>
    <n v="44884"/>
    <x v="375"/>
    <x v="20"/>
    <x v="2"/>
    <x v="6"/>
    <s v="Aastra 6757i CT Wireless VoIP phone"/>
    <x v="2697"/>
    <n v="4"/>
    <n v="249.91"/>
    <x v="10"/>
    <x v="1"/>
  </r>
  <r>
    <n v="44885"/>
    <x v="291"/>
    <x v="20"/>
    <x v="0"/>
    <x v="4"/>
    <s v="Boston 19500 Mighty Mite Electric Pencil Sharpener"/>
    <x v="2553"/>
    <n v="3"/>
    <n v="16.32"/>
    <x v="10"/>
    <x v="1"/>
  </r>
  <r>
    <n v="44885"/>
    <x v="291"/>
    <x v="20"/>
    <x v="0"/>
    <x v="4"/>
    <s v="Newell 335"/>
    <x v="697"/>
    <n v="4"/>
    <n v="3.34"/>
    <x v="10"/>
    <x v="1"/>
  </r>
  <r>
    <n v="44885"/>
    <x v="291"/>
    <x v="20"/>
    <x v="1"/>
    <x v="11"/>
    <s v="O'Sullivan 3-Shelf Heavy-Duty Bookcases"/>
    <x v="2698"/>
    <n v="4"/>
    <n v="9.3000000000000007"/>
    <x v="10"/>
    <x v="1"/>
  </r>
  <r>
    <n v="44885"/>
    <x v="659"/>
    <x v="3"/>
    <x v="0"/>
    <x v="4"/>
    <s v="Newell 333"/>
    <x v="121"/>
    <n v="7"/>
    <n v="5.0599999999999996"/>
    <x v="10"/>
    <x v="1"/>
  </r>
  <r>
    <n v="44885"/>
    <x v="275"/>
    <x v="20"/>
    <x v="0"/>
    <x v="0"/>
    <s v="Message Book, Phone, Wirebound Standard Line Memo, 2 3/4&quot; X 5&quot;"/>
    <x v="578"/>
    <n v="3"/>
    <n v="9.0399999999999991"/>
    <x v="10"/>
    <x v="1"/>
  </r>
  <r>
    <n v="44885"/>
    <x v="164"/>
    <x v="3"/>
    <x v="2"/>
    <x v="6"/>
    <s v="Gear Head AU3700S Headset"/>
    <x v="2699"/>
    <n v="7"/>
    <n v="-15.46"/>
    <x v="10"/>
    <x v="1"/>
  </r>
  <r>
    <n v="44885"/>
    <x v="164"/>
    <x v="3"/>
    <x v="1"/>
    <x v="5"/>
    <s v="Safco Contoured Stacking Chairs"/>
    <x v="1560"/>
    <n v="3"/>
    <n v="35.76"/>
    <x v="10"/>
    <x v="1"/>
  </r>
  <r>
    <n v="44885"/>
    <x v="715"/>
    <x v="3"/>
    <x v="0"/>
    <x v="3"/>
    <s v="Cardinal Poly Pocket Divider Pockets for Ring Binders"/>
    <x v="2700"/>
    <n v="9"/>
    <n v="7.56"/>
    <x v="10"/>
    <x v="1"/>
  </r>
  <r>
    <n v="44885"/>
    <x v="716"/>
    <x v="22"/>
    <x v="0"/>
    <x v="4"/>
    <s v="Newell 334"/>
    <x v="2677"/>
    <n v="6"/>
    <n v="30.95"/>
    <x v="10"/>
    <x v="1"/>
  </r>
  <r>
    <n v="44885"/>
    <x v="716"/>
    <x v="22"/>
    <x v="1"/>
    <x v="8"/>
    <s v="Eldon Expressions Wood Desk Accessories, Oak"/>
    <x v="2701"/>
    <n v="3"/>
    <n v="6.42"/>
    <x v="10"/>
    <x v="1"/>
  </r>
  <r>
    <n v="44885"/>
    <x v="716"/>
    <x v="22"/>
    <x v="2"/>
    <x v="9"/>
    <s v="AmazonBasics 3-Button USB Wired Mouse"/>
    <x v="51"/>
    <n v="2"/>
    <n v="6.01"/>
    <x v="10"/>
    <x v="1"/>
  </r>
  <r>
    <n v="44885"/>
    <x v="295"/>
    <x v="10"/>
    <x v="1"/>
    <x v="8"/>
    <s v="Ultra Commercial Grade Dual Valve Door Closer"/>
    <x v="2702"/>
    <n v="2"/>
    <n v="9.57"/>
    <x v="10"/>
    <x v="1"/>
  </r>
  <r>
    <n v="44885"/>
    <x v="295"/>
    <x v="10"/>
    <x v="0"/>
    <x v="2"/>
    <s v="Belkin 19&quot; Center-Weighted Shelf, Gray"/>
    <x v="2703"/>
    <n v="3"/>
    <n v="-26.54"/>
    <x v="10"/>
    <x v="1"/>
  </r>
  <r>
    <n v="44885"/>
    <x v="271"/>
    <x v="0"/>
    <x v="2"/>
    <x v="15"/>
    <s v="NeatDesk Desktop Scanner &amp; Digital Filing System"/>
    <x v="2704"/>
    <n v="2"/>
    <n v="56"/>
    <x v="10"/>
    <x v="1"/>
  </r>
  <r>
    <n v="44885"/>
    <x v="567"/>
    <x v="16"/>
    <x v="0"/>
    <x v="3"/>
    <s v="Wilson Jones Turn Tabs Binder Tool for Ring Binders"/>
    <x v="2137"/>
    <n v="5"/>
    <n v="-5.78"/>
    <x v="10"/>
    <x v="1"/>
  </r>
  <r>
    <n v="44885"/>
    <x v="567"/>
    <x v="16"/>
    <x v="0"/>
    <x v="2"/>
    <s v="Crate-A-Files"/>
    <x v="2705"/>
    <n v="2"/>
    <n v="1.31"/>
    <x v="10"/>
    <x v="1"/>
  </r>
  <r>
    <n v="44885"/>
    <x v="567"/>
    <x v="16"/>
    <x v="0"/>
    <x v="3"/>
    <s v="Ibico Laser Imprintable Binding System Covers"/>
    <x v="2706"/>
    <n v="4"/>
    <n v="-50.3"/>
    <x v="10"/>
    <x v="1"/>
  </r>
  <r>
    <n v="44885"/>
    <x v="567"/>
    <x v="16"/>
    <x v="1"/>
    <x v="11"/>
    <s v="O'Sullivan Living Dimensions 2-Shelf Bookcases"/>
    <x v="2707"/>
    <n v="3"/>
    <n v="-36.29"/>
    <x v="10"/>
    <x v="1"/>
  </r>
  <r>
    <n v="44885"/>
    <x v="1"/>
    <x v="2"/>
    <x v="1"/>
    <x v="5"/>
    <s v="Global High-Back Leather Tilter, Burgundy"/>
    <x v="2708"/>
    <n v="4"/>
    <n v="-93.47"/>
    <x v="10"/>
    <x v="1"/>
  </r>
  <r>
    <n v="44885"/>
    <x v="147"/>
    <x v="26"/>
    <x v="0"/>
    <x v="3"/>
    <s v="Wilson Jones Custom Binder Spines &amp; Labels"/>
    <x v="1972"/>
    <n v="3"/>
    <n v="-3.43"/>
    <x v="10"/>
    <x v="1"/>
  </r>
  <r>
    <n v="44885"/>
    <x v="147"/>
    <x v="26"/>
    <x v="1"/>
    <x v="11"/>
    <s v="Sauder Barrister Bookcases"/>
    <x v="2709"/>
    <n v="6"/>
    <n v="-247.8"/>
    <x v="10"/>
    <x v="1"/>
  </r>
  <r>
    <n v="44885"/>
    <x v="147"/>
    <x v="26"/>
    <x v="0"/>
    <x v="3"/>
    <s v="Wilson Jones 14 Line Acrylic Coated Pressboard Data Binders"/>
    <x v="2710"/>
    <n v="6"/>
    <n v="-7.37"/>
    <x v="10"/>
    <x v="1"/>
  </r>
  <r>
    <n v="44885"/>
    <x v="10"/>
    <x v="3"/>
    <x v="0"/>
    <x v="3"/>
    <s v="Performers Binder/Pad Holder, Black"/>
    <x v="2711"/>
    <n v="4"/>
    <n v="33.64"/>
    <x v="10"/>
    <x v="1"/>
  </r>
  <r>
    <n v="44885"/>
    <x v="10"/>
    <x v="3"/>
    <x v="0"/>
    <x v="1"/>
    <s v="Avery 485"/>
    <x v="1815"/>
    <n v="4"/>
    <n v="23.56"/>
    <x v="10"/>
    <x v="1"/>
  </r>
  <r>
    <n v="44885"/>
    <x v="439"/>
    <x v="3"/>
    <x v="1"/>
    <x v="8"/>
    <s v="Dana Swing-Arm Lamps"/>
    <x v="2712"/>
    <n v="3"/>
    <n v="8.01"/>
    <x v="10"/>
    <x v="1"/>
  </r>
  <r>
    <n v="44886"/>
    <x v="264"/>
    <x v="10"/>
    <x v="1"/>
    <x v="5"/>
    <s v="Padded Folding Chairs, Black, 4/Carton"/>
    <x v="2713"/>
    <n v="7"/>
    <n v="-11.34"/>
    <x v="10"/>
    <x v="1"/>
  </r>
  <r>
    <n v="44886"/>
    <x v="264"/>
    <x v="10"/>
    <x v="0"/>
    <x v="14"/>
    <s v="Acme Rosewood Handle Letter Opener"/>
    <x v="2714"/>
    <n v="5"/>
    <n v="-3.77"/>
    <x v="10"/>
    <x v="1"/>
  </r>
  <r>
    <n v="44886"/>
    <x v="262"/>
    <x v="17"/>
    <x v="1"/>
    <x v="11"/>
    <s v="Hon Metal Bookcases, Putty"/>
    <x v="70"/>
    <n v="2"/>
    <n v="41.17"/>
    <x v="10"/>
    <x v="1"/>
  </r>
  <r>
    <n v="44886"/>
    <x v="262"/>
    <x v="17"/>
    <x v="0"/>
    <x v="3"/>
    <s v="Square Ring Data Binders, Rigid 75 Pt. Covers, 11&quot; x 14-7/8&quot;"/>
    <x v="2715"/>
    <n v="4"/>
    <n v="23.12"/>
    <x v="10"/>
    <x v="1"/>
  </r>
  <r>
    <n v="44886"/>
    <x v="27"/>
    <x v="0"/>
    <x v="1"/>
    <x v="11"/>
    <s v="O'Sullivan Manor Hill 2-Door Library in Brianna Oak"/>
    <x v="2716"/>
    <n v="2"/>
    <n v="-76.010000000000005"/>
    <x v="10"/>
    <x v="1"/>
  </r>
  <r>
    <n v="44886"/>
    <x v="27"/>
    <x v="0"/>
    <x v="0"/>
    <x v="1"/>
    <s v="Self-Adhesive Address Labels for Typewriters by Universal"/>
    <x v="2717"/>
    <n v="2"/>
    <n v="3.95"/>
    <x v="10"/>
    <x v="1"/>
  </r>
  <r>
    <n v="44886"/>
    <x v="27"/>
    <x v="0"/>
    <x v="2"/>
    <x v="16"/>
    <s v="Sharp 1540cs Digital Laser Copier"/>
    <x v="2567"/>
    <n v="1"/>
    <n v="165"/>
    <x v="10"/>
    <x v="1"/>
  </r>
  <r>
    <n v="44886"/>
    <x v="268"/>
    <x v="18"/>
    <x v="0"/>
    <x v="4"/>
    <s v="Crayola Anti Dust Chalk, 12/Pack"/>
    <x v="2205"/>
    <n v="6"/>
    <n v="4.91"/>
    <x v="10"/>
    <x v="1"/>
  </r>
  <r>
    <n v="44886"/>
    <x v="268"/>
    <x v="18"/>
    <x v="2"/>
    <x v="15"/>
    <s v="Ricoh - Ink Collector Unit for GX3000 Series Printers"/>
    <x v="2718"/>
    <n v="2"/>
    <n v="22.65"/>
    <x v="10"/>
    <x v="1"/>
  </r>
  <r>
    <n v="44886"/>
    <x v="268"/>
    <x v="18"/>
    <x v="0"/>
    <x v="12"/>
    <s v="Hoover Replacement Belts For Soft Guard &amp; Commercial Ltweight Upright Vacs, 2/Pk"/>
    <x v="738"/>
    <n v="5"/>
    <n v="5.14"/>
    <x v="10"/>
    <x v="1"/>
  </r>
  <r>
    <n v="44886"/>
    <x v="268"/>
    <x v="18"/>
    <x v="2"/>
    <x v="9"/>
    <s v="Imation Bio 2GB USBÂ Flash Drive ImationÂ Corp"/>
    <x v="2719"/>
    <n v="3"/>
    <n v="165.29"/>
    <x v="10"/>
    <x v="1"/>
  </r>
  <r>
    <n v="44886"/>
    <x v="673"/>
    <x v="12"/>
    <x v="0"/>
    <x v="12"/>
    <s v="Fellowes Command Center 5-outlet power strip"/>
    <x v="2720"/>
    <n v="6"/>
    <n v="28.49"/>
    <x v="10"/>
    <x v="1"/>
  </r>
  <r>
    <n v="44886"/>
    <x v="673"/>
    <x v="12"/>
    <x v="2"/>
    <x v="9"/>
    <s v="Belkin Standard 104 key USB Keyboard"/>
    <x v="47"/>
    <n v="2"/>
    <n v="-1.46"/>
    <x v="10"/>
    <x v="1"/>
  </r>
  <r>
    <n v="44886"/>
    <x v="673"/>
    <x v="12"/>
    <x v="0"/>
    <x v="1"/>
    <s v="Avery 506"/>
    <x v="356"/>
    <n v="5"/>
    <n v="5.37"/>
    <x v="10"/>
    <x v="1"/>
  </r>
  <r>
    <n v="44886"/>
    <x v="228"/>
    <x v="2"/>
    <x v="1"/>
    <x v="13"/>
    <s v="Bevis Oval Conference Table, Walnut"/>
    <x v="2721"/>
    <n v="8"/>
    <n v="-480.2"/>
    <x v="10"/>
    <x v="1"/>
  </r>
  <r>
    <n v="44886"/>
    <x v="228"/>
    <x v="2"/>
    <x v="2"/>
    <x v="6"/>
    <s v="Logitech B530 USBÂ HeadsetÂ -Â headsetÂ - Full size, Binaural"/>
    <x v="2722"/>
    <n v="5"/>
    <n v="-24.04"/>
    <x v="10"/>
    <x v="1"/>
  </r>
  <r>
    <n v="44886"/>
    <x v="653"/>
    <x v="0"/>
    <x v="0"/>
    <x v="4"/>
    <s v="Eldon Spacemaker Box, Quick-Snap Lid, Clear"/>
    <x v="373"/>
    <n v="2"/>
    <n v="0.73"/>
    <x v="10"/>
    <x v="1"/>
  </r>
  <r>
    <n v="44886"/>
    <x v="653"/>
    <x v="0"/>
    <x v="0"/>
    <x v="3"/>
    <s v="Storex DuraTech Recycled Plastic Frosted Binders"/>
    <x v="2723"/>
    <n v="2"/>
    <n v="-2.54"/>
    <x v="10"/>
    <x v="1"/>
  </r>
  <r>
    <n v="44886"/>
    <x v="653"/>
    <x v="0"/>
    <x v="0"/>
    <x v="12"/>
    <s v="Kensington 6 Outlet SmartSocket Surge Protector"/>
    <x v="522"/>
    <n v="3"/>
    <n v="-67.62"/>
    <x v="10"/>
    <x v="1"/>
  </r>
  <r>
    <n v="44886"/>
    <x v="653"/>
    <x v="0"/>
    <x v="0"/>
    <x v="3"/>
    <s v="Cardinal Hold-It CD Pocket"/>
    <x v="166"/>
    <n v="5"/>
    <n v="-13.17"/>
    <x v="10"/>
    <x v="1"/>
  </r>
  <r>
    <n v="44886"/>
    <x v="209"/>
    <x v="25"/>
    <x v="1"/>
    <x v="8"/>
    <s v="Executive Impressions 14&quot; Two-Color Numerals Wall Clock"/>
    <x v="2724"/>
    <n v="1"/>
    <n v="4.7699999999999996"/>
    <x v="10"/>
    <x v="1"/>
  </r>
  <r>
    <n v="44887"/>
    <x v="187"/>
    <x v="0"/>
    <x v="0"/>
    <x v="12"/>
    <s v="Holmes Replacement Filter for HEPA Air Cleaner, Very Large Room, HEPA Filter"/>
    <x v="2725"/>
    <n v="5"/>
    <n v="-123.86"/>
    <x v="10"/>
    <x v="1"/>
  </r>
  <r>
    <n v="44887"/>
    <x v="187"/>
    <x v="0"/>
    <x v="0"/>
    <x v="3"/>
    <s v="Storex DuraTech Recycled Plastic Frosted Binders"/>
    <x v="2726"/>
    <n v="3"/>
    <n v="-3.82"/>
    <x v="10"/>
    <x v="1"/>
  </r>
  <r>
    <n v="44887"/>
    <x v="576"/>
    <x v="2"/>
    <x v="0"/>
    <x v="3"/>
    <s v="GBC Durable Plastic Covers"/>
    <x v="2727"/>
    <n v="2"/>
    <n v="-9.2899999999999991"/>
    <x v="10"/>
    <x v="1"/>
  </r>
  <r>
    <n v="44887"/>
    <x v="690"/>
    <x v="0"/>
    <x v="1"/>
    <x v="13"/>
    <s v="Hon 2111 Invitation Series Straight Table"/>
    <x v="2728"/>
    <n v="2"/>
    <n v="-32.520000000000003"/>
    <x v="10"/>
    <x v="1"/>
  </r>
  <r>
    <n v="44887"/>
    <x v="539"/>
    <x v="32"/>
    <x v="0"/>
    <x v="0"/>
    <s v="Xerox 1970"/>
    <x v="98"/>
    <n v="3"/>
    <n v="7.02"/>
    <x v="10"/>
    <x v="1"/>
  </r>
  <r>
    <n v="44887"/>
    <x v="64"/>
    <x v="0"/>
    <x v="2"/>
    <x v="9"/>
    <s v="SanDisk Cruzer 8 GB USB Flash Drive"/>
    <x v="2729"/>
    <n v="4"/>
    <n v="-1.36"/>
    <x v="10"/>
    <x v="1"/>
  </r>
  <r>
    <n v="44887"/>
    <x v="387"/>
    <x v="15"/>
    <x v="0"/>
    <x v="3"/>
    <s v="Acco Pressboard Covers with Storage Hooks, 14 7/8&quot; x 11&quot;, Light Blue"/>
    <x v="797"/>
    <n v="2"/>
    <n v="-2.06"/>
    <x v="10"/>
    <x v="1"/>
  </r>
  <r>
    <n v="44887"/>
    <x v="387"/>
    <x v="15"/>
    <x v="0"/>
    <x v="7"/>
    <s v="Vinyl Coated Wire Paper Clips in Organizer Box, 800/Box"/>
    <x v="2730"/>
    <n v="6"/>
    <n v="18.600000000000001"/>
    <x v="10"/>
    <x v="1"/>
  </r>
  <r>
    <n v="44887"/>
    <x v="534"/>
    <x v="3"/>
    <x v="0"/>
    <x v="0"/>
    <s v="Xerox 1887"/>
    <x v="1956"/>
    <n v="2"/>
    <n v="18.21"/>
    <x v="10"/>
    <x v="1"/>
  </r>
  <r>
    <n v="44887"/>
    <x v="534"/>
    <x v="3"/>
    <x v="0"/>
    <x v="0"/>
    <s v="Xerox 1971"/>
    <x v="2731"/>
    <n v="10"/>
    <n v="19.260000000000002"/>
    <x v="10"/>
    <x v="1"/>
  </r>
  <r>
    <n v="44887"/>
    <x v="534"/>
    <x v="3"/>
    <x v="0"/>
    <x v="2"/>
    <s v="Personal Folder Holder, Ebony"/>
    <x v="2732"/>
    <n v="3"/>
    <n v="10.09"/>
    <x v="10"/>
    <x v="1"/>
  </r>
  <r>
    <n v="44887"/>
    <x v="248"/>
    <x v="16"/>
    <x v="2"/>
    <x v="15"/>
    <s v="Texas Instruments TI-34 Scientific Calculator"/>
    <x v="2733"/>
    <n v="3"/>
    <n v="-1.98"/>
    <x v="10"/>
    <x v="1"/>
  </r>
  <r>
    <n v="44887"/>
    <x v="198"/>
    <x v="32"/>
    <x v="0"/>
    <x v="4"/>
    <s v="Newell 341"/>
    <x v="2446"/>
    <n v="4"/>
    <n v="4.96"/>
    <x v="10"/>
    <x v="1"/>
  </r>
  <r>
    <n v="44887"/>
    <x v="198"/>
    <x v="32"/>
    <x v="0"/>
    <x v="0"/>
    <s v="Xerox 1936"/>
    <x v="2268"/>
    <n v="3"/>
    <n v="28.17"/>
    <x v="10"/>
    <x v="1"/>
  </r>
  <r>
    <n v="44888"/>
    <x v="668"/>
    <x v="0"/>
    <x v="0"/>
    <x v="0"/>
    <s v="Xerox 1915"/>
    <x v="602"/>
    <n v="4"/>
    <n v="117.43"/>
    <x v="10"/>
    <x v="1"/>
  </r>
  <r>
    <n v="44888"/>
    <x v="668"/>
    <x v="0"/>
    <x v="0"/>
    <x v="3"/>
    <s v="GBC Recycled Regency Composition Covers"/>
    <x v="2734"/>
    <n v="2"/>
    <n v="-40.65"/>
    <x v="10"/>
    <x v="1"/>
  </r>
  <r>
    <n v="44888"/>
    <x v="668"/>
    <x v="0"/>
    <x v="0"/>
    <x v="2"/>
    <s v="Tenex Personal Self-Stacking Standard File Box, Black/Gray"/>
    <x v="2735"/>
    <n v="2"/>
    <n v="2.37"/>
    <x v="10"/>
    <x v="1"/>
  </r>
  <r>
    <n v="44888"/>
    <x v="372"/>
    <x v="23"/>
    <x v="0"/>
    <x v="12"/>
    <s v="Sanyo Counter Height Refrigerator with Crisper, 3.6 Cubic Foot, Stainless Steel/Black"/>
    <x v="2736"/>
    <n v="8"/>
    <n v="735.03"/>
    <x v="10"/>
    <x v="1"/>
  </r>
  <r>
    <n v="44888"/>
    <x v="372"/>
    <x v="23"/>
    <x v="0"/>
    <x v="4"/>
    <s v="Newell 315"/>
    <x v="150"/>
    <n v="3"/>
    <n v="4.49"/>
    <x v="10"/>
    <x v="1"/>
  </r>
  <r>
    <n v="44888"/>
    <x v="517"/>
    <x v="7"/>
    <x v="2"/>
    <x v="6"/>
    <s v="Nortel Meridian M3904 Professional Digital phone"/>
    <x v="2235"/>
    <n v="2"/>
    <n v="89.31"/>
    <x v="10"/>
    <x v="1"/>
  </r>
  <r>
    <n v="44888"/>
    <x v="517"/>
    <x v="7"/>
    <x v="0"/>
    <x v="0"/>
    <s v="1/4 Fold Party Design Invitations &amp; White Envelopes, 24 8-1/2&quot; X 11&quot; Cards, 25 Env./Pack"/>
    <x v="2737"/>
    <n v="6"/>
    <n v="20.73"/>
    <x v="10"/>
    <x v="1"/>
  </r>
  <r>
    <n v="44888"/>
    <x v="517"/>
    <x v="7"/>
    <x v="0"/>
    <x v="4"/>
    <s v="Sanford Colorific Eraseable Coloring Pencils, 12 Count"/>
    <x v="342"/>
    <n v="4"/>
    <n v="5.64"/>
    <x v="10"/>
    <x v="1"/>
  </r>
  <r>
    <n v="44888"/>
    <x v="517"/>
    <x v="7"/>
    <x v="0"/>
    <x v="10"/>
    <s v="Staple envelope"/>
    <x v="2738"/>
    <n v="2"/>
    <n v="7.78"/>
    <x v="10"/>
    <x v="1"/>
  </r>
  <r>
    <n v="44888"/>
    <x v="517"/>
    <x v="7"/>
    <x v="0"/>
    <x v="0"/>
    <s v="Xerox 226"/>
    <x v="2167"/>
    <n v="6"/>
    <n v="18.66"/>
    <x v="10"/>
    <x v="1"/>
  </r>
  <r>
    <n v="44889"/>
    <x v="111"/>
    <x v="3"/>
    <x v="2"/>
    <x v="9"/>
    <s v="Verbatim 25 GB 6x Blu-ray Single Layer Recordable Disc, 3/Pack"/>
    <x v="51"/>
    <n v="2"/>
    <n v="6.15"/>
    <x v="10"/>
    <x v="1"/>
  </r>
  <r>
    <n v="44889"/>
    <x v="111"/>
    <x v="3"/>
    <x v="0"/>
    <x v="3"/>
    <s v="Acco PRESSTEX Data Binder with Storage Hooks, Dark Blue, 14 7/8&quot; X 11&quot;"/>
    <x v="2739"/>
    <n v="6"/>
    <n v="9.36"/>
    <x v="10"/>
    <x v="1"/>
  </r>
  <r>
    <n v="44889"/>
    <x v="111"/>
    <x v="3"/>
    <x v="0"/>
    <x v="0"/>
    <s v="Xerox 1943"/>
    <x v="1155"/>
    <n v="3"/>
    <n v="68.959999999999994"/>
    <x v="10"/>
    <x v="1"/>
  </r>
  <r>
    <n v="44889"/>
    <x v="111"/>
    <x v="3"/>
    <x v="1"/>
    <x v="8"/>
    <s v="Luxo Economy Swing Arm Lamp"/>
    <x v="2740"/>
    <n v="4"/>
    <n v="22.33"/>
    <x v="10"/>
    <x v="1"/>
  </r>
  <r>
    <n v="44889"/>
    <x v="0"/>
    <x v="3"/>
    <x v="0"/>
    <x v="0"/>
    <s v="Xerox 1919"/>
    <x v="2741"/>
    <n v="9"/>
    <n v="180.77"/>
    <x v="10"/>
    <x v="1"/>
  </r>
  <r>
    <n v="44889"/>
    <x v="0"/>
    <x v="3"/>
    <x v="0"/>
    <x v="4"/>
    <s v="Prang Colored Pencils"/>
    <x v="2742"/>
    <n v="5"/>
    <n v="6.62"/>
    <x v="10"/>
    <x v="1"/>
  </r>
  <r>
    <n v="44889"/>
    <x v="18"/>
    <x v="3"/>
    <x v="0"/>
    <x v="3"/>
    <s v="Avery Reinforcements for Hole-Punch Pages"/>
    <x v="599"/>
    <n v="2"/>
    <n v="0.99"/>
    <x v="10"/>
    <x v="1"/>
  </r>
  <r>
    <n v="44889"/>
    <x v="18"/>
    <x v="3"/>
    <x v="0"/>
    <x v="0"/>
    <s v="Xerox 225"/>
    <x v="5"/>
    <n v="3"/>
    <n v="9.33"/>
    <x v="10"/>
    <x v="1"/>
  </r>
  <r>
    <n v="44889"/>
    <x v="18"/>
    <x v="3"/>
    <x v="0"/>
    <x v="2"/>
    <s v="Fellowes Bankers Box Staxonsteel Drawer File/Stacking System"/>
    <x v="2743"/>
    <n v="7"/>
    <n v="54.58"/>
    <x v="10"/>
    <x v="1"/>
  </r>
  <r>
    <n v="44889"/>
    <x v="18"/>
    <x v="3"/>
    <x v="0"/>
    <x v="3"/>
    <s v="Avery Premier Heavy-Duty Binder with Round Locking Rings"/>
    <x v="2744"/>
    <n v="8"/>
    <n v="29.7"/>
    <x v="10"/>
    <x v="1"/>
  </r>
  <r>
    <n v="44890"/>
    <x v="394"/>
    <x v="25"/>
    <x v="0"/>
    <x v="4"/>
    <s v="Newell 349"/>
    <x v="342"/>
    <n v="5"/>
    <n v="1.48"/>
    <x v="10"/>
    <x v="1"/>
  </r>
  <r>
    <n v="44891"/>
    <x v="133"/>
    <x v="32"/>
    <x v="0"/>
    <x v="3"/>
    <s v="Pressboard Covers with Storage Hooks, 9 1/2&quot; x 11&quot;, Light Blue"/>
    <x v="57"/>
    <n v="3"/>
    <n v="6.92"/>
    <x v="10"/>
    <x v="1"/>
  </r>
  <r>
    <n v="44891"/>
    <x v="133"/>
    <x v="32"/>
    <x v="0"/>
    <x v="2"/>
    <s v="Tennsco Lockers, Sand"/>
    <x v="2745"/>
    <n v="5"/>
    <n v="25.18"/>
    <x v="10"/>
    <x v="1"/>
  </r>
  <r>
    <n v="44891"/>
    <x v="133"/>
    <x v="32"/>
    <x v="0"/>
    <x v="3"/>
    <s v="Aluminum Screw Posts"/>
    <x v="2746"/>
    <n v="4"/>
    <n v="30.52"/>
    <x v="10"/>
    <x v="1"/>
  </r>
  <r>
    <n v="44891"/>
    <x v="133"/>
    <x v="32"/>
    <x v="0"/>
    <x v="0"/>
    <s v="Loose Memo Sheets"/>
    <x v="1322"/>
    <n v="3"/>
    <n v="5.15"/>
    <x v="10"/>
    <x v="1"/>
  </r>
  <r>
    <n v="44891"/>
    <x v="572"/>
    <x v="15"/>
    <x v="1"/>
    <x v="8"/>
    <s v="Howard Miller 12-3/4 Diameter Accuwave DS  Wall Clock"/>
    <x v="2747"/>
    <n v="11"/>
    <n v="190.43"/>
    <x v="10"/>
    <x v="1"/>
  </r>
  <r>
    <n v="44891"/>
    <x v="400"/>
    <x v="24"/>
    <x v="2"/>
    <x v="16"/>
    <s v="Canon PC1080F Personal Copier"/>
    <x v="2748"/>
    <n v="1"/>
    <n v="234"/>
    <x v="10"/>
    <x v="1"/>
  </r>
  <r>
    <n v="44892"/>
    <x v="445"/>
    <x v="16"/>
    <x v="1"/>
    <x v="13"/>
    <s v="Hon Practical Foundations 30 x 60 Training Table, Light Gray/Charcoal"/>
    <x v="2749"/>
    <n v="3"/>
    <n v="-157.01"/>
    <x v="10"/>
    <x v="1"/>
  </r>
  <r>
    <n v="44892"/>
    <x v="445"/>
    <x v="16"/>
    <x v="2"/>
    <x v="9"/>
    <s v="Logitech Media Keyboard K200"/>
    <x v="473"/>
    <n v="3"/>
    <n v="-1.05"/>
    <x v="10"/>
    <x v="1"/>
  </r>
  <r>
    <n v="44892"/>
    <x v="101"/>
    <x v="3"/>
    <x v="1"/>
    <x v="5"/>
    <s v="Situations Contoured Folding Chairs, 4/Set"/>
    <x v="1687"/>
    <n v="5"/>
    <n v="17.75"/>
    <x v="10"/>
    <x v="1"/>
  </r>
  <r>
    <n v="44892"/>
    <x v="586"/>
    <x v="13"/>
    <x v="0"/>
    <x v="3"/>
    <s v="Zipper Ring Binder Pockets"/>
    <x v="274"/>
    <n v="2"/>
    <n v="3.06"/>
    <x v="10"/>
    <x v="1"/>
  </r>
  <r>
    <n v="44892"/>
    <x v="514"/>
    <x v="7"/>
    <x v="2"/>
    <x v="6"/>
    <s v="Apple EarPods with Remote and Mic"/>
    <x v="2750"/>
    <n v="3"/>
    <n v="23.51"/>
    <x v="10"/>
    <x v="1"/>
  </r>
  <r>
    <n v="44892"/>
    <x v="514"/>
    <x v="7"/>
    <x v="2"/>
    <x v="9"/>
    <s v="Perixx PERIBOARD-512B, Ergonomic Split Keyboard"/>
    <x v="2751"/>
    <n v="3"/>
    <n v="7.35"/>
    <x v="10"/>
    <x v="1"/>
  </r>
  <r>
    <n v="44892"/>
    <x v="617"/>
    <x v="20"/>
    <x v="0"/>
    <x v="4"/>
    <s v="Peel-Off China Markers"/>
    <x v="2245"/>
    <n v="3"/>
    <n v="12.51"/>
    <x v="10"/>
    <x v="1"/>
  </r>
  <r>
    <n v="44892"/>
    <x v="188"/>
    <x v="3"/>
    <x v="2"/>
    <x v="9"/>
    <s v="Sony 64GB Class 10 Micro SDHC R40 Memory Card"/>
    <x v="2752"/>
    <n v="3"/>
    <n v="22.67"/>
    <x v="10"/>
    <x v="1"/>
  </r>
  <r>
    <n v="44892"/>
    <x v="188"/>
    <x v="3"/>
    <x v="0"/>
    <x v="0"/>
    <s v="Snap-A-Way Black Print Carbonless Ruled Speed Letter, Triplicate"/>
    <x v="2753"/>
    <n v="3"/>
    <n v="53.5"/>
    <x v="10"/>
    <x v="1"/>
  </r>
  <r>
    <n v="44892"/>
    <x v="469"/>
    <x v="2"/>
    <x v="2"/>
    <x v="6"/>
    <s v="LG Exalt"/>
    <x v="2754"/>
    <n v="8"/>
    <n v="-162.22999999999999"/>
    <x v="10"/>
    <x v="1"/>
  </r>
  <r>
    <n v="44892"/>
    <x v="338"/>
    <x v="32"/>
    <x v="0"/>
    <x v="0"/>
    <s v="Xerox 1977"/>
    <x v="61"/>
    <n v="6"/>
    <n v="19.239999999999998"/>
    <x v="10"/>
    <x v="1"/>
  </r>
  <r>
    <n v="44892"/>
    <x v="338"/>
    <x v="32"/>
    <x v="0"/>
    <x v="0"/>
    <s v="Xerox 1884"/>
    <x v="2268"/>
    <n v="3"/>
    <n v="28.17"/>
    <x v="10"/>
    <x v="1"/>
  </r>
  <r>
    <n v="44892"/>
    <x v="338"/>
    <x v="32"/>
    <x v="2"/>
    <x v="9"/>
    <s v="Logitech G35 7.1-Channel Surround Sound Headset"/>
    <x v="2755"/>
    <n v="2"/>
    <n v="88.39"/>
    <x v="10"/>
    <x v="1"/>
  </r>
  <r>
    <n v="44892"/>
    <x v="338"/>
    <x v="32"/>
    <x v="1"/>
    <x v="11"/>
    <s v="Rush Hierlooms Collection 1&quot; Thick Stackable Bookcases"/>
    <x v="2756"/>
    <n v="1"/>
    <n v="32.49"/>
    <x v="10"/>
    <x v="1"/>
  </r>
  <r>
    <n v="44892"/>
    <x v="338"/>
    <x v="32"/>
    <x v="1"/>
    <x v="8"/>
    <s v="Tensor &quot;Hersey Kiss&quot; Styled Floor Lamp"/>
    <x v="2757"/>
    <n v="3"/>
    <n v="4.68"/>
    <x v="10"/>
    <x v="1"/>
  </r>
  <r>
    <n v="44892"/>
    <x v="338"/>
    <x v="32"/>
    <x v="0"/>
    <x v="0"/>
    <s v="Xerox 197"/>
    <x v="276"/>
    <n v="5"/>
    <n v="69.709999999999994"/>
    <x v="10"/>
    <x v="1"/>
  </r>
  <r>
    <n v="44892"/>
    <x v="338"/>
    <x v="32"/>
    <x v="1"/>
    <x v="13"/>
    <s v="Hon Non-Folding Utility Tables"/>
    <x v="2758"/>
    <n v="4"/>
    <n v="0"/>
    <x v="10"/>
    <x v="1"/>
  </r>
  <r>
    <n v="44893"/>
    <x v="696"/>
    <x v="1"/>
    <x v="1"/>
    <x v="8"/>
    <s v="Eldon 100 Class Desk Accessories"/>
    <x v="2759"/>
    <n v="9"/>
    <n v="-8.49"/>
    <x v="10"/>
    <x v="1"/>
  </r>
  <r>
    <n v="44893"/>
    <x v="696"/>
    <x v="1"/>
    <x v="0"/>
    <x v="2"/>
    <s v="Belkin 19&quot; Vented Equipment Shelf, Black"/>
    <x v="2066"/>
    <n v="2"/>
    <n v="-19.559999999999999"/>
    <x v="10"/>
    <x v="1"/>
  </r>
  <r>
    <n v="44893"/>
    <x v="696"/>
    <x v="1"/>
    <x v="0"/>
    <x v="2"/>
    <s v="Tenex Personal Project File with Scoop Front Design, Black"/>
    <x v="2760"/>
    <n v="5"/>
    <n v="4.04"/>
    <x v="10"/>
    <x v="1"/>
  </r>
  <r>
    <n v="44893"/>
    <x v="696"/>
    <x v="1"/>
    <x v="2"/>
    <x v="6"/>
    <s v="Logitech Mobile Speakerphone P710e -Â speaker phone"/>
    <x v="2761"/>
    <n v="6"/>
    <n v="56.69"/>
    <x v="10"/>
    <x v="1"/>
  </r>
  <r>
    <n v="44893"/>
    <x v="164"/>
    <x v="1"/>
    <x v="1"/>
    <x v="8"/>
    <s v="Eldon &quot;L&quot; Workstation Diamond Chairmat"/>
    <x v="2019"/>
    <n v="5"/>
    <n v="-182.35"/>
    <x v="10"/>
    <x v="1"/>
  </r>
  <r>
    <n v="44893"/>
    <x v="717"/>
    <x v="20"/>
    <x v="1"/>
    <x v="8"/>
    <s v="Tenex Contemporary Contur Chairmats for Low and Medium Pile Carpet, Computer, 39&quot; x 49&quot;"/>
    <x v="2762"/>
    <n v="3"/>
    <n v="64.52"/>
    <x v="10"/>
    <x v="1"/>
  </r>
  <r>
    <n v="44893"/>
    <x v="231"/>
    <x v="20"/>
    <x v="1"/>
    <x v="8"/>
    <s v="Executive Impressions 14&quot; Two-Color Numerals Wall Clock"/>
    <x v="2763"/>
    <n v="3"/>
    <n v="27.95"/>
    <x v="10"/>
    <x v="1"/>
  </r>
  <r>
    <n v="44893"/>
    <x v="231"/>
    <x v="20"/>
    <x v="0"/>
    <x v="10"/>
    <s v="Staple envelope"/>
    <x v="1278"/>
    <n v="8"/>
    <n v="29.25"/>
    <x v="10"/>
    <x v="1"/>
  </r>
  <r>
    <n v="44893"/>
    <x v="438"/>
    <x v="0"/>
    <x v="0"/>
    <x v="0"/>
    <s v="Xerox 1941"/>
    <x v="602"/>
    <n v="4"/>
    <n v="117.43"/>
    <x v="10"/>
    <x v="1"/>
  </r>
  <r>
    <n v="44893"/>
    <x v="415"/>
    <x v="31"/>
    <x v="0"/>
    <x v="4"/>
    <s v="BIC Brite Liner Highlighters"/>
    <x v="2030"/>
    <n v="2"/>
    <n v="3.48"/>
    <x v="10"/>
    <x v="1"/>
  </r>
  <r>
    <n v="44893"/>
    <x v="63"/>
    <x v="3"/>
    <x v="0"/>
    <x v="12"/>
    <s v="Holmes Visible Mist Ultrasonic Humidifier with 2.3-Gallon Output per Day, Replacement Filter"/>
    <x v="2764"/>
    <n v="4"/>
    <n v="15.4"/>
    <x v="10"/>
    <x v="1"/>
  </r>
  <r>
    <n v="44893"/>
    <x v="632"/>
    <x v="10"/>
    <x v="1"/>
    <x v="8"/>
    <s v="Seth Thomas 13 1/2&quot; Wall Clock"/>
    <x v="2765"/>
    <n v="5"/>
    <n v="9.7799999999999994"/>
    <x v="10"/>
    <x v="1"/>
  </r>
  <r>
    <n v="44893"/>
    <x v="632"/>
    <x v="10"/>
    <x v="0"/>
    <x v="7"/>
    <s v="Staples"/>
    <x v="2766"/>
    <n v="2"/>
    <n v="0.56000000000000005"/>
    <x v="10"/>
    <x v="1"/>
  </r>
  <r>
    <n v="44894"/>
    <x v="472"/>
    <x v="14"/>
    <x v="1"/>
    <x v="5"/>
    <s v="Global Manager's Adjustable Task Chair, Storm"/>
    <x v="2143"/>
    <n v="2"/>
    <n v="87.57"/>
    <x v="10"/>
    <x v="1"/>
  </r>
  <r>
    <n v="44894"/>
    <x v="472"/>
    <x v="14"/>
    <x v="0"/>
    <x v="12"/>
    <s v="Honeywell Enviracaire Portable HEPA Air Cleaner for up to 10 x 16 Room"/>
    <x v="2767"/>
    <n v="5"/>
    <n v="178.9"/>
    <x v="10"/>
    <x v="1"/>
  </r>
  <r>
    <n v="44894"/>
    <x v="472"/>
    <x v="14"/>
    <x v="0"/>
    <x v="2"/>
    <s v="Mini 13-1/2 Capacity Data Binder Rack, Pearl"/>
    <x v="2768"/>
    <n v="4"/>
    <n v="130.87"/>
    <x v="10"/>
    <x v="1"/>
  </r>
  <r>
    <n v="44894"/>
    <x v="472"/>
    <x v="14"/>
    <x v="0"/>
    <x v="4"/>
    <s v="BOSTON Model 1800 Electric Pencil Sharpeners, Putty/Woodgrain"/>
    <x v="2769"/>
    <n v="9"/>
    <n v="46.93"/>
    <x v="10"/>
    <x v="1"/>
  </r>
  <r>
    <n v="44894"/>
    <x v="478"/>
    <x v="14"/>
    <x v="0"/>
    <x v="0"/>
    <s v="Easy-staple paper"/>
    <x v="611"/>
    <n v="4"/>
    <n v="9.36"/>
    <x v="10"/>
    <x v="1"/>
  </r>
  <r>
    <n v="44894"/>
    <x v="478"/>
    <x v="14"/>
    <x v="1"/>
    <x v="5"/>
    <s v="Global High-Back Leather Tilter, Burgundy"/>
    <x v="2770"/>
    <n v="9"/>
    <n v="121.76"/>
    <x v="10"/>
    <x v="1"/>
  </r>
  <r>
    <n v="44894"/>
    <x v="630"/>
    <x v="0"/>
    <x v="2"/>
    <x v="9"/>
    <s v="Kingston Digital DataTraveler 16GB USB 2.0"/>
    <x v="2771"/>
    <n v="3"/>
    <n v="-0.27"/>
    <x v="10"/>
    <x v="1"/>
  </r>
  <r>
    <n v="44894"/>
    <x v="630"/>
    <x v="0"/>
    <x v="0"/>
    <x v="3"/>
    <s v="GBC Imprintable Covers"/>
    <x v="2772"/>
    <n v="4"/>
    <n v="-13.62"/>
    <x v="10"/>
    <x v="1"/>
  </r>
  <r>
    <n v="44894"/>
    <x v="1"/>
    <x v="3"/>
    <x v="0"/>
    <x v="3"/>
    <s v="Acco PRESSTEX Data Binder with Storage Hooks, Dark Blue, 14 7/8&quot; X 11&quot;"/>
    <x v="2773"/>
    <n v="1"/>
    <n v="1.56"/>
    <x v="10"/>
    <x v="1"/>
  </r>
  <r>
    <n v="44894"/>
    <x v="89"/>
    <x v="3"/>
    <x v="0"/>
    <x v="4"/>
    <s v="Boston Electric Pencil Sharpener, Model 1818, Charcoal Black"/>
    <x v="2051"/>
    <n v="2"/>
    <n v="15.76"/>
    <x v="10"/>
    <x v="1"/>
  </r>
  <r>
    <n v="44895"/>
    <x v="494"/>
    <x v="2"/>
    <x v="0"/>
    <x v="3"/>
    <s v="Fellowes PB200 Plastic Comb Binding Machine"/>
    <x v="2774"/>
    <n v="3"/>
    <n v="-122.39"/>
    <x v="10"/>
    <x v="1"/>
  </r>
  <r>
    <n v="44895"/>
    <x v="494"/>
    <x v="2"/>
    <x v="0"/>
    <x v="7"/>
    <s v="Revere Boxed Rubber Bands by Revere"/>
    <x v="2775"/>
    <n v="7"/>
    <n v="-2.38"/>
    <x v="10"/>
    <x v="1"/>
  </r>
  <r>
    <n v="44895"/>
    <x v="494"/>
    <x v="2"/>
    <x v="2"/>
    <x v="6"/>
    <s v="Motorla HX550 Universal Bluetooth Headset"/>
    <x v="2776"/>
    <n v="4"/>
    <n v="15.82"/>
    <x v="10"/>
    <x v="1"/>
  </r>
  <r>
    <n v="44895"/>
    <x v="35"/>
    <x v="0"/>
    <x v="0"/>
    <x v="3"/>
    <s v="GBC Instant Report Kit"/>
    <x v="2777"/>
    <n v="3"/>
    <n v="-5.82"/>
    <x v="10"/>
    <x v="1"/>
  </r>
  <r>
    <n v="44895"/>
    <x v="152"/>
    <x v="5"/>
    <x v="0"/>
    <x v="10"/>
    <s v="#10- 4 1/8&quot; x 9 1/2&quot; Recycled Envelopes"/>
    <x v="1649"/>
    <n v="2"/>
    <n v="8.2200000000000006"/>
    <x v="10"/>
    <x v="1"/>
  </r>
  <r>
    <n v="44895"/>
    <x v="152"/>
    <x v="5"/>
    <x v="0"/>
    <x v="10"/>
    <s v="Tyvek  Top-Opening Peel &amp; Seel  Envelopes, Gray"/>
    <x v="2778"/>
    <n v="2"/>
    <n v="32.35"/>
    <x v="10"/>
    <x v="1"/>
  </r>
  <r>
    <n v="44895"/>
    <x v="195"/>
    <x v="25"/>
    <x v="2"/>
    <x v="6"/>
    <s v="Avaya 4621SW VoIP phone"/>
    <x v="2779"/>
    <n v="3"/>
    <n v="19.97"/>
    <x v="10"/>
    <x v="1"/>
  </r>
  <r>
    <n v="44895"/>
    <x v="219"/>
    <x v="20"/>
    <x v="0"/>
    <x v="0"/>
    <s v="Avoid Verbal Orders Carbonless Minifold Book"/>
    <x v="2780"/>
    <n v="7"/>
    <n v="10.88"/>
    <x v="10"/>
    <x v="1"/>
  </r>
  <r>
    <n v="44895"/>
    <x v="219"/>
    <x v="20"/>
    <x v="1"/>
    <x v="11"/>
    <s v="Hon Metal Bookcases, Black"/>
    <x v="2781"/>
    <n v="12"/>
    <n v="42.59"/>
    <x v="10"/>
    <x v="1"/>
  </r>
  <r>
    <n v="44895"/>
    <x v="522"/>
    <x v="17"/>
    <x v="1"/>
    <x v="8"/>
    <s v="DAX Contemporary Wood Frame with Silver Metal Mat, Desktop, 11 x 14 Size"/>
    <x v="2690"/>
    <n v="4"/>
    <n v="29.15"/>
    <x v="10"/>
    <x v="1"/>
  </r>
  <r>
    <n v="44895"/>
    <x v="522"/>
    <x v="17"/>
    <x v="0"/>
    <x v="0"/>
    <s v="Xerox 1997"/>
    <x v="499"/>
    <n v="4"/>
    <n v="12.44"/>
    <x v="10"/>
    <x v="1"/>
  </r>
  <r>
    <n v="44895"/>
    <x v="518"/>
    <x v="25"/>
    <x v="1"/>
    <x v="8"/>
    <s v="Dana Swing-Arm Lamps"/>
    <x v="272"/>
    <n v="2"/>
    <n v="1.07"/>
    <x v="10"/>
    <x v="1"/>
  </r>
  <r>
    <n v="44895"/>
    <x v="336"/>
    <x v="25"/>
    <x v="0"/>
    <x v="3"/>
    <s v="Avery Durable Binders"/>
    <x v="218"/>
    <n v="7"/>
    <n v="-4.2300000000000004"/>
    <x v="10"/>
    <x v="1"/>
  </r>
  <r>
    <n v="44895"/>
    <x v="336"/>
    <x v="25"/>
    <x v="0"/>
    <x v="12"/>
    <s v="Belkin 8 Outlet Surge Protector"/>
    <x v="1159"/>
    <n v="3"/>
    <n v="9.84"/>
    <x v="10"/>
    <x v="1"/>
  </r>
  <r>
    <n v="44895"/>
    <x v="336"/>
    <x v="25"/>
    <x v="1"/>
    <x v="8"/>
    <s v="Luxo Professional Fluorescent Magnifier Lamp with Clamp-Mount Base"/>
    <x v="2782"/>
    <n v="2"/>
    <n v="25.18"/>
    <x v="10"/>
    <x v="1"/>
  </r>
  <r>
    <n v="44896"/>
    <x v="391"/>
    <x v="22"/>
    <x v="0"/>
    <x v="3"/>
    <s v="Wilson Jones Heavy-Duty Casebound Ring Binders with Metal Hinges"/>
    <x v="2783"/>
    <n v="2"/>
    <n v="19.399999999999999"/>
    <x v="11"/>
    <x v="1"/>
  </r>
  <r>
    <n v="44896"/>
    <x v="685"/>
    <x v="0"/>
    <x v="1"/>
    <x v="8"/>
    <s v="Eldon Image Series Desk Accessories, Burgundy"/>
    <x v="2784"/>
    <n v="4"/>
    <n v="-4.01"/>
    <x v="11"/>
    <x v="1"/>
  </r>
  <r>
    <n v="44896"/>
    <x v="165"/>
    <x v="22"/>
    <x v="0"/>
    <x v="4"/>
    <s v="Prang Drawing Pencil Set"/>
    <x v="670"/>
    <n v="5"/>
    <n v="5.56"/>
    <x v="11"/>
    <x v="1"/>
  </r>
  <r>
    <n v="44896"/>
    <x v="435"/>
    <x v="6"/>
    <x v="0"/>
    <x v="2"/>
    <s v="Decoflex Hanging Personal Folder File, Blue"/>
    <x v="2785"/>
    <n v="4"/>
    <n v="16.649999999999999"/>
    <x v="11"/>
    <x v="1"/>
  </r>
  <r>
    <n v="44896"/>
    <x v="435"/>
    <x v="6"/>
    <x v="0"/>
    <x v="3"/>
    <s v="GBC Pre-Punched Binding Paper, Plastic, White, 8-1/2&quot; x 11&quot;"/>
    <x v="2429"/>
    <n v="4"/>
    <n v="30.7"/>
    <x v="11"/>
    <x v="1"/>
  </r>
  <r>
    <n v="44896"/>
    <x v="581"/>
    <x v="22"/>
    <x v="1"/>
    <x v="5"/>
    <s v="Global Troy Executive Leather Low-Back Tilter"/>
    <x v="2403"/>
    <n v="5"/>
    <n v="125.25"/>
    <x v="11"/>
    <x v="1"/>
  </r>
  <r>
    <n v="44896"/>
    <x v="581"/>
    <x v="22"/>
    <x v="0"/>
    <x v="0"/>
    <s v="Xerox 219"/>
    <x v="331"/>
    <n v="5"/>
    <n v="15.55"/>
    <x v="11"/>
    <x v="1"/>
  </r>
  <r>
    <n v="44896"/>
    <x v="581"/>
    <x v="22"/>
    <x v="1"/>
    <x v="13"/>
    <s v="Bush Advantage Collection Round Conference Table"/>
    <x v="2786"/>
    <n v="9"/>
    <n v="401.81"/>
    <x v="11"/>
    <x v="1"/>
  </r>
  <r>
    <n v="44896"/>
    <x v="581"/>
    <x v="22"/>
    <x v="0"/>
    <x v="2"/>
    <s v="Tennsco Industrial Shelving"/>
    <x v="1155"/>
    <n v="3"/>
    <n v="2.93"/>
    <x v="11"/>
    <x v="1"/>
  </r>
  <r>
    <n v="44896"/>
    <x v="581"/>
    <x v="22"/>
    <x v="0"/>
    <x v="0"/>
    <s v="Xerox Color Copier Paper, 11&quot; x 17&quot;, Ream"/>
    <x v="809"/>
    <n v="5"/>
    <n v="52.53"/>
    <x v="11"/>
    <x v="1"/>
  </r>
  <r>
    <n v="44896"/>
    <x v="607"/>
    <x v="3"/>
    <x v="1"/>
    <x v="5"/>
    <s v="GuestStacker Chair with Chrome Finish Legs"/>
    <x v="2787"/>
    <n v="9"/>
    <n v="267.67"/>
    <x v="11"/>
    <x v="1"/>
  </r>
  <r>
    <n v="44896"/>
    <x v="338"/>
    <x v="14"/>
    <x v="0"/>
    <x v="0"/>
    <s v="Xerox 207"/>
    <x v="5"/>
    <n v="3"/>
    <n v="9.33"/>
    <x v="11"/>
    <x v="1"/>
  </r>
  <r>
    <n v="44896"/>
    <x v="338"/>
    <x v="14"/>
    <x v="0"/>
    <x v="4"/>
    <s v="Newell 307"/>
    <x v="2788"/>
    <n v="2"/>
    <n v="1.02"/>
    <x v="11"/>
    <x v="1"/>
  </r>
  <r>
    <n v="44896"/>
    <x v="338"/>
    <x v="14"/>
    <x v="0"/>
    <x v="0"/>
    <s v="Wirebound Message Books, Four 2 3/4&quot; x 5&quot; Forms per Page, 600 Sets per Book"/>
    <x v="2414"/>
    <n v="2"/>
    <n v="8.7100000000000009"/>
    <x v="11"/>
    <x v="1"/>
  </r>
  <r>
    <n v="44898"/>
    <x v="78"/>
    <x v="2"/>
    <x v="2"/>
    <x v="15"/>
    <s v="Lexmark MarkNet N8150 Wireless Print Server"/>
    <x v="2789"/>
    <n v="4"/>
    <n v="-337.64"/>
    <x v="11"/>
    <x v="1"/>
  </r>
  <r>
    <n v="44898"/>
    <x v="78"/>
    <x v="2"/>
    <x v="1"/>
    <x v="8"/>
    <s v="3M Hangers With Command Adhesive"/>
    <x v="2790"/>
    <n v="1"/>
    <n v="0.78"/>
    <x v="11"/>
    <x v="1"/>
  </r>
  <r>
    <n v="44898"/>
    <x v="114"/>
    <x v="20"/>
    <x v="0"/>
    <x v="3"/>
    <s v="Cardinal Poly Pocket Divider Pockets for Ring Binders"/>
    <x v="343"/>
    <n v="4"/>
    <n v="3.36"/>
    <x v="11"/>
    <x v="1"/>
  </r>
  <r>
    <n v="44898"/>
    <x v="314"/>
    <x v="2"/>
    <x v="0"/>
    <x v="0"/>
    <s v="Message Book, Wirebound, Four 5 1/2&quot; X 4&quot; Forms/Pg., 200 Dupl. Sets/Book"/>
    <x v="0"/>
    <n v="2"/>
    <n v="5.55"/>
    <x v="11"/>
    <x v="1"/>
  </r>
  <r>
    <n v="44898"/>
    <x v="314"/>
    <x v="2"/>
    <x v="2"/>
    <x v="9"/>
    <s v="Verbatim 25 GB 6x Blu-ray Single Layer Recordable Disc, 25/Pack"/>
    <x v="1960"/>
    <n v="2"/>
    <n v="10.58"/>
    <x v="11"/>
    <x v="1"/>
  </r>
  <r>
    <n v="44898"/>
    <x v="544"/>
    <x v="20"/>
    <x v="0"/>
    <x v="3"/>
    <s v="GBC Therma-A-Bind 250T Electric Binding System"/>
    <x v="2791"/>
    <n v="6"/>
    <n v="206.62"/>
    <x v="11"/>
    <x v="1"/>
  </r>
  <r>
    <n v="44898"/>
    <x v="517"/>
    <x v="3"/>
    <x v="1"/>
    <x v="11"/>
    <s v="Sauder Forest Hills Library, Woodland Oak Finish"/>
    <x v="2792"/>
    <n v="3"/>
    <n v="-29.61"/>
    <x v="11"/>
    <x v="1"/>
  </r>
  <r>
    <n v="44898"/>
    <x v="419"/>
    <x v="25"/>
    <x v="1"/>
    <x v="8"/>
    <s v="Seth Thomas 16&quot; Steel Case Clock"/>
    <x v="2793"/>
    <n v="3"/>
    <n v="12.67"/>
    <x v="11"/>
    <x v="1"/>
  </r>
  <r>
    <n v="44898"/>
    <x v="419"/>
    <x v="25"/>
    <x v="0"/>
    <x v="3"/>
    <s v="GBC DocuBind P50 Personal Binding Machine"/>
    <x v="574"/>
    <n v="5"/>
    <n v="-73.58"/>
    <x v="11"/>
    <x v="1"/>
  </r>
  <r>
    <n v="44898"/>
    <x v="419"/>
    <x v="25"/>
    <x v="2"/>
    <x v="6"/>
    <s v="Panasonic KX-TG6844B Expandable Digital Cordless Telephone"/>
    <x v="325"/>
    <n v="2"/>
    <n v="9.24"/>
    <x v="11"/>
    <x v="1"/>
  </r>
  <r>
    <n v="44898"/>
    <x v="419"/>
    <x v="25"/>
    <x v="0"/>
    <x v="4"/>
    <s v="Newell 312"/>
    <x v="16"/>
    <n v="2"/>
    <n v="1.17"/>
    <x v="11"/>
    <x v="1"/>
  </r>
  <r>
    <n v="44898"/>
    <x v="187"/>
    <x v="38"/>
    <x v="0"/>
    <x v="0"/>
    <s v="Xerox 1935"/>
    <x v="2794"/>
    <n v="7"/>
    <n v="84.94"/>
    <x v="11"/>
    <x v="1"/>
  </r>
  <r>
    <n v="44899"/>
    <x v="718"/>
    <x v="16"/>
    <x v="0"/>
    <x v="3"/>
    <s v="SpineVue Locking Slant-D Ring Binders by Cardinal"/>
    <x v="587"/>
    <n v="3"/>
    <n v="-6.03"/>
    <x v="11"/>
    <x v="1"/>
  </r>
  <r>
    <n v="44899"/>
    <x v="703"/>
    <x v="20"/>
    <x v="1"/>
    <x v="8"/>
    <s v="DAX Two-Tone Rosewood/Black Document Frame, Desktop, 5 x 7"/>
    <x v="2795"/>
    <n v="3"/>
    <n v="11.38"/>
    <x v="11"/>
    <x v="1"/>
  </r>
  <r>
    <n v="44899"/>
    <x v="703"/>
    <x v="20"/>
    <x v="1"/>
    <x v="5"/>
    <s v="Office Star - Ergonomically Designed Knee Chair"/>
    <x v="2796"/>
    <n v="5"/>
    <n v="8.1"/>
    <x v="11"/>
    <x v="1"/>
  </r>
  <r>
    <n v="44899"/>
    <x v="703"/>
    <x v="20"/>
    <x v="2"/>
    <x v="6"/>
    <s v="Square Credit Card Reader"/>
    <x v="418"/>
    <n v="4"/>
    <n v="10.39"/>
    <x v="11"/>
    <x v="1"/>
  </r>
  <r>
    <n v="44899"/>
    <x v="703"/>
    <x v="20"/>
    <x v="1"/>
    <x v="5"/>
    <s v="Global Leather Highback Executive Chair with Pneumatic Height Adjustment, Black"/>
    <x v="2797"/>
    <n v="2"/>
    <n v="68.33"/>
    <x v="11"/>
    <x v="1"/>
  </r>
  <r>
    <n v="44899"/>
    <x v="389"/>
    <x v="20"/>
    <x v="0"/>
    <x v="10"/>
    <s v="Wausau Papers Astrobrights Colored Envelopes"/>
    <x v="150"/>
    <n v="3"/>
    <n v="8.7899999999999991"/>
    <x v="11"/>
    <x v="1"/>
  </r>
  <r>
    <n v="44899"/>
    <x v="389"/>
    <x v="20"/>
    <x v="1"/>
    <x v="5"/>
    <s v="Global Armless Task Chair, Royal Blue"/>
    <x v="2798"/>
    <n v="7"/>
    <n v="29.88"/>
    <x v="11"/>
    <x v="1"/>
  </r>
  <r>
    <n v="44899"/>
    <x v="389"/>
    <x v="20"/>
    <x v="2"/>
    <x v="6"/>
    <s v="Wilson SignalBoost 841262 DB PRO Amplifier Kit"/>
    <x v="2799"/>
    <n v="5"/>
    <n v="539.92999999999995"/>
    <x v="11"/>
    <x v="1"/>
  </r>
  <r>
    <n v="44899"/>
    <x v="279"/>
    <x v="24"/>
    <x v="0"/>
    <x v="0"/>
    <s v="Xerox 1881"/>
    <x v="1425"/>
    <n v="7"/>
    <n v="40.4"/>
    <x v="11"/>
    <x v="1"/>
  </r>
  <r>
    <n v="44899"/>
    <x v="644"/>
    <x v="15"/>
    <x v="0"/>
    <x v="3"/>
    <s v="GBC Ibimaster 500 Manual ProClick Binding System"/>
    <x v="2800"/>
    <n v="7"/>
    <n v="-1065.3699999999999"/>
    <x v="11"/>
    <x v="1"/>
  </r>
  <r>
    <n v="44899"/>
    <x v="644"/>
    <x v="15"/>
    <x v="0"/>
    <x v="4"/>
    <s v="Deluxe Chalkboard Eraser Cleaner"/>
    <x v="2801"/>
    <n v="4"/>
    <n v="12.01"/>
    <x v="11"/>
    <x v="1"/>
  </r>
  <r>
    <n v="44899"/>
    <x v="312"/>
    <x v="3"/>
    <x v="0"/>
    <x v="10"/>
    <s v="Tyvek Side-Opening Peel &amp; Seel Expanding Envelopes"/>
    <x v="2802"/>
    <n v="3"/>
    <n v="122.15"/>
    <x v="11"/>
    <x v="1"/>
  </r>
  <r>
    <n v="44899"/>
    <x v="312"/>
    <x v="3"/>
    <x v="2"/>
    <x v="6"/>
    <s v="Jensen SMPS-640 -Â speaker phone"/>
    <x v="2803"/>
    <n v="3"/>
    <n v="8.2799999999999994"/>
    <x v="11"/>
    <x v="1"/>
  </r>
  <r>
    <n v="44899"/>
    <x v="312"/>
    <x v="3"/>
    <x v="1"/>
    <x v="8"/>
    <s v="Master Caster Door Stop, Large Brown"/>
    <x v="131"/>
    <n v="5"/>
    <n v="13.83"/>
    <x v="11"/>
    <x v="1"/>
  </r>
  <r>
    <n v="44899"/>
    <x v="501"/>
    <x v="3"/>
    <x v="0"/>
    <x v="4"/>
    <s v="Avery Hi-Liter Fluorescent Desk Style Markers"/>
    <x v="2411"/>
    <n v="5"/>
    <n v="6.25"/>
    <x v="11"/>
    <x v="1"/>
  </r>
  <r>
    <n v="44899"/>
    <x v="501"/>
    <x v="3"/>
    <x v="1"/>
    <x v="8"/>
    <s v="Eldon Image Series Desk Accessories, Burgundy"/>
    <x v="2804"/>
    <n v="6"/>
    <n v="9.0299999999999994"/>
    <x v="11"/>
    <x v="1"/>
  </r>
  <r>
    <n v="44900"/>
    <x v="719"/>
    <x v="3"/>
    <x v="1"/>
    <x v="8"/>
    <s v="Executive Impressions 14&quot; Contract Wall Clock"/>
    <x v="1519"/>
    <n v="2"/>
    <n v="14.67"/>
    <x v="11"/>
    <x v="1"/>
  </r>
  <r>
    <n v="44900"/>
    <x v="308"/>
    <x v="2"/>
    <x v="2"/>
    <x v="9"/>
    <s v="Belkin F8E887 USB Wired Ergonomic Keyboard"/>
    <x v="972"/>
    <n v="2"/>
    <n v="0.6"/>
    <x v="11"/>
    <x v="1"/>
  </r>
  <r>
    <n v="44900"/>
    <x v="308"/>
    <x v="2"/>
    <x v="0"/>
    <x v="3"/>
    <s v="GBC White Gloss Covers, Plain Front"/>
    <x v="2805"/>
    <n v="6"/>
    <n v="-19.98"/>
    <x v="11"/>
    <x v="1"/>
  </r>
  <r>
    <n v="44900"/>
    <x v="720"/>
    <x v="14"/>
    <x v="0"/>
    <x v="3"/>
    <s v="Surelock Post Binders"/>
    <x v="2806"/>
    <n v="5"/>
    <n v="76.400000000000006"/>
    <x v="11"/>
    <x v="1"/>
  </r>
  <r>
    <n v="44900"/>
    <x v="394"/>
    <x v="0"/>
    <x v="0"/>
    <x v="4"/>
    <s v="Boston Electric Pencil Sharpener, Model 1818, Charcoal Black"/>
    <x v="2807"/>
    <n v="2"/>
    <n v="4.5"/>
    <x v="11"/>
    <x v="1"/>
  </r>
  <r>
    <n v="44900"/>
    <x v="449"/>
    <x v="20"/>
    <x v="0"/>
    <x v="3"/>
    <s v="Avery Arch Ring Binders"/>
    <x v="2808"/>
    <n v="5"/>
    <n v="78.44"/>
    <x v="11"/>
    <x v="1"/>
  </r>
  <r>
    <n v="44900"/>
    <x v="449"/>
    <x v="20"/>
    <x v="1"/>
    <x v="5"/>
    <s v="Global Armless Task Chair, Royal Blue"/>
    <x v="2809"/>
    <n v="3"/>
    <n v="12.81"/>
    <x v="11"/>
    <x v="1"/>
  </r>
  <r>
    <n v="44900"/>
    <x v="449"/>
    <x v="20"/>
    <x v="0"/>
    <x v="0"/>
    <s v="Xerox 188"/>
    <x v="2810"/>
    <n v="2"/>
    <n v="11.11"/>
    <x v="11"/>
    <x v="1"/>
  </r>
  <r>
    <n v="44900"/>
    <x v="169"/>
    <x v="3"/>
    <x v="2"/>
    <x v="9"/>
    <s v="Memorex Micro Travel Drive 8 GB"/>
    <x v="2811"/>
    <n v="3"/>
    <n v="17.55"/>
    <x v="11"/>
    <x v="1"/>
  </r>
  <r>
    <n v="44900"/>
    <x v="169"/>
    <x v="3"/>
    <x v="0"/>
    <x v="1"/>
    <s v="Avery 488"/>
    <x v="370"/>
    <n v="4"/>
    <n v="6.05"/>
    <x v="11"/>
    <x v="1"/>
  </r>
  <r>
    <n v="44900"/>
    <x v="390"/>
    <x v="15"/>
    <x v="1"/>
    <x v="5"/>
    <s v="Global Push Button Manager's Chair, Indigo"/>
    <x v="2812"/>
    <n v="2"/>
    <n v="10.96"/>
    <x v="11"/>
    <x v="1"/>
  </r>
  <r>
    <n v="44900"/>
    <x v="560"/>
    <x v="1"/>
    <x v="0"/>
    <x v="10"/>
    <s v="Security-Tint Envelopes"/>
    <x v="2003"/>
    <n v="2"/>
    <n v="4.43"/>
    <x v="11"/>
    <x v="1"/>
  </r>
  <r>
    <n v="44901"/>
    <x v="201"/>
    <x v="3"/>
    <x v="0"/>
    <x v="4"/>
    <s v="Stanley Contemporary Battery Pencil Sharpeners"/>
    <x v="2813"/>
    <n v="9"/>
    <n v="33.64"/>
    <x v="11"/>
    <x v="1"/>
  </r>
  <r>
    <n v="44901"/>
    <x v="201"/>
    <x v="3"/>
    <x v="2"/>
    <x v="6"/>
    <s v="AT&amp;T 1080 Corded phone"/>
    <x v="2814"/>
    <n v="2"/>
    <n v="19.18"/>
    <x v="11"/>
    <x v="1"/>
  </r>
  <r>
    <n v="44901"/>
    <x v="682"/>
    <x v="0"/>
    <x v="0"/>
    <x v="3"/>
    <s v="Avery Reinforcements for Hole-Punch Pages"/>
    <x v="2815"/>
    <n v="7"/>
    <n v="-4.8499999999999996"/>
    <x v="11"/>
    <x v="1"/>
  </r>
  <r>
    <n v="44901"/>
    <x v="258"/>
    <x v="12"/>
    <x v="1"/>
    <x v="8"/>
    <s v="Howard Miller 13&quot; Diameter Pewter Finish Round Wall Clock"/>
    <x v="2816"/>
    <n v="6"/>
    <n v="48.95"/>
    <x v="11"/>
    <x v="1"/>
  </r>
  <r>
    <n v="44901"/>
    <x v="258"/>
    <x v="12"/>
    <x v="0"/>
    <x v="0"/>
    <s v="Xerox 1970"/>
    <x v="611"/>
    <n v="5"/>
    <n v="6.72"/>
    <x v="11"/>
    <x v="1"/>
  </r>
  <r>
    <n v="44901"/>
    <x v="258"/>
    <x v="12"/>
    <x v="0"/>
    <x v="0"/>
    <s v="Xerox 1960"/>
    <x v="1967"/>
    <n v="8"/>
    <n v="61.96"/>
    <x v="11"/>
    <x v="1"/>
  </r>
  <r>
    <n v="44901"/>
    <x v="258"/>
    <x v="12"/>
    <x v="0"/>
    <x v="2"/>
    <s v="Belkin 19&quot; Vented Equipment Shelf, Black"/>
    <x v="2817"/>
    <n v="6"/>
    <n v="-58.69"/>
    <x v="11"/>
    <x v="1"/>
  </r>
  <r>
    <n v="44901"/>
    <x v="258"/>
    <x v="12"/>
    <x v="0"/>
    <x v="4"/>
    <s v="BOSTON Model 1800 Electric Pencil Sharpeners, Putty/Woodgrain"/>
    <x v="2394"/>
    <n v="6"/>
    <n v="9.7100000000000009"/>
    <x v="11"/>
    <x v="1"/>
  </r>
  <r>
    <n v="44901"/>
    <x v="380"/>
    <x v="10"/>
    <x v="2"/>
    <x v="6"/>
    <s v="Polycom SoundStation2 EX ConferenceÂ phone"/>
    <x v="2818"/>
    <n v="2"/>
    <n v="-89.09"/>
    <x v="11"/>
    <x v="1"/>
  </r>
  <r>
    <n v="44901"/>
    <x v="380"/>
    <x v="10"/>
    <x v="0"/>
    <x v="4"/>
    <s v="Newell 312"/>
    <x v="2515"/>
    <n v="8"/>
    <n v="4.67"/>
    <x v="11"/>
    <x v="1"/>
  </r>
  <r>
    <n v="44901"/>
    <x v="380"/>
    <x v="10"/>
    <x v="1"/>
    <x v="5"/>
    <s v="Global Low Back Tilter Chair"/>
    <x v="2819"/>
    <n v="1"/>
    <n v="-24.24"/>
    <x v="11"/>
    <x v="1"/>
  </r>
  <r>
    <n v="44901"/>
    <x v="307"/>
    <x v="3"/>
    <x v="0"/>
    <x v="0"/>
    <s v="Message Book, Phone, Wirebound Standard Line Memo, 2 3/4&quot; X 5&quot;"/>
    <x v="2820"/>
    <n v="5"/>
    <n v="15.07"/>
    <x v="11"/>
    <x v="1"/>
  </r>
  <r>
    <n v="44901"/>
    <x v="25"/>
    <x v="20"/>
    <x v="0"/>
    <x v="0"/>
    <s v="Xerox 219"/>
    <x v="710"/>
    <n v="1"/>
    <n v="3.11"/>
    <x v="11"/>
    <x v="1"/>
  </r>
  <r>
    <n v="44901"/>
    <x v="25"/>
    <x v="20"/>
    <x v="0"/>
    <x v="0"/>
    <s v="Xerox 1903"/>
    <x v="2821"/>
    <n v="7"/>
    <n v="20.51"/>
    <x v="11"/>
    <x v="1"/>
  </r>
  <r>
    <n v="44901"/>
    <x v="25"/>
    <x v="20"/>
    <x v="2"/>
    <x v="9"/>
    <s v="LogitechÂ VX Revolution Cordless Laser Mouse for Notebooks (Black)"/>
    <x v="2822"/>
    <n v="9"/>
    <n v="97.19"/>
    <x v="11"/>
    <x v="1"/>
  </r>
  <r>
    <n v="44901"/>
    <x v="25"/>
    <x v="20"/>
    <x v="1"/>
    <x v="8"/>
    <s v="Seth Thomas 14&quot; Day/Date Wall Clock"/>
    <x v="2231"/>
    <n v="4"/>
    <n v="42.15"/>
    <x v="11"/>
    <x v="1"/>
  </r>
  <r>
    <n v="44901"/>
    <x v="70"/>
    <x v="18"/>
    <x v="2"/>
    <x v="16"/>
    <s v="Hewlett Packard 610 Color Digital Copier / Printer"/>
    <x v="2823"/>
    <n v="2"/>
    <n v="449.99"/>
    <x v="11"/>
    <x v="1"/>
  </r>
  <r>
    <n v="44901"/>
    <x v="325"/>
    <x v="17"/>
    <x v="0"/>
    <x v="0"/>
    <s v="Xerox 20"/>
    <x v="710"/>
    <n v="1"/>
    <n v="3.11"/>
    <x v="11"/>
    <x v="1"/>
  </r>
  <r>
    <n v="44901"/>
    <x v="325"/>
    <x v="17"/>
    <x v="0"/>
    <x v="2"/>
    <s v="Tennsco 6- and 18-Compartment Lockers"/>
    <x v="27"/>
    <n v="5"/>
    <n v="238.65"/>
    <x v="11"/>
    <x v="1"/>
  </r>
  <r>
    <n v="44901"/>
    <x v="325"/>
    <x v="17"/>
    <x v="0"/>
    <x v="1"/>
    <s v="Avery 483"/>
    <x v="98"/>
    <n v="3"/>
    <n v="6.87"/>
    <x v="11"/>
    <x v="1"/>
  </r>
  <r>
    <n v="44901"/>
    <x v="721"/>
    <x v="3"/>
    <x v="0"/>
    <x v="12"/>
    <s v="Commercial WindTunnel Clean Air Upright Vacuum, Replacement Belts, Filtration Bags"/>
    <x v="1296"/>
    <n v="2"/>
    <n v="2.02"/>
    <x v="11"/>
    <x v="1"/>
  </r>
  <r>
    <n v="44901"/>
    <x v="644"/>
    <x v="6"/>
    <x v="2"/>
    <x v="6"/>
    <s v="AT&amp;T CL82213"/>
    <x v="2824"/>
    <n v="6"/>
    <n v="50.44"/>
    <x v="11"/>
    <x v="1"/>
  </r>
  <r>
    <n v="44901"/>
    <x v="109"/>
    <x v="10"/>
    <x v="0"/>
    <x v="3"/>
    <s v="Ibico Standard Transparent Covers"/>
    <x v="2825"/>
    <n v="3"/>
    <n v="-10.38"/>
    <x v="11"/>
    <x v="1"/>
  </r>
  <r>
    <n v="44901"/>
    <x v="639"/>
    <x v="3"/>
    <x v="0"/>
    <x v="0"/>
    <s v="Spiral Phone Message Books with Labels by Adams"/>
    <x v="307"/>
    <n v="2"/>
    <n v="4.3899999999999997"/>
    <x v="11"/>
    <x v="1"/>
  </r>
  <r>
    <n v="44902"/>
    <x v="536"/>
    <x v="5"/>
    <x v="0"/>
    <x v="12"/>
    <s v="Eureka The Boss Cordless Rechargeable Stick Vac"/>
    <x v="2826"/>
    <n v="3"/>
    <n v="41.29"/>
    <x v="11"/>
    <x v="1"/>
  </r>
  <r>
    <n v="44902"/>
    <x v="536"/>
    <x v="5"/>
    <x v="1"/>
    <x v="5"/>
    <s v="Situations Contoured Folding Chairs, 4/Set"/>
    <x v="1687"/>
    <n v="4"/>
    <n v="70.98"/>
    <x v="11"/>
    <x v="1"/>
  </r>
  <r>
    <n v="44902"/>
    <x v="467"/>
    <x v="22"/>
    <x v="0"/>
    <x v="7"/>
    <s v="Alliance Big Bands Rubber Bands, 12/Pack"/>
    <x v="2530"/>
    <n v="2"/>
    <n v="0"/>
    <x v="11"/>
    <x v="1"/>
  </r>
  <r>
    <n v="44902"/>
    <x v="467"/>
    <x v="22"/>
    <x v="0"/>
    <x v="1"/>
    <s v="Avery 509"/>
    <x v="2827"/>
    <n v="1"/>
    <n v="1.2"/>
    <x v="11"/>
    <x v="1"/>
  </r>
  <r>
    <n v="44902"/>
    <x v="7"/>
    <x v="3"/>
    <x v="1"/>
    <x v="8"/>
    <s v="12-1/2 Diameter Round Wall Clock"/>
    <x v="2828"/>
    <n v="4"/>
    <n v="28.77"/>
    <x v="11"/>
    <x v="1"/>
  </r>
  <r>
    <n v="44902"/>
    <x v="545"/>
    <x v="20"/>
    <x v="0"/>
    <x v="3"/>
    <s v="Pressboard Data Binders by Wilson Jones"/>
    <x v="107"/>
    <n v="5"/>
    <n v="7.21"/>
    <x v="11"/>
    <x v="1"/>
  </r>
  <r>
    <n v="44902"/>
    <x v="545"/>
    <x v="20"/>
    <x v="0"/>
    <x v="3"/>
    <s v="Avery Durable Slant Ring Binders With Label Holder"/>
    <x v="2784"/>
    <n v="2"/>
    <n v="2.34"/>
    <x v="11"/>
    <x v="1"/>
  </r>
  <r>
    <n v="44902"/>
    <x v="545"/>
    <x v="20"/>
    <x v="2"/>
    <x v="6"/>
    <s v="Digium D40 VoIP phone"/>
    <x v="2829"/>
    <n v="6"/>
    <n v="224.44"/>
    <x v="11"/>
    <x v="1"/>
  </r>
  <r>
    <n v="44902"/>
    <x v="94"/>
    <x v="3"/>
    <x v="0"/>
    <x v="0"/>
    <s v="Xerox 218"/>
    <x v="115"/>
    <n v="2"/>
    <n v="6.22"/>
    <x v="11"/>
    <x v="1"/>
  </r>
  <r>
    <n v="44903"/>
    <x v="722"/>
    <x v="0"/>
    <x v="0"/>
    <x v="0"/>
    <s v="Xerox 1945"/>
    <x v="2830"/>
    <n v="11"/>
    <n v="130.76"/>
    <x v="11"/>
    <x v="1"/>
  </r>
  <r>
    <n v="44903"/>
    <x v="722"/>
    <x v="0"/>
    <x v="2"/>
    <x v="6"/>
    <s v="Wilson Electronics DB Pro Signal Booster"/>
    <x v="2831"/>
    <n v="6"/>
    <n v="150.36000000000001"/>
    <x v="11"/>
    <x v="1"/>
  </r>
  <r>
    <n v="44903"/>
    <x v="701"/>
    <x v="0"/>
    <x v="2"/>
    <x v="6"/>
    <s v="Nokia Lumia 521 (T-Mobile)"/>
    <x v="1446"/>
    <n v="5"/>
    <n v="12"/>
    <x v="11"/>
    <x v="1"/>
  </r>
  <r>
    <n v="44903"/>
    <x v="598"/>
    <x v="3"/>
    <x v="0"/>
    <x v="2"/>
    <s v="Stur-D-Stor Shelving, Vertical 5-Shelf: 72&quot;H x 36&quot;W x 18 1/2&quot;D"/>
    <x v="2832"/>
    <n v="2"/>
    <n v="4.4400000000000004"/>
    <x v="11"/>
    <x v="1"/>
  </r>
  <r>
    <n v="44903"/>
    <x v="598"/>
    <x v="3"/>
    <x v="2"/>
    <x v="9"/>
    <s v="WD My Passport Ultra 500GB Portable External Hard Drive"/>
    <x v="2833"/>
    <n v="4"/>
    <n v="40.119999999999997"/>
    <x v="11"/>
    <x v="1"/>
  </r>
  <r>
    <n v="44903"/>
    <x v="418"/>
    <x v="26"/>
    <x v="0"/>
    <x v="0"/>
    <s v="Southworth Parchment Paper &amp; Envelopes"/>
    <x v="1210"/>
    <n v="3"/>
    <n v="5.0999999999999996"/>
    <x v="11"/>
    <x v="1"/>
  </r>
  <r>
    <n v="44904"/>
    <x v="590"/>
    <x v="18"/>
    <x v="0"/>
    <x v="0"/>
    <s v="Xerox 188"/>
    <x v="2834"/>
    <n v="3"/>
    <n v="16.670000000000002"/>
    <x v="11"/>
    <x v="1"/>
  </r>
  <r>
    <n v="44905"/>
    <x v="435"/>
    <x v="14"/>
    <x v="0"/>
    <x v="4"/>
    <s v="Avery Hi-Liter Comfort Grip Fluorescent Highlighter, Yellow Ink"/>
    <x v="1281"/>
    <n v="2"/>
    <n v="1.52"/>
    <x v="11"/>
    <x v="1"/>
  </r>
  <r>
    <n v="44905"/>
    <x v="435"/>
    <x v="14"/>
    <x v="1"/>
    <x v="13"/>
    <s v="Bretford CR8500 Series Meeting Room Furniture"/>
    <x v="2387"/>
    <n v="2"/>
    <n v="200.49"/>
    <x v="11"/>
    <x v="1"/>
  </r>
  <r>
    <n v="44905"/>
    <x v="435"/>
    <x v="14"/>
    <x v="1"/>
    <x v="5"/>
    <s v="Global Super Steno Chair"/>
    <x v="1900"/>
    <n v="2"/>
    <n v="32.630000000000003"/>
    <x v="11"/>
    <x v="1"/>
  </r>
  <r>
    <n v="44905"/>
    <x v="435"/>
    <x v="14"/>
    <x v="0"/>
    <x v="1"/>
    <s v="Permanent Self-Adhesive File Folder Labels for Typewriters by Universal"/>
    <x v="2827"/>
    <n v="1"/>
    <n v="1.2"/>
    <x v="11"/>
    <x v="1"/>
  </r>
  <r>
    <n v="44905"/>
    <x v="580"/>
    <x v="4"/>
    <x v="0"/>
    <x v="4"/>
    <s v="Staples in misc. colors"/>
    <x v="2835"/>
    <n v="1"/>
    <n v="0.5"/>
    <x v="11"/>
    <x v="1"/>
  </r>
  <r>
    <n v="44905"/>
    <x v="580"/>
    <x v="4"/>
    <x v="0"/>
    <x v="0"/>
    <s v="Xerox 201"/>
    <x v="499"/>
    <n v="4"/>
    <n v="12.44"/>
    <x v="11"/>
    <x v="1"/>
  </r>
  <r>
    <n v="44905"/>
    <x v="580"/>
    <x v="4"/>
    <x v="2"/>
    <x v="9"/>
    <s v="Memorex 25GB 6X Branded Blu-Ray Recordable Disc, 15/Pack"/>
    <x v="2836"/>
    <n v="6"/>
    <n v="21.41"/>
    <x v="11"/>
    <x v="1"/>
  </r>
  <r>
    <n v="44905"/>
    <x v="338"/>
    <x v="20"/>
    <x v="0"/>
    <x v="1"/>
    <s v="Avery 486"/>
    <x v="1117"/>
    <n v="1"/>
    <n v="3.44"/>
    <x v="11"/>
    <x v="1"/>
  </r>
  <r>
    <n v="44905"/>
    <x v="338"/>
    <x v="20"/>
    <x v="2"/>
    <x v="16"/>
    <s v="Hewlett Packard 610 Color Digital Copier / Printer"/>
    <x v="2837"/>
    <n v="2"/>
    <n v="250"/>
    <x v="11"/>
    <x v="1"/>
  </r>
  <r>
    <n v="44905"/>
    <x v="338"/>
    <x v="20"/>
    <x v="0"/>
    <x v="0"/>
    <s v="Adams Phone Message Book, 200 Message Capacity, 8 1/16Â” x 11Â”"/>
    <x v="2838"/>
    <n v="6"/>
    <n v="18.989999999999998"/>
    <x v="11"/>
    <x v="1"/>
  </r>
  <r>
    <n v="44905"/>
    <x v="338"/>
    <x v="20"/>
    <x v="0"/>
    <x v="0"/>
    <s v="Xerox 1883"/>
    <x v="2794"/>
    <n v="7"/>
    <n v="84.94"/>
    <x v="11"/>
    <x v="1"/>
  </r>
  <r>
    <n v="44905"/>
    <x v="666"/>
    <x v="36"/>
    <x v="0"/>
    <x v="4"/>
    <s v="Manco Dry-Lighter Erasable Highlighter"/>
    <x v="680"/>
    <n v="9"/>
    <n v="9.3000000000000007"/>
    <x v="11"/>
    <x v="1"/>
  </r>
  <r>
    <n v="44905"/>
    <x v="666"/>
    <x v="36"/>
    <x v="0"/>
    <x v="0"/>
    <s v="Recycled Desk Saver Line &quot;While You Were Out&quot; Book, 5 1/2&quot; X 4&quot;"/>
    <x v="2839"/>
    <n v="5"/>
    <n v="20.59"/>
    <x v="11"/>
    <x v="1"/>
  </r>
  <r>
    <n v="44905"/>
    <x v="666"/>
    <x v="36"/>
    <x v="2"/>
    <x v="6"/>
    <s v="Cisco 8x8 Inc. 6753i IP Business Phone System"/>
    <x v="2840"/>
    <n v="1"/>
    <n v="36.450000000000003"/>
    <x v="11"/>
    <x v="1"/>
  </r>
  <r>
    <n v="44905"/>
    <x v="666"/>
    <x v="36"/>
    <x v="0"/>
    <x v="0"/>
    <s v="Astroparche Fine Business Paper"/>
    <x v="2183"/>
    <n v="5"/>
    <n v="12.67"/>
    <x v="11"/>
    <x v="1"/>
  </r>
  <r>
    <n v="44905"/>
    <x v="666"/>
    <x v="36"/>
    <x v="1"/>
    <x v="5"/>
    <s v="Global Ergonomic Managers Chair"/>
    <x v="2277"/>
    <n v="3"/>
    <n v="141.16"/>
    <x v="11"/>
    <x v="1"/>
  </r>
  <r>
    <n v="44905"/>
    <x v="658"/>
    <x v="3"/>
    <x v="0"/>
    <x v="4"/>
    <s v="Boston Electric Pencil Sharpener, Model 1818, Charcoal Black"/>
    <x v="2051"/>
    <n v="2"/>
    <n v="15.76"/>
    <x v="11"/>
    <x v="1"/>
  </r>
  <r>
    <n v="44905"/>
    <x v="621"/>
    <x v="1"/>
    <x v="0"/>
    <x v="12"/>
    <s v="3M Replacement Filter for Office Air Cleaner for 20' x 33' Room"/>
    <x v="2841"/>
    <n v="7"/>
    <n v="-108.83"/>
    <x v="11"/>
    <x v="1"/>
  </r>
  <r>
    <n v="44905"/>
    <x v="711"/>
    <x v="3"/>
    <x v="0"/>
    <x v="1"/>
    <s v="Avery File Folder Labels"/>
    <x v="1235"/>
    <n v="2"/>
    <n v="2.82"/>
    <x v="11"/>
    <x v="1"/>
  </r>
  <r>
    <n v="44905"/>
    <x v="371"/>
    <x v="10"/>
    <x v="2"/>
    <x v="9"/>
    <s v="Maxell 4.7GB DVD-RW 3/Pack"/>
    <x v="1836"/>
    <n v="2"/>
    <n v="4.46"/>
    <x v="11"/>
    <x v="1"/>
  </r>
  <r>
    <n v="44906"/>
    <x v="661"/>
    <x v="6"/>
    <x v="0"/>
    <x v="1"/>
    <s v="Dot Matrix Printer Tape Reel Labels, White, 5000/Box"/>
    <x v="1398"/>
    <n v="2"/>
    <n v="96.34"/>
    <x v="11"/>
    <x v="1"/>
  </r>
  <r>
    <n v="44906"/>
    <x v="723"/>
    <x v="0"/>
    <x v="2"/>
    <x v="9"/>
    <s v="Logitech Wireless Performance Mouse MX for PC and Mac"/>
    <x v="281"/>
    <n v="2"/>
    <n v="36"/>
    <x v="11"/>
    <x v="1"/>
  </r>
  <r>
    <n v="44906"/>
    <x v="723"/>
    <x v="0"/>
    <x v="0"/>
    <x v="2"/>
    <s v="Eldon ProFile File 'N Store Portable File Tub Letter/Legal Size Black"/>
    <x v="2842"/>
    <n v="3"/>
    <n v="4.63"/>
    <x v="11"/>
    <x v="1"/>
  </r>
  <r>
    <n v="44906"/>
    <x v="258"/>
    <x v="16"/>
    <x v="0"/>
    <x v="3"/>
    <s v="Acco D-Ring Binder w/DublLock"/>
    <x v="1845"/>
    <n v="2"/>
    <n v="-8.98"/>
    <x v="11"/>
    <x v="1"/>
  </r>
  <r>
    <n v="44906"/>
    <x v="576"/>
    <x v="26"/>
    <x v="0"/>
    <x v="4"/>
    <s v="Newell 313"/>
    <x v="342"/>
    <n v="5"/>
    <n v="1.1499999999999999"/>
    <x v="11"/>
    <x v="1"/>
  </r>
  <r>
    <n v="44906"/>
    <x v="576"/>
    <x v="26"/>
    <x v="1"/>
    <x v="11"/>
    <s v="Bush Westfield Collection Bookcases, Dark Cherry Finish"/>
    <x v="2843"/>
    <n v="4"/>
    <n v="-143.79"/>
    <x v="11"/>
    <x v="1"/>
  </r>
  <r>
    <n v="44906"/>
    <x v="576"/>
    <x v="26"/>
    <x v="0"/>
    <x v="4"/>
    <s v="Newell 326"/>
    <x v="829"/>
    <n v="3"/>
    <n v="0.48"/>
    <x v="11"/>
    <x v="1"/>
  </r>
  <r>
    <n v="44906"/>
    <x v="576"/>
    <x v="26"/>
    <x v="2"/>
    <x v="9"/>
    <s v="Logitech Keyboard K120"/>
    <x v="2844"/>
    <n v="4"/>
    <n v="-6.53"/>
    <x v="11"/>
    <x v="1"/>
  </r>
  <r>
    <n v="44906"/>
    <x v="576"/>
    <x v="26"/>
    <x v="1"/>
    <x v="8"/>
    <s v="Master Caster Door Stop, Large Neon Orange"/>
    <x v="2845"/>
    <n v="9"/>
    <n v="15.07"/>
    <x v="11"/>
    <x v="1"/>
  </r>
  <r>
    <n v="44906"/>
    <x v="576"/>
    <x v="26"/>
    <x v="1"/>
    <x v="8"/>
    <s v="DAX Wood Document Frame"/>
    <x v="2846"/>
    <n v="5"/>
    <n v="10.98"/>
    <x v="11"/>
    <x v="1"/>
  </r>
  <r>
    <n v="44906"/>
    <x v="576"/>
    <x v="26"/>
    <x v="1"/>
    <x v="13"/>
    <s v="Bevis Rectangular Conference Tables"/>
    <x v="2847"/>
    <n v="5"/>
    <n v="-248.17"/>
    <x v="11"/>
    <x v="1"/>
  </r>
  <r>
    <n v="44906"/>
    <x v="576"/>
    <x v="26"/>
    <x v="0"/>
    <x v="0"/>
    <s v="Xerox 1932"/>
    <x v="2016"/>
    <n v="3"/>
    <n v="28.71"/>
    <x v="11"/>
    <x v="1"/>
  </r>
  <r>
    <n v="44906"/>
    <x v="576"/>
    <x v="26"/>
    <x v="0"/>
    <x v="0"/>
    <s v="Avery Personal Creations Heavyweight Cards"/>
    <x v="2533"/>
    <n v="3"/>
    <n v="9.69"/>
    <x v="11"/>
    <x v="1"/>
  </r>
  <r>
    <n v="44906"/>
    <x v="164"/>
    <x v="10"/>
    <x v="0"/>
    <x v="3"/>
    <s v="GBC Plasticlear Binding Covers"/>
    <x v="450"/>
    <n v="3"/>
    <n v="-7.58"/>
    <x v="11"/>
    <x v="1"/>
  </r>
  <r>
    <n v="44906"/>
    <x v="412"/>
    <x v="3"/>
    <x v="0"/>
    <x v="3"/>
    <s v="GBC Recycled Grain Textured Covers"/>
    <x v="2848"/>
    <n v="4"/>
    <n v="38.68"/>
    <x v="11"/>
    <x v="1"/>
  </r>
  <r>
    <n v="44906"/>
    <x v="273"/>
    <x v="14"/>
    <x v="2"/>
    <x v="9"/>
    <s v="Maxell 4.7GB DVD+RW 3/Pack"/>
    <x v="2849"/>
    <n v="11"/>
    <n v="61.33"/>
    <x v="11"/>
    <x v="1"/>
  </r>
  <r>
    <n v="44906"/>
    <x v="273"/>
    <x v="14"/>
    <x v="2"/>
    <x v="6"/>
    <s v="BlackBerry Q10"/>
    <x v="2850"/>
    <n v="1"/>
    <n v="31.5"/>
    <x v="11"/>
    <x v="1"/>
  </r>
  <r>
    <n v="44906"/>
    <x v="273"/>
    <x v="14"/>
    <x v="0"/>
    <x v="3"/>
    <s v="Ibico Covers for Plastic or Wire Binding Elements"/>
    <x v="2851"/>
    <n v="2"/>
    <n v="10.35"/>
    <x v="11"/>
    <x v="1"/>
  </r>
  <r>
    <n v="44907"/>
    <x v="235"/>
    <x v="3"/>
    <x v="1"/>
    <x v="5"/>
    <s v="Lifetime Advantage Folding Chairs, 4/Carton"/>
    <x v="2852"/>
    <n v="2"/>
    <n v="34.89"/>
    <x v="11"/>
    <x v="1"/>
  </r>
  <r>
    <n v="44907"/>
    <x v="380"/>
    <x v="3"/>
    <x v="0"/>
    <x v="7"/>
    <s v="Staples"/>
    <x v="1230"/>
    <n v="2"/>
    <n v="3.62"/>
    <x v="11"/>
    <x v="1"/>
  </r>
  <r>
    <n v="44907"/>
    <x v="380"/>
    <x v="3"/>
    <x v="0"/>
    <x v="3"/>
    <s v="Recycled Premium Regency Composition Covers"/>
    <x v="2417"/>
    <n v="2"/>
    <n v="8.86"/>
    <x v="11"/>
    <x v="1"/>
  </r>
  <r>
    <n v="44907"/>
    <x v="699"/>
    <x v="36"/>
    <x v="0"/>
    <x v="4"/>
    <s v="Rogers Handheld Barrel Pencil Sharpener"/>
    <x v="2853"/>
    <n v="3"/>
    <n v="2.2200000000000002"/>
    <x v="11"/>
    <x v="1"/>
  </r>
  <r>
    <n v="44907"/>
    <x v="557"/>
    <x v="0"/>
    <x v="2"/>
    <x v="9"/>
    <s v="AmazonBasics 3-Button USB Wired Mouse"/>
    <x v="1998"/>
    <n v="4"/>
    <n v="6.43"/>
    <x v="11"/>
    <x v="1"/>
  </r>
  <r>
    <n v="44907"/>
    <x v="21"/>
    <x v="3"/>
    <x v="0"/>
    <x v="4"/>
    <s v="Newell 311"/>
    <x v="2854"/>
    <n v="1"/>
    <n v="0.6"/>
    <x v="11"/>
    <x v="1"/>
  </r>
  <r>
    <n v="44907"/>
    <x v="21"/>
    <x v="3"/>
    <x v="0"/>
    <x v="10"/>
    <s v="Peel &amp; Seel Envelopes"/>
    <x v="711"/>
    <n v="4"/>
    <n v="7.45"/>
    <x v="11"/>
    <x v="1"/>
  </r>
  <r>
    <n v="44907"/>
    <x v="21"/>
    <x v="3"/>
    <x v="0"/>
    <x v="0"/>
    <s v="Black Print Carbonless Snap-Off Rapid Letter, 8 1/2&quot; x 7&quot;"/>
    <x v="73"/>
    <n v="4"/>
    <n v="16.399999999999999"/>
    <x v="11"/>
    <x v="1"/>
  </r>
  <r>
    <n v="44907"/>
    <x v="276"/>
    <x v="3"/>
    <x v="1"/>
    <x v="8"/>
    <s v="Eldon Cleatmat Chair Mats for Medium Pile Carpets"/>
    <x v="2855"/>
    <n v="3"/>
    <n v="21.65"/>
    <x v="11"/>
    <x v="1"/>
  </r>
  <r>
    <n v="44907"/>
    <x v="276"/>
    <x v="3"/>
    <x v="0"/>
    <x v="2"/>
    <s v="Standard Rollaway File with Lock"/>
    <x v="2856"/>
    <n v="2"/>
    <n v="93.7"/>
    <x v="11"/>
    <x v="1"/>
  </r>
  <r>
    <n v="44907"/>
    <x v="104"/>
    <x v="17"/>
    <x v="0"/>
    <x v="0"/>
    <s v="Xerox 1930"/>
    <x v="331"/>
    <n v="5"/>
    <n v="15.88"/>
    <x v="11"/>
    <x v="1"/>
  </r>
  <r>
    <n v="44907"/>
    <x v="104"/>
    <x v="17"/>
    <x v="0"/>
    <x v="0"/>
    <s v="Xerox 1916"/>
    <x v="2279"/>
    <n v="2"/>
    <n v="48.94"/>
    <x v="11"/>
    <x v="1"/>
  </r>
  <r>
    <n v="44907"/>
    <x v="502"/>
    <x v="3"/>
    <x v="2"/>
    <x v="9"/>
    <s v="Logitech Wireless Marathon Mouse M705"/>
    <x v="2857"/>
    <n v="6"/>
    <n v="128.97"/>
    <x v="11"/>
    <x v="1"/>
  </r>
  <r>
    <n v="44907"/>
    <x v="502"/>
    <x v="3"/>
    <x v="0"/>
    <x v="14"/>
    <s v="Staple remover"/>
    <x v="2858"/>
    <n v="7"/>
    <n v="0.52"/>
    <x v="11"/>
    <x v="1"/>
  </r>
  <r>
    <n v="44908"/>
    <x v="468"/>
    <x v="3"/>
    <x v="0"/>
    <x v="0"/>
    <s v="Xerox 213"/>
    <x v="115"/>
    <n v="2"/>
    <n v="6.22"/>
    <x v="11"/>
    <x v="1"/>
  </r>
  <r>
    <n v="44908"/>
    <x v="468"/>
    <x v="3"/>
    <x v="0"/>
    <x v="12"/>
    <s v="Fellowes 8 Outlet Superior Workstation Surge Protector w/o Phone/Fax/Modem Protection"/>
    <x v="2859"/>
    <n v="4"/>
    <n v="34.96"/>
    <x v="11"/>
    <x v="1"/>
  </r>
  <r>
    <n v="44908"/>
    <x v="550"/>
    <x v="3"/>
    <x v="0"/>
    <x v="1"/>
    <s v="Avery 513"/>
    <x v="967"/>
    <n v="2"/>
    <n v="4.58"/>
    <x v="11"/>
    <x v="1"/>
  </r>
  <r>
    <n v="44908"/>
    <x v="122"/>
    <x v="3"/>
    <x v="2"/>
    <x v="6"/>
    <s v="Plantronics Voyager Pro Legend"/>
    <x v="2860"/>
    <n v="3"/>
    <n v="49.44"/>
    <x v="11"/>
    <x v="1"/>
  </r>
  <r>
    <n v="44908"/>
    <x v="122"/>
    <x v="3"/>
    <x v="0"/>
    <x v="3"/>
    <s v="Angle-D Binders with Locking Rings, Label Holders"/>
    <x v="2861"/>
    <n v="5"/>
    <n v="9.86"/>
    <x v="11"/>
    <x v="1"/>
  </r>
  <r>
    <n v="44908"/>
    <x v="122"/>
    <x v="3"/>
    <x v="2"/>
    <x v="9"/>
    <s v="Logitech K350 2.4Ghz Wireless Keyboard"/>
    <x v="2862"/>
    <n v="5"/>
    <n v="27.37"/>
    <x v="11"/>
    <x v="1"/>
  </r>
  <r>
    <n v="44908"/>
    <x v="122"/>
    <x v="3"/>
    <x v="2"/>
    <x v="9"/>
    <s v="Memorex Mini Travel Drive 64 GB USB 2.0 Flash Drive"/>
    <x v="2863"/>
    <n v="1"/>
    <n v="15.22"/>
    <x v="11"/>
    <x v="1"/>
  </r>
  <r>
    <n v="44908"/>
    <x v="222"/>
    <x v="32"/>
    <x v="0"/>
    <x v="0"/>
    <s v="Xerox 222"/>
    <x v="5"/>
    <n v="3"/>
    <n v="9.33"/>
    <x v="11"/>
    <x v="1"/>
  </r>
  <r>
    <n v="44908"/>
    <x v="222"/>
    <x v="32"/>
    <x v="0"/>
    <x v="3"/>
    <s v="Flexible Leather- Look Classic Collection Ring Binder"/>
    <x v="2864"/>
    <n v="2"/>
    <n v="18.940000000000001"/>
    <x v="11"/>
    <x v="1"/>
  </r>
  <r>
    <n v="44909"/>
    <x v="22"/>
    <x v="4"/>
    <x v="0"/>
    <x v="3"/>
    <s v="3-ring staple pack"/>
    <x v="572"/>
    <n v="2"/>
    <n v="1.8"/>
    <x v="11"/>
    <x v="1"/>
  </r>
  <r>
    <n v="44909"/>
    <x v="724"/>
    <x v="11"/>
    <x v="2"/>
    <x v="6"/>
    <s v="HTC One"/>
    <x v="1160"/>
    <n v="4"/>
    <n v="36"/>
    <x v="11"/>
    <x v="1"/>
  </r>
  <r>
    <n v="44909"/>
    <x v="247"/>
    <x v="3"/>
    <x v="0"/>
    <x v="3"/>
    <s v="Wilson Jones Standard D-Ring Binders"/>
    <x v="2865"/>
    <n v="2"/>
    <n v="2.73"/>
    <x v="11"/>
    <x v="1"/>
  </r>
  <r>
    <n v="44909"/>
    <x v="435"/>
    <x v="29"/>
    <x v="1"/>
    <x v="8"/>
    <s v="Stackable Trays"/>
    <x v="1059"/>
    <n v="2"/>
    <n v="1.97"/>
    <x v="11"/>
    <x v="1"/>
  </r>
  <r>
    <n v="44909"/>
    <x v="435"/>
    <x v="29"/>
    <x v="0"/>
    <x v="4"/>
    <s v="Boston Electric Pencil Sharpener, Model 1818, Charcoal Black"/>
    <x v="2051"/>
    <n v="2"/>
    <n v="15.76"/>
    <x v="11"/>
    <x v="1"/>
  </r>
  <r>
    <n v="44909"/>
    <x v="367"/>
    <x v="3"/>
    <x v="1"/>
    <x v="8"/>
    <s v="Master Caster Door Stop, Gray"/>
    <x v="1068"/>
    <n v="3"/>
    <n v="5.18"/>
    <x v="11"/>
    <x v="1"/>
  </r>
  <r>
    <n v="44909"/>
    <x v="281"/>
    <x v="3"/>
    <x v="1"/>
    <x v="8"/>
    <s v="Staple-based wall hangings"/>
    <x v="2644"/>
    <n v="3"/>
    <n v="12.86"/>
    <x v="11"/>
    <x v="1"/>
  </r>
  <r>
    <n v="44909"/>
    <x v="63"/>
    <x v="3"/>
    <x v="2"/>
    <x v="9"/>
    <s v="Micro Innovations USB RF Wireless Keyboard with Mouse"/>
    <x v="2473"/>
    <n v="2"/>
    <n v="10.5"/>
    <x v="11"/>
    <x v="1"/>
  </r>
  <r>
    <n v="44909"/>
    <x v="504"/>
    <x v="3"/>
    <x v="0"/>
    <x v="3"/>
    <s v="Ibico Recycled Grain-Textured Covers"/>
    <x v="2866"/>
    <n v="2"/>
    <n v="20.72"/>
    <x v="11"/>
    <x v="1"/>
  </r>
  <r>
    <n v="44909"/>
    <x v="504"/>
    <x v="3"/>
    <x v="0"/>
    <x v="0"/>
    <s v="Xerox 23"/>
    <x v="710"/>
    <n v="1"/>
    <n v="3.11"/>
    <x v="11"/>
    <x v="1"/>
  </r>
  <r>
    <n v="44909"/>
    <x v="504"/>
    <x v="3"/>
    <x v="0"/>
    <x v="3"/>
    <s v="GBC Laser Imprintable Binding System Covers, Desert Sand"/>
    <x v="2867"/>
    <n v="3"/>
    <n v="11.56"/>
    <x v="11"/>
    <x v="1"/>
  </r>
  <r>
    <n v="44909"/>
    <x v="504"/>
    <x v="3"/>
    <x v="1"/>
    <x v="13"/>
    <s v="Bush Andora Conference Table, Maple/Graphite Gray Finish"/>
    <x v="1252"/>
    <n v="2"/>
    <n v="10.26"/>
    <x v="11"/>
    <x v="1"/>
  </r>
  <r>
    <n v="44910"/>
    <x v="412"/>
    <x v="20"/>
    <x v="0"/>
    <x v="4"/>
    <s v="Sanford Colorific Eraseable Coloring Pencils, 12 Count"/>
    <x v="462"/>
    <n v="1"/>
    <n v="1.41"/>
    <x v="11"/>
    <x v="1"/>
  </r>
  <r>
    <n v="44910"/>
    <x v="343"/>
    <x v="22"/>
    <x v="0"/>
    <x v="12"/>
    <s v="3M Office Air Cleaner"/>
    <x v="1487"/>
    <n v="4"/>
    <n v="36.369999999999997"/>
    <x v="11"/>
    <x v="1"/>
  </r>
  <r>
    <n v="44910"/>
    <x v="343"/>
    <x v="22"/>
    <x v="2"/>
    <x v="9"/>
    <s v="Logitech G700s Rechargeable Gaming Mouse"/>
    <x v="2452"/>
    <n v="9"/>
    <n v="377.96"/>
    <x v="11"/>
    <x v="1"/>
  </r>
  <r>
    <n v="44910"/>
    <x v="343"/>
    <x v="22"/>
    <x v="0"/>
    <x v="3"/>
    <s v="Acco D-Ring Binder w/DublLock"/>
    <x v="2868"/>
    <n v="3"/>
    <n v="18.600000000000001"/>
    <x v="11"/>
    <x v="1"/>
  </r>
  <r>
    <n v="44910"/>
    <x v="40"/>
    <x v="10"/>
    <x v="2"/>
    <x v="9"/>
    <s v="Plantronics Savi W720 Multi-Device Wireless Headset System"/>
    <x v="2869"/>
    <n v="6"/>
    <n v="607.61"/>
    <x v="11"/>
    <x v="1"/>
  </r>
  <r>
    <n v="44910"/>
    <x v="40"/>
    <x v="10"/>
    <x v="2"/>
    <x v="15"/>
    <s v="Cubify CubeX 3D Printer Double Head Print"/>
    <x v="2870"/>
    <n v="2"/>
    <n v="-2639.99"/>
    <x v="11"/>
    <x v="1"/>
  </r>
  <r>
    <n v="44910"/>
    <x v="40"/>
    <x v="10"/>
    <x v="2"/>
    <x v="6"/>
    <s v="Panasonic KX TS3282W Corded phone"/>
    <x v="1108"/>
    <n v="2"/>
    <n v="-17"/>
    <x v="11"/>
    <x v="1"/>
  </r>
  <r>
    <n v="44910"/>
    <x v="40"/>
    <x v="10"/>
    <x v="1"/>
    <x v="8"/>
    <s v="Howard Miller 13&quot; Diameter Goldtone Round Wall Clock"/>
    <x v="2871"/>
    <n v="7"/>
    <n v="69"/>
    <x v="11"/>
    <x v="1"/>
  </r>
  <r>
    <n v="44910"/>
    <x v="390"/>
    <x v="25"/>
    <x v="2"/>
    <x v="6"/>
    <s v="Cisco Small Business SPA 502G VoIP phone"/>
    <x v="2872"/>
    <n v="3"/>
    <n v="21.54"/>
    <x v="11"/>
    <x v="1"/>
  </r>
  <r>
    <n v="44911"/>
    <x v="707"/>
    <x v="22"/>
    <x v="0"/>
    <x v="0"/>
    <s v="Xerox 190"/>
    <x v="1599"/>
    <n v="1"/>
    <n v="2.34"/>
    <x v="11"/>
    <x v="1"/>
  </r>
  <r>
    <n v="44912"/>
    <x v="154"/>
    <x v="14"/>
    <x v="0"/>
    <x v="3"/>
    <s v="GBC Plastic Binding Combs"/>
    <x v="2873"/>
    <n v="4"/>
    <n v="14.46"/>
    <x v="11"/>
    <x v="1"/>
  </r>
  <r>
    <n v="44912"/>
    <x v="154"/>
    <x v="14"/>
    <x v="1"/>
    <x v="5"/>
    <s v="Hon Valutask Swivel Chairs"/>
    <x v="2874"/>
    <n v="3"/>
    <n v="48.47"/>
    <x v="11"/>
    <x v="1"/>
  </r>
  <r>
    <n v="44912"/>
    <x v="154"/>
    <x v="14"/>
    <x v="1"/>
    <x v="5"/>
    <s v="Harbour Creations 67200 Series Stacking Chairs"/>
    <x v="2875"/>
    <n v="2"/>
    <n v="38.44"/>
    <x v="11"/>
    <x v="1"/>
  </r>
  <r>
    <n v="44912"/>
    <x v="154"/>
    <x v="14"/>
    <x v="1"/>
    <x v="5"/>
    <s v="Global Value Steno Chair, Gray"/>
    <x v="2876"/>
    <n v="9"/>
    <n v="136.66999999999999"/>
    <x v="11"/>
    <x v="1"/>
  </r>
  <r>
    <n v="44912"/>
    <x v="154"/>
    <x v="14"/>
    <x v="1"/>
    <x v="8"/>
    <s v="Tenex Carpeted, Granite-Look or Clear Contemporary Contour Shape Chair Mats"/>
    <x v="2877"/>
    <n v="3"/>
    <n v="14.85"/>
    <x v="11"/>
    <x v="1"/>
  </r>
  <r>
    <n v="44912"/>
    <x v="260"/>
    <x v="1"/>
    <x v="0"/>
    <x v="2"/>
    <s v="Tennsco Double-Tier Lockers"/>
    <x v="2878"/>
    <n v="1"/>
    <n v="-15.75"/>
    <x v="11"/>
    <x v="1"/>
  </r>
  <r>
    <n v="44912"/>
    <x v="260"/>
    <x v="1"/>
    <x v="1"/>
    <x v="8"/>
    <s v="Howard Miller 11-1/2&quot; Diameter Ridgewood Wall Clock"/>
    <x v="2879"/>
    <n v="2"/>
    <n v="-19.739999999999998"/>
    <x v="11"/>
    <x v="1"/>
  </r>
  <r>
    <n v="44912"/>
    <x v="260"/>
    <x v="1"/>
    <x v="0"/>
    <x v="4"/>
    <s v="Newell 35"/>
    <x v="342"/>
    <n v="5"/>
    <n v="1.48"/>
    <x v="11"/>
    <x v="1"/>
  </r>
  <r>
    <n v="44912"/>
    <x v="194"/>
    <x v="3"/>
    <x v="0"/>
    <x v="4"/>
    <s v="Sanford 52201 APSCO Electric Pencil Sharpener"/>
    <x v="2104"/>
    <n v="5"/>
    <n v="53.26"/>
    <x v="11"/>
    <x v="1"/>
  </r>
  <r>
    <n v="44912"/>
    <x v="194"/>
    <x v="3"/>
    <x v="2"/>
    <x v="6"/>
    <s v="Panasonic KX TS3282W Corded phone"/>
    <x v="460"/>
    <n v="2"/>
    <n v="17"/>
    <x v="11"/>
    <x v="1"/>
  </r>
  <r>
    <n v="44912"/>
    <x v="194"/>
    <x v="3"/>
    <x v="0"/>
    <x v="4"/>
    <s v="Sanford Colorific Eraseable Coloring Pencils, 12 Count"/>
    <x v="747"/>
    <n v="5"/>
    <n v="7.05"/>
    <x v="11"/>
    <x v="1"/>
  </r>
  <r>
    <n v="44912"/>
    <x v="194"/>
    <x v="3"/>
    <x v="0"/>
    <x v="3"/>
    <s v="Avery Arch Ring Binders"/>
    <x v="2880"/>
    <n v="2"/>
    <n v="31.37"/>
    <x v="11"/>
    <x v="1"/>
  </r>
  <r>
    <n v="44913"/>
    <x v="272"/>
    <x v="10"/>
    <x v="0"/>
    <x v="2"/>
    <s v="Fellowes Officeware Wire Shelving"/>
    <x v="2881"/>
    <n v="9"/>
    <n v="-145.52000000000001"/>
    <x v="11"/>
    <x v="1"/>
  </r>
  <r>
    <n v="44913"/>
    <x v="363"/>
    <x v="20"/>
    <x v="2"/>
    <x v="9"/>
    <s v="Imation Bio 8GB USBÂ Flash Drive ImationÂ Corp"/>
    <x v="1802"/>
    <n v="1"/>
    <n v="24.94"/>
    <x v="11"/>
    <x v="1"/>
  </r>
  <r>
    <n v="44913"/>
    <x v="521"/>
    <x v="26"/>
    <x v="0"/>
    <x v="4"/>
    <s v="Newell 320"/>
    <x v="966"/>
    <n v="2"/>
    <n v="0.6"/>
    <x v="11"/>
    <x v="1"/>
  </r>
  <r>
    <n v="44913"/>
    <x v="357"/>
    <x v="15"/>
    <x v="0"/>
    <x v="10"/>
    <s v="#10- 4 1/8&quot; x 9 1/2&quot; Recycled Envelopes"/>
    <x v="2547"/>
    <n v="8"/>
    <n v="18.88"/>
    <x v="11"/>
    <x v="1"/>
  </r>
  <r>
    <n v="44913"/>
    <x v="357"/>
    <x v="15"/>
    <x v="0"/>
    <x v="1"/>
    <s v="Avery 507"/>
    <x v="2882"/>
    <n v="8"/>
    <n v="5.99"/>
    <x v="11"/>
    <x v="1"/>
  </r>
  <r>
    <n v="44913"/>
    <x v="357"/>
    <x v="15"/>
    <x v="1"/>
    <x v="8"/>
    <s v="Master Caster Door Stop, Brown"/>
    <x v="114"/>
    <n v="5"/>
    <n v="3.56"/>
    <x v="11"/>
    <x v="1"/>
  </r>
  <r>
    <n v="44913"/>
    <x v="412"/>
    <x v="10"/>
    <x v="0"/>
    <x v="0"/>
    <s v="Xerox 226"/>
    <x v="1315"/>
    <n v="4"/>
    <n v="7.26"/>
    <x v="11"/>
    <x v="1"/>
  </r>
  <r>
    <n v="44914"/>
    <x v="229"/>
    <x v="3"/>
    <x v="2"/>
    <x v="6"/>
    <s v="ShoreTel ShorePhone IP 230 VoIP phone"/>
    <x v="2883"/>
    <n v="5"/>
    <n v="84.5"/>
    <x v="11"/>
    <x v="1"/>
  </r>
  <r>
    <n v="44914"/>
    <x v="229"/>
    <x v="3"/>
    <x v="2"/>
    <x v="9"/>
    <s v="Plantronics Savi W720 Multi-Device Wireless Headset System"/>
    <x v="2884"/>
    <n v="3"/>
    <n v="556.97"/>
    <x v="11"/>
    <x v="1"/>
  </r>
  <r>
    <n v="44914"/>
    <x v="144"/>
    <x v="2"/>
    <x v="0"/>
    <x v="12"/>
    <s v="Avanti 4.4 Cu. Ft. Refrigerator"/>
    <x v="2885"/>
    <n v="3"/>
    <n v="43.44"/>
    <x v="11"/>
    <x v="1"/>
  </r>
  <r>
    <n v="44914"/>
    <x v="144"/>
    <x v="2"/>
    <x v="0"/>
    <x v="12"/>
    <s v="Hoover Replacement Belt for Commercial Guardsman Heavy-Duty Upright Vacuum"/>
    <x v="1723"/>
    <n v="2"/>
    <n v="0.44"/>
    <x v="11"/>
    <x v="1"/>
  </r>
  <r>
    <n v="44914"/>
    <x v="144"/>
    <x v="2"/>
    <x v="0"/>
    <x v="12"/>
    <s v="Fellowes Advanced 8 Outlet Surge Suppressor with Phone/Fax Protection"/>
    <x v="2886"/>
    <n v="4"/>
    <n v="7.77"/>
    <x v="11"/>
    <x v="1"/>
  </r>
  <r>
    <n v="44914"/>
    <x v="436"/>
    <x v="40"/>
    <x v="0"/>
    <x v="3"/>
    <s v="Self-Adhesive Ring Binder Labels"/>
    <x v="2887"/>
    <n v="2"/>
    <n v="3.31"/>
    <x v="11"/>
    <x v="1"/>
  </r>
  <r>
    <n v="44914"/>
    <x v="436"/>
    <x v="40"/>
    <x v="0"/>
    <x v="7"/>
    <s v="Bagged Rubber Bands"/>
    <x v="466"/>
    <n v="4"/>
    <n v="0.2"/>
    <x v="11"/>
    <x v="1"/>
  </r>
  <r>
    <n v="44914"/>
    <x v="436"/>
    <x v="40"/>
    <x v="0"/>
    <x v="0"/>
    <s v="White Computer Printout Paper by Universal"/>
    <x v="468"/>
    <n v="3"/>
    <n v="56.98"/>
    <x v="11"/>
    <x v="1"/>
  </r>
  <r>
    <n v="44914"/>
    <x v="378"/>
    <x v="1"/>
    <x v="2"/>
    <x v="6"/>
    <s v="Samsung Rugby III"/>
    <x v="1940"/>
    <n v="3"/>
    <n v="13.86"/>
    <x v="11"/>
    <x v="1"/>
  </r>
  <r>
    <n v="44914"/>
    <x v="725"/>
    <x v="38"/>
    <x v="0"/>
    <x v="0"/>
    <s v="Xerox 1903"/>
    <x v="1691"/>
    <n v="5"/>
    <n v="14.65"/>
    <x v="11"/>
    <x v="1"/>
  </r>
  <r>
    <n v="44914"/>
    <x v="725"/>
    <x v="38"/>
    <x v="2"/>
    <x v="9"/>
    <s v="Logitech diNovo Edge Keyboard"/>
    <x v="2888"/>
    <n v="9"/>
    <n v="517.48"/>
    <x v="11"/>
    <x v="1"/>
  </r>
  <r>
    <n v="44914"/>
    <x v="725"/>
    <x v="38"/>
    <x v="1"/>
    <x v="13"/>
    <s v="Bretford Rectangular Conference Table Tops"/>
    <x v="2889"/>
    <n v="4"/>
    <n v="-105.32"/>
    <x v="11"/>
    <x v="1"/>
  </r>
  <r>
    <n v="44914"/>
    <x v="89"/>
    <x v="1"/>
    <x v="2"/>
    <x v="9"/>
    <s v="Maxell 4.7GB DVD+RW 3/Pack"/>
    <x v="1836"/>
    <n v="2"/>
    <n v="4.78"/>
    <x v="11"/>
    <x v="1"/>
  </r>
  <r>
    <n v="44914"/>
    <x v="316"/>
    <x v="2"/>
    <x v="0"/>
    <x v="1"/>
    <s v="Avery 474"/>
    <x v="318"/>
    <n v="3"/>
    <n v="2.5099999999999998"/>
    <x v="11"/>
    <x v="1"/>
  </r>
  <r>
    <n v="44915"/>
    <x v="330"/>
    <x v="0"/>
    <x v="0"/>
    <x v="2"/>
    <s v="Fellowes Super Stor/Drawer"/>
    <x v="1616"/>
    <n v="4"/>
    <n v="-2.2200000000000002"/>
    <x v="11"/>
    <x v="1"/>
  </r>
  <r>
    <n v="44915"/>
    <x v="223"/>
    <x v="20"/>
    <x v="0"/>
    <x v="0"/>
    <s v="Eaton Premium Continuous-Feed Paper, 25% Cotton, Letter Size, White, 1000 Shts/Box"/>
    <x v="288"/>
    <n v="1"/>
    <n v="26.63"/>
    <x v="11"/>
    <x v="1"/>
  </r>
  <r>
    <n v="44915"/>
    <x v="375"/>
    <x v="1"/>
    <x v="2"/>
    <x v="6"/>
    <s v="Apple iPhone 5C"/>
    <x v="281"/>
    <n v="2"/>
    <n v="12"/>
    <x v="11"/>
    <x v="1"/>
  </r>
  <r>
    <n v="44915"/>
    <x v="375"/>
    <x v="1"/>
    <x v="2"/>
    <x v="9"/>
    <s v="Logitech G600 MMO Gaming Mouse"/>
    <x v="1977"/>
    <n v="4"/>
    <n v="51.19"/>
    <x v="11"/>
    <x v="1"/>
  </r>
  <r>
    <n v="44915"/>
    <x v="375"/>
    <x v="1"/>
    <x v="1"/>
    <x v="11"/>
    <s v="Sauder Facets Collection Library, Sky Alder Finish"/>
    <x v="1794"/>
    <n v="3"/>
    <n v="-71.81"/>
    <x v="11"/>
    <x v="1"/>
  </r>
  <r>
    <n v="44915"/>
    <x v="333"/>
    <x v="12"/>
    <x v="0"/>
    <x v="10"/>
    <s v="#6 3/4 Gummed Flap White Envelopes"/>
    <x v="2890"/>
    <n v="1"/>
    <n v="2.77"/>
    <x v="11"/>
    <x v="1"/>
  </r>
  <r>
    <n v="44915"/>
    <x v="333"/>
    <x v="12"/>
    <x v="1"/>
    <x v="8"/>
    <s v="Nu-Dell Float Frame 11 x 14 1/2"/>
    <x v="2309"/>
    <n v="2"/>
    <n v="3.95"/>
    <x v="11"/>
    <x v="1"/>
  </r>
  <r>
    <n v="44915"/>
    <x v="726"/>
    <x v="16"/>
    <x v="0"/>
    <x v="1"/>
    <s v="Avery 486"/>
    <x v="2717"/>
    <n v="2"/>
    <n v="3.95"/>
    <x v="11"/>
    <x v="1"/>
  </r>
  <r>
    <n v="44915"/>
    <x v="170"/>
    <x v="3"/>
    <x v="0"/>
    <x v="0"/>
    <s v="Easy-staple paper"/>
    <x v="2446"/>
    <n v="4"/>
    <n v="7.7"/>
    <x v="11"/>
    <x v="1"/>
  </r>
  <r>
    <n v="44915"/>
    <x v="522"/>
    <x v="6"/>
    <x v="0"/>
    <x v="12"/>
    <s v="Acco 6 Outlet Guardian Standard Surge Suppressor"/>
    <x v="1004"/>
    <n v="3"/>
    <n v="10.88"/>
    <x v="11"/>
    <x v="1"/>
  </r>
  <r>
    <n v="44915"/>
    <x v="341"/>
    <x v="0"/>
    <x v="2"/>
    <x v="9"/>
    <s v="Hypercom P1300 Pinpad"/>
    <x v="2891"/>
    <n v="2"/>
    <n v="21.42"/>
    <x v="11"/>
    <x v="1"/>
  </r>
  <r>
    <n v="44916"/>
    <x v="143"/>
    <x v="22"/>
    <x v="1"/>
    <x v="13"/>
    <s v="Bevis 36 x 72 Conference Tables"/>
    <x v="2892"/>
    <n v="13"/>
    <n v="356.04"/>
    <x v="11"/>
    <x v="1"/>
  </r>
  <r>
    <n v="44916"/>
    <x v="143"/>
    <x v="22"/>
    <x v="2"/>
    <x v="9"/>
    <s v="Enermax Acrylux Wireless Keyboard"/>
    <x v="1882"/>
    <n v="1"/>
    <n v="36.85"/>
    <x v="11"/>
    <x v="1"/>
  </r>
  <r>
    <n v="44916"/>
    <x v="727"/>
    <x v="26"/>
    <x v="0"/>
    <x v="12"/>
    <s v="Belkin 6 Outlet Metallic Surge Strip"/>
    <x v="2893"/>
    <n v="7"/>
    <n v="4.57"/>
    <x v="11"/>
    <x v="1"/>
  </r>
  <r>
    <n v="44916"/>
    <x v="462"/>
    <x v="25"/>
    <x v="2"/>
    <x v="6"/>
    <s v="Anker 36W 4-Port USB Wall Charger Travel Power Adapter for iPhone 5s 5c 5"/>
    <x v="972"/>
    <n v="3"/>
    <n v="4.8"/>
    <x v="11"/>
    <x v="1"/>
  </r>
  <r>
    <n v="44916"/>
    <x v="310"/>
    <x v="16"/>
    <x v="2"/>
    <x v="9"/>
    <s v="Memorex Micro Travel Drive 4 GB"/>
    <x v="2894"/>
    <n v="6"/>
    <n v="14.63"/>
    <x v="11"/>
    <x v="1"/>
  </r>
  <r>
    <n v="44916"/>
    <x v="310"/>
    <x v="16"/>
    <x v="0"/>
    <x v="10"/>
    <s v="Recycled Interoffice Envelopes with Re-Use-A-Seal Closure, 10 x 13"/>
    <x v="2895"/>
    <n v="2"/>
    <n v="9.2200000000000006"/>
    <x v="11"/>
    <x v="1"/>
  </r>
  <r>
    <n v="44916"/>
    <x v="512"/>
    <x v="10"/>
    <x v="0"/>
    <x v="4"/>
    <s v="OIC #2 Pencils, Medium Soft"/>
    <x v="2766"/>
    <n v="2"/>
    <n v="0.34"/>
    <x v="11"/>
    <x v="1"/>
  </r>
  <r>
    <n v="44916"/>
    <x v="381"/>
    <x v="1"/>
    <x v="2"/>
    <x v="15"/>
    <s v="Star Micronics TSP800 TSP847IIU Receipt Printer"/>
    <x v="2896"/>
    <n v="2"/>
    <n v="137.26"/>
    <x v="11"/>
    <x v="1"/>
  </r>
  <r>
    <n v="44916"/>
    <x v="381"/>
    <x v="1"/>
    <x v="0"/>
    <x v="4"/>
    <s v="Sanford Prismacolor Professional Thick Lead Art Pencils, 36-Color Set"/>
    <x v="1941"/>
    <n v="2"/>
    <n v="14.23"/>
    <x v="11"/>
    <x v="1"/>
  </r>
  <r>
    <n v="44916"/>
    <x v="381"/>
    <x v="1"/>
    <x v="2"/>
    <x v="9"/>
    <s v="Enermax Acrylux Wireless Keyboard"/>
    <x v="2897"/>
    <n v="8"/>
    <n v="135.46"/>
    <x v="11"/>
    <x v="1"/>
  </r>
  <r>
    <n v="44916"/>
    <x v="381"/>
    <x v="1"/>
    <x v="1"/>
    <x v="8"/>
    <s v="Howard Miller 11-1/2&quot; Diameter Grantwood Wall Clock"/>
    <x v="2898"/>
    <n v="3"/>
    <n v="-33.64"/>
    <x v="11"/>
    <x v="1"/>
  </r>
  <r>
    <n v="44917"/>
    <x v="165"/>
    <x v="21"/>
    <x v="0"/>
    <x v="4"/>
    <s v="Newell 336"/>
    <x v="2446"/>
    <n v="4"/>
    <n v="4.96"/>
    <x v="11"/>
    <x v="1"/>
  </r>
  <r>
    <n v="44917"/>
    <x v="535"/>
    <x v="2"/>
    <x v="0"/>
    <x v="2"/>
    <s v="Tennsco Lockers, Sand"/>
    <x v="213"/>
    <n v="2"/>
    <n v="1.68"/>
    <x v="11"/>
    <x v="1"/>
  </r>
  <r>
    <n v="44917"/>
    <x v="535"/>
    <x v="2"/>
    <x v="1"/>
    <x v="5"/>
    <s v="Harbour Creations Steel Folding Chair"/>
    <x v="2899"/>
    <n v="7"/>
    <n v="0"/>
    <x v="11"/>
    <x v="1"/>
  </r>
  <r>
    <n v="44918"/>
    <x v="32"/>
    <x v="6"/>
    <x v="0"/>
    <x v="12"/>
    <s v="Belkin Premiere Surge Master II 8-outlet surge protector"/>
    <x v="2424"/>
    <n v="4"/>
    <n v="56.35"/>
    <x v="11"/>
    <x v="1"/>
  </r>
  <r>
    <n v="44919"/>
    <x v="557"/>
    <x v="10"/>
    <x v="0"/>
    <x v="7"/>
    <s v="OIC Bulk Pack Metal Binder Clips"/>
    <x v="614"/>
    <n v="2"/>
    <n v="1.81"/>
    <x v="11"/>
    <x v="1"/>
  </r>
  <r>
    <n v="44919"/>
    <x v="557"/>
    <x v="10"/>
    <x v="0"/>
    <x v="0"/>
    <s v="While You Were Out Pads, 50 per Pad, 4 x 5 1/4, Green Cycle"/>
    <x v="2900"/>
    <n v="6"/>
    <n v="8.23"/>
    <x v="11"/>
    <x v="1"/>
  </r>
  <r>
    <n v="44919"/>
    <x v="557"/>
    <x v="10"/>
    <x v="0"/>
    <x v="3"/>
    <s v="Ibico Standard Transparent Covers"/>
    <x v="2901"/>
    <n v="4"/>
    <n v="-13.84"/>
    <x v="11"/>
    <x v="1"/>
  </r>
  <r>
    <n v="44919"/>
    <x v="557"/>
    <x v="10"/>
    <x v="1"/>
    <x v="8"/>
    <s v="Executive Impressions 14&quot; Two-Color Numerals Wall Clock"/>
    <x v="2902"/>
    <n v="4"/>
    <n v="19.079999999999998"/>
    <x v="11"/>
    <x v="1"/>
  </r>
  <r>
    <n v="44919"/>
    <x v="557"/>
    <x v="10"/>
    <x v="2"/>
    <x v="15"/>
    <s v="Swingline SM12-08 MicroCut Jam Free Shredder"/>
    <x v="2704"/>
    <n v="4"/>
    <n v="-383.99"/>
    <x v="11"/>
    <x v="1"/>
  </r>
  <r>
    <n v="44919"/>
    <x v="557"/>
    <x v="10"/>
    <x v="0"/>
    <x v="4"/>
    <s v="Stanley Bostitch Contemporary Electric Pencil Sharpeners"/>
    <x v="2729"/>
    <n v="2"/>
    <n v="2.72"/>
    <x v="11"/>
    <x v="1"/>
  </r>
  <r>
    <n v="44919"/>
    <x v="639"/>
    <x v="20"/>
    <x v="0"/>
    <x v="0"/>
    <s v="Xerox 1887"/>
    <x v="2903"/>
    <n v="7"/>
    <n v="63.74"/>
    <x v="11"/>
    <x v="1"/>
  </r>
  <r>
    <n v="44919"/>
    <x v="639"/>
    <x v="20"/>
    <x v="0"/>
    <x v="0"/>
    <s v="Xerox 1967"/>
    <x v="115"/>
    <n v="2"/>
    <n v="6.22"/>
    <x v="11"/>
    <x v="1"/>
  </r>
  <r>
    <n v="44919"/>
    <x v="639"/>
    <x v="20"/>
    <x v="0"/>
    <x v="1"/>
    <s v="Smead Alpha-Z Color-Coded Second Alphabetical Labels and Starter Set"/>
    <x v="387"/>
    <n v="7"/>
    <n v="10.35"/>
    <x v="11"/>
    <x v="1"/>
  </r>
  <r>
    <n v="44919"/>
    <x v="728"/>
    <x v="26"/>
    <x v="1"/>
    <x v="11"/>
    <s v="Atlantic Metals Mobile 4-Shelf Bookcases, Custom Colors"/>
    <x v="2904"/>
    <n v="7"/>
    <n v="-786.74"/>
    <x v="11"/>
    <x v="1"/>
  </r>
  <r>
    <n v="44919"/>
    <x v="728"/>
    <x v="26"/>
    <x v="0"/>
    <x v="4"/>
    <s v="Dixon My First Ticonderoga Pencil, #2"/>
    <x v="798"/>
    <n v="3"/>
    <n v="1.58"/>
    <x v="11"/>
    <x v="1"/>
  </r>
  <r>
    <n v="44919"/>
    <x v="389"/>
    <x v="12"/>
    <x v="0"/>
    <x v="0"/>
    <s v="Computer Printout Paper with Letter-Trim Perforations"/>
    <x v="2905"/>
    <n v="7"/>
    <n v="37.18"/>
    <x v="11"/>
    <x v="1"/>
  </r>
  <r>
    <n v="44919"/>
    <x v="389"/>
    <x v="12"/>
    <x v="2"/>
    <x v="6"/>
    <s v="ClearSounds CSC500 Amplified Spirit Phone Corded phone"/>
    <x v="2906"/>
    <n v="2"/>
    <n v="11.2"/>
    <x v="11"/>
    <x v="1"/>
  </r>
  <r>
    <n v="44919"/>
    <x v="389"/>
    <x v="12"/>
    <x v="1"/>
    <x v="8"/>
    <s v="Magna Visual Magnetic Picture Hangers"/>
    <x v="647"/>
    <n v="2"/>
    <n v="1.74"/>
    <x v="11"/>
    <x v="1"/>
  </r>
  <r>
    <n v="44919"/>
    <x v="535"/>
    <x v="12"/>
    <x v="1"/>
    <x v="5"/>
    <s v="SAFCO Arco Folding Chair"/>
    <x v="2674"/>
    <n v="4"/>
    <n v="99.43"/>
    <x v="11"/>
    <x v="1"/>
  </r>
  <r>
    <n v="44919"/>
    <x v="388"/>
    <x v="3"/>
    <x v="0"/>
    <x v="3"/>
    <s v="Avery Hole Reinforcements"/>
    <x v="2907"/>
    <n v="4"/>
    <n v="7.23"/>
    <x v="11"/>
    <x v="1"/>
  </r>
  <r>
    <n v="44919"/>
    <x v="388"/>
    <x v="3"/>
    <x v="0"/>
    <x v="7"/>
    <s v="Vinyl Coated Wire Paper Clips in Organizer Box, 800/Box"/>
    <x v="826"/>
    <n v="4"/>
    <n v="21.58"/>
    <x v="11"/>
    <x v="1"/>
  </r>
  <r>
    <n v="44919"/>
    <x v="312"/>
    <x v="24"/>
    <x v="1"/>
    <x v="8"/>
    <s v="Eldon Regeneration Recycled Desk Accessories, Black"/>
    <x v="2908"/>
    <n v="2"/>
    <n v="3.78"/>
    <x v="11"/>
    <x v="1"/>
  </r>
  <r>
    <n v="44919"/>
    <x v="312"/>
    <x v="24"/>
    <x v="2"/>
    <x v="16"/>
    <s v="Canon PC1060 Personal Laser Copier"/>
    <x v="2909"/>
    <n v="7"/>
    <n v="2302.9699999999998"/>
    <x v="11"/>
    <x v="1"/>
  </r>
  <r>
    <n v="44920"/>
    <x v="514"/>
    <x v="2"/>
    <x v="1"/>
    <x v="8"/>
    <s v="Tenex Antistatic Computer Chair Mats"/>
    <x v="1827"/>
    <n v="4"/>
    <n v="-68.39"/>
    <x v="11"/>
    <x v="1"/>
  </r>
  <r>
    <n v="44920"/>
    <x v="337"/>
    <x v="15"/>
    <x v="0"/>
    <x v="1"/>
    <s v="Avery 474"/>
    <x v="2910"/>
    <n v="4"/>
    <n v="3.34"/>
    <x v="11"/>
    <x v="1"/>
  </r>
  <r>
    <n v="44920"/>
    <x v="337"/>
    <x v="15"/>
    <x v="0"/>
    <x v="0"/>
    <s v="Xerox 227"/>
    <x v="320"/>
    <n v="2"/>
    <n v="3.63"/>
    <x v="11"/>
    <x v="1"/>
  </r>
  <r>
    <n v="44920"/>
    <x v="729"/>
    <x v="14"/>
    <x v="2"/>
    <x v="6"/>
    <s v="Logitech B530 USBÂ HeadsetÂ -Â headsetÂ - Full size, Binaural"/>
    <x v="613"/>
    <n v="2"/>
    <n v="19.97"/>
    <x v="11"/>
    <x v="1"/>
  </r>
  <r>
    <n v="44920"/>
    <x v="729"/>
    <x v="14"/>
    <x v="1"/>
    <x v="11"/>
    <s v="Rush Hierlooms Collection Rich Wood Bookcases"/>
    <x v="2911"/>
    <n v="1"/>
    <n v="20.93"/>
    <x v="11"/>
    <x v="1"/>
  </r>
  <r>
    <n v="44920"/>
    <x v="729"/>
    <x v="14"/>
    <x v="0"/>
    <x v="0"/>
    <s v="Xerox 1978"/>
    <x v="848"/>
    <n v="3"/>
    <n v="8.5"/>
    <x v="11"/>
    <x v="1"/>
  </r>
  <r>
    <n v="44920"/>
    <x v="729"/>
    <x v="14"/>
    <x v="0"/>
    <x v="4"/>
    <s v="Newell 351"/>
    <x v="462"/>
    <n v="1"/>
    <n v="0.95"/>
    <x v="11"/>
    <x v="1"/>
  </r>
  <r>
    <n v="44920"/>
    <x v="412"/>
    <x v="20"/>
    <x v="0"/>
    <x v="12"/>
    <s v="Kensington 7 Outlet MasterPiece Power Center with Fax/Phone Line Protection"/>
    <x v="2912"/>
    <n v="2"/>
    <n v="124.49"/>
    <x v="11"/>
    <x v="1"/>
  </r>
  <r>
    <n v="44920"/>
    <x v="565"/>
    <x v="3"/>
    <x v="2"/>
    <x v="16"/>
    <s v="Brother DCP1000 Digital 3 in 1 Multifunction Machine"/>
    <x v="2913"/>
    <n v="5"/>
    <n v="224.99"/>
    <x v="11"/>
    <x v="1"/>
  </r>
  <r>
    <n v="44920"/>
    <x v="565"/>
    <x v="3"/>
    <x v="0"/>
    <x v="0"/>
    <s v="Important Message Pads, 50 4-1/4 x 5-1/2 Forms per Pad"/>
    <x v="370"/>
    <n v="3"/>
    <n v="6.17"/>
    <x v="11"/>
    <x v="1"/>
  </r>
  <r>
    <n v="44920"/>
    <x v="565"/>
    <x v="3"/>
    <x v="0"/>
    <x v="0"/>
    <s v="Great White Multi-Use Recycled Paper (20Lb. and 84 Bright)"/>
    <x v="150"/>
    <n v="3"/>
    <n v="8.07"/>
    <x v="11"/>
    <x v="1"/>
  </r>
  <r>
    <n v="44920"/>
    <x v="352"/>
    <x v="4"/>
    <x v="1"/>
    <x v="8"/>
    <s v="Tenex B1-RE Series Chair Mats for Low Pile Carpets"/>
    <x v="2914"/>
    <n v="6"/>
    <n v="46.9"/>
    <x v="11"/>
    <x v="1"/>
  </r>
  <r>
    <n v="44920"/>
    <x v="352"/>
    <x v="4"/>
    <x v="0"/>
    <x v="3"/>
    <s v="Tuf-Vin Binders"/>
    <x v="2915"/>
    <n v="5"/>
    <n v="74.209999999999994"/>
    <x v="11"/>
    <x v="1"/>
  </r>
  <r>
    <n v="44920"/>
    <x v="232"/>
    <x v="20"/>
    <x v="2"/>
    <x v="9"/>
    <s v="Plantronics Savi W720 Multi-Device Wireless Headset System"/>
    <x v="2916"/>
    <n v="2"/>
    <n v="371.32"/>
    <x v="11"/>
    <x v="1"/>
  </r>
  <r>
    <n v="44920"/>
    <x v="232"/>
    <x v="20"/>
    <x v="1"/>
    <x v="11"/>
    <s v="Atlantic Metals Mobile 4-Shelf Bookcases, Custom Colors"/>
    <x v="2917"/>
    <n v="2"/>
    <n v="56.2"/>
    <x v="11"/>
    <x v="1"/>
  </r>
  <r>
    <n v="44920"/>
    <x v="88"/>
    <x v="3"/>
    <x v="0"/>
    <x v="0"/>
    <s v="Xerox 1949"/>
    <x v="967"/>
    <n v="2"/>
    <n v="4.88"/>
    <x v="11"/>
    <x v="1"/>
  </r>
  <r>
    <n v="44921"/>
    <x v="12"/>
    <x v="32"/>
    <x v="0"/>
    <x v="7"/>
    <s v="Staples"/>
    <x v="501"/>
    <n v="5"/>
    <n v="10.43"/>
    <x v="11"/>
    <x v="1"/>
  </r>
  <r>
    <n v="44921"/>
    <x v="260"/>
    <x v="10"/>
    <x v="1"/>
    <x v="13"/>
    <s v="KI Adjustable-Height Table"/>
    <x v="2918"/>
    <n v="1"/>
    <n v="-15.48"/>
    <x v="11"/>
    <x v="1"/>
  </r>
  <r>
    <n v="44921"/>
    <x v="680"/>
    <x v="0"/>
    <x v="1"/>
    <x v="5"/>
    <s v="Office Star - Contemporary Task Swivel chair with 2-way adjustable arms, Plum"/>
    <x v="2919"/>
    <n v="3"/>
    <n v="-90.38"/>
    <x v="11"/>
    <x v="1"/>
  </r>
  <r>
    <n v="44921"/>
    <x v="447"/>
    <x v="20"/>
    <x v="0"/>
    <x v="0"/>
    <s v="Xerox 1906"/>
    <x v="1807"/>
    <n v="6"/>
    <n v="99.94"/>
    <x v="11"/>
    <x v="1"/>
  </r>
  <r>
    <n v="44922"/>
    <x v="188"/>
    <x v="0"/>
    <x v="0"/>
    <x v="10"/>
    <s v="#10-4 1/8&quot; x 9 1/2&quot; Premium Diagonal Seam Envelopes"/>
    <x v="2920"/>
    <n v="9"/>
    <n v="35.42"/>
    <x v="11"/>
    <x v="1"/>
  </r>
  <r>
    <n v="44922"/>
    <x v="188"/>
    <x v="0"/>
    <x v="1"/>
    <x v="11"/>
    <s v="Atlantic Metals Mobile 3-Shelf Bookcases, Custom Colors"/>
    <x v="2921"/>
    <n v="3"/>
    <n v="-46.98"/>
    <x v="11"/>
    <x v="1"/>
  </r>
  <r>
    <n v="44922"/>
    <x v="188"/>
    <x v="0"/>
    <x v="1"/>
    <x v="5"/>
    <s v="Global Fabric Manager's Chair, Dark Gray"/>
    <x v="2922"/>
    <n v="3"/>
    <n v="-15.15"/>
    <x v="11"/>
    <x v="1"/>
  </r>
  <r>
    <n v="44922"/>
    <x v="188"/>
    <x v="0"/>
    <x v="2"/>
    <x v="6"/>
    <s v="Plantronics HL10 Handset Lifter"/>
    <x v="2923"/>
    <n v="4"/>
    <n v="41.76"/>
    <x v="11"/>
    <x v="1"/>
  </r>
  <r>
    <n v="44922"/>
    <x v="496"/>
    <x v="13"/>
    <x v="0"/>
    <x v="10"/>
    <s v="Strathmore #10 Envelopes, Ultimate White"/>
    <x v="2924"/>
    <n v="2"/>
    <n v="51.66"/>
    <x v="11"/>
    <x v="1"/>
  </r>
  <r>
    <n v="44922"/>
    <x v="730"/>
    <x v="36"/>
    <x v="0"/>
    <x v="0"/>
    <s v="Xerox 1950"/>
    <x v="2364"/>
    <n v="5"/>
    <n v="14.16"/>
    <x v="11"/>
    <x v="1"/>
  </r>
  <r>
    <n v="44922"/>
    <x v="730"/>
    <x v="36"/>
    <x v="0"/>
    <x v="12"/>
    <s v="Kensington 7 Outlet MasterPiece Power Center"/>
    <x v="2925"/>
    <n v="2"/>
    <n v="103.23"/>
    <x v="11"/>
    <x v="1"/>
  </r>
  <r>
    <n v="44922"/>
    <x v="316"/>
    <x v="3"/>
    <x v="0"/>
    <x v="12"/>
    <s v="Belkin F9G930V10-GRY 9 Outlet Surge"/>
    <x v="338"/>
    <n v="2"/>
    <n v="31.02"/>
    <x v="11"/>
    <x v="1"/>
  </r>
  <r>
    <n v="44922"/>
    <x v="316"/>
    <x v="3"/>
    <x v="0"/>
    <x v="1"/>
    <s v="Avery 497"/>
    <x v="387"/>
    <n v="7"/>
    <n v="10.35"/>
    <x v="11"/>
    <x v="1"/>
  </r>
  <r>
    <n v="44922"/>
    <x v="108"/>
    <x v="1"/>
    <x v="0"/>
    <x v="2"/>
    <s v="Sterilite Show Offs Storage Containers"/>
    <x v="810"/>
    <n v="3"/>
    <n v="-3.17"/>
    <x v="11"/>
    <x v="1"/>
  </r>
  <r>
    <n v="44922"/>
    <x v="148"/>
    <x v="3"/>
    <x v="2"/>
    <x v="9"/>
    <s v="Maxell 4.7GB DVD-R 5/Pack"/>
    <x v="2890"/>
    <n v="8"/>
    <n v="3.48"/>
    <x v="11"/>
    <x v="1"/>
  </r>
  <r>
    <n v="44922"/>
    <x v="238"/>
    <x v="21"/>
    <x v="0"/>
    <x v="0"/>
    <s v="Xerox 1917"/>
    <x v="1633"/>
    <n v="4"/>
    <n v="91.95"/>
    <x v="11"/>
    <x v="1"/>
  </r>
  <r>
    <n v="44922"/>
    <x v="238"/>
    <x v="21"/>
    <x v="2"/>
    <x v="6"/>
    <s v="Cisco SPA 502G IP Phone"/>
    <x v="2926"/>
    <n v="2"/>
    <n v="71.97"/>
    <x v="11"/>
    <x v="1"/>
  </r>
  <r>
    <n v="44922"/>
    <x v="639"/>
    <x v="10"/>
    <x v="1"/>
    <x v="13"/>
    <s v="Riverside Furniture Oval Coffee Table, Oval End Table, End Table with Drawer"/>
    <x v="2927"/>
    <n v="9"/>
    <n v="-464.7"/>
    <x v="11"/>
    <x v="1"/>
  </r>
  <r>
    <n v="44922"/>
    <x v="639"/>
    <x v="10"/>
    <x v="0"/>
    <x v="10"/>
    <s v="Staple envelope"/>
    <x v="2928"/>
    <n v="3"/>
    <n v="6.71"/>
    <x v="11"/>
    <x v="1"/>
  </r>
  <r>
    <n v="44922"/>
    <x v="569"/>
    <x v="15"/>
    <x v="2"/>
    <x v="9"/>
    <s v="Maxell CD-R Discs"/>
    <x v="2929"/>
    <n v="3"/>
    <n v="0.71"/>
    <x v="11"/>
    <x v="1"/>
  </r>
  <r>
    <n v="44922"/>
    <x v="569"/>
    <x v="15"/>
    <x v="1"/>
    <x v="8"/>
    <s v="Executive Impressions 14&quot; Contract Wall Clock with Quartz Movement"/>
    <x v="2930"/>
    <n v="3"/>
    <n v="16.010000000000002"/>
    <x v="11"/>
    <x v="1"/>
  </r>
  <r>
    <n v="44922"/>
    <x v="569"/>
    <x v="15"/>
    <x v="1"/>
    <x v="11"/>
    <s v="O'Sullivan 5-Shelf Heavy-Duty Bookcases"/>
    <x v="2931"/>
    <n v="2"/>
    <n v="8.19"/>
    <x v="11"/>
    <x v="1"/>
  </r>
  <r>
    <n v="44922"/>
    <x v="569"/>
    <x v="15"/>
    <x v="0"/>
    <x v="2"/>
    <s v="Staple magnet"/>
    <x v="2932"/>
    <n v="3"/>
    <n v="2.25"/>
    <x v="11"/>
    <x v="1"/>
  </r>
  <r>
    <n v="44922"/>
    <x v="569"/>
    <x v="15"/>
    <x v="2"/>
    <x v="9"/>
    <s v="SanDisk Ultra 16 GB MicroSDHC Class 10 Memory Card"/>
    <x v="2699"/>
    <n v="7"/>
    <n v="-12.73"/>
    <x v="11"/>
    <x v="1"/>
  </r>
  <r>
    <n v="44922"/>
    <x v="160"/>
    <x v="3"/>
    <x v="0"/>
    <x v="2"/>
    <s v="Fellowes Super Stor/Drawer Files"/>
    <x v="2024"/>
    <n v="2"/>
    <n v="61.39"/>
    <x v="11"/>
    <x v="1"/>
  </r>
  <r>
    <n v="44922"/>
    <x v="160"/>
    <x v="3"/>
    <x v="2"/>
    <x v="6"/>
    <s v="Geemarc AmpliPOWER60"/>
    <x v="2933"/>
    <n v="9"/>
    <n v="75.17"/>
    <x v="11"/>
    <x v="1"/>
  </r>
  <r>
    <n v="44923"/>
    <x v="699"/>
    <x v="2"/>
    <x v="2"/>
    <x v="9"/>
    <s v="Lenovo 17-Key USB Numeric Keypad"/>
    <x v="2934"/>
    <n v="2"/>
    <n v="1.36"/>
    <x v="11"/>
    <x v="1"/>
  </r>
  <r>
    <n v="44923"/>
    <x v="681"/>
    <x v="1"/>
    <x v="0"/>
    <x v="2"/>
    <s v="Tenex Personal Filing Tote With Secure Closure Lid, Black/Frost"/>
    <x v="1461"/>
    <n v="2"/>
    <n v="1.55"/>
    <x v="11"/>
    <x v="1"/>
  </r>
  <r>
    <n v="44924"/>
    <x v="503"/>
    <x v="20"/>
    <x v="0"/>
    <x v="14"/>
    <s v="Acme Serrated Blade Letter Opener"/>
    <x v="2935"/>
    <n v="2"/>
    <n v="0.06"/>
    <x v="11"/>
    <x v="1"/>
  </r>
  <r>
    <n v="44925"/>
    <x v="68"/>
    <x v="3"/>
    <x v="0"/>
    <x v="0"/>
    <s v="Xerox 1929"/>
    <x v="2936"/>
    <n v="3"/>
    <n v="31.52"/>
    <x v="11"/>
    <x v="1"/>
  </r>
  <r>
    <n v="44925"/>
    <x v="68"/>
    <x v="3"/>
    <x v="0"/>
    <x v="2"/>
    <s v="2300 Heavy-Duty Transfer File Systems by Perma"/>
    <x v="2937"/>
    <n v="3"/>
    <n v="14.24"/>
    <x v="11"/>
    <x v="1"/>
  </r>
  <r>
    <n v="44925"/>
    <x v="68"/>
    <x v="3"/>
    <x v="2"/>
    <x v="15"/>
    <s v="Zebra GX420t Direct Thermal/Thermal Transfer Printer"/>
    <x v="2938"/>
    <n v="6"/>
    <n v="286.70999999999998"/>
    <x v="11"/>
    <x v="1"/>
  </r>
  <r>
    <n v="44925"/>
    <x v="68"/>
    <x v="3"/>
    <x v="0"/>
    <x v="10"/>
    <s v="Tyvek Side-Opening Peel &amp; Seel Expanding Envelopes"/>
    <x v="2802"/>
    <n v="3"/>
    <n v="122.15"/>
    <x v="11"/>
    <x v="1"/>
  </r>
  <r>
    <n v="44925"/>
    <x v="68"/>
    <x v="3"/>
    <x v="2"/>
    <x v="6"/>
    <s v="Cisco SPA 502G IP Phone"/>
    <x v="2939"/>
    <n v="3"/>
    <n v="35.99"/>
    <x v="11"/>
    <x v="1"/>
  </r>
  <r>
    <n v="44926"/>
    <x v="117"/>
    <x v="35"/>
    <x v="0"/>
    <x v="3"/>
    <s v="Ibico Hi-Tech Manual Binding System"/>
    <x v="1544"/>
    <n v="2"/>
    <n v="152.5"/>
    <x v="11"/>
    <x v="1"/>
  </r>
  <r>
    <n v="44926"/>
    <x v="335"/>
    <x v="0"/>
    <x v="1"/>
    <x v="8"/>
    <s v="Eldon Expressions Wood Desk Accessories, Oak"/>
    <x v="1195"/>
    <n v="5"/>
    <n v="-11.44"/>
    <x v="11"/>
    <x v="1"/>
  </r>
  <r>
    <n v="44926"/>
    <x v="335"/>
    <x v="0"/>
    <x v="0"/>
    <x v="3"/>
    <s v="Newell 3-Hole Punched Plastic Slotted Magazine Holders for Binders"/>
    <x v="2940"/>
    <n v="4"/>
    <n v="-5.85"/>
    <x v="11"/>
    <x v="1"/>
  </r>
  <r>
    <n v="44926"/>
    <x v="385"/>
    <x v="5"/>
    <x v="0"/>
    <x v="3"/>
    <s v="Tuf-Vin Binders"/>
    <x v="2941"/>
    <n v="3"/>
    <n v="44.53"/>
    <x v="11"/>
    <x v="1"/>
  </r>
  <r>
    <n v="44926"/>
    <x v="385"/>
    <x v="5"/>
    <x v="0"/>
    <x v="3"/>
    <s v="GBC Clear Cover, 8-1/2 x 11, unpunched, 25 covers per pack"/>
    <x v="2942"/>
    <n v="4"/>
    <n v="27.89"/>
    <x v="11"/>
    <x v="1"/>
  </r>
  <r>
    <n v="44926"/>
    <x v="385"/>
    <x v="5"/>
    <x v="0"/>
    <x v="3"/>
    <s v="Aluminum Screw Posts"/>
    <x v="2943"/>
    <n v="5"/>
    <n v="38.15"/>
    <x v="11"/>
    <x v="1"/>
  </r>
  <r>
    <n v="44926"/>
    <x v="385"/>
    <x v="5"/>
    <x v="0"/>
    <x v="3"/>
    <s v="Ibico Plastic Spiral Binding Combs"/>
    <x v="2944"/>
    <n v="12"/>
    <n v="167.81"/>
    <x v="11"/>
    <x v="1"/>
  </r>
  <r>
    <n v="44926"/>
    <x v="497"/>
    <x v="0"/>
    <x v="0"/>
    <x v="2"/>
    <s v="Fellowes Stor/Drawer Steel Plus Storage Drawers"/>
    <x v="2945"/>
    <n v="2"/>
    <n v="-26.72"/>
    <x v="11"/>
    <x v="1"/>
  </r>
  <r>
    <n v="44926"/>
    <x v="497"/>
    <x v="0"/>
    <x v="0"/>
    <x v="7"/>
    <s v="Stockwell Push Pins"/>
    <x v="656"/>
    <n v="2"/>
    <n v="0.56999999999999995"/>
    <x v="11"/>
    <x v="1"/>
  </r>
  <r>
    <n v="44926"/>
    <x v="497"/>
    <x v="0"/>
    <x v="0"/>
    <x v="14"/>
    <s v="Staple remover"/>
    <x v="971"/>
    <n v="2"/>
    <n v="-1.32"/>
    <x v="11"/>
    <x v="1"/>
  </r>
  <r>
    <n v="44926"/>
    <x v="123"/>
    <x v="14"/>
    <x v="0"/>
    <x v="3"/>
    <s v="Fellowes Presentation Covers for Comb Binding Machines"/>
    <x v="2946"/>
    <n v="8"/>
    <n v="52.38"/>
    <x v="11"/>
    <x v="1"/>
  </r>
  <r>
    <n v="44928"/>
    <x v="688"/>
    <x v="36"/>
    <x v="1"/>
    <x v="11"/>
    <s v="Bush Westfield Collection Bookcases, Medium Cherry Finish"/>
    <x v="2824"/>
    <n v="3"/>
    <n v="38.270000000000003"/>
    <x v="0"/>
    <x v="2"/>
  </r>
  <r>
    <n v="44928"/>
    <x v="688"/>
    <x v="36"/>
    <x v="2"/>
    <x v="6"/>
    <s v="GE 30522EE2"/>
    <x v="2947"/>
    <n v="2"/>
    <n v="67.27"/>
    <x v="0"/>
    <x v="2"/>
  </r>
  <r>
    <n v="44929"/>
    <x v="336"/>
    <x v="3"/>
    <x v="0"/>
    <x v="2"/>
    <s v="Recycled Steel Personal File for Hanging File Folders"/>
    <x v="2948"/>
    <n v="2"/>
    <n v="28.62"/>
    <x v="0"/>
    <x v="2"/>
  </r>
  <r>
    <n v="44929"/>
    <x v="305"/>
    <x v="0"/>
    <x v="2"/>
    <x v="9"/>
    <s v="ImationÂ Clip USBÂ flash driveÂ - 8 GB"/>
    <x v="2265"/>
    <n v="2"/>
    <n v="-5.26"/>
    <x v="0"/>
    <x v="2"/>
  </r>
  <r>
    <n v="44929"/>
    <x v="305"/>
    <x v="0"/>
    <x v="2"/>
    <x v="9"/>
    <s v="WD My Passport Ultra 1TB Portable External Hard Drive"/>
    <x v="2949"/>
    <n v="3"/>
    <n v="-6.21"/>
    <x v="0"/>
    <x v="2"/>
  </r>
  <r>
    <n v="44929"/>
    <x v="305"/>
    <x v="0"/>
    <x v="2"/>
    <x v="6"/>
    <s v="AT&amp;T 17929 Lendline Telephone"/>
    <x v="81"/>
    <n v="5"/>
    <n v="13.57"/>
    <x v="0"/>
    <x v="2"/>
  </r>
  <r>
    <n v="44929"/>
    <x v="731"/>
    <x v="39"/>
    <x v="1"/>
    <x v="13"/>
    <s v="Hon Practical Foundations 30 x 60 Training Table, Light Gray/Charcoal"/>
    <x v="2950"/>
    <n v="7"/>
    <n v="350.43"/>
    <x v="0"/>
    <x v="2"/>
  </r>
  <r>
    <n v="44929"/>
    <x v="731"/>
    <x v="39"/>
    <x v="0"/>
    <x v="3"/>
    <s v="Storex Dura Pro Binders"/>
    <x v="399"/>
    <n v="2"/>
    <n v="5.35"/>
    <x v="0"/>
    <x v="2"/>
  </r>
  <r>
    <n v="44930"/>
    <x v="732"/>
    <x v="25"/>
    <x v="2"/>
    <x v="16"/>
    <s v="Hewlett Packard 310 Color Digital Copier"/>
    <x v="2951"/>
    <n v="4"/>
    <n v="120"/>
    <x v="0"/>
    <x v="2"/>
  </r>
  <r>
    <n v="44930"/>
    <x v="624"/>
    <x v="2"/>
    <x v="0"/>
    <x v="4"/>
    <s v="Newell 312"/>
    <x v="1072"/>
    <n v="1"/>
    <n v="0.57999999999999996"/>
    <x v="0"/>
    <x v="2"/>
  </r>
  <r>
    <n v="44930"/>
    <x v="624"/>
    <x v="2"/>
    <x v="0"/>
    <x v="3"/>
    <s v="Avery Arch Ring Binders"/>
    <x v="428"/>
    <n v="6"/>
    <n v="-80.180000000000007"/>
    <x v="0"/>
    <x v="2"/>
  </r>
  <r>
    <n v="44931"/>
    <x v="202"/>
    <x v="16"/>
    <x v="2"/>
    <x v="9"/>
    <s v="LogitechÂ MX Performance Wireless Mouse"/>
    <x v="2952"/>
    <n v="6"/>
    <n v="40.69"/>
    <x v="0"/>
    <x v="2"/>
  </r>
  <r>
    <n v="44931"/>
    <x v="202"/>
    <x v="16"/>
    <x v="0"/>
    <x v="4"/>
    <s v="Newell 337"/>
    <x v="607"/>
    <n v="2"/>
    <n v="0.59"/>
    <x v="0"/>
    <x v="2"/>
  </r>
  <r>
    <n v="44931"/>
    <x v="202"/>
    <x v="16"/>
    <x v="2"/>
    <x v="6"/>
    <s v="Logitech B530 USBÂ HeadsetÂ -Â headsetÂ - Full size, Binaural"/>
    <x v="2953"/>
    <n v="2"/>
    <n v="5.18"/>
    <x v="0"/>
    <x v="2"/>
  </r>
  <r>
    <n v="44933"/>
    <x v="233"/>
    <x v="3"/>
    <x v="0"/>
    <x v="4"/>
    <s v="Panasonic KP-350BK Electric Pencil Sharpener with Auto Stop"/>
    <x v="2954"/>
    <n v="1"/>
    <n v="10.029999999999999"/>
    <x v="0"/>
    <x v="2"/>
  </r>
  <r>
    <n v="44933"/>
    <x v="685"/>
    <x v="0"/>
    <x v="1"/>
    <x v="8"/>
    <s v="Executive Impressions 13&quot; Clairmont Wall Clock"/>
    <x v="2955"/>
    <n v="3"/>
    <n v="-10.96"/>
    <x v="0"/>
    <x v="2"/>
  </r>
  <r>
    <n v="44933"/>
    <x v="685"/>
    <x v="0"/>
    <x v="0"/>
    <x v="0"/>
    <s v="Xerox 212"/>
    <x v="499"/>
    <n v="5"/>
    <n v="9.07"/>
    <x v="0"/>
    <x v="2"/>
  </r>
  <r>
    <n v="44934"/>
    <x v="4"/>
    <x v="21"/>
    <x v="1"/>
    <x v="11"/>
    <s v="Atlantic Metals Mobile 3-Shelf Bookcases, Custom Colors"/>
    <x v="2956"/>
    <n v="6"/>
    <n v="407.13"/>
    <x v="0"/>
    <x v="2"/>
  </r>
  <r>
    <n v="44934"/>
    <x v="4"/>
    <x v="21"/>
    <x v="0"/>
    <x v="3"/>
    <s v="Plastic Binding Combs"/>
    <x v="2957"/>
    <n v="7"/>
    <n v="49.84"/>
    <x v="0"/>
    <x v="2"/>
  </r>
  <r>
    <n v="44934"/>
    <x v="6"/>
    <x v="25"/>
    <x v="0"/>
    <x v="3"/>
    <s v="XtraLife ClearVue Slant-D Ring Binder, White, 3&quot;"/>
    <x v="2958"/>
    <n v="7"/>
    <n v="-24.66"/>
    <x v="0"/>
    <x v="2"/>
  </r>
  <r>
    <n v="44934"/>
    <x v="6"/>
    <x v="25"/>
    <x v="0"/>
    <x v="4"/>
    <s v="Newell 319"/>
    <x v="2959"/>
    <n v="3"/>
    <n v="5.95"/>
    <x v="0"/>
    <x v="2"/>
  </r>
  <r>
    <n v="44934"/>
    <x v="6"/>
    <x v="25"/>
    <x v="2"/>
    <x v="6"/>
    <s v="Avaya 5410 Digital phone"/>
    <x v="2960"/>
    <n v="2"/>
    <n v="10.88"/>
    <x v="0"/>
    <x v="2"/>
  </r>
  <r>
    <n v="44935"/>
    <x v="174"/>
    <x v="3"/>
    <x v="2"/>
    <x v="9"/>
    <s v="Logitech G500s Laser Gaming Mouse with Adjustable Weight Tuning"/>
    <x v="2961"/>
    <n v="5"/>
    <n v="118.98"/>
    <x v="0"/>
    <x v="2"/>
  </r>
  <r>
    <n v="44935"/>
    <x v="174"/>
    <x v="3"/>
    <x v="2"/>
    <x v="6"/>
    <s v="netTALK DUO VoIP Telephone Service"/>
    <x v="2962"/>
    <n v="9"/>
    <n v="141.72"/>
    <x v="0"/>
    <x v="2"/>
  </r>
  <r>
    <n v="44935"/>
    <x v="591"/>
    <x v="10"/>
    <x v="1"/>
    <x v="8"/>
    <s v="DAX Two-Tone Rosewood/Black Document Frame, Desktop, 5 x 7"/>
    <x v="2963"/>
    <n v="2"/>
    <n v="3.79"/>
    <x v="0"/>
    <x v="2"/>
  </r>
  <r>
    <n v="44936"/>
    <x v="127"/>
    <x v="22"/>
    <x v="1"/>
    <x v="8"/>
    <s v="24-Hour Round Wall Clock"/>
    <x v="2828"/>
    <n v="4"/>
    <n v="34.369999999999997"/>
    <x v="0"/>
    <x v="2"/>
  </r>
  <r>
    <n v="44936"/>
    <x v="127"/>
    <x v="22"/>
    <x v="2"/>
    <x v="9"/>
    <s v="Logitech Media Keyboard K200"/>
    <x v="2964"/>
    <n v="2"/>
    <n v="13.3"/>
    <x v="0"/>
    <x v="2"/>
  </r>
  <r>
    <n v="44936"/>
    <x v="733"/>
    <x v="22"/>
    <x v="1"/>
    <x v="8"/>
    <s v="DAX Value U-Channel Document Frames, Easel Back"/>
    <x v="2965"/>
    <n v="5"/>
    <n v="7.7"/>
    <x v="0"/>
    <x v="2"/>
  </r>
  <r>
    <n v="44937"/>
    <x v="354"/>
    <x v="10"/>
    <x v="0"/>
    <x v="0"/>
    <s v="Xerox 2"/>
    <x v="143"/>
    <n v="3"/>
    <n v="5.44"/>
    <x v="0"/>
    <x v="2"/>
  </r>
  <r>
    <n v="44937"/>
    <x v="354"/>
    <x v="10"/>
    <x v="0"/>
    <x v="0"/>
    <s v="Xerox 1935"/>
    <x v="2966"/>
    <n v="3"/>
    <n v="20.58"/>
    <x v="0"/>
    <x v="2"/>
  </r>
  <r>
    <n v="44937"/>
    <x v="354"/>
    <x v="10"/>
    <x v="2"/>
    <x v="6"/>
    <s v="Cyber Acoustics AC-202b Speech Recognition Stereo Headset"/>
    <x v="2967"/>
    <n v="2"/>
    <n v="-9.8699999999999992"/>
    <x v="0"/>
    <x v="2"/>
  </r>
  <r>
    <n v="44937"/>
    <x v="114"/>
    <x v="10"/>
    <x v="1"/>
    <x v="8"/>
    <s v="Ultra Door Push Plate"/>
    <x v="2968"/>
    <n v="14"/>
    <n v="8.94"/>
    <x v="0"/>
    <x v="2"/>
  </r>
  <r>
    <n v="44940"/>
    <x v="643"/>
    <x v="25"/>
    <x v="0"/>
    <x v="0"/>
    <s v="Xerox 1882"/>
    <x v="2969"/>
    <n v="2"/>
    <n v="32.47"/>
    <x v="0"/>
    <x v="2"/>
  </r>
  <r>
    <n v="44940"/>
    <x v="643"/>
    <x v="25"/>
    <x v="1"/>
    <x v="8"/>
    <s v="Electrix Fluorescent Magnifier Lamps &amp; Weighted Base"/>
    <x v="2970"/>
    <n v="8"/>
    <n v="31.58"/>
    <x v="0"/>
    <x v="2"/>
  </r>
  <r>
    <n v="44941"/>
    <x v="222"/>
    <x v="23"/>
    <x v="0"/>
    <x v="10"/>
    <s v="Quality Park Security Envelopes"/>
    <x v="2971"/>
    <n v="2"/>
    <n v="24.6"/>
    <x v="0"/>
    <x v="2"/>
  </r>
  <r>
    <n v="44941"/>
    <x v="222"/>
    <x v="23"/>
    <x v="0"/>
    <x v="4"/>
    <s v="American Pencil"/>
    <x v="2649"/>
    <n v="2"/>
    <n v="1.35"/>
    <x v="0"/>
    <x v="2"/>
  </r>
  <r>
    <n v="44941"/>
    <x v="222"/>
    <x v="23"/>
    <x v="2"/>
    <x v="9"/>
    <s v="LogitechÂ Gaming G510s - Keyboard"/>
    <x v="1500"/>
    <n v="3"/>
    <n v="91.79"/>
    <x v="0"/>
    <x v="2"/>
  </r>
  <r>
    <n v="44941"/>
    <x v="554"/>
    <x v="37"/>
    <x v="1"/>
    <x v="13"/>
    <s v="Bevis Round Bullnose 29&quot; High Table Top"/>
    <x v="2972"/>
    <n v="1"/>
    <n v="-15.58"/>
    <x v="0"/>
    <x v="2"/>
  </r>
  <r>
    <n v="44941"/>
    <x v="494"/>
    <x v="20"/>
    <x v="0"/>
    <x v="10"/>
    <s v="#10 Gummed Flap White Envelopes, 100/Box"/>
    <x v="356"/>
    <n v="4"/>
    <n v="7.6"/>
    <x v="0"/>
    <x v="2"/>
  </r>
  <r>
    <n v="44941"/>
    <x v="494"/>
    <x v="20"/>
    <x v="0"/>
    <x v="0"/>
    <s v="Xerox 1959"/>
    <x v="2973"/>
    <n v="9"/>
    <n v="28.86"/>
    <x v="0"/>
    <x v="2"/>
  </r>
  <r>
    <n v="44941"/>
    <x v="494"/>
    <x v="20"/>
    <x v="0"/>
    <x v="3"/>
    <s v="Square Ring Data Binders, Rigid 75 Pt. Covers, 11&quot; x 14-7/8&quot;"/>
    <x v="2974"/>
    <n v="3"/>
    <n v="17.34"/>
    <x v="0"/>
    <x v="2"/>
  </r>
  <r>
    <n v="44941"/>
    <x v="734"/>
    <x v="20"/>
    <x v="0"/>
    <x v="0"/>
    <s v="Xerox 1893"/>
    <x v="1045"/>
    <n v="2"/>
    <n v="40.17"/>
    <x v="0"/>
    <x v="2"/>
  </r>
  <r>
    <n v="44942"/>
    <x v="281"/>
    <x v="3"/>
    <x v="0"/>
    <x v="3"/>
    <s v="Wilson Jones Active Use Binders"/>
    <x v="563"/>
    <n v="2"/>
    <n v="4.22"/>
    <x v="0"/>
    <x v="2"/>
  </r>
  <r>
    <n v="44942"/>
    <x v="281"/>
    <x v="3"/>
    <x v="2"/>
    <x v="9"/>
    <s v="ImationÂ 8GB Mini TravelDrive USB 2.0Â Flash Drive"/>
    <x v="2975"/>
    <n v="3"/>
    <n v="11.77"/>
    <x v="0"/>
    <x v="2"/>
  </r>
  <r>
    <n v="44943"/>
    <x v="684"/>
    <x v="38"/>
    <x v="1"/>
    <x v="8"/>
    <s v="Tenex Contemporary Contur Chairmats for Low and Medium Pile Carpet, Computer, 39&quot; x 49&quot;"/>
    <x v="2762"/>
    <n v="3"/>
    <n v="64.52"/>
    <x v="0"/>
    <x v="2"/>
  </r>
  <r>
    <n v="44943"/>
    <x v="684"/>
    <x v="38"/>
    <x v="2"/>
    <x v="9"/>
    <s v="Logitech 910-002974 M325 Wireless Mouse for Web Scrolling"/>
    <x v="1377"/>
    <n v="1"/>
    <n v="13.2"/>
    <x v="0"/>
    <x v="2"/>
  </r>
  <r>
    <n v="44943"/>
    <x v="684"/>
    <x v="38"/>
    <x v="2"/>
    <x v="9"/>
    <s v="Logitech G19 Programmable Gaming Keyboard"/>
    <x v="2621"/>
    <n v="3"/>
    <n v="66.95"/>
    <x v="0"/>
    <x v="2"/>
  </r>
  <r>
    <n v="44943"/>
    <x v="729"/>
    <x v="4"/>
    <x v="2"/>
    <x v="9"/>
    <s v="First Data FD10 PIN Pad"/>
    <x v="2976"/>
    <n v="4"/>
    <n v="31.6"/>
    <x v="0"/>
    <x v="2"/>
  </r>
  <r>
    <n v="44947"/>
    <x v="210"/>
    <x v="3"/>
    <x v="1"/>
    <x v="5"/>
    <s v="Global Super Steno Chair"/>
    <x v="2977"/>
    <n v="2"/>
    <n v="-5.76"/>
    <x v="0"/>
    <x v="2"/>
  </r>
  <r>
    <n v="44947"/>
    <x v="210"/>
    <x v="3"/>
    <x v="1"/>
    <x v="5"/>
    <s v="Global Ergonomic Managers Chair"/>
    <x v="2978"/>
    <n v="7"/>
    <n v="76.010000000000005"/>
    <x v="0"/>
    <x v="2"/>
  </r>
  <r>
    <n v="44948"/>
    <x v="194"/>
    <x v="23"/>
    <x v="0"/>
    <x v="7"/>
    <s v="Bagged Rubber Bands"/>
    <x v="2026"/>
    <n v="6"/>
    <n v="0.3"/>
    <x v="0"/>
    <x v="2"/>
  </r>
  <r>
    <n v="44948"/>
    <x v="695"/>
    <x v="25"/>
    <x v="1"/>
    <x v="8"/>
    <s v="Eldon Pizzaz Desk Accessories"/>
    <x v="2979"/>
    <n v="8"/>
    <n v="4.28"/>
    <x v="0"/>
    <x v="2"/>
  </r>
  <r>
    <n v="44948"/>
    <x v="695"/>
    <x v="25"/>
    <x v="1"/>
    <x v="11"/>
    <s v="Sauder Forest Hills Library, Woodland Oak Finish"/>
    <x v="2980"/>
    <n v="4"/>
    <n v="-67.67"/>
    <x v="0"/>
    <x v="2"/>
  </r>
  <r>
    <n v="44948"/>
    <x v="695"/>
    <x v="25"/>
    <x v="0"/>
    <x v="12"/>
    <s v="Fellowes Mighty 8 Compact Surge Protector"/>
    <x v="38"/>
    <n v="4"/>
    <n v="6.49"/>
    <x v="0"/>
    <x v="2"/>
  </r>
  <r>
    <n v="44948"/>
    <x v="202"/>
    <x v="22"/>
    <x v="1"/>
    <x v="8"/>
    <s v="Contract Clock, 14&quot;, Brown"/>
    <x v="2981"/>
    <n v="5"/>
    <n v="37.369999999999997"/>
    <x v="0"/>
    <x v="2"/>
  </r>
  <r>
    <n v="44948"/>
    <x v="387"/>
    <x v="22"/>
    <x v="0"/>
    <x v="0"/>
    <s v="Xerox 218"/>
    <x v="115"/>
    <n v="2"/>
    <n v="6.22"/>
    <x v="0"/>
    <x v="2"/>
  </r>
  <r>
    <n v="44948"/>
    <x v="558"/>
    <x v="3"/>
    <x v="0"/>
    <x v="1"/>
    <s v="Avery 475"/>
    <x v="255"/>
    <n v="3"/>
    <n v="22.2"/>
    <x v="0"/>
    <x v="2"/>
  </r>
  <r>
    <n v="44948"/>
    <x v="558"/>
    <x v="3"/>
    <x v="0"/>
    <x v="1"/>
    <s v="Avery 476"/>
    <x v="153"/>
    <n v="5"/>
    <n v="9.5"/>
    <x v="0"/>
    <x v="2"/>
  </r>
  <r>
    <n v="44948"/>
    <x v="214"/>
    <x v="10"/>
    <x v="2"/>
    <x v="6"/>
    <s v="Panasonic Kx-TS550"/>
    <x v="2982"/>
    <n v="4"/>
    <n v="-20.239999999999998"/>
    <x v="0"/>
    <x v="2"/>
  </r>
  <r>
    <n v="44948"/>
    <x v="214"/>
    <x v="10"/>
    <x v="2"/>
    <x v="9"/>
    <s v="Verbatim 25 GB 6x Blu-ray Single Layer Recordable Disc, 25/Pack"/>
    <x v="2983"/>
    <n v="3"/>
    <n v="15.86"/>
    <x v="0"/>
    <x v="2"/>
  </r>
  <r>
    <n v="44948"/>
    <x v="263"/>
    <x v="20"/>
    <x v="0"/>
    <x v="3"/>
    <s v="Wilson Jones data.warehouse D-Ring Binders with DublLock"/>
    <x v="2984"/>
    <n v="4"/>
    <n v="9.2200000000000006"/>
    <x v="0"/>
    <x v="2"/>
  </r>
  <r>
    <n v="44949"/>
    <x v="710"/>
    <x v="3"/>
    <x v="1"/>
    <x v="8"/>
    <s v="DAX Cubicle Frames, 8-1/2 x 11"/>
    <x v="2566"/>
    <n v="7"/>
    <n v="21.6"/>
    <x v="0"/>
    <x v="2"/>
  </r>
  <r>
    <n v="44949"/>
    <x v="595"/>
    <x v="45"/>
    <x v="2"/>
    <x v="9"/>
    <s v="Logitech Wireless Marathon Mouse M705"/>
    <x v="287"/>
    <n v="2"/>
    <n v="42.99"/>
    <x v="0"/>
    <x v="2"/>
  </r>
  <r>
    <n v="44949"/>
    <x v="595"/>
    <x v="45"/>
    <x v="0"/>
    <x v="4"/>
    <s v="4009 Highlighters"/>
    <x v="2015"/>
    <n v="6"/>
    <n v="2.73"/>
    <x v="0"/>
    <x v="2"/>
  </r>
  <r>
    <n v="44949"/>
    <x v="595"/>
    <x v="45"/>
    <x v="0"/>
    <x v="2"/>
    <s v="Iceberg Mobile Mega Data/Printer Cart"/>
    <x v="2985"/>
    <n v="13"/>
    <n v="406.72"/>
    <x v="0"/>
    <x v="2"/>
  </r>
  <r>
    <n v="44950"/>
    <x v="418"/>
    <x v="29"/>
    <x v="0"/>
    <x v="3"/>
    <s v="XtraLife ClearVue Slant-D Ring Binders by Cardinal"/>
    <x v="2986"/>
    <n v="4"/>
    <n v="15.68"/>
    <x v="0"/>
    <x v="2"/>
  </r>
  <r>
    <n v="44951"/>
    <x v="735"/>
    <x v="23"/>
    <x v="0"/>
    <x v="4"/>
    <s v="Dixon Ticonderoga Maple Cedar Pencil, #2"/>
    <x v="2987"/>
    <n v="3"/>
    <n v="2.2999999999999998"/>
    <x v="0"/>
    <x v="2"/>
  </r>
  <r>
    <n v="44951"/>
    <x v="735"/>
    <x v="23"/>
    <x v="0"/>
    <x v="0"/>
    <s v="Telephone Message Books with Fax/Mobile Section, 4 1/4&quot; x 6&quot;"/>
    <x v="2988"/>
    <n v="5"/>
    <n v="8.2799999999999994"/>
    <x v="0"/>
    <x v="2"/>
  </r>
  <r>
    <n v="44951"/>
    <x v="104"/>
    <x v="20"/>
    <x v="0"/>
    <x v="3"/>
    <s v="GBC Standard Recycled Report Covers, Clear Plastic Sheets"/>
    <x v="2989"/>
    <n v="5"/>
    <n v="15.09"/>
    <x v="0"/>
    <x v="2"/>
  </r>
  <r>
    <n v="44951"/>
    <x v="104"/>
    <x v="20"/>
    <x v="1"/>
    <x v="13"/>
    <s v="Chromcraft Round Conference Tables"/>
    <x v="2990"/>
    <n v="3"/>
    <n v="-99.35"/>
    <x v="0"/>
    <x v="2"/>
  </r>
  <r>
    <n v="44951"/>
    <x v="104"/>
    <x v="20"/>
    <x v="1"/>
    <x v="8"/>
    <s v="Tenex B1-RE Series Chair Mats for Low Pile Carpets"/>
    <x v="758"/>
    <n v="1"/>
    <n v="7.82"/>
    <x v="0"/>
    <x v="2"/>
  </r>
  <r>
    <n v="44951"/>
    <x v="104"/>
    <x v="20"/>
    <x v="0"/>
    <x v="2"/>
    <s v="SAFCO Commercial Wire Shelving, 72h"/>
    <x v="2991"/>
    <n v="7"/>
    <n v="0"/>
    <x v="0"/>
    <x v="2"/>
  </r>
  <r>
    <n v="44954"/>
    <x v="418"/>
    <x v="3"/>
    <x v="0"/>
    <x v="4"/>
    <s v="Newell 345"/>
    <x v="332"/>
    <n v="2"/>
    <n v="10.32"/>
    <x v="0"/>
    <x v="2"/>
  </r>
  <r>
    <n v="44956"/>
    <x v="467"/>
    <x v="3"/>
    <x v="0"/>
    <x v="3"/>
    <s v="Heavy-Duty E-Z-D Binders"/>
    <x v="96"/>
    <n v="2"/>
    <n v="5.89"/>
    <x v="0"/>
    <x v="2"/>
  </r>
  <r>
    <n v="44956"/>
    <x v="236"/>
    <x v="3"/>
    <x v="0"/>
    <x v="2"/>
    <s v="File Shuttle II and Handi-File, Black"/>
    <x v="2992"/>
    <n v="9"/>
    <n v="76.25"/>
    <x v="0"/>
    <x v="2"/>
  </r>
  <r>
    <n v="44956"/>
    <x v="236"/>
    <x v="3"/>
    <x v="0"/>
    <x v="3"/>
    <s v="GBC Wire Binding Strips"/>
    <x v="2993"/>
    <n v="2"/>
    <n v="17.77"/>
    <x v="0"/>
    <x v="2"/>
  </r>
  <r>
    <n v="44956"/>
    <x v="236"/>
    <x v="3"/>
    <x v="0"/>
    <x v="1"/>
    <s v="Avery 512"/>
    <x v="2994"/>
    <n v="9"/>
    <n v="12.22"/>
    <x v="0"/>
    <x v="2"/>
  </r>
  <r>
    <n v="44956"/>
    <x v="560"/>
    <x v="22"/>
    <x v="1"/>
    <x v="5"/>
    <s v="Global Deluxe High-Back Office Chair in Storm"/>
    <x v="2995"/>
    <n v="4"/>
    <n v="-59.84"/>
    <x v="0"/>
    <x v="2"/>
  </r>
  <r>
    <n v="44956"/>
    <x v="560"/>
    <x v="22"/>
    <x v="1"/>
    <x v="11"/>
    <s v="O'Sullivan 2-Shelf Heavy-Duty Bookcases"/>
    <x v="2996"/>
    <n v="1"/>
    <n v="7.77"/>
    <x v="0"/>
    <x v="2"/>
  </r>
  <r>
    <n v="44956"/>
    <x v="736"/>
    <x v="1"/>
    <x v="0"/>
    <x v="0"/>
    <s v="Xerox 1943"/>
    <x v="2997"/>
    <n v="4"/>
    <n v="52.82"/>
    <x v="0"/>
    <x v="2"/>
  </r>
  <r>
    <n v="44956"/>
    <x v="447"/>
    <x v="1"/>
    <x v="2"/>
    <x v="6"/>
    <s v="Nokia Lumia 1020"/>
    <x v="1873"/>
    <n v="4"/>
    <n v="144"/>
    <x v="0"/>
    <x v="2"/>
  </r>
  <r>
    <n v="44956"/>
    <x v="447"/>
    <x v="1"/>
    <x v="0"/>
    <x v="3"/>
    <s v="Avery Durable Binders"/>
    <x v="2998"/>
    <n v="3"/>
    <n v="-2.68"/>
    <x v="0"/>
    <x v="2"/>
  </r>
  <r>
    <n v="44956"/>
    <x v="447"/>
    <x v="1"/>
    <x v="1"/>
    <x v="13"/>
    <s v="Bretford Â“Just In TimeÂ” Height-Adjustable Multi-Task Work Tables"/>
    <x v="2999"/>
    <n v="3"/>
    <n v="-538.45000000000005"/>
    <x v="0"/>
    <x v="2"/>
  </r>
  <r>
    <n v="44957"/>
    <x v="90"/>
    <x v="3"/>
    <x v="2"/>
    <x v="6"/>
    <s v="AT&amp;T 1080 Phone"/>
    <x v="3000"/>
    <n v="1"/>
    <n v="8.2200000000000006"/>
    <x v="0"/>
    <x v="2"/>
  </r>
  <r>
    <n v="44957"/>
    <x v="90"/>
    <x v="3"/>
    <x v="0"/>
    <x v="0"/>
    <s v="Easy-staple paper"/>
    <x v="2221"/>
    <n v="5"/>
    <n v="27.78"/>
    <x v="0"/>
    <x v="2"/>
  </r>
  <r>
    <n v="44957"/>
    <x v="69"/>
    <x v="0"/>
    <x v="0"/>
    <x v="0"/>
    <s v="Xerox 1994"/>
    <x v="143"/>
    <n v="3"/>
    <n v="5.44"/>
    <x v="0"/>
    <x v="2"/>
  </r>
  <r>
    <n v="44957"/>
    <x v="527"/>
    <x v="23"/>
    <x v="0"/>
    <x v="10"/>
    <s v="Staple envelope"/>
    <x v="3001"/>
    <n v="2"/>
    <n v="11.68"/>
    <x v="0"/>
    <x v="2"/>
  </r>
  <r>
    <n v="44957"/>
    <x v="151"/>
    <x v="4"/>
    <x v="0"/>
    <x v="3"/>
    <s v="Fellowes PB500 Electric Punch Plastic Comb Binding Machine with Manual Bind"/>
    <x v="3002"/>
    <n v="1"/>
    <n v="635.5"/>
    <x v="0"/>
    <x v="2"/>
  </r>
  <r>
    <n v="44957"/>
    <x v="151"/>
    <x v="4"/>
    <x v="0"/>
    <x v="10"/>
    <s v="#10 White Business Envelopes,4 1/8 x 9 1/2"/>
    <x v="3003"/>
    <n v="8"/>
    <n v="58.92"/>
    <x v="0"/>
    <x v="2"/>
  </r>
  <r>
    <n v="44958"/>
    <x v="38"/>
    <x v="6"/>
    <x v="0"/>
    <x v="2"/>
    <s v="X-Rack File for Hanging Folders"/>
    <x v="3004"/>
    <n v="5"/>
    <n v="14.68"/>
    <x v="1"/>
    <x v="2"/>
  </r>
  <r>
    <n v="44958"/>
    <x v="436"/>
    <x v="3"/>
    <x v="0"/>
    <x v="0"/>
    <s v="Xerox 1883"/>
    <x v="1479"/>
    <n v="4"/>
    <n v="48.54"/>
    <x v="1"/>
    <x v="2"/>
  </r>
  <r>
    <n v="44959"/>
    <x v="579"/>
    <x v="20"/>
    <x v="0"/>
    <x v="2"/>
    <s v="Belkin 19&quot; Center-Weighted Shelf, Gray"/>
    <x v="3005"/>
    <n v="2"/>
    <n v="5.9"/>
    <x v="1"/>
    <x v="2"/>
  </r>
  <r>
    <n v="44959"/>
    <x v="145"/>
    <x v="6"/>
    <x v="2"/>
    <x v="15"/>
    <s v="HP Designjet T520 Inkjet Large Format Printer - 24&quot; Color"/>
    <x v="3006"/>
    <n v="5"/>
    <n v="2799.98"/>
    <x v="1"/>
    <x v="2"/>
  </r>
  <r>
    <n v="44959"/>
    <x v="145"/>
    <x v="6"/>
    <x v="0"/>
    <x v="3"/>
    <s v="Presstex Flexible Ring Binders"/>
    <x v="131"/>
    <n v="8"/>
    <n v="18.2"/>
    <x v="1"/>
    <x v="2"/>
  </r>
  <r>
    <n v="44959"/>
    <x v="145"/>
    <x v="6"/>
    <x v="1"/>
    <x v="8"/>
    <s v="Acrylic Self-Standing Desk Frames"/>
    <x v="3007"/>
    <n v="7"/>
    <n v="7.1"/>
    <x v="1"/>
    <x v="2"/>
  </r>
  <r>
    <n v="44959"/>
    <x v="270"/>
    <x v="0"/>
    <x v="1"/>
    <x v="8"/>
    <s v="Deflect-o RollaMat Studded, Beveled Mat for Medium Pile Carpeting"/>
    <x v="3008"/>
    <n v="2"/>
    <n v="-77.47"/>
    <x v="1"/>
    <x v="2"/>
  </r>
  <r>
    <n v="44960"/>
    <x v="31"/>
    <x v="5"/>
    <x v="1"/>
    <x v="5"/>
    <s v="Hon Multipurpose Stacking Arm Chairs"/>
    <x v="3009"/>
    <n v="4"/>
    <n v="225.26"/>
    <x v="1"/>
    <x v="2"/>
  </r>
  <r>
    <n v="44961"/>
    <x v="463"/>
    <x v="12"/>
    <x v="1"/>
    <x v="8"/>
    <s v="Nu-Dell Float Frame 11 x 14 1/2"/>
    <x v="2309"/>
    <n v="2"/>
    <n v="3.95"/>
    <x v="1"/>
    <x v="2"/>
  </r>
  <r>
    <n v="44961"/>
    <x v="389"/>
    <x v="36"/>
    <x v="2"/>
    <x v="6"/>
    <s v="AT&amp;T 17929 Lendline Telephone"/>
    <x v="3010"/>
    <n v="2"/>
    <n v="23.52"/>
    <x v="1"/>
    <x v="2"/>
  </r>
  <r>
    <n v="44961"/>
    <x v="403"/>
    <x v="3"/>
    <x v="0"/>
    <x v="2"/>
    <s v="Safco Commercial Shelving"/>
    <x v="745"/>
    <n v="2"/>
    <n v="3.72"/>
    <x v="1"/>
    <x v="2"/>
  </r>
  <r>
    <n v="44962"/>
    <x v="367"/>
    <x v="4"/>
    <x v="0"/>
    <x v="2"/>
    <s v="Carina 42&quot;Hx23 3/4&quot;W Media Storage Unit"/>
    <x v="170"/>
    <n v="1"/>
    <n v="1.62"/>
    <x v="1"/>
    <x v="2"/>
  </r>
  <r>
    <n v="44962"/>
    <x v="367"/>
    <x v="4"/>
    <x v="0"/>
    <x v="0"/>
    <s v="White Computer Printout Paper by Universal"/>
    <x v="3011"/>
    <n v="9"/>
    <n v="170.93"/>
    <x v="1"/>
    <x v="2"/>
  </r>
  <r>
    <n v="44962"/>
    <x v="367"/>
    <x v="4"/>
    <x v="0"/>
    <x v="7"/>
    <s v="Revere Boxed Rubber Bands by Revere"/>
    <x v="412"/>
    <n v="5"/>
    <n v="0.19"/>
    <x v="1"/>
    <x v="2"/>
  </r>
  <r>
    <n v="44962"/>
    <x v="367"/>
    <x v="4"/>
    <x v="1"/>
    <x v="8"/>
    <s v="Eldon 200 Class Desk Accessories, Black"/>
    <x v="125"/>
    <n v="3"/>
    <n v="7.16"/>
    <x v="1"/>
    <x v="2"/>
  </r>
  <r>
    <n v="44962"/>
    <x v="367"/>
    <x v="4"/>
    <x v="1"/>
    <x v="11"/>
    <s v="Bush Andora Bookcase, Maple/Graphite Gray Finish"/>
    <x v="868"/>
    <n v="2"/>
    <n v="52.8"/>
    <x v="1"/>
    <x v="2"/>
  </r>
  <r>
    <n v="44962"/>
    <x v="367"/>
    <x v="4"/>
    <x v="0"/>
    <x v="10"/>
    <s v="Ames Color-File Green Diamond Border X-ray Mailers"/>
    <x v="3012"/>
    <n v="2"/>
    <n v="78.94"/>
    <x v="1"/>
    <x v="2"/>
  </r>
  <r>
    <n v="44962"/>
    <x v="367"/>
    <x v="4"/>
    <x v="2"/>
    <x v="6"/>
    <s v="Plantronics CordlessÂ Phone HeadsetÂ with In-line Volume - M214C"/>
    <x v="681"/>
    <n v="3"/>
    <n v="28.31"/>
    <x v="1"/>
    <x v="2"/>
  </r>
  <r>
    <n v="44962"/>
    <x v="367"/>
    <x v="4"/>
    <x v="2"/>
    <x v="6"/>
    <s v="Aastra 57i VoIP phone"/>
    <x v="3013"/>
    <n v="3"/>
    <n v="126.06"/>
    <x v="1"/>
    <x v="2"/>
  </r>
  <r>
    <n v="44962"/>
    <x v="367"/>
    <x v="4"/>
    <x v="0"/>
    <x v="0"/>
    <s v="White Dual Perf Computer Printout Paper, 2700 Sheets, 1 Part, Heavyweight, 20 lbs., 14 7/8 x 11"/>
    <x v="222"/>
    <n v="3"/>
    <n v="60.26"/>
    <x v="1"/>
    <x v="2"/>
  </r>
  <r>
    <n v="44962"/>
    <x v="367"/>
    <x v="4"/>
    <x v="0"/>
    <x v="2"/>
    <s v="Belkin 19&quot; Vented Equipment Shelf, Black"/>
    <x v="3014"/>
    <n v="3"/>
    <n v="1.54"/>
    <x v="1"/>
    <x v="2"/>
  </r>
  <r>
    <n v="44962"/>
    <x v="367"/>
    <x v="4"/>
    <x v="0"/>
    <x v="0"/>
    <s v="Xerox 1943"/>
    <x v="3015"/>
    <n v="7"/>
    <n v="160.91"/>
    <x v="1"/>
    <x v="2"/>
  </r>
  <r>
    <n v="44962"/>
    <x v="86"/>
    <x v="3"/>
    <x v="0"/>
    <x v="1"/>
    <s v="Avery 508"/>
    <x v="57"/>
    <n v="3"/>
    <n v="7.22"/>
    <x v="1"/>
    <x v="2"/>
  </r>
  <r>
    <n v="44962"/>
    <x v="86"/>
    <x v="3"/>
    <x v="0"/>
    <x v="2"/>
    <s v="Fellowes Mobile File Cart, Black"/>
    <x v="2626"/>
    <n v="3"/>
    <n v="50.37"/>
    <x v="1"/>
    <x v="2"/>
  </r>
  <r>
    <n v="44962"/>
    <x v="86"/>
    <x v="3"/>
    <x v="1"/>
    <x v="13"/>
    <s v="Chromcraft Round Conference Tables"/>
    <x v="3016"/>
    <n v="4"/>
    <n v="6.97"/>
    <x v="1"/>
    <x v="2"/>
  </r>
  <r>
    <n v="44962"/>
    <x v="86"/>
    <x v="3"/>
    <x v="2"/>
    <x v="6"/>
    <s v="Anker Astro 15000mAh USB Portable Charger"/>
    <x v="2673"/>
    <n v="4"/>
    <n v="-31.99"/>
    <x v="1"/>
    <x v="2"/>
  </r>
  <r>
    <n v="44963"/>
    <x v="119"/>
    <x v="15"/>
    <x v="1"/>
    <x v="8"/>
    <s v="Deflect-o EconoMat Studded, No Bevel Mat for Low Pile Carpeting"/>
    <x v="3017"/>
    <n v="4"/>
    <n v="-18.18"/>
    <x v="1"/>
    <x v="2"/>
  </r>
  <r>
    <n v="44964"/>
    <x v="103"/>
    <x v="6"/>
    <x v="2"/>
    <x v="9"/>
    <s v="Micro Innovations USB RF Wireless Keyboard with Mouse"/>
    <x v="3018"/>
    <n v="4"/>
    <n v="21"/>
    <x v="1"/>
    <x v="2"/>
  </r>
  <r>
    <n v="44964"/>
    <x v="103"/>
    <x v="6"/>
    <x v="0"/>
    <x v="1"/>
    <s v="Permanent Self-Adhesive File Folder Labels for Typewriters by Universal"/>
    <x v="337"/>
    <n v="3"/>
    <n v="3.6"/>
    <x v="1"/>
    <x v="2"/>
  </r>
  <r>
    <n v="44964"/>
    <x v="737"/>
    <x v="10"/>
    <x v="0"/>
    <x v="0"/>
    <s v="Xerox 1912"/>
    <x v="3019"/>
    <n v="2"/>
    <n v="10.62"/>
    <x v="1"/>
    <x v="2"/>
  </r>
  <r>
    <n v="44964"/>
    <x v="732"/>
    <x v="3"/>
    <x v="2"/>
    <x v="6"/>
    <s v="Motorola L703CM"/>
    <x v="2199"/>
    <n v="5"/>
    <n v="39"/>
    <x v="1"/>
    <x v="2"/>
  </r>
  <r>
    <n v="44965"/>
    <x v="662"/>
    <x v="25"/>
    <x v="2"/>
    <x v="6"/>
    <s v="Samsung Galaxy S4 Mini"/>
    <x v="3020"/>
    <n v="3"/>
    <n v="126.9"/>
    <x v="1"/>
    <x v="2"/>
  </r>
  <r>
    <n v="44965"/>
    <x v="36"/>
    <x v="0"/>
    <x v="1"/>
    <x v="5"/>
    <s v="Harbour Creations Steel Folding Chair"/>
    <x v="3021"/>
    <n v="4"/>
    <n v="0"/>
    <x v="1"/>
    <x v="2"/>
  </r>
  <r>
    <n v="44966"/>
    <x v="691"/>
    <x v="3"/>
    <x v="2"/>
    <x v="9"/>
    <s v="Logitech 910-002974 M325 Wireless Mouse for Web Scrolling"/>
    <x v="1236"/>
    <n v="3"/>
    <n v="39.590000000000003"/>
    <x v="1"/>
    <x v="2"/>
  </r>
  <r>
    <n v="44966"/>
    <x v="691"/>
    <x v="3"/>
    <x v="2"/>
    <x v="9"/>
    <s v="Maxell 4.7GB DVD+RW 3/Pack"/>
    <x v="3022"/>
    <n v="2"/>
    <n v="11.15"/>
    <x v="1"/>
    <x v="2"/>
  </r>
  <r>
    <n v="44968"/>
    <x v="532"/>
    <x v="39"/>
    <x v="2"/>
    <x v="6"/>
    <s v="Mediabridge Sport Armband iPhone 5s"/>
    <x v="2369"/>
    <n v="7"/>
    <n v="0.7"/>
    <x v="1"/>
    <x v="2"/>
  </r>
  <r>
    <n v="44969"/>
    <x v="143"/>
    <x v="4"/>
    <x v="0"/>
    <x v="2"/>
    <s v="Tennsco Double-Tier Lockers"/>
    <x v="3023"/>
    <n v="6"/>
    <n v="175.52"/>
    <x v="1"/>
    <x v="2"/>
  </r>
  <r>
    <n v="44969"/>
    <x v="143"/>
    <x v="4"/>
    <x v="0"/>
    <x v="3"/>
    <s v="Avery Durable Slant Ring Binders, No Labels"/>
    <x v="3024"/>
    <n v="4"/>
    <n v="7.48"/>
    <x v="1"/>
    <x v="2"/>
  </r>
  <r>
    <n v="44970"/>
    <x v="476"/>
    <x v="3"/>
    <x v="0"/>
    <x v="0"/>
    <s v="Tops Green Bar Computer Printout Paper"/>
    <x v="1454"/>
    <n v="3"/>
    <n v="73.41"/>
    <x v="1"/>
    <x v="2"/>
  </r>
  <r>
    <n v="44971"/>
    <x v="610"/>
    <x v="36"/>
    <x v="0"/>
    <x v="0"/>
    <s v="Wirebound Message Books, Four 2 3/4 x 5 Forms per Page, 200 Sets per Book"/>
    <x v="3025"/>
    <n v="1"/>
    <n v="2.15"/>
    <x v="1"/>
    <x v="2"/>
  </r>
  <r>
    <n v="44971"/>
    <x v="610"/>
    <x v="36"/>
    <x v="0"/>
    <x v="4"/>
    <s v="Economy #2 Pencils"/>
    <x v="166"/>
    <n v="3"/>
    <n v="2.0699999999999998"/>
    <x v="1"/>
    <x v="2"/>
  </r>
  <r>
    <n v="44971"/>
    <x v="610"/>
    <x v="36"/>
    <x v="1"/>
    <x v="13"/>
    <s v="Bevis Boat-Shaped Conference Table"/>
    <x v="3026"/>
    <n v="3"/>
    <n v="-47.18"/>
    <x v="1"/>
    <x v="2"/>
  </r>
  <r>
    <n v="44971"/>
    <x v="610"/>
    <x v="36"/>
    <x v="1"/>
    <x v="8"/>
    <s v="Regeneration Desk Collection"/>
    <x v="75"/>
    <n v="6"/>
    <n v="4.6500000000000004"/>
    <x v="1"/>
    <x v="2"/>
  </r>
  <r>
    <n v="44971"/>
    <x v="667"/>
    <x v="29"/>
    <x v="0"/>
    <x v="4"/>
    <s v="Panasonic KP-150 Electric Pencil Sharpener"/>
    <x v="3027"/>
    <n v="7"/>
    <n v="68.69"/>
    <x v="1"/>
    <x v="2"/>
  </r>
  <r>
    <n v="44972"/>
    <x v="190"/>
    <x v="20"/>
    <x v="0"/>
    <x v="3"/>
    <s v="GBC DocuBind P100 Manual Binding Machine"/>
    <x v="433"/>
    <n v="3"/>
    <n v="124.49"/>
    <x v="1"/>
    <x v="2"/>
  </r>
  <r>
    <n v="44972"/>
    <x v="190"/>
    <x v="20"/>
    <x v="0"/>
    <x v="7"/>
    <s v="Advantus Push Pins"/>
    <x v="1051"/>
    <n v="4"/>
    <n v="3.58"/>
    <x v="1"/>
    <x v="2"/>
  </r>
  <r>
    <n v="44973"/>
    <x v="400"/>
    <x v="1"/>
    <x v="0"/>
    <x v="12"/>
    <s v="Honeywell Enviracaire Portable Air Cleaner for up to 8 x 10 Room"/>
    <x v="3028"/>
    <n v="6"/>
    <n v="-225.56"/>
    <x v="1"/>
    <x v="2"/>
  </r>
  <r>
    <n v="44973"/>
    <x v="400"/>
    <x v="1"/>
    <x v="0"/>
    <x v="7"/>
    <s v="Advantus Push Pins"/>
    <x v="3029"/>
    <n v="4"/>
    <n v="1.83"/>
    <x v="1"/>
    <x v="2"/>
  </r>
  <r>
    <n v="44973"/>
    <x v="400"/>
    <x v="1"/>
    <x v="1"/>
    <x v="5"/>
    <s v="Global Stack Chair with Arms, Black"/>
    <x v="3030"/>
    <n v="3"/>
    <n v="-2.7"/>
    <x v="1"/>
    <x v="2"/>
  </r>
  <r>
    <n v="44973"/>
    <x v="400"/>
    <x v="1"/>
    <x v="0"/>
    <x v="0"/>
    <s v="Xerox 206"/>
    <x v="193"/>
    <n v="1"/>
    <n v="1.81"/>
    <x v="1"/>
    <x v="2"/>
  </r>
  <r>
    <n v="44973"/>
    <x v="628"/>
    <x v="23"/>
    <x v="1"/>
    <x v="5"/>
    <s v="Hon Comfortask Task/Swivel Chairs"/>
    <x v="3031"/>
    <n v="2"/>
    <n v="36.47"/>
    <x v="1"/>
    <x v="2"/>
  </r>
  <r>
    <n v="44973"/>
    <x v="60"/>
    <x v="5"/>
    <x v="1"/>
    <x v="8"/>
    <s v="Eldon Cleatmat Plus Chair Mats for High Pile Carpets"/>
    <x v="3032"/>
    <n v="4"/>
    <n v="34.99"/>
    <x v="1"/>
    <x v="2"/>
  </r>
  <r>
    <n v="44973"/>
    <x v="60"/>
    <x v="5"/>
    <x v="0"/>
    <x v="3"/>
    <s v="Wilson Jones Â“SnapÂ” Scratch Pad Binder Tool for Ring Binders"/>
    <x v="3033"/>
    <n v="1"/>
    <n v="2.61"/>
    <x v="1"/>
    <x v="2"/>
  </r>
  <r>
    <n v="44973"/>
    <x v="453"/>
    <x v="20"/>
    <x v="1"/>
    <x v="5"/>
    <s v="Hon Every-Day Chair Series Swivel Task Chairs"/>
    <x v="3034"/>
    <n v="3"/>
    <n v="39.92"/>
    <x v="1"/>
    <x v="2"/>
  </r>
  <r>
    <n v="44973"/>
    <x v="453"/>
    <x v="20"/>
    <x v="2"/>
    <x v="9"/>
    <s v="Logitech 910-002974 M325 Wireless Mouse for Web Scrolling"/>
    <x v="1236"/>
    <n v="3"/>
    <n v="39.590000000000003"/>
    <x v="1"/>
    <x v="2"/>
  </r>
  <r>
    <n v="44976"/>
    <x v="217"/>
    <x v="20"/>
    <x v="1"/>
    <x v="8"/>
    <s v="Executive Impressions 14&quot; Contract Wall Clock"/>
    <x v="1519"/>
    <n v="2"/>
    <n v="14.67"/>
    <x v="1"/>
    <x v="2"/>
  </r>
  <r>
    <n v="44976"/>
    <x v="217"/>
    <x v="20"/>
    <x v="0"/>
    <x v="2"/>
    <s v="Carina Double Wide Media Storage Towers in Natural &amp; Black"/>
    <x v="151"/>
    <n v="3"/>
    <n v="9.7200000000000006"/>
    <x v="1"/>
    <x v="2"/>
  </r>
  <r>
    <n v="44976"/>
    <x v="38"/>
    <x v="20"/>
    <x v="0"/>
    <x v="1"/>
    <s v="Staple-on labels"/>
    <x v="3035"/>
    <n v="3"/>
    <n v="4.07"/>
    <x v="1"/>
    <x v="2"/>
  </r>
  <r>
    <n v="44976"/>
    <x v="38"/>
    <x v="20"/>
    <x v="0"/>
    <x v="14"/>
    <s v="Acme Office Executive Series Stainless Steel Trimmers"/>
    <x v="720"/>
    <n v="3"/>
    <n v="6.68"/>
    <x v="1"/>
    <x v="2"/>
  </r>
  <r>
    <n v="44976"/>
    <x v="217"/>
    <x v="3"/>
    <x v="0"/>
    <x v="0"/>
    <s v="Xerox 1880"/>
    <x v="3036"/>
    <n v="2"/>
    <n v="33.31"/>
    <x v="1"/>
    <x v="2"/>
  </r>
  <r>
    <n v="44977"/>
    <x v="545"/>
    <x v="15"/>
    <x v="0"/>
    <x v="0"/>
    <s v="Speediset Carbonless Redi-Letter 7&quot; x 8 1/2&quot;"/>
    <x v="3037"/>
    <n v="2"/>
    <n v="5.57"/>
    <x v="1"/>
    <x v="2"/>
  </r>
  <r>
    <n v="44978"/>
    <x v="543"/>
    <x v="3"/>
    <x v="2"/>
    <x v="9"/>
    <s v="SanDisk Ultra 16 GB MicroSDHC Class 10 Memory Card"/>
    <x v="3038"/>
    <n v="1"/>
    <n v="0.78"/>
    <x v="1"/>
    <x v="2"/>
  </r>
  <r>
    <n v="44978"/>
    <x v="543"/>
    <x v="3"/>
    <x v="0"/>
    <x v="3"/>
    <s v="Wilson Jones Clip &amp; Carry Folder Binder Tool for Ring Binders, Clear"/>
    <x v="3039"/>
    <n v="4"/>
    <n v="6.5"/>
    <x v="1"/>
    <x v="2"/>
  </r>
  <r>
    <n v="44978"/>
    <x v="543"/>
    <x v="3"/>
    <x v="0"/>
    <x v="2"/>
    <s v="Fellowes Officeware Wire Shelving"/>
    <x v="954"/>
    <n v="5"/>
    <n v="8.98"/>
    <x v="1"/>
    <x v="2"/>
  </r>
  <r>
    <n v="44978"/>
    <x v="543"/>
    <x v="3"/>
    <x v="0"/>
    <x v="3"/>
    <s v="Avery Heavy-Duty EZD  Binder With Locking Rings"/>
    <x v="3040"/>
    <n v="7"/>
    <n v="10.94"/>
    <x v="1"/>
    <x v="2"/>
  </r>
  <r>
    <n v="44978"/>
    <x v="625"/>
    <x v="20"/>
    <x v="1"/>
    <x v="8"/>
    <s v="9-3/4 Diameter Round Wall Clock"/>
    <x v="3041"/>
    <n v="5"/>
    <n v="28.96"/>
    <x v="1"/>
    <x v="2"/>
  </r>
  <r>
    <n v="44978"/>
    <x v="625"/>
    <x v="20"/>
    <x v="0"/>
    <x v="2"/>
    <s v="Recycled Data-Pak for Archival Bound Computer Printouts, 12-1/2 x 12-1/2 x 16"/>
    <x v="3042"/>
    <n v="3"/>
    <n v="80.02"/>
    <x v="1"/>
    <x v="2"/>
  </r>
  <r>
    <n v="44978"/>
    <x v="625"/>
    <x v="20"/>
    <x v="2"/>
    <x v="6"/>
    <s v="iOttie HLCRIO102 Car Mount"/>
    <x v="2447"/>
    <n v="2"/>
    <n v="2"/>
    <x v="1"/>
    <x v="2"/>
  </r>
  <r>
    <n v="44978"/>
    <x v="607"/>
    <x v="16"/>
    <x v="0"/>
    <x v="3"/>
    <s v="Avery Durable Slant Ring Binders With Label Holder"/>
    <x v="572"/>
    <n v="3"/>
    <n v="-2.76"/>
    <x v="1"/>
    <x v="2"/>
  </r>
  <r>
    <n v="44978"/>
    <x v="607"/>
    <x v="16"/>
    <x v="0"/>
    <x v="3"/>
    <s v="Avery Arch Ring Binders"/>
    <x v="190"/>
    <n v="2"/>
    <n v="-26.73"/>
    <x v="1"/>
    <x v="2"/>
  </r>
  <r>
    <n v="44978"/>
    <x v="607"/>
    <x v="16"/>
    <x v="0"/>
    <x v="2"/>
    <s v="Standard Rollaway File with Lock"/>
    <x v="3043"/>
    <n v="3"/>
    <n v="32.43"/>
    <x v="1"/>
    <x v="2"/>
  </r>
  <r>
    <n v="44978"/>
    <x v="400"/>
    <x v="20"/>
    <x v="1"/>
    <x v="8"/>
    <s v="Floodlight Indoor Halogen Bulbs, 1 Bulb per Pack, 60 Watts"/>
    <x v="3044"/>
    <n v="7"/>
    <n v="66.540000000000006"/>
    <x v="1"/>
    <x v="2"/>
  </r>
  <r>
    <n v="44979"/>
    <x v="298"/>
    <x v="21"/>
    <x v="0"/>
    <x v="12"/>
    <s v="Belkin 5 Outlet SurgeMaster Power Centers"/>
    <x v="3045"/>
    <n v="9"/>
    <n v="137.29"/>
    <x v="1"/>
    <x v="2"/>
  </r>
  <r>
    <n v="44979"/>
    <x v="501"/>
    <x v="3"/>
    <x v="2"/>
    <x v="6"/>
    <s v="AT&amp;T 1070 Corded Phone"/>
    <x v="769"/>
    <n v="5"/>
    <n v="55.75"/>
    <x v="1"/>
    <x v="2"/>
  </r>
  <r>
    <n v="44979"/>
    <x v="501"/>
    <x v="3"/>
    <x v="2"/>
    <x v="9"/>
    <s v="Memorex Mini Travel Drive 64 GB USB 2.0 Flash Drive"/>
    <x v="2863"/>
    <n v="1"/>
    <n v="15.22"/>
    <x v="1"/>
    <x v="2"/>
  </r>
  <r>
    <n v="44979"/>
    <x v="501"/>
    <x v="3"/>
    <x v="0"/>
    <x v="7"/>
    <s v="Acco Clips to Go Binder Clips, 24 Clips in Two Sizes"/>
    <x v="2241"/>
    <n v="3"/>
    <n v="5.01"/>
    <x v="1"/>
    <x v="2"/>
  </r>
  <r>
    <n v="44980"/>
    <x v="296"/>
    <x v="2"/>
    <x v="0"/>
    <x v="10"/>
    <s v="Recycled Interoffice Envelopes with String and Button Closure, 10 x 13"/>
    <x v="3046"/>
    <n v="3"/>
    <n v="21.59"/>
    <x v="1"/>
    <x v="2"/>
  </r>
  <r>
    <n v="44982"/>
    <x v="664"/>
    <x v="10"/>
    <x v="0"/>
    <x v="10"/>
    <s v="Staple envelope"/>
    <x v="1448"/>
    <n v="5"/>
    <n v="17.52"/>
    <x v="1"/>
    <x v="2"/>
  </r>
  <r>
    <n v="44984"/>
    <x v="275"/>
    <x v="20"/>
    <x v="0"/>
    <x v="12"/>
    <s v="Conquest 14 Commercial Heavy-Duty Upright Vacuum, Collection System, Accessory Kit"/>
    <x v="3047"/>
    <n v="3"/>
    <n v="49.56"/>
    <x v="1"/>
    <x v="2"/>
  </r>
  <r>
    <n v="44984"/>
    <x v="34"/>
    <x v="21"/>
    <x v="0"/>
    <x v="3"/>
    <s v="Flexible Leather- Look Classic Collection Ring Binder"/>
    <x v="3048"/>
    <n v="3"/>
    <n v="28.41"/>
    <x v="1"/>
    <x v="2"/>
  </r>
  <r>
    <n v="44984"/>
    <x v="738"/>
    <x v="0"/>
    <x v="1"/>
    <x v="8"/>
    <s v="DAX Two-Tone Silver Metal Document Frame"/>
    <x v="3049"/>
    <n v="2"/>
    <n v="-6.88"/>
    <x v="1"/>
    <x v="2"/>
  </r>
  <r>
    <n v="44985"/>
    <x v="390"/>
    <x v="20"/>
    <x v="0"/>
    <x v="7"/>
    <s v="Staples"/>
    <x v="3050"/>
    <n v="6"/>
    <n v="18.239999999999998"/>
    <x v="1"/>
    <x v="2"/>
  </r>
  <r>
    <n v="44986"/>
    <x v="502"/>
    <x v="20"/>
    <x v="1"/>
    <x v="13"/>
    <s v="Chromcraft Round Conference Tables"/>
    <x v="3051"/>
    <n v="8"/>
    <n v="-264.92"/>
    <x v="2"/>
    <x v="2"/>
  </r>
  <r>
    <n v="44986"/>
    <x v="502"/>
    <x v="20"/>
    <x v="0"/>
    <x v="0"/>
    <s v="Easy-staple paper"/>
    <x v="1660"/>
    <n v="1"/>
    <n v="12.13"/>
    <x v="2"/>
    <x v="2"/>
  </r>
  <r>
    <n v="44986"/>
    <x v="502"/>
    <x v="20"/>
    <x v="0"/>
    <x v="2"/>
    <s v="Adjustable Depth Letter/Legal Cart"/>
    <x v="1225"/>
    <n v="2"/>
    <n v="105.25"/>
    <x v="2"/>
    <x v="2"/>
  </r>
  <r>
    <n v="44986"/>
    <x v="502"/>
    <x v="20"/>
    <x v="2"/>
    <x v="15"/>
    <s v="Ativa V4110MDD Micro-Cut Shredder"/>
    <x v="2909"/>
    <n v="7"/>
    <n v="2400.9699999999998"/>
    <x v="2"/>
    <x v="2"/>
  </r>
  <r>
    <n v="44986"/>
    <x v="402"/>
    <x v="26"/>
    <x v="2"/>
    <x v="6"/>
    <s v="RCA ViSYS 25423RE1 Corded phone"/>
    <x v="281"/>
    <n v="2"/>
    <n v="14"/>
    <x v="2"/>
    <x v="2"/>
  </r>
  <r>
    <n v="44988"/>
    <x v="248"/>
    <x v="7"/>
    <x v="0"/>
    <x v="3"/>
    <s v="GBC ProClick Punch Binding System"/>
    <x v="455"/>
    <n v="7"/>
    <n v="219.45"/>
    <x v="2"/>
    <x v="2"/>
  </r>
  <r>
    <n v="44988"/>
    <x v="248"/>
    <x v="7"/>
    <x v="2"/>
    <x v="6"/>
    <s v="Pyle PMP37LED"/>
    <x v="1698"/>
    <n v="5"/>
    <n v="129.59"/>
    <x v="2"/>
    <x v="2"/>
  </r>
  <r>
    <n v="44988"/>
    <x v="248"/>
    <x v="7"/>
    <x v="0"/>
    <x v="0"/>
    <s v="Xerox 194"/>
    <x v="920"/>
    <n v="3"/>
    <n v="79.89"/>
    <x v="2"/>
    <x v="2"/>
  </r>
  <r>
    <n v="44988"/>
    <x v="739"/>
    <x v="0"/>
    <x v="0"/>
    <x v="0"/>
    <s v="Rediform Wirebound &quot;Phone Memo&quot; Message Book, 11 x 5-3/4"/>
    <x v="3052"/>
    <n v="7"/>
    <n v="15.51"/>
    <x v="2"/>
    <x v="2"/>
  </r>
  <r>
    <n v="44988"/>
    <x v="739"/>
    <x v="0"/>
    <x v="1"/>
    <x v="5"/>
    <s v="Office Star - Mid Back Dual function Ergonomic High Back Chair with 2-Way Adjustable Arms"/>
    <x v="3053"/>
    <n v="5"/>
    <n v="-56.34"/>
    <x v="2"/>
    <x v="2"/>
  </r>
  <r>
    <n v="44988"/>
    <x v="583"/>
    <x v="18"/>
    <x v="2"/>
    <x v="6"/>
    <s v="Plantronics Encore H101 Dual EarpiecesÂ Headset"/>
    <x v="3054"/>
    <n v="3"/>
    <n v="37.76"/>
    <x v="2"/>
    <x v="2"/>
  </r>
  <r>
    <n v="44988"/>
    <x v="393"/>
    <x v="0"/>
    <x v="1"/>
    <x v="13"/>
    <s v="Office Impressions End Table, 20-1/2&quot;H x 24&quot;W x 20&quot;D"/>
    <x v="3055"/>
    <n v="3"/>
    <n v="-127.58"/>
    <x v="2"/>
    <x v="2"/>
  </r>
  <r>
    <n v="44988"/>
    <x v="393"/>
    <x v="0"/>
    <x v="2"/>
    <x v="15"/>
    <s v="Canon PC170 Desktop Personal Copier"/>
    <x v="2619"/>
    <n v="3"/>
    <n v="33.590000000000003"/>
    <x v="2"/>
    <x v="2"/>
  </r>
  <r>
    <n v="44988"/>
    <x v="393"/>
    <x v="0"/>
    <x v="0"/>
    <x v="10"/>
    <s v="White Envelopes, White Envelopes with Clear Poly Window"/>
    <x v="2693"/>
    <n v="3"/>
    <n v="11.9"/>
    <x v="2"/>
    <x v="2"/>
  </r>
  <r>
    <n v="44988"/>
    <x v="161"/>
    <x v="3"/>
    <x v="0"/>
    <x v="14"/>
    <s v="Elite 5&quot; Scissors"/>
    <x v="3056"/>
    <n v="3"/>
    <n v="7.61"/>
    <x v="2"/>
    <x v="2"/>
  </r>
  <r>
    <n v="44988"/>
    <x v="161"/>
    <x v="3"/>
    <x v="1"/>
    <x v="8"/>
    <s v="Executive Impressions 10&quot; Spectator Wall Clock"/>
    <x v="2035"/>
    <n v="3"/>
    <n v="12"/>
    <x v="2"/>
    <x v="2"/>
  </r>
  <r>
    <n v="44988"/>
    <x v="116"/>
    <x v="0"/>
    <x v="0"/>
    <x v="14"/>
    <s v="High Speed Automatic Electric Letter Opener"/>
    <x v="3057"/>
    <n v="3"/>
    <n v="-786.01"/>
    <x v="2"/>
    <x v="2"/>
  </r>
  <r>
    <n v="44988"/>
    <x v="116"/>
    <x v="0"/>
    <x v="0"/>
    <x v="7"/>
    <s v="Acco Banker's Clasps, 5 3/4&quot;-Long"/>
    <x v="2256"/>
    <n v="1"/>
    <n v="0.78"/>
    <x v="2"/>
    <x v="2"/>
  </r>
  <r>
    <n v="44988"/>
    <x v="116"/>
    <x v="0"/>
    <x v="2"/>
    <x v="6"/>
    <s v="Polycom VVX 310 VoIP phone"/>
    <x v="1674"/>
    <n v="3"/>
    <n v="32.4"/>
    <x v="2"/>
    <x v="2"/>
  </r>
  <r>
    <n v="44988"/>
    <x v="116"/>
    <x v="0"/>
    <x v="2"/>
    <x v="9"/>
    <s v="Verbatim 25 GB 6x Blu-ray Single Layer Recordable Disc, 1/Pack"/>
    <x v="1706"/>
    <n v="7"/>
    <n v="5.74"/>
    <x v="2"/>
    <x v="2"/>
  </r>
  <r>
    <n v="44989"/>
    <x v="588"/>
    <x v="3"/>
    <x v="0"/>
    <x v="4"/>
    <s v="Berol Giant Pencil Sharpener"/>
    <x v="964"/>
    <n v="1"/>
    <n v="4.93"/>
    <x v="2"/>
    <x v="2"/>
  </r>
  <r>
    <n v="44989"/>
    <x v="211"/>
    <x v="16"/>
    <x v="0"/>
    <x v="1"/>
    <s v="Avery 518"/>
    <x v="3058"/>
    <n v="4"/>
    <n v="3.53"/>
    <x v="2"/>
    <x v="2"/>
  </r>
  <r>
    <n v="44989"/>
    <x v="247"/>
    <x v="18"/>
    <x v="0"/>
    <x v="3"/>
    <s v="Green Canvas Binder for 8-1/2&quot; x 14&quot; Sheets"/>
    <x v="3059"/>
    <n v="3"/>
    <n v="64.2"/>
    <x v="2"/>
    <x v="2"/>
  </r>
  <r>
    <n v="44989"/>
    <x v="654"/>
    <x v="38"/>
    <x v="2"/>
    <x v="9"/>
    <s v="Logitech G602 Wireless Gaming Mouse"/>
    <x v="281"/>
    <n v="2"/>
    <n v="57.59"/>
    <x v="2"/>
    <x v="2"/>
  </r>
  <r>
    <n v="44990"/>
    <x v="274"/>
    <x v="0"/>
    <x v="0"/>
    <x v="10"/>
    <s v="Cameo Buff Policy Envelopes"/>
    <x v="347"/>
    <n v="3"/>
    <n v="50.41"/>
    <x v="2"/>
    <x v="2"/>
  </r>
  <r>
    <n v="44990"/>
    <x v="274"/>
    <x v="0"/>
    <x v="0"/>
    <x v="2"/>
    <s v="Acco Perma 4000 Stacking Storage Drawers"/>
    <x v="3038"/>
    <n v="1"/>
    <n v="-0.81"/>
    <x v="2"/>
    <x v="2"/>
  </r>
  <r>
    <n v="44991"/>
    <x v="640"/>
    <x v="2"/>
    <x v="2"/>
    <x v="6"/>
    <s v="Wilson SignalBoost 841262 DB PRO Amplifier Kit"/>
    <x v="3060"/>
    <n v="2"/>
    <n v="-71.989999999999995"/>
    <x v="2"/>
    <x v="2"/>
  </r>
  <r>
    <n v="44991"/>
    <x v="640"/>
    <x v="2"/>
    <x v="0"/>
    <x v="3"/>
    <s v="Avery Self-Adhesive Photo Pockets for Polaroid Photos"/>
    <x v="3061"/>
    <n v="1"/>
    <n v="-1.5"/>
    <x v="2"/>
    <x v="2"/>
  </r>
  <r>
    <n v="44991"/>
    <x v="640"/>
    <x v="2"/>
    <x v="2"/>
    <x v="6"/>
    <s v="Grandstream GXP1160 VoIP phone"/>
    <x v="3062"/>
    <n v="3"/>
    <n v="-12.51"/>
    <x v="2"/>
    <x v="2"/>
  </r>
  <r>
    <n v="44991"/>
    <x v="641"/>
    <x v="1"/>
    <x v="0"/>
    <x v="12"/>
    <s v="Commercial WindTunnel Clean Air Upright Vacuum, Replacement Belts, Filtration Bags"/>
    <x v="3063"/>
    <n v="3"/>
    <n v="-6.3"/>
    <x v="2"/>
    <x v="2"/>
  </r>
  <r>
    <n v="44991"/>
    <x v="641"/>
    <x v="1"/>
    <x v="0"/>
    <x v="3"/>
    <s v="Peel &amp; Stick Add-On Corner Pockets"/>
    <x v="2998"/>
    <n v="4"/>
    <n v="-2.76"/>
    <x v="2"/>
    <x v="2"/>
  </r>
  <r>
    <n v="44991"/>
    <x v="641"/>
    <x v="1"/>
    <x v="1"/>
    <x v="8"/>
    <s v="Eldon Cleatmat Plus Chair Mats for High Pile Carpets"/>
    <x v="3064"/>
    <n v="5"/>
    <n v="-194.82"/>
    <x v="2"/>
    <x v="2"/>
  </r>
  <r>
    <n v="44991"/>
    <x v="641"/>
    <x v="1"/>
    <x v="1"/>
    <x v="13"/>
    <s v="Bevis Rectangular Conference Tables"/>
    <x v="1338"/>
    <n v="2"/>
    <n v="-99.27"/>
    <x v="2"/>
    <x v="2"/>
  </r>
  <r>
    <n v="44992"/>
    <x v="290"/>
    <x v="0"/>
    <x v="2"/>
    <x v="6"/>
    <s v="Belkin Grip Candy Sheer Case / Cover for iPhone 5 and 5S"/>
    <x v="3065"/>
    <n v="3"/>
    <n v="1.58"/>
    <x v="2"/>
    <x v="2"/>
  </r>
  <r>
    <n v="44993"/>
    <x v="456"/>
    <x v="16"/>
    <x v="2"/>
    <x v="6"/>
    <s v="Cisco Unified IP Phone 7945G VoIP phone"/>
    <x v="3066"/>
    <n v="5"/>
    <n v="85.25"/>
    <x v="2"/>
    <x v="2"/>
  </r>
  <r>
    <n v="44993"/>
    <x v="456"/>
    <x v="16"/>
    <x v="1"/>
    <x v="8"/>
    <s v="Deflect-o DuraMat Lighweight, Studded, Beveled Mat for Low Pile Carpeting"/>
    <x v="2654"/>
    <n v="3"/>
    <n v="-3.84"/>
    <x v="2"/>
    <x v="2"/>
  </r>
  <r>
    <n v="44993"/>
    <x v="190"/>
    <x v="12"/>
    <x v="0"/>
    <x v="3"/>
    <s v="GBC Standard Recycled Report Covers, Clear Plastic Sheets"/>
    <x v="3067"/>
    <n v="3"/>
    <n v="-7.11"/>
    <x v="2"/>
    <x v="2"/>
  </r>
  <r>
    <n v="44993"/>
    <x v="280"/>
    <x v="2"/>
    <x v="2"/>
    <x v="6"/>
    <s v="AT&amp;T 17929 Lendline Telephone"/>
    <x v="3068"/>
    <n v="4"/>
    <n v="-25.33"/>
    <x v="2"/>
    <x v="2"/>
  </r>
  <r>
    <n v="44993"/>
    <x v="280"/>
    <x v="2"/>
    <x v="0"/>
    <x v="7"/>
    <s v="Rubber Band Ball"/>
    <x v="784"/>
    <n v="2"/>
    <n v="-1.35"/>
    <x v="2"/>
    <x v="2"/>
  </r>
  <r>
    <n v="44993"/>
    <x v="656"/>
    <x v="20"/>
    <x v="1"/>
    <x v="8"/>
    <s v="Coloredge Poster Frame"/>
    <x v="3069"/>
    <n v="8"/>
    <n v="44.3"/>
    <x v="2"/>
    <x v="2"/>
  </r>
  <r>
    <n v="44993"/>
    <x v="656"/>
    <x v="20"/>
    <x v="0"/>
    <x v="0"/>
    <s v="Xerox 1993"/>
    <x v="115"/>
    <n v="2"/>
    <n v="6.35"/>
    <x v="2"/>
    <x v="2"/>
  </r>
  <r>
    <n v="44993"/>
    <x v="656"/>
    <x v="20"/>
    <x v="0"/>
    <x v="3"/>
    <s v="Satellite Sectional Post Binders"/>
    <x v="817"/>
    <n v="2"/>
    <n v="22.57"/>
    <x v="2"/>
    <x v="2"/>
  </r>
  <r>
    <n v="44993"/>
    <x v="694"/>
    <x v="0"/>
    <x v="0"/>
    <x v="3"/>
    <s v="Pressboard Hanging Data Binders for Unburst Sheets"/>
    <x v="1939"/>
    <n v="9"/>
    <n v="-14.17"/>
    <x v="2"/>
    <x v="2"/>
  </r>
  <r>
    <n v="44993"/>
    <x v="694"/>
    <x v="0"/>
    <x v="2"/>
    <x v="9"/>
    <s v="Verbatim 25 GB 6x Blu-ray Single Layer Recordable Disc, 3/Pack"/>
    <x v="3070"/>
    <n v="5"/>
    <n v="8.39"/>
    <x v="2"/>
    <x v="2"/>
  </r>
  <r>
    <n v="44993"/>
    <x v="694"/>
    <x v="0"/>
    <x v="0"/>
    <x v="10"/>
    <s v="Tyvek Interoffice Envelopes, 9 1/2&quot; x 12 1/2&quot;, 100/Box"/>
    <x v="1190"/>
    <n v="3"/>
    <n v="49.39"/>
    <x v="2"/>
    <x v="2"/>
  </r>
  <r>
    <n v="44993"/>
    <x v="153"/>
    <x v="14"/>
    <x v="0"/>
    <x v="12"/>
    <s v="Honeywell Enviracaire Portable Air Cleaner for up to 8 x 10 Room"/>
    <x v="3071"/>
    <n v="3"/>
    <n v="48.33"/>
    <x v="2"/>
    <x v="2"/>
  </r>
  <r>
    <n v="44993"/>
    <x v="153"/>
    <x v="14"/>
    <x v="0"/>
    <x v="4"/>
    <s v="Prang Drawing Pencil Set"/>
    <x v="670"/>
    <n v="5"/>
    <n v="3.75"/>
    <x v="2"/>
    <x v="2"/>
  </r>
  <r>
    <n v="44994"/>
    <x v="81"/>
    <x v="37"/>
    <x v="2"/>
    <x v="9"/>
    <s v="Microsoft Sculpt Comfort Mouse"/>
    <x v="3072"/>
    <n v="5"/>
    <n v="87.89"/>
    <x v="2"/>
    <x v="2"/>
  </r>
  <r>
    <n v="44994"/>
    <x v="255"/>
    <x v="32"/>
    <x v="0"/>
    <x v="2"/>
    <s v="Personal Folder Holder, Ebony"/>
    <x v="1737"/>
    <n v="1"/>
    <n v="3.36"/>
    <x v="2"/>
    <x v="2"/>
  </r>
  <r>
    <n v="44994"/>
    <x v="255"/>
    <x v="32"/>
    <x v="1"/>
    <x v="5"/>
    <s v="Situations Contoured Folding Chairs, 4/Set"/>
    <x v="142"/>
    <n v="5"/>
    <n v="88.73"/>
    <x v="2"/>
    <x v="2"/>
  </r>
  <r>
    <n v="44994"/>
    <x v="255"/>
    <x v="32"/>
    <x v="0"/>
    <x v="0"/>
    <s v="Xerox 193"/>
    <x v="150"/>
    <n v="3"/>
    <n v="8.7899999999999991"/>
    <x v="2"/>
    <x v="2"/>
  </r>
  <r>
    <n v="44994"/>
    <x v="255"/>
    <x v="32"/>
    <x v="0"/>
    <x v="3"/>
    <s v="GBC Binding covers"/>
    <x v="3073"/>
    <n v="4"/>
    <n v="23.31"/>
    <x v="2"/>
    <x v="2"/>
  </r>
  <r>
    <n v="44995"/>
    <x v="740"/>
    <x v="20"/>
    <x v="1"/>
    <x v="11"/>
    <s v="O'Sullivan Living Dimensions 5-Shelf Bookcases"/>
    <x v="3074"/>
    <n v="1"/>
    <n v="-22.1"/>
    <x v="2"/>
    <x v="2"/>
  </r>
  <r>
    <n v="44995"/>
    <x v="741"/>
    <x v="2"/>
    <x v="2"/>
    <x v="9"/>
    <s v="Plantronics Audio 478 Stereo USB Headset"/>
    <x v="3075"/>
    <n v="1"/>
    <n v="7.5"/>
    <x v="2"/>
    <x v="2"/>
  </r>
  <r>
    <n v="44995"/>
    <x v="432"/>
    <x v="3"/>
    <x v="0"/>
    <x v="0"/>
    <s v="Rediform Voice Mail Log Books"/>
    <x v="1119"/>
    <n v="5"/>
    <n v="7.15"/>
    <x v="2"/>
    <x v="2"/>
  </r>
  <r>
    <n v="44995"/>
    <x v="432"/>
    <x v="3"/>
    <x v="2"/>
    <x v="6"/>
    <s v="Apple iPhone 5"/>
    <x v="3076"/>
    <n v="8"/>
    <n v="363.9"/>
    <x v="2"/>
    <x v="2"/>
  </r>
  <r>
    <n v="44995"/>
    <x v="511"/>
    <x v="3"/>
    <x v="2"/>
    <x v="9"/>
    <s v="Kingston Digital DataTraveler 16GB USB 2.0"/>
    <x v="3077"/>
    <n v="3"/>
    <n v="5.0999999999999996"/>
    <x v="2"/>
    <x v="2"/>
  </r>
  <r>
    <n v="44995"/>
    <x v="511"/>
    <x v="3"/>
    <x v="2"/>
    <x v="15"/>
    <s v="Okidata MB760 Printer"/>
    <x v="3078"/>
    <n v="3"/>
    <n v="377.73"/>
    <x v="2"/>
    <x v="2"/>
  </r>
  <r>
    <n v="44995"/>
    <x v="223"/>
    <x v="12"/>
    <x v="0"/>
    <x v="2"/>
    <s v="Mini 13-1/2 Capacity Data Binder Rack, Pearl"/>
    <x v="3079"/>
    <n v="1"/>
    <n v="6.54"/>
    <x v="2"/>
    <x v="2"/>
  </r>
  <r>
    <n v="44996"/>
    <x v="402"/>
    <x v="28"/>
    <x v="2"/>
    <x v="9"/>
    <s v="Verbatim 25 GB 6x Blu-ray Single Layer Recordable Disc, 25/Pack"/>
    <x v="758"/>
    <n v="2"/>
    <n v="19.77"/>
    <x v="2"/>
    <x v="2"/>
  </r>
  <r>
    <n v="44996"/>
    <x v="402"/>
    <x v="28"/>
    <x v="0"/>
    <x v="3"/>
    <s v="Wilson Jones Leather-Like Binders with DublLock Round Rings"/>
    <x v="96"/>
    <n v="2"/>
    <n v="8.2100000000000009"/>
    <x v="2"/>
    <x v="2"/>
  </r>
  <r>
    <n v="44996"/>
    <x v="2"/>
    <x v="23"/>
    <x v="1"/>
    <x v="13"/>
    <s v="Chromcraft Round Conference Tables"/>
    <x v="1952"/>
    <n v="2"/>
    <n v="-31.37"/>
    <x v="2"/>
    <x v="2"/>
  </r>
  <r>
    <n v="44996"/>
    <x v="425"/>
    <x v="4"/>
    <x v="1"/>
    <x v="8"/>
    <s v="Executive Impressions 13&quot; Clairmont Wall Clock"/>
    <x v="3080"/>
    <n v="4"/>
    <n v="31.54"/>
    <x v="2"/>
    <x v="2"/>
  </r>
  <r>
    <n v="44996"/>
    <x v="425"/>
    <x v="4"/>
    <x v="0"/>
    <x v="2"/>
    <s v="Iceberg Mobile Mega Data/Printer Cart"/>
    <x v="3081"/>
    <n v="4"/>
    <n v="125.14"/>
    <x v="2"/>
    <x v="2"/>
  </r>
  <r>
    <n v="44996"/>
    <x v="730"/>
    <x v="2"/>
    <x v="1"/>
    <x v="8"/>
    <s v="DAX Charcoal/Nickel-Tone Document Frame, 5 x 7"/>
    <x v="3082"/>
    <n v="4"/>
    <n v="9.48"/>
    <x v="2"/>
    <x v="2"/>
  </r>
  <r>
    <n v="44997"/>
    <x v="411"/>
    <x v="8"/>
    <x v="0"/>
    <x v="0"/>
    <s v="Xerox 218"/>
    <x v="115"/>
    <n v="2"/>
    <n v="6.22"/>
    <x v="2"/>
    <x v="2"/>
  </r>
  <r>
    <n v="44997"/>
    <x v="584"/>
    <x v="20"/>
    <x v="0"/>
    <x v="10"/>
    <s v="Staple envelope"/>
    <x v="1729"/>
    <n v="3"/>
    <n v="13.5"/>
    <x v="2"/>
    <x v="2"/>
  </r>
  <r>
    <n v="44997"/>
    <x v="78"/>
    <x v="3"/>
    <x v="0"/>
    <x v="2"/>
    <s v="Tennsco Stur-D-Stor Boltless Shelving, 5 Shelves, 24&quot; Deep, Sand"/>
    <x v="3083"/>
    <n v="5"/>
    <n v="6.77"/>
    <x v="2"/>
    <x v="2"/>
  </r>
  <r>
    <n v="44997"/>
    <x v="78"/>
    <x v="3"/>
    <x v="0"/>
    <x v="12"/>
    <s v="Euro-Pro Shark Turbo Vacuum"/>
    <x v="276"/>
    <n v="5"/>
    <n v="40.270000000000003"/>
    <x v="2"/>
    <x v="2"/>
  </r>
  <r>
    <n v="44997"/>
    <x v="78"/>
    <x v="3"/>
    <x v="0"/>
    <x v="10"/>
    <s v="Security-Tint Envelopes"/>
    <x v="3084"/>
    <n v="4"/>
    <n v="14.97"/>
    <x v="2"/>
    <x v="2"/>
  </r>
  <r>
    <n v="44997"/>
    <x v="78"/>
    <x v="3"/>
    <x v="1"/>
    <x v="5"/>
    <s v="Hon 4070 Series Pagoda Round Back Stacking Chairs"/>
    <x v="3085"/>
    <n v="3"/>
    <n v="77.040000000000006"/>
    <x v="2"/>
    <x v="2"/>
  </r>
  <r>
    <n v="44997"/>
    <x v="308"/>
    <x v="3"/>
    <x v="0"/>
    <x v="0"/>
    <s v="Hammermill Color Copier Paper (28Lb. and 96 Bright)"/>
    <x v="381"/>
    <n v="2"/>
    <n v="8.99"/>
    <x v="2"/>
    <x v="2"/>
  </r>
  <r>
    <n v="44998"/>
    <x v="581"/>
    <x v="12"/>
    <x v="0"/>
    <x v="12"/>
    <s v="Belkin 7 Outlet SurgeMaster Surge Protector with Phone Protection"/>
    <x v="3086"/>
    <n v="5"/>
    <n v="17.77"/>
    <x v="2"/>
    <x v="2"/>
  </r>
  <r>
    <n v="44998"/>
    <x v="581"/>
    <x v="12"/>
    <x v="2"/>
    <x v="6"/>
    <s v="Jabra BIZ 2300 Duo QD Duo CordedÂ Headset"/>
    <x v="3087"/>
    <n v="2"/>
    <n v="15.24"/>
    <x v="2"/>
    <x v="2"/>
  </r>
  <r>
    <n v="44998"/>
    <x v="235"/>
    <x v="0"/>
    <x v="0"/>
    <x v="0"/>
    <s v="TOPS Carbonless Receipt Book, Four 2-3/4 x 7-1/4 Money Receipts per Page"/>
    <x v="3088"/>
    <n v="5"/>
    <n v="24.53"/>
    <x v="2"/>
    <x v="2"/>
  </r>
  <r>
    <n v="44998"/>
    <x v="235"/>
    <x v="0"/>
    <x v="0"/>
    <x v="3"/>
    <s v="Insertable Tab Indexes For Data Binders"/>
    <x v="3089"/>
    <n v="2"/>
    <n v="-2.16"/>
    <x v="2"/>
    <x v="2"/>
  </r>
  <r>
    <n v="44998"/>
    <x v="235"/>
    <x v="0"/>
    <x v="1"/>
    <x v="13"/>
    <s v="Hon Non-Folding Utility Tables"/>
    <x v="3090"/>
    <n v="5"/>
    <n v="0"/>
    <x v="2"/>
    <x v="2"/>
  </r>
  <r>
    <n v="44998"/>
    <x v="692"/>
    <x v="6"/>
    <x v="1"/>
    <x v="8"/>
    <s v="Howard Miller 14-1/2&quot; Diameter Chrome Round Wall Clock"/>
    <x v="3091"/>
    <n v="2"/>
    <n v="40.92"/>
    <x v="2"/>
    <x v="2"/>
  </r>
  <r>
    <n v="44998"/>
    <x v="692"/>
    <x v="6"/>
    <x v="0"/>
    <x v="12"/>
    <s v="Eureka The Boss Lite 10-Amp Upright Vacuum, Blue"/>
    <x v="2017"/>
    <n v="2"/>
    <n v="44.89"/>
    <x v="2"/>
    <x v="2"/>
  </r>
  <r>
    <n v="44998"/>
    <x v="692"/>
    <x v="6"/>
    <x v="0"/>
    <x v="3"/>
    <s v="Ibico Covers for Plastic or Wire Binding Elements"/>
    <x v="3092"/>
    <n v="4"/>
    <n v="20.7"/>
    <x v="2"/>
    <x v="2"/>
  </r>
  <r>
    <n v="44998"/>
    <x v="150"/>
    <x v="3"/>
    <x v="1"/>
    <x v="8"/>
    <s v="Westinghouse Mesh Shade Clip-On Gooseneck Lamp, Black"/>
    <x v="3093"/>
    <n v="2"/>
    <n v="7.35"/>
    <x v="2"/>
    <x v="2"/>
  </r>
  <r>
    <n v="44998"/>
    <x v="150"/>
    <x v="3"/>
    <x v="0"/>
    <x v="14"/>
    <s v="High Speed Automatic Electric Letter Opener"/>
    <x v="3094"/>
    <n v="3"/>
    <n v="196.5"/>
    <x v="2"/>
    <x v="2"/>
  </r>
  <r>
    <n v="44998"/>
    <x v="660"/>
    <x v="2"/>
    <x v="1"/>
    <x v="5"/>
    <s v="SAFCO Arco Folding Chair"/>
    <x v="3095"/>
    <n v="2"/>
    <n v="-5.52"/>
    <x v="2"/>
    <x v="2"/>
  </r>
  <r>
    <n v="44998"/>
    <x v="660"/>
    <x v="2"/>
    <x v="2"/>
    <x v="9"/>
    <s v="Kensington Expert Mouse Optical USB Trackball for PC or Mac"/>
    <x v="3096"/>
    <n v="5"/>
    <n v="47.5"/>
    <x v="2"/>
    <x v="2"/>
  </r>
  <r>
    <n v="44998"/>
    <x v="660"/>
    <x v="2"/>
    <x v="2"/>
    <x v="6"/>
    <s v="Polycom CX600 IP Phone VoIP phone"/>
    <x v="3097"/>
    <n v="3"/>
    <n v="-116.98"/>
    <x v="2"/>
    <x v="2"/>
  </r>
  <r>
    <n v="44998"/>
    <x v="660"/>
    <x v="2"/>
    <x v="0"/>
    <x v="0"/>
    <s v="Speediset Carbonless Redi-Letter 7&quot; x 8 1/2&quot;"/>
    <x v="3098"/>
    <n v="5"/>
    <n v="13.92"/>
    <x v="2"/>
    <x v="2"/>
  </r>
  <r>
    <n v="44998"/>
    <x v="660"/>
    <x v="2"/>
    <x v="0"/>
    <x v="3"/>
    <s v="Ibico EB-19 Dual Function Manual Binding System"/>
    <x v="101"/>
    <n v="1"/>
    <n v="-41.52"/>
    <x v="2"/>
    <x v="2"/>
  </r>
  <r>
    <n v="44998"/>
    <x v="660"/>
    <x v="2"/>
    <x v="0"/>
    <x v="2"/>
    <s v="SAFCO Commercial Wire Shelving, Black"/>
    <x v="3099"/>
    <n v="5"/>
    <n v="-138.13999999999999"/>
    <x v="2"/>
    <x v="2"/>
  </r>
  <r>
    <n v="44998"/>
    <x v="660"/>
    <x v="2"/>
    <x v="0"/>
    <x v="3"/>
    <s v="GBC VeloBind Cover Sets"/>
    <x v="3100"/>
    <n v="5"/>
    <n v="-15.44"/>
    <x v="2"/>
    <x v="2"/>
  </r>
  <r>
    <n v="44998"/>
    <x v="660"/>
    <x v="2"/>
    <x v="0"/>
    <x v="2"/>
    <s v="Space Solutions Industrial Galvanized Steel Shelving."/>
    <x v="3101"/>
    <n v="2"/>
    <n v="-28.37"/>
    <x v="2"/>
    <x v="2"/>
  </r>
  <r>
    <n v="44998"/>
    <x v="660"/>
    <x v="2"/>
    <x v="2"/>
    <x v="15"/>
    <s v="Okidata MB491 Multifunction Printer"/>
    <x v="3102"/>
    <n v="3"/>
    <n v="-643.71"/>
    <x v="2"/>
    <x v="2"/>
  </r>
  <r>
    <n v="44998"/>
    <x v="524"/>
    <x v="3"/>
    <x v="0"/>
    <x v="3"/>
    <s v="Cardinal EasyOpen D-Ring Binders"/>
    <x v="904"/>
    <n v="7"/>
    <n v="19.190000000000001"/>
    <x v="2"/>
    <x v="2"/>
  </r>
  <r>
    <n v="44999"/>
    <x v="742"/>
    <x v="10"/>
    <x v="1"/>
    <x v="8"/>
    <s v="Advantus Panel Wall Acrylic Frame"/>
    <x v="3103"/>
    <n v="5"/>
    <n v="6.29"/>
    <x v="2"/>
    <x v="2"/>
  </r>
  <r>
    <n v="44999"/>
    <x v="143"/>
    <x v="0"/>
    <x v="1"/>
    <x v="11"/>
    <s v="Safco Value Mate Series Steel Bookcases, Baked Enamel Finish on Steel, Gray"/>
    <x v="3104"/>
    <n v="5"/>
    <n v="-14.2"/>
    <x v="2"/>
    <x v="2"/>
  </r>
  <r>
    <n v="44999"/>
    <x v="143"/>
    <x v="0"/>
    <x v="0"/>
    <x v="0"/>
    <s v="Xerox 1993"/>
    <x v="193"/>
    <n v="1"/>
    <n v="1.88"/>
    <x v="2"/>
    <x v="2"/>
  </r>
  <r>
    <n v="44999"/>
    <x v="143"/>
    <x v="0"/>
    <x v="0"/>
    <x v="4"/>
    <s v="BOSTON Ranger #55 Pencil Sharpener, Black"/>
    <x v="3105"/>
    <n v="7"/>
    <n v="16.37"/>
    <x v="2"/>
    <x v="2"/>
  </r>
  <r>
    <n v="44999"/>
    <x v="22"/>
    <x v="22"/>
    <x v="1"/>
    <x v="5"/>
    <s v="Global High-Back Leather Tilter, Burgundy"/>
    <x v="884"/>
    <n v="2"/>
    <n v="-22.14"/>
    <x v="2"/>
    <x v="2"/>
  </r>
  <r>
    <n v="44999"/>
    <x v="153"/>
    <x v="3"/>
    <x v="0"/>
    <x v="3"/>
    <s v="Wilson Jones Leather-Like Binders with DublLock Round Rings"/>
    <x v="634"/>
    <n v="6"/>
    <n v="14.14"/>
    <x v="2"/>
    <x v="2"/>
  </r>
  <r>
    <n v="44999"/>
    <x v="457"/>
    <x v="21"/>
    <x v="1"/>
    <x v="8"/>
    <s v="Westinghouse Clip-On Gooseneck Lamps"/>
    <x v="677"/>
    <n v="2"/>
    <n v="4.3499999999999996"/>
    <x v="2"/>
    <x v="2"/>
  </r>
  <r>
    <n v="45000"/>
    <x v="485"/>
    <x v="2"/>
    <x v="2"/>
    <x v="9"/>
    <s v="V7 USB Numeric Keypad"/>
    <x v="473"/>
    <n v="3"/>
    <n v="-13.65"/>
    <x v="2"/>
    <x v="2"/>
  </r>
  <r>
    <n v="45000"/>
    <x v="452"/>
    <x v="3"/>
    <x v="0"/>
    <x v="3"/>
    <s v="Avery Round Ring Poly Binders"/>
    <x v="2077"/>
    <n v="2"/>
    <n v="1.65"/>
    <x v="2"/>
    <x v="2"/>
  </r>
  <r>
    <n v="45000"/>
    <x v="452"/>
    <x v="3"/>
    <x v="1"/>
    <x v="5"/>
    <s v="Global Comet Stacking Arm Chair"/>
    <x v="3106"/>
    <n v="4"/>
    <n v="84.5"/>
    <x v="2"/>
    <x v="2"/>
  </r>
  <r>
    <n v="45000"/>
    <x v="694"/>
    <x v="29"/>
    <x v="0"/>
    <x v="0"/>
    <s v="Xerox 1964"/>
    <x v="3107"/>
    <n v="14"/>
    <n v="147.09"/>
    <x v="2"/>
    <x v="2"/>
  </r>
  <r>
    <n v="45000"/>
    <x v="694"/>
    <x v="29"/>
    <x v="0"/>
    <x v="0"/>
    <s v="Xerox 1964"/>
    <x v="1488"/>
    <n v="2"/>
    <n v="21.01"/>
    <x v="2"/>
    <x v="2"/>
  </r>
  <r>
    <n v="45000"/>
    <x v="168"/>
    <x v="0"/>
    <x v="1"/>
    <x v="5"/>
    <s v="Novimex Swivel Fabric Task Chair"/>
    <x v="3108"/>
    <n v="5"/>
    <n v="-143.43"/>
    <x v="2"/>
    <x v="2"/>
  </r>
  <r>
    <n v="45000"/>
    <x v="168"/>
    <x v="0"/>
    <x v="0"/>
    <x v="3"/>
    <s v="GBC Pre-Punched Binding Paper, Plastic, White, 8-1/2&quot; x 11&quot;"/>
    <x v="3109"/>
    <n v="7"/>
    <n v="-35.82"/>
    <x v="2"/>
    <x v="2"/>
  </r>
  <r>
    <n v="45002"/>
    <x v="349"/>
    <x v="32"/>
    <x v="0"/>
    <x v="4"/>
    <s v="Newell 345"/>
    <x v="332"/>
    <n v="2"/>
    <n v="10.32"/>
    <x v="2"/>
    <x v="2"/>
  </r>
  <r>
    <n v="45002"/>
    <x v="98"/>
    <x v="7"/>
    <x v="2"/>
    <x v="6"/>
    <s v="Plantronics Voyager Pro HD - Bluetooth Headset"/>
    <x v="1459"/>
    <n v="2"/>
    <n v="62.39"/>
    <x v="2"/>
    <x v="2"/>
  </r>
  <r>
    <n v="45002"/>
    <x v="98"/>
    <x v="7"/>
    <x v="0"/>
    <x v="3"/>
    <s v="Acco Flexible ACCOHIDE Square Ring Data Binder, Dark Blue, 11 1/2&quot; X 14&quot; 7/8&quot;"/>
    <x v="3110"/>
    <n v="2"/>
    <n v="15.94"/>
    <x v="2"/>
    <x v="2"/>
  </r>
  <r>
    <n v="45002"/>
    <x v="333"/>
    <x v="36"/>
    <x v="0"/>
    <x v="10"/>
    <s v="Blue String-Tie &amp; Button Interoffice Envelopes, 10 x 13"/>
    <x v="1423"/>
    <n v="5"/>
    <n v="89.96"/>
    <x v="2"/>
    <x v="2"/>
  </r>
  <r>
    <n v="45002"/>
    <x v="333"/>
    <x v="36"/>
    <x v="0"/>
    <x v="12"/>
    <s v="Honeywell Enviracaire Portable HEPA Air Cleaner for 17' x 22' Room"/>
    <x v="3111"/>
    <n v="3"/>
    <n v="297.64"/>
    <x v="2"/>
    <x v="2"/>
  </r>
  <r>
    <n v="45002"/>
    <x v="333"/>
    <x v="36"/>
    <x v="1"/>
    <x v="8"/>
    <s v="Electrix Halogen Magnifier Lamp"/>
    <x v="3112"/>
    <n v="5"/>
    <n v="252.59"/>
    <x v="2"/>
    <x v="2"/>
  </r>
  <r>
    <n v="45002"/>
    <x v="461"/>
    <x v="3"/>
    <x v="2"/>
    <x v="6"/>
    <s v="i.Sound Portable Power - 8000 mAh"/>
    <x v="2617"/>
    <n v="2"/>
    <n v="-20.14"/>
    <x v="2"/>
    <x v="2"/>
  </r>
  <r>
    <n v="45003"/>
    <x v="644"/>
    <x v="15"/>
    <x v="1"/>
    <x v="13"/>
    <s v="Balt Solid Wood Rectangular Table"/>
    <x v="3113"/>
    <n v="3"/>
    <n v="-94.94"/>
    <x v="2"/>
    <x v="2"/>
  </r>
  <r>
    <n v="45003"/>
    <x v="56"/>
    <x v="15"/>
    <x v="0"/>
    <x v="12"/>
    <s v="Hoover WindTunnel Plus Canister Vacuum"/>
    <x v="3114"/>
    <n v="3"/>
    <n v="87.18"/>
    <x v="2"/>
    <x v="2"/>
  </r>
  <r>
    <n v="45004"/>
    <x v="239"/>
    <x v="26"/>
    <x v="1"/>
    <x v="11"/>
    <s v="Atlantic Metals Mobile 2-Shelf Bookcases, Custom Colors"/>
    <x v="3115"/>
    <n v="1"/>
    <n v="-98.8"/>
    <x v="2"/>
    <x v="2"/>
  </r>
  <r>
    <n v="45004"/>
    <x v="743"/>
    <x v="20"/>
    <x v="1"/>
    <x v="8"/>
    <s v="GE 4 Foot Flourescent Tube, 40 Watt"/>
    <x v="1746"/>
    <n v="1"/>
    <n v="6.89"/>
    <x v="2"/>
    <x v="2"/>
  </r>
  <r>
    <n v="45004"/>
    <x v="743"/>
    <x v="20"/>
    <x v="1"/>
    <x v="8"/>
    <s v="Master Caster Door Stop, Brown"/>
    <x v="114"/>
    <n v="4"/>
    <n v="6.91"/>
    <x v="2"/>
    <x v="2"/>
  </r>
  <r>
    <n v="45004"/>
    <x v="369"/>
    <x v="15"/>
    <x v="0"/>
    <x v="3"/>
    <s v="Ibico Recycled Grain-Textured Covers"/>
    <x v="601"/>
    <n v="3"/>
    <n v="-20.72"/>
    <x v="2"/>
    <x v="2"/>
  </r>
  <r>
    <n v="45005"/>
    <x v="456"/>
    <x v="11"/>
    <x v="2"/>
    <x v="6"/>
    <s v="i.Sound Portable Power - 8000 mAh"/>
    <x v="2617"/>
    <n v="2"/>
    <n v="-20.14"/>
    <x v="2"/>
    <x v="2"/>
  </r>
  <r>
    <n v="45005"/>
    <x v="456"/>
    <x v="11"/>
    <x v="0"/>
    <x v="0"/>
    <s v="Xerox 225"/>
    <x v="1315"/>
    <n v="4"/>
    <n v="7.26"/>
    <x v="2"/>
    <x v="2"/>
  </r>
  <r>
    <n v="45005"/>
    <x v="456"/>
    <x v="11"/>
    <x v="0"/>
    <x v="3"/>
    <s v="Clear Mylar Reinforcing Strips"/>
    <x v="3116"/>
    <n v="3"/>
    <n v="-12.9"/>
    <x v="2"/>
    <x v="2"/>
  </r>
  <r>
    <n v="45005"/>
    <x v="456"/>
    <x v="11"/>
    <x v="0"/>
    <x v="0"/>
    <s v="Xerox 1894"/>
    <x v="320"/>
    <n v="2"/>
    <n v="3.63"/>
    <x v="2"/>
    <x v="2"/>
  </r>
  <r>
    <n v="45005"/>
    <x v="510"/>
    <x v="1"/>
    <x v="2"/>
    <x v="6"/>
    <s v="Belkin iPhone and iPad Lightning Cable"/>
    <x v="3117"/>
    <n v="1"/>
    <n v="0.9"/>
    <x v="2"/>
    <x v="2"/>
  </r>
  <r>
    <n v="45005"/>
    <x v="629"/>
    <x v="24"/>
    <x v="1"/>
    <x v="13"/>
    <s v="Chromcraft Round Conference Tables"/>
    <x v="3118"/>
    <n v="4"/>
    <n v="146.4"/>
    <x v="2"/>
    <x v="2"/>
  </r>
  <r>
    <n v="45005"/>
    <x v="160"/>
    <x v="29"/>
    <x v="1"/>
    <x v="8"/>
    <s v="Eldon Image Series Desk Accessories, Ebony"/>
    <x v="3119"/>
    <n v="7"/>
    <n v="38.04"/>
    <x v="2"/>
    <x v="2"/>
  </r>
  <r>
    <n v="45006"/>
    <x v="388"/>
    <x v="1"/>
    <x v="0"/>
    <x v="3"/>
    <s v="Avery Durable Slant Ring Binders"/>
    <x v="599"/>
    <n v="2"/>
    <n v="-4.75"/>
    <x v="2"/>
    <x v="2"/>
  </r>
  <r>
    <n v="45006"/>
    <x v="388"/>
    <x v="1"/>
    <x v="1"/>
    <x v="5"/>
    <s v="Global Airflow Leather Mesh Back Chair, Black"/>
    <x v="3108"/>
    <n v="5"/>
    <n v="0"/>
    <x v="2"/>
    <x v="2"/>
  </r>
  <r>
    <n v="45006"/>
    <x v="388"/>
    <x v="1"/>
    <x v="0"/>
    <x v="4"/>
    <s v="Newell 33"/>
    <x v="478"/>
    <n v="3"/>
    <n v="1.51"/>
    <x v="2"/>
    <x v="2"/>
  </r>
  <r>
    <n v="45006"/>
    <x v="441"/>
    <x v="0"/>
    <x v="1"/>
    <x v="13"/>
    <s v="Safco Drafting Table"/>
    <x v="1736"/>
    <n v="2"/>
    <n v="-1.42"/>
    <x v="2"/>
    <x v="2"/>
  </r>
  <r>
    <n v="45006"/>
    <x v="441"/>
    <x v="0"/>
    <x v="0"/>
    <x v="4"/>
    <s v="Prang Dustless Chalk Sticks"/>
    <x v="1151"/>
    <n v="1"/>
    <n v="0.5"/>
    <x v="2"/>
    <x v="2"/>
  </r>
  <r>
    <n v="45007"/>
    <x v="357"/>
    <x v="17"/>
    <x v="2"/>
    <x v="9"/>
    <s v="Logitech ClearChat Comfort/USB Headset H390"/>
    <x v="3120"/>
    <n v="2"/>
    <n v="19.329999999999998"/>
    <x v="2"/>
    <x v="2"/>
  </r>
  <r>
    <n v="45007"/>
    <x v="387"/>
    <x v="22"/>
    <x v="1"/>
    <x v="5"/>
    <s v="Global Stack Chair with Arms, Black"/>
    <x v="3121"/>
    <n v="7"/>
    <n v="14.69"/>
    <x v="2"/>
    <x v="2"/>
  </r>
  <r>
    <n v="45009"/>
    <x v="696"/>
    <x v="11"/>
    <x v="2"/>
    <x v="6"/>
    <s v="BlackBerry Q10"/>
    <x v="3122"/>
    <n v="4"/>
    <n v="25.2"/>
    <x v="2"/>
    <x v="2"/>
  </r>
  <r>
    <n v="45009"/>
    <x v="422"/>
    <x v="18"/>
    <x v="0"/>
    <x v="0"/>
    <s v="Ink Jet Note and Greeting Cards, 8-1/2&quot; x 5-1/2&quot; Card Size"/>
    <x v="3123"/>
    <n v="1"/>
    <n v="10.34"/>
    <x v="2"/>
    <x v="2"/>
  </r>
  <r>
    <n v="45009"/>
    <x v="284"/>
    <x v="10"/>
    <x v="1"/>
    <x v="11"/>
    <s v="O'Sullivan Living Dimensions 3-Shelf Bookcases"/>
    <x v="2263"/>
    <n v="3"/>
    <n v="-241.18"/>
    <x v="2"/>
    <x v="2"/>
  </r>
  <r>
    <n v="45009"/>
    <x v="284"/>
    <x v="10"/>
    <x v="0"/>
    <x v="4"/>
    <s v="Hunt BOSTON Vista Battery-Operated Pencil Sharpener, Black"/>
    <x v="3124"/>
    <n v="2"/>
    <n v="1.63"/>
    <x v="2"/>
    <x v="2"/>
  </r>
  <r>
    <n v="45010"/>
    <x v="263"/>
    <x v="39"/>
    <x v="2"/>
    <x v="9"/>
    <s v="LogitechÂ P710e Mobile Speakerphone"/>
    <x v="3125"/>
    <n v="5"/>
    <n v="244.62"/>
    <x v="2"/>
    <x v="2"/>
  </r>
  <r>
    <n v="45010"/>
    <x v="105"/>
    <x v="20"/>
    <x v="0"/>
    <x v="4"/>
    <s v="Newell 319"/>
    <x v="144"/>
    <n v="3"/>
    <n v="17.86"/>
    <x v="2"/>
    <x v="2"/>
  </r>
  <r>
    <n v="45011"/>
    <x v="457"/>
    <x v="20"/>
    <x v="0"/>
    <x v="2"/>
    <s v="Gould Plastics 18-Pocket Panel Bin, 34w x 5-1/4d x 20-1/2h"/>
    <x v="3126"/>
    <n v="5"/>
    <n v="18.399999999999999"/>
    <x v="2"/>
    <x v="2"/>
  </r>
  <r>
    <n v="45011"/>
    <x v="622"/>
    <x v="25"/>
    <x v="0"/>
    <x v="2"/>
    <s v="Tenex Personal Self-Stacking Standard File Box, Black/Gray"/>
    <x v="3127"/>
    <n v="5"/>
    <n v="5.92"/>
    <x v="2"/>
    <x v="2"/>
  </r>
  <r>
    <n v="45011"/>
    <x v="622"/>
    <x v="25"/>
    <x v="2"/>
    <x v="9"/>
    <s v="Case Logic 2.4GHz Wireless Keyboard"/>
    <x v="1143"/>
    <n v="3"/>
    <n v="-18"/>
    <x v="2"/>
    <x v="2"/>
  </r>
  <r>
    <n v="45011"/>
    <x v="20"/>
    <x v="34"/>
    <x v="0"/>
    <x v="0"/>
    <s v="Adams Telephone Message Book W/Dividers/Space For Phone Numbers, 5 1/4&quot;X8 1/2&quot;, 300/Messages"/>
    <x v="1810"/>
    <n v="3"/>
    <n v="8.64"/>
    <x v="2"/>
    <x v="2"/>
  </r>
  <r>
    <n v="45011"/>
    <x v="20"/>
    <x v="34"/>
    <x v="0"/>
    <x v="3"/>
    <s v="Wilson Jones Hanging View Binder, White, 1&quot;"/>
    <x v="3128"/>
    <n v="3"/>
    <n v="5.54"/>
    <x v="2"/>
    <x v="2"/>
  </r>
  <r>
    <n v="45012"/>
    <x v="171"/>
    <x v="4"/>
    <x v="1"/>
    <x v="8"/>
    <s v="DAX Two-Tone Silver Metal Document Frame"/>
    <x v="2004"/>
    <n v="1"/>
    <n v="8.6999999999999993"/>
    <x v="2"/>
    <x v="2"/>
  </r>
  <r>
    <n v="45012"/>
    <x v="171"/>
    <x v="4"/>
    <x v="1"/>
    <x v="8"/>
    <s v="Eldon Expressions Wood and Plastic Desk Accessories, Oak"/>
    <x v="2153"/>
    <n v="4"/>
    <n v="11.18"/>
    <x v="2"/>
    <x v="2"/>
  </r>
  <r>
    <n v="45012"/>
    <x v="171"/>
    <x v="4"/>
    <x v="0"/>
    <x v="3"/>
    <s v="Acco Flexible ACCOHIDE Square Ring Data Binder, Dark Blue, 11 1/2&quot; X 14&quot; 7/8&quot;"/>
    <x v="3110"/>
    <n v="2"/>
    <n v="15.94"/>
    <x v="2"/>
    <x v="2"/>
  </r>
  <r>
    <n v="45013"/>
    <x v="322"/>
    <x v="6"/>
    <x v="0"/>
    <x v="2"/>
    <s v="Hanging Personal Folder File"/>
    <x v="1931"/>
    <n v="2"/>
    <n v="7.85"/>
    <x v="2"/>
    <x v="2"/>
  </r>
  <r>
    <n v="45013"/>
    <x v="393"/>
    <x v="3"/>
    <x v="0"/>
    <x v="2"/>
    <s v="Rogers Deluxe File Chest"/>
    <x v="692"/>
    <n v="4"/>
    <n v="0.88"/>
    <x v="2"/>
    <x v="2"/>
  </r>
  <r>
    <n v="45013"/>
    <x v="393"/>
    <x v="3"/>
    <x v="0"/>
    <x v="0"/>
    <s v="Xerox 1983"/>
    <x v="784"/>
    <n v="1"/>
    <n v="2.93"/>
    <x v="2"/>
    <x v="2"/>
  </r>
  <r>
    <n v="45014"/>
    <x v="5"/>
    <x v="1"/>
    <x v="0"/>
    <x v="0"/>
    <s v="Computer Printout Paper with Letter-Trim Perforations"/>
    <x v="1569"/>
    <n v="3"/>
    <n v="15.93"/>
    <x v="2"/>
    <x v="2"/>
  </r>
  <r>
    <n v="45014"/>
    <x v="5"/>
    <x v="1"/>
    <x v="1"/>
    <x v="5"/>
    <s v="Global Leather Highback Executive Chair with Pneumatic Height Adjustment, Black"/>
    <x v="1944"/>
    <n v="6"/>
    <n v="-36.18"/>
    <x v="2"/>
    <x v="2"/>
  </r>
  <r>
    <n v="45014"/>
    <x v="5"/>
    <x v="1"/>
    <x v="2"/>
    <x v="6"/>
    <s v="Jabra BIZ 2300 Duo QD Duo CordedÂ Headset"/>
    <x v="3129"/>
    <n v="8"/>
    <n v="60.96"/>
    <x v="2"/>
    <x v="2"/>
  </r>
  <r>
    <n v="45014"/>
    <x v="744"/>
    <x v="20"/>
    <x v="0"/>
    <x v="0"/>
    <s v="Memo Book, 100 Message Capacity, 5 3/8Â” x 11Â”"/>
    <x v="3130"/>
    <n v="2"/>
    <n v="6.74"/>
    <x v="2"/>
    <x v="2"/>
  </r>
  <r>
    <n v="45014"/>
    <x v="744"/>
    <x v="20"/>
    <x v="0"/>
    <x v="3"/>
    <s v="Acco Four Pocket Poly Ring Binder with Label Holder, Smoke, 1&quot;"/>
    <x v="2576"/>
    <n v="5"/>
    <n v="9.31"/>
    <x v="2"/>
    <x v="2"/>
  </r>
  <r>
    <n v="45014"/>
    <x v="744"/>
    <x v="20"/>
    <x v="1"/>
    <x v="8"/>
    <s v="Howard Miller 13-3/4&quot; Diameter Brushed Chrome Round Wall Clock"/>
    <x v="3131"/>
    <n v="8"/>
    <n v="124.2"/>
    <x v="2"/>
    <x v="2"/>
  </r>
  <r>
    <n v="45014"/>
    <x v="744"/>
    <x v="20"/>
    <x v="0"/>
    <x v="3"/>
    <s v="GBC Plastic Binding Combs"/>
    <x v="3132"/>
    <n v="7"/>
    <n v="14.98"/>
    <x v="2"/>
    <x v="2"/>
  </r>
  <r>
    <n v="45014"/>
    <x v="47"/>
    <x v="10"/>
    <x v="1"/>
    <x v="11"/>
    <s v="Bush Andora Bookcase, Maple/Graphite Gray Finish"/>
    <x v="778"/>
    <n v="5"/>
    <n v="-167.99"/>
    <x v="2"/>
    <x v="2"/>
  </r>
  <r>
    <n v="45014"/>
    <x v="47"/>
    <x v="10"/>
    <x v="2"/>
    <x v="6"/>
    <s v="Clearsounds A400"/>
    <x v="1940"/>
    <n v="4"/>
    <n v="-36.950000000000003"/>
    <x v="2"/>
    <x v="2"/>
  </r>
  <r>
    <n v="45015"/>
    <x v="552"/>
    <x v="37"/>
    <x v="0"/>
    <x v="0"/>
    <s v="Xerox 188"/>
    <x v="1185"/>
    <n v="1"/>
    <n v="5.56"/>
    <x v="2"/>
    <x v="2"/>
  </r>
  <r>
    <n v="45016"/>
    <x v="246"/>
    <x v="2"/>
    <x v="2"/>
    <x v="6"/>
    <s v="LG Exalt"/>
    <x v="3133"/>
    <n v="3"/>
    <n v="-60.84"/>
    <x v="2"/>
    <x v="2"/>
  </r>
  <r>
    <n v="45016"/>
    <x v="246"/>
    <x v="2"/>
    <x v="2"/>
    <x v="9"/>
    <s v="Anker Ultra-Slim Mini Bluetooth 3.0 Wireless Keyboard"/>
    <x v="665"/>
    <n v="2"/>
    <n v="1.2"/>
    <x v="2"/>
    <x v="2"/>
  </r>
  <r>
    <n v="45016"/>
    <x v="15"/>
    <x v="20"/>
    <x v="1"/>
    <x v="5"/>
    <s v="Global Value Steno Chair, Gray"/>
    <x v="3134"/>
    <n v="6"/>
    <n v="54.67"/>
    <x v="2"/>
    <x v="2"/>
  </r>
  <r>
    <n v="45017"/>
    <x v="745"/>
    <x v="20"/>
    <x v="0"/>
    <x v="4"/>
    <s v="Newell 345"/>
    <x v="144"/>
    <n v="3"/>
    <n v="15.48"/>
    <x v="3"/>
    <x v="2"/>
  </r>
  <r>
    <n v="45017"/>
    <x v="745"/>
    <x v="20"/>
    <x v="0"/>
    <x v="2"/>
    <s v="Fellowes Bankers Box Recycled Super Stor/Drawer"/>
    <x v="583"/>
    <n v="3"/>
    <n v="9.7200000000000006"/>
    <x v="3"/>
    <x v="2"/>
  </r>
  <r>
    <n v="45017"/>
    <x v="745"/>
    <x v="20"/>
    <x v="0"/>
    <x v="4"/>
    <s v="Boston 1645 Deluxe Heavier-Duty Electric Pencil Sharpener"/>
    <x v="2527"/>
    <n v="6"/>
    <n v="71.25"/>
    <x v="3"/>
    <x v="2"/>
  </r>
  <r>
    <n v="45017"/>
    <x v="745"/>
    <x v="20"/>
    <x v="0"/>
    <x v="4"/>
    <s v="50 Colored Long Pencils"/>
    <x v="1291"/>
    <n v="3"/>
    <n v="7.92"/>
    <x v="3"/>
    <x v="2"/>
  </r>
  <r>
    <n v="45017"/>
    <x v="745"/>
    <x v="20"/>
    <x v="0"/>
    <x v="4"/>
    <s v="Newell 342"/>
    <x v="1026"/>
    <n v="3"/>
    <n v="2.85"/>
    <x v="3"/>
    <x v="2"/>
  </r>
  <r>
    <n v="45017"/>
    <x v="745"/>
    <x v="20"/>
    <x v="2"/>
    <x v="6"/>
    <s v="Belkin Grip Candy Sheer Case / Cover for iPhone 5 and 5S"/>
    <x v="2443"/>
    <n v="4"/>
    <n v="9.1300000000000008"/>
    <x v="3"/>
    <x v="2"/>
  </r>
  <r>
    <n v="45017"/>
    <x v="323"/>
    <x v="12"/>
    <x v="0"/>
    <x v="7"/>
    <s v="Staples"/>
    <x v="1791"/>
    <n v="5"/>
    <n v="9.86"/>
    <x v="3"/>
    <x v="2"/>
  </r>
  <r>
    <n v="45017"/>
    <x v="323"/>
    <x v="12"/>
    <x v="0"/>
    <x v="12"/>
    <s v="Belkin F9H710-06 7 Outlet SurgeMaster Surge Protector"/>
    <x v="3135"/>
    <n v="2"/>
    <n v="3.01"/>
    <x v="3"/>
    <x v="2"/>
  </r>
  <r>
    <n v="45017"/>
    <x v="738"/>
    <x v="20"/>
    <x v="0"/>
    <x v="4"/>
    <s v="Boston 16801 Nautilus Battery Pencil Sharpener"/>
    <x v="3136"/>
    <n v="4"/>
    <n v="22.89"/>
    <x v="3"/>
    <x v="2"/>
  </r>
  <r>
    <n v="45017"/>
    <x v="559"/>
    <x v="20"/>
    <x v="0"/>
    <x v="1"/>
    <s v="Avery 473"/>
    <x v="2363"/>
    <n v="2"/>
    <n v="9.94"/>
    <x v="3"/>
    <x v="2"/>
  </r>
  <r>
    <n v="45017"/>
    <x v="559"/>
    <x v="20"/>
    <x v="0"/>
    <x v="14"/>
    <s v="Acme Value Line Scissors"/>
    <x v="1322"/>
    <n v="3"/>
    <n v="3.29"/>
    <x v="3"/>
    <x v="2"/>
  </r>
  <r>
    <n v="45017"/>
    <x v="559"/>
    <x v="20"/>
    <x v="0"/>
    <x v="3"/>
    <s v="Avery Hanging File Binders"/>
    <x v="632"/>
    <n v="3"/>
    <n v="4.66"/>
    <x v="3"/>
    <x v="2"/>
  </r>
  <r>
    <n v="45017"/>
    <x v="558"/>
    <x v="20"/>
    <x v="1"/>
    <x v="5"/>
    <s v="Hon Deluxe Fabric Upholstered Stacking Chairs, Rounded Back"/>
    <x v="3137"/>
    <n v="6"/>
    <n v="292.77999999999997"/>
    <x v="3"/>
    <x v="2"/>
  </r>
  <r>
    <n v="45017"/>
    <x v="558"/>
    <x v="20"/>
    <x v="0"/>
    <x v="14"/>
    <s v="Staple remover"/>
    <x v="3138"/>
    <n v="8"/>
    <n v="18.510000000000002"/>
    <x v="3"/>
    <x v="2"/>
  </r>
  <r>
    <n v="45017"/>
    <x v="558"/>
    <x v="20"/>
    <x v="0"/>
    <x v="3"/>
    <s v="Avery Non-Stick Binders"/>
    <x v="2549"/>
    <n v="1"/>
    <n v="1.1200000000000001"/>
    <x v="3"/>
    <x v="2"/>
  </r>
  <r>
    <n v="45017"/>
    <x v="474"/>
    <x v="4"/>
    <x v="1"/>
    <x v="8"/>
    <s v="Regeneration Desk Collection"/>
    <x v="2887"/>
    <n v="4"/>
    <n v="3.1"/>
    <x v="3"/>
    <x v="2"/>
  </r>
  <r>
    <n v="45017"/>
    <x v="168"/>
    <x v="21"/>
    <x v="2"/>
    <x v="6"/>
    <s v="Cyber Acoustics AC-202b Speech Recognition Stereo Headset"/>
    <x v="3038"/>
    <n v="1"/>
    <n v="0.26"/>
    <x v="3"/>
    <x v="2"/>
  </r>
  <r>
    <n v="45018"/>
    <x v="561"/>
    <x v="21"/>
    <x v="1"/>
    <x v="5"/>
    <s v="Global Executive Mid-Back Manager's Chair"/>
    <x v="3139"/>
    <n v="5"/>
    <n v="378.27"/>
    <x v="3"/>
    <x v="2"/>
  </r>
  <r>
    <n v="45019"/>
    <x v="246"/>
    <x v="2"/>
    <x v="0"/>
    <x v="3"/>
    <s v="GBC Velobind Prepunched Cover Sets, Regency Series"/>
    <x v="3140"/>
    <n v="9"/>
    <n v="-83.21"/>
    <x v="3"/>
    <x v="2"/>
  </r>
  <r>
    <n v="45019"/>
    <x v="368"/>
    <x v="18"/>
    <x v="1"/>
    <x v="8"/>
    <s v="Seth Thomas 13 1/2&quot; Wall Clock"/>
    <x v="2765"/>
    <n v="4"/>
    <n v="22.05"/>
    <x v="3"/>
    <x v="2"/>
  </r>
  <r>
    <n v="45019"/>
    <x v="368"/>
    <x v="18"/>
    <x v="2"/>
    <x v="6"/>
    <s v="Plantronics Voyager Pro HD - Bluetooth Headset"/>
    <x v="3141"/>
    <n v="4"/>
    <n v="124.78"/>
    <x v="3"/>
    <x v="2"/>
  </r>
  <r>
    <n v="45019"/>
    <x v="50"/>
    <x v="0"/>
    <x v="0"/>
    <x v="0"/>
    <s v="Xerox 1962"/>
    <x v="1207"/>
    <n v="3"/>
    <n v="3.21"/>
    <x v="3"/>
    <x v="2"/>
  </r>
  <r>
    <n v="45020"/>
    <x v="5"/>
    <x v="6"/>
    <x v="2"/>
    <x v="6"/>
    <s v="Anker Astro 15000mAh USB Portable Charger"/>
    <x v="434"/>
    <n v="3"/>
    <n v="6"/>
    <x v="3"/>
    <x v="2"/>
  </r>
  <r>
    <n v="45020"/>
    <x v="5"/>
    <x v="6"/>
    <x v="0"/>
    <x v="0"/>
    <s v="Wirebound Message Books, Four 2 3/4&quot; x 5&quot; Forms per Page, 600 Sets per Book"/>
    <x v="3142"/>
    <n v="3"/>
    <n v="13.07"/>
    <x v="3"/>
    <x v="2"/>
  </r>
  <r>
    <n v="45020"/>
    <x v="216"/>
    <x v="20"/>
    <x v="0"/>
    <x v="3"/>
    <s v="Ibico Ibimaster 300 Manual Binding System"/>
    <x v="3143"/>
    <n v="2"/>
    <n v="184"/>
    <x v="3"/>
    <x v="2"/>
  </r>
  <r>
    <n v="45020"/>
    <x v="288"/>
    <x v="20"/>
    <x v="1"/>
    <x v="8"/>
    <s v="Deflect-o EconoMat Studded, No Bevel Mat for Low Pile Carpeting"/>
    <x v="3144"/>
    <n v="2"/>
    <n v="7.44"/>
    <x v="3"/>
    <x v="2"/>
  </r>
  <r>
    <n v="45020"/>
    <x v="288"/>
    <x v="20"/>
    <x v="0"/>
    <x v="2"/>
    <s v="Tenex File Box, Personal Filing Tote with Lid, Black"/>
    <x v="3145"/>
    <n v="2"/>
    <n v="8.07"/>
    <x v="3"/>
    <x v="2"/>
  </r>
  <r>
    <n v="45020"/>
    <x v="288"/>
    <x v="20"/>
    <x v="2"/>
    <x v="9"/>
    <s v="Logitech Trackman Marble Mouse"/>
    <x v="1236"/>
    <n v="3"/>
    <n v="37.79"/>
    <x v="3"/>
    <x v="2"/>
  </r>
  <r>
    <n v="45021"/>
    <x v="146"/>
    <x v="0"/>
    <x v="0"/>
    <x v="2"/>
    <s v="Eldon Portable Mobile Manager"/>
    <x v="3146"/>
    <n v="7"/>
    <n v="13.86"/>
    <x v="3"/>
    <x v="2"/>
  </r>
  <r>
    <n v="45021"/>
    <x v="645"/>
    <x v="2"/>
    <x v="2"/>
    <x v="6"/>
    <s v="Clearsounds A400"/>
    <x v="1869"/>
    <n v="3"/>
    <n v="-27.72"/>
    <x v="3"/>
    <x v="2"/>
  </r>
  <r>
    <n v="45021"/>
    <x v="645"/>
    <x v="2"/>
    <x v="0"/>
    <x v="14"/>
    <s v="Premier Automatic Letter Opener"/>
    <x v="3147"/>
    <n v="4"/>
    <n v="-163.44999999999999"/>
    <x v="3"/>
    <x v="2"/>
  </r>
  <r>
    <n v="45022"/>
    <x v="139"/>
    <x v="45"/>
    <x v="2"/>
    <x v="6"/>
    <s v="Nortel Meridian M5316 Digital phone"/>
    <x v="3148"/>
    <n v="5"/>
    <n v="336.64"/>
    <x v="3"/>
    <x v="2"/>
  </r>
  <r>
    <n v="45023"/>
    <x v="515"/>
    <x v="3"/>
    <x v="2"/>
    <x v="16"/>
    <s v="Hewlett Packard 610 Color Digital Copier / Printer"/>
    <x v="768"/>
    <n v="3"/>
    <n v="374.99"/>
    <x v="3"/>
    <x v="2"/>
  </r>
  <r>
    <n v="45023"/>
    <x v="112"/>
    <x v="20"/>
    <x v="1"/>
    <x v="5"/>
    <s v="Hon Deluxe Fabric Upholstered Stacking Chairs, Rounded Back"/>
    <x v="3149"/>
    <n v="3"/>
    <n v="146.38999999999999"/>
    <x v="3"/>
    <x v="2"/>
  </r>
  <r>
    <n v="45023"/>
    <x v="582"/>
    <x v="20"/>
    <x v="0"/>
    <x v="4"/>
    <s v="Newell 322"/>
    <x v="2788"/>
    <n v="2"/>
    <n v="0.98"/>
    <x v="3"/>
    <x v="2"/>
  </r>
  <r>
    <n v="45023"/>
    <x v="442"/>
    <x v="23"/>
    <x v="0"/>
    <x v="0"/>
    <s v="Xerox 1939"/>
    <x v="1956"/>
    <n v="2"/>
    <n v="18.21"/>
    <x v="3"/>
    <x v="2"/>
  </r>
  <r>
    <n v="45023"/>
    <x v="83"/>
    <x v="2"/>
    <x v="0"/>
    <x v="12"/>
    <s v="Belkin 7-Outlet SurgeMaster Home Series"/>
    <x v="3150"/>
    <n v="3"/>
    <n v="2.5099999999999998"/>
    <x v="3"/>
    <x v="2"/>
  </r>
  <r>
    <n v="45023"/>
    <x v="83"/>
    <x v="2"/>
    <x v="0"/>
    <x v="2"/>
    <s v="Eldon Jumbo ProFile Portable File Boxes Graphite/Black"/>
    <x v="1467"/>
    <n v="3"/>
    <n v="3.67"/>
    <x v="3"/>
    <x v="2"/>
  </r>
  <r>
    <n v="45024"/>
    <x v="506"/>
    <x v="20"/>
    <x v="1"/>
    <x v="11"/>
    <s v="Sauder Barrister Bookcases"/>
    <x v="3151"/>
    <n v="6"/>
    <n v="-4.8600000000000003"/>
    <x v="3"/>
    <x v="2"/>
  </r>
  <r>
    <n v="45024"/>
    <x v="506"/>
    <x v="20"/>
    <x v="0"/>
    <x v="10"/>
    <s v="#10 Gummed Flap White Envelopes, 100/Box"/>
    <x v="1985"/>
    <n v="2"/>
    <n v="3.8"/>
    <x v="3"/>
    <x v="2"/>
  </r>
  <r>
    <n v="45024"/>
    <x v="506"/>
    <x v="20"/>
    <x v="0"/>
    <x v="4"/>
    <s v="Dixon Prang Watercolor Pencils, 10-Color Set with Brush"/>
    <x v="3128"/>
    <n v="4"/>
    <n v="6.99"/>
    <x v="3"/>
    <x v="2"/>
  </r>
  <r>
    <n v="45024"/>
    <x v="506"/>
    <x v="20"/>
    <x v="0"/>
    <x v="0"/>
    <s v="Adams Phone Message Book, 200 Message Capacity, 8 1/16Â” x 11Â”"/>
    <x v="3152"/>
    <n v="5"/>
    <n v="15.82"/>
    <x v="3"/>
    <x v="2"/>
  </r>
  <r>
    <n v="45024"/>
    <x v="391"/>
    <x v="3"/>
    <x v="0"/>
    <x v="0"/>
    <s v="Xerox 1923"/>
    <x v="1251"/>
    <n v="3"/>
    <n v="9.6199999999999992"/>
    <x v="3"/>
    <x v="2"/>
  </r>
  <r>
    <n v="45024"/>
    <x v="391"/>
    <x v="3"/>
    <x v="0"/>
    <x v="2"/>
    <s v="Fellowes Neat Ideas Storage Cubes"/>
    <x v="92"/>
    <n v="2"/>
    <n v="2.6"/>
    <x v="3"/>
    <x v="2"/>
  </r>
  <r>
    <n v="45024"/>
    <x v="391"/>
    <x v="3"/>
    <x v="0"/>
    <x v="0"/>
    <s v="Xerox 1931"/>
    <x v="115"/>
    <n v="2"/>
    <n v="6.22"/>
    <x v="3"/>
    <x v="2"/>
  </r>
  <r>
    <n v="45024"/>
    <x v="456"/>
    <x v="0"/>
    <x v="2"/>
    <x v="9"/>
    <s v="Kensington Orbit Wireless Mobile Trackball for PC and Mac"/>
    <x v="3153"/>
    <n v="9"/>
    <n v="64.790000000000006"/>
    <x v="3"/>
    <x v="2"/>
  </r>
  <r>
    <n v="45024"/>
    <x v="456"/>
    <x v="0"/>
    <x v="1"/>
    <x v="5"/>
    <s v="Global Chrome Stack Chair"/>
    <x v="772"/>
    <n v="4"/>
    <n v="-4.1100000000000003"/>
    <x v="3"/>
    <x v="2"/>
  </r>
  <r>
    <n v="45024"/>
    <x v="456"/>
    <x v="0"/>
    <x v="0"/>
    <x v="3"/>
    <s v="GBC DocuBind P400 Electric Binding System"/>
    <x v="3154"/>
    <n v="4"/>
    <n v="-1850.95"/>
    <x v="3"/>
    <x v="2"/>
  </r>
  <r>
    <n v="45024"/>
    <x v="469"/>
    <x v="10"/>
    <x v="0"/>
    <x v="10"/>
    <s v="#10 Self-Seal White Envelopes"/>
    <x v="3155"/>
    <n v="1"/>
    <n v="3.22"/>
    <x v="3"/>
    <x v="2"/>
  </r>
  <r>
    <n v="45024"/>
    <x v="469"/>
    <x v="10"/>
    <x v="0"/>
    <x v="3"/>
    <s v="Catalog Binders with Expanding Posts"/>
    <x v="2469"/>
    <n v="6"/>
    <n v="-100.92"/>
    <x v="3"/>
    <x v="2"/>
  </r>
  <r>
    <n v="45024"/>
    <x v="584"/>
    <x v="3"/>
    <x v="1"/>
    <x v="8"/>
    <s v="C-Line Magnetic Cubicle Keepers, Clear Polypropylene"/>
    <x v="3156"/>
    <n v="5"/>
    <n v="10.37"/>
    <x v="3"/>
    <x v="2"/>
  </r>
  <r>
    <n v="45024"/>
    <x v="190"/>
    <x v="4"/>
    <x v="0"/>
    <x v="10"/>
    <s v="Ampad #10 Peel &amp; Seel Holiday Envelopes"/>
    <x v="3157"/>
    <n v="4"/>
    <n v="8.6"/>
    <x v="3"/>
    <x v="2"/>
  </r>
  <r>
    <n v="45024"/>
    <x v="195"/>
    <x v="4"/>
    <x v="1"/>
    <x v="11"/>
    <s v="Hon Metal Bookcases, Black"/>
    <x v="142"/>
    <n v="5"/>
    <n v="88.73"/>
    <x v="3"/>
    <x v="2"/>
  </r>
  <r>
    <n v="45024"/>
    <x v="79"/>
    <x v="13"/>
    <x v="0"/>
    <x v="7"/>
    <s v="Advantus Plastic Paper Clips"/>
    <x v="3158"/>
    <n v="6"/>
    <n v="14.4"/>
    <x v="3"/>
    <x v="2"/>
  </r>
  <r>
    <n v="45024"/>
    <x v="79"/>
    <x v="13"/>
    <x v="0"/>
    <x v="0"/>
    <s v="Xerox 1993"/>
    <x v="499"/>
    <n v="4"/>
    <n v="12.7"/>
    <x v="3"/>
    <x v="2"/>
  </r>
  <r>
    <n v="45024"/>
    <x v="79"/>
    <x v="13"/>
    <x v="1"/>
    <x v="8"/>
    <s v="Eldon Radial Chair Mat for Low to Medium Pile Carpets"/>
    <x v="3159"/>
    <n v="4"/>
    <n v="31.98"/>
    <x v="3"/>
    <x v="2"/>
  </r>
  <r>
    <n v="45025"/>
    <x v="615"/>
    <x v="22"/>
    <x v="0"/>
    <x v="3"/>
    <s v="Acco Pressboard Covers with Storage Hooks, 14 7/8&quot; x 11&quot;, Light Blue"/>
    <x v="3160"/>
    <n v="9"/>
    <n v="12.82"/>
    <x v="3"/>
    <x v="2"/>
  </r>
  <r>
    <n v="45025"/>
    <x v="746"/>
    <x v="14"/>
    <x v="2"/>
    <x v="6"/>
    <s v="Nortel Meridian M5316 Digital phone"/>
    <x v="3161"/>
    <n v="2"/>
    <n v="134.65"/>
    <x v="3"/>
    <x v="2"/>
  </r>
  <r>
    <n v="45025"/>
    <x v="746"/>
    <x v="14"/>
    <x v="0"/>
    <x v="3"/>
    <s v="Storex Flexible Poly Binders with Double Pockets"/>
    <x v="1685"/>
    <n v="2"/>
    <n v="2.4300000000000002"/>
    <x v="3"/>
    <x v="2"/>
  </r>
  <r>
    <n v="45025"/>
    <x v="221"/>
    <x v="3"/>
    <x v="1"/>
    <x v="11"/>
    <s v="Bush Somerset Collection Bookcase"/>
    <x v="3162"/>
    <n v="5"/>
    <n v="6.55"/>
    <x v="3"/>
    <x v="2"/>
  </r>
  <r>
    <n v="45026"/>
    <x v="691"/>
    <x v="10"/>
    <x v="0"/>
    <x v="3"/>
    <s v="Wilson Jones Hanging Recycled Pressboard Data Binders"/>
    <x v="3163"/>
    <n v="2"/>
    <n v="-6.53"/>
    <x v="3"/>
    <x v="2"/>
  </r>
  <r>
    <n v="45026"/>
    <x v="76"/>
    <x v="3"/>
    <x v="0"/>
    <x v="0"/>
    <s v="Xerox 227"/>
    <x v="115"/>
    <n v="2"/>
    <n v="6.22"/>
    <x v="3"/>
    <x v="2"/>
  </r>
  <r>
    <n v="45026"/>
    <x v="76"/>
    <x v="3"/>
    <x v="0"/>
    <x v="3"/>
    <s v="Wilson Jones Clip &amp; Carry Folder Binder Tool for Ring Binders, Clear"/>
    <x v="2444"/>
    <n v="5"/>
    <n v="8.1199999999999992"/>
    <x v="3"/>
    <x v="2"/>
  </r>
  <r>
    <n v="45026"/>
    <x v="542"/>
    <x v="3"/>
    <x v="0"/>
    <x v="12"/>
    <s v="3M Replacement Filter for Office Air Cleaner for 20' x 33' Room"/>
    <x v="3164"/>
    <n v="3"/>
    <n v="44.37"/>
    <x v="3"/>
    <x v="2"/>
  </r>
  <r>
    <n v="45026"/>
    <x v="542"/>
    <x v="3"/>
    <x v="0"/>
    <x v="2"/>
    <s v="Fellowes Staxonsteel Drawer Files"/>
    <x v="3165"/>
    <n v="3"/>
    <n v="81.13"/>
    <x v="3"/>
    <x v="2"/>
  </r>
  <r>
    <n v="45026"/>
    <x v="542"/>
    <x v="3"/>
    <x v="0"/>
    <x v="2"/>
    <s v="Rogers Profile Extra Capacity Storage Tub"/>
    <x v="3166"/>
    <n v="9"/>
    <n v="6.03"/>
    <x v="3"/>
    <x v="2"/>
  </r>
  <r>
    <n v="45026"/>
    <x v="542"/>
    <x v="3"/>
    <x v="0"/>
    <x v="3"/>
    <s v="GBC Prepunched Paper, 19-Hole, for Binding Systems, 24-lb"/>
    <x v="3167"/>
    <n v="4"/>
    <n v="15.61"/>
    <x v="3"/>
    <x v="2"/>
  </r>
  <r>
    <n v="45026"/>
    <x v="87"/>
    <x v="1"/>
    <x v="0"/>
    <x v="4"/>
    <s v="BIC Brite Liner Grip Highlighters, Assorted, 5/Pack"/>
    <x v="3168"/>
    <n v="4"/>
    <n v="3.22"/>
    <x v="3"/>
    <x v="2"/>
  </r>
  <r>
    <n v="45028"/>
    <x v="12"/>
    <x v="6"/>
    <x v="1"/>
    <x v="13"/>
    <s v="KI Adjustable-Height Table"/>
    <x v="3169"/>
    <n v="4"/>
    <n v="75.66"/>
    <x v="3"/>
    <x v="2"/>
  </r>
  <r>
    <n v="45028"/>
    <x v="12"/>
    <x v="6"/>
    <x v="0"/>
    <x v="0"/>
    <s v="Xerox 1945"/>
    <x v="3170"/>
    <n v="1"/>
    <n v="20.09"/>
    <x v="3"/>
    <x v="2"/>
  </r>
  <r>
    <n v="45028"/>
    <x v="12"/>
    <x v="6"/>
    <x v="0"/>
    <x v="10"/>
    <s v="Globe Weis Peel &amp; Seel First Class Envelopes"/>
    <x v="3171"/>
    <n v="5"/>
    <n v="28.76"/>
    <x v="3"/>
    <x v="2"/>
  </r>
  <r>
    <n v="45028"/>
    <x v="443"/>
    <x v="3"/>
    <x v="1"/>
    <x v="5"/>
    <s v="Hon Comfortask Task/Swivel Chairs"/>
    <x v="3172"/>
    <n v="7"/>
    <n v="-31.91"/>
    <x v="3"/>
    <x v="2"/>
  </r>
  <r>
    <n v="45028"/>
    <x v="443"/>
    <x v="3"/>
    <x v="0"/>
    <x v="3"/>
    <s v="JM Magazine Binder"/>
    <x v="3173"/>
    <n v="1"/>
    <n v="4.62"/>
    <x v="3"/>
    <x v="2"/>
  </r>
  <r>
    <n v="45028"/>
    <x v="80"/>
    <x v="3"/>
    <x v="0"/>
    <x v="0"/>
    <s v="Xerox 206"/>
    <x v="5"/>
    <n v="3"/>
    <n v="9.33"/>
    <x v="3"/>
    <x v="2"/>
  </r>
  <r>
    <n v="45028"/>
    <x v="80"/>
    <x v="3"/>
    <x v="1"/>
    <x v="5"/>
    <s v="Global Geo Office Task Chair, Gray"/>
    <x v="3174"/>
    <n v="3"/>
    <n v="-36.44"/>
    <x v="3"/>
    <x v="2"/>
  </r>
  <r>
    <n v="45028"/>
    <x v="80"/>
    <x v="3"/>
    <x v="0"/>
    <x v="3"/>
    <s v="Aluminum Screw Posts"/>
    <x v="2060"/>
    <n v="3"/>
    <n v="13.73"/>
    <x v="3"/>
    <x v="2"/>
  </r>
  <r>
    <n v="45028"/>
    <x v="559"/>
    <x v="25"/>
    <x v="0"/>
    <x v="2"/>
    <s v="Fellowes Bankers Box Recycled Super Stor/Drawer"/>
    <x v="128"/>
    <n v="3"/>
    <n v="-22.67"/>
    <x v="3"/>
    <x v="2"/>
  </r>
  <r>
    <n v="45028"/>
    <x v="559"/>
    <x v="25"/>
    <x v="0"/>
    <x v="2"/>
    <s v="Fellowes Bankers Box Staxonsteel Drawer File/Stacking System"/>
    <x v="2079"/>
    <n v="1"/>
    <n v="-5.2"/>
    <x v="3"/>
    <x v="2"/>
  </r>
  <r>
    <n v="45028"/>
    <x v="559"/>
    <x v="25"/>
    <x v="0"/>
    <x v="0"/>
    <s v="TOPS &quot;Important Message&quot; Pads, Canary, 4-1/4 x 5-1/2, 50 Sheets per Pad"/>
    <x v="1207"/>
    <n v="3"/>
    <n v="3.47"/>
    <x v="3"/>
    <x v="2"/>
  </r>
  <r>
    <n v="45029"/>
    <x v="530"/>
    <x v="3"/>
    <x v="0"/>
    <x v="10"/>
    <s v="Poly String Tie Envelopes"/>
    <x v="248"/>
    <n v="3"/>
    <n v="2.88"/>
    <x v="3"/>
    <x v="2"/>
  </r>
  <r>
    <n v="45030"/>
    <x v="300"/>
    <x v="3"/>
    <x v="1"/>
    <x v="5"/>
    <s v="Bevis Steel Folding Chairs"/>
    <x v="3175"/>
    <n v="5"/>
    <n v="38.380000000000003"/>
    <x v="3"/>
    <x v="2"/>
  </r>
  <r>
    <n v="45030"/>
    <x v="388"/>
    <x v="12"/>
    <x v="1"/>
    <x v="5"/>
    <s v="Hon 4070 Series Pagoda Armless Upholstered Stacking Chairs"/>
    <x v="3176"/>
    <n v="4"/>
    <n v="105.02"/>
    <x v="3"/>
    <x v="2"/>
  </r>
  <r>
    <n v="45030"/>
    <x v="388"/>
    <x v="12"/>
    <x v="0"/>
    <x v="2"/>
    <s v="Fellowes Personal Hanging Folder Files, Navy"/>
    <x v="3177"/>
    <n v="4"/>
    <n v="4.3"/>
    <x v="3"/>
    <x v="2"/>
  </r>
  <r>
    <n v="45030"/>
    <x v="23"/>
    <x v="6"/>
    <x v="0"/>
    <x v="2"/>
    <s v="Acco Perma 4000 Stacking Storage Drawers"/>
    <x v="3178"/>
    <n v="5"/>
    <n v="12.18"/>
    <x v="3"/>
    <x v="2"/>
  </r>
  <r>
    <n v="45030"/>
    <x v="747"/>
    <x v="36"/>
    <x v="0"/>
    <x v="3"/>
    <s v="GBC ProClick Spines for 32-Hole Punch"/>
    <x v="1432"/>
    <n v="2"/>
    <n v="11.78"/>
    <x v="3"/>
    <x v="2"/>
  </r>
  <r>
    <n v="45031"/>
    <x v="237"/>
    <x v="25"/>
    <x v="0"/>
    <x v="3"/>
    <s v="GBC ProClick 150 Presentation Binding System"/>
    <x v="3179"/>
    <n v="2"/>
    <n v="-145.35"/>
    <x v="3"/>
    <x v="2"/>
  </r>
  <r>
    <n v="45031"/>
    <x v="237"/>
    <x v="25"/>
    <x v="2"/>
    <x v="9"/>
    <s v="ImationÂ Secure+ Hardware Encrypted USB 2.0Â Flash Drive; 16GB"/>
    <x v="1462"/>
    <n v="7"/>
    <n v="76.64"/>
    <x v="3"/>
    <x v="2"/>
  </r>
  <r>
    <n v="45031"/>
    <x v="237"/>
    <x v="25"/>
    <x v="2"/>
    <x v="9"/>
    <s v="ImationÂ Secure+ Hardware Encrypted USB 2.0Â Flash Drive; 16GB"/>
    <x v="3180"/>
    <n v="5"/>
    <n v="54.74"/>
    <x v="3"/>
    <x v="2"/>
  </r>
  <r>
    <n v="45031"/>
    <x v="237"/>
    <x v="25"/>
    <x v="0"/>
    <x v="2"/>
    <s v="Woodgrain Magazine Files by Perma"/>
    <x v="3025"/>
    <n v="2"/>
    <n v="-0.77"/>
    <x v="3"/>
    <x v="2"/>
  </r>
  <r>
    <n v="45031"/>
    <x v="649"/>
    <x v="3"/>
    <x v="1"/>
    <x v="5"/>
    <s v="HON 5400 Series Task Chairs for Big and Tall"/>
    <x v="3181"/>
    <n v="2"/>
    <n v="0"/>
    <x v="3"/>
    <x v="2"/>
  </r>
  <r>
    <n v="45031"/>
    <x v="168"/>
    <x v="0"/>
    <x v="0"/>
    <x v="4"/>
    <s v="Dixon Ticonderoga Erasable Colored Pencil Set, 12-Color"/>
    <x v="278"/>
    <n v="7"/>
    <n v="5.86"/>
    <x v="3"/>
    <x v="2"/>
  </r>
  <r>
    <n v="45031"/>
    <x v="168"/>
    <x v="0"/>
    <x v="0"/>
    <x v="7"/>
    <s v="Ideal Clamps"/>
    <x v="2015"/>
    <n v="5"/>
    <n v="2.91"/>
    <x v="3"/>
    <x v="2"/>
  </r>
  <r>
    <n v="45031"/>
    <x v="488"/>
    <x v="3"/>
    <x v="0"/>
    <x v="0"/>
    <s v="Xerox 1911"/>
    <x v="2240"/>
    <n v="3"/>
    <n v="68.98"/>
    <x v="3"/>
    <x v="2"/>
  </r>
  <r>
    <n v="45032"/>
    <x v="358"/>
    <x v="4"/>
    <x v="0"/>
    <x v="4"/>
    <s v="Newell 341"/>
    <x v="1282"/>
    <n v="3"/>
    <n v="3.72"/>
    <x v="3"/>
    <x v="2"/>
  </r>
  <r>
    <n v="45032"/>
    <x v="183"/>
    <x v="23"/>
    <x v="2"/>
    <x v="15"/>
    <s v="3D Systems Cube Printer, 2nd Generation, Magenta"/>
    <x v="3182"/>
    <n v="7"/>
    <n v="2365.98"/>
    <x v="3"/>
    <x v="2"/>
  </r>
  <r>
    <n v="45032"/>
    <x v="183"/>
    <x v="23"/>
    <x v="1"/>
    <x v="8"/>
    <s v="Stacking Trays by OIC"/>
    <x v="967"/>
    <n v="2"/>
    <n v="3.29"/>
    <x v="3"/>
    <x v="2"/>
  </r>
  <r>
    <n v="45032"/>
    <x v="183"/>
    <x v="23"/>
    <x v="0"/>
    <x v="3"/>
    <s v="Wilson Jones Standard D-Ring Binders"/>
    <x v="858"/>
    <n v="5"/>
    <n v="11.89"/>
    <x v="3"/>
    <x v="2"/>
  </r>
  <r>
    <n v="45032"/>
    <x v="240"/>
    <x v="22"/>
    <x v="0"/>
    <x v="14"/>
    <s v="Stiletto Hand Letter Openers"/>
    <x v="1024"/>
    <n v="3"/>
    <n v="0.86"/>
    <x v="3"/>
    <x v="2"/>
  </r>
  <r>
    <n v="45032"/>
    <x v="500"/>
    <x v="15"/>
    <x v="2"/>
    <x v="9"/>
    <s v="Memorex Froggy Flash Drive 4 GB"/>
    <x v="1395"/>
    <n v="4"/>
    <n v="8.35"/>
    <x v="3"/>
    <x v="2"/>
  </r>
  <r>
    <n v="45032"/>
    <x v="500"/>
    <x v="15"/>
    <x v="0"/>
    <x v="0"/>
    <s v="Standard Line Â“While You Were OutÂ” Hardbound Telephone Message Book"/>
    <x v="3183"/>
    <n v="7"/>
    <n v="40"/>
    <x v="3"/>
    <x v="2"/>
  </r>
  <r>
    <n v="45033"/>
    <x v="151"/>
    <x v="25"/>
    <x v="2"/>
    <x v="6"/>
    <s v="Motorola L804"/>
    <x v="3184"/>
    <n v="1"/>
    <n v="4.1399999999999997"/>
    <x v="3"/>
    <x v="2"/>
  </r>
  <r>
    <n v="45033"/>
    <x v="151"/>
    <x v="25"/>
    <x v="1"/>
    <x v="8"/>
    <s v="GE General Purpose, Extra Long Life, Showcase &amp; Floodlight Incandescent Bulbs"/>
    <x v="146"/>
    <n v="8"/>
    <n v="6.29"/>
    <x v="3"/>
    <x v="2"/>
  </r>
  <r>
    <n v="45033"/>
    <x v="746"/>
    <x v="40"/>
    <x v="0"/>
    <x v="7"/>
    <s v="Advantus Push Pins, Aluminum Head"/>
    <x v="3185"/>
    <n v="5"/>
    <n v="9.01"/>
    <x v="3"/>
    <x v="2"/>
  </r>
  <r>
    <n v="45033"/>
    <x v="401"/>
    <x v="3"/>
    <x v="1"/>
    <x v="11"/>
    <s v="Bush Westfield Collection Bookcases, Fully Assembled"/>
    <x v="3186"/>
    <n v="3"/>
    <n v="24.24"/>
    <x v="3"/>
    <x v="2"/>
  </r>
  <r>
    <n v="45033"/>
    <x v="345"/>
    <x v="15"/>
    <x v="1"/>
    <x v="8"/>
    <s v="Ultra Door Kickplate, 8&quot;H x 34&quot;W"/>
    <x v="3187"/>
    <n v="5"/>
    <n v="13.85"/>
    <x v="3"/>
    <x v="2"/>
  </r>
  <r>
    <n v="45034"/>
    <x v="748"/>
    <x v="1"/>
    <x v="0"/>
    <x v="2"/>
    <s v="Safco Industrial Wire Shelving"/>
    <x v="1076"/>
    <n v="3"/>
    <n v="-48.95"/>
    <x v="3"/>
    <x v="2"/>
  </r>
  <r>
    <n v="45034"/>
    <x v="748"/>
    <x v="1"/>
    <x v="0"/>
    <x v="0"/>
    <s v="Adams Telephone Message Books, 5 1/4Â” x 11Â”"/>
    <x v="3188"/>
    <n v="2"/>
    <n v="3.26"/>
    <x v="3"/>
    <x v="2"/>
  </r>
  <r>
    <n v="45034"/>
    <x v="503"/>
    <x v="6"/>
    <x v="0"/>
    <x v="12"/>
    <s v="Eureka The Boss Cordless Rechargeable Stick Vac"/>
    <x v="1697"/>
    <n v="4"/>
    <n v="55.06"/>
    <x v="3"/>
    <x v="2"/>
  </r>
  <r>
    <n v="45034"/>
    <x v="503"/>
    <x v="6"/>
    <x v="2"/>
    <x v="6"/>
    <s v="SKILCRAFT Telephone Shoulder Rest, 2&quot; x 6.5&quot; x 2.5&quot;, Black"/>
    <x v="3189"/>
    <n v="4"/>
    <n v="7.98"/>
    <x v="3"/>
    <x v="2"/>
  </r>
  <r>
    <n v="45034"/>
    <x v="424"/>
    <x v="0"/>
    <x v="1"/>
    <x v="5"/>
    <s v="Global High-Back Leather Tilter, Burgundy"/>
    <x v="2708"/>
    <n v="4"/>
    <n v="-93.47"/>
    <x v="3"/>
    <x v="2"/>
  </r>
  <r>
    <n v="45034"/>
    <x v="424"/>
    <x v="0"/>
    <x v="0"/>
    <x v="2"/>
    <s v="Tennsco 16-Compartment Lockers with Coat Rack"/>
    <x v="3190"/>
    <n v="3"/>
    <n v="77.75"/>
    <x v="3"/>
    <x v="2"/>
  </r>
  <r>
    <n v="45034"/>
    <x v="424"/>
    <x v="0"/>
    <x v="1"/>
    <x v="8"/>
    <s v="Howard Miller 16&quot; Diameter Gallery Wall Clock"/>
    <x v="3091"/>
    <n v="5"/>
    <n v="-67.14"/>
    <x v="3"/>
    <x v="2"/>
  </r>
  <r>
    <n v="45034"/>
    <x v="599"/>
    <x v="20"/>
    <x v="0"/>
    <x v="4"/>
    <s v="American Pencil"/>
    <x v="1795"/>
    <n v="3"/>
    <n v="2.0299999999999998"/>
    <x v="3"/>
    <x v="2"/>
  </r>
  <r>
    <n v="45034"/>
    <x v="599"/>
    <x v="20"/>
    <x v="0"/>
    <x v="14"/>
    <s v="Acme Design Line 8&quot; Stainless Steel Bent Scissors w/Champagne Handles, 3-1/8&quot; Cut"/>
    <x v="3191"/>
    <n v="1"/>
    <n v="1.85"/>
    <x v="3"/>
    <x v="2"/>
  </r>
  <r>
    <n v="45035"/>
    <x v="146"/>
    <x v="10"/>
    <x v="1"/>
    <x v="13"/>
    <s v="Bush Andora Conference Table, Maple/Graphite Gray Finish"/>
    <x v="3192"/>
    <n v="2"/>
    <n v="-58.13"/>
    <x v="3"/>
    <x v="2"/>
  </r>
  <r>
    <n v="45035"/>
    <x v="146"/>
    <x v="10"/>
    <x v="0"/>
    <x v="0"/>
    <s v="Xerox 189"/>
    <x v="3193"/>
    <n v="5"/>
    <n v="146.79"/>
    <x v="3"/>
    <x v="2"/>
  </r>
  <r>
    <n v="45035"/>
    <x v="117"/>
    <x v="3"/>
    <x v="2"/>
    <x v="6"/>
    <s v="PowerGen Dual USB Car Charger"/>
    <x v="418"/>
    <n v="5"/>
    <n v="12.99"/>
    <x v="3"/>
    <x v="2"/>
  </r>
  <r>
    <n v="45035"/>
    <x v="117"/>
    <x v="3"/>
    <x v="0"/>
    <x v="4"/>
    <s v="Newell 307"/>
    <x v="943"/>
    <n v="3"/>
    <n v="1.53"/>
    <x v="3"/>
    <x v="2"/>
  </r>
  <r>
    <n v="45035"/>
    <x v="117"/>
    <x v="3"/>
    <x v="0"/>
    <x v="4"/>
    <s v="Panasonic KP-4ABK Battery-Operated Pencil Sharpener"/>
    <x v="3194"/>
    <n v="5"/>
    <n v="21.23"/>
    <x v="3"/>
    <x v="2"/>
  </r>
  <r>
    <n v="45035"/>
    <x v="117"/>
    <x v="3"/>
    <x v="0"/>
    <x v="3"/>
    <s v="Angle-D Binders with Locking Rings, Label Holders"/>
    <x v="1821"/>
    <n v="1"/>
    <n v="1.97"/>
    <x v="3"/>
    <x v="2"/>
  </r>
  <r>
    <n v="45035"/>
    <x v="117"/>
    <x v="3"/>
    <x v="0"/>
    <x v="0"/>
    <s v="Adams Telephone Message Book W/Dividers/Space For Phone Numbers, 5 1/4&quot;X8 1/2&quot;, 200/Messages"/>
    <x v="850"/>
    <n v="4"/>
    <n v="10.220000000000001"/>
    <x v="3"/>
    <x v="2"/>
  </r>
  <r>
    <n v="45035"/>
    <x v="117"/>
    <x v="3"/>
    <x v="0"/>
    <x v="3"/>
    <s v="Avery Binder Labels"/>
    <x v="16"/>
    <n v="3"/>
    <n v="3.27"/>
    <x v="3"/>
    <x v="2"/>
  </r>
  <r>
    <n v="45035"/>
    <x v="111"/>
    <x v="20"/>
    <x v="2"/>
    <x v="6"/>
    <s v="Gear Head AU3700S Headset"/>
    <x v="679"/>
    <n v="2"/>
    <n v="0.78"/>
    <x v="3"/>
    <x v="2"/>
  </r>
  <r>
    <n v="45035"/>
    <x v="111"/>
    <x v="20"/>
    <x v="0"/>
    <x v="4"/>
    <s v="BIC Brite Liner Grip Highlighters"/>
    <x v="462"/>
    <n v="2"/>
    <n v="1.48"/>
    <x v="3"/>
    <x v="2"/>
  </r>
  <r>
    <n v="45035"/>
    <x v="111"/>
    <x v="20"/>
    <x v="0"/>
    <x v="2"/>
    <s v="Space Solutions HD Industrial Steel Shelving."/>
    <x v="3195"/>
    <n v="4"/>
    <n v="13.8"/>
    <x v="3"/>
    <x v="2"/>
  </r>
  <r>
    <n v="45035"/>
    <x v="111"/>
    <x v="20"/>
    <x v="0"/>
    <x v="14"/>
    <s v="Acme Kleen Earth Office Shears"/>
    <x v="2163"/>
    <n v="2"/>
    <n v="2.25"/>
    <x v="3"/>
    <x v="2"/>
  </r>
  <r>
    <n v="45035"/>
    <x v="111"/>
    <x v="20"/>
    <x v="0"/>
    <x v="4"/>
    <s v="Panasonic KP-380BK Classic Electric Pencil Sharpener"/>
    <x v="3196"/>
    <n v="2"/>
    <n v="17.989999999999998"/>
    <x v="3"/>
    <x v="2"/>
  </r>
  <r>
    <n v="45035"/>
    <x v="111"/>
    <x v="20"/>
    <x v="0"/>
    <x v="14"/>
    <s v="Fiskars Softgrip Scissors"/>
    <x v="3197"/>
    <n v="5"/>
    <n v="15.37"/>
    <x v="3"/>
    <x v="2"/>
  </r>
  <r>
    <n v="45035"/>
    <x v="111"/>
    <x v="20"/>
    <x v="0"/>
    <x v="3"/>
    <s v="Wilson Jones Clip &amp; Carry Folder Binder Tool for Ring Binders, Clear"/>
    <x v="3198"/>
    <n v="2"/>
    <n v="3.25"/>
    <x v="3"/>
    <x v="2"/>
  </r>
  <r>
    <n v="45037"/>
    <x v="457"/>
    <x v="1"/>
    <x v="0"/>
    <x v="2"/>
    <s v="Fellowes Bankers Box Stor/Drawer Steel Plus"/>
    <x v="3199"/>
    <n v="4"/>
    <n v="-12.79"/>
    <x v="3"/>
    <x v="2"/>
  </r>
  <r>
    <n v="45037"/>
    <x v="457"/>
    <x v="1"/>
    <x v="0"/>
    <x v="12"/>
    <s v="Kensington 4 Outlet MasterPiece Compact Power Control Center"/>
    <x v="3200"/>
    <n v="3"/>
    <n v="-126.86"/>
    <x v="3"/>
    <x v="2"/>
  </r>
  <r>
    <n v="45037"/>
    <x v="457"/>
    <x v="1"/>
    <x v="0"/>
    <x v="3"/>
    <s v="Performers Binder/Pad Holder, Black"/>
    <x v="3201"/>
    <n v="8"/>
    <n v="-67.27"/>
    <x v="3"/>
    <x v="2"/>
  </r>
  <r>
    <n v="45037"/>
    <x v="416"/>
    <x v="22"/>
    <x v="0"/>
    <x v="3"/>
    <s v="Round Ring Binders"/>
    <x v="160"/>
    <n v="5"/>
    <n v="2.81"/>
    <x v="3"/>
    <x v="2"/>
  </r>
  <r>
    <n v="45037"/>
    <x v="542"/>
    <x v="37"/>
    <x v="0"/>
    <x v="4"/>
    <s v="Colorific Watercolor Pencils"/>
    <x v="2135"/>
    <n v="3"/>
    <n v="4.49"/>
    <x v="3"/>
    <x v="2"/>
  </r>
  <r>
    <n v="45037"/>
    <x v="542"/>
    <x v="37"/>
    <x v="0"/>
    <x v="0"/>
    <s v="Xerox 209"/>
    <x v="1778"/>
    <n v="8"/>
    <n v="24.88"/>
    <x v="3"/>
    <x v="2"/>
  </r>
  <r>
    <n v="45038"/>
    <x v="451"/>
    <x v="12"/>
    <x v="1"/>
    <x v="8"/>
    <s v="Eldon Wave Desk Accessories"/>
    <x v="3202"/>
    <n v="5"/>
    <n v="7.07"/>
    <x v="3"/>
    <x v="2"/>
  </r>
  <r>
    <n v="45038"/>
    <x v="451"/>
    <x v="12"/>
    <x v="1"/>
    <x v="13"/>
    <s v="Bush Advantage Collection Racetrack Conference Table"/>
    <x v="3203"/>
    <n v="6"/>
    <n v="-814.48"/>
    <x v="3"/>
    <x v="2"/>
  </r>
  <r>
    <n v="45038"/>
    <x v="451"/>
    <x v="12"/>
    <x v="0"/>
    <x v="3"/>
    <s v="Poly Designer Cover &amp; Back"/>
    <x v="3204"/>
    <n v="5"/>
    <n v="-20.89"/>
    <x v="3"/>
    <x v="2"/>
  </r>
  <r>
    <n v="45038"/>
    <x v="451"/>
    <x v="12"/>
    <x v="0"/>
    <x v="14"/>
    <s v="Premier Electric Letter Opener"/>
    <x v="3205"/>
    <n v="2"/>
    <n v="-34.76"/>
    <x v="3"/>
    <x v="2"/>
  </r>
  <r>
    <n v="45038"/>
    <x v="451"/>
    <x v="12"/>
    <x v="0"/>
    <x v="12"/>
    <s v="Fellowes Premier Superior Surge Suppressor, 10-Outlet, With Phone and Remote"/>
    <x v="3206"/>
    <n v="2"/>
    <n v="5.87"/>
    <x v="3"/>
    <x v="2"/>
  </r>
  <r>
    <n v="45038"/>
    <x v="749"/>
    <x v="24"/>
    <x v="1"/>
    <x v="8"/>
    <s v="Eldon Advantage Chair Mats for Low to Medium Pile Carpets"/>
    <x v="3207"/>
    <n v="2"/>
    <n v="8.66"/>
    <x v="3"/>
    <x v="2"/>
  </r>
  <r>
    <n v="45038"/>
    <x v="722"/>
    <x v="1"/>
    <x v="0"/>
    <x v="2"/>
    <s v="Pizazz Global Quick File"/>
    <x v="3208"/>
    <n v="2"/>
    <n v="2.4"/>
    <x v="3"/>
    <x v="2"/>
  </r>
  <r>
    <n v="45038"/>
    <x v="194"/>
    <x v="3"/>
    <x v="1"/>
    <x v="8"/>
    <s v="Ultra Door Pull Handle"/>
    <x v="1791"/>
    <n v="3"/>
    <n v="10.41"/>
    <x v="3"/>
    <x v="2"/>
  </r>
  <r>
    <n v="45038"/>
    <x v="13"/>
    <x v="20"/>
    <x v="0"/>
    <x v="4"/>
    <s v="Barrel Sharpener"/>
    <x v="3209"/>
    <n v="9"/>
    <n v="8.35"/>
    <x v="3"/>
    <x v="2"/>
  </r>
  <r>
    <n v="45038"/>
    <x v="13"/>
    <x v="20"/>
    <x v="0"/>
    <x v="4"/>
    <s v="Newell 32"/>
    <x v="633"/>
    <n v="1"/>
    <n v="0.81"/>
    <x v="3"/>
    <x v="2"/>
  </r>
  <r>
    <n v="45039"/>
    <x v="271"/>
    <x v="3"/>
    <x v="0"/>
    <x v="3"/>
    <s v="Ibico Laser Imprintable Binding System Covers"/>
    <x v="3210"/>
    <n v="6"/>
    <n v="81.739999999999995"/>
    <x v="3"/>
    <x v="2"/>
  </r>
  <r>
    <n v="45039"/>
    <x v="271"/>
    <x v="3"/>
    <x v="2"/>
    <x v="9"/>
    <s v="Logitech Wireless Headset h800"/>
    <x v="482"/>
    <n v="1"/>
    <n v="35"/>
    <x v="3"/>
    <x v="2"/>
  </r>
  <r>
    <n v="45039"/>
    <x v="252"/>
    <x v="25"/>
    <x v="0"/>
    <x v="0"/>
    <s v="Southworth 25% Cotton Linen-Finish Paper &amp; Envelopes"/>
    <x v="2863"/>
    <n v="5"/>
    <n v="11.33"/>
    <x v="3"/>
    <x v="2"/>
  </r>
  <r>
    <n v="45039"/>
    <x v="655"/>
    <x v="10"/>
    <x v="0"/>
    <x v="0"/>
    <s v="Embossed Ink Jet Note Cards"/>
    <x v="3211"/>
    <n v="6"/>
    <n v="37.92"/>
    <x v="3"/>
    <x v="2"/>
  </r>
  <r>
    <n v="45039"/>
    <x v="655"/>
    <x v="10"/>
    <x v="0"/>
    <x v="2"/>
    <s v="Eldon Fold 'N Roll Cart System"/>
    <x v="662"/>
    <n v="5"/>
    <n v="6.29"/>
    <x v="3"/>
    <x v="2"/>
  </r>
  <r>
    <n v="45039"/>
    <x v="655"/>
    <x v="10"/>
    <x v="0"/>
    <x v="0"/>
    <s v="Xerox 1942"/>
    <x v="737"/>
    <n v="2"/>
    <n v="29.36"/>
    <x v="3"/>
    <x v="2"/>
  </r>
  <r>
    <n v="45039"/>
    <x v="721"/>
    <x v="3"/>
    <x v="0"/>
    <x v="3"/>
    <s v="Recycled Pressboard Report Cover with Reinforced Top Hinge"/>
    <x v="329"/>
    <n v="7"/>
    <n v="6.56"/>
    <x v="3"/>
    <x v="2"/>
  </r>
  <r>
    <n v="45039"/>
    <x v="721"/>
    <x v="3"/>
    <x v="0"/>
    <x v="10"/>
    <s v="Recycled Interoffice Envelopes with String and Button Closure, 10 x 13"/>
    <x v="3212"/>
    <n v="3"/>
    <n v="35.99"/>
    <x v="3"/>
    <x v="2"/>
  </r>
  <r>
    <n v="45040"/>
    <x v="683"/>
    <x v="0"/>
    <x v="2"/>
    <x v="9"/>
    <s v="Plantronics S12 Corded Telephone Headset System"/>
    <x v="3213"/>
    <n v="3"/>
    <n v="64.67"/>
    <x v="3"/>
    <x v="2"/>
  </r>
  <r>
    <n v="45040"/>
    <x v="304"/>
    <x v="3"/>
    <x v="0"/>
    <x v="3"/>
    <s v="Cardinal Holdit Business Card Pockets"/>
    <x v="444"/>
    <n v="1"/>
    <n v="1.39"/>
    <x v="3"/>
    <x v="2"/>
  </r>
  <r>
    <n v="45040"/>
    <x v="750"/>
    <x v="26"/>
    <x v="0"/>
    <x v="0"/>
    <s v="Xerox 226"/>
    <x v="143"/>
    <n v="3"/>
    <n v="5.44"/>
    <x v="3"/>
    <x v="2"/>
  </r>
  <r>
    <n v="45040"/>
    <x v="750"/>
    <x v="26"/>
    <x v="1"/>
    <x v="5"/>
    <s v="SAFCO Arco Folding Chair"/>
    <x v="1559"/>
    <n v="6"/>
    <n v="149.15"/>
    <x v="3"/>
    <x v="2"/>
  </r>
  <r>
    <n v="45040"/>
    <x v="750"/>
    <x v="26"/>
    <x v="0"/>
    <x v="3"/>
    <s v="Wilson Jones Impact Binders"/>
    <x v="3214"/>
    <n v="2"/>
    <n v="-2.1800000000000002"/>
    <x v="3"/>
    <x v="2"/>
  </r>
  <r>
    <n v="45041"/>
    <x v="315"/>
    <x v="2"/>
    <x v="2"/>
    <x v="6"/>
    <s v="AT&amp;T 841000 Phone"/>
    <x v="171"/>
    <n v="2"/>
    <n v="-20.7"/>
    <x v="3"/>
    <x v="2"/>
  </r>
  <r>
    <n v="45041"/>
    <x v="315"/>
    <x v="2"/>
    <x v="0"/>
    <x v="3"/>
    <s v="Ibico Recycled Grain-Textured Covers"/>
    <x v="3215"/>
    <n v="2"/>
    <n v="-13.82"/>
    <x v="3"/>
    <x v="2"/>
  </r>
  <r>
    <n v="45041"/>
    <x v="315"/>
    <x v="2"/>
    <x v="0"/>
    <x v="3"/>
    <s v="Wilson Jones Custom Binder Spines &amp; Labels"/>
    <x v="1972"/>
    <n v="3"/>
    <n v="-3.43"/>
    <x v="3"/>
    <x v="2"/>
  </r>
  <r>
    <n v="45042"/>
    <x v="524"/>
    <x v="20"/>
    <x v="1"/>
    <x v="5"/>
    <s v="Office Star - Mid Back Dual function Ergonomic High Back Chair with 2-Way Adjustable Arms"/>
    <x v="3216"/>
    <n v="3"/>
    <n v="62.78"/>
    <x v="3"/>
    <x v="2"/>
  </r>
  <r>
    <n v="45044"/>
    <x v="555"/>
    <x v="0"/>
    <x v="2"/>
    <x v="6"/>
    <s v="Nortel Meridian M3904 Professional Digital phone"/>
    <x v="3217"/>
    <n v="3"/>
    <n v="41.58"/>
    <x v="3"/>
    <x v="2"/>
  </r>
  <r>
    <n v="45044"/>
    <x v="555"/>
    <x v="0"/>
    <x v="0"/>
    <x v="1"/>
    <s v="Avery 493"/>
    <x v="2382"/>
    <n v="4"/>
    <n v="5.7"/>
    <x v="3"/>
    <x v="2"/>
  </r>
  <r>
    <n v="45044"/>
    <x v="200"/>
    <x v="26"/>
    <x v="0"/>
    <x v="0"/>
    <s v="Xerox 1881"/>
    <x v="3218"/>
    <n v="3"/>
    <n v="9.9499999999999993"/>
    <x v="3"/>
    <x v="2"/>
  </r>
  <r>
    <n v="45044"/>
    <x v="731"/>
    <x v="3"/>
    <x v="1"/>
    <x v="5"/>
    <s v="Global Stack Chair without Arms, Black"/>
    <x v="2014"/>
    <n v="2"/>
    <n v="2.6"/>
    <x v="3"/>
    <x v="2"/>
  </r>
  <r>
    <n v="45044"/>
    <x v="751"/>
    <x v="1"/>
    <x v="1"/>
    <x v="8"/>
    <s v="Eldon Delta Triangular Chair Mat, 52&quot; x 58&quot;, Clear"/>
    <x v="3082"/>
    <n v="2"/>
    <n v="-31.86"/>
    <x v="3"/>
    <x v="2"/>
  </r>
  <r>
    <n v="45046"/>
    <x v="154"/>
    <x v="20"/>
    <x v="0"/>
    <x v="3"/>
    <s v="Tuff Stuff Recycled Round Ring Binders"/>
    <x v="647"/>
    <n v="2"/>
    <n v="2.8"/>
    <x v="3"/>
    <x v="2"/>
  </r>
  <r>
    <n v="45046"/>
    <x v="151"/>
    <x v="0"/>
    <x v="1"/>
    <x v="8"/>
    <s v="Flat Face Poster Frame"/>
    <x v="3219"/>
    <n v="3"/>
    <n v="-10.17"/>
    <x v="3"/>
    <x v="2"/>
  </r>
  <r>
    <n v="45046"/>
    <x v="687"/>
    <x v="12"/>
    <x v="1"/>
    <x v="8"/>
    <s v="12-1/2 Diameter Round Wall Clock"/>
    <x v="3220"/>
    <n v="7"/>
    <n v="22.38"/>
    <x v="3"/>
    <x v="2"/>
  </r>
  <r>
    <n v="45047"/>
    <x v="221"/>
    <x v="15"/>
    <x v="0"/>
    <x v="1"/>
    <s v="Avery 499"/>
    <x v="444"/>
    <n v="1"/>
    <n v="1.29"/>
    <x v="4"/>
    <x v="2"/>
  </r>
  <r>
    <n v="45047"/>
    <x v="221"/>
    <x v="15"/>
    <x v="1"/>
    <x v="13"/>
    <s v="Bevis 44 x 96 Conference Tables"/>
    <x v="3221"/>
    <n v="3"/>
    <n v="-142.07"/>
    <x v="4"/>
    <x v="2"/>
  </r>
  <r>
    <n v="45047"/>
    <x v="221"/>
    <x v="15"/>
    <x v="0"/>
    <x v="3"/>
    <s v="Newell 3-Hole Punched Plastic Slotted Magazine Holders for Binders"/>
    <x v="1757"/>
    <n v="2"/>
    <n v="-2.0099999999999998"/>
    <x v="4"/>
    <x v="2"/>
  </r>
  <r>
    <n v="45047"/>
    <x v="752"/>
    <x v="13"/>
    <x v="0"/>
    <x v="0"/>
    <s v="Xerox 1914"/>
    <x v="854"/>
    <n v="2"/>
    <n v="53.86"/>
    <x v="4"/>
    <x v="2"/>
  </r>
  <r>
    <n v="45047"/>
    <x v="752"/>
    <x v="13"/>
    <x v="0"/>
    <x v="0"/>
    <s v="Xerox 1994"/>
    <x v="5"/>
    <n v="3"/>
    <n v="9.33"/>
    <x v="4"/>
    <x v="2"/>
  </r>
  <r>
    <n v="45047"/>
    <x v="752"/>
    <x v="13"/>
    <x v="0"/>
    <x v="4"/>
    <s v="DIXON Ticonderoga Erasable Checking Pencils"/>
    <x v="280"/>
    <n v="2"/>
    <n v="4.3499999999999996"/>
    <x v="4"/>
    <x v="2"/>
  </r>
  <r>
    <n v="45048"/>
    <x v="741"/>
    <x v="0"/>
    <x v="0"/>
    <x v="4"/>
    <s v="Panasonic KP-380BK Classic Electric Pencil Sharpener"/>
    <x v="3222"/>
    <n v="3"/>
    <n v="5.4"/>
    <x v="4"/>
    <x v="2"/>
  </r>
  <r>
    <n v="45048"/>
    <x v="204"/>
    <x v="20"/>
    <x v="0"/>
    <x v="2"/>
    <s v="Super Decoflex Portable Personal File"/>
    <x v="3223"/>
    <n v="3"/>
    <n v="12.58"/>
    <x v="4"/>
    <x v="2"/>
  </r>
  <r>
    <n v="45048"/>
    <x v="204"/>
    <x v="20"/>
    <x v="0"/>
    <x v="3"/>
    <s v="Poly Designer Cover &amp; Back"/>
    <x v="2420"/>
    <n v="3"/>
    <n v="15.95"/>
    <x v="4"/>
    <x v="2"/>
  </r>
  <r>
    <n v="45048"/>
    <x v="275"/>
    <x v="25"/>
    <x v="1"/>
    <x v="5"/>
    <s v="Global Stack Chair without Arms, Black"/>
    <x v="3224"/>
    <n v="9"/>
    <n v="11.69"/>
    <x v="4"/>
    <x v="2"/>
  </r>
  <r>
    <n v="45048"/>
    <x v="423"/>
    <x v="0"/>
    <x v="0"/>
    <x v="2"/>
    <s v="Akro Stacking Bins"/>
    <x v="204"/>
    <n v="3"/>
    <n v="-3.79"/>
    <x v="4"/>
    <x v="2"/>
  </r>
  <r>
    <n v="45048"/>
    <x v="423"/>
    <x v="0"/>
    <x v="0"/>
    <x v="2"/>
    <s v="Sterilite Show Offs Storage Containers"/>
    <x v="810"/>
    <n v="3"/>
    <n v="-3.17"/>
    <x v="4"/>
    <x v="2"/>
  </r>
  <r>
    <n v="45048"/>
    <x v="423"/>
    <x v="0"/>
    <x v="0"/>
    <x v="1"/>
    <s v="Avery 502"/>
    <x v="466"/>
    <n v="2"/>
    <n v="1.76"/>
    <x v="4"/>
    <x v="2"/>
  </r>
  <r>
    <n v="45048"/>
    <x v="245"/>
    <x v="0"/>
    <x v="1"/>
    <x v="5"/>
    <s v="Office Star - Contemporary Task Swivel chair with Loop Arms, Charcoal"/>
    <x v="1812"/>
    <n v="4"/>
    <n v="-110.02"/>
    <x v="4"/>
    <x v="2"/>
  </r>
  <r>
    <n v="45048"/>
    <x v="150"/>
    <x v="20"/>
    <x v="1"/>
    <x v="8"/>
    <s v="Eldon 200 Class Desk Accessories"/>
    <x v="2088"/>
    <n v="2"/>
    <n v="4.0199999999999996"/>
    <x v="4"/>
    <x v="2"/>
  </r>
  <r>
    <n v="45048"/>
    <x v="150"/>
    <x v="20"/>
    <x v="0"/>
    <x v="3"/>
    <s v="Vinyl Sectional Post Binders"/>
    <x v="3010"/>
    <n v="3"/>
    <n v="33.93"/>
    <x v="4"/>
    <x v="2"/>
  </r>
  <r>
    <n v="45048"/>
    <x v="150"/>
    <x v="20"/>
    <x v="0"/>
    <x v="0"/>
    <s v="Southworth Parchment Paper &amp; Envelopes"/>
    <x v="3225"/>
    <n v="2"/>
    <n v="6.02"/>
    <x v="4"/>
    <x v="2"/>
  </r>
  <r>
    <n v="45048"/>
    <x v="150"/>
    <x v="20"/>
    <x v="1"/>
    <x v="8"/>
    <s v="Howard Miller 13&quot; Diameter Pewter Finish Round Wall Clock"/>
    <x v="3226"/>
    <n v="5"/>
    <n v="83.73"/>
    <x v="4"/>
    <x v="2"/>
  </r>
  <r>
    <n v="45049"/>
    <x v="710"/>
    <x v="1"/>
    <x v="0"/>
    <x v="3"/>
    <s v="Heavy-Duty E-Z-D Binders"/>
    <x v="3227"/>
    <n v="1"/>
    <n v="-3.6"/>
    <x v="4"/>
    <x v="2"/>
  </r>
  <r>
    <n v="45049"/>
    <x v="710"/>
    <x v="1"/>
    <x v="0"/>
    <x v="4"/>
    <s v="Newell 316"/>
    <x v="3228"/>
    <n v="7"/>
    <n v="2.74"/>
    <x v="4"/>
    <x v="2"/>
  </r>
  <r>
    <n v="45049"/>
    <x v="710"/>
    <x v="1"/>
    <x v="0"/>
    <x v="12"/>
    <s v="Acco Smartsocket Color-Coded Six-Outlet AC Adapter Model Surge Protectors"/>
    <x v="3229"/>
    <n v="3"/>
    <n v="-71.3"/>
    <x v="4"/>
    <x v="2"/>
  </r>
  <r>
    <n v="45049"/>
    <x v="753"/>
    <x v="10"/>
    <x v="2"/>
    <x v="9"/>
    <s v="ImationÂ 16GB Mini TravelDrive USB 2.0Â Flash Drive"/>
    <x v="3230"/>
    <n v="5"/>
    <n v="34.79"/>
    <x v="4"/>
    <x v="2"/>
  </r>
  <r>
    <n v="45049"/>
    <x v="753"/>
    <x v="10"/>
    <x v="0"/>
    <x v="2"/>
    <s v="Tennsco Industrial Shelving"/>
    <x v="1633"/>
    <n v="5"/>
    <n v="-44.02"/>
    <x v="4"/>
    <x v="2"/>
  </r>
  <r>
    <n v="45049"/>
    <x v="753"/>
    <x v="10"/>
    <x v="1"/>
    <x v="8"/>
    <s v="Computer Room Manger, 14&quot;"/>
    <x v="1552"/>
    <n v="2"/>
    <n v="10.39"/>
    <x v="4"/>
    <x v="2"/>
  </r>
  <r>
    <n v="45049"/>
    <x v="753"/>
    <x v="10"/>
    <x v="2"/>
    <x v="9"/>
    <s v="LogitechÂ VX Revolution Cordless Laser Mouse for Notebooks (Black)"/>
    <x v="1674"/>
    <n v="3"/>
    <n v="-75.599999999999994"/>
    <x v="4"/>
    <x v="2"/>
  </r>
  <r>
    <n v="45049"/>
    <x v="753"/>
    <x v="10"/>
    <x v="2"/>
    <x v="15"/>
    <s v="Cisco 8961 IP Phone Charcoal"/>
    <x v="3231"/>
    <n v="3"/>
    <n v="-164.95"/>
    <x v="4"/>
    <x v="2"/>
  </r>
  <r>
    <n v="45049"/>
    <x v="753"/>
    <x v="10"/>
    <x v="0"/>
    <x v="1"/>
    <s v="Avery 496"/>
    <x v="3232"/>
    <n v="2"/>
    <n v="2.1"/>
    <x v="4"/>
    <x v="2"/>
  </r>
  <r>
    <n v="45051"/>
    <x v="11"/>
    <x v="5"/>
    <x v="0"/>
    <x v="0"/>
    <s v="Xerox 1909"/>
    <x v="545"/>
    <n v="3"/>
    <n v="36.4"/>
    <x v="4"/>
    <x v="2"/>
  </r>
  <r>
    <n v="45051"/>
    <x v="225"/>
    <x v="15"/>
    <x v="0"/>
    <x v="0"/>
    <s v="Xerox 1965"/>
    <x v="632"/>
    <n v="3"/>
    <n v="5.2"/>
    <x v="4"/>
    <x v="2"/>
  </r>
  <r>
    <n v="45051"/>
    <x v="429"/>
    <x v="3"/>
    <x v="0"/>
    <x v="2"/>
    <s v="Perma STOR-ALL Hanging File Box, 13 1/8&quot;W x 12 1/4&quot;D x 10 1/2&quot;H"/>
    <x v="784"/>
    <n v="1"/>
    <n v="1.02"/>
    <x v="4"/>
    <x v="2"/>
  </r>
  <r>
    <n v="45051"/>
    <x v="429"/>
    <x v="3"/>
    <x v="2"/>
    <x v="6"/>
    <s v="Cisco Small Business SPA 502G VoIP phone"/>
    <x v="2872"/>
    <n v="3"/>
    <n v="21.54"/>
    <x v="4"/>
    <x v="2"/>
  </r>
  <r>
    <n v="45051"/>
    <x v="406"/>
    <x v="3"/>
    <x v="0"/>
    <x v="3"/>
    <s v="Computer Printout Index Tabs"/>
    <x v="1237"/>
    <n v="5"/>
    <n v="2.35"/>
    <x v="4"/>
    <x v="2"/>
  </r>
  <r>
    <n v="45051"/>
    <x v="406"/>
    <x v="3"/>
    <x v="1"/>
    <x v="13"/>
    <s v="Bevis 36 x 72 Conference Tables"/>
    <x v="3233"/>
    <n v="3"/>
    <n v="7.47"/>
    <x v="4"/>
    <x v="2"/>
  </r>
  <r>
    <n v="45051"/>
    <x v="368"/>
    <x v="15"/>
    <x v="1"/>
    <x v="8"/>
    <s v="Eldon Image Series Desk Accessories, Burgundy"/>
    <x v="3234"/>
    <n v="5"/>
    <n v="3.34"/>
    <x v="4"/>
    <x v="2"/>
  </r>
  <r>
    <n v="45051"/>
    <x v="596"/>
    <x v="3"/>
    <x v="1"/>
    <x v="13"/>
    <s v="Hon 61000 Series Interactive Training Tables"/>
    <x v="3235"/>
    <n v="2"/>
    <n v="-1.78"/>
    <x v="4"/>
    <x v="2"/>
  </r>
  <r>
    <n v="45051"/>
    <x v="754"/>
    <x v="17"/>
    <x v="1"/>
    <x v="13"/>
    <s v="Global Adaptabilities Conference Tables"/>
    <x v="3236"/>
    <n v="6"/>
    <n v="320.32"/>
    <x v="4"/>
    <x v="2"/>
  </r>
  <r>
    <n v="45051"/>
    <x v="754"/>
    <x v="17"/>
    <x v="0"/>
    <x v="3"/>
    <s v="Avery Poly Binder Pockets"/>
    <x v="2031"/>
    <n v="2"/>
    <n v="2"/>
    <x v="4"/>
    <x v="2"/>
  </r>
  <r>
    <n v="45051"/>
    <x v="81"/>
    <x v="16"/>
    <x v="0"/>
    <x v="0"/>
    <s v="Snap-A-Way Black Print Carbonless Speed Message, No Reply Area, Duplicate"/>
    <x v="3237"/>
    <n v="4"/>
    <n v="31.47"/>
    <x v="4"/>
    <x v="2"/>
  </r>
  <r>
    <n v="45051"/>
    <x v="81"/>
    <x v="16"/>
    <x v="2"/>
    <x v="6"/>
    <s v="Avaya 4621SW VoIP phone"/>
    <x v="2779"/>
    <n v="3"/>
    <n v="19.97"/>
    <x v="4"/>
    <x v="2"/>
  </r>
  <r>
    <n v="45052"/>
    <x v="671"/>
    <x v="10"/>
    <x v="0"/>
    <x v="7"/>
    <s v="Advantus T-Pin Paper Clips"/>
    <x v="178"/>
    <n v="2"/>
    <n v="1.71"/>
    <x v="4"/>
    <x v="2"/>
  </r>
  <r>
    <n v="45052"/>
    <x v="671"/>
    <x v="10"/>
    <x v="0"/>
    <x v="0"/>
    <s v="Xerox 1951"/>
    <x v="827"/>
    <n v="2"/>
    <n v="15.49"/>
    <x v="4"/>
    <x v="2"/>
  </r>
  <r>
    <n v="45052"/>
    <x v="671"/>
    <x v="10"/>
    <x v="1"/>
    <x v="8"/>
    <s v="DAX Solid Wood Frames"/>
    <x v="3238"/>
    <n v="7"/>
    <n v="11.63"/>
    <x v="4"/>
    <x v="2"/>
  </r>
  <r>
    <n v="45052"/>
    <x v="721"/>
    <x v="1"/>
    <x v="0"/>
    <x v="3"/>
    <s v="Insertable Tab Post Binder Dividers"/>
    <x v="3239"/>
    <n v="2"/>
    <n v="-5.29"/>
    <x v="4"/>
    <x v="2"/>
  </r>
  <r>
    <n v="45052"/>
    <x v="721"/>
    <x v="1"/>
    <x v="2"/>
    <x v="9"/>
    <s v="Logitech Desktop MK120 Mouse and keyboard Combo"/>
    <x v="2611"/>
    <n v="2"/>
    <n v="-3.27"/>
    <x v="4"/>
    <x v="2"/>
  </r>
  <r>
    <n v="45052"/>
    <x v="671"/>
    <x v="24"/>
    <x v="0"/>
    <x v="12"/>
    <s v="Belkin 5 Outlet SurgeMaster Power Centers"/>
    <x v="3240"/>
    <n v="1"/>
    <n v="15.25"/>
    <x v="4"/>
    <x v="2"/>
  </r>
  <r>
    <n v="45052"/>
    <x v="344"/>
    <x v="3"/>
    <x v="1"/>
    <x v="8"/>
    <s v="Executive Impressions 8-1/2&quot; Career Panel/Partition Cubicle Clock"/>
    <x v="3241"/>
    <n v="4"/>
    <n v="14.14"/>
    <x v="4"/>
    <x v="2"/>
  </r>
  <r>
    <n v="45053"/>
    <x v="740"/>
    <x v="20"/>
    <x v="0"/>
    <x v="3"/>
    <s v="GBC Twin Loop Wire Binding Elements, 9/16&quot; Spine, Black"/>
    <x v="3242"/>
    <n v="7"/>
    <n v="30.9"/>
    <x v="4"/>
    <x v="2"/>
  </r>
  <r>
    <n v="45053"/>
    <x v="740"/>
    <x v="20"/>
    <x v="0"/>
    <x v="1"/>
    <s v="Alphabetical Labels for Top Tab Filing"/>
    <x v="255"/>
    <n v="3"/>
    <n v="22.2"/>
    <x v="4"/>
    <x v="2"/>
  </r>
  <r>
    <n v="45053"/>
    <x v="740"/>
    <x v="20"/>
    <x v="1"/>
    <x v="5"/>
    <s v="Hon Mobius Operator's Chair"/>
    <x v="3243"/>
    <n v="4"/>
    <n v="59.04"/>
    <x v="4"/>
    <x v="2"/>
  </r>
  <r>
    <n v="45053"/>
    <x v="740"/>
    <x v="20"/>
    <x v="2"/>
    <x v="15"/>
    <s v="Bady BDG101FRU Card Printer"/>
    <x v="3244"/>
    <n v="5"/>
    <n v="1159.99"/>
    <x v="4"/>
    <x v="2"/>
  </r>
  <r>
    <n v="45053"/>
    <x v="740"/>
    <x v="20"/>
    <x v="2"/>
    <x v="9"/>
    <s v="SanDisk Ultra 64 GB MicroSDHC Class 10 Memory Card"/>
    <x v="3245"/>
    <n v="5"/>
    <n v="21.99"/>
    <x v="4"/>
    <x v="2"/>
  </r>
  <r>
    <n v="45053"/>
    <x v="740"/>
    <x v="20"/>
    <x v="1"/>
    <x v="8"/>
    <s v="Staple-based wall hangings"/>
    <x v="3246"/>
    <n v="8"/>
    <n v="28.02"/>
    <x v="4"/>
    <x v="2"/>
  </r>
  <r>
    <n v="45054"/>
    <x v="169"/>
    <x v="7"/>
    <x v="1"/>
    <x v="8"/>
    <s v="Tenex 46&quot; x 60&quot; Computer Anti-Static Chairmat, Rectangular Shaped"/>
    <x v="1028"/>
    <n v="2"/>
    <n v="42.39"/>
    <x v="4"/>
    <x v="2"/>
  </r>
  <r>
    <n v="45054"/>
    <x v="68"/>
    <x v="10"/>
    <x v="0"/>
    <x v="2"/>
    <s v="Smead Adjustable Mobile File Trolley with Lockable Top"/>
    <x v="3247"/>
    <n v="3"/>
    <n v="88.03"/>
    <x v="4"/>
    <x v="2"/>
  </r>
  <r>
    <n v="45054"/>
    <x v="68"/>
    <x v="10"/>
    <x v="0"/>
    <x v="0"/>
    <s v="Xerox 1898"/>
    <x v="1048"/>
    <n v="2"/>
    <n v="3.74"/>
    <x v="4"/>
    <x v="2"/>
  </r>
  <r>
    <n v="45054"/>
    <x v="68"/>
    <x v="10"/>
    <x v="0"/>
    <x v="0"/>
    <s v="Xerox 222"/>
    <x v="320"/>
    <n v="2"/>
    <n v="3.63"/>
    <x v="4"/>
    <x v="2"/>
  </r>
  <r>
    <n v="45054"/>
    <x v="68"/>
    <x v="10"/>
    <x v="0"/>
    <x v="2"/>
    <s v="Hanging Personal Folder File"/>
    <x v="3248"/>
    <n v="2"/>
    <n v="1.57"/>
    <x v="4"/>
    <x v="2"/>
  </r>
  <r>
    <n v="45054"/>
    <x v="68"/>
    <x v="10"/>
    <x v="2"/>
    <x v="9"/>
    <s v="SanDisk Cruzer 64 GB USB Flash Drive"/>
    <x v="422"/>
    <n v="2"/>
    <n v="7.26"/>
    <x v="4"/>
    <x v="2"/>
  </r>
  <r>
    <n v="45054"/>
    <x v="335"/>
    <x v="3"/>
    <x v="0"/>
    <x v="0"/>
    <s v="Xerox 1920"/>
    <x v="150"/>
    <n v="3"/>
    <n v="8.07"/>
    <x v="4"/>
    <x v="2"/>
  </r>
  <r>
    <n v="45055"/>
    <x v="331"/>
    <x v="22"/>
    <x v="2"/>
    <x v="9"/>
    <s v="Sony Micro Vault Click 8 GB USB 2.0 Flash Drive"/>
    <x v="3249"/>
    <n v="2"/>
    <n v="13.16"/>
    <x v="4"/>
    <x v="2"/>
  </r>
  <r>
    <n v="45055"/>
    <x v="621"/>
    <x v="2"/>
    <x v="0"/>
    <x v="10"/>
    <s v="Staple envelope"/>
    <x v="16"/>
    <n v="1"/>
    <n v="3.5"/>
    <x v="4"/>
    <x v="2"/>
  </r>
  <r>
    <n v="45055"/>
    <x v="621"/>
    <x v="2"/>
    <x v="0"/>
    <x v="4"/>
    <s v="Newell 319"/>
    <x v="284"/>
    <n v="5"/>
    <n v="9.92"/>
    <x v="4"/>
    <x v="2"/>
  </r>
  <r>
    <n v="45055"/>
    <x v="152"/>
    <x v="20"/>
    <x v="0"/>
    <x v="4"/>
    <s v="Sanford Pocket Accent Highlighters"/>
    <x v="436"/>
    <n v="5"/>
    <n v="3.44"/>
    <x v="4"/>
    <x v="2"/>
  </r>
  <r>
    <n v="45055"/>
    <x v="332"/>
    <x v="3"/>
    <x v="0"/>
    <x v="0"/>
    <s v="TOPS Money Receipt Book, Consecutively Numbered in Red,"/>
    <x v="2712"/>
    <n v="4"/>
    <n v="14.42"/>
    <x v="4"/>
    <x v="2"/>
  </r>
  <r>
    <n v="45055"/>
    <x v="2"/>
    <x v="0"/>
    <x v="2"/>
    <x v="6"/>
    <s v="I Need's 3d Hello Kitty Hybrid Silicone Case Cover for HTC One X 4g with 3d Hello Kitty Stylus Pen Green/pink"/>
    <x v="1134"/>
    <n v="2"/>
    <n v="1.91"/>
    <x v="4"/>
    <x v="2"/>
  </r>
  <r>
    <n v="45055"/>
    <x v="433"/>
    <x v="6"/>
    <x v="0"/>
    <x v="4"/>
    <s v="4009 Highlighters by Sanford"/>
    <x v="3250"/>
    <n v="7"/>
    <n v="9.19"/>
    <x v="4"/>
    <x v="2"/>
  </r>
  <r>
    <n v="45055"/>
    <x v="755"/>
    <x v="0"/>
    <x v="0"/>
    <x v="2"/>
    <s v="Hot File 7-Pocket, Floor Stand"/>
    <x v="3251"/>
    <n v="6"/>
    <n v="107.08"/>
    <x v="4"/>
    <x v="2"/>
  </r>
  <r>
    <n v="45055"/>
    <x v="755"/>
    <x v="0"/>
    <x v="0"/>
    <x v="3"/>
    <s v="Ibico Standard Transparent Covers"/>
    <x v="749"/>
    <n v="4"/>
    <n v="-20.440000000000001"/>
    <x v="4"/>
    <x v="2"/>
  </r>
  <r>
    <n v="45055"/>
    <x v="755"/>
    <x v="0"/>
    <x v="0"/>
    <x v="12"/>
    <s v="Euro Pro Shark Stick Mini Vacuum"/>
    <x v="3252"/>
    <n v="4"/>
    <n v="-131.72"/>
    <x v="4"/>
    <x v="2"/>
  </r>
  <r>
    <n v="45055"/>
    <x v="755"/>
    <x v="0"/>
    <x v="0"/>
    <x v="0"/>
    <s v="Xerox 1911"/>
    <x v="2615"/>
    <n v="2"/>
    <n v="26.82"/>
    <x v="4"/>
    <x v="2"/>
  </r>
  <r>
    <n v="45055"/>
    <x v="755"/>
    <x v="0"/>
    <x v="0"/>
    <x v="3"/>
    <s v="GBC VeloBind Cover Sets"/>
    <x v="1689"/>
    <n v="6"/>
    <n v="-27.79"/>
    <x v="4"/>
    <x v="2"/>
  </r>
  <r>
    <n v="45056"/>
    <x v="310"/>
    <x v="22"/>
    <x v="0"/>
    <x v="0"/>
    <s v="Xerox 1965"/>
    <x v="687"/>
    <n v="2"/>
    <n v="5.86"/>
    <x v="4"/>
    <x v="2"/>
  </r>
  <r>
    <n v="45056"/>
    <x v="431"/>
    <x v="2"/>
    <x v="2"/>
    <x v="6"/>
    <s v="ClearOne CHATAttach 160 -Â speaker phone"/>
    <x v="3253"/>
    <n v="2"/>
    <n v="-124"/>
    <x v="4"/>
    <x v="2"/>
  </r>
  <r>
    <n v="45056"/>
    <x v="344"/>
    <x v="1"/>
    <x v="0"/>
    <x v="10"/>
    <s v="Grip Seal Envelopes"/>
    <x v="3254"/>
    <n v="2"/>
    <n v="2.39"/>
    <x v="4"/>
    <x v="2"/>
  </r>
  <r>
    <n v="45057"/>
    <x v="207"/>
    <x v="3"/>
    <x v="0"/>
    <x v="0"/>
    <s v="Xerox 1920"/>
    <x v="784"/>
    <n v="1"/>
    <n v="2.69"/>
    <x v="4"/>
    <x v="2"/>
  </r>
  <r>
    <n v="45058"/>
    <x v="422"/>
    <x v="6"/>
    <x v="0"/>
    <x v="4"/>
    <s v="Rogers Handheld Barrel Pencil Sharpener"/>
    <x v="3255"/>
    <n v="4"/>
    <n v="2.96"/>
    <x v="4"/>
    <x v="2"/>
  </r>
  <r>
    <n v="45058"/>
    <x v="76"/>
    <x v="2"/>
    <x v="0"/>
    <x v="2"/>
    <s v="Belkin 19&quot; Vented Equipment Shelf, Black"/>
    <x v="2066"/>
    <n v="2"/>
    <n v="-19.559999999999999"/>
    <x v="4"/>
    <x v="2"/>
  </r>
  <r>
    <n v="45058"/>
    <x v="747"/>
    <x v="22"/>
    <x v="0"/>
    <x v="10"/>
    <s v="Manila Recycled Extra-Heavyweight Clasp Envelopes, 6&quot; x 9&quot;"/>
    <x v="3197"/>
    <n v="5"/>
    <n v="26.9"/>
    <x v="4"/>
    <x v="2"/>
  </r>
  <r>
    <n v="45058"/>
    <x v="312"/>
    <x v="20"/>
    <x v="1"/>
    <x v="8"/>
    <s v="OIC Stacking Trays"/>
    <x v="2243"/>
    <n v="3"/>
    <n v="4.41"/>
    <x v="4"/>
    <x v="2"/>
  </r>
  <r>
    <n v="45058"/>
    <x v="312"/>
    <x v="20"/>
    <x v="2"/>
    <x v="6"/>
    <s v="Jawbone JAMBOX Wireless Bluetooth Speaker"/>
    <x v="2512"/>
    <n v="4"/>
    <n v="303.33999999999997"/>
    <x v="4"/>
    <x v="2"/>
  </r>
  <r>
    <n v="45058"/>
    <x v="98"/>
    <x v="3"/>
    <x v="2"/>
    <x v="9"/>
    <s v="Memorex Mini Travel Drive 32 GB USB 2.0 Flash Drive"/>
    <x v="3256"/>
    <n v="6"/>
    <n v="46.8"/>
    <x v="4"/>
    <x v="2"/>
  </r>
  <r>
    <n v="45058"/>
    <x v="98"/>
    <x v="3"/>
    <x v="0"/>
    <x v="12"/>
    <s v="Staple holder"/>
    <x v="3035"/>
    <n v="1"/>
    <n v="2.34"/>
    <x v="4"/>
    <x v="2"/>
  </r>
  <r>
    <n v="45060"/>
    <x v="564"/>
    <x v="10"/>
    <x v="1"/>
    <x v="8"/>
    <s v="GE 48&quot; Fluorescent Tube, Cool White Energy Saver, 34 Watts, 30/Box"/>
    <x v="3257"/>
    <n v="1"/>
    <n v="29.77"/>
    <x v="4"/>
    <x v="2"/>
  </r>
  <r>
    <n v="45060"/>
    <x v="521"/>
    <x v="16"/>
    <x v="0"/>
    <x v="3"/>
    <s v="GBC DocuBind P50 Personal Binding Machine"/>
    <x v="3046"/>
    <n v="3"/>
    <n v="-44.15"/>
    <x v="4"/>
    <x v="2"/>
  </r>
  <r>
    <n v="45060"/>
    <x v="521"/>
    <x v="16"/>
    <x v="0"/>
    <x v="0"/>
    <s v="Xerox 23"/>
    <x v="792"/>
    <n v="6"/>
    <n v="10.89"/>
    <x v="4"/>
    <x v="2"/>
  </r>
  <r>
    <n v="45060"/>
    <x v="521"/>
    <x v="16"/>
    <x v="1"/>
    <x v="8"/>
    <s v="DAX Copper Panel Document Frame, 5 x 7 Size"/>
    <x v="3258"/>
    <n v="3"/>
    <n v="8.3000000000000007"/>
    <x v="4"/>
    <x v="2"/>
  </r>
  <r>
    <n v="45060"/>
    <x v="521"/>
    <x v="16"/>
    <x v="2"/>
    <x v="6"/>
    <s v="LF Elite 3D Dazzle Designer Hard Case Cover, Lf Stylus Pen and Wiper For Apple Iphone 5c Mini Lite"/>
    <x v="415"/>
    <n v="5"/>
    <n v="4.3600000000000003"/>
    <x v="4"/>
    <x v="2"/>
  </r>
  <r>
    <n v="45060"/>
    <x v="521"/>
    <x v="16"/>
    <x v="0"/>
    <x v="4"/>
    <s v="Dixon Ticonderoga Pencils"/>
    <x v="3025"/>
    <n v="2"/>
    <n v="0.42"/>
    <x v="4"/>
    <x v="2"/>
  </r>
  <r>
    <n v="45060"/>
    <x v="521"/>
    <x v="16"/>
    <x v="0"/>
    <x v="3"/>
    <s v="Wilson Jones International Size A4 Ring Binders"/>
    <x v="1661"/>
    <n v="2"/>
    <n v="-7.61"/>
    <x v="4"/>
    <x v="2"/>
  </r>
  <r>
    <n v="45060"/>
    <x v="521"/>
    <x v="16"/>
    <x v="0"/>
    <x v="3"/>
    <s v="Avery Heavy-Duty EZD  Binder With Locking Rings"/>
    <x v="478"/>
    <n v="8"/>
    <n v="-9.82"/>
    <x v="4"/>
    <x v="2"/>
  </r>
  <r>
    <n v="45060"/>
    <x v="495"/>
    <x v="12"/>
    <x v="2"/>
    <x v="9"/>
    <s v="ImationÂ 16GB Mini TravelDrive USB 2.0Â Flash Drive"/>
    <x v="3259"/>
    <n v="7"/>
    <n v="48.7"/>
    <x v="4"/>
    <x v="2"/>
  </r>
  <r>
    <n v="45061"/>
    <x v="188"/>
    <x v="29"/>
    <x v="0"/>
    <x v="3"/>
    <s v="GBC DocuBind P50 Personal Binding Machine"/>
    <x v="3260"/>
    <n v="8"/>
    <n v="240.56"/>
    <x v="4"/>
    <x v="2"/>
  </r>
  <r>
    <n v="45061"/>
    <x v="188"/>
    <x v="29"/>
    <x v="0"/>
    <x v="4"/>
    <s v="Boston KS Multi-Size Manual Pencil Sharpener"/>
    <x v="302"/>
    <n v="4"/>
    <n v="25.75"/>
    <x v="4"/>
    <x v="2"/>
  </r>
  <r>
    <n v="45061"/>
    <x v="188"/>
    <x v="29"/>
    <x v="0"/>
    <x v="4"/>
    <s v="Newell 344"/>
    <x v="1758"/>
    <n v="3"/>
    <n v="2.17"/>
    <x v="4"/>
    <x v="2"/>
  </r>
  <r>
    <n v="45061"/>
    <x v="426"/>
    <x v="20"/>
    <x v="0"/>
    <x v="3"/>
    <s v="Binder Posts"/>
    <x v="3261"/>
    <n v="3"/>
    <n v="4.4800000000000004"/>
    <x v="4"/>
    <x v="2"/>
  </r>
  <r>
    <n v="45061"/>
    <x v="0"/>
    <x v="16"/>
    <x v="0"/>
    <x v="3"/>
    <s v="GBC Instant Report Kit"/>
    <x v="2163"/>
    <n v="4"/>
    <n v="-5.18"/>
    <x v="4"/>
    <x v="2"/>
  </r>
  <r>
    <n v="45061"/>
    <x v="46"/>
    <x v="10"/>
    <x v="0"/>
    <x v="0"/>
    <s v="TOPS Voice Message Log Book, Flash Format"/>
    <x v="3262"/>
    <n v="4"/>
    <n v="5.52"/>
    <x v="4"/>
    <x v="2"/>
  </r>
  <r>
    <n v="45062"/>
    <x v="728"/>
    <x v="37"/>
    <x v="0"/>
    <x v="2"/>
    <s v="SAFCO Commercial Wire Shelving, Black"/>
    <x v="3099"/>
    <n v="4"/>
    <n v="0"/>
    <x v="4"/>
    <x v="2"/>
  </r>
  <r>
    <n v="45062"/>
    <x v="445"/>
    <x v="3"/>
    <x v="0"/>
    <x v="0"/>
    <s v="Xerox 196"/>
    <x v="848"/>
    <n v="3"/>
    <n v="8.5"/>
    <x v="4"/>
    <x v="2"/>
  </r>
  <r>
    <n v="45062"/>
    <x v="42"/>
    <x v="3"/>
    <x v="1"/>
    <x v="8"/>
    <s v="Tenex Carpeted, Granite-Look or Clear Contemporary Contour Shape Chair Mats"/>
    <x v="3263"/>
    <n v="4"/>
    <n v="19.8"/>
    <x v="4"/>
    <x v="2"/>
  </r>
  <r>
    <n v="45062"/>
    <x v="42"/>
    <x v="3"/>
    <x v="0"/>
    <x v="1"/>
    <s v="Avery 481"/>
    <x v="3264"/>
    <n v="9"/>
    <n v="13.31"/>
    <x v="4"/>
    <x v="2"/>
  </r>
  <r>
    <n v="45063"/>
    <x v="132"/>
    <x v="16"/>
    <x v="0"/>
    <x v="3"/>
    <s v="Pressboard Hanging Data Binders for Unburst Sheets"/>
    <x v="797"/>
    <n v="2"/>
    <n v="-2.16"/>
    <x v="4"/>
    <x v="2"/>
  </r>
  <r>
    <n v="45063"/>
    <x v="132"/>
    <x v="16"/>
    <x v="0"/>
    <x v="3"/>
    <s v="GBC Prepunched Paper, 19-Hole, for Binding Systems, 24-lb"/>
    <x v="3265"/>
    <n v="6"/>
    <n v="-21.61"/>
    <x v="4"/>
    <x v="2"/>
  </r>
  <r>
    <n v="45063"/>
    <x v="316"/>
    <x v="37"/>
    <x v="0"/>
    <x v="14"/>
    <s v="Acme Forged Steel Scissors with Black Enamel Handles"/>
    <x v="3266"/>
    <n v="7"/>
    <n v="18.899999999999999"/>
    <x v="4"/>
    <x v="2"/>
  </r>
  <r>
    <n v="45063"/>
    <x v="316"/>
    <x v="37"/>
    <x v="0"/>
    <x v="1"/>
    <s v="Avery 519"/>
    <x v="471"/>
    <n v="2"/>
    <n v="6.87"/>
    <x v="4"/>
    <x v="2"/>
  </r>
  <r>
    <n v="45063"/>
    <x v="316"/>
    <x v="37"/>
    <x v="1"/>
    <x v="8"/>
    <s v="Eldon Advantage Chair Mats for Low to Medium Pile Carpets"/>
    <x v="3267"/>
    <n v="4"/>
    <n v="17.32"/>
    <x v="4"/>
    <x v="2"/>
  </r>
  <r>
    <n v="45063"/>
    <x v="399"/>
    <x v="1"/>
    <x v="0"/>
    <x v="3"/>
    <s v="Acco Recycled 2&quot; Capacity Laser Printer Hanging Data Binders"/>
    <x v="18"/>
    <n v="1"/>
    <n v="-4.7699999999999996"/>
    <x v="4"/>
    <x v="2"/>
  </r>
  <r>
    <n v="45063"/>
    <x v="399"/>
    <x v="1"/>
    <x v="0"/>
    <x v="7"/>
    <s v="Acco Hot Clips Clips to Go"/>
    <x v="2423"/>
    <n v="3"/>
    <n v="2.4700000000000002"/>
    <x v="4"/>
    <x v="2"/>
  </r>
  <r>
    <n v="45063"/>
    <x v="399"/>
    <x v="1"/>
    <x v="1"/>
    <x v="8"/>
    <s v="Flat Face Poster Frame"/>
    <x v="3219"/>
    <n v="3"/>
    <n v="-10.17"/>
    <x v="4"/>
    <x v="2"/>
  </r>
  <r>
    <n v="45063"/>
    <x v="399"/>
    <x v="1"/>
    <x v="0"/>
    <x v="0"/>
    <s v="Wirebound Message Books, Four 2 3/4 x 5 Forms per Page, 200 Sets per Book"/>
    <x v="3268"/>
    <n v="8"/>
    <n v="9.5399999999999991"/>
    <x v="4"/>
    <x v="2"/>
  </r>
  <r>
    <n v="45064"/>
    <x v="34"/>
    <x v="3"/>
    <x v="0"/>
    <x v="2"/>
    <s v="Home/Office Personal File Carts"/>
    <x v="3269"/>
    <n v="3"/>
    <n v="26.07"/>
    <x v="4"/>
    <x v="2"/>
  </r>
  <r>
    <n v="45064"/>
    <x v="34"/>
    <x v="3"/>
    <x v="0"/>
    <x v="0"/>
    <s v="Universal Premium White Copier/Laser Paper (20Lb. and 87 Bright)"/>
    <x v="150"/>
    <n v="3"/>
    <n v="8.7899999999999991"/>
    <x v="4"/>
    <x v="2"/>
  </r>
  <r>
    <n v="45065"/>
    <x v="224"/>
    <x v="6"/>
    <x v="1"/>
    <x v="5"/>
    <s v="Hon 4070 Series Pagoda Round Back Stacking Chairs"/>
    <x v="3270"/>
    <n v="2"/>
    <n v="179.75"/>
    <x v="4"/>
    <x v="2"/>
  </r>
  <r>
    <n v="45065"/>
    <x v="84"/>
    <x v="20"/>
    <x v="0"/>
    <x v="12"/>
    <s v="Belkin Premiere Surge Master II 8-outlet surge protector"/>
    <x v="3271"/>
    <n v="5"/>
    <n v="70.44"/>
    <x v="4"/>
    <x v="2"/>
  </r>
  <r>
    <n v="45065"/>
    <x v="84"/>
    <x v="20"/>
    <x v="0"/>
    <x v="2"/>
    <s v="Safco Industrial Wire Shelving System"/>
    <x v="3272"/>
    <n v="5"/>
    <n v="0"/>
    <x v="4"/>
    <x v="2"/>
  </r>
  <r>
    <n v="45065"/>
    <x v="84"/>
    <x v="20"/>
    <x v="1"/>
    <x v="8"/>
    <s v="Nu-Dell Float Frame 11 x 14 1/2"/>
    <x v="3273"/>
    <n v="4"/>
    <n v="15.09"/>
    <x v="4"/>
    <x v="2"/>
  </r>
  <r>
    <n v="45065"/>
    <x v="84"/>
    <x v="20"/>
    <x v="1"/>
    <x v="8"/>
    <s v="DAX Value U-Channel Document Frames, Easel Back"/>
    <x v="3274"/>
    <n v="8"/>
    <n v="12.33"/>
    <x v="4"/>
    <x v="2"/>
  </r>
  <r>
    <n v="45065"/>
    <x v="84"/>
    <x v="20"/>
    <x v="0"/>
    <x v="3"/>
    <s v="Recycled Easel Ring Binders"/>
    <x v="3275"/>
    <n v="4"/>
    <n v="14.92"/>
    <x v="4"/>
    <x v="2"/>
  </r>
  <r>
    <n v="45065"/>
    <x v="478"/>
    <x v="3"/>
    <x v="0"/>
    <x v="3"/>
    <s v="GBC Personal VeloBind Strips"/>
    <x v="322"/>
    <n v="1"/>
    <n v="3.35"/>
    <x v="4"/>
    <x v="2"/>
  </r>
  <r>
    <n v="45065"/>
    <x v="132"/>
    <x v="18"/>
    <x v="0"/>
    <x v="4"/>
    <s v="Newell 341"/>
    <x v="369"/>
    <n v="5"/>
    <n v="6.21"/>
    <x v="4"/>
    <x v="2"/>
  </r>
  <r>
    <n v="45065"/>
    <x v="123"/>
    <x v="3"/>
    <x v="0"/>
    <x v="12"/>
    <s v="Staple holder"/>
    <x v="3276"/>
    <n v="8"/>
    <n v="23.72"/>
    <x v="4"/>
    <x v="2"/>
  </r>
  <r>
    <n v="45066"/>
    <x v="81"/>
    <x v="3"/>
    <x v="1"/>
    <x v="8"/>
    <s v="Luxo Professional Fluorescent Magnifier Lamp with Clamp-Mount Base"/>
    <x v="3277"/>
    <n v="5"/>
    <n v="272.79000000000002"/>
    <x v="4"/>
    <x v="2"/>
  </r>
  <r>
    <n v="45066"/>
    <x v="81"/>
    <x v="3"/>
    <x v="0"/>
    <x v="3"/>
    <s v="Wilson Jones Turn Tabs Binder Tool for Ring Binders"/>
    <x v="2110"/>
    <n v="4"/>
    <n v="5.01"/>
    <x v="4"/>
    <x v="2"/>
  </r>
  <r>
    <n v="45066"/>
    <x v="519"/>
    <x v="25"/>
    <x v="2"/>
    <x v="6"/>
    <s v="Cisco Unified IP Phone 7945G VoIP phone"/>
    <x v="3066"/>
    <n v="5"/>
    <n v="85.25"/>
    <x v="4"/>
    <x v="2"/>
  </r>
  <r>
    <n v="45066"/>
    <x v="622"/>
    <x v="16"/>
    <x v="0"/>
    <x v="3"/>
    <s v="Avery Non-Stick Binders"/>
    <x v="345"/>
    <n v="2"/>
    <n v="-2.25"/>
    <x v="4"/>
    <x v="2"/>
  </r>
  <r>
    <n v="45066"/>
    <x v="469"/>
    <x v="26"/>
    <x v="0"/>
    <x v="3"/>
    <s v="GBC Durable Plastic Covers"/>
    <x v="3278"/>
    <n v="7"/>
    <n v="-32.51"/>
    <x v="4"/>
    <x v="2"/>
  </r>
  <r>
    <n v="45067"/>
    <x v="564"/>
    <x v="3"/>
    <x v="2"/>
    <x v="6"/>
    <s v="Motorola HK250 Universal Bluetooth Headset"/>
    <x v="2983"/>
    <n v="3"/>
    <n v="-12.41"/>
    <x v="4"/>
    <x v="2"/>
  </r>
  <r>
    <n v="45067"/>
    <x v="564"/>
    <x v="3"/>
    <x v="2"/>
    <x v="9"/>
    <s v="ImationÂ 16GB Mini TravelDrive USB 2.0Â Flash Drive"/>
    <x v="3279"/>
    <n v="2"/>
    <n v="27.17"/>
    <x v="4"/>
    <x v="2"/>
  </r>
  <r>
    <n v="45067"/>
    <x v="49"/>
    <x v="17"/>
    <x v="2"/>
    <x v="15"/>
    <s v="Panasonic KX MB2061 Multifunction Printer"/>
    <x v="3280"/>
    <n v="10"/>
    <n v="179.73"/>
    <x v="4"/>
    <x v="2"/>
  </r>
  <r>
    <n v="45067"/>
    <x v="85"/>
    <x v="43"/>
    <x v="0"/>
    <x v="0"/>
    <s v="Easy-staple paper"/>
    <x v="2663"/>
    <n v="2"/>
    <n v="54.86"/>
    <x v="4"/>
    <x v="2"/>
  </r>
  <r>
    <n v="45067"/>
    <x v="756"/>
    <x v="0"/>
    <x v="0"/>
    <x v="3"/>
    <s v="Pressboard Covers with Storage Hooks, 9 1/2&quot; x 11&quot;, Light Blue"/>
    <x v="3281"/>
    <n v="2"/>
    <n v="-3.24"/>
    <x v="4"/>
    <x v="2"/>
  </r>
  <r>
    <n v="45067"/>
    <x v="756"/>
    <x v="0"/>
    <x v="0"/>
    <x v="0"/>
    <s v="Southworth 100% Cotton The Best Paper"/>
    <x v="3282"/>
    <n v="9"/>
    <n v="31"/>
    <x v="4"/>
    <x v="2"/>
  </r>
  <r>
    <n v="45067"/>
    <x v="562"/>
    <x v="1"/>
    <x v="0"/>
    <x v="3"/>
    <s v="Cardinal HOLDit! Binder Insert Strips,Extra Strips"/>
    <x v="2290"/>
    <n v="3"/>
    <n v="-5.89"/>
    <x v="4"/>
    <x v="2"/>
  </r>
  <r>
    <n v="45068"/>
    <x v="721"/>
    <x v="23"/>
    <x v="2"/>
    <x v="6"/>
    <s v="AT&amp;T 841000 Phone"/>
    <x v="1114"/>
    <n v="5"/>
    <n v="86.25"/>
    <x v="4"/>
    <x v="2"/>
  </r>
  <r>
    <n v="45068"/>
    <x v="721"/>
    <x v="23"/>
    <x v="1"/>
    <x v="13"/>
    <s v="Bevis 36 x 72 Conference Tables"/>
    <x v="3283"/>
    <n v="2"/>
    <n v="-19.920000000000002"/>
    <x v="4"/>
    <x v="2"/>
  </r>
  <r>
    <n v="45068"/>
    <x v="721"/>
    <x v="23"/>
    <x v="0"/>
    <x v="12"/>
    <s v="Eureka Sanitaire  Commercial Upright"/>
    <x v="3284"/>
    <n v="4"/>
    <n v="172.34"/>
    <x v="4"/>
    <x v="2"/>
  </r>
  <r>
    <n v="45068"/>
    <x v="721"/>
    <x v="23"/>
    <x v="2"/>
    <x v="9"/>
    <s v="SanDisk Cruzer 32 GB USB Flash Drive"/>
    <x v="840"/>
    <n v="5"/>
    <n v="30.43"/>
    <x v="4"/>
    <x v="2"/>
  </r>
  <r>
    <n v="45068"/>
    <x v="721"/>
    <x v="23"/>
    <x v="0"/>
    <x v="10"/>
    <s v="Ampad #10 Peel &amp; Seel Holiday Envelopes"/>
    <x v="1713"/>
    <n v="6"/>
    <n v="12.9"/>
    <x v="4"/>
    <x v="2"/>
  </r>
  <r>
    <n v="45068"/>
    <x v="721"/>
    <x v="23"/>
    <x v="2"/>
    <x v="6"/>
    <s v="Digium D40 VoIP phone"/>
    <x v="1181"/>
    <n v="2"/>
    <n v="74.81"/>
    <x v="4"/>
    <x v="2"/>
  </r>
  <r>
    <n v="45068"/>
    <x v="467"/>
    <x v="4"/>
    <x v="0"/>
    <x v="1"/>
    <s v="Avery 493"/>
    <x v="57"/>
    <n v="3"/>
    <n v="7.22"/>
    <x v="4"/>
    <x v="2"/>
  </r>
  <r>
    <n v="45068"/>
    <x v="458"/>
    <x v="3"/>
    <x v="2"/>
    <x v="6"/>
    <s v="Nortel Business Series Terminal T7208 Digital phone"/>
    <x v="1966"/>
    <n v="2"/>
    <n v="22.24"/>
    <x v="4"/>
    <x v="2"/>
  </r>
  <r>
    <n v="45069"/>
    <x v="437"/>
    <x v="3"/>
    <x v="1"/>
    <x v="8"/>
    <s v="Eldon Image Series Desk Accessories, Ebony"/>
    <x v="3285"/>
    <n v="3"/>
    <n v="16.3"/>
    <x v="4"/>
    <x v="2"/>
  </r>
  <r>
    <n v="45069"/>
    <x v="318"/>
    <x v="1"/>
    <x v="2"/>
    <x v="6"/>
    <s v="Mitel MiVoice 5330e IP Phone"/>
    <x v="3286"/>
    <n v="9"/>
    <n v="148.49"/>
    <x v="4"/>
    <x v="2"/>
  </r>
  <r>
    <n v="45069"/>
    <x v="64"/>
    <x v="33"/>
    <x v="0"/>
    <x v="0"/>
    <s v="Xerox 1949"/>
    <x v="1599"/>
    <n v="1"/>
    <n v="2.44"/>
    <x v="4"/>
    <x v="2"/>
  </r>
  <r>
    <n v="45069"/>
    <x v="757"/>
    <x v="2"/>
    <x v="2"/>
    <x v="16"/>
    <s v="Canon imageCLASS 2200 Advanced Copier"/>
    <x v="3287"/>
    <n v="4"/>
    <n v="1120"/>
    <x v="4"/>
    <x v="2"/>
  </r>
  <r>
    <n v="45069"/>
    <x v="757"/>
    <x v="2"/>
    <x v="0"/>
    <x v="3"/>
    <s v="Avery Legal 4-Ring Binder"/>
    <x v="3288"/>
    <n v="1"/>
    <n v="-4.2"/>
    <x v="4"/>
    <x v="2"/>
  </r>
  <r>
    <n v="45069"/>
    <x v="757"/>
    <x v="2"/>
    <x v="0"/>
    <x v="0"/>
    <s v="Xerox 224"/>
    <x v="320"/>
    <n v="2"/>
    <n v="3.63"/>
    <x v="4"/>
    <x v="2"/>
  </r>
  <r>
    <n v="45069"/>
    <x v="757"/>
    <x v="2"/>
    <x v="2"/>
    <x v="6"/>
    <s v="Avaya 5410 Digital phone"/>
    <x v="3289"/>
    <n v="3"/>
    <n v="-24.48"/>
    <x v="4"/>
    <x v="2"/>
  </r>
  <r>
    <n v="45070"/>
    <x v="469"/>
    <x v="6"/>
    <x v="0"/>
    <x v="14"/>
    <s v="Acme Hot Forged Carbon Steel Scissors with Nickel-Plated Handles, 3 7/8&quot; Cut, 8&quot;L"/>
    <x v="3290"/>
    <n v="5"/>
    <n v="20.16"/>
    <x v="4"/>
    <x v="2"/>
  </r>
  <r>
    <n v="45070"/>
    <x v="469"/>
    <x v="6"/>
    <x v="0"/>
    <x v="0"/>
    <s v="Xerox 1911"/>
    <x v="3291"/>
    <n v="4"/>
    <n v="91.97"/>
    <x v="4"/>
    <x v="2"/>
  </r>
  <r>
    <n v="45070"/>
    <x v="285"/>
    <x v="2"/>
    <x v="0"/>
    <x v="4"/>
    <s v="BIC Liqua Brite Liner"/>
    <x v="1306"/>
    <n v="3"/>
    <n v="3.33"/>
    <x v="4"/>
    <x v="2"/>
  </r>
  <r>
    <n v="45071"/>
    <x v="640"/>
    <x v="4"/>
    <x v="1"/>
    <x v="8"/>
    <s v="Eldon Expressions Mahogany Wood Desk Collection"/>
    <x v="2119"/>
    <n v="4"/>
    <n v="6.24"/>
    <x v="4"/>
    <x v="2"/>
  </r>
  <r>
    <n v="45071"/>
    <x v="640"/>
    <x v="4"/>
    <x v="0"/>
    <x v="0"/>
    <s v="Wirebound Service Call Books, 5 1/2&quot; x 4&quot;"/>
    <x v="49"/>
    <n v="2"/>
    <n v="9.2899999999999991"/>
    <x v="4"/>
    <x v="2"/>
  </r>
  <r>
    <n v="45071"/>
    <x v="640"/>
    <x v="4"/>
    <x v="0"/>
    <x v="2"/>
    <s v="Fellowes Strictly Business Drawer File, Letter/Legal Size"/>
    <x v="3292"/>
    <n v="9"/>
    <n v="152.12"/>
    <x v="4"/>
    <x v="2"/>
  </r>
  <r>
    <n v="45072"/>
    <x v="102"/>
    <x v="0"/>
    <x v="0"/>
    <x v="0"/>
    <s v="Xerox 212"/>
    <x v="320"/>
    <n v="2"/>
    <n v="3.63"/>
    <x v="4"/>
    <x v="2"/>
  </r>
  <r>
    <n v="45072"/>
    <x v="102"/>
    <x v="0"/>
    <x v="1"/>
    <x v="5"/>
    <s v="Office Star Flex Back Scooter Chair with White Frame"/>
    <x v="3293"/>
    <n v="5"/>
    <n v="-88.78"/>
    <x v="4"/>
    <x v="2"/>
  </r>
  <r>
    <n v="45072"/>
    <x v="102"/>
    <x v="0"/>
    <x v="0"/>
    <x v="0"/>
    <s v="Universal Premium White Copier/Laser Paper (20Lb. and 87 Bright)"/>
    <x v="632"/>
    <n v="3"/>
    <n v="5.2"/>
    <x v="4"/>
    <x v="2"/>
  </r>
  <r>
    <n v="45072"/>
    <x v="102"/>
    <x v="0"/>
    <x v="2"/>
    <x v="9"/>
    <s v="Logitech G13 Programmable Gameboard with LCD Display"/>
    <x v="3294"/>
    <n v="1"/>
    <n v="-7.2"/>
    <x v="4"/>
    <x v="2"/>
  </r>
  <r>
    <n v="45072"/>
    <x v="263"/>
    <x v="44"/>
    <x v="0"/>
    <x v="0"/>
    <s v="Weyerhaeuser First Choice Laser/Copy Paper (20Lb. and 88 Bright)"/>
    <x v="5"/>
    <n v="3"/>
    <n v="9.33"/>
    <x v="4"/>
    <x v="2"/>
  </r>
  <r>
    <n v="45072"/>
    <x v="263"/>
    <x v="44"/>
    <x v="0"/>
    <x v="3"/>
    <s v="Wilson Jones Turn Tabs Binder Tool for Ring Binders"/>
    <x v="99"/>
    <n v="2"/>
    <n v="4.43"/>
    <x v="4"/>
    <x v="2"/>
  </r>
  <r>
    <n v="45072"/>
    <x v="263"/>
    <x v="44"/>
    <x v="0"/>
    <x v="0"/>
    <s v="Telephone Message Books with Fax/Mobile Section, 5 1/2&quot; x 3 3/16&quot;"/>
    <x v="3295"/>
    <n v="2"/>
    <n v="5.84"/>
    <x v="4"/>
    <x v="2"/>
  </r>
  <r>
    <n v="45072"/>
    <x v="263"/>
    <x v="44"/>
    <x v="1"/>
    <x v="8"/>
    <s v="9-3/4 Diameter Round Wall Clock"/>
    <x v="3296"/>
    <n v="3"/>
    <n v="17.38"/>
    <x v="4"/>
    <x v="2"/>
  </r>
  <r>
    <n v="45072"/>
    <x v="495"/>
    <x v="2"/>
    <x v="0"/>
    <x v="4"/>
    <s v="OIC #2 Pencils, Medium Soft"/>
    <x v="3297"/>
    <n v="1"/>
    <n v="0.17"/>
    <x v="4"/>
    <x v="2"/>
  </r>
  <r>
    <n v="45072"/>
    <x v="495"/>
    <x v="2"/>
    <x v="0"/>
    <x v="12"/>
    <s v="Holmes HEPA Air Purifier"/>
    <x v="3298"/>
    <n v="2"/>
    <n v="6.53"/>
    <x v="4"/>
    <x v="2"/>
  </r>
  <r>
    <n v="45072"/>
    <x v="149"/>
    <x v="3"/>
    <x v="0"/>
    <x v="7"/>
    <s v="Alliance Big Bands Rubber Bands, 12/Pack"/>
    <x v="62"/>
    <n v="3"/>
    <n v="0"/>
    <x v="4"/>
    <x v="2"/>
  </r>
  <r>
    <n v="45072"/>
    <x v="149"/>
    <x v="3"/>
    <x v="0"/>
    <x v="0"/>
    <s v="Xerox 1946"/>
    <x v="413"/>
    <n v="7"/>
    <n v="21.77"/>
    <x v="4"/>
    <x v="2"/>
  </r>
  <r>
    <n v="45072"/>
    <x v="149"/>
    <x v="3"/>
    <x v="2"/>
    <x v="6"/>
    <s v="Cisco SPA508G"/>
    <x v="1536"/>
    <n v="4"/>
    <n v="23.76"/>
    <x v="4"/>
    <x v="2"/>
  </r>
  <r>
    <n v="45072"/>
    <x v="149"/>
    <x v="3"/>
    <x v="1"/>
    <x v="5"/>
    <s v="Global Low Back Tilter Chair"/>
    <x v="3299"/>
    <n v="6"/>
    <n v="-84.82"/>
    <x v="4"/>
    <x v="2"/>
  </r>
  <r>
    <n v="45072"/>
    <x v="149"/>
    <x v="3"/>
    <x v="2"/>
    <x v="15"/>
    <s v="Fellowes Powershred HS-440 4-Sheet High Security Shredder"/>
    <x v="3300"/>
    <n v="3"/>
    <n v="116.24"/>
    <x v="4"/>
    <x v="2"/>
  </r>
  <r>
    <n v="45072"/>
    <x v="552"/>
    <x v="16"/>
    <x v="0"/>
    <x v="2"/>
    <s v="Advantus Rolling Drawer Organizers"/>
    <x v="3301"/>
    <n v="6"/>
    <n v="13.85"/>
    <x v="4"/>
    <x v="2"/>
  </r>
  <r>
    <n v="45072"/>
    <x v="552"/>
    <x v="16"/>
    <x v="2"/>
    <x v="9"/>
    <s v="ImationÂ 32GB Pocket Pro USB 3.0Â Flash DriveÂ - 32 GB - Black - 1 P ..."/>
    <x v="3302"/>
    <n v="2"/>
    <n v="11.98"/>
    <x v="4"/>
    <x v="2"/>
  </r>
  <r>
    <n v="45072"/>
    <x v="752"/>
    <x v="21"/>
    <x v="1"/>
    <x v="8"/>
    <s v="Nu-Dell Float Frame 11 x 14 1/2"/>
    <x v="3303"/>
    <n v="3"/>
    <n v="11.31"/>
    <x v="4"/>
    <x v="2"/>
  </r>
  <r>
    <n v="45073"/>
    <x v="174"/>
    <x v="14"/>
    <x v="1"/>
    <x v="5"/>
    <s v="HON 5400 Series Task Chairs for Big and Tall"/>
    <x v="3304"/>
    <n v="5"/>
    <n v="700.98"/>
    <x v="4"/>
    <x v="2"/>
  </r>
  <r>
    <n v="45073"/>
    <x v="174"/>
    <x v="14"/>
    <x v="0"/>
    <x v="0"/>
    <s v="Xerox 1910"/>
    <x v="1399"/>
    <n v="3"/>
    <n v="69.180000000000007"/>
    <x v="4"/>
    <x v="2"/>
  </r>
  <r>
    <n v="45073"/>
    <x v="174"/>
    <x v="14"/>
    <x v="0"/>
    <x v="0"/>
    <s v="Xerox 1915"/>
    <x v="3305"/>
    <n v="3"/>
    <n v="150.97999999999999"/>
    <x v="4"/>
    <x v="2"/>
  </r>
  <r>
    <n v="45073"/>
    <x v="267"/>
    <x v="1"/>
    <x v="1"/>
    <x v="8"/>
    <s v="36X48 HARDFLOOR CHAIRMAT"/>
    <x v="2194"/>
    <n v="3"/>
    <n v="-33.36"/>
    <x v="4"/>
    <x v="2"/>
  </r>
  <r>
    <n v="45073"/>
    <x v="267"/>
    <x v="1"/>
    <x v="1"/>
    <x v="8"/>
    <s v="G.E. Halogen Desk Lamp Bulbs"/>
    <x v="614"/>
    <n v="2"/>
    <n v="-1.68"/>
    <x v="4"/>
    <x v="2"/>
  </r>
  <r>
    <n v="45073"/>
    <x v="267"/>
    <x v="1"/>
    <x v="0"/>
    <x v="2"/>
    <s v="Standard Rollaway File with Lock"/>
    <x v="3306"/>
    <n v="9"/>
    <n v="97.3"/>
    <x v="4"/>
    <x v="2"/>
  </r>
  <r>
    <n v="45073"/>
    <x v="462"/>
    <x v="3"/>
    <x v="0"/>
    <x v="0"/>
    <s v="Wirebound Message Books, Four 2 3/4 x 5 White Forms per Page"/>
    <x v="3307"/>
    <n v="2"/>
    <n v="6.15"/>
    <x v="4"/>
    <x v="2"/>
  </r>
  <r>
    <n v="45074"/>
    <x v="329"/>
    <x v="29"/>
    <x v="0"/>
    <x v="4"/>
    <s v="Boston School Pro Electric Pencil Sharpener, 1670"/>
    <x v="3308"/>
    <n v="6"/>
    <n v="50.19"/>
    <x v="4"/>
    <x v="2"/>
  </r>
  <r>
    <n v="45074"/>
    <x v="566"/>
    <x v="16"/>
    <x v="1"/>
    <x v="5"/>
    <s v="Novimex Fabric Task Chair"/>
    <x v="3309"/>
    <n v="8"/>
    <n v="-24.39"/>
    <x v="4"/>
    <x v="2"/>
  </r>
  <r>
    <n v="45074"/>
    <x v="566"/>
    <x v="16"/>
    <x v="0"/>
    <x v="0"/>
    <s v="Great White Multi-Use Recycled Paper (20Lb. and 84 Bright)"/>
    <x v="3310"/>
    <n v="13"/>
    <n v="19.440000000000001"/>
    <x v="4"/>
    <x v="2"/>
  </r>
  <r>
    <n v="45074"/>
    <x v="68"/>
    <x v="3"/>
    <x v="0"/>
    <x v="12"/>
    <s v="Kensington 7 Outlet MasterPiece HOMEOFFICE Power Control Center"/>
    <x v="3311"/>
    <n v="2"/>
    <n v="78.67"/>
    <x v="4"/>
    <x v="2"/>
  </r>
  <r>
    <n v="45074"/>
    <x v="68"/>
    <x v="3"/>
    <x v="0"/>
    <x v="0"/>
    <s v="Xerox 1991"/>
    <x v="1672"/>
    <n v="8"/>
    <n v="84.05"/>
    <x v="4"/>
    <x v="2"/>
  </r>
  <r>
    <n v="45074"/>
    <x v="68"/>
    <x v="3"/>
    <x v="2"/>
    <x v="9"/>
    <s v="ImationÂ Clip USBÂ flash driveÂ - 8 GB"/>
    <x v="3312"/>
    <n v="7"/>
    <n v="7.9"/>
    <x v="4"/>
    <x v="2"/>
  </r>
  <r>
    <n v="45074"/>
    <x v="68"/>
    <x v="3"/>
    <x v="0"/>
    <x v="3"/>
    <s v="Wilson Jones Hanging View Binder, White, 1&quot;"/>
    <x v="850"/>
    <n v="4"/>
    <n v="7.38"/>
    <x v="4"/>
    <x v="2"/>
  </r>
  <r>
    <n v="45074"/>
    <x v="68"/>
    <x v="3"/>
    <x v="2"/>
    <x v="15"/>
    <s v="Okidata C331dn Printer"/>
    <x v="2213"/>
    <n v="2"/>
    <n v="41.88"/>
    <x v="4"/>
    <x v="2"/>
  </r>
  <r>
    <n v="45074"/>
    <x v="150"/>
    <x v="20"/>
    <x v="0"/>
    <x v="14"/>
    <s v="Fiskars Softgrip Scissors"/>
    <x v="3197"/>
    <n v="5"/>
    <n v="15.37"/>
    <x v="4"/>
    <x v="2"/>
  </r>
  <r>
    <n v="45074"/>
    <x v="451"/>
    <x v="1"/>
    <x v="2"/>
    <x v="6"/>
    <s v="Wilson Electronics DB Pro Signal Booster"/>
    <x v="3313"/>
    <n v="1"/>
    <n v="25.06"/>
    <x v="4"/>
    <x v="2"/>
  </r>
  <r>
    <n v="45075"/>
    <x v="556"/>
    <x v="33"/>
    <x v="2"/>
    <x v="6"/>
    <s v="Panasonic KX-TG9471B"/>
    <x v="2239"/>
    <n v="5"/>
    <n v="274.39"/>
    <x v="4"/>
    <x v="2"/>
  </r>
  <r>
    <n v="45075"/>
    <x v="556"/>
    <x v="33"/>
    <x v="0"/>
    <x v="3"/>
    <s v="Presstex Flexible Ring Binders"/>
    <x v="3314"/>
    <n v="5"/>
    <n v="11.38"/>
    <x v="4"/>
    <x v="2"/>
  </r>
  <r>
    <n v="45075"/>
    <x v="745"/>
    <x v="15"/>
    <x v="0"/>
    <x v="3"/>
    <s v="GBC ProClick Spines for 32-Hole Punch"/>
    <x v="3315"/>
    <n v="3"/>
    <n v="-8.65"/>
    <x v="4"/>
    <x v="2"/>
  </r>
  <r>
    <n v="45075"/>
    <x v="745"/>
    <x v="15"/>
    <x v="0"/>
    <x v="4"/>
    <s v="Newell 333"/>
    <x v="192"/>
    <n v="2"/>
    <n v="0.33"/>
    <x v="4"/>
    <x v="2"/>
  </r>
  <r>
    <n v="45075"/>
    <x v="745"/>
    <x v="15"/>
    <x v="1"/>
    <x v="8"/>
    <s v="3M Polarizing Light Filter Sleeves"/>
    <x v="3316"/>
    <n v="3"/>
    <n v="14.55"/>
    <x v="4"/>
    <x v="2"/>
  </r>
  <r>
    <n v="45076"/>
    <x v="706"/>
    <x v="26"/>
    <x v="0"/>
    <x v="3"/>
    <s v="Vinyl Sectional Post Binders"/>
    <x v="3317"/>
    <n v="2"/>
    <n v="-15.08"/>
    <x v="4"/>
    <x v="2"/>
  </r>
  <r>
    <n v="45076"/>
    <x v="706"/>
    <x v="26"/>
    <x v="0"/>
    <x v="3"/>
    <s v="GBC Standard Therm-A-Bind Covers"/>
    <x v="1700"/>
    <n v="2"/>
    <n v="-11.96"/>
    <x v="4"/>
    <x v="2"/>
  </r>
  <r>
    <n v="45076"/>
    <x v="706"/>
    <x v="26"/>
    <x v="1"/>
    <x v="5"/>
    <s v="Global Troy Executive Leather Low-Back Tilter"/>
    <x v="690"/>
    <n v="2"/>
    <n v="50.1"/>
    <x v="4"/>
    <x v="2"/>
  </r>
  <r>
    <n v="45076"/>
    <x v="706"/>
    <x v="26"/>
    <x v="0"/>
    <x v="3"/>
    <s v="Storex Flexible Poly Binders with Double Pockets"/>
    <x v="2039"/>
    <n v="3"/>
    <n v="-1.9"/>
    <x v="4"/>
    <x v="2"/>
  </r>
  <r>
    <n v="45076"/>
    <x v="706"/>
    <x v="26"/>
    <x v="0"/>
    <x v="0"/>
    <s v="White Dual Perf Computer Printout Paper, 2700 Sheets, 1 Part, Heavyweight, 20 lbs., 14 7/8 x 11"/>
    <x v="3318"/>
    <n v="1"/>
    <n v="11.89"/>
    <x v="4"/>
    <x v="2"/>
  </r>
  <r>
    <n v="45076"/>
    <x v="758"/>
    <x v="25"/>
    <x v="0"/>
    <x v="3"/>
    <s v="Angle-D Ring Binders"/>
    <x v="462"/>
    <n v="2"/>
    <n v="-2.63"/>
    <x v="4"/>
    <x v="2"/>
  </r>
  <r>
    <n v="45076"/>
    <x v="196"/>
    <x v="10"/>
    <x v="2"/>
    <x v="16"/>
    <s v="Canon Imageclass D680 Copier / Fax"/>
    <x v="3319"/>
    <n v="2"/>
    <n v="70"/>
    <x v="4"/>
    <x v="2"/>
  </r>
  <r>
    <n v="45076"/>
    <x v="123"/>
    <x v="6"/>
    <x v="1"/>
    <x v="13"/>
    <s v="Hon Rectangular Conference Tables"/>
    <x v="3320"/>
    <n v="10"/>
    <n v="386.84"/>
    <x v="4"/>
    <x v="2"/>
  </r>
  <r>
    <n v="45076"/>
    <x v="123"/>
    <x v="6"/>
    <x v="2"/>
    <x v="9"/>
    <s v="Plantronics CS510 - Over-the-Head monaural Wireless Headset System"/>
    <x v="3321"/>
    <n v="6"/>
    <n v="653.29999999999995"/>
    <x v="4"/>
    <x v="2"/>
  </r>
  <r>
    <n v="45076"/>
    <x v="123"/>
    <x v="6"/>
    <x v="0"/>
    <x v="1"/>
    <s v="Avery 473"/>
    <x v="3322"/>
    <n v="6"/>
    <n v="29.81"/>
    <x v="4"/>
    <x v="2"/>
  </r>
  <r>
    <n v="45076"/>
    <x v="176"/>
    <x v="10"/>
    <x v="0"/>
    <x v="12"/>
    <s v="Euro-Pro Shark Turbo Vacuum"/>
    <x v="1099"/>
    <n v="5"/>
    <n v="9.2899999999999991"/>
    <x v="4"/>
    <x v="2"/>
  </r>
  <r>
    <n v="45076"/>
    <x v="483"/>
    <x v="3"/>
    <x v="0"/>
    <x v="0"/>
    <s v="Xerox 228"/>
    <x v="2167"/>
    <n v="6"/>
    <n v="18.66"/>
    <x v="4"/>
    <x v="2"/>
  </r>
  <r>
    <n v="45076"/>
    <x v="306"/>
    <x v="21"/>
    <x v="0"/>
    <x v="12"/>
    <s v="Acco 7-Outlet Masterpiece Power Center, Wihtout Fax/Phone Line Protection"/>
    <x v="3323"/>
    <n v="3"/>
    <n v="109.42"/>
    <x v="4"/>
    <x v="2"/>
  </r>
  <r>
    <n v="45076"/>
    <x v="306"/>
    <x v="21"/>
    <x v="1"/>
    <x v="8"/>
    <s v="DAX Charcoal/Nickel-Tone Document Frame, 5 x 7"/>
    <x v="3324"/>
    <n v="5"/>
    <n v="21.33"/>
    <x v="4"/>
    <x v="2"/>
  </r>
  <r>
    <n v="45076"/>
    <x v="306"/>
    <x v="21"/>
    <x v="0"/>
    <x v="2"/>
    <s v="Eldon Simplefile Box Office"/>
    <x v="3325"/>
    <n v="4"/>
    <n v="13.93"/>
    <x v="4"/>
    <x v="2"/>
  </r>
  <r>
    <n v="45076"/>
    <x v="306"/>
    <x v="21"/>
    <x v="0"/>
    <x v="4"/>
    <s v="Newell 333"/>
    <x v="638"/>
    <n v="2"/>
    <n v="1.45"/>
    <x v="4"/>
    <x v="2"/>
  </r>
  <r>
    <n v="45076"/>
    <x v="306"/>
    <x v="21"/>
    <x v="0"/>
    <x v="0"/>
    <s v="Xerox 1915"/>
    <x v="1365"/>
    <n v="6"/>
    <n v="301.97000000000003"/>
    <x v="4"/>
    <x v="2"/>
  </r>
  <r>
    <n v="45076"/>
    <x v="306"/>
    <x v="21"/>
    <x v="0"/>
    <x v="4"/>
    <s v="Newell 343"/>
    <x v="2742"/>
    <n v="5"/>
    <n v="3.97"/>
    <x v="4"/>
    <x v="2"/>
  </r>
  <r>
    <n v="45076"/>
    <x v="306"/>
    <x v="21"/>
    <x v="0"/>
    <x v="0"/>
    <s v="Xerox 217"/>
    <x v="413"/>
    <n v="7"/>
    <n v="21.77"/>
    <x v="4"/>
    <x v="2"/>
  </r>
  <r>
    <n v="45076"/>
    <x v="306"/>
    <x v="21"/>
    <x v="2"/>
    <x v="6"/>
    <s v="VTech DS6151"/>
    <x v="2850"/>
    <n v="1"/>
    <n v="35.28"/>
    <x v="4"/>
    <x v="2"/>
  </r>
  <r>
    <n v="45076"/>
    <x v="739"/>
    <x v="3"/>
    <x v="1"/>
    <x v="8"/>
    <s v="36X48 HARDFLOOR CHAIRMAT"/>
    <x v="3326"/>
    <n v="8"/>
    <n v="11.75"/>
    <x v="4"/>
    <x v="2"/>
  </r>
  <r>
    <n v="45076"/>
    <x v="615"/>
    <x v="6"/>
    <x v="0"/>
    <x v="10"/>
    <s v="Redi-Strip #10 Envelopes, 4 1/8 x 9 1/2"/>
    <x v="3327"/>
    <n v="9"/>
    <n v="12.74"/>
    <x v="4"/>
    <x v="2"/>
  </r>
  <r>
    <n v="45076"/>
    <x v="615"/>
    <x v="6"/>
    <x v="2"/>
    <x v="9"/>
    <s v="Sony Micro Vault Click 16 GB USB 2.0 Flash Drive"/>
    <x v="2906"/>
    <n v="2"/>
    <n v="26.88"/>
    <x v="4"/>
    <x v="2"/>
  </r>
  <r>
    <n v="45076"/>
    <x v="372"/>
    <x v="0"/>
    <x v="2"/>
    <x v="6"/>
    <s v="Anker 36W 4-Port USB Wall Charger Travel Power Adapter for iPhone 5s 5c 5"/>
    <x v="1813"/>
    <n v="5"/>
    <n v="8"/>
    <x v="4"/>
    <x v="2"/>
  </r>
  <r>
    <n v="45076"/>
    <x v="372"/>
    <x v="0"/>
    <x v="2"/>
    <x v="9"/>
    <s v="Sony Micro Vault Click 16 GB USB 2.0 Flash Drive"/>
    <x v="597"/>
    <n v="5"/>
    <n v="11.2"/>
    <x v="4"/>
    <x v="2"/>
  </r>
  <r>
    <n v="45077"/>
    <x v="443"/>
    <x v="1"/>
    <x v="1"/>
    <x v="8"/>
    <s v="Executive Impressions 16-1/2&quot; Circular Wall Clock"/>
    <x v="890"/>
    <n v="3"/>
    <n v="-12.83"/>
    <x v="4"/>
    <x v="2"/>
  </r>
  <r>
    <n v="45077"/>
    <x v="443"/>
    <x v="1"/>
    <x v="0"/>
    <x v="0"/>
    <s v="Xerox 1899"/>
    <x v="535"/>
    <n v="4"/>
    <n v="6.7"/>
    <x v="4"/>
    <x v="2"/>
  </r>
  <r>
    <n v="45077"/>
    <x v="443"/>
    <x v="1"/>
    <x v="1"/>
    <x v="5"/>
    <s v="Global Highback Leather Tilter in Burgundy"/>
    <x v="3328"/>
    <n v="3"/>
    <n v="-38.22"/>
    <x v="4"/>
    <x v="2"/>
  </r>
  <r>
    <n v="45077"/>
    <x v="443"/>
    <x v="1"/>
    <x v="0"/>
    <x v="0"/>
    <s v="Xerox 212"/>
    <x v="320"/>
    <n v="2"/>
    <n v="3.63"/>
    <x v="4"/>
    <x v="2"/>
  </r>
  <r>
    <n v="45077"/>
    <x v="685"/>
    <x v="20"/>
    <x v="0"/>
    <x v="3"/>
    <s v="Avery Hidden Tab Dividers for Binding Systems"/>
    <x v="2288"/>
    <n v="3"/>
    <n v="2.3199999999999998"/>
    <x v="4"/>
    <x v="2"/>
  </r>
  <r>
    <n v="45077"/>
    <x v="685"/>
    <x v="20"/>
    <x v="2"/>
    <x v="6"/>
    <s v="Jackery Bar Premium Fast-charging Portable Charger"/>
    <x v="3329"/>
    <n v="6"/>
    <n v="88.05"/>
    <x v="4"/>
    <x v="2"/>
  </r>
  <r>
    <n v="45079"/>
    <x v="385"/>
    <x v="2"/>
    <x v="0"/>
    <x v="2"/>
    <s v="Carina Double Wide Media Storage Towers in Natural &amp; Black"/>
    <x v="876"/>
    <n v="1"/>
    <n v="-12.96"/>
    <x v="5"/>
    <x v="2"/>
  </r>
  <r>
    <n v="45079"/>
    <x v="150"/>
    <x v="22"/>
    <x v="0"/>
    <x v="0"/>
    <s v="Riverleaf Stik-Withit Designer Note Cubes"/>
    <x v="1266"/>
    <n v="3"/>
    <n v="13.88"/>
    <x v="5"/>
    <x v="2"/>
  </r>
  <r>
    <n v="45079"/>
    <x v="150"/>
    <x v="22"/>
    <x v="0"/>
    <x v="3"/>
    <s v="Acco PRESSTEX Data Binder with Storage Hooks, Dark Blue, 14 7/8&quot; X 11&quot;"/>
    <x v="3330"/>
    <n v="12"/>
    <n v="18.72"/>
    <x v="5"/>
    <x v="2"/>
  </r>
  <r>
    <n v="45079"/>
    <x v="150"/>
    <x v="22"/>
    <x v="0"/>
    <x v="3"/>
    <s v="Acco Translucent Poly Ring Binders"/>
    <x v="3331"/>
    <n v="3"/>
    <n v="3.93"/>
    <x v="5"/>
    <x v="2"/>
  </r>
  <r>
    <n v="45080"/>
    <x v="85"/>
    <x v="3"/>
    <x v="1"/>
    <x v="13"/>
    <s v="Hon 61000 Series Interactive Training Tables"/>
    <x v="3235"/>
    <n v="2"/>
    <n v="-1.78"/>
    <x v="5"/>
    <x v="2"/>
  </r>
  <r>
    <n v="45081"/>
    <x v="502"/>
    <x v="6"/>
    <x v="0"/>
    <x v="0"/>
    <s v="Snap-A-Way Black Print Carbonless Ruled Speed Letter, Triplicate"/>
    <x v="1184"/>
    <n v="2"/>
    <n v="35.659999999999997"/>
    <x v="5"/>
    <x v="2"/>
  </r>
  <r>
    <n v="45081"/>
    <x v="318"/>
    <x v="1"/>
    <x v="0"/>
    <x v="0"/>
    <s v="Xerox 1957"/>
    <x v="499"/>
    <n v="5"/>
    <n v="9.4"/>
    <x v="5"/>
    <x v="2"/>
  </r>
  <r>
    <n v="45081"/>
    <x v="318"/>
    <x v="1"/>
    <x v="1"/>
    <x v="8"/>
    <s v="Luxo Professional Fluorescent Magnifier Lamp with Clamp-Mount Base"/>
    <x v="3332"/>
    <n v="5"/>
    <n v="-356.73"/>
    <x v="5"/>
    <x v="2"/>
  </r>
  <r>
    <n v="45081"/>
    <x v="318"/>
    <x v="1"/>
    <x v="1"/>
    <x v="8"/>
    <s v="Staple-based wall hangings"/>
    <x v="3333"/>
    <n v="3"/>
    <n v="-4.68"/>
    <x v="5"/>
    <x v="2"/>
  </r>
  <r>
    <n v="45081"/>
    <x v="318"/>
    <x v="1"/>
    <x v="2"/>
    <x v="6"/>
    <s v="PureGear Roll-On Screen Protector"/>
    <x v="665"/>
    <n v="2"/>
    <n v="11.19"/>
    <x v="5"/>
    <x v="2"/>
  </r>
  <r>
    <n v="45081"/>
    <x v="318"/>
    <x v="1"/>
    <x v="1"/>
    <x v="13"/>
    <s v="KI Conference Tables"/>
    <x v="3334"/>
    <n v="5"/>
    <n v="-120.51"/>
    <x v="5"/>
    <x v="2"/>
  </r>
  <r>
    <n v="45081"/>
    <x v="318"/>
    <x v="1"/>
    <x v="1"/>
    <x v="8"/>
    <s v="Eldon 100 Class Desk Accessories"/>
    <x v="3335"/>
    <n v="3"/>
    <n v="-2.83"/>
    <x v="5"/>
    <x v="2"/>
  </r>
  <r>
    <n v="45081"/>
    <x v="318"/>
    <x v="1"/>
    <x v="0"/>
    <x v="4"/>
    <s v="Binney &amp; Smith Crayola Metallic Colored Pencils, 8-Color Set"/>
    <x v="217"/>
    <n v="2"/>
    <n v="1.2"/>
    <x v="5"/>
    <x v="2"/>
  </r>
  <r>
    <n v="45081"/>
    <x v="647"/>
    <x v="20"/>
    <x v="0"/>
    <x v="0"/>
    <s v="Easy-staple paper"/>
    <x v="98"/>
    <n v="3"/>
    <n v="7.02"/>
    <x v="5"/>
    <x v="2"/>
  </r>
  <r>
    <n v="45081"/>
    <x v="647"/>
    <x v="20"/>
    <x v="2"/>
    <x v="15"/>
    <s v="Panasonic KX MC6040 Color Laser Multifunction Printer"/>
    <x v="3336"/>
    <n v="3"/>
    <n v="364.46"/>
    <x v="5"/>
    <x v="2"/>
  </r>
  <r>
    <n v="45081"/>
    <x v="647"/>
    <x v="20"/>
    <x v="1"/>
    <x v="11"/>
    <s v="Sauder Inglewood Library Bookcases"/>
    <x v="3337"/>
    <n v="1"/>
    <n v="5.13"/>
    <x v="5"/>
    <x v="2"/>
  </r>
  <r>
    <n v="45081"/>
    <x v="647"/>
    <x v="20"/>
    <x v="1"/>
    <x v="8"/>
    <s v="Linden 10&quot; Round Wall Clock, Black"/>
    <x v="3338"/>
    <n v="4"/>
    <n v="20.78"/>
    <x v="5"/>
    <x v="2"/>
  </r>
  <r>
    <n v="45082"/>
    <x v="179"/>
    <x v="2"/>
    <x v="0"/>
    <x v="2"/>
    <s v="Eldon Base for stackable storage shelf, platinum"/>
    <x v="3339"/>
    <n v="4"/>
    <n v="-23.36"/>
    <x v="5"/>
    <x v="2"/>
  </r>
  <r>
    <n v="45082"/>
    <x v="179"/>
    <x v="2"/>
    <x v="0"/>
    <x v="1"/>
    <s v="Avery 502"/>
    <x v="2026"/>
    <n v="3"/>
    <n v="2.65"/>
    <x v="5"/>
    <x v="2"/>
  </r>
  <r>
    <n v="45082"/>
    <x v="219"/>
    <x v="7"/>
    <x v="0"/>
    <x v="2"/>
    <s v="Standard Rollaway File with Lock"/>
    <x v="2856"/>
    <n v="2"/>
    <n v="93.7"/>
    <x v="5"/>
    <x v="2"/>
  </r>
  <r>
    <n v="45082"/>
    <x v="219"/>
    <x v="7"/>
    <x v="0"/>
    <x v="4"/>
    <s v="Newell 314"/>
    <x v="280"/>
    <n v="2"/>
    <n v="2.79"/>
    <x v="5"/>
    <x v="2"/>
  </r>
  <r>
    <n v="45082"/>
    <x v="219"/>
    <x v="7"/>
    <x v="0"/>
    <x v="1"/>
    <s v="Avery White Multi-Purpose Labels"/>
    <x v="98"/>
    <n v="3"/>
    <n v="6.87"/>
    <x v="5"/>
    <x v="2"/>
  </r>
  <r>
    <n v="45082"/>
    <x v="74"/>
    <x v="3"/>
    <x v="0"/>
    <x v="3"/>
    <s v="Avery Non-Stick Binders"/>
    <x v="3340"/>
    <n v="6"/>
    <n v="7"/>
    <x v="5"/>
    <x v="2"/>
  </r>
  <r>
    <n v="45082"/>
    <x v="74"/>
    <x v="3"/>
    <x v="0"/>
    <x v="12"/>
    <s v="Acco 6 Outlet Guardian Premium Surge Suppressor"/>
    <x v="1244"/>
    <n v="4"/>
    <n v="15.72"/>
    <x v="5"/>
    <x v="2"/>
  </r>
  <r>
    <n v="45082"/>
    <x v="590"/>
    <x v="22"/>
    <x v="0"/>
    <x v="14"/>
    <s v="Acme Box Cutter Scissors"/>
    <x v="3341"/>
    <n v="6"/>
    <n v="15.96"/>
    <x v="5"/>
    <x v="2"/>
  </r>
  <r>
    <n v="45083"/>
    <x v="554"/>
    <x v="1"/>
    <x v="2"/>
    <x v="6"/>
    <s v="Cisco Small Business SPA 502G VoIP phone"/>
    <x v="3342"/>
    <n v="4"/>
    <n v="28.72"/>
    <x v="5"/>
    <x v="2"/>
  </r>
  <r>
    <n v="45083"/>
    <x v="56"/>
    <x v="32"/>
    <x v="0"/>
    <x v="2"/>
    <s v="Letter Size Cart"/>
    <x v="2641"/>
    <n v="5"/>
    <n v="207.15"/>
    <x v="5"/>
    <x v="2"/>
  </r>
  <r>
    <n v="45083"/>
    <x v="759"/>
    <x v="32"/>
    <x v="0"/>
    <x v="0"/>
    <s v="Xerox 1935"/>
    <x v="1479"/>
    <n v="4"/>
    <n v="48.54"/>
    <x v="5"/>
    <x v="2"/>
  </r>
  <r>
    <n v="45083"/>
    <x v="584"/>
    <x v="13"/>
    <x v="2"/>
    <x v="9"/>
    <s v="Logitech Trackman Marble Mouse"/>
    <x v="1468"/>
    <n v="6"/>
    <n v="75.569999999999993"/>
    <x v="5"/>
    <x v="2"/>
  </r>
  <r>
    <n v="45083"/>
    <x v="584"/>
    <x v="13"/>
    <x v="2"/>
    <x v="9"/>
    <s v="Kingston Digital DataTraveler 16GB USB 2.0"/>
    <x v="3077"/>
    <n v="3"/>
    <n v="5.0999999999999996"/>
    <x v="5"/>
    <x v="2"/>
  </r>
  <r>
    <n v="45083"/>
    <x v="584"/>
    <x v="13"/>
    <x v="2"/>
    <x v="9"/>
    <s v="Plantronics S12 Corded Telephone Headset System"/>
    <x v="1880"/>
    <n v="3"/>
    <n v="129.35"/>
    <x v="5"/>
    <x v="2"/>
  </r>
  <r>
    <n v="45083"/>
    <x v="584"/>
    <x v="13"/>
    <x v="0"/>
    <x v="0"/>
    <s v="Xerox 191"/>
    <x v="2268"/>
    <n v="3"/>
    <n v="28.17"/>
    <x v="5"/>
    <x v="2"/>
  </r>
  <r>
    <n v="45083"/>
    <x v="584"/>
    <x v="13"/>
    <x v="0"/>
    <x v="3"/>
    <s v="Trimflex Flexible Post Binders"/>
    <x v="1904"/>
    <n v="3"/>
    <n v="30.79"/>
    <x v="5"/>
    <x v="2"/>
  </r>
  <r>
    <n v="45083"/>
    <x v="584"/>
    <x v="13"/>
    <x v="0"/>
    <x v="3"/>
    <s v="Avery Binder Labels"/>
    <x v="2069"/>
    <n v="3"/>
    <n v="5.6"/>
    <x v="5"/>
    <x v="2"/>
  </r>
  <r>
    <n v="45083"/>
    <x v="584"/>
    <x v="13"/>
    <x v="0"/>
    <x v="0"/>
    <s v="Xerox 230"/>
    <x v="115"/>
    <n v="2"/>
    <n v="6.22"/>
    <x v="5"/>
    <x v="2"/>
  </r>
  <r>
    <n v="45083"/>
    <x v="237"/>
    <x v="3"/>
    <x v="0"/>
    <x v="1"/>
    <s v="Avery 488"/>
    <x v="3343"/>
    <n v="7"/>
    <n v="10.58"/>
    <x v="5"/>
    <x v="2"/>
  </r>
  <r>
    <n v="45083"/>
    <x v="237"/>
    <x v="3"/>
    <x v="0"/>
    <x v="0"/>
    <s v="Xerox Blank Computer Paper"/>
    <x v="3344"/>
    <n v="5"/>
    <n v="46.95"/>
    <x v="5"/>
    <x v="2"/>
  </r>
  <r>
    <n v="45083"/>
    <x v="5"/>
    <x v="3"/>
    <x v="2"/>
    <x v="6"/>
    <s v="Samsung Galaxy Mega 6.3"/>
    <x v="3345"/>
    <n v="9"/>
    <n v="226.79"/>
    <x v="5"/>
    <x v="2"/>
  </r>
  <r>
    <n v="45083"/>
    <x v="5"/>
    <x v="3"/>
    <x v="2"/>
    <x v="9"/>
    <s v="Rosewill 107 Normal Keys USB Wired Standard Keyboard"/>
    <x v="2503"/>
    <n v="2"/>
    <n v="3.77"/>
    <x v="5"/>
    <x v="2"/>
  </r>
  <r>
    <n v="45083"/>
    <x v="5"/>
    <x v="3"/>
    <x v="2"/>
    <x v="6"/>
    <s v="Bose SoundLink Bluetooth Speaker"/>
    <x v="3346"/>
    <n v="3"/>
    <n v="161.19"/>
    <x v="5"/>
    <x v="2"/>
  </r>
  <r>
    <n v="45083"/>
    <x v="760"/>
    <x v="10"/>
    <x v="1"/>
    <x v="8"/>
    <s v="Electrix Halogen Magnifier Lamp"/>
    <x v="3347"/>
    <n v="3"/>
    <n v="34.97"/>
    <x v="5"/>
    <x v="2"/>
  </r>
  <r>
    <n v="45083"/>
    <x v="760"/>
    <x v="10"/>
    <x v="1"/>
    <x v="8"/>
    <s v="Deflect-o EconoMat Nonstudded, No Bevel Mat"/>
    <x v="3144"/>
    <n v="2"/>
    <n v="0"/>
    <x v="5"/>
    <x v="2"/>
  </r>
  <r>
    <n v="45084"/>
    <x v="476"/>
    <x v="20"/>
    <x v="0"/>
    <x v="0"/>
    <s v="Xerox 226"/>
    <x v="331"/>
    <n v="5"/>
    <n v="15.55"/>
    <x v="5"/>
    <x v="2"/>
  </r>
  <r>
    <n v="45084"/>
    <x v="365"/>
    <x v="3"/>
    <x v="0"/>
    <x v="3"/>
    <s v="Avery Hanging File Binders"/>
    <x v="3348"/>
    <n v="1"/>
    <n v="1.55"/>
    <x v="5"/>
    <x v="2"/>
  </r>
  <r>
    <n v="45084"/>
    <x v="365"/>
    <x v="3"/>
    <x v="0"/>
    <x v="0"/>
    <s v="While You Were Out Pads, 50 per Pad, 4 x 5 1/4, Green Cycle"/>
    <x v="2929"/>
    <n v="1"/>
    <n v="2.3199999999999998"/>
    <x v="5"/>
    <x v="2"/>
  </r>
  <r>
    <n v="45084"/>
    <x v="761"/>
    <x v="2"/>
    <x v="0"/>
    <x v="7"/>
    <s v="Ideal Clamps"/>
    <x v="1838"/>
    <n v="6"/>
    <n v="3.5"/>
    <x v="5"/>
    <x v="2"/>
  </r>
  <r>
    <n v="45086"/>
    <x v="193"/>
    <x v="3"/>
    <x v="2"/>
    <x v="6"/>
    <s v="Avaya 4621SW VoIP phone"/>
    <x v="2779"/>
    <n v="3"/>
    <n v="19.97"/>
    <x v="5"/>
    <x v="2"/>
  </r>
  <r>
    <n v="45086"/>
    <x v="460"/>
    <x v="16"/>
    <x v="2"/>
    <x v="15"/>
    <s v="Cisco CP-7937G Unified IP Conference Station Phone"/>
    <x v="3349"/>
    <n v="2"/>
    <n v="-27.83"/>
    <x v="5"/>
    <x v="2"/>
  </r>
  <r>
    <n v="45086"/>
    <x v="622"/>
    <x v="3"/>
    <x v="1"/>
    <x v="5"/>
    <s v="Global Deluxe Stacking Chair, Gray"/>
    <x v="205"/>
    <n v="3"/>
    <n v="13.76"/>
    <x v="5"/>
    <x v="2"/>
  </r>
  <r>
    <n v="45086"/>
    <x v="499"/>
    <x v="28"/>
    <x v="1"/>
    <x v="13"/>
    <s v="Bush Cubix Conference Tables, Fully Assembled"/>
    <x v="3350"/>
    <n v="3"/>
    <n v="173.24"/>
    <x v="5"/>
    <x v="2"/>
  </r>
  <r>
    <n v="45087"/>
    <x v="635"/>
    <x v="3"/>
    <x v="0"/>
    <x v="1"/>
    <s v="Avery 473"/>
    <x v="2363"/>
    <n v="2"/>
    <n v="9.94"/>
    <x v="5"/>
    <x v="2"/>
  </r>
  <r>
    <n v="45087"/>
    <x v="635"/>
    <x v="3"/>
    <x v="1"/>
    <x v="13"/>
    <s v="Bretford Â“Just In TimeÂ” Height-Adjustable Multi-Task Work Tables"/>
    <x v="3351"/>
    <n v="4"/>
    <n v="-217.05"/>
    <x v="5"/>
    <x v="2"/>
  </r>
  <r>
    <n v="45087"/>
    <x v="635"/>
    <x v="3"/>
    <x v="0"/>
    <x v="0"/>
    <s v="Xerox 226"/>
    <x v="331"/>
    <n v="5"/>
    <n v="15.55"/>
    <x v="5"/>
    <x v="2"/>
  </r>
  <r>
    <n v="45087"/>
    <x v="733"/>
    <x v="2"/>
    <x v="0"/>
    <x v="1"/>
    <s v="Avery 487"/>
    <x v="3352"/>
    <n v="8"/>
    <n v="7.97"/>
    <x v="5"/>
    <x v="2"/>
  </r>
  <r>
    <n v="45088"/>
    <x v="126"/>
    <x v="0"/>
    <x v="0"/>
    <x v="3"/>
    <s v="Computer Printout Index Tabs"/>
    <x v="1151"/>
    <n v="4"/>
    <n v="-2.15"/>
    <x v="5"/>
    <x v="2"/>
  </r>
  <r>
    <n v="45088"/>
    <x v="126"/>
    <x v="0"/>
    <x v="0"/>
    <x v="3"/>
    <s v="GBC Wire Binding Combs"/>
    <x v="3353"/>
    <n v="4"/>
    <n v="-13.65"/>
    <x v="5"/>
    <x v="2"/>
  </r>
  <r>
    <n v="45088"/>
    <x v="126"/>
    <x v="0"/>
    <x v="1"/>
    <x v="8"/>
    <s v="Stacking Tray, Side-Loading, Legal, Smoke"/>
    <x v="1503"/>
    <n v="7"/>
    <n v="-9.09"/>
    <x v="5"/>
    <x v="2"/>
  </r>
  <r>
    <n v="45088"/>
    <x v="414"/>
    <x v="20"/>
    <x v="2"/>
    <x v="9"/>
    <s v="Razer Kraken PRO Over Ear PC and Music Headset"/>
    <x v="104"/>
    <n v="3"/>
    <n v="71.989999999999995"/>
    <x v="5"/>
    <x v="2"/>
  </r>
  <r>
    <n v="45088"/>
    <x v="145"/>
    <x v="22"/>
    <x v="0"/>
    <x v="1"/>
    <s v="Avery 486"/>
    <x v="471"/>
    <n v="2"/>
    <n v="6.87"/>
    <x v="5"/>
    <x v="2"/>
  </r>
  <r>
    <n v="45088"/>
    <x v="145"/>
    <x v="22"/>
    <x v="0"/>
    <x v="3"/>
    <s v="Wilson Jones Turn Tabs Binder Tool for Ring Binders"/>
    <x v="3354"/>
    <n v="14"/>
    <n v="17.54"/>
    <x v="5"/>
    <x v="2"/>
  </r>
  <r>
    <n v="45088"/>
    <x v="145"/>
    <x v="22"/>
    <x v="2"/>
    <x v="9"/>
    <s v="Logitech G35 7.1-Channel Surround Sound Headset"/>
    <x v="2516"/>
    <n v="3"/>
    <n v="132.59"/>
    <x v="5"/>
    <x v="2"/>
  </r>
  <r>
    <n v="45088"/>
    <x v="9"/>
    <x v="3"/>
    <x v="1"/>
    <x v="13"/>
    <s v="Bretford Rectangular Conference Table Tops"/>
    <x v="3355"/>
    <n v="3"/>
    <n v="33.85"/>
    <x v="5"/>
    <x v="2"/>
  </r>
  <r>
    <n v="45089"/>
    <x v="762"/>
    <x v="3"/>
    <x v="0"/>
    <x v="1"/>
    <s v="Self-Adhesive Address Labels for Typewriters by Universal"/>
    <x v="471"/>
    <n v="2"/>
    <n v="6.87"/>
    <x v="5"/>
    <x v="2"/>
  </r>
  <r>
    <n v="45089"/>
    <x v="660"/>
    <x v="33"/>
    <x v="0"/>
    <x v="12"/>
    <s v="1.7 Cubic Foot Compact &quot;Cube&quot; Office Refrigerators"/>
    <x v="467"/>
    <n v="1"/>
    <n v="56.2"/>
    <x v="5"/>
    <x v="2"/>
  </r>
  <r>
    <n v="45089"/>
    <x v="660"/>
    <x v="33"/>
    <x v="0"/>
    <x v="3"/>
    <s v="Avery Heavy-Duty EZD  Binder With Locking Rings"/>
    <x v="677"/>
    <n v="3"/>
    <n v="8.0399999999999991"/>
    <x v="5"/>
    <x v="2"/>
  </r>
  <r>
    <n v="45089"/>
    <x v="236"/>
    <x v="7"/>
    <x v="1"/>
    <x v="8"/>
    <s v="Artistic Insta-Plaque"/>
    <x v="2238"/>
    <n v="3"/>
    <n v="18.350000000000001"/>
    <x v="5"/>
    <x v="2"/>
  </r>
  <r>
    <n v="45089"/>
    <x v="236"/>
    <x v="7"/>
    <x v="0"/>
    <x v="3"/>
    <s v="DXL Angle-View Binders with Locking Rings by Samsill"/>
    <x v="2511"/>
    <n v="4"/>
    <n v="13.88"/>
    <x v="5"/>
    <x v="2"/>
  </r>
  <r>
    <n v="45089"/>
    <x v="236"/>
    <x v="7"/>
    <x v="0"/>
    <x v="2"/>
    <s v="Companion Letter/Legal File, Black"/>
    <x v="3356"/>
    <n v="6"/>
    <n v="63.44"/>
    <x v="5"/>
    <x v="2"/>
  </r>
  <r>
    <n v="45089"/>
    <x v="236"/>
    <x v="7"/>
    <x v="0"/>
    <x v="10"/>
    <s v="Globe Weis Peel &amp; Seel First Class Envelopes"/>
    <x v="3357"/>
    <n v="9"/>
    <n v="51.76"/>
    <x v="5"/>
    <x v="2"/>
  </r>
  <r>
    <n v="45089"/>
    <x v="236"/>
    <x v="7"/>
    <x v="2"/>
    <x v="6"/>
    <s v="KLD Oscar II Style Snap-on Ultra Thin Side Flip Synthetic Leather Cover Case for HTC One HTC M7"/>
    <x v="3358"/>
    <n v="7"/>
    <n v="19.73"/>
    <x v="5"/>
    <x v="2"/>
  </r>
  <r>
    <n v="45089"/>
    <x v="675"/>
    <x v="1"/>
    <x v="2"/>
    <x v="15"/>
    <s v="Canon Color ImageCLASS MF8580Cdw Wireless Laser All-In-One Printer, Copier, Scanner"/>
    <x v="3359"/>
    <n v="3"/>
    <n v="43.2"/>
    <x v="5"/>
    <x v="2"/>
  </r>
  <r>
    <n v="45089"/>
    <x v="675"/>
    <x v="1"/>
    <x v="0"/>
    <x v="0"/>
    <s v="Xerox 1908"/>
    <x v="3360"/>
    <n v="7"/>
    <n v="113.64"/>
    <x v="5"/>
    <x v="2"/>
  </r>
  <r>
    <n v="45089"/>
    <x v="353"/>
    <x v="1"/>
    <x v="0"/>
    <x v="0"/>
    <s v="Xerox 1978"/>
    <x v="3361"/>
    <n v="5"/>
    <n v="8.3800000000000008"/>
    <x v="5"/>
    <x v="2"/>
  </r>
  <r>
    <n v="45089"/>
    <x v="710"/>
    <x v="20"/>
    <x v="0"/>
    <x v="0"/>
    <s v="IBM Multi-Purpose Copy Paper, 8 1/2 x 11&quot;, Case"/>
    <x v="805"/>
    <n v="3"/>
    <n v="41.82"/>
    <x v="5"/>
    <x v="2"/>
  </r>
  <r>
    <n v="45089"/>
    <x v="710"/>
    <x v="20"/>
    <x v="0"/>
    <x v="12"/>
    <s v="Bionaire 99.97% HEPA Air Cleaner"/>
    <x v="3362"/>
    <n v="3"/>
    <n v="18.399999999999999"/>
    <x v="5"/>
    <x v="2"/>
  </r>
  <r>
    <n v="45089"/>
    <x v="400"/>
    <x v="3"/>
    <x v="0"/>
    <x v="0"/>
    <s v="IBM Multi-Purpose Copy Paper, 8 1/2 x 11&quot;, Case"/>
    <x v="3308"/>
    <n v="6"/>
    <n v="83.65"/>
    <x v="5"/>
    <x v="2"/>
  </r>
  <r>
    <n v="45089"/>
    <x v="400"/>
    <x v="3"/>
    <x v="0"/>
    <x v="0"/>
    <s v="Xerox 228"/>
    <x v="115"/>
    <n v="2"/>
    <n v="6.22"/>
    <x v="5"/>
    <x v="2"/>
  </r>
  <r>
    <n v="45089"/>
    <x v="299"/>
    <x v="0"/>
    <x v="0"/>
    <x v="12"/>
    <s v="APC 7 Outlet Network SurgeArrest Surge Protector"/>
    <x v="3363"/>
    <n v="4"/>
    <n v="-160.96"/>
    <x v="5"/>
    <x v="2"/>
  </r>
  <r>
    <n v="45089"/>
    <x v="299"/>
    <x v="0"/>
    <x v="1"/>
    <x v="8"/>
    <s v="Dax Clear Box Frame"/>
    <x v="3029"/>
    <n v="2"/>
    <n v="-4.54"/>
    <x v="5"/>
    <x v="2"/>
  </r>
  <r>
    <n v="45089"/>
    <x v="299"/>
    <x v="0"/>
    <x v="0"/>
    <x v="4"/>
    <s v="Nontoxic Chalk"/>
    <x v="652"/>
    <n v="8"/>
    <n v="3.94"/>
    <x v="5"/>
    <x v="2"/>
  </r>
  <r>
    <n v="45089"/>
    <x v="299"/>
    <x v="0"/>
    <x v="0"/>
    <x v="0"/>
    <s v="Xerox 1975"/>
    <x v="143"/>
    <n v="3"/>
    <n v="5.64"/>
    <x v="5"/>
    <x v="2"/>
  </r>
  <r>
    <n v="45089"/>
    <x v="299"/>
    <x v="0"/>
    <x v="1"/>
    <x v="5"/>
    <s v="Global Enterprise Series Seating High-Back Swivel/Tilt Chairs"/>
    <x v="3364"/>
    <n v="2"/>
    <n v="-119.23"/>
    <x v="5"/>
    <x v="2"/>
  </r>
  <r>
    <n v="45089"/>
    <x v="299"/>
    <x v="0"/>
    <x v="0"/>
    <x v="2"/>
    <s v="Staple magnet"/>
    <x v="3365"/>
    <n v="9"/>
    <n v="6.75"/>
    <x v="5"/>
    <x v="2"/>
  </r>
  <r>
    <n v="45089"/>
    <x v="299"/>
    <x v="0"/>
    <x v="0"/>
    <x v="3"/>
    <s v="Acco Pressboard Covers with Storage Hooks, 14 7/8&quot; x 11&quot;, Executive Red"/>
    <x v="3366"/>
    <n v="2"/>
    <n v="-2.67"/>
    <x v="5"/>
    <x v="2"/>
  </r>
  <r>
    <n v="45090"/>
    <x v="90"/>
    <x v="14"/>
    <x v="2"/>
    <x v="6"/>
    <s v="Ooma Telo VoIP Home Phone System"/>
    <x v="883"/>
    <n v="3"/>
    <n v="94.49"/>
    <x v="5"/>
    <x v="2"/>
  </r>
  <r>
    <n v="45090"/>
    <x v="331"/>
    <x v="42"/>
    <x v="0"/>
    <x v="1"/>
    <s v="Avery 51"/>
    <x v="282"/>
    <n v="3"/>
    <n v="8.69"/>
    <x v="5"/>
    <x v="2"/>
  </r>
  <r>
    <n v="45090"/>
    <x v="217"/>
    <x v="20"/>
    <x v="0"/>
    <x v="3"/>
    <s v="Premium Transparent Presentation Covers by GBC"/>
    <x v="213"/>
    <n v="2"/>
    <n v="11.75"/>
    <x v="5"/>
    <x v="2"/>
  </r>
  <r>
    <n v="45091"/>
    <x v="298"/>
    <x v="3"/>
    <x v="0"/>
    <x v="4"/>
    <s v="Newell 326"/>
    <x v="2887"/>
    <n v="4"/>
    <n v="2.04"/>
    <x v="5"/>
    <x v="2"/>
  </r>
  <r>
    <n v="45091"/>
    <x v="298"/>
    <x v="3"/>
    <x v="1"/>
    <x v="8"/>
    <s v="GE General Purpose, Extra Long Life, Showcase &amp; Floodlight Incandescent Bulbs"/>
    <x v="3367"/>
    <n v="3"/>
    <n v="4.0999999999999996"/>
    <x v="5"/>
    <x v="2"/>
  </r>
  <r>
    <n v="45091"/>
    <x v="298"/>
    <x v="3"/>
    <x v="2"/>
    <x v="9"/>
    <s v="Logitech ClearChat Comfort/USB Headset H390"/>
    <x v="3368"/>
    <n v="1"/>
    <n v="9.67"/>
    <x v="5"/>
    <x v="2"/>
  </r>
  <r>
    <n v="45091"/>
    <x v="298"/>
    <x v="3"/>
    <x v="0"/>
    <x v="4"/>
    <s v="Newell 346"/>
    <x v="406"/>
    <n v="3"/>
    <n v="2.5099999999999998"/>
    <x v="5"/>
    <x v="2"/>
  </r>
  <r>
    <n v="45091"/>
    <x v="167"/>
    <x v="3"/>
    <x v="1"/>
    <x v="11"/>
    <s v="Bush Heritage Pine Collection 5-Shelf Bookcase, Albany Pine Finish, *Special Order"/>
    <x v="3369"/>
    <n v="5"/>
    <n v="35.25"/>
    <x v="5"/>
    <x v="2"/>
  </r>
  <r>
    <n v="45091"/>
    <x v="290"/>
    <x v="3"/>
    <x v="1"/>
    <x v="13"/>
    <s v="Bush Cubix Conference Tables, Fully Assembled"/>
    <x v="3370"/>
    <n v="7"/>
    <n v="80.84"/>
    <x v="5"/>
    <x v="2"/>
  </r>
  <r>
    <n v="45091"/>
    <x v="763"/>
    <x v="2"/>
    <x v="1"/>
    <x v="13"/>
    <s v="Global Adaptabilities Conference Tables"/>
    <x v="3371"/>
    <n v="2"/>
    <n v="-118.01"/>
    <x v="5"/>
    <x v="2"/>
  </r>
  <r>
    <n v="45091"/>
    <x v="98"/>
    <x v="16"/>
    <x v="0"/>
    <x v="3"/>
    <s v="GBC Twin Loop Wire Binding Elements"/>
    <x v="3372"/>
    <n v="4"/>
    <n v="-26.62"/>
    <x v="5"/>
    <x v="2"/>
  </r>
  <r>
    <n v="45091"/>
    <x v="98"/>
    <x v="16"/>
    <x v="2"/>
    <x v="9"/>
    <s v="Verbatim Slim CD and DVD Storage Cases, 50/Pack"/>
    <x v="1025"/>
    <n v="2"/>
    <n v="2.31"/>
    <x v="5"/>
    <x v="2"/>
  </r>
  <r>
    <n v="45091"/>
    <x v="278"/>
    <x v="22"/>
    <x v="1"/>
    <x v="13"/>
    <s v="Hon Non-Folding Utility Tables"/>
    <x v="3373"/>
    <n v="7"/>
    <n v="334.55"/>
    <x v="5"/>
    <x v="2"/>
  </r>
  <r>
    <n v="45092"/>
    <x v="462"/>
    <x v="0"/>
    <x v="0"/>
    <x v="0"/>
    <s v="Xerox 19"/>
    <x v="2027"/>
    <n v="7"/>
    <n v="54.22"/>
    <x v="5"/>
    <x v="2"/>
  </r>
  <r>
    <n v="45093"/>
    <x v="649"/>
    <x v="3"/>
    <x v="0"/>
    <x v="0"/>
    <s v="Wirebound Message Books, Four 2 3/4&quot; x 5&quot; Forms per Page, 600 Sets per Book"/>
    <x v="1301"/>
    <n v="5"/>
    <n v="21.78"/>
    <x v="5"/>
    <x v="2"/>
  </r>
  <r>
    <n v="45093"/>
    <x v="594"/>
    <x v="15"/>
    <x v="2"/>
    <x v="15"/>
    <s v="Penpower WorldCard Pro Card Scanner"/>
    <x v="3374"/>
    <n v="1"/>
    <n v="-1.83"/>
    <x v="5"/>
    <x v="2"/>
  </r>
  <r>
    <n v="45093"/>
    <x v="612"/>
    <x v="7"/>
    <x v="0"/>
    <x v="1"/>
    <s v="Avery 518"/>
    <x v="412"/>
    <n v="3"/>
    <n v="4.54"/>
    <x v="5"/>
    <x v="2"/>
  </r>
  <r>
    <n v="45094"/>
    <x v="764"/>
    <x v="20"/>
    <x v="0"/>
    <x v="2"/>
    <s v="Home/Office Personal File Carts"/>
    <x v="3375"/>
    <n v="6"/>
    <n v="52.14"/>
    <x v="5"/>
    <x v="2"/>
  </r>
  <r>
    <n v="45094"/>
    <x v="764"/>
    <x v="20"/>
    <x v="0"/>
    <x v="0"/>
    <s v="Xerox 232"/>
    <x v="331"/>
    <n v="5"/>
    <n v="15.55"/>
    <x v="5"/>
    <x v="2"/>
  </r>
  <r>
    <n v="45094"/>
    <x v="764"/>
    <x v="20"/>
    <x v="1"/>
    <x v="5"/>
    <s v="Novimex Turbo Task Chair"/>
    <x v="3376"/>
    <n v="5"/>
    <n v="7.1"/>
    <x v="5"/>
    <x v="2"/>
  </r>
  <r>
    <n v="45094"/>
    <x v="764"/>
    <x v="20"/>
    <x v="0"/>
    <x v="0"/>
    <s v="Array Parchment Paper, Assorted Colors"/>
    <x v="93"/>
    <n v="2"/>
    <n v="6.99"/>
    <x v="5"/>
    <x v="2"/>
  </r>
  <r>
    <n v="45094"/>
    <x v="764"/>
    <x v="20"/>
    <x v="2"/>
    <x v="9"/>
    <s v="ImationÂ 8gb Micro Traveldrive Usb 2.0Â Flash Drive"/>
    <x v="3158"/>
    <n v="2"/>
    <n v="3.3"/>
    <x v="5"/>
    <x v="2"/>
  </r>
  <r>
    <n v="45094"/>
    <x v="764"/>
    <x v="20"/>
    <x v="0"/>
    <x v="3"/>
    <s v="Plastic Binding Combs"/>
    <x v="3377"/>
    <n v="4"/>
    <n v="16.36"/>
    <x v="5"/>
    <x v="2"/>
  </r>
  <r>
    <n v="45094"/>
    <x v="764"/>
    <x v="20"/>
    <x v="0"/>
    <x v="4"/>
    <s v="Prang Dustless Chalk Sticks"/>
    <x v="3378"/>
    <n v="1"/>
    <n v="0.84"/>
    <x v="5"/>
    <x v="2"/>
  </r>
  <r>
    <n v="45094"/>
    <x v="466"/>
    <x v="3"/>
    <x v="0"/>
    <x v="0"/>
    <s v="Xerox 1934"/>
    <x v="2663"/>
    <n v="2"/>
    <n v="54.86"/>
    <x v="5"/>
    <x v="2"/>
  </r>
  <r>
    <n v="45094"/>
    <x v="667"/>
    <x v="20"/>
    <x v="0"/>
    <x v="2"/>
    <s v="Rogers Jumbo File, Granite"/>
    <x v="1854"/>
    <n v="3"/>
    <n v="0.41"/>
    <x v="5"/>
    <x v="2"/>
  </r>
  <r>
    <n v="45094"/>
    <x v="30"/>
    <x v="3"/>
    <x v="1"/>
    <x v="11"/>
    <s v="Bush Heritage Pine Collection 5-Shelf Bookcase, Albany Pine Finish, *Special Order"/>
    <x v="3379"/>
    <n v="2"/>
    <n v="14.1"/>
    <x v="5"/>
    <x v="2"/>
  </r>
  <r>
    <n v="45094"/>
    <x v="30"/>
    <x v="3"/>
    <x v="0"/>
    <x v="1"/>
    <s v="Avery 496"/>
    <x v="1356"/>
    <n v="6"/>
    <n v="10.8"/>
    <x v="5"/>
    <x v="2"/>
  </r>
  <r>
    <n v="45094"/>
    <x v="30"/>
    <x v="3"/>
    <x v="0"/>
    <x v="0"/>
    <s v="Xerox 1914"/>
    <x v="3380"/>
    <n v="4"/>
    <n v="107.72"/>
    <x v="5"/>
    <x v="2"/>
  </r>
  <r>
    <n v="45094"/>
    <x v="164"/>
    <x v="26"/>
    <x v="1"/>
    <x v="8"/>
    <s v="Rubbermaid ClusterMat Chairmats, Mat Size- 66&quot; x 60&quot;, Lip 20&quot; x 11&quot; -90 Degree Angle"/>
    <x v="2203"/>
    <n v="3"/>
    <n v="-13.32"/>
    <x v="5"/>
    <x v="2"/>
  </r>
  <r>
    <n v="45094"/>
    <x v="164"/>
    <x v="26"/>
    <x v="1"/>
    <x v="5"/>
    <s v="Global Manager's Adjustable Task Chair, Storm"/>
    <x v="3381"/>
    <n v="4"/>
    <n v="54.35"/>
    <x v="5"/>
    <x v="2"/>
  </r>
  <r>
    <n v="45094"/>
    <x v="85"/>
    <x v="37"/>
    <x v="0"/>
    <x v="3"/>
    <s v="Ibico Presentation Index for Binding Systems"/>
    <x v="109"/>
    <n v="2"/>
    <n v="3.74"/>
    <x v="5"/>
    <x v="2"/>
  </r>
  <r>
    <n v="45094"/>
    <x v="85"/>
    <x v="37"/>
    <x v="2"/>
    <x v="6"/>
    <s v="Wireless Extenders zBoost YX545 SOHO Signal Booster"/>
    <x v="3382"/>
    <n v="3"/>
    <n v="153.08000000000001"/>
    <x v="5"/>
    <x v="2"/>
  </r>
  <r>
    <n v="45094"/>
    <x v="85"/>
    <x v="37"/>
    <x v="0"/>
    <x v="4"/>
    <s v="Newell 35"/>
    <x v="1026"/>
    <n v="3"/>
    <n v="2.85"/>
    <x v="5"/>
    <x v="2"/>
  </r>
  <r>
    <n v="45094"/>
    <x v="491"/>
    <x v="20"/>
    <x v="1"/>
    <x v="13"/>
    <s v="Hon 2111 Invitation Series Corner Table"/>
    <x v="3383"/>
    <n v="3"/>
    <n v="-213.56"/>
    <x v="5"/>
    <x v="2"/>
  </r>
  <r>
    <n v="45095"/>
    <x v="239"/>
    <x v="1"/>
    <x v="0"/>
    <x v="0"/>
    <s v="Xerox 1937"/>
    <x v="3384"/>
    <n v="2"/>
    <n v="26.9"/>
    <x v="5"/>
    <x v="2"/>
  </r>
  <r>
    <n v="45095"/>
    <x v="660"/>
    <x v="2"/>
    <x v="0"/>
    <x v="0"/>
    <s v="Xerox 1900"/>
    <x v="966"/>
    <n v="2"/>
    <n v="2.14"/>
    <x v="5"/>
    <x v="2"/>
  </r>
  <r>
    <n v="45095"/>
    <x v="660"/>
    <x v="2"/>
    <x v="0"/>
    <x v="3"/>
    <s v="DXL Angle-View Binders with Locking Rings by Samsill"/>
    <x v="3385"/>
    <n v="2"/>
    <n v="-3.86"/>
    <x v="5"/>
    <x v="2"/>
  </r>
  <r>
    <n v="45095"/>
    <x v="660"/>
    <x v="2"/>
    <x v="0"/>
    <x v="12"/>
    <s v="Harmony Air Purifier"/>
    <x v="3386"/>
    <n v="3"/>
    <n v="90.72"/>
    <x v="5"/>
    <x v="2"/>
  </r>
  <r>
    <n v="45096"/>
    <x v="385"/>
    <x v="3"/>
    <x v="0"/>
    <x v="0"/>
    <s v="Message Book, Standard Line &quot;While You Were Out&quot;, 5 1/2&quot; X 4&quot;, 200 Sets/Book"/>
    <x v="2446"/>
    <n v="2"/>
    <n v="8.0500000000000007"/>
    <x v="5"/>
    <x v="2"/>
  </r>
  <r>
    <n v="45097"/>
    <x v="352"/>
    <x v="7"/>
    <x v="2"/>
    <x v="9"/>
    <s v="ImationÂ 8gb Micro Traveldrive Usb 2.0Â Flash Drive"/>
    <x v="706"/>
    <n v="3"/>
    <n v="4.95"/>
    <x v="5"/>
    <x v="2"/>
  </r>
  <r>
    <n v="45097"/>
    <x v="352"/>
    <x v="7"/>
    <x v="2"/>
    <x v="6"/>
    <s v="LF Elite 3D Dazzle Designer Hard Case Cover, Lf Stylus Pen and Wiper For Apple Iphone 5c Mini Lite"/>
    <x v="3387"/>
    <n v="2"/>
    <n v="6.1"/>
    <x v="5"/>
    <x v="2"/>
  </r>
  <r>
    <n v="45097"/>
    <x v="679"/>
    <x v="3"/>
    <x v="0"/>
    <x v="4"/>
    <s v="DIXON Oriole Pencils"/>
    <x v="2144"/>
    <n v="2"/>
    <n v="1.34"/>
    <x v="5"/>
    <x v="2"/>
  </r>
  <r>
    <n v="45097"/>
    <x v="679"/>
    <x v="3"/>
    <x v="0"/>
    <x v="0"/>
    <s v="Xerox 202"/>
    <x v="2167"/>
    <n v="6"/>
    <n v="18.66"/>
    <x v="5"/>
    <x v="2"/>
  </r>
  <r>
    <n v="45097"/>
    <x v="651"/>
    <x v="2"/>
    <x v="0"/>
    <x v="0"/>
    <s v="Wirebound Message Books, 2 7/8&quot; x 5&quot;, 3 Forms per Page"/>
    <x v="3388"/>
    <n v="8"/>
    <n v="15.21"/>
    <x v="5"/>
    <x v="2"/>
  </r>
  <r>
    <n v="45097"/>
    <x v="651"/>
    <x v="2"/>
    <x v="0"/>
    <x v="3"/>
    <s v="JM Magazine Binder"/>
    <x v="3389"/>
    <n v="6"/>
    <n v="-21.79"/>
    <x v="5"/>
    <x v="2"/>
  </r>
  <r>
    <n v="45097"/>
    <x v="651"/>
    <x v="2"/>
    <x v="0"/>
    <x v="0"/>
    <s v="Xerox 202"/>
    <x v="143"/>
    <n v="3"/>
    <n v="5.44"/>
    <x v="5"/>
    <x v="2"/>
  </r>
  <r>
    <n v="45097"/>
    <x v="651"/>
    <x v="2"/>
    <x v="0"/>
    <x v="12"/>
    <s v="Sanyo 2.5 Cubic Foot Mid-Size Office Refrigerators"/>
    <x v="3390"/>
    <n v="2"/>
    <n v="33.58"/>
    <x v="5"/>
    <x v="2"/>
  </r>
  <r>
    <n v="45097"/>
    <x v="554"/>
    <x v="3"/>
    <x v="0"/>
    <x v="0"/>
    <s v="Xerox 1898"/>
    <x v="3391"/>
    <n v="7"/>
    <n v="22.44"/>
    <x v="5"/>
    <x v="2"/>
  </r>
  <r>
    <n v="45097"/>
    <x v="554"/>
    <x v="3"/>
    <x v="0"/>
    <x v="3"/>
    <s v="GBC Plastic Binding Combs"/>
    <x v="3392"/>
    <n v="3"/>
    <n v="6.42"/>
    <x v="5"/>
    <x v="2"/>
  </r>
  <r>
    <n v="45097"/>
    <x v="554"/>
    <x v="3"/>
    <x v="0"/>
    <x v="12"/>
    <s v="Belkin 6 Outlet Metallic Surge Strip"/>
    <x v="3393"/>
    <n v="2"/>
    <n v="5.66"/>
    <x v="5"/>
    <x v="2"/>
  </r>
  <r>
    <n v="45097"/>
    <x v="554"/>
    <x v="3"/>
    <x v="0"/>
    <x v="2"/>
    <s v="Fellowes Bankers Box Recycled Super Stor/Drawer"/>
    <x v="583"/>
    <n v="3"/>
    <n v="9.7200000000000006"/>
    <x v="5"/>
    <x v="2"/>
  </r>
  <r>
    <n v="45097"/>
    <x v="554"/>
    <x v="3"/>
    <x v="1"/>
    <x v="5"/>
    <s v="Hon Valutask Swivel Chairs"/>
    <x v="1718"/>
    <n v="2"/>
    <n v="-8.08"/>
    <x v="5"/>
    <x v="2"/>
  </r>
  <r>
    <n v="45097"/>
    <x v="400"/>
    <x v="0"/>
    <x v="2"/>
    <x v="9"/>
    <s v="Logitech Trackman Marble Mouse"/>
    <x v="574"/>
    <n v="4"/>
    <n v="26.39"/>
    <x v="5"/>
    <x v="2"/>
  </r>
  <r>
    <n v="45097"/>
    <x v="400"/>
    <x v="0"/>
    <x v="0"/>
    <x v="0"/>
    <s v="Xerox 206"/>
    <x v="320"/>
    <n v="2"/>
    <n v="3.63"/>
    <x v="5"/>
    <x v="2"/>
  </r>
  <r>
    <n v="45097"/>
    <x v="183"/>
    <x v="39"/>
    <x v="2"/>
    <x v="9"/>
    <s v="ImationÂ 30456 USBÂ Flash DriveÂ 8GB"/>
    <x v="1837"/>
    <n v="1"/>
    <n v="0.55000000000000004"/>
    <x v="5"/>
    <x v="2"/>
  </r>
  <r>
    <n v="45097"/>
    <x v="183"/>
    <x v="39"/>
    <x v="1"/>
    <x v="8"/>
    <s v="Executive Impressions 13&quot; Clairmont Wall Clock"/>
    <x v="880"/>
    <n v="3"/>
    <n v="23.65"/>
    <x v="5"/>
    <x v="2"/>
  </r>
  <r>
    <n v="45098"/>
    <x v="423"/>
    <x v="20"/>
    <x v="0"/>
    <x v="3"/>
    <s v="SpineVue Locking Slant-D Ring Binders by Cardinal"/>
    <x v="3394"/>
    <n v="5"/>
    <n v="12.8"/>
    <x v="5"/>
    <x v="2"/>
  </r>
  <r>
    <n v="45098"/>
    <x v="423"/>
    <x v="20"/>
    <x v="0"/>
    <x v="3"/>
    <s v="Premium Transparent Presentation Covers, No Pattern/Clear, 8 1/2&quot; x 11&quot;"/>
    <x v="3395"/>
    <n v="6"/>
    <n v="60.5"/>
    <x v="5"/>
    <x v="2"/>
  </r>
  <r>
    <n v="45098"/>
    <x v="423"/>
    <x v="20"/>
    <x v="1"/>
    <x v="11"/>
    <s v="O'Sullivan Living Dimensions 5-Shelf Bookcases"/>
    <x v="516"/>
    <n v="2"/>
    <n v="-44.2"/>
    <x v="5"/>
    <x v="2"/>
  </r>
  <r>
    <n v="45098"/>
    <x v="590"/>
    <x v="1"/>
    <x v="0"/>
    <x v="3"/>
    <s v="Avery Durable Slant Ring Binders With Label Holder"/>
    <x v="3396"/>
    <n v="1"/>
    <n v="-1.34"/>
    <x v="5"/>
    <x v="2"/>
  </r>
  <r>
    <n v="45100"/>
    <x v="576"/>
    <x v="20"/>
    <x v="0"/>
    <x v="1"/>
    <s v="Avery 4027 File Folder Labels for Dot Matrix Printers, 5000 Labels per Box, White"/>
    <x v="3397"/>
    <n v="4"/>
    <n v="56.18"/>
    <x v="5"/>
    <x v="2"/>
  </r>
  <r>
    <n v="45100"/>
    <x v="576"/>
    <x v="20"/>
    <x v="0"/>
    <x v="1"/>
    <s v="Avery 52"/>
    <x v="3398"/>
    <n v="5"/>
    <n v="8.67"/>
    <x v="5"/>
    <x v="2"/>
  </r>
  <r>
    <n v="45100"/>
    <x v="576"/>
    <x v="20"/>
    <x v="0"/>
    <x v="2"/>
    <s v="Fellowes Bankers Box Staxonsteel Drawer File/Stacking System"/>
    <x v="3399"/>
    <n v="5"/>
    <n v="38.99"/>
    <x v="5"/>
    <x v="2"/>
  </r>
  <r>
    <n v="45100"/>
    <x v="576"/>
    <x v="20"/>
    <x v="0"/>
    <x v="0"/>
    <s v="Tops White Computer Printout Paper"/>
    <x v="1155"/>
    <n v="3"/>
    <n v="68.959999999999994"/>
    <x v="5"/>
    <x v="2"/>
  </r>
  <r>
    <n v="45100"/>
    <x v="576"/>
    <x v="20"/>
    <x v="0"/>
    <x v="7"/>
    <s v="Translucent Push Pins by OIC"/>
    <x v="2530"/>
    <n v="2"/>
    <n v="1.47"/>
    <x v="5"/>
    <x v="2"/>
  </r>
  <r>
    <n v="45100"/>
    <x v="585"/>
    <x v="20"/>
    <x v="0"/>
    <x v="14"/>
    <s v="Compact Automatic Electric Letter Opener"/>
    <x v="3400"/>
    <n v="7"/>
    <n v="16.7"/>
    <x v="5"/>
    <x v="2"/>
  </r>
  <r>
    <n v="45100"/>
    <x v="131"/>
    <x v="3"/>
    <x v="0"/>
    <x v="2"/>
    <s v="Mobile Personal File Cube"/>
    <x v="3401"/>
    <n v="4"/>
    <n v="25.29"/>
    <x v="5"/>
    <x v="2"/>
  </r>
  <r>
    <n v="45100"/>
    <x v="131"/>
    <x v="3"/>
    <x v="0"/>
    <x v="1"/>
    <s v="Avery 516"/>
    <x v="1888"/>
    <n v="3"/>
    <n v="10.31"/>
    <x v="5"/>
    <x v="2"/>
  </r>
  <r>
    <n v="45100"/>
    <x v="131"/>
    <x v="3"/>
    <x v="2"/>
    <x v="6"/>
    <s v="Nortel Meridian M3904 Professional Digital phone"/>
    <x v="3402"/>
    <n v="7"/>
    <n v="97.01"/>
    <x v="5"/>
    <x v="2"/>
  </r>
  <r>
    <n v="45100"/>
    <x v="131"/>
    <x v="3"/>
    <x v="0"/>
    <x v="0"/>
    <s v="Xerox 1884"/>
    <x v="381"/>
    <n v="1"/>
    <n v="9.39"/>
    <x v="5"/>
    <x v="2"/>
  </r>
  <r>
    <n v="45100"/>
    <x v="533"/>
    <x v="20"/>
    <x v="0"/>
    <x v="1"/>
    <s v="Avery 487"/>
    <x v="3403"/>
    <n v="7"/>
    <n v="12.14"/>
    <x v="5"/>
    <x v="2"/>
  </r>
  <r>
    <n v="45101"/>
    <x v="649"/>
    <x v="3"/>
    <x v="2"/>
    <x v="6"/>
    <s v="Macally Suction Cup Mount"/>
    <x v="3404"/>
    <n v="4"/>
    <n v="-9.56"/>
    <x v="5"/>
    <x v="2"/>
  </r>
  <r>
    <n v="45101"/>
    <x v="19"/>
    <x v="18"/>
    <x v="2"/>
    <x v="6"/>
    <s v="Panasonic KX TS208W Corded phone"/>
    <x v="3405"/>
    <n v="9"/>
    <n v="123.45"/>
    <x v="5"/>
    <x v="2"/>
  </r>
  <r>
    <n v="45101"/>
    <x v="526"/>
    <x v="0"/>
    <x v="0"/>
    <x v="12"/>
    <s v="Holmes HEPA Air Purifier"/>
    <x v="3406"/>
    <n v="2"/>
    <n v="-19.600000000000001"/>
    <x v="5"/>
    <x v="2"/>
  </r>
  <r>
    <n v="45101"/>
    <x v="655"/>
    <x v="3"/>
    <x v="2"/>
    <x v="15"/>
    <s v="Okidata MB760 Printer"/>
    <x v="3407"/>
    <n v="4"/>
    <n v="503.64"/>
    <x v="5"/>
    <x v="2"/>
  </r>
  <r>
    <n v="45101"/>
    <x v="655"/>
    <x v="3"/>
    <x v="0"/>
    <x v="0"/>
    <s v="Xerox 189"/>
    <x v="681"/>
    <n v="1"/>
    <n v="50.33"/>
    <x v="5"/>
    <x v="2"/>
  </r>
  <r>
    <n v="45101"/>
    <x v="655"/>
    <x v="3"/>
    <x v="0"/>
    <x v="12"/>
    <s v="APC 7 Outlet Network SurgeArrest Surge Protector"/>
    <x v="1332"/>
    <n v="3"/>
    <n v="72.430000000000007"/>
    <x v="5"/>
    <x v="2"/>
  </r>
  <r>
    <n v="45102"/>
    <x v="161"/>
    <x v="2"/>
    <x v="1"/>
    <x v="5"/>
    <s v="Global Leather Highback Executive Chair with Pneumatic Height Adjustment, Black"/>
    <x v="3408"/>
    <n v="3"/>
    <n v="-18.09"/>
    <x v="5"/>
    <x v="2"/>
  </r>
  <r>
    <n v="45102"/>
    <x v="161"/>
    <x v="2"/>
    <x v="0"/>
    <x v="3"/>
    <s v="GBC Wire Binding Strips"/>
    <x v="3409"/>
    <n v="4"/>
    <n v="-27.93"/>
    <x v="5"/>
    <x v="2"/>
  </r>
  <r>
    <n v="45102"/>
    <x v="161"/>
    <x v="2"/>
    <x v="0"/>
    <x v="2"/>
    <s v="Gould Plastics 9-Pocket Panel Bin, 18-3/8w x 5-1/4d x 20-1/2h, Black"/>
    <x v="2261"/>
    <n v="6"/>
    <n v="-50.87"/>
    <x v="5"/>
    <x v="2"/>
  </r>
  <r>
    <n v="45102"/>
    <x v="83"/>
    <x v="3"/>
    <x v="0"/>
    <x v="12"/>
    <s v="Fellowes Mighty 8 Compact Surge Protector"/>
    <x v="3410"/>
    <n v="3"/>
    <n v="17.03"/>
    <x v="5"/>
    <x v="2"/>
  </r>
  <r>
    <n v="45102"/>
    <x v="391"/>
    <x v="0"/>
    <x v="1"/>
    <x v="5"/>
    <s v="Global Value Mid-Back Manager's Chair, Gray"/>
    <x v="3411"/>
    <n v="2"/>
    <n v="-6.09"/>
    <x v="5"/>
    <x v="2"/>
  </r>
  <r>
    <n v="45102"/>
    <x v="391"/>
    <x v="0"/>
    <x v="1"/>
    <x v="8"/>
    <s v="Eldon Executive Woodline II Cherry Finish Desk Accessories"/>
    <x v="3412"/>
    <n v="2"/>
    <n v="-26.17"/>
    <x v="5"/>
    <x v="2"/>
  </r>
  <r>
    <n v="45103"/>
    <x v="130"/>
    <x v="20"/>
    <x v="0"/>
    <x v="4"/>
    <s v="Prang Colored Pencils"/>
    <x v="2742"/>
    <n v="5"/>
    <n v="6.62"/>
    <x v="5"/>
    <x v="2"/>
  </r>
  <r>
    <n v="45103"/>
    <x v="130"/>
    <x v="20"/>
    <x v="0"/>
    <x v="2"/>
    <s v="Fellowes Strictly Business Drawer File, Letter/Legal Size"/>
    <x v="1605"/>
    <n v="5"/>
    <n v="84.51"/>
    <x v="5"/>
    <x v="2"/>
  </r>
  <r>
    <n v="45103"/>
    <x v="344"/>
    <x v="43"/>
    <x v="0"/>
    <x v="2"/>
    <s v="Woodgrain Magazine Files by Perma"/>
    <x v="1119"/>
    <n v="5"/>
    <n v="1.04"/>
    <x v="5"/>
    <x v="2"/>
  </r>
  <r>
    <n v="45103"/>
    <x v="314"/>
    <x v="0"/>
    <x v="2"/>
    <x v="9"/>
    <s v="Memorex Mini Travel Drive 4 GB USB 2.0 Flash Drive"/>
    <x v="486"/>
    <n v="2"/>
    <n v="3.57"/>
    <x v="5"/>
    <x v="2"/>
  </r>
  <r>
    <n v="45103"/>
    <x v="416"/>
    <x v="3"/>
    <x v="1"/>
    <x v="8"/>
    <s v="Eldon Expressions Wood Desk Accessories, Oak"/>
    <x v="2701"/>
    <n v="3"/>
    <n v="6.42"/>
    <x v="5"/>
    <x v="2"/>
  </r>
  <r>
    <n v="45103"/>
    <x v="765"/>
    <x v="1"/>
    <x v="0"/>
    <x v="4"/>
    <s v="Newell 311"/>
    <x v="3413"/>
    <n v="3"/>
    <n v="0.46"/>
    <x v="5"/>
    <x v="2"/>
  </r>
  <r>
    <n v="45103"/>
    <x v="659"/>
    <x v="14"/>
    <x v="0"/>
    <x v="0"/>
    <s v="White Dual Perf Computer Printout Paper, 2700 Sheets, 1 Part, Heavyweight, 20 lbs., 14 7/8 x 11"/>
    <x v="2741"/>
    <n v="9"/>
    <n v="180.77"/>
    <x v="5"/>
    <x v="2"/>
  </r>
  <r>
    <n v="45103"/>
    <x v="659"/>
    <x v="14"/>
    <x v="0"/>
    <x v="3"/>
    <s v="Insertable Tab Post Binder Dividers"/>
    <x v="202"/>
    <n v="1"/>
    <n v="3.77"/>
    <x v="5"/>
    <x v="2"/>
  </r>
  <r>
    <n v="45103"/>
    <x v="659"/>
    <x v="14"/>
    <x v="0"/>
    <x v="2"/>
    <s v="SAFCO Mobile Desk Side File, Wire Frame"/>
    <x v="3414"/>
    <n v="4"/>
    <n v="44.47"/>
    <x v="5"/>
    <x v="2"/>
  </r>
  <r>
    <n v="45103"/>
    <x v="512"/>
    <x v="3"/>
    <x v="0"/>
    <x v="14"/>
    <s v="Premier Electric Letter Opener"/>
    <x v="3415"/>
    <n v="2"/>
    <n v="11.59"/>
    <x v="5"/>
    <x v="2"/>
  </r>
  <r>
    <n v="45103"/>
    <x v="512"/>
    <x v="3"/>
    <x v="0"/>
    <x v="7"/>
    <s v="OIC Binder Clips"/>
    <x v="558"/>
    <n v="5"/>
    <n v="8.9499999999999993"/>
    <x v="5"/>
    <x v="2"/>
  </r>
  <r>
    <n v="45103"/>
    <x v="512"/>
    <x v="3"/>
    <x v="0"/>
    <x v="0"/>
    <s v="Ampad Phone Message Book, Recycled, 400 Message Capacity, 5 Â¾Â” x 11Â”"/>
    <x v="3416"/>
    <n v="2"/>
    <n v="5.62"/>
    <x v="5"/>
    <x v="2"/>
  </r>
  <r>
    <n v="45103"/>
    <x v="379"/>
    <x v="20"/>
    <x v="2"/>
    <x v="9"/>
    <s v="AmazonBasics 3-Button USB Wired Mouse"/>
    <x v="3417"/>
    <n v="3"/>
    <n v="9.02"/>
    <x v="5"/>
    <x v="2"/>
  </r>
  <r>
    <n v="45103"/>
    <x v="379"/>
    <x v="20"/>
    <x v="2"/>
    <x v="9"/>
    <s v="Perixx PERIBOARD-512B, Ergonomic Split Keyboard"/>
    <x v="3418"/>
    <n v="4"/>
    <n v="9.8000000000000007"/>
    <x v="5"/>
    <x v="2"/>
  </r>
  <r>
    <n v="45103"/>
    <x v="379"/>
    <x v="20"/>
    <x v="1"/>
    <x v="8"/>
    <s v="DAX Executive Solid Wood Document Frame, Desktop or Hang, Mahogany, 5 x 7"/>
    <x v="3419"/>
    <n v="3"/>
    <n v="12.83"/>
    <x v="5"/>
    <x v="2"/>
  </r>
  <r>
    <n v="45103"/>
    <x v="766"/>
    <x v="4"/>
    <x v="2"/>
    <x v="6"/>
    <s v="Cisco IPÂ PhoneÂ 7961G VoIPÂ phoneÂ - Dark gray"/>
    <x v="3420"/>
    <n v="1"/>
    <n v="39.43"/>
    <x v="5"/>
    <x v="2"/>
  </r>
  <r>
    <n v="45104"/>
    <x v="121"/>
    <x v="1"/>
    <x v="0"/>
    <x v="0"/>
    <s v="Wirebound Message Books, Four 2 3/4 x 5 White Forms per Page"/>
    <x v="3421"/>
    <n v="7"/>
    <n v="12.18"/>
    <x v="5"/>
    <x v="2"/>
  </r>
  <r>
    <n v="45104"/>
    <x v="121"/>
    <x v="1"/>
    <x v="1"/>
    <x v="5"/>
    <s v="Global Commerce Series Low-Back Swivel/Tilt Chairs"/>
    <x v="3422"/>
    <n v="3"/>
    <n v="-7.71"/>
    <x v="5"/>
    <x v="2"/>
  </r>
  <r>
    <n v="45104"/>
    <x v="461"/>
    <x v="3"/>
    <x v="2"/>
    <x v="6"/>
    <s v="Ooma Telo VoIP Home Phone System"/>
    <x v="472"/>
    <n v="2"/>
    <n v="12.6"/>
    <x v="5"/>
    <x v="2"/>
  </r>
  <r>
    <n v="45105"/>
    <x v="334"/>
    <x v="1"/>
    <x v="2"/>
    <x v="6"/>
    <s v="Polycom CX300 Desktop Phone USB VoIP phone"/>
    <x v="671"/>
    <n v="3"/>
    <n v="36"/>
    <x v="5"/>
    <x v="2"/>
  </r>
  <r>
    <n v="45105"/>
    <x v="10"/>
    <x v="3"/>
    <x v="0"/>
    <x v="3"/>
    <s v="Recycled Pressboard Report Cover with Reinforced Top Hinge"/>
    <x v="1126"/>
    <n v="3"/>
    <n v="2.81"/>
    <x v="5"/>
    <x v="2"/>
  </r>
  <r>
    <n v="45105"/>
    <x v="10"/>
    <x v="3"/>
    <x v="0"/>
    <x v="3"/>
    <s v="GBC Premium Transparent Covers with Diagonal Lined Pattern"/>
    <x v="213"/>
    <n v="2"/>
    <n v="11.75"/>
    <x v="5"/>
    <x v="2"/>
  </r>
  <r>
    <n v="45105"/>
    <x v="652"/>
    <x v="23"/>
    <x v="1"/>
    <x v="5"/>
    <s v="Global Armless Task Chair, Royal Blue"/>
    <x v="2428"/>
    <n v="2"/>
    <n v="20.73"/>
    <x v="5"/>
    <x v="2"/>
  </r>
  <r>
    <n v="45105"/>
    <x v="652"/>
    <x v="23"/>
    <x v="0"/>
    <x v="12"/>
    <s v="Disposable Triple-Filter Dust Bags"/>
    <x v="1615"/>
    <n v="2"/>
    <n v="2.27"/>
    <x v="5"/>
    <x v="2"/>
  </r>
  <r>
    <n v="45105"/>
    <x v="652"/>
    <x v="23"/>
    <x v="0"/>
    <x v="0"/>
    <s v="Xerox 1960"/>
    <x v="32"/>
    <n v="2"/>
    <n v="27.88"/>
    <x v="5"/>
    <x v="2"/>
  </r>
  <r>
    <n v="45105"/>
    <x v="652"/>
    <x v="23"/>
    <x v="0"/>
    <x v="3"/>
    <s v="Ibico Presentation Index for Binding Systems"/>
    <x v="109"/>
    <n v="2"/>
    <n v="3.74"/>
    <x v="5"/>
    <x v="2"/>
  </r>
  <r>
    <n v="45105"/>
    <x v="652"/>
    <x v="23"/>
    <x v="0"/>
    <x v="12"/>
    <s v="Holmes Replacement Filter for HEPA Air Cleaner, Very Large Room, HEPA Filter"/>
    <x v="3423"/>
    <n v="4"/>
    <n v="121.11"/>
    <x v="5"/>
    <x v="2"/>
  </r>
  <r>
    <n v="45106"/>
    <x v="261"/>
    <x v="9"/>
    <x v="0"/>
    <x v="2"/>
    <s v="Fellowes Bankers Box Stor/Drawer Steel Plus"/>
    <x v="1593"/>
    <n v="6"/>
    <n v="19.190000000000001"/>
    <x v="5"/>
    <x v="2"/>
  </r>
  <r>
    <n v="45107"/>
    <x v="413"/>
    <x v="4"/>
    <x v="0"/>
    <x v="4"/>
    <s v="Bulldog Vacuum Base Pencil Sharpener"/>
    <x v="3424"/>
    <n v="3"/>
    <n v="9.7100000000000009"/>
    <x v="5"/>
    <x v="2"/>
  </r>
  <r>
    <n v="45107"/>
    <x v="413"/>
    <x v="4"/>
    <x v="1"/>
    <x v="11"/>
    <s v="O'Sullivan 2-Door Barrister Bookcase in Odessa Pine"/>
    <x v="3425"/>
    <n v="7"/>
    <n v="291.38"/>
    <x v="5"/>
    <x v="2"/>
  </r>
  <r>
    <n v="45107"/>
    <x v="303"/>
    <x v="1"/>
    <x v="2"/>
    <x v="9"/>
    <s v="Kingston Digital DataTraveler 16GB USB 2.0"/>
    <x v="1815"/>
    <n v="7"/>
    <n v="-0.63"/>
    <x v="5"/>
    <x v="2"/>
  </r>
  <r>
    <n v="45108"/>
    <x v="705"/>
    <x v="9"/>
    <x v="0"/>
    <x v="3"/>
    <s v="Wilson Jones Hanging View Binder, White, 1&quot;"/>
    <x v="3426"/>
    <n v="2"/>
    <n v="6.53"/>
    <x v="6"/>
    <x v="2"/>
  </r>
  <r>
    <n v="45108"/>
    <x v="705"/>
    <x v="9"/>
    <x v="0"/>
    <x v="0"/>
    <s v="Xerox 210"/>
    <x v="115"/>
    <n v="2"/>
    <n v="6.22"/>
    <x v="6"/>
    <x v="2"/>
  </r>
  <r>
    <n v="45108"/>
    <x v="705"/>
    <x v="9"/>
    <x v="0"/>
    <x v="3"/>
    <s v="Binding Machine Supplies"/>
    <x v="3427"/>
    <n v="2"/>
    <n v="28"/>
    <x v="6"/>
    <x v="2"/>
  </r>
  <r>
    <n v="45108"/>
    <x v="306"/>
    <x v="27"/>
    <x v="2"/>
    <x v="16"/>
    <s v="Hewlett Packard 310 Color Digital Copier"/>
    <x v="3428"/>
    <n v="5"/>
    <n v="449.99"/>
    <x v="6"/>
    <x v="2"/>
  </r>
  <r>
    <n v="45108"/>
    <x v="720"/>
    <x v="20"/>
    <x v="0"/>
    <x v="1"/>
    <s v="Avery 477"/>
    <x v="3268"/>
    <n v="1"/>
    <n v="14.04"/>
    <x v="6"/>
    <x v="2"/>
  </r>
  <r>
    <n v="45108"/>
    <x v="720"/>
    <x v="20"/>
    <x v="2"/>
    <x v="9"/>
    <s v="KeyTronicÂ KT400U2 -Â KeyboardÂ - Black"/>
    <x v="2511"/>
    <n v="3"/>
    <n v="6.17"/>
    <x v="6"/>
    <x v="2"/>
  </r>
  <r>
    <n v="45108"/>
    <x v="720"/>
    <x v="20"/>
    <x v="0"/>
    <x v="0"/>
    <s v="Southworth 25% Cotton Antique Laid Paper &amp; Envelopes"/>
    <x v="3429"/>
    <n v="9"/>
    <n v="33.78"/>
    <x v="6"/>
    <x v="2"/>
  </r>
  <r>
    <n v="45108"/>
    <x v="327"/>
    <x v="22"/>
    <x v="0"/>
    <x v="3"/>
    <s v="Zipper Ring Binder Pockets"/>
    <x v="359"/>
    <n v="1"/>
    <n v="0.9"/>
    <x v="6"/>
    <x v="2"/>
  </r>
  <r>
    <n v="45109"/>
    <x v="169"/>
    <x v="3"/>
    <x v="1"/>
    <x v="5"/>
    <s v="Hon Deluxe Fabric Upholstered Stacking Chairs"/>
    <x v="3430"/>
    <n v="1"/>
    <n v="19.52"/>
    <x v="6"/>
    <x v="2"/>
  </r>
  <r>
    <n v="45109"/>
    <x v="175"/>
    <x v="6"/>
    <x v="0"/>
    <x v="4"/>
    <s v="Avery Hi-Liter Pen Style Six-Color Fluorescent Set"/>
    <x v="3431"/>
    <n v="2"/>
    <n v="3.16"/>
    <x v="6"/>
    <x v="2"/>
  </r>
  <r>
    <n v="45109"/>
    <x v="400"/>
    <x v="0"/>
    <x v="1"/>
    <x v="5"/>
    <s v="Global Airflow Leather Mesh Back Chair, Black"/>
    <x v="3108"/>
    <n v="5"/>
    <n v="0"/>
    <x v="6"/>
    <x v="2"/>
  </r>
  <r>
    <n v="45109"/>
    <x v="400"/>
    <x v="0"/>
    <x v="0"/>
    <x v="0"/>
    <s v="Xerox 201"/>
    <x v="598"/>
    <n v="8"/>
    <n v="14.52"/>
    <x v="6"/>
    <x v="2"/>
  </r>
  <r>
    <n v="45110"/>
    <x v="606"/>
    <x v="3"/>
    <x v="0"/>
    <x v="0"/>
    <s v="Xerox 200"/>
    <x v="115"/>
    <n v="2"/>
    <n v="6.22"/>
    <x v="6"/>
    <x v="2"/>
  </r>
  <r>
    <n v="45110"/>
    <x v="606"/>
    <x v="3"/>
    <x v="0"/>
    <x v="7"/>
    <s v="Brites Rubber Bands, 1 1/2 oz. Box"/>
    <x v="2530"/>
    <n v="2"/>
    <n v="0.08"/>
    <x v="6"/>
    <x v="2"/>
  </r>
  <r>
    <n v="45110"/>
    <x v="78"/>
    <x v="20"/>
    <x v="0"/>
    <x v="12"/>
    <s v="Avanti 1.7 Cu. Ft. Refrigerator"/>
    <x v="3432"/>
    <n v="7"/>
    <n v="197.92"/>
    <x v="6"/>
    <x v="2"/>
  </r>
  <r>
    <n v="45110"/>
    <x v="76"/>
    <x v="2"/>
    <x v="0"/>
    <x v="0"/>
    <s v="Xerox 1925"/>
    <x v="1099"/>
    <n v="5"/>
    <n v="38.729999999999997"/>
    <x v="6"/>
    <x v="2"/>
  </r>
  <r>
    <n v="45111"/>
    <x v="266"/>
    <x v="3"/>
    <x v="1"/>
    <x v="8"/>
    <s v="Master Caster Door Stop, Brown"/>
    <x v="3433"/>
    <n v="5"/>
    <n v="8.64"/>
    <x v="6"/>
    <x v="2"/>
  </r>
  <r>
    <n v="45111"/>
    <x v="266"/>
    <x v="3"/>
    <x v="0"/>
    <x v="10"/>
    <s v="Inter-Office Recycled Envelopes, Brown Kraft, Button-String,10&quot; x 13&quot; , 100/Box"/>
    <x v="3434"/>
    <n v="2"/>
    <n v="20.66"/>
    <x v="6"/>
    <x v="2"/>
  </r>
  <r>
    <n v="45111"/>
    <x v="266"/>
    <x v="3"/>
    <x v="1"/>
    <x v="11"/>
    <s v="Atlantic Metals Mobile 5-Shelf Bookcases, Custom Colors"/>
    <x v="3435"/>
    <n v="5"/>
    <n v="225.74"/>
    <x v="6"/>
    <x v="2"/>
  </r>
  <r>
    <n v="45111"/>
    <x v="266"/>
    <x v="3"/>
    <x v="0"/>
    <x v="2"/>
    <s v="Eldon Shelf Savers Cubes and Bins"/>
    <x v="1792"/>
    <n v="4"/>
    <n v="0.56000000000000005"/>
    <x v="6"/>
    <x v="2"/>
  </r>
  <r>
    <n v="45111"/>
    <x v="81"/>
    <x v="22"/>
    <x v="1"/>
    <x v="8"/>
    <s v="Master Caster Door Stop, Brown"/>
    <x v="3433"/>
    <n v="5"/>
    <n v="8.64"/>
    <x v="6"/>
    <x v="2"/>
  </r>
  <r>
    <n v="45111"/>
    <x v="81"/>
    <x v="22"/>
    <x v="2"/>
    <x v="6"/>
    <s v="Avaya 4621SW VoIP phone"/>
    <x v="2779"/>
    <n v="3"/>
    <n v="19.97"/>
    <x v="6"/>
    <x v="2"/>
  </r>
  <r>
    <n v="45111"/>
    <x v="81"/>
    <x v="22"/>
    <x v="2"/>
    <x v="6"/>
    <s v="OtterBox Defender Series Case - Samsung Galaxy S4"/>
    <x v="1553"/>
    <n v="3"/>
    <n v="9"/>
    <x v="6"/>
    <x v="2"/>
  </r>
  <r>
    <n v="45114"/>
    <x v="571"/>
    <x v="16"/>
    <x v="0"/>
    <x v="14"/>
    <s v="Acme Softgrip Scissors"/>
    <x v="2420"/>
    <n v="7"/>
    <n v="5.13"/>
    <x v="6"/>
    <x v="2"/>
  </r>
  <r>
    <n v="45114"/>
    <x v="195"/>
    <x v="3"/>
    <x v="1"/>
    <x v="8"/>
    <s v="Howard Miller 11-1/2&quot; Diameter Grantwood Wall Clock"/>
    <x v="3436"/>
    <n v="5"/>
    <n v="73.319999999999993"/>
    <x v="6"/>
    <x v="2"/>
  </r>
  <r>
    <n v="45114"/>
    <x v="45"/>
    <x v="1"/>
    <x v="1"/>
    <x v="8"/>
    <s v="Flat Face Poster Frame"/>
    <x v="3437"/>
    <n v="8"/>
    <n v="-27.13"/>
    <x v="6"/>
    <x v="2"/>
  </r>
  <r>
    <n v="45114"/>
    <x v="45"/>
    <x v="1"/>
    <x v="0"/>
    <x v="7"/>
    <s v="Acco Hot Clips Clips to Go"/>
    <x v="3438"/>
    <n v="1"/>
    <n v="0.82"/>
    <x v="6"/>
    <x v="2"/>
  </r>
  <r>
    <n v="45114"/>
    <x v="45"/>
    <x v="1"/>
    <x v="0"/>
    <x v="0"/>
    <s v="Tops Wirebound Message Log Books"/>
    <x v="3439"/>
    <n v="9"/>
    <n v="7.7"/>
    <x v="6"/>
    <x v="2"/>
  </r>
  <r>
    <n v="45114"/>
    <x v="45"/>
    <x v="1"/>
    <x v="1"/>
    <x v="5"/>
    <s v="Global Ergonomic Managers Chair"/>
    <x v="3440"/>
    <n v="2"/>
    <n v="-14.48"/>
    <x v="6"/>
    <x v="2"/>
  </r>
  <r>
    <n v="45114"/>
    <x v="757"/>
    <x v="3"/>
    <x v="1"/>
    <x v="5"/>
    <s v="Global Leather Task Chair, Black"/>
    <x v="341"/>
    <n v="4"/>
    <n v="-3.6"/>
    <x v="6"/>
    <x v="2"/>
  </r>
  <r>
    <n v="45114"/>
    <x v="757"/>
    <x v="3"/>
    <x v="2"/>
    <x v="16"/>
    <s v="Canon PC1060 Personal Laser Copier"/>
    <x v="962"/>
    <n v="5"/>
    <n v="944.99"/>
    <x v="6"/>
    <x v="2"/>
  </r>
  <r>
    <n v="45114"/>
    <x v="757"/>
    <x v="3"/>
    <x v="0"/>
    <x v="0"/>
    <s v="Xerox 1942"/>
    <x v="732"/>
    <n v="1"/>
    <n v="24.47"/>
    <x v="6"/>
    <x v="2"/>
  </r>
  <r>
    <n v="45114"/>
    <x v="570"/>
    <x v="2"/>
    <x v="0"/>
    <x v="1"/>
    <s v="Permanent Self-Adhesive File Folder Labels for Typewriters, 1 1/8 x 3 1/2, White"/>
    <x v="3058"/>
    <n v="2"/>
    <n v="3.28"/>
    <x v="6"/>
    <x v="2"/>
  </r>
  <r>
    <n v="45114"/>
    <x v="570"/>
    <x v="2"/>
    <x v="2"/>
    <x v="6"/>
    <s v="Panasonic KX T7731-B Digital phone"/>
    <x v="2566"/>
    <n v="1"/>
    <n v="-13"/>
    <x v="6"/>
    <x v="2"/>
  </r>
  <r>
    <n v="45114"/>
    <x v="570"/>
    <x v="2"/>
    <x v="0"/>
    <x v="3"/>
    <s v="Acco Pressboard Covers with Storage Hooks, 14 7/8&quot; x 11&quot;, Executive Red"/>
    <x v="3441"/>
    <n v="5"/>
    <n v="-4.76"/>
    <x v="6"/>
    <x v="2"/>
  </r>
  <r>
    <n v="45114"/>
    <x v="570"/>
    <x v="2"/>
    <x v="0"/>
    <x v="3"/>
    <s v="GBC Standard Plastic Binding Systems' Combs"/>
    <x v="395"/>
    <n v="5"/>
    <n v="-7.85"/>
    <x v="6"/>
    <x v="2"/>
  </r>
  <r>
    <n v="45114"/>
    <x v="655"/>
    <x v="27"/>
    <x v="0"/>
    <x v="0"/>
    <s v="Xerox 226"/>
    <x v="115"/>
    <n v="2"/>
    <n v="6.22"/>
    <x v="6"/>
    <x v="2"/>
  </r>
  <r>
    <n v="45114"/>
    <x v="655"/>
    <x v="27"/>
    <x v="0"/>
    <x v="4"/>
    <s v="Boston KS Multi-Size Manual Pencil Sharpener"/>
    <x v="758"/>
    <n v="2"/>
    <n v="12.87"/>
    <x v="6"/>
    <x v="2"/>
  </r>
  <r>
    <n v="45115"/>
    <x v="759"/>
    <x v="0"/>
    <x v="2"/>
    <x v="6"/>
    <s v="Cisco SPA 502G IP Phone"/>
    <x v="3442"/>
    <n v="9"/>
    <n v="107.96"/>
    <x v="6"/>
    <x v="2"/>
  </r>
  <r>
    <n v="45115"/>
    <x v="759"/>
    <x v="0"/>
    <x v="0"/>
    <x v="4"/>
    <s v="Newell 345"/>
    <x v="2959"/>
    <n v="3"/>
    <n v="3.57"/>
    <x v="6"/>
    <x v="2"/>
  </r>
  <r>
    <n v="45115"/>
    <x v="364"/>
    <x v="26"/>
    <x v="0"/>
    <x v="3"/>
    <s v="GBC Twin Loop Wire Binding Elements"/>
    <x v="3443"/>
    <n v="2"/>
    <n v="-13.31"/>
    <x v="6"/>
    <x v="2"/>
  </r>
  <r>
    <n v="45115"/>
    <x v="364"/>
    <x v="26"/>
    <x v="0"/>
    <x v="2"/>
    <s v="Perma STOR-ALL Hanging File Box, 13 1/8&quot;W x 12 1/4&quot;D x 10 1/2&quot;H"/>
    <x v="278"/>
    <n v="7"/>
    <n v="-1.26"/>
    <x v="6"/>
    <x v="2"/>
  </r>
  <r>
    <n v="45115"/>
    <x v="364"/>
    <x v="26"/>
    <x v="0"/>
    <x v="3"/>
    <s v="Wilson Jones Active Use Binders"/>
    <x v="1615"/>
    <n v="4"/>
    <n v="-6.12"/>
    <x v="6"/>
    <x v="2"/>
  </r>
  <r>
    <n v="45115"/>
    <x v="364"/>
    <x v="26"/>
    <x v="1"/>
    <x v="5"/>
    <s v="SAFCO Arco Folding Chair"/>
    <x v="1543"/>
    <n v="3"/>
    <n v="74.569999999999993"/>
    <x v="6"/>
    <x v="2"/>
  </r>
  <r>
    <n v="45115"/>
    <x v="393"/>
    <x v="22"/>
    <x v="2"/>
    <x v="6"/>
    <s v="Logitech Mobile Speakerphone P710e -Â speaker phone"/>
    <x v="1693"/>
    <n v="1"/>
    <n v="9.4499999999999993"/>
    <x v="6"/>
    <x v="2"/>
  </r>
  <r>
    <n v="45115"/>
    <x v="393"/>
    <x v="22"/>
    <x v="0"/>
    <x v="3"/>
    <s v="Fellowes Twister Kit, Gray/Clear, 3/pkg"/>
    <x v="50"/>
    <n v="3"/>
    <n v="6.03"/>
    <x v="6"/>
    <x v="2"/>
  </r>
  <r>
    <n v="45115"/>
    <x v="368"/>
    <x v="16"/>
    <x v="2"/>
    <x v="6"/>
    <s v="Jabra SPEAK 410 Multidevice Speakerphone"/>
    <x v="3444"/>
    <n v="5"/>
    <n v="51.5"/>
    <x v="6"/>
    <x v="2"/>
  </r>
  <r>
    <n v="45115"/>
    <x v="368"/>
    <x v="16"/>
    <x v="0"/>
    <x v="0"/>
    <s v="Xerox 1921"/>
    <x v="1721"/>
    <n v="2"/>
    <n v="5"/>
    <x v="6"/>
    <x v="2"/>
  </r>
  <r>
    <n v="45115"/>
    <x v="424"/>
    <x v="43"/>
    <x v="0"/>
    <x v="0"/>
    <s v="Xerox 213"/>
    <x v="115"/>
    <n v="2"/>
    <n v="6.22"/>
    <x v="6"/>
    <x v="2"/>
  </r>
  <r>
    <n v="45116"/>
    <x v="104"/>
    <x v="20"/>
    <x v="1"/>
    <x v="5"/>
    <s v="Hon GuestStacker Chair"/>
    <x v="3445"/>
    <n v="2"/>
    <n v="72.53"/>
    <x v="6"/>
    <x v="2"/>
  </r>
  <r>
    <n v="45116"/>
    <x v="104"/>
    <x v="20"/>
    <x v="1"/>
    <x v="8"/>
    <s v="Deflect-o EconoMat Studded, No Bevel Mat for Low Pile Carpeting"/>
    <x v="3446"/>
    <n v="4"/>
    <n v="14.88"/>
    <x v="6"/>
    <x v="2"/>
  </r>
  <r>
    <n v="45117"/>
    <x v="158"/>
    <x v="12"/>
    <x v="0"/>
    <x v="2"/>
    <s v="Sterilite Officeware Hinged File Box"/>
    <x v="3447"/>
    <n v="2"/>
    <n v="1.47"/>
    <x v="6"/>
    <x v="2"/>
  </r>
  <r>
    <n v="45117"/>
    <x v="564"/>
    <x v="0"/>
    <x v="0"/>
    <x v="2"/>
    <s v="Fellowes Strictly Business Drawer File, Letter/Legal Size"/>
    <x v="3448"/>
    <n v="3"/>
    <n v="-33.799999999999997"/>
    <x v="6"/>
    <x v="2"/>
  </r>
  <r>
    <n v="45117"/>
    <x v="564"/>
    <x v="0"/>
    <x v="0"/>
    <x v="4"/>
    <s v="Boston Heavy-Duty Trimline Electric Pencil Sharpeners"/>
    <x v="3449"/>
    <n v="4"/>
    <n v="17.350000000000001"/>
    <x v="6"/>
    <x v="2"/>
  </r>
  <r>
    <n v="45117"/>
    <x v="327"/>
    <x v="12"/>
    <x v="0"/>
    <x v="3"/>
    <s v="GBC Standard Therm-A-Bind Covers"/>
    <x v="3450"/>
    <n v="6"/>
    <n v="-35.880000000000003"/>
    <x v="6"/>
    <x v="2"/>
  </r>
  <r>
    <n v="45117"/>
    <x v="400"/>
    <x v="2"/>
    <x v="2"/>
    <x v="15"/>
    <s v="Brother MFC-9340CDW LED All-In-One Printer, Copier Scanner"/>
    <x v="3451"/>
    <n v="3"/>
    <n v="-319.19"/>
    <x v="6"/>
    <x v="2"/>
  </r>
  <r>
    <n v="45119"/>
    <x v="94"/>
    <x v="3"/>
    <x v="2"/>
    <x v="6"/>
    <s v="Cisco SPA525G2 IP Phone - Wireless"/>
    <x v="3452"/>
    <n v="6"/>
    <n v="7.18"/>
    <x v="6"/>
    <x v="2"/>
  </r>
  <r>
    <n v="45121"/>
    <x v="442"/>
    <x v="12"/>
    <x v="2"/>
    <x v="6"/>
    <s v="LG Electronics Tone+ HBS-730 Bluetooth Headset"/>
    <x v="3453"/>
    <n v="8"/>
    <n v="38.090000000000003"/>
    <x v="6"/>
    <x v="2"/>
  </r>
  <r>
    <n v="45121"/>
    <x v="633"/>
    <x v="2"/>
    <x v="0"/>
    <x v="14"/>
    <s v="Acme Stainless Steel Office Snips"/>
    <x v="3454"/>
    <n v="2"/>
    <n v="1.02"/>
    <x v="6"/>
    <x v="2"/>
  </r>
  <r>
    <n v="45121"/>
    <x v="490"/>
    <x v="20"/>
    <x v="0"/>
    <x v="2"/>
    <s v="Personal Folder Holder, Ebony"/>
    <x v="1737"/>
    <n v="1"/>
    <n v="3.36"/>
    <x v="6"/>
    <x v="2"/>
  </r>
  <r>
    <n v="45121"/>
    <x v="490"/>
    <x v="20"/>
    <x v="0"/>
    <x v="3"/>
    <s v="Acco Hanging Data Binders"/>
    <x v="1876"/>
    <n v="3"/>
    <n v="3.2"/>
    <x v="6"/>
    <x v="2"/>
  </r>
  <r>
    <n v="45121"/>
    <x v="490"/>
    <x v="20"/>
    <x v="0"/>
    <x v="7"/>
    <s v="Ideal Clamps"/>
    <x v="3455"/>
    <n v="7"/>
    <n v="6.89"/>
    <x v="6"/>
    <x v="2"/>
  </r>
  <r>
    <n v="45121"/>
    <x v="490"/>
    <x v="20"/>
    <x v="0"/>
    <x v="4"/>
    <s v="Newell 315"/>
    <x v="2821"/>
    <n v="7"/>
    <n v="10.47"/>
    <x v="6"/>
    <x v="2"/>
  </r>
  <r>
    <n v="45121"/>
    <x v="490"/>
    <x v="20"/>
    <x v="0"/>
    <x v="3"/>
    <s v="Pressboard Data Binders by Wilson Jones"/>
    <x v="1009"/>
    <n v="2"/>
    <n v="2.88"/>
    <x v="6"/>
    <x v="2"/>
  </r>
  <r>
    <n v="45121"/>
    <x v="490"/>
    <x v="20"/>
    <x v="1"/>
    <x v="11"/>
    <s v="O'Sullivan 2-Door Barrister Bookcase in Odessa Pine"/>
    <x v="3456"/>
    <n v="4"/>
    <n v="21.72"/>
    <x v="6"/>
    <x v="2"/>
  </r>
  <r>
    <n v="45121"/>
    <x v="240"/>
    <x v="0"/>
    <x v="2"/>
    <x v="6"/>
    <s v="Blue Parrot B250XT Professional Grade Wireless BluetoothÂ HeadsetÂ with"/>
    <x v="3457"/>
    <n v="7"/>
    <n v="52.49"/>
    <x v="6"/>
    <x v="2"/>
  </r>
  <r>
    <n v="45121"/>
    <x v="696"/>
    <x v="20"/>
    <x v="0"/>
    <x v="3"/>
    <s v="GBC Standard Plastic Binding Systems Combs"/>
    <x v="3458"/>
    <n v="2"/>
    <n v="5.13"/>
    <x v="6"/>
    <x v="2"/>
  </r>
  <r>
    <n v="45121"/>
    <x v="663"/>
    <x v="33"/>
    <x v="2"/>
    <x v="9"/>
    <s v="HP Standard 104 key PS/2 Keyboard"/>
    <x v="1354"/>
    <n v="2"/>
    <n v="7.25"/>
    <x v="6"/>
    <x v="2"/>
  </r>
  <r>
    <n v="45121"/>
    <x v="238"/>
    <x v="20"/>
    <x v="0"/>
    <x v="7"/>
    <s v="Acco Hot Clips Clips to Go"/>
    <x v="3459"/>
    <n v="9"/>
    <n v="13.32"/>
    <x v="6"/>
    <x v="2"/>
  </r>
  <r>
    <n v="45121"/>
    <x v="143"/>
    <x v="0"/>
    <x v="0"/>
    <x v="0"/>
    <s v="Xerox 1914"/>
    <x v="3380"/>
    <n v="5"/>
    <n v="79.69"/>
    <x v="6"/>
    <x v="2"/>
  </r>
  <r>
    <n v="45121"/>
    <x v="767"/>
    <x v="4"/>
    <x v="0"/>
    <x v="3"/>
    <s v="Cardinal Holdit Data Disk Pockets"/>
    <x v="131"/>
    <n v="5"/>
    <n v="17.11"/>
    <x v="6"/>
    <x v="2"/>
  </r>
  <r>
    <n v="45121"/>
    <x v="767"/>
    <x v="4"/>
    <x v="1"/>
    <x v="8"/>
    <s v="Howard Miller 13-3/4&quot; Diameter Brushed Chrome Round Wall Clock"/>
    <x v="3460"/>
    <n v="1"/>
    <n v="15.53"/>
    <x v="6"/>
    <x v="2"/>
  </r>
  <r>
    <n v="45121"/>
    <x v="745"/>
    <x v="3"/>
    <x v="2"/>
    <x v="6"/>
    <s v="Panasonic Kx-TS550"/>
    <x v="2982"/>
    <n v="3"/>
    <n v="12.42"/>
    <x v="6"/>
    <x v="2"/>
  </r>
  <r>
    <n v="45121"/>
    <x v="745"/>
    <x v="3"/>
    <x v="0"/>
    <x v="12"/>
    <s v="Holmes 99% HEPA Air Purifier"/>
    <x v="3461"/>
    <n v="7"/>
    <n v="50.03"/>
    <x v="6"/>
    <x v="2"/>
  </r>
  <r>
    <n v="45121"/>
    <x v="745"/>
    <x v="3"/>
    <x v="1"/>
    <x v="8"/>
    <s v="Deflect-O Glasstique Clear Desk Accessories"/>
    <x v="3462"/>
    <n v="4"/>
    <n v="10.16"/>
    <x v="6"/>
    <x v="2"/>
  </r>
  <r>
    <n v="45122"/>
    <x v="511"/>
    <x v="27"/>
    <x v="0"/>
    <x v="14"/>
    <s v="Fiskars Home &amp; Office Scissors"/>
    <x v="255"/>
    <n v="5"/>
    <n v="12.43"/>
    <x v="6"/>
    <x v="2"/>
  </r>
  <r>
    <n v="45122"/>
    <x v="231"/>
    <x v="11"/>
    <x v="1"/>
    <x v="5"/>
    <s v="Bevis Steel Folding Chairs"/>
    <x v="367"/>
    <n v="3"/>
    <n v="23.03"/>
    <x v="6"/>
    <x v="2"/>
  </r>
  <r>
    <n v="45122"/>
    <x v="231"/>
    <x v="11"/>
    <x v="0"/>
    <x v="0"/>
    <s v="Xerox 1909"/>
    <x v="1479"/>
    <n v="5"/>
    <n v="34.29"/>
    <x v="6"/>
    <x v="2"/>
  </r>
  <r>
    <n v="45123"/>
    <x v="450"/>
    <x v="0"/>
    <x v="0"/>
    <x v="2"/>
    <s v="Personal Filing Tote with Lid, Black/Gray"/>
    <x v="3463"/>
    <n v="3"/>
    <n v="3.72"/>
    <x v="6"/>
    <x v="2"/>
  </r>
  <r>
    <n v="45123"/>
    <x v="450"/>
    <x v="0"/>
    <x v="0"/>
    <x v="0"/>
    <s v="Southworth 25% Cotton Antique Laid Paper &amp; Envelopes"/>
    <x v="215"/>
    <n v="3"/>
    <n v="6.26"/>
    <x v="6"/>
    <x v="2"/>
  </r>
  <r>
    <n v="45123"/>
    <x v="74"/>
    <x v="2"/>
    <x v="2"/>
    <x v="6"/>
    <s v="Mophie Juice Pack Helium for iPhone"/>
    <x v="902"/>
    <n v="3"/>
    <n v="-28.8"/>
    <x v="6"/>
    <x v="2"/>
  </r>
  <r>
    <n v="45123"/>
    <x v="74"/>
    <x v="2"/>
    <x v="2"/>
    <x v="6"/>
    <s v="GE 2-Jack Phone Line Splitter"/>
    <x v="2860"/>
    <n v="4"/>
    <n v="-115.35"/>
    <x v="6"/>
    <x v="2"/>
  </r>
  <r>
    <n v="45123"/>
    <x v="74"/>
    <x v="2"/>
    <x v="0"/>
    <x v="14"/>
    <s v="Acme Value Line Scissors"/>
    <x v="1821"/>
    <n v="2"/>
    <n v="0.73"/>
    <x v="6"/>
    <x v="2"/>
  </r>
  <r>
    <n v="45123"/>
    <x v="231"/>
    <x v="0"/>
    <x v="1"/>
    <x v="8"/>
    <s v="Staple-based wall hangings"/>
    <x v="3464"/>
    <n v="3"/>
    <n v="-3.82"/>
    <x v="6"/>
    <x v="2"/>
  </r>
  <r>
    <n v="45123"/>
    <x v="104"/>
    <x v="9"/>
    <x v="0"/>
    <x v="10"/>
    <s v="Poly String Tie Envelopes"/>
    <x v="3465"/>
    <n v="5"/>
    <n v="4.79"/>
    <x v="6"/>
    <x v="2"/>
  </r>
  <r>
    <n v="45123"/>
    <x v="104"/>
    <x v="9"/>
    <x v="0"/>
    <x v="4"/>
    <s v="Eberhard Faber 3 1/2&quot; Golf Pencils"/>
    <x v="417"/>
    <n v="3"/>
    <n v="5.58"/>
    <x v="6"/>
    <x v="2"/>
  </r>
  <r>
    <n v="45123"/>
    <x v="104"/>
    <x v="9"/>
    <x v="0"/>
    <x v="3"/>
    <s v="Wilson Jones Turn Tabs Binder Tool for Ring Binders"/>
    <x v="2563"/>
    <n v="5"/>
    <n v="11.09"/>
    <x v="6"/>
    <x v="2"/>
  </r>
  <r>
    <n v="45123"/>
    <x v="104"/>
    <x v="9"/>
    <x v="2"/>
    <x v="9"/>
    <s v="ImationÂ SecureÂ DriveÂ + Hardware Encrypted USBÂ flash driveÂ - 16 GB"/>
    <x v="3466"/>
    <n v="2"/>
    <n v="18.239999999999998"/>
    <x v="6"/>
    <x v="2"/>
  </r>
  <r>
    <n v="45123"/>
    <x v="104"/>
    <x v="9"/>
    <x v="0"/>
    <x v="3"/>
    <s v="Recycled Pressboard Report Cover with Reinforced Top Hinge"/>
    <x v="1484"/>
    <n v="2"/>
    <n v="3.17"/>
    <x v="6"/>
    <x v="2"/>
  </r>
  <r>
    <n v="45123"/>
    <x v="104"/>
    <x v="9"/>
    <x v="0"/>
    <x v="0"/>
    <s v="HP Office Paper (20Lb. and 87 Bright)"/>
    <x v="2973"/>
    <n v="9"/>
    <n v="28.86"/>
    <x v="6"/>
    <x v="2"/>
  </r>
  <r>
    <n v="45124"/>
    <x v="141"/>
    <x v="3"/>
    <x v="0"/>
    <x v="2"/>
    <s v="Eldon Base for stackable storage shelf, platinum"/>
    <x v="2532"/>
    <n v="2"/>
    <n v="3.89"/>
    <x v="6"/>
    <x v="2"/>
  </r>
  <r>
    <n v="45124"/>
    <x v="212"/>
    <x v="23"/>
    <x v="0"/>
    <x v="12"/>
    <s v="Kensington 4 Outlet MasterPiece Compact Power Control Center"/>
    <x v="3467"/>
    <n v="2"/>
    <n v="45.54"/>
    <x v="6"/>
    <x v="2"/>
  </r>
  <r>
    <n v="45124"/>
    <x v="212"/>
    <x v="23"/>
    <x v="2"/>
    <x v="6"/>
    <s v="Bose SoundLink Bluetooth Speaker"/>
    <x v="3468"/>
    <n v="3"/>
    <n v="280.58999999999997"/>
    <x v="6"/>
    <x v="2"/>
  </r>
  <r>
    <n v="45124"/>
    <x v="212"/>
    <x v="23"/>
    <x v="0"/>
    <x v="0"/>
    <s v="Eaton Premium Continuous-Feed Paper, 25% Cotton, Letter Size, White, 1000 Shts/Box"/>
    <x v="288"/>
    <n v="1"/>
    <n v="26.63"/>
    <x v="6"/>
    <x v="2"/>
  </r>
  <r>
    <n v="45124"/>
    <x v="182"/>
    <x v="24"/>
    <x v="0"/>
    <x v="0"/>
    <s v="Strathmore Photo Frame Cards"/>
    <x v="1888"/>
    <n v="3"/>
    <n v="10.09"/>
    <x v="6"/>
    <x v="2"/>
  </r>
  <r>
    <n v="45124"/>
    <x v="182"/>
    <x v="24"/>
    <x v="0"/>
    <x v="2"/>
    <s v="Carina 42&quot;Hx23 3/4&quot;W Media Storage Unit"/>
    <x v="151"/>
    <n v="3"/>
    <n v="4.8600000000000003"/>
    <x v="6"/>
    <x v="2"/>
  </r>
  <r>
    <n v="45124"/>
    <x v="182"/>
    <x v="24"/>
    <x v="0"/>
    <x v="0"/>
    <s v="Rediform Wirebound &quot;Phone Memo&quot; Message Book, 11 x 5-3/4"/>
    <x v="228"/>
    <n v="1"/>
    <n v="3.74"/>
    <x v="6"/>
    <x v="2"/>
  </r>
  <r>
    <n v="45124"/>
    <x v="182"/>
    <x v="24"/>
    <x v="0"/>
    <x v="0"/>
    <s v="Xerox 1993"/>
    <x v="1778"/>
    <n v="8"/>
    <n v="25.4"/>
    <x v="6"/>
    <x v="2"/>
  </r>
  <r>
    <n v="45124"/>
    <x v="182"/>
    <x v="24"/>
    <x v="0"/>
    <x v="2"/>
    <s v="Tennsco 6- and 18-Compartment Lockers"/>
    <x v="3469"/>
    <n v="1"/>
    <n v="47.73"/>
    <x v="6"/>
    <x v="2"/>
  </r>
  <r>
    <n v="45124"/>
    <x v="380"/>
    <x v="22"/>
    <x v="1"/>
    <x v="8"/>
    <s v="Eldon Image Series Black Desk Accessories"/>
    <x v="67"/>
    <n v="3"/>
    <n v="4.47"/>
    <x v="6"/>
    <x v="2"/>
  </r>
  <r>
    <n v="45124"/>
    <x v="380"/>
    <x v="22"/>
    <x v="2"/>
    <x v="9"/>
    <s v="First Data TMFD35 PIN Pad"/>
    <x v="3470"/>
    <n v="3"/>
    <n v="89.96"/>
    <x v="6"/>
    <x v="2"/>
  </r>
  <r>
    <n v="45124"/>
    <x v="380"/>
    <x v="22"/>
    <x v="1"/>
    <x v="8"/>
    <s v="Eldon 300 Class Desk Accessories, Black"/>
    <x v="3471"/>
    <n v="5"/>
    <n v="10.89"/>
    <x v="6"/>
    <x v="2"/>
  </r>
  <r>
    <n v="45124"/>
    <x v="380"/>
    <x v="22"/>
    <x v="0"/>
    <x v="1"/>
    <s v="Round Specialty Laser Printer Labels"/>
    <x v="1708"/>
    <n v="7"/>
    <n v="41.22"/>
    <x v="6"/>
    <x v="2"/>
  </r>
  <r>
    <n v="45124"/>
    <x v="380"/>
    <x v="22"/>
    <x v="0"/>
    <x v="2"/>
    <s v="Home/Office Personal File Carts"/>
    <x v="1211"/>
    <n v="2"/>
    <n v="17.38"/>
    <x v="6"/>
    <x v="2"/>
  </r>
  <r>
    <n v="45124"/>
    <x v="380"/>
    <x v="22"/>
    <x v="2"/>
    <x v="6"/>
    <s v="Cyber Acoustics AC-202b Speech Recognition Stereo Headset"/>
    <x v="451"/>
    <n v="2"/>
    <n v="-4.68"/>
    <x v="6"/>
    <x v="2"/>
  </r>
  <r>
    <n v="45124"/>
    <x v="380"/>
    <x v="22"/>
    <x v="0"/>
    <x v="3"/>
    <s v="Pressboard Data Binder, Crimson, 12&quot; X 8 1/2&quot;"/>
    <x v="3472"/>
    <n v="3"/>
    <n v="4.17"/>
    <x v="6"/>
    <x v="2"/>
  </r>
  <r>
    <n v="45124"/>
    <x v="372"/>
    <x v="20"/>
    <x v="0"/>
    <x v="12"/>
    <s v="Belkin F5C206VTEL 6 Outlet Surge"/>
    <x v="3473"/>
    <n v="2"/>
    <n v="13.79"/>
    <x v="6"/>
    <x v="2"/>
  </r>
  <r>
    <n v="45125"/>
    <x v="637"/>
    <x v="26"/>
    <x v="1"/>
    <x v="5"/>
    <s v="Hon GuestStacker Chair"/>
    <x v="2267"/>
    <n v="3"/>
    <n v="40.799999999999997"/>
    <x v="6"/>
    <x v="2"/>
  </r>
  <r>
    <n v="45125"/>
    <x v="637"/>
    <x v="26"/>
    <x v="0"/>
    <x v="3"/>
    <s v="Round Ring Binders"/>
    <x v="267"/>
    <n v="3"/>
    <n v="-1.44"/>
    <x v="6"/>
    <x v="2"/>
  </r>
  <r>
    <n v="45125"/>
    <x v="637"/>
    <x v="26"/>
    <x v="1"/>
    <x v="5"/>
    <s v="Hon 4700 Series Mobuis Mid-Back Task Chairs with Adjustable Arms"/>
    <x v="3474"/>
    <n v="3"/>
    <n v="10.68"/>
    <x v="6"/>
    <x v="2"/>
  </r>
  <r>
    <n v="45125"/>
    <x v="637"/>
    <x v="26"/>
    <x v="0"/>
    <x v="2"/>
    <s v="Sauder Facets Collection Locker/File Cabinet, Sky Alder Finish"/>
    <x v="3475"/>
    <n v="2"/>
    <n v="0"/>
    <x v="6"/>
    <x v="2"/>
  </r>
  <r>
    <n v="45125"/>
    <x v="637"/>
    <x v="26"/>
    <x v="0"/>
    <x v="2"/>
    <s v="Fellowes Strictly Business Drawer File, Letter/Legal Size"/>
    <x v="3448"/>
    <n v="3"/>
    <n v="-33.799999999999997"/>
    <x v="6"/>
    <x v="2"/>
  </r>
  <r>
    <n v="45125"/>
    <x v="121"/>
    <x v="5"/>
    <x v="1"/>
    <x v="5"/>
    <s v="Hon Olson Stacker Stools"/>
    <x v="3476"/>
    <n v="1"/>
    <n v="39.43"/>
    <x v="6"/>
    <x v="2"/>
  </r>
  <r>
    <n v="45125"/>
    <x v="359"/>
    <x v="12"/>
    <x v="0"/>
    <x v="14"/>
    <s v="Elite 5&quot; Scissors"/>
    <x v="3477"/>
    <n v="5"/>
    <n v="4.2300000000000004"/>
    <x v="6"/>
    <x v="2"/>
  </r>
  <r>
    <n v="45125"/>
    <x v="743"/>
    <x v="0"/>
    <x v="2"/>
    <x v="9"/>
    <s v="SanDisk Cruzer 4 GB USB Flash Drive"/>
    <x v="3478"/>
    <n v="3"/>
    <n v="3.31"/>
    <x v="6"/>
    <x v="2"/>
  </r>
  <r>
    <n v="45125"/>
    <x v="608"/>
    <x v="12"/>
    <x v="2"/>
    <x v="6"/>
    <s v="iHome FM Clock Radio with Lightning Dock"/>
    <x v="3479"/>
    <n v="1"/>
    <n v="3.5"/>
    <x v="6"/>
    <x v="2"/>
  </r>
  <r>
    <n v="45125"/>
    <x v="646"/>
    <x v="2"/>
    <x v="0"/>
    <x v="4"/>
    <s v="Newell 326"/>
    <x v="652"/>
    <n v="8"/>
    <n v="1.27"/>
    <x v="6"/>
    <x v="2"/>
  </r>
  <r>
    <n v="45125"/>
    <x v="646"/>
    <x v="2"/>
    <x v="0"/>
    <x v="2"/>
    <s v="Steel Personal Filing/Posting Tote"/>
    <x v="3480"/>
    <n v="10"/>
    <n v="24.86"/>
    <x v="6"/>
    <x v="2"/>
  </r>
  <r>
    <n v="45125"/>
    <x v="646"/>
    <x v="2"/>
    <x v="0"/>
    <x v="0"/>
    <s v="Xerox 196"/>
    <x v="535"/>
    <n v="4"/>
    <n v="6.7"/>
    <x v="6"/>
    <x v="2"/>
  </r>
  <r>
    <n v="45126"/>
    <x v="55"/>
    <x v="29"/>
    <x v="1"/>
    <x v="8"/>
    <s v="Advantus Employee of the Month Certificate Frame, 11 x 13-1/2"/>
    <x v="2681"/>
    <n v="6"/>
    <n v="76.09"/>
    <x v="6"/>
    <x v="2"/>
  </r>
  <r>
    <n v="45126"/>
    <x v="55"/>
    <x v="29"/>
    <x v="0"/>
    <x v="3"/>
    <s v="Premium Transparent Presentation Covers, No Pattern/Clear, 8 1/2&quot; x 11&quot;"/>
    <x v="3481"/>
    <n v="2"/>
    <n v="35.68"/>
    <x v="6"/>
    <x v="2"/>
  </r>
  <r>
    <n v="45126"/>
    <x v="55"/>
    <x v="29"/>
    <x v="0"/>
    <x v="2"/>
    <s v="Rogers Deluxe File Chest"/>
    <x v="692"/>
    <n v="4"/>
    <n v="0.88"/>
    <x v="6"/>
    <x v="2"/>
  </r>
  <r>
    <n v="45126"/>
    <x v="55"/>
    <x v="29"/>
    <x v="0"/>
    <x v="0"/>
    <s v="Xerox 1893"/>
    <x v="3482"/>
    <n v="6"/>
    <n v="120.51"/>
    <x v="6"/>
    <x v="2"/>
  </r>
  <r>
    <n v="45126"/>
    <x v="55"/>
    <x v="29"/>
    <x v="0"/>
    <x v="3"/>
    <s v="Avery Printable Repositionable Plastic Tabs"/>
    <x v="3483"/>
    <n v="1"/>
    <n v="4.04"/>
    <x v="6"/>
    <x v="2"/>
  </r>
  <r>
    <n v="45126"/>
    <x v="55"/>
    <x v="29"/>
    <x v="1"/>
    <x v="11"/>
    <s v="Hon 4-Shelf Metal Bookcases"/>
    <x v="3484"/>
    <n v="5"/>
    <n v="126.23"/>
    <x v="6"/>
    <x v="2"/>
  </r>
  <r>
    <n v="45126"/>
    <x v="492"/>
    <x v="3"/>
    <x v="2"/>
    <x v="6"/>
    <s v="Griffin GC36547 PowerJolt SE Lightning Charger"/>
    <x v="695"/>
    <n v="2"/>
    <n v="4.5"/>
    <x v="6"/>
    <x v="2"/>
  </r>
  <r>
    <n v="45126"/>
    <x v="492"/>
    <x v="3"/>
    <x v="2"/>
    <x v="9"/>
    <s v="Logitech G35 7.1-Channel Surround Sound Headset"/>
    <x v="2516"/>
    <n v="3"/>
    <n v="132.59"/>
    <x v="6"/>
    <x v="2"/>
  </r>
  <r>
    <n v="45127"/>
    <x v="137"/>
    <x v="20"/>
    <x v="2"/>
    <x v="6"/>
    <s v="invisibleSHIELD by ZAGG Smudge-Free Screen Protector"/>
    <x v="3485"/>
    <n v="5"/>
    <n v="43.18"/>
    <x v="6"/>
    <x v="2"/>
  </r>
  <r>
    <n v="45128"/>
    <x v="369"/>
    <x v="2"/>
    <x v="0"/>
    <x v="3"/>
    <s v="GBC Instant Report Kit"/>
    <x v="1343"/>
    <n v="1"/>
    <n v="-1.29"/>
    <x v="6"/>
    <x v="2"/>
  </r>
  <r>
    <n v="45128"/>
    <x v="739"/>
    <x v="10"/>
    <x v="0"/>
    <x v="4"/>
    <s v="Boston 16765 Mini Stand Up Battery Pencil Sharpener"/>
    <x v="3124"/>
    <n v="2"/>
    <n v="1.4"/>
    <x v="6"/>
    <x v="2"/>
  </r>
  <r>
    <n v="45128"/>
    <x v="739"/>
    <x v="10"/>
    <x v="0"/>
    <x v="3"/>
    <s v="Wilson Jones 1&quot; Hanging DublLock Ring Binders"/>
    <x v="573"/>
    <n v="7"/>
    <n v="-8.1300000000000008"/>
    <x v="6"/>
    <x v="2"/>
  </r>
  <r>
    <n v="45128"/>
    <x v="739"/>
    <x v="10"/>
    <x v="0"/>
    <x v="2"/>
    <s v="Safco Steel Mobile File Cart"/>
    <x v="2622"/>
    <n v="1"/>
    <n v="4.17"/>
    <x v="6"/>
    <x v="2"/>
  </r>
  <r>
    <n v="45128"/>
    <x v="739"/>
    <x v="10"/>
    <x v="0"/>
    <x v="2"/>
    <s v="Fellowes Mobile File Cart, Black"/>
    <x v="3486"/>
    <n v="2"/>
    <n v="8.7100000000000009"/>
    <x v="6"/>
    <x v="2"/>
  </r>
  <r>
    <n v="45128"/>
    <x v="443"/>
    <x v="25"/>
    <x v="0"/>
    <x v="1"/>
    <s v="Avery 494"/>
    <x v="2176"/>
    <n v="3"/>
    <n v="2.04"/>
    <x v="6"/>
    <x v="2"/>
  </r>
  <r>
    <n v="45128"/>
    <x v="443"/>
    <x v="25"/>
    <x v="1"/>
    <x v="5"/>
    <s v="Leather Task Chair, Black"/>
    <x v="3487"/>
    <n v="5"/>
    <n v="0"/>
    <x v="6"/>
    <x v="2"/>
  </r>
  <r>
    <n v="45128"/>
    <x v="105"/>
    <x v="3"/>
    <x v="0"/>
    <x v="10"/>
    <s v="Ames Color-File Green Diamond Border X-ray Mailers"/>
    <x v="3488"/>
    <n v="5"/>
    <n v="197.35"/>
    <x v="6"/>
    <x v="2"/>
  </r>
  <r>
    <n v="45128"/>
    <x v="105"/>
    <x v="3"/>
    <x v="0"/>
    <x v="1"/>
    <s v="Self-Adhesive Removable Labels"/>
    <x v="374"/>
    <n v="1"/>
    <n v="1.51"/>
    <x v="6"/>
    <x v="2"/>
  </r>
  <r>
    <n v="45129"/>
    <x v="729"/>
    <x v="3"/>
    <x v="0"/>
    <x v="1"/>
    <s v="Self-Adhesive Removable Labels"/>
    <x v="3489"/>
    <n v="2"/>
    <n v="3.02"/>
    <x v="6"/>
    <x v="2"/>
  </r>
  <r>
    <n v="45129"/>
    <x v="740"/>
    <x v="2"/>
    <x v="0"/>
    <x v="4"/>
    <s v="12 Colored Short Pencils"/>
    <x v="2299"/>
    <n v="2"/>
    <n v="0.36"/>
    <x v="6"/>
    <x v="2"/>
  </r>
  <r>
    <n v="45129"/>
    <x v="740"/>
    <x v="2"/>
    <x v="1"/>
    <x v="8"/>
    <s v="Master Caster Door Stop, Large Neon Orange"/>
    <x v="563"/>
    <n v="2"/>
    <n v="3.35"/>
    <x v="6"/>
    <x v="2"/>
  </r>
  <r>
    <n v="45129"/>
    <x v="380"/>
    <x v="14"/>
    <x v="2"/>
    <x v="9"/>
    <s v="Plantronics Audio 995 Wireless Stereo Headset"/>
    <x v="3490"/>
    <n v="1"/>
    <n v="36.28"/>
    <x v="6"/>
    <x v="2"/>
  </r>
  <r>
    <n v="45129"/>
    <x v="380"/>
    <x v="14"/>
    <x v="0"/>
    <x v="2"/>
    <s v="Fellowes Staxonsteel Drawer Files"/>
    <x v="3491"/>
    <n v="5"/>
    <n v="135.22"/>
    <x v="6"/>
    <x v="2"/>
  </r>
  <r>
    <n v="45129"/>
    <x v="380"/>
    <x v="14"/>
    <x v="0"/>
    <x v="4"/>
    <s v="Avery Hi-Liter Smear-Safe Highlighters"/>
    <x v="2861"/>
    <n v="5"/>
    <n v="10.51"/>
    <x v="6"/>
    <x v="2"/>
  </r>
  <r>
    <n v="45129"/>
    <x v="380"/>
    <x v="14"/>
    <x v="0"/>
    <x v="0"/>
    <s v="Xerox 192"/>
    <x v="331"/>
    <n v="5"/>
    <n v="15.55"/>
    <x v="6"/>
    <x v="2"/>
  </r>
  <r>
    <n v="45129"/>
    <x v="61"/>
    <x v="17"/>
    <x v="0"/>
    <x v="14"/>
    <s v="Fiskars 8&quot; Scissors, 2/Pack"/>
    <x v="3492"/>
    <n v="5"/>
    <n v="25"/>
    <x v="6"/>
    <x v="2"/>
  </r>
  <r>
    <n v="45129"/>
    <x v="591"/>
    <x v="36"/>
    <x v="0"/>
    <x v="12"/>
    <s v="Belkin F9H710-06 7 Outlet SurgeMaster Surge Protector"/>
    <x v="1859"/>
    <n v="2"/>
    <n v="10.55"/>
    <x v="6"/>
    <x v="2"/>
  </r>
  <r>
    <n v="45129"/>
    <x v="591"/>
    <x v="36"/>
    <x v="0"/>
    <x v="0"/>
    <s v="Xerox 216"/>
    <x v="1778"/>
    <n v="8"/>
    <n v="24.88"/>
    <x v="6"/>
    <x v="2"/>
  </r>
  <r>
    <n v="45129"/>
    <x v="591"/>
    <x v="36"/>
    <x v="1"/>
    <x v="8"/>
    <s v="Eldon Stackable Tray, Side-Load, Legal, Smoke"/>
    <x v="2100"/>
    <n v="3"/>
    <n v="9.32"/>
    <x v="6"/>
    <x v="2"/>
  </r>
  <r>
    <n v="45129"/>
    <x v="591"/>
    <x v="36"/>
    <x v="0"/>
    <x v="3"/>
    <s v="Wilson Jones Easy Flow II Sheet Lifters"/>
    <x v="3493"/>
    <n v="3"/>
    <n v="2.59"/>
    <x v="6"/>
    <x v="2"/>
  </r>
  <r>
    <n v="45130"/>
    <x v="403"/>
    <x v="16"/>
    <x v="0"/>
    <x v="4"/>
    <s v="Boston 16801 Nautilus Battery Pencil Sharpener"/>
    <x v="3494"/>
    <n v="2"/>
    <n v="2.64"/>
    <x v="6"/>
    <x v="2"/>
  </r>
  <r>
    <n v="45130"/>
    <x v="403"/>
    <x v="16"/>
    <x v="0"/>
    <x v="12"/>
    <s v="Holmes Replacement Filter for HEPA Air Cleaner, Large Room"/>
    <x v="1942"/>
    <n v="2"/>
    <n v="6.52"/>
    <x v="6"/>
    <x v="2"/>
  </r>
  <r>
    <n v="45130"/>
    <x v="403"/>
    <x v="16"/>
    <x v="2"/>
    <x v="15"/>
    <s v="Zebra GX420t Direct Thermal/Thermal Transfer Printer"/>
    <x v="3495"/>
    <n v="1"/>
    <n v="-111.5"/>
    <x v="6"/>
    <x v="2"/>
  </r>
  <r>
    <n v="45130"/>
    <x v="82"/>
    <x v="1"/>
    <x v="0"/>
    <x v="3"/>
    <s v="GBC Laser Imprintable Binding System Covers, Desert Sand"/>
    <x v="3496"/>
    <n v="4"/>
    <n v="-18.84"/>
    <x v="6"/>
    <x v="2"/>
  </r>
  <r>
    <n v="45130"/>
    <x v="74"/>
    <x v="0"/>
    <x v="0"/>
    <x v="4"/>
    <s v="Newell 339"/>
    <x v="192"/>
    <n v="2"/>
    <n v="0.33"/>
    <x v="6"/>
    <x v="2"/>
  </r>
  <r>
    <n v="45130"/>
    <x v="74"/>
    <x v="0"/>
    <x v="0"/>
    <x v="0"/>
    <s v="Xerox 231"/>
    <x v="193"/>
    <n v="1"/>
    <n v="1.81"/>
    <x v="6"/>
    <x v="2"/>
  </r>
  <r>
    <n v="45130"/>
    <x v="74"/>
    <x v="0"/>
    <x v="0"/>
    <x v="4"/>
    <s v="Boston 1645 Deluxe Heavier-Duty Electric Pencil Sharpener"/>
    <x v="3497"/>
    <n v="5"/>
    <n v="15.39"/>
    <x v="6"/>
    <x v="2"/>
  </r>
  <r>
    <n v="45130"/>
    <x v="74"/>
    <x v="0"/>
    <x v="0"/>
    <x v="3"/>
    <s v="Storex Dura Pro Binders"/>
    <x v="2307"/>
    <n v="4"/>
    <n v="-8.32"/>
    <x v="6"/>
    <x v="2"/>
  </r>
  <r>
    <n v="45130"/>
    <x v="74"/>
    <x v="0"/>
    <x v="0"/>
    <x v="14"/>
    <s v="Acme Elite Stainless Steel Scissors"/>
    <x v="3498"/>
    <n v="2"/>
    <n v="1"/>
    <x v="6"/>
    <x v="2"/>
  </r>
  <r>
    <n v="45130"/>
    <x v="325"/>
    <x v="0"/>
    <x v="2"/>
    <x v="6"/>
    <s v="Griffin GC17055 Auxiliary Audio Cable"/>
    <x v="3499"/>
    <n v="8"/>
    <n v="11.51"/>
    <x v="6"/>
    <x v="2"/>
  </r>
  <r>
    <n v="45131"/>
    <x v="504"/>
    <x v="20"/>
    <x v="1"/>
    <x v="5"/>
    <s v="Office Star - Contemporary Swivel Chair with Padded Adjustable Arms and Flex Back"/>
    <x v="3500"/>
    <n v="2"/>
    <n v="31.02"/>
    <x v="6"/>
    <x v="2"/>
  </r>
  <r>
    <n v="45131"/>
    <x v="229"/>
    <x v="8"/>
    <x v="0"/>
    <x v="4"/>
    <s v="Panasonic KP-4ABK Battery-Operated Pencil Sharpener"/>
    <x v="3194"/>
    <n v="5"/>
    <n v="21.23"/>
    <x v="6"/>
    <x v="2"/>
  </r>
  <r>
    <n v="45132"/>
    <x v="42"/>
    <x v="3"/>
    <x v="0"/>
    <x v="3"/>
    <s v="Clear Mylar Reinforcing Strips"/>
    <x v="3501"/>
    <n v="8"/>
    <n v="40.369999999999997"/>
    <x v="6"/>
    <x v="2"/>
  </r>
  <r>
    <n v="45132"/>
    <x v="42"/>
    <x v="3"/>
    <x v="1"/>
    <x v="8"/>
    <s v="Howard Miller 14-1/2&quot; Diameter Chrome Round Wall Clock"/>
    <x v="3502"/>
    <n v="4"/>
    <n v="81.84"/>
    <x v="6"/>
    <x v="2"/>
  </r>
  <r>
    <n v="45132"/>
    <x v="42"/>
    <x v="3"/>
    <x v="1"/>
    <x v="5"/>
    <s v="DMI Arturo Collection Mission-style Design Wood Chair"/>
    <x v="1520"/>
    <n v="2"/>
    <n v="18.12"/>
    <x v="6"/>
    <x v="2"/>
  </r>
  <r>
    <n v="45132"/>
    <x v="42"/>
    <x v="3"/>
    <x v="1"/>
    <x v="8"/>
    <s v="Deflect-O Glasstique Clear Desk Accessories"/>
    <x v="3503"/>
    <n v="9"/>
    <n v="22.87"/>
    <x v="6"/>
    <x v="2"/>
  </r>
  <r>
    <n v="45132"/>
    <x v="710"/>
    <x v="10"/>
    <x v="2"/>
    <x v="16"/>
    <s v="Hewlett Packard LaserJet 3310 Copier"/>
    <x v="3504"/>
    <n v="4"/>
    <n v="192"/>
    <x v="6"/>
    <x v="2"/>
  </r>
  <r>
    <n v="45132"/>
    <x v="768"/>
    <x v="3"/>
    <x v="0"/>
    <x v="7"/>
    <s v="OIC Binder Clips"/>
    <x v="2771"/>
    <n v="6"/>
    <n v="10.74"/>
    <x v="6"/>
    <x v="2"/>
  </r>
  <r>
    <n v="45132"/>
    <x v="390"/>
    <x v="10"/>
    <x v="0"/>
    <x v="12"/>
    <s v="Tripp Lite Isotel 6 Outlet Surge Protector with Fax/Modem Protection"/>
    <x v="3505"/>
    <n v="5"/>
    <n v="27.44"/>
    <x v="6"/>
    <x v="2"/>
  </r>
  <r>
    <n v="45132"/>
    <x v="484"/>
    <x v="0"/>
    <x v="0"/>
    <x v="1"/>
    <s v="Avery 493"/>
    <x v="2382"/>
    <n v="4"/>
    <n v="5.7"/>
    <x v="6"/>
    <x v="2"/>
  </r>
  <r>
    <n v="45132"/>
    <x v="711"/>
    <x v="29"/>
    <x v="0"/>
    <x v="2"/>
    <s v="Akro Stacking Bins"/>
    <x v="3506"/>
    <n v="1"/>
    <n v="0.32"/>
    <x v="6"/>
    <x v="2"/>
  </r>
  <r>
    <n v="45132"/>
    <x v="711"/>
    <x v="29"/>
    <x v="0"/>
    <x v="0"/>
    <s v="Advantus Motivational Note Cards"/>
    <x v="3507"/>
    <n v="5"/>
    <n v="32.1"/>
    <x v="6"/>
    <x v="2"/>
  </r>
  <r>
    <n v="45132"/>
    <x v="711"/>
    <x v="29"/>
    <x v="1"/>
    <x v="13"/>
    <s v="Office Impressions End Table, 20-1/2&quot;H x 24&quot;W x 20&quot;D"/>
    <x v="3508"/>
    <n v="8"/>
    <n v="388.81"/>
    <x v="6"/>
    <x v="2"/>
  </r>
  <r>
    <n v="45132"/>
    <x v="307"/>
    <x v="6"/>
    <x v="0"/>
    <x v="3"/>
    <s v="Avery 3 1/2&quot; Diskette Storage Pages, 10/Pack"/>
    <x v="3509"/>
    <n v="1"/>
    <n v="4.8"/>
    <x v="6"/>
    <x v="2"/>
  </r>
  <r>
    <n v="45132"/>
    <x v="734"/>
    <x v="0"/>
    <x v="0"/>
    <x v="10"/>
    <s v="Quality Park Security Envelopes"/>
    <x v="753"/>
    <n v="1"/>
    <n v="7.07"/>
    <x v="6"/>
    <x v="2"/>
  </r>
  <r>
    <n v="45132"/>
    <x v="288"/>
    <x v="3"/>
    <x v="0"/>
    <x v="4"/>
    <s v="Newell 325"/>
    <x v="3510"/>
    <n v="9"/>
    <n v="11.15"/>
    <x v="6"/>
    <x v="2"/>
  </r>
  <r>
    <n v="45132"/>
    <x v="562"/>
    <x v="21"/>
    <x v="0"/>
    <x v="0"/>
    <s v="Speediset Carbonless Redi-Letter 7&quot; x 8 1/2&quot;"/>
    <x v="3511"/>
    <n v="2"/>
    <n v="9.69"/>
    <x v="6"/>
    <x v="2"/>
  </r>
  <r>
    <n v="45132"/>
    <x v="562"/>
    <x v="21"/>
    <x v="2"/>
    <x v="9"/>
    <s v="Memorex Froggy Flash Drive 8 GB"/>
    <x v="3512"/>
    <n v="7"/>
    <n v="48.46"/>
    <x v="6"/>
    <x v="2"/>
  </r>
  <r>
    <n v="45132"/>
    <x v="562"/>
    <x v="21"/>
    <x v="2"/>
    <x v="6"/>
    <s v="LG Electronics Tone+ HBS-730 Bluetooth Headset"/>
    <x v="3513"/>
    <n v="5"/>
    <n v="83.31"/>
    <x v="6"/>
    <x v="2"/>
  </r>
  <r>
    <n v="45132"/>
    <x v="562"/>
    <x v="21"/>
    <x v="1"/>
    <x v="5"/>
    <s v="Office Star Flex Back Scooter Chair with Aluminum Finish Frame"/>
    <x v="3514"/>
    <n v="4"/>
    <n v="96.85"/>
    <x v="6"/>
    <x v="2"/>
  </r>
  <r>
    <n v="45132"/>
    <x v="562"/>
    <x v="21"/>
    <x v="1"/>
    <x v="8"/>
    <s v="Eldon Expressions Desk Accessory, Wood Photo Frame, Mahogany"/>
    <x v="3515"/>
    <n v="5"/>
    <n v="27.61"/>
    <x v="6"/>
    <x v="2"/>
  </r>
  <r>
    <n v="45135"/>
    <x v="528"/>
    <x v="14"/>
    <x v="0"/>
    <x v="7"/>
    <s v="Staples"/>
    <x v="3516"/>
    <n v="7"/>
    <n v="9.1999999999999993"/>
    <x v="6"/>
    <x v="2"/>
  </r>
  <r>
    <n v="45135"/>
    <x v="528"/>
    <x v="14"/>
    <x v="0"/>
    <x v="0"/>
    <s v="Xerox 1889"/>
    <x v="854"/>
    <n v="2"/>
    <n v="53.86"/>
    <x v="6"/>
    <x v="2"/>
  </r>
  <r>
    <n v="45135"/>
    <x v="580"/>
    <x v="3"/>
    <x v="0"/>
    <x v="1"/>
    <s v="Avery 495"/>
    <x v="282"/>
    <n v="3"/>
    <n v="8.69"/>
    <x v="6"/>
    <x v="2"/>
  </r>
  <r>
    <n v="45135"/>
    <x v="635"/>
    <x v="2"/>
    <x v="1"/>
    <x v="11"/>
    <s v="Safco Value Mate Series Steel Bookcases, Baked Enamel Finish on Steel, Gray"/>
    <x v="3517"/>
    <n v="5"/>
    <n v="-78.08"/>
    <x v="6"/>
    <x v="2"/>
  </r>
  <r>
    <n v="45135"/>
    <x v="635"/>
    <x v="2"/>
    <x v="0"/>
    <x v="3"/>
    <s v="GBC Ibimaster 500 Manual ProClick Binding System"/>
    <x v="2418"/>
    <n v="6"/>
    <n v="-913.18"/>
    <x v="6"/>
    <x v="2"/>
  </r>
  <r>
    <n v="45135"/>
    <x v="635"/>
    <x v="2"/>
    <x v="0"/>
    <x v="12"/>
    <s v="Hoover Replacement Belts For Soft Guard &amp; Commercial Ltweight Upright Vacs, 2/Pk"/>
    <x v="1932"/>
    <n v="3"/>
    <n v="0.71"/>
    <x v="6"/>
    <x v="2"/>
  </r>
  <r>
    <n v="45135"/>
    <x v="429"/>
    <x v="0"/>
    <x v="1"/>
    <x v="8"/>
    <s v="Eldon Image Series Desk Accessories, Ebony"/>
    <x v="3156"/>
    <n v="5"/>
    <n v="-9.8800000000000008"/>
    <x v="6"/>
    <x v="2"/>
  </r>
  <r>
    <n v="45135"/>
    <x v="429"/>
    <x v="0"/>
    <x v="1"/>
    <x v="8"/>
    <s v="Tenex Chairmat w/ Average Lip, 45&quot; x 53&quot;"/>
    <x v="3518"/>
    <n v="5"/>
    <n v="-378.4"/>
    <x v="6"/>
    <x v="2"/>
  </r>
  <r>
    <n v="45136"/>
    <x v="4"/>
    <x v="2"/>
    <x v="0"/>
    <x v="2"/>
    <s v="Gould Plastics 9-Pocket Panel Bin, 18-3/8w x 5-1/4d x 20-1/2h, Black"/>
    <x v="2617"/>
    <n v="2"/>
    <n v="-16.96"/>
    <x v="6"/>
    <x v="2"/>
  </r>
  <r>
    <n v="45136"/>
    <x v="517"/>
    <x v="16"/>
    <x v="0"/>
    <x v="3"/>
    <s v="Avery Triangle Shaped Sheet Lifters, Black, 2/Pack"/>
    <x v="2854"/>
    <n v="3"/>
    <n v="-1.48"/>
    <x v="6"/>
    <x v="2"/>
  </r>
  <r>
    <n v="45136"/>
    <x v="718"/>
    <x v="25"/>
    <x v="0"/>
    <x v="2"/>
    <s v="Fellowes High-Stak Drawer Files"/>
    <x v="3519"/>
    <n v="5"/>
    <n v="26.43"/>
    <x v="6"/>
    <x v="2"/>
  </r>
  <r>
    <n v="45136"/>
    <x v="718"/>
    <x v="25"/>
    <x v="0"/>
    <x v="3"/>
    <s v="Premier Elliptical Ring Binder, Black"/>
    <x v="3520"/>
    <n v="3"/>
    <n v="-20.09"/>
    <x v="6"/>
    <x v="2"/>
  </r>
  <r>
    <n v="45137"/>
    <x v="471"/>
    <x v="0"/>
    <x v="0"/>
    <x v="3"/>
    <s v="GBC VeloBind Cover Sets"/>
    <x v="1515"/>
    <n v="3"/>
    <n v="-13.9"/>
    <x v="6"/>
    <x v="2"/>
  </r>
  <r>
    <n v="45137"/>
    <x v="175"/>
    <x v="1"/>
    <x v="0"/>
    <x v="1"/>
    <s v="Avery 498"/>
    <x v="3521"/>
    <n v="4"/>
    <n v="3.12"/>
    <x v="6"/>
    <x v="2"/>
  </r>
  <r>
    <n v="45137"/>
    <x v="175"/>
    <x v="1"/>
    <x v="0"/>
    <x v="2"/>
    <s v="Tennsco 16-Compartment Lockers with Coat Rack"/>
    <x v="2058"/>
    <n v="2"/>
    <n v="51.83"/>
    <x v="6"/>
    <x v="2"/>
  </r>
  <r>
    <n v="45137"/>
    <x v="274"/>
    <x v="3"/>
    <x v="0"/>
    <x v="12"/>
    <s v="Hoover Shoulder Vac Commercial Portable Vacuum"/>
    <x v="2642"/>
    <n v="2"/>
    <n v="178.91"/>
    <x v="6"/>
    <x v="2"/>
  </r>
  <r>
    <n v="45138"/>
    <x v="318"/>
    <x v="14"/>
    <x v="0"/>
    <x v="12"/>
    <s v="Honeywell Quietcare HEPA Air Cleaner"/>
    <x v="3522"/>
    <n v="4"/>
    <n v="72.36"/>
    <x v="6"/>
    <x v="2"/>
  </r>
  <r>
    <n v="45138"/>
    <x v="318"/>
    <x v="14"/>
    <x v="2"/>
    <x v="6"/>
    <s v="ClearOne Communications CHAT 70 OCÂ Speaker Phone"/>
    <x v="3523"/>
    <n v="4"/>
    <n v="165.35"/>
    <x v="6"/>
    <x v="2"/>
  </r>
  <r>
    <n v="45138"/>
    <x v="318"/>
    <x v="14"/>
    <x v="2"/>
    <x v="6"/>
    <s v="Polycom SoundPoint Pro SE-225 Corded phone"/>
    <x v="3524"/>
    <n v="1"/>
    <n v="33.32"/>
    <x v="6"/>
    <x v="2"/>
  </r>
  <r>
    <n v="45138"/>
    <x v="318"/>
    <x v="14"/>
    <x v="1"/>
    <x v="8"/>
    <s v="Eldon ClusterMat Chair Mat with Cordless Antistatic Protection"/>
    <x v="52"/>
    <n v="3"/>
    <n v="30.02"/>
    <x v="6"/>
    <x v="2"/>
  </r>
  <r>
    <n v="45138"/>
    <x v="123"/>
    <x v="3"/>
    <x v="1"/>
    <x v="13"/>
    <s v="Laminate Occasional Tables"/>
    <x v="3525"/>
    <n v="7"/>
    <n v="-32.369999999999997"/>
    <x v="6"/>
    <x v="2"/>
  </r>
  <r>
    <n v="45139"/>
    <x v="113"/>
    <x v="0"/>
    <x v="0"/>
    <x v="0"/>
    <s v="Easy-staple paper"/>
    <x v="578"/>
    <n v="2"/>
    <n v="6.63"/>
    <x v="7"/>
    <x v="2"/>
  </r>
  <r>
    <n v="45139"/>
    <x v="93"/>
    <x v="3"/>
    <x v="2"/>
    <x v="6"/>
    <s v="Apple iPhone 5"/>
    <x v="3526"/>
    <n v="2"/>
    <n v="90.98"/>
    <x v="7"/>
    <x v="2"/>
  </r>
  <r>
    <n v="45139"/>
    <x v="93"/>
    <x v="3"/>
    <x v="0"/>
    <x v="12"/>
    <s v="Belkin F5C206VTEL 6 Outlet Surge"/>
    <x v="3473"/>
    <n v="2"/>
    <n v="13.79"/>
    <x v="7"/>
    <x v="2"/>
  </r>
  <r>
    <n v="45139"/>
    <x v="580"/>
    <x v="2"/>
    <x v="1"/>
    <x v="8"/>
    <s v="Eldon 500 Class Desk Accessories"/>
    <x v="3527"/>
    <n v="2"/>
    <n v="3.14"/>
    <x v="7"/>
    <x v="2"/>
  </r>
  <r>
    <n v="45140"/>
    <x v="45"/>
    <x v="3"/>
    <x v="1"/>
    <x v="13"/>
    <s v="Barricks Non-Folding Utility Table with Steel Legs, Laminate Tops"/>
    <x v="3528"/>
    <n v="2"/>
    <n v="15.35"/>
    <x v="7"/>
    <x v="2"/>
  </r>
  <r>
    <n v="45140"/>
    <x v="45"/>
    <x v="3"/>
    <x v="2"/>
    <x v="6"/>
    <s v="Nortel Business Series Terminal T7208 Digital phone"/>
    <x v="1268"/>
    <n v="3"/>
    <n v="33.36"/>
    <x v="7"/>
    <x v="2"/>
  </r>
  <r>
    <n v="45140"/>
    <x v="45"/>
    <x v="3"/>
    <x v="0"/>
    <x v="3"/>
    <s v="XtraLife ClearVue Slant-D Ring Binders by Cardinal"/>
    <x v="1503"/>
    <n v="2"/>
    <n v="4.7"/>
    <x v="7"/>
    <x v="2"/>
  </r>
  <r>
    <n v="45141"/>
    <x v="769"/>
    <x v="39"/>
    <x v="0"/>
    <x v="10"/>
    <s v="Tyvek  Top-Opening Peel &amp; Seel Envelopes, Plain White"/>
    <x v="3529"/>
    <n v="3"/>
    <n v="38.32"/>
    <x v="7"/>
    <x v="2"/>
  </r>
  <r>
    <n v="45141"/>
    <x v="769"/>
    <x v="39"/>
    <x v="2"/>
    <x v="9"/>
    <s v="Sony Micro Vault Click 4 GB USB 2.0 Flash Drive"/>
    <x v="3530"/>
    <n v="12"/>
    <n v="23.42"/>
    <x v="7"/>
    <x v="2"/>
  </r>
  <r>
    <n v="45142"/>
    <x v="770"/>
    <x v="6"/>
    <x v="0"/>
    <x v="14"/>
    <s v="Acme 10&quot; Easy Grip Assistive Scissors"/>
    <x v="1938"/>
    <n v="2"/>
    <n v="10.52"/>
    <x v="7"/>
    <x v="2"/>
  </r>
  <r>
    <n v="45142"/>
    <x v="770"/>
    <x v="6"/>
    <x v="0"/>
    <x v="1"/>
    <s v="Avery 476"/>
    <x v="1546"/>
    <n v="1"/>
    <n v="1.9"/>
    <x v="7"/>
    <x v="2"/>
  </r>
  <r>
    <n v="45142"/>
    <x v="770"/>
    <x v="6"/>
    <x v="1"/>
    <x v="8"/>
    <s v="Advantus Panel Wall Certificate Holder - 8.5x11"/>
    <x v="3531"/>
    <n v="9"/>
    <n v="46.12"/>
    <x v="7"/>
    <x v="2"/>
  </r>
  <r>
    <n v="45142"/>
    <x v="770"/>
    <x v="6"/>
    <x v="0"/>
    <x v="1"/>
    <s v="Avery 478"/>
    <x v="1445"/>
    <n v="2"/>
    <n v="4.8099999999999996"/>
    <x v="7"/>
    <x v="2"/>
  </r>
  <r>
    <n v="45142"/>
    <x v="565"/>
    <x v="1"/>
    <x v="0"/>
    <x v="3"/>
    <s v="Ibico Presentation Index for Binding Systems"/>
    <x v="444"/>
    <n v="5"/>
    <n v="-6.57"/>
    <x v="7"/>
    <x v="2"/>
  </r>
  <r>
    <n v="45142"/>
    <x v="49"/>
    <x v="3"/>
    <x v="2"/>
    <x v="6"/>
    <s v="Mitel 5320 IP Phone VoIP phone"/>
    <x v="250"/>
    <n v="2"/>
    <n v="30.24"/>
    <x v="7"/>
    <x v="2"/>
  </r>
  <r>
    <n v="45142"/>
    <x v="49"/>
    <x v="3"/>
    <x v="0"/>
    <x v="3"/>
    <s v="Wilson Jones Leather-Like Binders with DublLock Round Rings"/>
    <x v="3532"/>
    <n v="3"/>
    <n v="7.07"/>
    <x v="7"/>
    <x v="2"/>
  </r>
  <r>
    <n v="45142"/>
    <x v="49"/>
    <x v="3"/>
    <x v="0"/>
    <x v="3"/>
    <s v="Pressboard Covers with Storage Hooks, 9 1/2&quot; x 11&quot;, Light Blue"/>
    <x v="1"/>
    <n v="3"/>
    <n v="3.98"/>
    <x v="7"/>
    <x v="2"/>
  </r>
  <r>
    <n v="45143"/>
    <x v="591"/>
    <x v="33"/>
    <x v="0"/>
    <x v="4"/>
    <s v="Boston Model 1800 Electric Pencil Sharpener, Gray"/>
    <x v="3533"/>
    <n v="7"/>
    <n v="59.12"/>
    <x v="7"/>
    <x v="2"/>
  </r>
  <r>
    <n v="45144"/>
    <x v="123"/>
    <x v="20"/>
    <x v="0"/>
    <x v="0"/>
    <s v="Easy-staple paper"/>
    <x v="3036"/>
    <n v="2"/>
    <n v="33.31"/>
    <x v="7"/>
    <x v="2"/>
  </r>
  <r>
    <n v="45144"/>
    <x v="339"/>
    <x v="3"/>
    <x v="2"/>
    <x v="6"/>
    <s v="Panasonic KX-TG6844B Expandable Digital Cordless Telephone"/>
    <x v="1536"/>
    <n v="4"/>
    <n v="18.48"/>
    <x v="7"/>
    <x v="2"/>
  </r>
  <r>
    <n v="45144"/>
    <x v="272"/>
    <x v="20"/>
    <x v="0"/>
    <x v="4"/>
    <s v="Dixon Prang Watercolor Pencils, 10-Color Set with Brush"/>
    <x v="776"/>
    <n v="9"/>
    <n v="15.72"/>
    <x v="7"/>
    <x v="2"/>
  </r>
  <r>
    <n v="45145"/>
    <x v="360"/>
    <x v="22"/>
    <x v="2"/>
    <x v="9"/>
    <s v="LogitechÂ Illuminated - Keyboard"/>
    <x v="1141"/>
    <n v="3"/>
    <n v="86.39"/>
    <x v="7"/>
    <x v="2"/>
  </r>
  <r>
    <n v="45146"/>
    <x v="453"/>
    <x v="0"/>
    <x v="0"/>
    <x v="7"/>
    <s v="OIC Bulk Pack Metal Binder Clips"/>
    <x v="2126"/>
    <n v="4"/>
    <n v="3.63"/>
    <x v="7"/>
    <x v="2"/>
  </r>
  <r>
    <n v="45146"/>
    <x v="453"/>
    <x v="0"/>
    <x v="0"/>
    <x v="0"/>
    <s v="Ink Jet Note and Greeting Cards, 8-1/2&quot; x 5-1/2&quot; Card Size"/>
    <x v="3534"/>
    <n v="3"/>
    <n v="17.53"/>
    <x v="7"/>
    <x v="2"/>
  </r>
  <r>
    <n v="45146"/>
    <x v="619"/>
    <x v="29"/>
    <x v="0"/>
    <x v="7"/>
    <s v="Alliance Super-Size Bands, Assorted Sizes"/>
    <x v="47"/>
    <n v="3"/>
    <n v="0.23"/>
    <x v="7"/>
    <x v="2"/>
  </r>
  <r>
    <n v="45146"/>
    <x v="683"/>
    <x v="3"/>
    <x v="1"/>
    <x v="13"/>
    <s v="Chromcraft 48&quot; x 96&quot; Racetrack Double Pedestal Table"/>
    <x v="3535"/>
    <n v="2"/>
    <n v="12.83"/>
    <x v="7"/>
    <x v="2"/>
  </r>
  <r>
    <n v="45146"/>
    <x v="683"/>
    <x v="3"/>
    <x v="0"/>
    <x v="12"/>
    <s v="Kensington 4 Outlet MasterPiece Compact Power Control Center"/>
    <x v="3536"/>
    <n v="6"/>
    <n v="136.62"/>
    <x v="7"/>
    <x v="2"/>
  </r>
  <r>
    <n v="45146"/>
    <x v="683"/>
    <x v="3"/>
    <x v="0"/>
    <x v="3"/>
    <s v="Acco Hanging Data Binders"/>
    <x v="1068"/>
    <n v="5"/>
    <n v="5.33"/>
    <x v="7"/>
    <x v="2"/>
  </r>
  <r>
    <n v="45146"/>
    <x v="309"/>
    <x v="39"/>
    <x v="0"/>
    <x v="0"/>
    <s v="Xerox 1954"/>
    <x v="75"/>
    <n v="2"/>
    <n v="4.75"/>
    <x v="7"/>
    <x v="2"/>
  </r>
  <r>
    <n v="45147"/>
    <x v="454"/>
    <x v="25"/>
    <x v="0"/>
    <x v="0"/>
    <s v="Xerox 199"/>
    <x v="927"/>
    <n v="9"/>
    <n v="9.6300000000000008"/>
    <x v="7"/>
    <x v="2"/>
  </r>
  <r>
    <n v="45147"/>
    <x v="454"/>
    <x v="25"/>
    <x v="2"/>
    <x v="6"/>
    <s v="Apple EarPods with Remote and Mic"/>
    <x v="3537"/>
    <n v="2"/>
    <n v="4.4800000000000004"/>
    <x v="7"/>
    <x v="2"/>
  </r>
  <r>
    <n v="45147"/>
    <x v="454"/>
    <x v="25"/>
    <x v="0"/>
    <x v="12"/>
    <s v="Kensington 7 Outlet MasterPiece Power Center"/>
    <x v="3538"/>
    <n v="4"/>
    <n v="64.069999999999993"/>
    <x v="7"/>
    <x v="2"/>
  </r>
  <r>
    <n v="45147"/>
    <x v="292"/>
    <x v="15"/>
    <x v="0"/>
    <x v="3"/>
    <s v="Tuff Stuff Recycled Round Ring Binders"/>
    <x v="1084"/>
    <n v="3"/>
    <n v="-3.04"/>
    <x v="7"/>
    <x v="2"/>
  </r>
  <r>
    <n v="45147"/>
    <x v="292"/>
    <x v="15"/>
    <x v="0"/>
    <x v="3"/>
    <s v="Avery Durable Slant Ring Binders"/>
    <x v="399"/>
    <n v="5"/>
    <n v="-7.92"/>
    <x v="7"/>
    <x v="2"/>
  </r>
  <r>
    <n v="45149"/>
    <x v="428"/>
    <x v="39"/>
    <x v="0"/>
    <x v="0"/>
    <s v="Xerox 202"/>
    <x v="331"/>
    <n v="5"/>
    <n v="15.55"/>
    <x v="7"/>
    <x v="2"/>
  </r>
  <r>
    <n v="45149"/>
    <x v="428"/>
    <x v="39"/>
    <x v="0"/>
    <x v="3"/>
    <s v="Avery Hanging File Binders"/>
    <x v="2821"/>
    <n v="7"/>
    <n v="19.260000000000002"/>
    <x v="7"/>
    <x v="2"/>
  </r>
  <r>
    <n v="45149"/>
    <x v="428"/>
    <x v="39"/>
    <x v="0"/>
    <x v="3"/>
    <s v="Premium Transparent Presentation Covers, No Pattern/Clear, 8 1/2&quot; x 11&quot;"/>
    <x v="3481"/>
    <n v="2"/>
    <n v="35.68"/>
    <x v="7"/>
    <x v="2"/>
  </r>
  <r>
    <n v="45150"/>
    <x v="641"/>
    <x v="30"/>
    <x v="0"/>
    <x v="0"/>
    <s v="Xerox 224"/>
    <x v="710"/>
    <n v="1"/>
    <n v="3.11"/>
    <x v="7"/>
    <x v="2"/>
  </r>
  <r>
    <n v="45150"/>
    <x v="752"/>
    <x v="0"/>
    <x v="2"/>
    <x v="9"/>
    <s v="Logitech diNovo Edge Keyboard"/>
    <x v="3539"/>
    <n v="7"/>
    <n v="52.5"/>
    <x v="7"/>
    <x v="2"/>
  </r>
  <r>
    <n v="45150"/>
    <x v="288"/>
    <x v="20"/>
    <x v="1"/>
    <x v="5"/>
    <s v="Global Geo Office Task Chair, Gray"/>
    <x v="2709"/>
    <n v="2"/>
    <n v="-8.1"/>
    <x v="7"/>
    <x v="2"/>
  </r>
  <r>
    <n v="45150"/>
    <x v="599"/>
    <x v="16"/>
    <x v="1"/>
    <x v="13"/>
    <s v="BPI Conference Tables"/>
    <x v="3540"/>
    <n v="7"/>
    <n v="-255.59"/>
    <x v="7"/>
    <x v="2"/>
  </r>
  <r>
    <n v="45150"/>
    <x v="377"/>
    <x v="20"/>
    <x v="1"/>
    <x v="13"/>
    <s v="Chromcraft Round Conference Tables"/>
    <x v="3541"/>
    <n v="2"/>
    <n v="-66.23"/>
    <x v="7"/>
    <x v="2"/>
  </r>
  <r>
    <n v="45150"/>
    <x v="377"/>
    <x v="20"/>
    <x v="0"/>
    <x v="2"/>
    <s v="Tennsco 6- and 18-Compartment Lockers"/>
    <x v="3542"/>
    <n v="6"/>
    <n v="286.38"/>
    <x v="7"/>
    <x v="2"/>
  </r>
  <r>
    <n v="45150"/>
    <x v="35"/>
    <x v="2"/>
    <x v="0"/>
    <x v="4"/>
    <s v="Boston 16765 Mini Stand Up Battery Pencil Sharpener"/>
    <x v="3543"/>
    <n v="4"/>
    <n v="2.8"/>
    <x v="7"/>
    <x v="2"/>
  </r>
  <r>
    <n v="45151"/>
    <x v="313"/>
    <x v="25"/>
    <x v="0"/>
    <x v="3"/>
    <s v="Acco Translucent Poly Ring Binders"/>
    <x v="3331"/>
    <n v="8"/>
    <n v="-8.24"/>
    <x v="7"/>
    <x v="2"/>
  </r>
  <r>
    <n v="45151"/>
    <x v="313"/>
    <x v="25"/>
    <x v="0"/>
    <x v="0"/>
    <s v="Easy-staple paper"/>
    <x v="1207"/>
    <n v="3"/>
    <n v="3.21"/>
    <x v="7"/>
    <x v="2"/>
  </r>
  <r>
    <n v="45151"/>
    <x v="161"/>
    <x v="21"/>
    <x v="1"/>
    <x v="11"/>
    <s v="O'Sullivan Living Dimensions 2-Shelf Bookcases"/>
    <x v="3544"/>
    <n v="2"/>
    <n v="24.2"/>
    <x v="7"/>
    <x v="2"/>
  </r>
  <r>
    <n v="45151"/>
    <x v="161"/>
    <x v="21"/>
    <x v="0"/>
    <x v="3"/>
    <s v="Avery Round Ring Poly Binders"/>
    <x v="3545"/>
    <n v="3"/>
    <n v="4.17"/>
    <x v="7"/>
    <x v="2"/>
  </r>
  <r>
    <n v="45151"/>
    <x v="459"/>
    <x v="8"/>
    <x v="0"/>
    <x v="12"/>
    <s v="Staple holder"/>
    <x v="848"/>
    <n v="2"/>
    <n v="4.68"/>
    <x v="7"/>
    <x v="2"/>
  </r>
  <r>
    <n v="45151"/>
    <x v="459"/>
    <x v="8"/>
    <x v="2"/>
    <x v="9"/>
    <s v="Sony 64GB Class 10 Micro SDHC R40 Memory Card"/>
    <x v="1553"/>
    <n v="2"/>
    <n v="15.12"/>
    <x v="7"/>
    <x v="2"/>
  </r>
  <r>
    <n v="45151"/>
    <x v="503"/>
    <x v="6"/>
    <x v="0"/>
    <x v="3"/>
    <s v="Avery Heavy-Duty EZD  Binder With Locking Rings"/>
    <x v="417"/>
    <n v="4"/>
    <n v="10.71"/>
    <x v="7"/>
    <x v="2"/>
  </r>
  <r>
    <n v="45151"/>
    <x v="503"/>
    <x v="6"/>
    <x v="0"/>
    <x v="1"/>
    <s v="Alphabetical Labels for Top Tab Filing"/>
    <x v="919"/>
    <n v="7"/>
    <n v="51.8"/>
    <x v="7"/>
    <x v="2"/>
  </r>
  <r>
    <n v="45151"/>
    <x v="189"/>
    <x v="0"/>
    <x v="0"/>
    <x v="14"/>
    <s v="Premier Electric Letter Opener"/>
    <x v="3205"/>
    <n v="2"/>
    <n v="-34.76"/>
    <x v="7"/>
    <x v="2"/>
  </r>
  <r>
    <n v="45151"/>
    <x v="189"/>
    <x v="0"/>
    <x v="0"/>
    <x v="12"/>
    <s v="3.6 Cubic Foot Counter Height Office Refrigerator"/>
    <x v="3546"/>
    <n v="1"/>
    <n v="-153.19999999999999"/>
    <x v="7"/>
    <x v="2"/>
  </r>
  <r>
    <n v="45152"/>
    <x v="747"/>
    <x v="3"/>
    <x v="0"/>
    <x v="0"/>
    <s v="Array Memo Cubes"/>
    <x v="3547"/>
    <n v="3"/>
    <n v="7.61"/>
    <x v="7"/>
    <x v="2"/>
  </r>
  <r>
    <n v="45152"/>
    <x v="747"/>
    <x v="3"/>
    <x v="2"/>
    <x v="15"/>
    <s v="Texas Instruments TI-34 Scientific Calculator"/>
    <x v="3548"/>
    <n v="6"/>
    <n v="35.619999999999997"/>
    <x v="7"/>
    <x v="2"/>
  </r>
  <r>
    <n v="45152"/>
    <x v="546"/>
    <x v="15"/>
    <x v="0"/>
    <x v="0"/>
    <s v="Xerox 200"/>
    <x v="143"/>
    <n v="3"/>
    <n v="5.44"/>
    <x v="7"/>
    <x v="2"/>
  </r>
  <r>
    <n v="45152"/>
    <x v="153"/>
    <x v="10"/>
    <x v="2"/>
    <x v="6"/>
    <s v="Cisco IP Phone 7961G-GE VoIP phone"/>
    <x v="3549"/>
    <n v="2"/>
    <n v="-56.31"/>
    <x v="7"/>
    <x v="2"/>
  </r>
  <r>
    <n v="45152"/>
    <x v="153"/>
    <x v="10"/>
    <x v="2"/>
    <x v="6"/>
    <s v="Plantronics Voyager Pro Legend"/>
    <x v="3550"/>
    <n v="2"/>
    <n v="-49.44"/>
    <x v="7"/>
    <x v="2"/>
  </r>
  <r>
    <n v="45152"/>
    <x v="153"/>
    <x v="10"/>
    <x v="2"/>
    <x v="9"/>
    <s v="Logitech G500s Laser Gaming Mouse with Adjustable Weight Tuning"/>
    <x v="1418"/>
    <n v="5"/>
    <n v="48.99"/>
    <x v="7"/>
    <x v="2"/>
  </r>
  <r>
    <n v="45153"/>
    <x v="297"/>
    <x v="26"/>
    <x v="0"/>
    <x v="3"/>
    <s v="Premium Transparent Presentation Covers by GBC"/>
    <x v="3551"/>
    <n v="3"/>
    <n v="-13.85"/>
    <x v="7"/>
    <x v="2"/>
  </r>
  <r>
    <n v="45153"/>
    <x v="297"/>
    <x v="26"/>
    <x v="0"/>
    <x v="12"/>
    <s v="Tripp Lite TLP810NET Broadband Surge for Modem/Fax"/>
    <x v="3552"/>
    <n v="3"/>
    <n v="12.23"/>
    <x v="7"/>
    <x v="2"/>
  </r>
  <r>
    <n v="45153"/>
    <x v="563"/>
    <x v="3"/>
    <x v="2"/>
    <x v="6"/>
    <s v="Nokia Lumia 521 (T-Mobile)"/>
    <x v="1553"/>
    <n v="3"/>
    <n v="7.2"/>
    <x v="7"/>
    <x v="2"/>
  </r>
  <r>
    <n v="45153"/>
    <x v="563"/>
    <x v="3"/>
    <x v="0"/>
    <x v="1"/>
    <s v="Avery 488"/>
    <x v="374"/>
    <n v="1"/>
    <n v="1.51"/>
    <x v="7"/>
    <x v="2"/>
  </r>
  <r>
    <n v="45153"/>
    <x v="405"/>
    <x v="16"/>
    <x v="2"/>
    <x v="6"/>
    <s v="HTC One Mini"/>
    <x v="3553"/>
    <n v="7"/>
    <n v="70.55"/>
    <x v="7"/>
    <x v="2"/>
  </r>
  <r>
    <n v="45153"/>
    <x v="757"/>
    <x v="25"/>
    <x v="1"/>
    <x v="5"/>
    <s v="Hon Olson Stacker Stools"/>
    <x v="474"/>
    <n v="2"/>
    <n v="22.53"/>
    <x v="7"/>
    <x v="2"/>
  </r>
  <r>
    <n v="45153"/>
    <x v="649"/>
    <x v="3"/>
    <x v="1"/>
    <x v="8"/>
    <s v="Luxo Professional Magnifying Clamp-On Fluorescent Lamps"/>
    <x v="3554"/>
    <n v="3"/>
    <n v="43.68"/>
    <x v="7"/>
    <x v="2"/>
  </r>
  <r>
    <n v="45153"/>
    <x v="649"/>
    <x v="3"/>
    <x v="0"/>
    <x v="2"/>
    <s v="Perma STOR-ALL Hanging File Box, 13 1/8&quot;W x 12 1/4&quot;D x 10 1/2&quot;H"/>
    <x v="150"/>
    <n v="3"/>
    <n v="3.05"/>
    <x v="7"/>
    <x v="2"/>
  </r>
  <r>
    <n v="45153"/>
    <x v="649"/>
    <x v="3"/>
    <x v="2"/>
    <x v="6"/>
    <s v="AT&amp;T 841000 Phone"/>
    <x v="2949"/>
    <n v="3"/>
    <n v="10.35"/>
    <x v="7"/>
    <x v="2"/>
  </r>
  <r>
    <n v="45153"/>
    <x v="649"/>
    <x v="3"/>
    <x v="0"/>
    <x v="0"/>
    <s v="Rediform S.O.S. 1-Up Phone Message Bk, 4-1/4x3-1/16 Bk, 1 Form/Pg, 40 Messages/Bk, 3/Pk"/>
    <x v="3555"/>
    <n v="4"/>
    <n v="18.010000000000002"/>
    <x v="7"/>
    <x v="2"/>
  </r>
  <r>
    <n v="45154"/>
    <x v="500"/>
    <x v="3"/>
    <x v="0"/>
    <x v="10"/>
    <s v="Convenience Packs of Business Envelopes"/>
    <x v="1981"/>
    <n v="3"/>
    <n v="5.0999999999999996"/>
    <x v="7"/>
    <x v="2"/>
  </r>
  <r>
    <n v="45154"/>
    <x v="771"/>
    <x v="3"/>
    <x v="1"/>
    <x v="13"/>
    <s v="Barricks 18&quot; x 48&quot; Non-Folding Utility Table with Bottom Storage Shelf"/>
    <x v="3556"/>
    <n v="2"/>
    <n v="12.1"/>
    <x v="7"/>
    <x v="2"/>
  </r>
  <r>
    <n v="45154"/>
    <x v="355"/>
    <x v="3"/>
    <x v="0"/>
    <x v="0"/>
    <s v="Xerox 1931"/>
    <x v="331"/>
    <n v="5"/>
    <n v="15.55"/>
    <x v="7"/>
    <x v="2"/>
  </r>
  <r>
    <n v="45155"/>
    <x v="685"/>
    <x v="22"/>
    <x v="0"/>
    <x v="3"/>
    <s v="Acco Pressboard Covers with Storage Hooks, 14 7/8&quot; x 11&quot;, Light Blue"/>
    <x v="2382"/>
    <n v="4"/>
    <n v="5.7"/>
    <x v="7"/>
    <x v="2"/>
  </r>
  <r>
    <n v="45156"/>
    <x v="698"/>
    <x v="20"/>
    <x v="0"/>
    <x v="12"/>
    <s v="Belkin 7 Outlet SurgeMaster II"/>
    <x v="3557"/>
    <n v="9"/>
    <n v="99.49"/>
    <x v="7"/>
    <x v="2"/>
  </r>
  <r>
    <n v="45156"/>
    <x v="480"/>
    <x v="20"/>
    <x v="2"/>
    <x v="6"/>
    <s v="GE DSL Phone Line Filter"/>
    <x v="3075"/>
    <n v="1"/>
    <n v="11.6"/>
    <x v="7"/>
    <x v="2"/>
  </r>
  <r>
    <n v="45156"/>
    <x v="40"/>
    <x v="0"/>
    <x v="0"/>
    <x v="3"/>
    <s v="GBC Wire Binding Combs"/>
    <x v="3558"/>
    <n v="1"/>
    <n v="-3.41"/>
    <x v="7"/>
    <x v="2"/>
  </r>
  <r>
    <n v="45156"/>
    <x v="40"/>
    <x v="0"/>
    <x v="0"/>
    <x v="0"/>
    <s v="Advantus Motivational Note Cards"/>
    <x v="82"/>
    <n v="8"/>
    <n v="30.39"/>
    <x v="7"/>
    <x v="2"/>
  </r>
  <r>
    <n v="45156"/>
    <x v="338"/>
    <x v="0"/>
    <x v="1"/>
    <x v="8"/>
    <s v="Staple-based wall hangings"/>
    <x v="3464"/>
    <n v="3"/>
    <n v="-3.82"/>
    <x v="7"/>
    <x v="2"/>
  </r>
  <r>
    <n v="45156"/>
    <x v="338"/>
    <x v="0"/>
    <x v="1"/>
    <x v="8"/>
    <s v="OIC Stacking Trays"/>
    <x v="373"/>
    <n v="4"/>
    <n v="-2.14"/>
    <x v="7"/>
    <x v="2"/>
  </r>
  <r>
    <n v="45157"/>
    <x v="218"/>
    <x v="20"/>
    <x v="0"/>
    <x v="3"/>
    <s v="Surelock Post Binders"/>
    <x v="3559"/>
    <n v="6"/>
    <n v="55.01"/>
    <x v="7"/>
    <x v="2"/>
  </r>
  <r>
    <n v="45157"/>
    <x v="218"/>
    <x v="20"/>
    <x v="0"/>
    <x v="3"/>
    <s v="Ibico EB-19 Dual Function Manual Binding System"/>
    <x v="3560"/>
    <n v="2"/>
    <n v="89.95"/>
    <x v="7"/>
    <x v="2"/>
  </r>
  <r>
    <n v="45157"/>
    <x v="218"/>
    <x v="20"/>
    <x v="0"/>
    <x v="3"/>
    <s v="Cardinal HOLDit! Binder Insert Strips,Extra Strips"/>
    <x v="136"/>
    <n v="5"/>
    <n v="9.18"/>
    <x v="7"/>
    <x v="2"/>
  </r>
  <r>
    <n v="45158"/>
    <x v="233"/>
    <x v="14"/>
    <x v="2"/>
    <x v="6"/>
    <s v="SKILCRAFT Telephone Shoulder Rest, 2&quot; x 6.5&quot; x 2.5&quot;, Black"/>
    <x v="3561"/>
    <n v="2"/>
    <n v="3.99"/>
    <x v="7"/>
    <x v="2"/>
  </r>
  <r>
    <n v="45159"/>
    <x v="720"/>
    <x v="25"/>
    <x v="0"/>
    <x v="1"/>
    <s v="Avery 49"/>
    <x v="2910"/>
    <n v="4"/>
    <n v="3.34"/>
    <x v="7"/>
    <x v="2"/>
  </r>
  <r>
    <n v="45159"/>
    <x v="720"/>
    <x v="25"/>
    <x v="0"/>
    <x v="14"/>
    <s v="Acme 10&quot; Easy Grip Assistive Scissors"/>
    <x v="3562"/>
    <n v="2"/>
    <n v="3.51"/>
    <x v="7"/>
    <x v="2"/>
  </r>
  <r>
    <n v="45159"/>
    <x v="81"/>
    <x v="2"/>
    <x v="1"/>
    <x v="13"/>
    <s v="Iceberg OfficeWorks 42&quot; Round Tables"/>
    <x v="3563"/>
    <n v="9"/>
    <n v="-339.71"/>
    <x v="7"/>
    <x v="2"/>
  </r>
  <r>
    <n v="45159"/>
    <x v="759"/>
    <x v="3"/>
    <x v="0"/>
    <x v="3"/>
    <s v="Avery Durable Slant Ring Binders"/>
    <x v="810"/>
    <n v="2"/>
    <n v="4.75"/>
    <x v="7"/>
    <x v="2"/>
  </r>
  <r>
    <n v="45159"/>
    <x v="759"/>
    <x v="3"/>
    <x v="2"/>
    <x v="6"/>
    <s v="Motorola HK250 Universal Bluetooth Headset"/>
    <x v="302"/>
    <n v="5"/>
    <n v="-20.69"/>
    <x v="7"/>
    <x v="2"/>
  </r>
  <r>
    <n v="45159"/>
    <x v="759"/>
    <x v="3"/>
    <x v="2"/>
    <x v="9"/>
    <s v="LogitechÂ Gaming G510s - Keyboard"/>
    <x v="1500"/>
    <n v="3"/>
    <n v="91.79"/>
    <x v="7"/>
    <x v="2"/>
  </r>
  <r>
    <n v="45159"/>
    <x v="759"/>
    <x v="3"/>
    <x v="2"/>
    <x v="6"/>
    <s v="Anker Astro Mini 3000mAh Ultra-Compact Portable Charger"/>
    <x v="665"/>
    <n v="2"/>
    <n v="-8"/>
    <x v="7"/>
    <x v="2"/>
  </r>
  <r>
    <n v="45159"/>
    <x v="759"/>
    <x v="3"/>
    <x v="1"/>
    <x v="13"/>
    <s v="Bretford CR8500 Series Meeting Room Furniture"/>
    <x v="3564"/>
    <n v="9"/>
    <n v="180.44"/>
    <x v="7"/>
    <x v="2"/>
  </r>
  <r>
    <n v="45159"/>
    <x v="759"/>
    <x v="3"/>
    <x v="0"/>
    <x v="0"/>
    <s v="Xerox 1997"/>
    <x v="115"/>
    <n v="2"/>
    <n v="6.22"/>
    <x v="7"/>
    <x v="2"/>
  </r>
  <r>
    <n v="45159"/>
    <x v="759"/>
    <x v="3"/>
    <x v="0"/>
    <x v="0"/>
    <s v="Xerox 1928"/>
    <x v="2340"/>
    <n v="9"/>
    <n v="21.38"/>
    <x v="7"/>
    <x v="2"/>
  </r>
  <r>
    <n v="45159"/>
    <x v="468"/>
    <x v="22"/>
    <x v="0"/>
    <x v="3"/>
    <s v="Avery Durable Slant Ring Binders With Label Holder"/>
    <x v="3565"/>
    <n v="10"/>
    <n v="11.7"/>
    <x v="7"/>
    <x v="2"/>
  </r>
  <r>
    <n v="45159"/>
    <x v="144"/>
    <x v="20"/>
    <x v="1"/>
    <x v="5"/>
    <s v="Leather Task Chair, Black"/>
    <x v="3566"/>
    <n v="7"/>
    <n v="63.69"/>
    <x v="7"/>
    <x v="2"/>
  </r>
  <r>
    <n v="45160"/>
    <x v="353"/>
    <x v="10"/>
    <x v="0"/>
    <x v="12"/>
    <s v="Tripp Lite Isotel 8 Ultra 8 Outlet Metal Surge"/>
    <x v="3567"/>
    <n v="2"/>
    <n v="8.52"/>
    <x v="7"/>
    <x v="2"/>
  </r>
  <r>
    <n v="45160"/>
    <x v="353"/>
    <x v="10"/>
    <x v="0"/>
    <x v="3"/>
    <s v="Avery Durable Poly Binders"/>
    <x v="3568"/>
    <n v="2"/>
    <n v="-2.65"/>
    <x v="7"/>
    <x v="2"/>
  </r>
  <r>
    <n v="45160"/>
    <x v="353"/>
    <x v="10"/>
    <x v="0"/>
    <x v="10"/>
    <s v="Airmail Envelopes"/>
    <x v="3569"/>
    <n v="2"/>
    <n v="45.32"/>
    <x v="7"/>
    <x v="2"/>
  </r>
  <r>
    <n v="45160"/>
    <x v="118"/>
    <x v="0"/>
    <x v="0"/>
    <x v="3"/>
    <s v="GBC Standard Recycled Report Covers, Clear Plastic Sheets"/>
    <x v="1893"/>
    <n v="2"/>
    <n v="-6.9"/>
    <x v="7"/>
    <x v="2"/>
  </r>
  <r>
    <n v="45160"/>
    <x v="320"/>
    <x v="11"/>
    <x v="0"/>
    <x v="3"/>
    <s v="GBC Imprintable Covers"/>
    <x v="3570"/>
    <n v="8"/>
    <n v="-18.45"/>
    <x v="7"/>
    <x v="2"/>
  </r>
  <r>
    <n v="45160"/>
    <x v="486"/>
    <x v="22"/>
    <x v="0"/>
    <x v="0"/>
    <s v="Xerox 202"/>
    <x v="5"/>
    <n v="3"/>
    <n v="9.33"/>
    <x v="7"/>
    <x v="2"/>
  </r>
  <r>
    <n v="45160"/>
    <x v="529"/>
    <x v="26"/>
    <x v="1"/>
    <x v="8"/>
    <s v="Dana Halogen Swing-Arm Architect Lamp"/>
    <x v="3571"/>
    <n v="3"/>
    <n v="9.83"/>
    <x v="7"/>
    <x v="2"/>
  </r>
  <r>
    <n v="45160"/>
    <x v="203"/>
    <x v="3"/>
    <x v="0"/>
    <x v="4"/>
    <s v="Newell 346"/>
    <x v="1235"/>
    <n v="2"/>
    <n v="1.67"/>
    <x v="7"/>
    <x v="2"/>
  </r>
  <r>
    <n v="45161"/>
    <x v="772"/>
    <x v="0"/>
    <x v="0"/>
    <x v="2"/>
    <s v="SAFCO Boltless Steel Shelving"/>
    <x v="3572"/>
    <n v="8"/>
    <n v="-172.73"/>
    <x v="7"/>
    <x v="2"/>
  </r>
  <r>
    <n v="45161"/>
    <x v="772"/>
    <x v="0"/>
    <x v="1"/>
    <x v="8"/>
    <s v="Flat Face Poster Frame"/>
    <x v="3219"/>
    <n v="3"/>
    <n v="-10.17"/>
    <x v="7"/>
    <x v="2"/>
  </r>
  <r>
    <n v="45161"/>
    <x v="772"/>
    <x v="0"/>
    <x v="2"/>
    <x v="9"/>
    <s v="WD My Passport Ultra 2TB Portable External Hard Drive"/>
    <x v="3573"/>
    <n v="7"/>
    <n v="-33.32"/>
    <x v="7"/>
    <x v="2"/>
  </r>
  <r>
    <n v="45161"/>
    <x v="282"/>
    <x v="22"/>
    <x v="2"/>
    <x v="15"/>
    <s v="Okidata C331dn Printer"/>
    <x v="3574"/>
    <n v="3"/>
    <n v="62.82"/>
    <x v="7"/>
    <x v="2"/>
  </r>
  <r>
    <n v="45161"/>
    <x v="282"/>
    <x v="22"/>
    <x v="0"/>
    <x v="10"/>
    <s v="Tyvek  Top-Opening Peel &amp; Seel Envelopes, Plain White"/>
    <x v="3575"/>
    <n v="5"/>
    <n v="63.87"/>
    <x v="7"/>
    <x v="2"/>
  </r>
  <r>
    <n v="45161"/>
    <x v="282"/>
    <x v="22"/>
    <x v="0"/>
    <x v="0"/>
    <s v="Xerox 1978"/>
    <x v="1490"/>
    <n v="6"/>
    <n v="16.989999999999998"/>
    <x v="7"/>
    <x v="2"/>
  </r>
  <r>
    <n v="45161"/>
    <x v="282"/>
    <x v="22"/>
    <x v="1"/>
    <x v="5"/>
    <s v="Office Star Flex Back Scooter Chair with White Frame"/>
    <x v="3576"/>
    <n v="6"/>
    <n v="-39.950000000000003"/>
    <x v="7"/>
    <x v="2"/>
  </r>
  <r>
    <n v="45161"/>
    <x v="282"/>
    <x v="22"/>
    <x v="0"/>
    <x v="12"/>
    <s v="Acco Six-Outlet Power Strip, 4' Cord Length"/>
    <x v="3577"/>
    <n v="5"/>
    <n v="11.21"/>
    <x v="7"/>
    <x v="2"/>
  </r>
  <r>
    <n v="45161"/>
    <x v="282"/>
    <x v="22"/>
    <x v="0"/>
    <x v="14"/>
    <s v="Acme Rosewood Handle Letter Opener"/>
    <x v="2714"/>
    <n v="4"/>
    <n v="0.16"/>
    <x v="7"/>
    <x v="2"/>
  </r>
  <r>
    <n v="45161"/>
    <x v="359"/>
    <x v="20"/>
    <x v="0"/>
    <x v="4"/>
    <s v="Dixon Prang Watercolor Pencils, 10-Color Set with Brush"/>
    <x v="1901"/>
    <n v="5"/>
    <n v="8.73"/>
    <x v="7"/>
    <x v="2"/>
  </r>
  <r>
    <n v="45161"/>
    <x v="359"/>
    <x v="20"/>
    <x v="0"/>
    <x v="12"/>
    <s v="1.7 Cubic Foot Compact &quot;Cube&quot; Office Refrigerators"/>
    <x v="3578"/>
    <n v="5"/>
    <n v="281.02"/>
    <x v="7"/>
    <x v="2"/>
  </r>
  <r>
    <n v="45161"/>
    <x v="359"/>
    <x v="20"/>
    <x v="0"/>
    <x v="4"/>
    <s v="Newell 331"/>
    <x v="1729"/>
    <n v="6"/>
    <n v="7.92"/>
    <x v="7"/>
    <x v="2"/>
  </r>
  <r>
    <n v="45161"/>
    <x v="338"/>
    <x v="21"/>
    <x v="0"/>
    <x v="1"/>
    <s v="Permanent Self-Adhesive File Folder Labels for Typewriters, 1 1/8 x 3 1/2, White"/>
    <x v="3579"/>
    <n v="4"/>
    <n v="11.59"/>
    <x v="7"/>
    <x v="2"/>
  </r>
  <r>
    <n v="45161"/>
    <x v="338"/>
    <x v="21"/>
    <x v="0"/>
    <x v="1"/>
    <s v="Avery 515"/>
    <x v="3580"/>
    <n v="3"/>
    <n v="17.670000000000002"/>
    <x v="7"/>
    <x v="2"/>
  </r>
  <r>
    <n v="45161"/>
    <x v="338"/>
    <x v="21"/>
    <x v="0"/>
    <x v="2"/>
    <s v="Pizazz Global Quick File"/>
    <x v="908"/>
    <n v="1"/>
    <n v="4.1900000000000004"/>
    <x v="7"/>
    <x v="2"/>
  </r>
  <r>
    <n v="45161"/>
    <x v="338"/>
    <x v="21"/>
    <x v="2"/>
    <x v="9"/>
    <s v="Maxell 4.7GB DVD+R 5/Pack"/>
    <x v="1183"/>
    <n v="2"/>
    <n v="0.89"/>
    <x v="7"/>
    <x v="2"/>
  </r>
  <r>
    <n v="45164"/>
    <x v="334"/>
    <x v="3"/>
    <x v="0"/>
    <x v="7"/>
    <s v="Advantus SlideClip Paper Clips"/>
    <x v="3581"/>
    <n v="3"/>
    <n v="4.91"/>
    <x v="7"/>
    <x v="2"/>
  </r>
  <r>
    <n v="45164"/>
    <x v="334"/>
    <x v="3"/>
    <x v="0"/>
    <x v="0"/>
    <s v="Xerox 1979"/>
    <x v="276"/>
    <n v="5"/>
    <n v="69.709999999999994"/>
    <x v="7"/>
    <x v="2"/>
  </r>
  <r>
    <n v="45164"/>
    <x v="49"/>
    <x v="0"/>
    <x v="2"/>
    <x v="9"/>
    <s v="Logitech G700s Rechargeable Gaming Mouse"/>
    <x v="281"/>
    <n v="2"/>
    <n v="44"/>
    <x v="7"/>
    <x v="2"/>
  </r>
  <r>
    <n v="45164"/>
    <x v="49"/>
    <x v="0"/>
    <x v="1"/>
    <x v="5"/>
    <s v="Hon Deluxe Fabric Upholstered Stacking Chairs"/>
    <x v="3582"/>
    <n v="6"/>
    <n v="-29.28"/>
    <x v="7"/>
    <x v="2"/>
  </r>
  <r>
    <n v="45164"/>
    <x v="309"/>
    <x v="22"/>
    <x v="0"/>
    <x v="0"/>
    <s v="Xerox 1931"/>
    <x v="710"/>
    <n v="1"/>
    <n v="3.11"/>
    <x v="7"/>
    <x v="2"/>
  </r>
  <r>
    <n v="45164"/>
    <x v="351"/>
    <x v="3"/>
    <x v="1"/>
    <x v="5"/>
    <s v="Global Troy Executive Leather Low-Back Tilter"/>
    <x v="3583"/>
    <n v="4"/>
    <n v="100.2"/>
    <x v="7"/>
    <x v="2"/>
  </r>
  <r>
    <n v="45164"/>
    <x v="422"/>
    <x v="2"/>
    <x v="0"/>
    <x v="4"/>
    <s v="Binney &amp; Smith inkTank Erasable Pocket Highlighter, Chisel Tip, Yellow"/>
    <x v="283"/>
    <n v="3"/>
    <n v="1.64"/>
    <x v="7"/>
    <x v="2"/>
  </r>
  <r>
    <n v="45164"/>
    <x v="422"/>
    <x v="2"/>
    <x v="2"/>
    <x v="9"/>
    <s v="Logitech Trackman Marble Mouse"/>
    <x v="972"/>
    <n v="2"/>
    <n v="13.2"/>
    <x v="7"/>
    <x v="2"/>
  </r>
  <r>
    <n v="45164"/>
    <x v="324"/>
    <x v="3"/>
    <x v="0"/>
    <x v="4"/>
    <s v="Newell Chalk Holder"/>
    <x v="1985"/>
    <n v="2"/>
    <n v="3.8"/>
    <x v="7"/>
    <x v="2"/>
  </r>
  <r>
    <n v="45164"/>
    <x v="696"/>
    <x v="20"/>
    <x v="2"/>
    <x v="6"/>
    <s v="Samsung Replacement EH64AVFWE Premium Headset"/>
    <x v="3584"/>
    <n v="6"/>
    <n v="8.25"/>
    <x v="7"/>
    <x v="2"/>
  </r>
  <r>
    <n v="45164"/>
    <x v="696"/>
    <x v="20"/>
    <x v="2"/>
    <x v="9"/>
    <s v="Plantronics Audio 478 Stereo USB Headset"/>
    <x v="3585"/>
    <n v="5"/>
    <n v="87.48"/>
    <x v="7"/>
    <x v="2"/>
  </r>
  <r>
    <n v="45164"/>
    <x v="301"/>
    <x v="21"/>
    <x v="2"/>
    <x v="9"/>
    <s v="Memorex Micro Travel Drive 16 GB"/>
    <x v="3586"/>
    <n v="3"/>
    <n v="14.87"/>
    <x v="7"/>
    <x v="2"/>
  </r>
  <r>
    <n v="45164"/>
    <x v="182"/>
    <x v="14"/>
    <x v="0"/>
    <x v="0"/>
    <s v="Xerox 1950"/>
    <x v="825"/>
    <n v="2"/>
    <n v="5.66"/>
    <x v="7"/>
    <x v="2"/>
  </r>
  <r>
    <n v="45164"/>
    <x v="182"/>
    <x v="14"/>
    <x v="2"/>
    <x v="6"/>
    <s v="ClearSounds CSC500 Amplified Spirit Phone Corded phone"/>
    <x v="910"/>
    <n v="3"/>
    <n v="58.79"/>
    <x v="7"/>
    <x v="2"/>
  </r>
  <r>
    <n v="45164"/>
    <x v="182"/>
    <x v="14"/>
    <x v="1"/>
    <x v="13"/>
    <s v="Hon 4060 Series Tables"/>
    <x v="591"/>
    <n v="4"/>
    <n v="98.52"/>
    <x v="7"/>
    <x v="2"/>
  </r>
  <r>
    <n v="45164"/>
    <x v="182"/>
    <x v="14"/>
    <x v="2"/>
    <x v="9"/>
    <s v="NETGEAR AC1750 Dual Band GigabitÂ Smart WiFi Router"/>
    <x v="145"/>
    <n v="3"/>
    <n v="163.19"/>
    <x v="7"/>
    <x v="2"/>
  </r>
  <r>
    <n v="45164"/>
    <x v="182"/>
    <x v="14"/>
    <x v="0"/>
    <x v="4"/>
    <s v="Newell 335"/>
    <x v="406"/>
    <n v="3"/>
    <n v="2.5099999999999998"/>
    <x v="7"/>
    <x v="2"/>
  </r>
  <r>
    <n v="45164"/>
    <x v="21"/>
    <x v="4"/>
    <x v="1"/>
    <x v="8"/>
    <s v="Deflect-o Glass Clear Studded Chair Mats"/>
    <x v="2626"/>
    <n v="3"/>
    <n v="41.04"/>
    <x v="7"/>
    <x v="2"/>
  </r>
  <r>
    <n v="45164"/>
    <x v="687"/>
    <x v="20"/>
    <x v="0"/>
    <x v="3"/>
    <s v="Deluxe Heavy-Duty Vinyl Round Ring Binder"/>
    <x v="3559"/>
    <n v="8"/>
    <n v="45.84"/>
    <x v="7"/>
    <x v="2"/>
  </r>
  <r>
    <n v="45164"/>
    <x v="642"/>
    <x v="16"/>
    <x v="0"/>
    <x v="0"/>
    <s v="Xerox 1944"/>
    <x v="3587"/>
    <n v="1"/>
    <n v="11.24"/>
    <x v="7"/>
    <x v="2"/>
  </r>
  <r>
    <n v="45165"/>
    <x v="567"/>
    <x v="0"/>
    <x v="0"/>
    <x v="14"/>
    <s v="Martin-Yale Premier Letter Opener"/>
    <x v="2348"/>
    <n v="5"/>
    <n v="-10.95"/>
    <x v="7"/>
    <x v="2"/>
  </r>
  <r>
    <n v="45165"/>
    <x v="567"/>
    <x v="0"/>
    <x v="0"/>
    <x v="0"/>
    <s v="Ampad Gold Fibre Wirebound Steno Books, 6&quot; x 9&quot;, Gregg Ruled"/>
    <x v="3588"/>
    <n v="1"/>
    <n v="1.1499999999999999"/>
    <x v="7"/>
    <x v="2"/>
  </r>
  <r>
    <n v="45165"/>
    <x v="567"/>
    <x v="0"/>
    <x v="0"/>
    <x v="0"/>
    <s v="Xerox 196"/>
    <x v="973"/>
    <n v="1"/>
    <n v="1.68"/>
    <x v="7"/>
    <x v="2"/>
  </r>
  <r>
    <n v="45165"/>
    <x v="567"/>
    <x v="0"/>
    <x v="0"/>
    <x v="14"/>
    <s v="Fiskars 8&quot; Scissors, 2/Pack"/>
    <x v="3589"/>
    <n v="4"/>
    <n v="6.21"/>
    <x v="7"/>
    <x v="2"/>
  </r>
  <r>
    <n v="45165"/>
    <x v="764"/>
    <x v="32"/>
    <x v="0"/>
    <x v="0"/>
    <s v="Xerox 1919"/>
    <x v="222"/>
    <n v="3"/>
    <n v="60.26"/>
    <x v="7"/>
    <x v="2"/>
  </r>
  <r>
    <n v="45165"/>
    <x v="764"/>
    <x v="32"/>
    <x v="1"/>
    <x v="13"/>
    <s v="SAFCO PlanMaster Heigh-Adjustable Drafting Table Base, 43w x 30d x 30-37h, Black"/>
    <x v="3590"/>
    <n v="1"/>
    <n v="20.97"/>
    <x v="7"/>
    <x v="2"/>
  </r>
  <r>
    <n v="45165"/>
    <x v="764"/>
    <x v="32"/>
    <x v="2"/>
    <x v="6"/>
    <s v="PureGear Roll-On Screen Protector"/>
    <x v="2388"/>
    <n v="3"/>
    <n v="28.79"/>
    <x v="7"/>
    <x v="2"/>
  </r>
  <r>
    <n v="45165"/>
    <x v="764"/>
    <x v="32"/>
    <x v="0"/>
    <x v="0"/>
    <s v="Southworth 25% Cotton Linen-Finish Paper &amp; Envelopes"/>
    <x v="3529"/>
    <n v="9"/>
    <n v="36.69"/>
    <x v="7"/>
    <x v="2"/>
  </r>
  <r>
    <n v="45165"/>
    <x v="764"/>
    <x v="32"/>
    <x v="0"/>
    <x v="7"/>
    <s v="Staples"/>
    <x v="2410"/>
    <n v="4"/>
    <n v="5.26"/>
    <x v="7"/>
    <x v="2"/>
  </r>
  <r>
    <n v="45165"/>
    <x v="764"/>
    <x v="32"/>
    <x v="0"/>
    <x v="3"/>
    <s v="Wilson Jones Clip &amp; Carry Folder Binder Tool for Ring Binders, Clear"/>
    <x v="1354"/>
    <n v="5"/>
    <n v="13.92"/>
    <x v="7"/>
    <x v="2"/>
  </r>
  <r>
    <n v="45165"/>
    <x v="735"/>
    <x v="0"/>
    <x v="0"/>
    <x v="2"/>
    <s v="Portfile Personal File Boxes"/>
    <x v="3458"/>
    <n v="1"/>
    <n v="1.06"/>
    <x v="7"/>
    <x v="2"/>
  </r>
  <r>
    <n v="45165"/>
    <x v="735"/>
    <x v="0"/>
    <x v="0"/>
    <x v="0"/>
    <s v="Southworth 25% Cotton Premium Laser Paper and Envelopes"/>
    <x v="2828"/>
    <n v="5"/>
    <n v="27.97"/>
    <x v="7"/>
    <x v="2"/>
  </r>
  <r>
    <n v="45165"/>
    <x v="551"/>
    <x v="16"/>
    <x v="0"/>
    <x v="1"/>
    <s v="Avery 484"/>
    <x v="2910"/>
    <n v="4"/>
    <n v="3.34"/>
    <x v="7"/>
    <x v="2"/>
  </r>
  <r>
    <n v="45166"/>
    <x v="330"/>
    <x v="26"/>
    <x v="0"/>
    <x v="0"/>
    <s v="Wirebound Four 2-3/4 x 5 Forms per Page, 400 Sets per Book"/>
    <x v="2135"/>
    <n v="3"/>
    <n v="5.61"/>
    <x v="7"/>
    <x v="2"/>
  </r>
  <r>
    <n v="45166"/>
    <x v="330"/>
    <x v="26"/>
    <x v="2"/>
    <x v="6"/>
    <s v="AT&amp;T 17929 Lendline Telephone"/>
    <x v="3068"/>
    <n v="3"/>
    <n v="8.14"/>
    <x v="7"/>
    <x v="2"/>
  </r>
  <r>
    <n v="45166"/>
    <x v="717"/>
    <x v="0"/>
    <x v="0"/>
    <x v="3"/>
    <s v="Angle-D Binders with Locking Rings, Label Holders"/>
    <x v="3591"/>
    <n v="9"/>
    <n v="-21.68"/>
    <x v="7"/>
    <x v="2"/>
  </r>
  <r>
    <n v="45166"/>
    <x v="717"/>
    <x v="0"/>
    <x v="0"/>
    <x v="3"/>
    <s v="GBC ProClick Spines for 32-Hole Punch"/>
    <x v="2243"/>
    <n v="4"/>
    <n v="-16.54"/>
    <x v="7"/>
    <x v="2"/>
  </r>
  <r>
    <n v="45166"/>
    <x v="717"/>
    <x v="0"/>
    <x v="1"/>
    <x v="11"/>
    <s v="Sauder Camden County Collection Libraries, Planked Cherry Finish"/>
    <x v="3592"/>
    <n v="2"/>
    <n v="-52.89"/>
    <x v="7"/>
    <x v="2"/>
  </r>
  <r>
    <n v="45166"/>
    <x v="615"/>
    <x v="10"/>
    <x v="0"/>
    <x v="3"/>
    <s v="GBC VeloBinder Strips"/>
    <x v="2882"/>
    <n v="8"/>
    <n v="-12.29"/>
    <x v="7"/>
    <x v="2"/>
  </r>
  <r>
    <n v="45167"/>
    <x v="81"/>
    <x v="1"/>
    <x v="0"/>
    <x v="0"/>
    <s v="Avery Personal Creations Heavyweight Cards"/>
    <x v="3593"/>
    <n v="7"/>
    <n v="22.62"/>
    <x v="7"/>
    <x v="2"/>
  </r>
  <r>
    <n v="45167"/>
    <x v="81"/>
    <x v="1"/>
    <x v="2"/>
    <x v="9"/>
    <s v="SanDisk Ultra 64 GB MicroSDHC Class 10 Memory Card"/>
    <x v="772"/>
    <n v="3"/>
    <n v="-10.8"/>
    <x v="7"/>
    <x v="2"/>
  </r>
  <r>
    <n v="45167"/>
    <x v="81"/>
    <x v="1"/>
    <x v="0"/>
    <x v="3"/>
    <s v="Avery Hidden Tab Dividers for Binding Systems"/>
    <x v="1087"/>
    <n v="3"/>
    <n v="-3.04"/>
    <x v="7"/>
    <x v="2"/>
  </r>
  <r>
    <n v="45167"/>
    <x v="692"/>
    <x v="38"/>
    <x v="0"/>
    <x v="14"/>
    <s v="Acme Forged Steel Scissors with Black Enamel Handles"/>
    <x v="3594"/>
    <n v="3"/>
    <n v="8.1"/>
    <x v="7"/>
    <x v="2"/>
  </r>
  <r>
    <n v="45167"/>
    <x v="690"/>
    <x v="20"/>
    <x v="2"/>
    <x v="6"/>
    <s v="Samsung Replacement EH64AVFWE Premium Headset"/>
    <x v="3595"/>
    <n v="4"/>
    <n v="5.5"/>
    <x v="7"/>
    <x v="2"/>
  </r>
  <r>
    <n v="45167"/>
    <x v="169"/>
    <x v="2"/>
    <x v="1"/>
    <x v="13"/>
    <s v="Barricks 18&quot; x 48&quot; Non-Folding Utility Table with Bottom Storage Shelf"/>
    <x v="3596"/>
    <n v="4"/>
    <n v="-56.45"/>
    <x v="7"/>
    <x v="2"/>
  </r>
  <r>
    <n v="45167"/>
    <x v="169"/>
    <x v="2"/>
    <x v="1"/>
    <x v="11"/>
    <s v="O'Sullivan 5-Shelf Heavy-Duty Bookcases"/>
    <x v="3597"/>
    <n v="4"/>
    <n v="-81.94"/>
    <x v="7"/>
    <x v="2"/>
  </r>
  <r>
    <n v="45167"/>
    <x v="169"/>
    <x v="2"/>
    <x v="0"/>
    <x v="3"/>
    <s v="Fellowes Black Plastic Comb Bindings"/>
    <x v="656"/>
    <n v="2"/>
    <n v="-2.79"/>
    <x v="7"/>
    <x v="2"/>
  </r>
  <r>
    <n v="45167"/>
    <x v="169"/>
    <x v="2"/>
    <x v="0"/>
    <x v="7"/>
    <s v="Revere Boxed Rubber Bands by Revere"/>
    <x v="2775"/>
    <n v="7"/>
    <n v="-2.38"/>
    <x v="7"/>
    <x v="2"/>
  </r>
  <r>
    <n v="45168"/>
    <x v="487"/>
    <x v="2"/>
    <x v="2"/>
    <x v="6"/>
    <s v="Aastra 57i VoIP phone"/>
    <x v="3598"/>
    <n v="3"/>
    <n v="-67.88"/>
    <x v="7"/>
    <x v="2"/>
  </r>
  <r>
    <n v="45168"/>
    <x v="487"/>
    <x v="2"/>
    <x v="0"/>
    <x v="2"/>
    <s v="File Shuttle II and Handi-File, Black"/>
    <x v="3599"/>
    <n v="2"/>
    <n v="3.39"/>
    <x v="7"/>
    <x v="2"/>
  </r>
  <r>
    <n v="45168"/>
    <x v="487"/>
    <x v="2"/>
    <x v="1"/>
    <x v="5"/>
    <s v="Hon 2090 Â“Pillow SoftÂ” Series Mid Back Swivel/Tilt Chairs"/>
    <x v="3600"/>
    <n v="4"/>
    <n v="-258.5"/>
    <x v="7"/>
    <x v="2"/>
  </r>
  <r>
    <n v="45168"/>
    <x v="487"/>
    <x v="2"/>
    <x v="0"/>
    <x v="1"/>
    <s v="Round Specialty Laser Printer Labels"/>
    <x v="523"/>
    <n v="10"/>
    <n v="33.83"/>
    <x v="7"/>
    <x v="2"/>
  </r>
  <r>
    <n v="45168"/>
    <x v="487"/>
    <x v="2"/>
    <x v="0"/>
    <x v="3"/>
    <s v="GBC Premium Transparent Covers with Diagonal Lined Pattern"/>
    <x v="3601"/>
    <n v="6"/>
    <n v="-27.69"/>
    <x v="7"/>
    <x v="2"/>
  </r>
  <r>
    <n v="45168"/>
    <x v="100"/>
    <x v="3"/>
    <x v="1"/>
    <x v="8"/>
    <s v="Executive Impressions 10&quot; Spectator Wall Clock"/>
    <x v="2238"/>
    <n v="4"/>
    <n v="15.99"/>
    <x v="7"/>
    <x v="2"/>
  </r>
  <r>
    <n v="45168"/>
    <x v="100"/>
    <x v="3"/>
    <x v="2"/>
    <x v="6"/>
    <s v="Panasonic KX TS3282W Corded phone"/>
    <x v="811"/>
    <n v="5"/>
    <n v="42.5"/>
    <x v="7"/>
    <x v="2"/>
  </r>
  <r>
    <n v="45169"/>
    <x v="633"/>
    <x v="0"/>
    <x v="0"/>
    <x v="2"/>
    <s v="Super Decoflex Portable Personal File"/>
    <x v="1293"/>
    <n v="2"/>
    <n v="2.4"/>
    <x v="7"/>
    <x v="2"/>
  </r>
  <r>
    <n v="45170"/>
    <x v="692"/>
    <x v="20"/>
    <x v="2"/>
    <x v="9"/>
    <s v="Sabrent 4-Port USB 2.0 Hub"/>
    <x v="3602"/>
    <n v="1"/>
    <n v="2.31"/>
    <x v="8"/>
    <x v="2"/>
  </r>
  <r>
    <n v="45170"/>
    <x v="692"/>
    <x v="20"/>
    <x v="0"/>
    <x v="0"/>
    <s v="Xerox 1881"/>
    <x v="396"/>
    <n v="2"/>
    <n v="11.54"/>
    <x v="8"/>
    <x v="2"/>
  </r>
  <r>
    <n v="45170"/>
    <x v="692"/>
    <x v="20"/>
    <x v="0"/>
    <x v="3"/>
    <s v="Acco Hanging Data Binders"/>
    <x v="3603"/>
    <n v="1"/>
    <n v="1.07"/>
    <x v="8"/>
    <x v="2"/>
  </r>
  <r>
    <n v="45170"/>
    <x v="692"/>
    <x v="20"/>
    <x v="0"/>
    <x v="0"/>
    <s v="Xerox 1881"/>
    <x v="644"/>
    <n v="4"/>
    <n v="23.09"/>
    <x v="8"/>
    <x v="2"/>
  </r>
  <r>
    <n v="45170"/>
    <x v="692"/>
    <x v="20"/>
    <x v="0"/>
    <x v="3"/>
    <s v="GBC DocuBind P400 Electric Binding System"/>
    <x v="3604"/>
    <n v="4"/>
    <n v="1415.43"/>
    <x v="8"/>
    <x v="2"/>
  </r>
  <r>
    <n v="45170"/>
    <x v="755"/>
    <x v="3"/>
    <x v="0"/>
    <x v="10"/>
    <s v="White Business Envelopes with Contemporary Seam, Recycled White Business Envelopes"/>
    <x v="3103"/>
    <n v="2"/>
    <n v="10.94"/>
    <x v="8"/>
    <x v="2"/>
  </r>
  <r>
    <n v="45170"/>
    <x v="78"/>
    <x v="2"/>
    <x v="0"/>
    <x v="0"/>
    <s v="Telephone Message Books with Fax/Mobile Section, 5 1/2&quot; x 3 3/16&quot;"/>
    <x v="1291"/>
    <n v="6"/>
    <n v="9.91"/>
    <x v="8"/>
    <x v="2"/>
  </r>
  <r>
    <n v="45170"/>
    <x v="78"/>
    <x v="2"/>
    <x v="2"/>
    <x v="6"/>
    <s v="Anker 36W 4-Port USB Wall Charger Travel Power Adapter for iPhone 5s 5c 5"/>
    <x v="664"/>
    <n v="2"/>
    <n v="-4.8"/>
    <x v="8"/>
    <x v="2"/>
  </r>
  <r>
    <n v="45170"/>
    <x v="78"/>
    <x v="2"/>
    <x v="0"/>
    <x v="7"/>
    <s v="Staples"/>
    <x v="3605"/>
    <n v="7"/>
    <n v="5.42"/>
    <x v="8"/>
    <x v="2"/>
  </r>
  <r>
    <n v="45170"/>
    <x v="190"/>
    <x v="20"/>
    <x v="2"/>
    <x v="9"/>
    <s v="Enermax Aurora Lite Keyboard"/>
    <x v="78"/>
    <n v="6"/>
    <n v="206.32"/>
    <x v="8"/>
    <x v="2"/>
  </r>
  <r>
    <n v="45170"/>
    <x v="190"/>
    <x v="20"/>
    <x v="2"/>
    <x v="9"/>
    <s v="Memorex Mini Travel Drive 64 GB USB 2.0 Flash Drive"/>
    <x v="3606"/>
    <n v="2"/>
    <n v="30.44"/>
    <x v="8"/>
    <x v="2"/>
  </r>
  <r>
    <n v="45170"/>
    <x v="190"/>
    <x v="20"/>
    <x v="0"/>
    <x v="14"/>
    <s v="Acme Value Line Scissors"/>
    <x v="1322"/>
    <n v="3"/>
    <n v="3.29"/>
    <x v="8"/>
    <x v="2"/>
  </r>
  <r>
    <n v="45170"/>
    <x v="190"/>
    <x v="20"/>
    <x v="1"/>
    <x v="8"/>
    <s v="Howard Miller 14-1/2&quot; Diameter Chrome Round Wall Clock"/>
    <x v="2332"/>
    <n v="3"/>
    <n v="61.38"/>
    <x v="8"/>
    <x v="2"/>
  </r>
  <r>
    <n v="45170"/>
    <x v="409"/>
    <x v="14"/>
    <x v="0"/>
    <x v="3"/>
    <s v="Wilson Jones Turn Tabs Binder Tool for Ring Binders"/>
    <x v="2563"/>
    <n v="5"/>
    <n v="11.09"/>
    <x v="8"/>
    <x v="2"/>
  </r>
  <r>
    <n v="45170"/>
    <x v="409"/>
    <x v="14"/>
    <x v="2"/>
    <x v="6"/>
    <s v="Belkin Grip Candy Sheer Case / Cover for iPhone 5 and 5S"/>
    <x v="2772"/>
    <n v="1"/>
    <n v="2.2799999999999998"/>
    <x v="8"/>
    <x v="2"/>
  </r>
  <r>
    <n v="45170"/>
    <x v="409"/>
    <x v="14"/>
    <x v="0"/>
    <x v="12"/>
    <s v="Eureka The Boss Plus 12-Amp Hard Box Upright Vacuum, Red"/>
    <x v="3607"/>
    <n v="4"/>
    <n v="71.16"/>
    <x v="8"/>
    <x v="2"/>
  </r>
  <r>
    <n v="45170"/>
    <x v="409"/>
    <x v="14"/>
    <x v="0"/>
    <x v="3"/>
    <s v="GBC Plastic Binding Combs"/>
    <x v="2873"/>
    <n v="4"/>
    <n v="14.46"/>
    <x v="8"/>
    <x v="2"/>
  </r>
  <r>
    <n v="45170"/>
    <x v="409"/>
    <x v="14"/>
    <x v="0"/>
    <x v="4"/>
    <s v="Newell 315"/>
    <x v="687"/>
    <n v="2"/>
    <n v="2.99"/>
    <x v="8"/>
    <x v="2"/>
  </r>
  <r>
    <n v="45170"/>
    <x v="409"/>
    <x v="14"/>
    <x v="0"/>
    <x v="3"/>
    <s v="Wilson Jones 1&quot; Hanging DublLock Ring Binders"/>
    <x v="2183"/>
    <n v="5"/>
    <n v="12.67"/>
    <x v="8"/>
    <x v="2"/>
  </r>
  <r>
    <n v="45170"/>
    <x v="162"/>
    <x v="3"/>
    <x v="0"/>
    <x v="10"/>
    <s v="Globe Weis Peel &amp; Seel First Class Envelopes"/>
    <x v="6"/>
    <n v="1"/>
    <n v="5.75"/>
    <x v="8"/>
    <x v="2"/>
  </r>
  <r>
    <n v="45171"/>
    <x v="502"/>
    <x v="20"/>
    <x v="0"/>
    <x v="4"/>
    <s v="Panasonic KP-150 Electric Pencil Sharpener"/>
    <x v="3608"/>
    <n v="2"/>
    <n v="19.62"/>
    <x v="8"/>
    <x v="2"/>
  </r>
  <r>
    <n v="45171"/>
    <x v="502"/>
    <x v="20"/>
    <x v="1"/>
    <x v="8"/>
    <s v="Telescoping Adjustable Floor Lamp"/>
    <x v="2447"/>
    <n v="2"/>
    <n v="10"/>
    <x v="8"/>
    <x v="2"/>
  </r>
  <r>
    <n v="45171"/>
    <x v="331"/>
    <x v="21"/>
    <x v="0"/>
    <x v="7"/>
    <s v="Colored Push Pins"/>
    <x v="3609"/>
    <n v="1"/>
    <n v="0.65"/>
    <x v="8"/>
    <x v="2"/>
  </r>
  <r>
    <n v="45171"/>
    <x v="331"/>
    <x v="21"/>
    <x v="0"/>
    <x v="3"/>
    <s v="ACCOHIDE 3-Ring Binder, Blue, 1&quot;"/>
    <x v="1985"/>
    <n v="2"/>
    <n v="3.88"/>
    <x v="8"/>
    <x v="2"/>
  </r>
  <r>
    <n v="45171"/>
    <x v="381"/>
    <x v="3"/>
    <x v="0"/>
    <x v="2"/>
    <s v="Tenex File Box, Personal Filing Tote with Lid, Black"/>
    <x v="3610"/>
    <n v="3"/>
    <n v="12.1"/>
    <x v="8"/>
    <x v="2"/>
  </r>
  <r>
    <n v="45171"/>
    <x v="556"/>
    <x v="1"/>
    <x v="0"/>
    <x v="1"/>
    <s v="Self-Adhesive Address Labels for Typewriters by Universal"/>
    <x v="1091"/>
    <n v="5"/>
    <n v="9.8699999999999992"/>
    <x v="8"/>
    <x v="2"/>
  </r>
  <r>
    <n v="45171"/>
    <x v="556"/>
    <x v="1"/>
    <x v="0"/>
    <x v="2"/>
    <s v="Rogers Deluxe File Chest"/>
    <x v="1395"/>
    <n v="2"/>
    <n v="-8.35"/>
    <x v="8"/>
    <x v="2"/>
  </r>
  <r>
    <n v="45171"/>
    <x v="556"/>
    <x v="1"/>
    <x v="2"/>
    <x v="15"/>
    <s v="Okidata C610n Printer"/>
    <x v="3611"/>
    <n v="3"/>
    <n v="-19.47"/>
    <x v="8"/>
    <x v="2"/>
  </r>
  <r>
    <n v="45171"/>
    <x v="398"/>
    <x v="1"/>
    <x v="1"/>
    <x v="8"/>
    <s v="Deflect-o DuraMat Antistatic Studded Beveled Mat for Medium Pile Carpeting"/>
    <x v="3612"/>
    <n v="2"/>
    <n v="-75.84"/>
    <x v="8"/>
    <x v="2"/>
  </r>
  <r>
    <n v="45171"/>
    <x v="364"/>
    <x v="25"/>
    <x v="0"/>
    <x v="3"/>
    <s v="Heavy-Duty E-Z-D Binders"/>
    <x v="3613"/>
    <n v="7"/>
    <n v="-17.57"/>
    <x v="8"/>
    <x v="2"/>
  </r>
  <r>
    <n v="45171"/>
    <x v="364"/>
    <x v="25"/>
    <x v="0"/>
    <x v="12"/>
    <s v="Belkin F9M820V08 8 Outlet Surge"/>
    <x v="3614"/>
    <n v="9"/>
    <n v="34.81"/>
    <x v="8"/>
    <x v="2"/>
  </r>
  <r>
    <n v="45171"/>
    <x v="364"/>
    <x v="25"/>
    <x v="0"/>
    <x v="4"/>
    <s v="Zebra Zazzle Fluorescent Highlighters"/>
    <x v="121"/>
    <n v="4"/>
    <n v="3.4"/>
    <x v="8"/>
    <x v="2"/>
  </r>
  <r>
    <n v="45171"/>
    <x v="364"/>
    <x v="25"/>
    <x v="1"/>
    <x v="13"/>
    <s v="Hon Racetrack Conference Tables"/>
    <x v="3615"/>
    <n v="3"/>
    <n v="-149.63"/>
    <x v="8"/>
    <x v="2"/>
  </r>
  <r>
    <n v="45171"/>
    <x v="364"/>
    <x v="25"/>
    <x v="2"/>
    <x v="9"/>
    <s v="Plantronics Savi W720 Multi-Device Wireless Headset System"/>
    <x v="3616"/>
    <n v="3"/>
    <n v="303.8"/>
    <x v="8"/>
    <x v="2"/>
  </r>
  <r>
    <n v="45171"/>
    <x v="364"/>
    <x v="25"/>
    <x v="0"/>
    <x v="3"/>
    <s v="GBC Plasticlear Binding Covers"/>
    <x v="2632"/>
    <n v="5"/>
    <n v="-12.63"/>
    <x v="8"/>
    <x v="2"/>
  </r>
  <r>
    <n v="45171"/>
    <x v="614"/>
    <x v="22"/>
    <x v="2"/>
    <x v="16"/>
    <s v="Hewlett Packard 610 Color Digital Copier / Printer"/>
    <x v="2823"/>
    <n v="2"/>
    <n v="449.99"/>
    <x v="8"/>
    <x v="2"/>
  </r>
  <r>
    <n v="45171"/>
    <x v="476"/>
    <x v="0"/>
    <x v="0"/>
    <x v="3"/>
    <s v="Acco PRESSTEX Data Binder with Storage Hooks, Dark Blue, 9 1/2&quot; X 11&quot;"/>
    <x v="918"/>
    <n v="8"/>
    <n v="-13.34"/>
    <x v="8"/>
    <x v="2"/>
  </r>
  <r>
    <n v="45171"/>
    <x v="476"/>
    <x v="0"/>
    <x v="2"/>
    <x v="9"/>
    <s v="LogitechÂ MX Performance Wireless Mouse"/>
    <x v="3617"/>
    <n v="5"/>
    <n v="33.909999999999997"/>
    <x v="8"/>
    <x v="2"/>
  </r>
  <r>
    <n v="45171"/>
    <x v="383"/>
    <x v="22"/>
    <x v="1"/>
    <x v="5"/>
    <s v="Global Leather Task Chair, Black"/>
    <x v="3618"/>
    <n v="3"/>
    <n v="-2.7"/>
    <x v="8"/>
    <x v="2"/>
  </r>
  <r>
    <n v="45171"/>
    <x v="383"/>
    <x v="22"/>
    <x v="0"/>
    <x v="10"/>
    <s v="Inter-Office Recycled Envelopes, Brown Kraft, Button-String,10&quot; x 13&quot; , 100/Box"/>
    <x v="3619"/>
    <n v="3"/>
    <n v="30.99"/>
    <x v="8"/>
    <x v="2"/>
  </r>
  <r>
    <n v="45171"/>
    <x v="336"/>
    <x v="3"/>
    <x v="1"/>
    <x v="8"/>
    <s v="Ultra Door Pull Handle"/>
    <x v="3620"/>
    <n v="9"/>
    <n v="31.24"/>
    <x v="8"/>
    <x v="2"/>
  </r>
  <r>
    <n v="45171"/>
    <x v="336"/>
    <x v="3"/>
    <x v="0"/>
    <x v="2"/>
    <s v="Akro Stacking Bins"/>
    <x v="3621"/>
    <n v="3"/>
    <n v="0.95"/>
    <x v="8"/>
    <x v="2"/>
  </r>
  <r>
    <n v="45171"/>
    <x v="336"/>
    <x v="3"/>
    <x v="2"/>
    <x v="6"/>
    <s v="Cisco Unified IP Phone 7945G VoIP phone"/>
    <x v="781"/>
    <n v="4"/>
    <n v="68.2"/>
    <x v="8"/>
    <x v="2"/>
  </r>
  <r>
    <n v="45171"/>
    <x v="336"/>
    <x v="3"/>
    <x v="0"/>
    <x v="4"/>
    <s v="Blackstonian Pencils"/>
    <x v="3007"/>
    <n v="7"/>
    <n v="5.23"/>
    <x v="8"/>
    <x v="2"/>
  </r>
  <r>
    <n v="45171"/>
    <x v="336"/>
    <x v="3"/>
    <x v="1"/>
    <x v="13"/>
    <s v="Chromcraft Rectangular Conference Tables"/>
    <x v="3622"/>
    <n v="3"/>
    <n v="28.44"/>
    <x v="8"/>
    <x v="2"/>
  </r>
  <r>
    <n v="45171"/>
    <x v="336"/>
    <x v="3"/>
    <x v="0"/>
    <x v="3"/>
    <s v="SpineVue Locking Slant-D Ring Binders by Cardinal"/>
    <x v="1117"/>
    <n v="1"/>
    <n v="2.56"/>
    <x v="8"/>
    <x v="2"/>
  </r>
  <r>
    <n v="45172"/>
    <x v="125"/>
    <x v="2"/>
    <x v="0"/>
    <x v="3"/>
    <s v="GBC Ibimaster 500 Manual ProClick Binding System"/>
    <x v="3623"/>
    <n v="5"/>
    <n v="-760.98"/>
    <x v="8"/>
    <x v="2"/>
  </r>
  <r>
    <n v="45172"/>
    <x v="125"/>
    <x v="2"/>
    <x v="2"/>
    <x v="6"/>
    <s v="Cisco SPA301"/>
    <x v="3133"/>
    <n v="3"/>
    <n v="-46.8"/>
    <x v="8"/>
    <x v="2"/>
  </r>
  <r>
    <n v="45172"/>
    <x v="488"/>
    <x v="1"/>
    <x v="1"/>
    <x v="8"/>
    <s v="Tenex &quot;The Solids&quot; Textured Chair Mats"/>
    <x v="3624"/>
    <n v="3"/>
    <n v="-90.25"/>
    <x v="8"/>
    <x v="2"/>
  </r>
  <r>
    <n v="45172"/>
    <x v="246"/>
    <x v="1"/>
    <x v="0"/>
    <x v="3"/>
    <s v="XtraLife ClearVue Slant-D Ring Binder, White, 3&quot;"/>
    <x v="3625"/>
    <n v="3"/>
    <n v="-14.97"/>
    <x v="8"/>
    <x v="2"/>
  </r>
  <r>
    <n v="45172"/>
    <x v="76"/>
    <x v="37"/>
    <x v="0"/>
    <x v="0"/>
    <s v="Adams Phone Message Book, 200 Message Capacity, 8 1/16Â” x 11Â”"/>
    <x v="3626"/>
    <n v="7"/>
    <n v="22.15"/>
    <x v="8"/>
    <x v="2"/>
  </r>
  <r>
    <n v="45172"/>
    <x v="612"/>
    <x v="21"/>
    <x v="0"/>
    <x v="2"/>
    <s v="Crate-A-Files"/>
    <x v="3627"/>
    <n v="5"/>
    <n v="14.17"/>
    <x v="8"/>
    <x v="2"/>
  </r>
  <r>
    <n v="45172"/>
    <x v="563"/>
    <x v="8"/>
    <x v="0"/>
    <x v="3"/>
    <s v="Heavy-Duty E-Z-D Binders"/>
    <x v="3628"/>
    <n v="8"/>
    <n v="41.02"/>
    <x v="8"/>
    <x v="2"/>
  </r>
  <r>
    <n v="45172"/>
    <x v="221"/>
    <x v="36"/>
    <x v="1"/>
    <x v="11"/>
    <s v="Sauder Camden County Collection Libraries, Planked Cherry Finish"/>
    <x v="3629"/>
    <n v="3"/>
    <n v="31.04"/>
    <x v="8"/>
    <x v="2"/>
  </r>
  <r>
    <n v="45172"/>
    <x v="221"/>
    <x v="36"/>
    <x v="1"/>
    <x v="8"/>
    <s v="Eldon Expressions Wood Desk Accessories, Oak"/>
    <x v="1195"/>
    <n v="2"/>
    <n v="4.28"/>
    <x v="8"/>
    <x v="2"/>
  </r>
  <r>
    <n v="45172"/>
    <x v="221"/>
    <x v="36"/>
    <x v="0"/>
    <x v="3"/>
    <s v="Acco Expandable Hanging Binders"/>
    <x v="1822"/>
    <n v="2"/>
    <n v="5.87"/>
    <x v="8"/>
    <x v="2"/>
  </r>
  <r>
    <n v="45172"/>
    <x v="221"/>
    <x v="36"/>
    <x v="0"/>
    <x v="1"/>
    <s v="Avery 486"/>
    <x v="875"/>
    <n v="8"/>
    <n v="27.49"/>
    <x v="8"/>
    <x v="2"/>
  </r>
  <r>
    <n v="45172"/>
    <x v="751"/>
    <x v="1"/>
    <x v="1"/>
    <x v="11"/>
    <s v="Safco Value Mate Steel Bookcase, Baked Enamel Finish on Steel, Black"/>
    <x v="3630"/>
    <n v="4"/>
    <n v="0"/>
    <x v="8"/>
    <x v="2"/>
  </r>
  <r>
    <n v="45172"/>
    <x v="719"/>
    <x v="10"/>
    <x v="0"/>
    <x v="0"/>
    <s v="Wirebound Four 2-3/4 x 5 Forms per Page, 400 Sets per Book"/>
    <x v="800"/>
    <n v="6"/>
    <n v="11.22"/>
    <x v="8"/>
    <x v="2"/>
  </r>
  <r>
    <n v="45173"/>
    <x v="325"/>
    <x v="0"/>
    <x v="0"/>
    <x v="4"/>
    <s v="Faber Castell Col-Erase Pencils"/>
    <x v="823"/>
    <n v="1"/>
    <n v="1.03"/>
    <x v="8"/>
    <x v="2"/>
  </r>
  <r>
    <n v="45173"/>
    <x v="325"/>
    <x v="0"/>
    <x v="0"/>
    <x v="4"/>
    <s v="BOSTON Ranger #55 Pencil Sharpener, Black"/>
    <x v="3631"/>
    <n v="3"/>
    <n v="7.02"/>
    <x v="8"/>
    <x v="2"/>
  </r>
  <r>
    <n v="45173"/>
    <x v="107"/>
    <x v="20"/>
    <x v="1"/>
    <x v="8"/>
    <s v="Howard Miller 16&quot; Diameter Gallery Wall Clock"/>
    <x v="1916"/>
    <n v="1"/>
    <n v="24.94"/>
    <x v="8"/>
    <x v="2"/>
  </r>
  <r>
    <n v="45173"/>
    <x v="107"/>
    <x v="20"/>
    <x v="0"/>
    <x v="3"/>
    <s v="Plastic Binding Combs"/>
    <x v="3632"/>
    <n v="5"/>
    <n v="20.45"/>
    <x v="8"/>
    <x v="2"/>
  </r>
  <r>
    <n v="45173"/>
    <x v="107"/>
    <x v="20"/>
    <x v="0"/>
    <x v="14"/>
    <s v="Acme Preferred Stainless Steel Scissors"/>
    <x v="850"/>
    <n v="4"/>
    <n v="6.59"/>
    <x v="8"/>
    <x v="2"/>
  </r>
  <r>
    <n v="45173"/>
    <x v="16"/>
    <x v="15"/>
    <x v="0"/>
    <x v="0"/>
    <s v="RSVP Cards &amp; Envelopes, Blank White, 8-1/2&quot; X 11&quot;, 24 Cards/25 Envelopes/Set"/>
    <x v="3633"/>
    <n v="3"/>
    <n v="4.1100000000000003"/>
    <x v="8"/>
    <x v="2"/>
  </r>
  <r>
    <n v="45173"/>
    <x v="16"/>
    <x v="15"/>
    <x v="0"/>
    <x v="12"/>
    <s v="Belkin 5 Outlet SurgeMaster Power Centers"/>
    <x v="2399"/>
    <n v="2"/>
    <n v="8.7200000000000006"/>
    <x v="8"/>
    <x v="2"/>
  </r>
  <r>
    <n v="45173"/>
    <x v="16"/>
    <x v="15"/>
    <x v="0"/>
    <x v="4"/>
    <s v="Prismacolor Color Pencil Set"/>
    <x v="3634"/>
    <n v="2"/>
    <n v="8.33"/>
    <x v="8"/>
    <x v="2"/>
  </r>
  <r>
    <n v="45173"/>
    <x v="266"/>
    <x v="5"/>
    <x v="1"/>
    <x v="8"/>
    <s v="Coloredge Poster Frame"/>
    <x v="2602"/>
    <n v="3"/>
    <n v="16.61"/>
    <x v="8"/>
    <x v="2"/>
  </r>
  <r>
    <n v="45173"/>
    <x v="266"/>
    <x v="5"/>
    <x v="0"/>
    <x v="3"/>
    <s v="Poly Designer Cover &amp; Back"/>
    <x v="3635"/>
    <n v="6"/>
    <n v="54.69"/>
    <x v="8"/>
    <x v="2"/>
  </r>
  <r>
    <n v="45173"/>
    <x v="266"/>
    <x v="5"/>
    <x v="0"/>
    <x v="2"/>
    <s v="Fellowes Neat Ideas Storage Cubes"/>
    <x v="1096"/>
    <n v="4"/>
    <n v="5.2"/>
    <x v="8"/>
    <x v="2"/>
  </r>
  <r>
    <n v="45173"/>
    <x v="266"/>
    <x v="5"/>
    <x v="0"/>
    <x v="4"/>
    <s v="Nontoxic Chalk"/>
    <x v="1685"/>
    <n v="3"/>
    <n v="2.5299999999999998"/>
    <x v="8"/>
    <x v="2"/>
  </r>
  <r>
    <n v="45173"/>
    <x v="132"/>
    <x v="28"/>
    <x v="0"/>
    <x v="2"/>
    <s v="Hot File 7-Pocket, Floor Stand"/>
    <x v="688"/>
    <n v="3"/>
    <n v="160.62"/>
    <x v="8"/>
    <x v="2"/>
  </r>
  <r>
    <n v="45173"/>
    <x v="2"/>
    <x v="24"/>
    <x v="0"/>
    <x v="10"/>
    <s v="Staple envelope"/>
    <x v="2738"/>
    <n v="2"/>
    <n v="7.78"/>
    <x v="8"/>
    <x v="2"/>
  </r>
  <r>
    <n v="45173"/>
    <x v="2"/>
    <x v="24"/>
    <x v="2"/>
    <x v="9"/>
    <s v="Sony Micro Vault Click 16 GB USB 2.0 Flash Drive"/>
    <x v="3636"/>
    <n v="5"/>
    <n v="67.19"/>
    <x v="8"/>
    <x v="2"/>
  </r>
  <r>
    <n v="45173"/>
    <x v="355"/>
    <x v="13"/>
    <x v="0"/>
    <x v="0"/>
    <s v="Xerox 1886"/>
    <x v="3637"/>
    <n v="5"/>
    <n v="114.96"/>
    <x v="8"/>
    <x v="2"/>
  </r>
  <r>
    <n v="45173"/>
    <x v="24"/>
    <x v="3"/>
    <x v="1"/>
    <x v="8"/>
    <s v="6&quot; Cubicle Wall Clock, Black"/>
    <x v="3638"/>
    <n v="3"/>
    <n v="8.74"/>
    <x v="8"/>
    <x v="2"/>
  </r>
  <r>
    <n v="45173"/>
    <x v="24"/>
    <x v="3"/>
    <x v="2"/>
    <x v="16"/>
    <s v="Canon PC1060 Personal Laser Copier"/>
    <x v="962"/>
    <n v="5"/>
    <n v="944.99"/>
    <x v="8"/>
    <x v="2"/>
  </r>
  <r>
    <n v="45174"/>
    <x v="104"/>
    <x v="2"/>
    <x v="1"/>
    <x v="8"/>
    <s v="Howard Miller 13-3/4&quot; Diameter Brushed Chrome Round Wall Clock"/>
    <x v="171"/>
    <n v="2"/>
    <n v="10.35"/>
    <x v="8"/>
    <x v="2"/>
  </r>
  <r>
    <n v="45174"/>
    <x v="500"/>
    <x v="14"/>
    <x v="1"/>
    <x v="8"/>
    <s v="Aluminum Document Frame"/>
    <x v="2003"/>
    <n v="1"/>
    <n v="3.67"/>
    <x v="8"/>
    <x v="2"/>
  </r>
  <r>
    <n v="45174"/>
    <x v="500"/>
    <x v="14"/>
    <x v="0"/>
    <x v="2"/>
    <s v="Fellowes Bankers Box Staxonsteel Drawer File/Stacking System"/>
    <x v="3639"/>
    <n v="3"/>
    <n v="23.39"/>
    <x v="8"/>
    <x v="2"/>
  </r>
  <r>
    <n v="45174"/>
    <x v="500"/>
    <x v="14"/>
    <x v="0"/>
    <x v="2"/>
    <s v="Eldon Mobile Mega Data Cart  Mega Stackable  Add-On Trays"/>
    <x v="304"/>
    <n v="3"/>
    <n v="20.58"/>
    <x v="8"/>
    <x v="2"/>
  </r>
  <r>
    <n v="45174"/>
    <x v="500"/>
    <x v="14"/>
    <x v="0"/>
    <x v="0"/>
    <s v="Xerox Color Copier Paper, 11&quot; x 17&quot;, Ream"/>
    <x v="802"/>
    <n v="4"/>
    <n v="42.03"/>
    <x v="8"/>
    <x v="2"/>
  </r>
  <r>
    <n v="45174"/>
    <x v="500"/>
    <x v="14"/>
    <x v="1"/>
    <x v="5"/>
    <s v="Office Star - Ergonomically Designed Knee Chair"/>
    <x v="151"/>
    <n v="3"/>
    <n v="29.15"/>
    <x v="8"/>
    <x v="2"/>
  </r>
  <r>
    <n v="45174"/>
    <x v="500"/>
    <x v="14"/>
    <x v="0"/>
    <x v="1"/>
    <s v="Avery 520"/>
    <x v="3343"/>
    <n v="7"/>
    <n v="10.58"/>
    <x v="8"/>
    <x v="2"/>
  </r>
  <r>
    <n v="45174"/>
    <x v="546"/>
    <x v="30"/>
    <x v="2"/>
    <x v="6"/>
    <s v="Geemarc AmpliPOWER60"/>
    <x v="3640"/>
    <n v="3"/>
    <n v="80.739999999999995"/>
    <x v="8"/>
    <x v="2"/>
  </r>
  <r>
    <n v="45174"/>
    <x v="671"/>
    <x v="42"/>
    <x v="0"/>
    <x v="4"/>
    <s v="Panasonic KP-380BK Classic Electric Pencil Sharpener"/>
    <x v="403"/>
    <n v="3"/>
    <n v="26.99"/>
    <x v="8"/>
    <x v="2"/>
  </r>
  <r>
    <n v="45174"/>
    <x v="278"/>
    <x v="0"/>
    <x v="1"/>
    <x v="5"/>
    <s v="Situations Contoured Folding Chairs, 4/Set"/>
    <x v="3641"/>
    <n v="7"/>
    <n v="-24.84"/>
    <x v="8"/>
    <x v="2"/>
  </r>
  <r>
    <n v="45174"/>
    <x v="44"/>
    <x v="3"/>
    <x v="2"/>
    <x v="9"/>
    <s v="HP Standard 104 key PS/2 Keyboard"/>
    <x v="3642"/>
    <n v="8"/>
    <n v="29"/>
    <x v="8"/>
    <x v="2"/>
  </r>
  <r>
    <n v="45174"/>
    <x v="29"/>
    <x v="2"/>
    <x v="0"/>
    <x v="3"/>
    <s v="C-Line Peel &amp; Stick Add-On Filing Pockets, 8-3/4 x 5-1/8, 10/Pack"/>
    <x v="3643"/>
    <n v="5"/>
    <n v="-7.33"/>
    <x v="8"/>
    <x v="2"/>
  </r>
  <r>
    <n v="45174"/>
    <x v="406"/>
    <x v="15"/>
    <x v="0"/>
    <x v="10"/>
    <s v="Staple envelope"/>
    <x v="1098"/>
    <n v="3"/>
    <n v="7.63"/>
    <x v="8"/>
    <x v="2"/>
  </r>
  <r>
    <n v="45174"/>
    <x v="406"/>
    <x v="15"/>
    <x v="0"/>
    <x v="3"/>
    <s v="Wilson Jones Ledger-Size, Piano-Hinge Binder, 2&quot;, Blue"/>
    <x v="3644"/>
    <n v="7"/>
    <n v="-63.11"/>
    <x v="8"/>
    <x v="2"/>
  </r>
  <r>
    <n v="45174"/>
    <x v="406"/>
    <x v="15"/>
    <x v="2"/>
    <x v="6"/>
    <s v="Nortel Networks T7316 E Nt8 B27"/>
    <x v="2960"/>
    <n v="2"/>
    <n v="6.8"/>
    <x v="8"/>
    <x v="2"/>
  </r>
  <r>
    <n v="45174"/>
    <x v="406"/>
    <x v="15"/>
    <x v="0"/>
    <x v="0"/>
    <s v="Xerox 1971"/>
    <x v="1207"/>
    <n v="3"/>
    <n v="3.21"/>
    <x v="8"/>
    <x v="2"/>
  </r>
  <r>
    <n v="45174"/>
    <x v="292"/>
    <x v="0"/>
    <x v="0"/>
    <x v="12"/>
    <s v="Eureka The Boss Plus 12-Amp Hard Box Upright Vacuum, Red"/>
    <x v="3645"/>
    <n v="3"/>
    <n v="-166.39"/>
    <x v="8"/>
    <x v="2"/>
  </r>
  <r>
    <n v="45174"/>
    <x v="292"/>
    <x v="0"/>
    <x v="0"/>
    <x v="7"/>
    <s v="Advantus Map Pennant Flags and Round Head Tacks"/>
    <x v="2795"/>
    <n v="9"/>
    <n v="4.2699999999999996"/>
    <x v="8"/>
    <x v="2"/>
  </r>
  <r>
    <n v="45174"/>
    <x v="343"/>
    <x v="3"/>
    <x v="0"/>
    <x v="0"/>
    <s v="14-7/8 x 11 Blue Bar Computer Printout Paper"/>
    <x v="2661"/>
    <n v="2"/>
    <n v="46.12"/>
    <x v="8"/>
    <x v="2"/>
  </r>
  <r>
    <n v="45174"/>
    <x v="343"/>
    <x v="3"/>
    <x v="0"/>
    <x v="3"/>
    <s v="Angle-D Binders with Locking Rings, Label Holders"/>
    <x v="2410"/>
    <n v="2"/>
    <n v="3.94"/>
    <x v="8"/>
    <x v="2"/>
  </r>
  <r>
    <n v="45174"/>
    <x v="343"/>
    <x v="3"/>
    <x v="0"/>
    <x v="7"/>
    <s v="Advantus Push Pins"/>
    <x v="2325"/>
    <n v="2"/>
    <n v="1.79"/>
    <x v="8"/>
    <x v="2"/>
  </r>
  <r>
    <n v="45174"/>
    <x v="286"/>
    <x v="0"/>
    <x v="0"/>
    <x v="0"/>
    <s v="Xerox 202"/>
    <x v="499"/>
    <n v="5"/>
    <n v="9.07"/>
    <x v="8"/>
    <x v="2"/>
  </r>
  <r>
    <n v="45174"/>
    <x v="286"/>
    <x v="0"/>
    <x v="0"/>
    <x v="7"/>
    <s v="Staples"/>
    <x v="3646"/>
    <n v="8"/>
    <n v="5.34"/>
    <x v="8"/>
    <x v="2"/>
  </r>
  <r>
    <n v="45174"/>
    <x v="286"/>
    <x v="0"/>
    <x v="0"/>
    <x v="0"/>
    <s v="Xerox 1930"/>
    <x v="320"/>
    <n v="2"/>
    <n v="3.76"/>
    <x v="8"/>
    <x v="2"/>
  </r>
  <r>
    <n v="45174"/>
    <x v="20"/>
    <x v="20"/>
    <x v="0"/>
    <x v="0"/>
    <s v="Xerox 1885"/>
    <x v="3647"/>
    <n v="4"/>
    <n v="92.24"/>
    <x v="8"/>
    <x v="2"/>
  </r>
  <r>
    <n v="45174"/>
    <x v="397"/>
    <x v="0"/>
    <x v="0"/>
    <x v="2"/>
    <s v="Eldon Base for stackable storage shelf, platinum"/>
    <x v="3648"/>
    <n v="3"/>
    <n v="-17.52"/>
    <x v="8"/>
    <x v="2"/>
  </r>
  <r>
    <n v="45174"/>
    <x v="13"/>
    <x v="6"/>
    <x v="0"/>
    <x v="1"/>
    <s v="Avery 50"/>
    <x v="1432"/>
    <n v="2"/>
    <n v="11.78"/>
    <x v="8"/>
    <x v="2"/>
  </r>
  <r>
    <n v="45174"/>
    <x v="13"/>
    <x v="6"/>
    <x v="1"/>
    <x v="13"/>
    <s v="Chromcraft Bull-Nose Wood 48&quot; x 96&quot; Rectangular Conference Tables"/>
    <x v="3649"/>
    <n v="3"/>
    <n v="314.06"/>
    <x v="8"/>
    <x v="2"/>
  </r>
  <r>
    <n v="45174"/>
    <x v="720"/>
    <x v="1"/>
    <x v="0"/>
    <x v="0"/>
    <s v="Xerox 196"/>
    <x v="3521"/>
    <n v="2"/>
    <n v="3.35"/>
    <x v="8"/>
    <x v="2"/>
  </r>
  <r>
    <n v="45174"/>
    <x v="496"/>
    <x v="10"/>
    <x v="0"/>
    <x v="3"/>
    <s v="Recycled Easel Ring Binders"/>
    <x v="90"/>
    <n v="2"/>
    <n v="-7.46"/>
    <x v="8"/>
    <x v="2"/>
  </r>
  <r>
    <n v="45174"/>
    <x v="496"/>
    <x v="10"/>
    <x v="0"/>
    <x v="3"/>
    <s v="Pressboard Hanging Data Binders for Unburst Sheets"/>
    <x v="1939"/>
    <n v="6"/>
    <n v="-6.49"/>
    <x v="8"/>
    <x v="2"/>
  </r>
  <r>
    <n v="45174"/>
    <x v="496"/>
    <x v="10"/>
    <x v="1"/>
    <x v="5"/>
    <s v="Global Push Button Manager's Chair, Indigo"/>
    <x v="3411"/>
    <n v="2"/>
    <n v="-1.22"/>
    <x v="8"/>
    <x v="2"/>
  </r>
  <r>
    <n v="45174"/>
    <x v="551"/>
    <x v="0"/>
    <x v="1"/>
    <x v="8"/>
    <s v="Executive Impressions 12&quot; Wall Clock"/>
    <x v="740"/>
    <n v="3"/>
    <n v="-11.66"/>
    <x v="8"/>
    <x v="2"/>
  </r>
  <r>
    <n v="45174"/>
    <x v="622"/>
    <x v="2"/>
    <x v="1"/>
    <x v="8"/>
    <s v="6&quot; Cubicle Wall Clock, Black"/>
    <x v="3650"/>
    <n v="9"/>
    <n v="11.65"/>
    <x v="8"/>
    <x v="2"/>
  </r>
  <r>
    <n v="45174"/>
    <x v="622"/>
    <x v="2"/>
    <x v="1"/>
    <x v="5"/>
    <s v="Global Task Chair, Black"/>
    <x v="3651"/>
    <n v="2"/>
    <n v="-19.34"/>
    <x v="8"/>
    <x v="2"/>
  </r>
  <r>
    <n v="45174"/>
    <x v="622"/>
    <x v="2"/>
    <x v="0"/>
    <x v="4"/>
    <s v="Newell 329"/>
    <x v="1304"/>
    <n v="3"/>
    <n v="0.59"/>
    <x v="8"/>
    <x v="2"/>
  </r>
  <r>
    <n v="45174"/>
    <x v="622"/>
    <x v="2"/>
    <x v="1"/>
    <x v="5"/>
    <s v="Global Comet Stacking Arm Chair"/>
    <x v="3652"/>
    <n v="3"/>
    <n v="-63.38"/>
    <x v="8"/>
    <x v="2"/>
  </r>
  <r>
    <n v="45174"/>
    <x v="623"/>
    <x v="20"/>
    <x v="2"/>
    <x v="6"/>
    <s v="LF Elite 3D Dazzle Designer Hard Case Cover, Lf Stylus Pen and Wiper For Apple Iphone 5c Mini Lite"/>
    <x v="415"/>
    <n v="4"/>
    <n v="12.21"/>
    <x v="8"/>
    <x v="2"/>
  </r>
  <r>
    <n v="45175"/>
    <x v="727"/>
    <x v="28"/>
    <x v="0"/>
    <x v="12"/>
    <s v="Fellowes Basic Home/Office Series Surge Protectors"/>
    <x v="2532"/>
    <n v="6"/>
    <n v="22.59"/>
    <x v="8"/>
    <x v="2"/>
  </r>
  <r>
    <n v="45175"/>
    <x v="541"/>
    <x v="20"/>
    <x v="2"/>
    <x v="9"/>
    <s v="Maxell 4.7GB DVD+RW 3/Pack"/>
    <x v="3022"/>
    <n v="2"/>
    <n v="11.15"/>
    <x v="8"/>
    <x v="2"/>
  </r>
  <r>
    <n v="45175"/>
    <x v="541"/>
    <x v="20"/>
    <x v="1"/>
    <x v="11"/>
    <s v="Atlantic Metals Mobile 5-Shelf Bookcases, Custom Colors"/>
    <x v="1976"/>
    <n v="3"/>
    <n v="90.29"/>
    <x v="8"/>
    <x v="2"/>
  </r>
  <r>
    <n v="45175"/>
    <x v="366"/>
    <x v="25"/>
    <x v="0"/>
    <x v="10"/>
    <s v="Blue String-Tie &amp; Button Interoffice Envelopes, 10 x 13"/>
    <x v="3653"/>
    <n v="3"/>
    <n v="29.99"/>
    <x v="8"/>
    <x v="2"/>
  </r>
  <r>
    <n v="45175"/>
    <x v="366"/>
    <x v="25"/>
    <x v="0"/>
    <x v="3"/>
    <s v="Pressboard Data Binders by Wilson Jones"/>
    <x v="2435"/>
    <n v="2"/>
    <n v="-2.46"/>
    <x v="8"/>
    <x v="2"/>
  </r>
  <r>
    <n v="45175"/>
    <x v="100"/>
    <x v="0"/>
    <x v="0"/>
    <x v="2"/>
    <s v="Tenex Personal Project File with Scoop Front Design, Black"/>
    <x v="1142"/>
    <n v="1"/>
    <n v="0.81"/>
    <x v="8"/>
    <x v="2"/>
  </r>
  <r>
    <n v="45175"/>
    <x v="515"/>
    <x v="0"/>
    <x v="0"/>
    <x v="0"/>
    <s v="Advantus Motivational Note Cards"/>
    <x v="3654"/>
    <n v="4"/>
    <n v="15.2"/>
    <x v="8"/>
    <x v="2"/>
  </r>
  <r>
    <n v="45175"/>
    <x v="515"/>
    <x v="0"/>
    <x v="2"/>
    <x v="6"/>
    <s v="AT&amp;T CL83451 4-Handset Telephone"/>
    <x v="3655"/>
    <n v="2"/>
    <n v="37.08"/>
    <x v="8"/>
    <x v="2"/>
  </r>
  <r>
    <n v="45177"/>
    <x v="643"/>
    <x v="0"/>
    <x v="0"/>
    <x v="2"/>
    <s v="Super Decoflex Portable Personal File"/>
    <x v="3656"/>
    <n v="3"/>
    <n v="3.6"/>
    <x v="8"/>
    <x v="2"/>
  </r>
  <r>
    <n v="45177"/>
    <x v="643"/>
    <x v="0"/>
    <x v="1"/>
    <x v="11"/>
    <s v="Riverside Palais Royal Lawyers Bookcase, Royale Cherry Finish"/>
    <x v="3657"/>
    <n v="4"/>
    <n v="-317.14999999999998"/>
    <x v="8"/>
    <x v="2"/>
  </r>
  <r>
    <n v="45177"/>
    <x v="643"/>
    <x v="0"/>
    <x v="0"/>
    <x v="2"/>
    <s v="Contico 72&quot;H Heavy-Duty Storage System"/>
    <x v="3658"/>
    <n v="4"/>
    <n v="-32.78"/>
    <x v="8"/>
    <x v="2"/>
  </r>
  <r>
    <n v="45177"/>
    <x v="643"/>
    <x v="0"/>
    <x v="2"/>
    <x v="9"/>
    <s v="Sony 64GB Class 10 Micro SDHC R40 Memory Card"/>
    <x v="3046"/>
    <n v="2"/>
    <n v="0.72"/>
    <x v="8"/>
    <x v="2"/>
  </r>
  <r>
    <n v="45177"/>
    <x v="139"/>
    <x v="3"/>
    <x v="0"/>
    <x v="3"/>
    <s v="Square Ring Data Binders, Rigid 75 Pt. Covers, 11&quot; x 14-7/8&quot;"/>
    <x v="2087"/>
    <n v="2"/>
    <n v="11.56"/>
    <x v="8"/>
    <x v="2"/>
  </r>
  <r>
    <n v="45177"/>
    <x v="139"/>
    <x v="3"/>
    <x v="0"/>
    <x v="3"/>
    <s v="Premium Transparent Presentation Covers by GBC"/>
    <x v="3659"/>
    <n v="4"/>
    <n v="23.5"/>
    <x v="8"/>
    <x v="2"/>
  </r>
  <r>
    <n v="45177"/>
    <x v="64"/>
    <x v="32"/>
    <x v="1"/>
    <x v="11"/>
    <s v="Bush Westfield Collection Bookcases, Dark Cherry Finish"/>
    <x v="2824"/>
    <n v="3"/>
    <n v="13.92"/>
    <x v="8"/>
    <x v="2"/>
  </r>
  <r>
    <n v="45177"/>
    <x v="64"/>
    <x v="32"/>
    <x v="0"/>
    <x v="1"/>
    <s v="Avery 52"/>
    <x v="1195"/>
    <n v="4"/>
    <n v="6.94"/>
    <x v="8"/>
    <x v="2"/>
  </r>
  <r>
    <n v="45177"/>
    <x v="145"/>
    <x v="1"/>
    <x v="1"/>
    <x v="8"/>
    <s v="Executive Impressions 12&quot; Wall Clock"/>
    <x v="3660"/>
    <n v="2"/>
    <n v="-7.77"/>
    <x v="8"/>
    <x v="2"/>
  </r>
  <r>
    <n v="45177"/>
    <x v="145"/>
    <x v="1"/>
    <x v="1"/>
    <x v="13"/>
    <s v="Bretford CR8500 Series Meeting Room Furniture"/>
    <x v="3661"/>
    <n v="3"/>
    <n v="-300.74"/>
    <x v="8"/>
    <x v="2"/>
  </r>
  <r>
    <n v="45177"/>
    <x v="53"/>
    <x v="20"/>
    <x v="0"/>
    <x v="12"/>
    <s v="Kensington 7 Outlet MasterPiece Power Center with Fax/Phone Line Protection"/>
    <x v="3662"/>
    <n v="1"/>
    <n v="62.24"/>
    <x v="8"/>
    <x v="2"/>
  </r>
  <r>
    <n v="45177"/>
    <x v="127"/>
    <x v="0"/>
    <x v="0"/>
    <x v="4"/>
    <s v="Boston 1645 Deluxe Heavier-Duty Electric Pencil Sharpener"/>
    <x v="488"/>
    <n v="2"/>
    <n v="6.16"/>
    <x v="8"/>
    <x v="2"/>
  </r>
  <r>
    <n v="45177"/>
    <x v="127"/>
    <x v="0"/>
    <x v="2"/>
    <x v="6"/>
    <s v="Belkin SportFit Armband For iPhone 5s/5c, Fuchsia"/>
    <x v="3663"/>
    <n v="5"/>
    <n v="21.74"/>
    <x v="8"/>
    <x v="2"/>
  </r>
  <r>
    <n v="45177"/>
    <x v="747"/>
    <x v="25"/>
    <x v="2"/>
    <x v="9"/>
    <s v="Memorex Froggy Flash Drive 4 GB"/>
    <x v="1395"/>
    <n v="4"/>
    <n v="8.35"/>
    <x v="8"/>
    <x v="2"/>
  </r>
  <r>
    <n v="45177"/>
    <x v="747"/>
    <x v="25"/>
    <x v="0"/>
    <x v="0"/>
    <s v="Petty Cash Envelope"/>
    <x v="923"/>
    <n v="3"/>
    <n v="23.46"/>
    <x v="8"/>
    <x v="2"/>
  </r>
  <r>
    <n v="45177"/>
    <x v="137"/>
    <x v="3"/>
    <x v="1"/>
    <x v="13"/>
    <s v="Lesro Round Back Collection Coffee Table, End Table"/>
    <x v="3664"/>
    <n v="1"/>
    <n v="-12.78"/>
    <x v="8"/>
    <x v="2"/>
  </r>
  <r>
    <n v="45177"/>
    <x v="546"/>
    <x v="22"/>
    <x v="1"/>
    <x v="8"/>
    <s v="Howard Miller 11-1/2&quot; Diameter Grantwood Wall Clock"/>
    <x v="1762"/>
    <n v="1"/>
    <n v="14.66"/>
    <x v="8"/>
    <x v="2"/>
  </r>
  <r>
    <n v="45177"/>
    <x v="546"/>
    <x v="22"/>
    <x v="0"/>
    <x v="0"/>
    <s v="Ampad Gold Fibre Wirebound Steno Books, 6&quot; x 9&quot;, Gregg Ruled"/>
    <x v="3665"/>
    <n v="7"/>
    <n v="14.2"/>
    <x v="8"/>
    <x v="2"/>
  </r>
  <r>
    <n v="45177"/>
    <x v="760"/>
    <x v="3"/>
    <x v="0"/>
    <x v="4"/>
    <s v="Eberhard Faber 3 1/2&quot; Golf Pencils"/>
    <x v="240"/>
    <n v="2"/>
    <n v="3.72"/>
    <x v="8"/>
    <x v="2"/>
  </r>
  <r>
    <n v="45177"/>
    <x v="760"/>
    <x v="3"/>
    <x v="0"/>
    <x v="0"/>
    <s v="Xerox 1900"/>
    <x v="85"/>
    <n v="8"/>
    <n v="15.41"/>
    <x v="8"/>
    <x v="2"/>
  </r>
  <r>
    <n v="45177"/>
    <x v="760"/>
    <x v="3"/>
    <x v="0"/>
    <x v="2"/>
    <s v="Mini 13-1/2 Capacity Data Binder Rack, Pearl"/>
    <x v="3666"/>
    <n v="2"/>
    <n v="65.44"/>
    <x v="8"/>
    <x v="2"/>
  </r>
  <r>
    <n v="45178"/>
    <x v="350"/>
    <x v="20"/>
    <x v="0"/>
    <x v="3"/>
    <s v="Cardinal EasyOpen D-Ring Binders"/>
    <x v="471"/>
    <n v="2"/>
    <n v="5.48"/>
    <x v="8"/>
    <x v="2"/>
  </r>
  <r>
    <n v="45178"/>
    <x v="372"/>
    <x v="3"/>
    <x v="0"/>
    <x v="3"/>
    <s v="VariCap6 Expandable Binder"/>
    <x v="3667"/>
    <n v="4"/>
    <n v="18.68"/>
    <x v="8"/>
    <x v="2"/>
  </r>
  <r>
    <n v="45178"/>
    <x v="474"/>
    <x v="0"/>
    <x v="1"/>
    <x v="8"/>
    <s v="Eldon Expressions Punched Metal &amp; Wood Desk Accessories, Black &amp; Cherry"/>
    <x v="2501"/>
    <n v="4"/>
    <n v="-12.01"/>
    <x v="8"/>
    <x v="2"/>
  </r>
  <r>
    <n v="45179"/>
    <x v="672"/>
    <x v="20"/>
    <x v="0"/>
    <x v="2"/>
    <s v="Acco Perma 2700 Stacking Storage Drawers"/>
    <x v="3668"/>
    <n v="2"/>
    <n v="8.92"/>
    <x v="8"/>
    <x v="2"/>
  </r>
  <r>
    <n v="45179"/>
    <x v="672"/>
    <x v="20"/>
    <x v="0"/>
    <x v="0"/>
    <s v="Wirebound Message Books, Four 2 3/4 x 5 White Forms per Page"/>
    <x v="2784"/>
    <n v="1"/>
    <n v="3.08"/>
    <x v="8"/>
    <x v="2"/>
  </r>
  <r>
    <n v="45179"/>
    <x v="651"/>
    <x v="15"/>
    <x v="0"/>
    <x v="4"/>
    <s v="Boston Model 1800 Electric Pencil Sharpener, Gray"/>
    <x v="1287"/>
    <n v="3"/>
    <n v="8.4499999999999993"/>
    <x v="8"/>
    <x v="2"/>
  </r>
  <r>
    <n v="45179"/>
    <x v="73"/>
    <x v="0"/>
    <x v="1"/>
    <x v="13"/>
    <s v="KI Adjustable-Height Table"/>
    <x v="3669"/>
    <n v="5"/>
    <n v="-34.39"/>
    <x v="8"/>
    <x v="2"/>
  </r>
  <r>
    <n v="45179"/>
    <x v="73"/>
    <x v="0"/>
    <x v="2"/>
    <x v="6"/>
    <s v="Polycom VVX 310 VoIP phone"/>
    <x v="3670"/>
    <n v="5"/>
    <n v="54"/>
    <x v="8"/>
    <x v="2"/>
  </r>
  <r>
    <n v="45179"/>
    <x v="571"/>
    <x v="16"/>
    <x v="2"/>
    <x v="6"/>
    <s v="Geemarc AmpliPOWER60"/>
    <x v="3671"/>
    <n v="7"/>
    <n v="58.46"/>
    <x v="8"/>
    <x v="2"/>
  </r>
  <r>
    <n v="45179"/>
    <x v="741"/>
    <x v="22"/>
    <x v="0"/>
    <x v="1"/>
    <s v="Avery 487"/>
    <x v="1764"/>
    <n v="2"/>
    <n v="3.47"/>
    <x v="8"/>
    <x v="2"/>
  </r>
  <r>
    <n v="45179"/>
    <x v="741"/>
    <x v="22"/>
    <x v="0"/>
    <x v="3"/>
    <s v="Storex Dura Pro Binders"/>
    <x v="3672"/>
    <n v="3"/>
    <n v="4.46"/>
    <x v="8"/>
    <x v="2"/>
  </r>
  <r>
    <n v="45179"/>
    <x v="741"/>
    <x v="22"/>
    <x v="0"/>
    <x v="0"/>
    <s v="Xerox 1945"/>
    <x v="1045"/>
    <n v="2"/>
    <n v="40.17"/>
    <x v="8"/>
    <x v="2"/>
  </r>
  <r>
    <n v="45179"/>
    <x v="741"/>
    <x v="22"/>
    <x v="0"/>
    <x v="3"/>
    <s v="JM Magazine Binder"/>
    <x v="3673"/>
    <n v="3"/>
    <n v="13.87"/>
    <x v="8"/>
    <x v="2"/>
  </r>
  <r>
    <n v="45179"/>
    <x v="265"/>
    <x v="3"/>
    <x v="0"/>
    <x v="3"/>
    <s v="Ibico EB-19 Dual Function Manual Binding System"/>
    <x v="3560"/>
    <n v="2"/>
    <n v="89.95"/>
    <x v="8"/>
    <x v="2"/>
  </r>
  <r>
    <n v="45180"/>
    <x v="708"/>
    <x v="3"/>
    <x v="0"/>
    <x v="0"/>
    <s v="Wirebound Message Books, Two 4 1/4&quot; x 5&quot; Forms per Page"/>
    <x v="3674"/>
    <n v="1"/>
    <n v="3.58"/>
    <x v="8"/>
    <x v="2"/>
  </r>
  <r>
    <n v="45180"/>
    <x v="708"/>
    <x v="3"/>
    <x v="2"/>
    <x v="9"/>
    <s v="LogitechÂ P710e Mobile Speakerphone"/>
    <x v="3675"/>
    <n v="13"/>
    <n v="636"/>
    <x v="8"/>
    <x v="2"/>
  </r>
  <r>
    <n v="45180"/>
    <x v="186"/>
    <x v="2"/>
    <x v="0"/>
    <x v="0"/>
    <s v="Xerox 1972"/>
    <x v="174"/>
    <n v="2"/>
    <n v="2.64"/>
    <x v="8"/>
    <x v="2"/>
  </r>
  <r>
    <n v="45180"/>
    <x v="186"/>
    <x v="2"/>
    <x v="2"/>
    <x v="6"/>
    <s v="Cisco 8x8 Inc. 6753i IP Business Phone System"/>
    <x v="3676"/>
    <n v="9"/>
    <n v="-157.94"/>
    <x v="8"/>
    <x v="2"/>
  </r>
  <r>
    <n v="45180"/>
    <x v="327"/>
    <x v="10"/>
    <x v="0"/>
    <x v="3"/>
    <s v="GBC Standard Therm-A-Bind Covers"/>
    <x v="1217"/>
    <n v="3"/>
    <n v="-17.940000000000001"/>
    <x v="8"/>
    <x v="2"/>
  </r>
  <r>
    <n v="45180"/>
    <x v="327"/>
    <x v="10"/>
    <x v="0"/>
    <x v="2"/>
    <s v="Staple magnet"/>
    <x v="3555"/>
    <n v="5"/>
    <n v="3.75"/>
    <x v="8"/>
    <x v="2"/>
  </r>
  <r>
    <n v="45180"/>
    <x v="453"/>
    <x v="6"/>
    <x v="2"/>
    <x v="16"/>
    <s v="Canon PC-428 Personal Copier"/>
    <x v="3677"/>
    <n v="8"/>
    <n v="751.96"/>
    <x v="8"/>
    <x v="2"/>
  </r>
  <r>
    <n v="45180"/>
    <x v="453"/>
    <x v="6"/>
    <x v="0"/>
    <x v="10"/>
    <s v="#10 Self-Seal White Envelopes"/>
    <x v="573"/>
    <n v="1"/>
    <n v="5.43"/>
    <x v="8"/>
    <x v="2"/>
  </r>
  <r>
    <n v="45180"/>
    <x v="632"/>
    <x v="3"/>
    <x v="0"/>
    <x v="2"/>
    <s v="Stur-D-Stor Shelving, Vertical 5-Shelf: 72&quot;H x 36&quot;W x 18 1/2&quot;D"/>
    <x v="100"/>
    <n v="3"/>
    <n v="6.66"/>
    <x v="8"/>
    <x v="2"/>
  </r>
  <r>
    <n v="45180"/>
    <x v="632"/>
    <x v="3"/>
    <x v="0"/>
    <x v="3"/>
    <s v="GBC Standard Therm-A-Bind Covers"/>
    <x v="3678"/>
    <n v="2"/>
    <n v="12.96"/>
    <x v="8"/>
    <x v="2"/>
  </r>
  <r>
    <n v="45180"/>
    <x v="335"/>
    <x v="42"/>
    <x v="2"/>
    <x v="6"/>
    <s v="Plantronics Encore H101 Dual EarpiecesÂ Headset"/>
    <x v="3679"/>
    <n v="5"/>
    <n v="62.93"/>
    <x v="8"/>
    <x v="2"/>
  </r>
  <r>
    <n v="45180"/>
    <x v="423"/>
    <x v="1"/>
    <x v="0"/>
    <x v="1"/>
    <s v="Smead Alpha-Z Color-Coded Name Labels First Letter Starter Set"/>
    <x v="3232"/>
    <n v="2"/>
    <n v="2.1"/>
    <x v="8"/>
    <x v="2"/>
  </r>
  <r>
    <n v="45180"/>
    <x v="423"/>
    <x v="1"/>
    <x v="0"/>
    <x v="3"/>
    <s v="Insertable Tab Indexes For Data Binders"/>
    <x v="3680"/>
    <n v="3"/>
    <n v="-3.24"/>
    <x v="8"/>
    <x v="2"/>
  </r>
  <r>
    <n v="45180"/>
    <x v="49"/>
    <x v="12"/>
    <x v="0"/>
    <x v="4"/>
    <s v="Crayola Anti Dust Chalk, 12/Pack"/>
    <x v="3681"/>
    <n v="2"/>
    <n v="0.91"/>
    <x v="8"/>
    <x v="2"/>
  </r>
  <r>
    <n v="45180"/>
    <x v="49"/>
    <x v="12"/>
    <x v="0"/>
    <x v="0"/>
    <s v="Xerox 1976"/>
    <x v="1315"/>
    <n v="4"/>
    <n v="7.26"/>
    <x v="8"/>
    <x v="2"/>
  </r>
  <r>
    <n v="45180"/>
    <x v="49"/>
    <x v="12"/>
    <x v="0"/>
    <x v="0"/>
    <s v="Great White Multi-Use Recycled Paper (20Lb. and 84 Bright)"/>
    <x v="1571"/>
    <n v="2"/>
    <n v="2.99"/>
    <x v="8"/>
    <x v="2"/>
  </r>
  <r>
    <n v="45180"/>
    <x v="361"/>
    <x v="0"/>
    <x v="0"/>
    <x v="10"/>
    <s v="Cameo Buff Policy Envelopes"/>
    <x v="3682"/>
    <n v="2"/>
    <n v="33.6"/>
    <x v="8"/>
    <x v="2"/>
  </r>
  <r>
    <n v="45181"/>
    <x v="624"/>
    <x v="26"/>
    <x v="1"/>
    <x v="8"/>
    <s v="C-Line Cubicle Keepers Polyproplyene Holder With Velcro Backings"/>
    <x v="3683"/>
    <n v="4"/>
    <n v="3.59"/>
    <x v="8"/>
    <x v="2"/>
  </r>
  <r>
    <n v="45181"/>
    <x v="624"/>
    <x v="26"/>
    <x v="1"/>
    <x v="5"/>
    <s v="Hon 4070 Series Pagoda Armless Upholstered Stacking Chairs"/>
    <x v="3684"/>
    <n v="2"/>
    <n v="52.51"/>
    <x v="8"/>
    <x v="2"/>
  </r>
  <r>
    <n v="45181"/>
    <x v="624"/>
    <x v="26"/>
    <x v="1"/>
    <x v="8"/>
    <s v="Eldon Expressions Desk Accessory, Wood Photo Frame, Mahogany"/>
    <x v="3262"/>
    <n v="1"/>
    <n v="1.71"/>
    <x v="8"/>
    <x v="2"/>
  </r>
  <r>
    <n v="45181"/>
    <x v="624"/>
    <x v="26"/>
    <x v="0"/>
    <x v="1"/>
    <s v="Avery 509"/>
    <x v="2176"/>
    <n v="3"/>
    <n v="2.04"/>
    <x v="8"/>
    <x v="2"/>
  </r>
  <r>
    <n v="45181"/>
    <x v="582"/>
    <x v="22"/>
    <x v="0"/>
    <x v="7"/>
    <s v="OIC Bulk Pack Metal Binder Clips"/>
    <x v="3685"/>
    <n v="3"/>
    <n v="4.82"/>
    <x v="8"/>
    <x v="2"/>
  </r>
  <r>
    <n v="45181"/>
    <x v="582"/>
    <x v="22"/>
    <x v="0"/>
    <x v="1"/>
    <s v="Avery 487"/>
    <x v="955"/>
    <n v="3"/>
    <n v="5.2"/>
    <x v="8"/>
    <x v="2"/>
  </r>
  <r>
    <n v="45181"/>
    <x v="582"/>
    <x v="22"/>
    <x v="0"/>
    <x v="3"/>
    <s v="GBC Instant Report Kit"/>
    <x v="2363"/>
    <n v="4"/>
    <n v="7.76"/>
    <x v="8"/>
    <x v="2"/>
  </r>
  <r>
    <n v="45181"/>
    <x v="202"/>
    <x v="6"/>
    <x v="2"/>
    <x v="9"/>
    <s v="ImationÂ 30456 USBÂ Flash DriveÂ 8GB"/>
    <x v="2363"/>
    <n v="3"/>
    <n v="1.66"/>
    <x v="8"/>
    <x v="2"/>
  </r>
  <r>
    <n v="45181"/>
    <x v="202"/>
    <x v="6"/>
    <x v="0"/>
    <x v="7"/>
    <s v="Staples"/>
    <x v="1185"/>
    <n v="3"/>
    <n v="5.22"/>
    <x v="8"/>
    <x v="2"/>
  </r>
  <r>
    <n v="45181"/>
    <x v="202"/>
    <x v="6"/>
    <x v="0"/>
    <x v="2"/>
    <s v="Rogers Jumbo File, Granite"/>
    <x v="3686"/>
    <n v="5"/>
    <n v="0.68"/>
    <x v="8"/>
    <x v="2"/>
  </r>
  <r>
    <n v="45181"/>
    <x v="202"/>
    <x v="6"/>
    <x v="1"/>
    <x v="5"/>
    <s v="Hon Olson Stacker Chairs"/>
    <x v="3687"/>
    <n v="4"/>
    <n v="307.14"/>
    <x v="8"/>
    <x v="2"/>
  </r>
  <r>
    <n v="45181"/>
    <x v="571"/>
    <x v="14"/>
    <x v="0"/>
    <x v="0"/>
    <s v="Xerox 1991"/>
    <x v="2936"/>
    <n v="3"/>
    <n v="31.52"/>
    <x v="8"/>
    <x v="2"/>
  </r>
  <r>
    <n v="45181"/>
    <x v="675"/>
    <x v="26"/>
    <x v="2"/>
    <x v="6"/>
    <s v="Lunatik TT5L-002 Taktik Strike Impact Protection System for iPhone 5"/>
    <x v="3688"/>
    <n v="3"/>
    <n v="9.18"/>
    <x v="8"/>
    <x v="2"/>
  </r>
  <r>
    <n v="45181"/>
    <x v="675"/>
    <x v="26"/>
    <x v="1"/>
    <x v="5"/>
    <s v="Global Stack Chair without Arms, Black"/>
    <x v="3689"/>
    <n v="4"/>
    <n v="5.2"/>
    <x v="8"/>
    <x v="2"/>
  </r>
  <r>
    <n v="45181"/>
    <x v="212"/>
    <x v="20"/>
    <x v="1"/>
    <x v="8"/>
    <s v="DAX Contemporary Wood Frame with Silver Metal Mat, Desktop, 11 x 14 Size"/>
    <x v="237"/>
    <n v="2"/>
    <n v="14.57"/>
    <x v="8"/>
    <x v="2"/>
  </r>
  <r>
    <n v="45182"/>
    <x v="199"/>
    <x v="40"/>
    <x v="0"/>
    <x v="2"/>
    <s v="Rogers Jumbo File, Granite"/>
    <x v="1854"/>
    <n v="3"/>
    <n v="0.41"/>
    <x v="8"/>
    <x v="2"/>
  </r>
  <r>
    <n v="45182"/>
    <x v="199"/>
    <x v="40"/>
    <x v="0"/>
    <x v="1"/>
    <s v="Avery 49"/>
    <x v="221"/>
    <n v="5"/>
    <n v="7.06"/>
    <x v="8"/>
    <x v="2"/>
  </r>
  <r>
    <n v="45182"/>
    <x v="199"/>
    <x v="40"/>
    <x v="2"/>
    <x v="6"/>
    <s v="BlueLounge Milo Smartphone Stand, White/Metallic"/>
    <x v="33"/>
    <n v="5"/>
    <n v="41.99"/>
    <x v="8"/>
    <x v="2"/>
  </r>
  <r>
    <n v="45182"/>
    <x v="199"/>
    <x v="40"/>
    <x v="0"/>
    <x v="14"/>
    <s v="Elite 5&quot; Scissors"/>
    <x v="2411"/>
    <n v="2"/>
    <n v="5.07"/>
    <x v="8"/>
    <x v="2"/>
  </r>
  <r>
    <n v="45182"/>
    <x v="199"/>
    <x v="40"/>
    <x v="0"/>
    <x v="0"/>
    <s v="Things To Do Today Pad"/>
    <x v="3690"/>
    <n v="3"/>
    <n v="8.4499999999999993"/>
    <x v="8"/>
    <x v="2"/>
  </r>
  <r>
    <n v="45182"/>
    <x v="199"/>
    <x v="40"/>
    <x v="0"/>
    <x v="12"/>
    <s v="Harmony Air Purifier"/>
    <x v="3691"/>
    <n v="2"/>
    <n v="136.08000000000001"/>
    <x v="8"/>
    <x v="2"/>
  </r>
  <r>
    <n v="45182"/>
    <x v="199"/>
    <x v="40"/>
    <x v="0"/>
    <x v="0"/>
    <s v="Adams Telephone Message Book W/Dividers/Space For Phone Numbers, 5 1/4&quot;X8 1/2&quot;, 300/Messages"/>
    <x v="1810"/>
    <n v="3"/>
    <n v="8.64"/>
    <x v="8"/>
    <x v="2"/>
  </r>
  <r>
    <n v="45182"/>
    <x v="199"/>
    <x v="40"/>
    <x v="0"/>
    <x v="2"/>
    <s v="Fellowes Mobile File Cart, Black"/>
    <x v="1747"/>
    <n v="6"/>
    <n v="100.73"/>
    <x v="8"/>
    <x v="2"/>
  </r>
  <r>
    <n v="45182"/>
    <x v="199"/>
    <x v="40"/>
    <x v="1"/>
    <x v="8"/>
    <s v="Electrix Architect's Clamp-On Swing Arm Lamp, Black"/>
    <x v="3692"/>
    <n v="14"/>
    <n v="387.57"/>
    <x v="8"/>
    <x v="2"/>
  </r>
  <r>
    <n v="45182"/>
    <x v="199"/>
    <x v="40"/>
    <x v="2"/>
    <x v="6"/>
    <s v="Mediabridge Sport Armband iPhone 5s"/>
    <x v="2157"/>
    <n v="3"/>
    <n v="0.3"/>
    <x v="8"/>
    <x v="2"/>
  </r>
  <r>
    <n v="45183"/>
    <x v="672"/>
    <x v="9"/>
    <x v="0"/>
    <x v="0"/>
    <s v="Xerox 224"/>
    <x v="499"/>
    <n v="4"/>
    <n v="12.44"/>
    <x v="8"/>
    <x v="2"/>
  </r>
  <r>
    <n v="45183"/>
    <x v="68"/>
    <x v="20"/>
    <x v="2"/>
    <x v="6"/>
    <s v="Wi-Ex zBoost YX540 Cellular Phone Signal Booster"/>
    <x v="3693"/>
    <n v="3"/>
    <n v="131.36000000000001"/>
    <x v="8"/>
    <x v="2"/>
  </r>
  <r>
    <n v="45183"/>
    <x v="68"/>
    <x v="20"/>
    <x v="0"/>
    <x v="3"/>
    <s v="GBC DocuBind 200 Manual Binding Machine"/>
    <x v="262"/>
    <n v="2"/>
    <n v="252.59"/>
    <x v="8"/>
    <x v="2"/>
  </r>
  <r>
    <n v="45184"/>
    <x v="622"/>
    <x v="2"/>
    <x v="0"/>
    <x v="0"/>
    <s v="Xerox 1968"/>
    <x v="373"/>
    <n v="1"/>
    <n v="1.87"/>
    <x v="8"/>
    <x v="2"/>
  </r>
  <r>
    <n v="45184"/>
    <x v="512"/>
    <x v="20"/>
    <x v="0"/>
    <x v="3"/>
    <s v="GBC DocuBind 300 Electric Binding Machine"/>
    <x v="3694"/>
    <n v="2"/>
    <n v="294.55"/>
    <x v="8"/>
    <x v="2"/>
  </r>
  <r>
    <n v="45184"/>
    <x v="751"/>
    <x v="22"/>
    <x v="0"/>
    <x v="0"/>
    <s v="TOPS &quot;Important Message&quot; Pads, Canary, 4-1/4 x 5-1/2, 50 Sheets per Pad"/>
    <x v="369"/>
    <n v="5"/>
    <n v="10.06"/>
    <x v="8"/>
    <x v="2"/>
  </r>
  <r>
    <n v="45184"/>
    <x v="751"/>
    <x v="22"/>
    <x v="0"/>
    <x v="3"/>
    <s v="Cardinal Slant-D Ring Binder, Heavy Gauge Vinyl"/>
    <x v="3695"/>
    <n v="7"/>
    <n v="15.82"/>
    <x v="8"/>
    <x v="2"/>
  </r>
  <r>
    <n v="45184"/>
    <x v="514"/>
    <x v="34"/>
    <x v="0"/>
    <x v="3"/>
    <s v="Avery Heavy-Duty EZD View Binder with Locking Rings"/>
    <x v="3696"/>
    <n v="4"/>
    <n v="6.64"/>
    <x v="8"/>
    <x v="2"/>
  </r>
  <r>
    <n v="45184"/>
    <x v="514"/>
    <x v="34"/>
    <x v="1"/>
    <x v="13"/>
    <s v="Bretford Rectangular Conference Table Tops"/>
    <x v="3697"/>
    <n v="3"/>
    <n v="259.52999999999997"/>
    <x v="8"/>
    <x v="2"/>
  </r>
  <r>
    <n v="45184"/>
    <x v="475"/>
    <x v="22"/>
    <x v="0"/>
    <x v="4"/>
    <s v="SANFORD Major Accent Highlighters"/>
    <x v="3698"/>
    <n v="5"/>
    <n v="13.45"/>
    <x v="8"/>
    <x v="2"/>
  </r>
  <r>
    <n v="45185"/>
    <x v="288"/>
    <x v="3"/>
    <x v="0"/>
    <x v="0"/>
    <s v="Xerox 1966"/>
    <x v="115"/>
    <n v="2"/>
    <n v="6.35"/>
    <x v="8"/>
    <x v="2"/>
  </r>
  <r>
    <n v="45185"/>
    <x v="435"/>
    <x v="3"/>
    <x v="1"/>
    <x v="11"/>
    <s v="Sauder Forest Hills Library with Doors, Woodland Oak Finish"/>
    <x v="3699"/>
    <n v="2"/>
    <n v="-12.88"/>
    <x v="8"/>
    <x v="2"/>
  </r>
  <r>
    <n v="45185"/>
    <x v="435"/>
    <x v="3"/>
    <x v="0"/>
    <x v="12"/>
    <s v="Eureka Sanitaire  Multi-Pro Heavy-Duty Upright, Disposable Bags"/>
    <x v="1649"/>
    <n v="4"/>
    <n v="4.54"/>
    <x v="8"/>
    <x v="2"/>
  </r>
  <r>
    <n v="45185"/>
    <x v="234"/>
    <x v="4"/>
    <x v="1"/>
    <x v="5"/>
    <s v="Global Value Mid-Back Manager's Chair, Gray"/>
    <x v="3700"/>
    <n v="2"/>
    <n v="30.45"/>
    <x v="8"/>
    <x v="2"/>
  </r>
  <r>
    <n v="45186"/>
    <x v="763"/>
    <x v="3"/>
    <x v="0"/>
    <x v="4"/>
    <s v="Turquoise Lead Holder with Pocket Clip"/>
    <x v="2118"/>
    <n v="3"/>
    <n v="6.63"/>
    <x v="8"/>
    <x v="2"/>
  </r>
  <r>
    <n v="45186"/>
    <x v="763"/>
    <x v="3"/>
    <x v="2"/>
    <x v="6"/>
    <s v="Panasonic Kx-TS550"/>
    <x v="1202"/>
    <n v="2"/>
    <n v="8.2799999999999994"/>
    <x v="8"/>
    <x v="2"/>
  </r>
  <r>
    <n v="45186"/>
    <x v="763"/>
    <x v="3"/>
    <x v="0"/>
    <x v="0"/>
    <s v="Xerox 1995"/>
    <x v="710"/>
    <n v="1"/>
    <n v="3.11"/>
    <x v="8"/>
    <x v="2"/>
  </r>
  <r>
    <n v="45186"/>
    <x v="106"/>
    <x v="4"/>
    <x v="2"/>
    <x v="15"/>
    <s v="Lexmark X 9575 Professional All-in-One Color Printer"/>
    <x v="3701"/>
    <n v="4"/>
    <n v="190.08"/>
    <x v="8"/>
    <x v="2"/>
  </r>
  <r>
    <n v="45186"/>
    <x v="174"/>
    <x v="41"/>
    <x v="2"/>
    <x v="6"/>
    <s v="Wi-Ex zBoost YX540 Cellular Phone Signal Booster"/>
    <x v="3693"/>
    <n v="3"/>
    <n v="131.36000000000001"/>
    <x v="8"/>
    <x v="2"/>
  </r>
  <r>
    <n v="45186"/>
    <x v="174"/>
    <x v="41"/>
    <x v="1"/>
    <x v="8"/>
    <s v="C-Line Cubicle Keepers Polyproplyene Holder w/Velcro Back, 8-1/2x11, 25/Bx"/>
    <x v="3702"/>
    <n v="2"/>
    <n v="33.94"/>
    <x v="8"/>
    <x v="2"/>
  </r>
  <r>
    <n v="45186"/>
    <x v="694"/>
    <x v="22"/>
    <x v="1"/>
    <x v="5"/>
    <s v="Harbour Creations 67200 Series Stacking Chairs"/>
    <x v="3703"/>
    <n v="2"/>
    <n v="9.9700000000000006"/>
    <x v="8"/>
    <x v="2"/>
  </r>
  <r>
    <n v="45186"/>
    <x v="694"/>
    <x v="22"/>
    <x v="2"/>
    <x v="6"/>
    <s v="Clarity 53712"/>
    <x v="325"/>
    <n v="2"/>
    <n v="7.92"/>
    <x v="8"/>
    <x v="2"/>
  </r>
  <r>
    <n v="45186"/>
    <x v="399"/>
    <x v="20"/>
    <x v="0"/>
    <x v="3"/>
    <s v="Avery Arch Ring Binders"/>
    <x v="2808"/>
    <n v="5"/>
    <n v="78.44"/>
    <x v="8"/>
    <x v="2"/>
  </r>
  <r>
    <n v="45186"/>
    <x v="14"/>
    <x v="18"/>
    <x v="0"/>
    <x v="4"/>
    <s v="Sanford Liquid Accent Highlighters"/>
    <x v="1803"/>
    <n v="5"/>
    <n v="12.36"/>
    <x v="8"/>
    <x v="2"/>
  </r>
  <r>
    <n v="45186"/>
    <x v="99"/>
    <x v="32"/>
    <x v="1"/>
    <x v="8"/>
    <s v="C-Line Magnetic Cubicle Keepers, Clear Polypropylene"/>
    <x v="3704"/>
    <n v="3"/>
    <n v="6.22"/>
    <x v="8"/>
    <x v="2"/>
  </r>
  <r>
    <n v="45186"/>
    <x v="99"/>
    <x v="32"/>
    <x v="1"/>
    <x v="8"/>
    <s v="Howard Miller 14-1/2&quot; Diameter Chrome Round Wall Clock"/>
    <x v="2332"/>
    <n v="3"/>
    <n v="61.38"/>
    <x v="8"/>
    <x v="2"/>
  </r>
  <r>
    <n v="45186"/>
    <x v="350"/>
    <x v="10"/>
    <x v="0"/>
    <x v="2"/>
    <s v="Safco Industrial Shelving"/>
    <x v="3705"/>
    <n v="5"/>
    <n v="-62.77"/>
    <x v="8"/>
    <x v="2"/>
  </r>
  <r>
    <n v="45186"/>
    <x v="684"/>
    <x v="22"/>
    <x v="0"/>
    <x v="1"/>
    <s v="Avery 481"/>
    <x v="3706"/>
    <n v="4"/>
    <n v="5.91"/>
    <x v="8"/>
    <x v="2"/>
  </r>
  <r>
    <n v="45187"/>
    <x v="700"/>
    <x v="20"/>
    <x v="0"/>
    <x v="3"/>
    <s v="Avery Binding System Hidden Tab Executive Style Index Sets"/>
    <x v="973"/>
    <n v="1"/>
    <n v="1.73"/>
    <x v="8"/>
    <x v="2"/>
  </r>
  <r>
    <n v="45187"/>
    <x v="555"/>
    <x v="16"/>
    <x v="1"/>
    <x v="13"/>
    <s v="Chromcraft Round Conference Tables"/>
    <x v="3707"/>
    <n v="4"/>
    <n v="-167.32"/>
    <x v="8"/>
    <x v="2"/>
  </r>
  <r>
    <n v="45187"/>
    <x v="481"/>
    <x v="33"/>
    <x v="1"/>
    <x v="5"/>
    <s v="Office Star - Professional Matrix Back Chair with 2-to-1 Synchro Tilt and Mesh Fabric Seat"/>
    <x v="3708"/>
    <n v="1"/>
    <n v="84.24"/>
    <x v="8"/>
    <x v="2"/>
  </r>
  <r>
    <n v="45187"/>
    <x v="481"/>
    <x v="33"/>
    <x v="0"/>
    <x v="0"/>
    <s v="Southworth Parchment Paper &amp; Envelopes"/>
    <x v="3225"/>
    <n v="2"/>
    <n v="6.02"/>
    <x v="8"/>
    <x v="2"/>
  </r>
  <r>
    <n v="45187"/>
    <x v="481"/>
    <x v="33"/>
    <x v="0"/>
    <x v="2"/>
    <s v="Tennsco Double-Tier Lockers"/>
    <x v="3709"/>
    <n v="4"/>
    <n v="117.01"/>
    <x v="8"/>
    <x v="2"/>
  </r>
  <r>
    <n v="45187"/>
    <x v="9"/>
    <x v="10"/>
    <x v="1"/>
    <x v="8"/>
    <s v="Eldon Pizzaz Desk Accessories"/>
    <x v="3710"/>
    <n v="3"/>
    <n v="1.61"/>
    <x v="8"/>
    <x v="2"/>
  </r>
  <r>
    <n v="45187"/>
    <x v="9"/>
    <x v="10"/>
    <x v="1"/>
    <x v="5"/>
    <s v="Situations Contoured Folding Chairs, 4/Set"/>
    <x v="1736"/>
    <n v="2"/>
    <n v="-7.1"/>
    <x v="8"/>
    <x v="2"/>
  </r>
  <r>
    <n v="45187"/>
    <x v="9"/>
    <x v="10"/>
    <x v="0"/>
    <x v="4"/>
    <s v="Eldon Spacemaker Box, Quick-Snap Lid, Clear"/>
    <x v="1305"/>
    <n v="1"/>
    <n v="0.37"/>
    <x v="8"/>
    <x v="2"/>
  </r>
  <r>
    <n v="45187"/>
    <x v="226"/>
    <x v="20"/>
    <x v="1"/>
    <x v="5"/>
    <s v="Global Leather Executive Chair"/>
    <x v="998"/>
    <n v="2"/>
    <n v="140.4"/>
    <x v="8"/>
    <x v="2"/>
  </r>
  <r>
    <n v="45187"/>
    <x v="226"/>
    <x v="20"/>
    <x v="1"/>
    <x v="8"/>
    <s v="DAX Two-Tone Silver Metal Document Frame"/>
    <x v="1453"/>
    <n v="3"/>
    <n v="26.11"/>
    <x v="8"/>
    <x v="2"/>
  </r>
  <r>
    <n v="45187"/>
    <x v="487"/>
    <x v="16"/>
    <x v="0"/>
    <x v="1"/>
    <s v="Avery 480"/>
    <x v="3711"/>
    <n v="1"/>
    <n v="1.05"/>
    <x v="8"/>
    <x v="2"/>
  </r>
  <r>
    <n v="45187"/>
    <x v="638"/>
    <x v="3"/>
    <x v="1"/>
    <x v="5"/>
    <s v="Global Troy Executive Leather Low-Back Tilter"/>
    <x v="690"/>
    <n v="2"/>
    <n v="50.1"/>
    <x v="8"/>
    <x v="2"/>
  </r>
  <r>
    <n v="45187"/>
    <x v="638"/>
    <x v="3"/>
    <x v="0"/>
    <x v="0"/>
    <s v="Xerox 1945"/>
    <x v="2741"/>
    <n v="9"/>
    <n v="180.77"/>
    <x v="8"/>
    <x v="2"/>
  </r>
  <r>
    <n v="45187"/>
    <x v="638"/>
    <x v="3"/>
    <x v="1"/>
    <x v="5"/>
    <s v="Global High-Back Leather Tilter, Burgundy"/>
    <x v="3712"/>
    <n v="9"/>
    <n v="-99.62"/>
    <x v="8"/>
    <x v="2"/>
  </r>
  <r>
    <n v="45187"/>
    <x v="649"/>
    <x v="3"/>
    <x v="2"/>
    <x v="6"/>
    <s v="Polycom CX300 Desktop Phone USB VoIP phone"/>
    <x v="868"/>
    <n v="2"/>
    <n v="24"/>
    <x v="8"/>
    <x v="2"/>
  </r>
  <r>
    <n v="45188"/>
    <x v="469"/>
    <x v="1"/>
    <x v="1"/>
    <x v="5"/>
    <s v="Global Troy Executive Leather Low-Back Tilter"/>
    <x v="3713"/>
    <n v="2"/>
    <n v="-50.1"/>
    <x v="8"/>
    <x v="2"/>
  </r>
  <r>
    <n v="45188"/>
    <x v="469"/>
    <x v="1"/>
    <x v="0"/>
    <x v="3"/>
    <s v="Avery Binding System Hidden Tab Executive Style Index Sets"/>
    <x v="3714"/>
    <n v="2"/>
    <n v="-3.46"/>
    <x v="8"/>
    <x v="2"/>
  </r>
  <r>
    <n v="45188"/>
    <x v="511"/>
    <x v="43"/>
    <x v="0"/>
    <x v="2"/>
    <s v="Hot File 7-Pocket, Floor Stand"/>
    <x v="3715"/>
    <n v="9"/>
    <n v="481.87"/>
    <x v="8"/>
    <x v="2"/>
  </r>
  <r>
    <n v="45188"/>
    <x v="511"/>
    <x v="43"/>
    <x v="0"/>
    <x v="0"/>
    <s v="Adams Telephone Message Book W/Dividers/Space For Phone Numbers, 5 1/4&quot;X8 1/2&quot;, 200/Messages"/>
    <x v="3128"/>
    <n v="3"/>
    <n v="7.67"/>
    <x v="8"/>
    <x v="2"/>
  </r>
  <r>
    <n v="45188"/>
    <x v="511"/>
    <x v="43"/>
    <x v="0"/>
    <x v="3"/>
    <s v="JM Magazine Binder"/>
    <x v="3716"/>
    <n v="3"/>
    <n v="23.77"/>
    <x v="8"/>
    <x v="2"/>
  </r>
  <r>
    <n v="45188"/>
    <x v="511"/>
    <x v="43"/>
    <x v="1"/>
    <x v="5"/>
    <s v="Lifetime Advantage Folding Chairs, 4/Carton"/>
    <x v="407"/>
    <n v="4"/>
    <n v="244.25"/>
    <x v="8"/>
    <x v="2"/>
  </r>
  <r>
    <n v="45188"/>
    <x v="308"/>
    <x v="3"/>
    <x v="0"/>
    <x v="0"/>
    <s v="Xerox Color Copier Paper, 11&quot; x 17&quot;, Ream"/>
    <x v="3717"/>
    <n v="7"/>
    <n v="73.540000000000006"/>
    <x v="8"/>
    <x v="2"/>
  </r>
  <r>
    <n v="45188"/>
    <x v="26"/>
    <x v="23"/>
    <x v="0"/>
    <x v="3"/>
    <s v="Storex DuraTech Recycled Plastic Frosted Binders"/>
    <x v="242"/>
    <n v="6"/>
    <n v="12.72"/>
    <x v="8"/>
    <x v="2"/>
  </r>
  <r>
    <n v="45188"/>
    <x v="26"/>
    <x v="23"/>
    <x v="0"/>
    <x v="14"/>
    <s v="Acme Forged Steel Scissors with Black Enamel Handles"/>
    <x v="3594"/>
    <n v="3"/>
    <n v="8.1"/>
    <x v="8"/>
    <x v="2"/>
  </r>
  <r>
    <n v="45188"/>
    <x v="633"/>
    <x v="4"/>
    <x v="0"/>
    <x v="14"/>
    <s v="Letter Slitter"/>
    <x v="466"/>
    <n v="2"/>
    <n v="0.15"/>
    <x v="8"/>
    <x v="2"/>
  </r>
  <r>
    <n v="45188"/>
    <x v="633"/>
    <x v="4"/>
    <x v="2"/>
    <x v="9"/>
    <s v="Logitech Wireless Marathon Mouse M705"/>
    <x v="3585"/>
    <n v="5"/>
    <n v="107.48"/>
    <x v="8"/>
    <x v="2"/>
  </r>
  <r>
    <n v="45188"/>
    <x v="64"/>
    <x v="2"/>
    <x v="1"/>
    <x v="8"/>
    <s v="Nu-Dell Oak Frame"/>
    <x v="3718"/>
    <n v="3"/>
    <n v="3.84"/>
    <x v="8"/>
    <x v="2"/>
  </r>
  <r>
    <n v="45188"/>
    <x v="684"/>
    <x v="3"/>
    <x v="0"/>
    <x v="3"/>
    <s v="Cardinal Holdit Business Card Pockets"/>
    <x v="1177"/>
    <n v="3"/>
    <n v="4.18"/>
    <x v="8"/>
    <x v="2"/>
  </r>
  <r>
    <n v="45188"/>
    <x v="684"/>
    <x v="3"/>
    <x v="0"/>
    <x v="14"/>
    <s v="Kleencut Forged Office Shears by Acme United Corporation"/>
    <x v="274"/>
    <n v="3"/>
    <n v="1.87"/>
    <x v="8"/>
    <x v="2"/>
  </r>
  <r>
    <n v="45188"/>
    <x v="584"/>
    <x v="43"/>
    <x v="0"/>
    <x v="2"/>
    <s v="Home/Office Personal File Carts"/>
    <x v="1211"/>
    <n v="2"/>
    <n v="17.38"/>
    <x v="8"/>
    <x v="2"/>
  </r>
  <r>
    <n v="45188"/>
    <x v="136"/>
    <x v="3"/>
    <x v="0"/>
    <x v="3"/>
    <s v="Avery Heavy-Duty EZD  Binder With Locking Rings"/>
    <x v="3719"/>
    <n v="2"/>
    <n v="3.12"/>
    <x v="8"/>
    <x v="2"/>
  </r>
  <r>
    <n v="45189"/>
    <x v="129"/>
    <x v="3"/>
    <x v="0"/>
    <x v="0"/>
    <s v="Strathmore Photo Frame Cards"/>
    <x v="3720"/>
    <n v="9"/>
    <n v="30.26"/>
    <x v="8"/>
    <x v="2"/>
  </r>
  <r>
    <n v="45189"/>
    <x v="129"/>
    <x v="3"/>
    <x v="0"/>
    <x v="3"/>
    <s v="Fellowes PB200 Plastic Comb Binding Machine"/>
    <x v="3721"/>
    <n v="2"/>
    <n v="88.39"/>
    <x v="8"/>
    <x v="2"/>
  </r>
  <r>
    <n v="45189"/>
    <x v="129"/>
    <x v="3"/>
    <x v="0"/>
    <x v="4"/>
    <s v="Newell 343"/>
    <x v="1562"/>
    <n v="4"/>
    <n v="3.18"/>
    <x v="8"/>
    <x v="2"/>
  </r>
  <r>
    <n v="45189"/>
    <x v="129"/>
    <x v="3"/>
    <x v="0"/>
    <x v="0"/>
    <s v="Xerox 1944"/>
    <x v="1063"/>
    <n v="2"/>
    <n v="37.979999999999997"/>
    <x v="8"/>
    <x v="2"/>
  </r>
  <r>
    <n v="45189"/>
    <x v="129"/>
    <x v="3"/>
    <x v="0"/>
    <x v="3"/>
    <s v="Ibico Plastic Spiral Binding Combs"/>
    <x v="3722"/>
    <n v="2"/>
    <n v="15.81"/>
    <x v="8"/>
    <x v="2"/>
  </r>
  <r>
    <n v="45189"/>
    <x v="76"/>
    <x v="25"/>
    <x v="1"/>
    <x v="8"/>
    <s v="Dana Swing-Arm Lamps"/>
    <x v="272"/>
    <n v="2"/>
    <n v="1.07"/>
    <x v="8"/>
    <x v="2"/>
  </r>
  <r>
    <n v="45189"/>
    <x v="76"/>
    <x v="25"/>
    <x v="1"/>
    <x v="5"/>
    <s v="Global High-Back Leather Tilter, Burgundy"/>
    <x v="3723"/>
    <n v="1"/>
    <n v="-11.07"/>
    <x v="8"/>
    <x v="2"/>
  </r>
  <r>
    <n v="45189"/>
    <x v="276"/>
    <x v="20"/>
    <x v="0"/>
    <x v="12"/>
    <s v="Honeywell Quietcare HEPA Air Cleaner"/>
    <x v="3724"/>
    <n v="5"/>
    <n v="129.77000000000001"/>
    <x v="8"/>
    <x v="2"/>
  </r>
  <r>
    <n v="45189"/>
    <x v="647"/>
    <x v="14"/>
    <x v="0"/>
    <x v="3"/>
    <s v="GBC Poly Designer Binding Covers"/>
    <x v="1801"/>
    <n v="5"/>
    <n v="41.01"/>
    <x v="8"/>
    <x v="2"/>
  </r>
  <r>
    <n v="45189"/>
    <x v="631"/>
    <x v="22"/>
    <x v="1"/>
    <x v="11"/>
    <s v="O'Sullivan 5-Shelf Heavy-Duty Bookcases"/>
    <x v="3597"/>
    <n v="2"/>
    <n v="40.97"/>
    <x v="8"/>
    <x v="2"/>
  </r>
  <r>
    <n v="45191"/>
    <x v="562"/>
    <x v="15"/>
    <x v="0"/>
    <x v="4"/>
    <s v="Berol Giant Pencil Sharpener"/>
    <x v="1174"/>
    <n v="3"/>
    <n v="4.59"/>
    <x v="8"/>
    <x v="2"/>
  </r>
  <r>
    <n v="45191"/>
    <x v="562"/>
    <x v="15"/>
    <x v="2"/>
    <x v="6"/>
    <s v="PayAnywhere Card Reader"/>
    <x v="1916"/>
    <n v="8"/>
    <n v="5.59"/>
    <x v="8"/>
    <x v="2"/>
  </r>
  <r>
    <n v="45191"/>
    <x v="517"/>
    <x v="2"/>
    <x v="0"/>
    <x v="4"/>
    <s v="Newell 348"/>
    <x v="1304"/>
    <n v="3"/>
    <n v="0.89"/>
    <x v="8"/>
    <x v="2"/>
  </r>
  <r>
    <n v="45191"/>
    <x v="482"/>
    <x v="16"/>
    <x v="0"/>
    <x v="3"/>
    <s v="Acco Suede Grain Vinyl Round Ring Binder"/>
    <x v="3725"/>
    <n v="9"/>
    <n v="-6"/>
    <x v="8"/>
    <x v="2"/>
  </r>
  <r>
    <n v="45191"/>
    <x v="482"/>
    <x v="16"/>
    <x v="0"/>
    <x v="1"/>
    <s v="Avery Address/Shipping Labels for Typewriters, 4&quot; x 2&quot;"/>
    <x v="2738"/>
    <n v="2"/>
    <n v="5.8"/>
    <x v="8"/>
    <x v="2"/>
  </r>
  <r>
    <n v="45191"/>
    <x v="326"/>
    <x v="5"/>
    <x v="1"/>
    <x v="8"/>
    <s v="G.E. Longer-Life Indoor Recessed Floodlight Bulbs"/>
    <x v="833"/>
    <n v="2"/>
    <n v="6.37"/>
    <x v="8"/>
    <x v="2"/>
  </r>
  <r>
    <n v="45191"/>
    <x v="629"/>
    <x v="2"/>
    <x v="0"/>
    <x v="1"/>
    <s v="Avery 476"/>
    <x v="356"/>
    <n v="5"/>
    <n v="5.37"/>
    <x v="8"/>
    <x v="2"/>
  </r>
  <r>
    <n v="45191"/>
    <x v="381"/>
    <x v="20"/>
    <x v="0"/>
    <x v="2"/>
    <s v="Sortfiler Multipurpose Personal File Organizer, Black"/>
    <x v="3726"/>
    <n v="6"/>
    <n v="37.22"/>
    <x v="8"/>
    <x v="2"/>
  </r>
  <r>
    <n v="45191"/>
    <x v="461"/>
    <x v="18"/>
    <x v="0"/>
    <x v="0"/>
    <s v="Xerox 1895"/>
    <x v="186"/>
    <n v="6"/>
    <n v="16.149999999999999"/>
    <x v="8"/>
    <x v="2"/>
  </r>
  <r>
    <n v="45191"/>
    <x v="436"/>
    <x v="26"/>
    <x v="1"/>
    <x v="8"/>
    <s v="Aluminum Document Frame"/>
    <x v="3727"/>
    <n v="7"/>
    <n v="8.5500000000000007"/>
    <x v="8"/>
    <x v="2"/>
  </r>
  <r>
    <n v="45191"/>
    <x v="10"/>
    <x v="21"/>
    <x v="1"/>
    <x v="8"/>
    <s v="DAX Two-Tone Rosewood/Black Document Frame, Desktop, 5 x 7"/>
    <x v="3728"/>
    <n v="2"/>
    <n v="7.58"/>
    <x v="8"/>
    <x v="2"/>
  </r>
  <r>
    <n v="45191"/>
    <x v="70"/>
    <x v="10"/>
    <x v="0"/>
    <x v="10"/>
    <s v="Blue String-Tie &amp; Button Interoffice Envelopes, 10 x 13"/>
    <x v="3729"/>
    <n v="2"/>
    <n v="19.989999999999998"/>
    <x v="8"/>
    <x v="2"/>
  </r>
  <r>
    <n v="45191"/>
    <x v="361"/>
    <x v="14"/>
    <x v="0"/>
    <x v="0"/>
    <s v="RSVP Cards &amp; Envelopes, Blank White, 8-1/2&quot; X 11&quot;, 24 Cards/25 Envelopes/Set"/>
    <x v="3730"/>
    <n v="7"/>
    <n v="16.71"/>
    <x v="8"/>
    <x v="2"/>
  </r>
  <r>
    <n v="45191"/>
    <x v="361"/>
    <x v="14"/>
    <x v="2"/>
    <x v="6"/>
    <s v="Panasonic KX TS208W Corded phone"/>
    <x v="3731"/>
    <n v="2"/>
    <n v="27.43"/>
    <x v="8"/>
    <x v="2"/>
  </r>
  <r>
    <n v="45192"/>
    <x v="254"/>
    <x v="10"/>
    <x v="1"/>
    <x v="8"/>
    <s v="Rubbermaid ClusterMat Chairmats, Mat Size- 66&quot; x 60&quot;, Lip 20&quot; x 11&quot; -90 Degree Angle"/>
    <x v="3576"/>
    <n v="6"/>
    <n v="-26.64"/>
    <x v="8"/>
    <x v="2"/>
  </r>
  <r>
    <n v="45192"/>
    <x v="254"/>
    <x v="10"/>
    <x v="0"/>
    <x v="4"/>
    <s v="Dixon Ticonderoga Maple Cedar Pencil, #2"/>
    <x v="3732"/>
    <n v="2"/>
    <n v="0.31"/>
    <x v="8"/>
    <x v="2"/>
  </r>
  <r>
    <n v="45192"/>
    <x v="277"/>
    <x v="4"/>
    <x v="0"/>
    <x v="2"/>
    <s v="Eldon Mobile Mega Data Cart  Mega Stackable  Add-On Trays"/>
    <x v="3733"/>
    <n v="5"/>
    <n v="34.29"/>
    <x v="8"/>
    <x v="2"/>
  </r>
  <r>
    <n v="45192"/>
    <x v="277"/>
    <x v="4"/>
    <x v="1"/>
    <x v="5"/>
    <s v="Hon Mobius Operator's Chair"/>
    <x v="3734"/>
    <n v="3"/>
    <n v="81.17"/>
    <x v="8"/>
    <x v="2"/>
  </r>
  <r>
    <n v="45192"/>
    <x v="507"/>
    <x v="22"/>
    <x v="0"/>
    <x v="14"/>
    <s v="Acme Design Stainless Steel Bent Scissors"/>
    <x v="3735"/>
    <n v="2"/>
    <n v="3.69"/>
    <x v="8"/>
    <x v="2"/>
  </r>
  <r>
    <n v="45192"/>
    <x v="762"/>
    <x v="3"/>
    <x v="0"/>
    <x v="10"/>
    <s v="Poly String Tie Envelopes"/>
    <x v="3736"/>
    <n v="2"/>
    <n v="1.92"/>
    <x v="8"/>
    <x v="2"/>
  </r>
  <r>
    <n v="45192"/>
    <x v="762"/>
    <x v="3"/>
    <x v="0"/>
    <x v="1"/>
    <s v="Avery 51"/>
    <x v="282"/>
    <n v="3"/>
    <n v="8.69"/>
    <x v="8"/>
    <x v="2"/>
  </r>
  <r>
    <n v="45192"/>
    <x v="748"/>
    <x v="20"/>
    <x v="0"/>
    <x v="3"/>
    <s v="3-ring staple pack"/>
    <x v="3737"/>
    <n v="7"/>
    <n v="3.68"/>
    <x v="8"/>
    <x v="2"/>
  </r>
  <r>
    <n v="45192"/>
    <x v="179"/>
    <x v="10"/>
    <x v="0"/>
    <x v="0"/>
    <s v="Xerox 1970"/>
    <x v="1177"/>
    <n v="3"/>
    <n v="4.03"/>
    <x v="8"/>
    <x v="2"/>
  </r>
  <r>
    <n v="45192"/>
    <x v="179"/>
    <x v="10"/>
    <x v="1"/>
    <x v="8"/>
    <s v="Eldon 400 Class Desk Accessories, Black Carbon"/>
    <x v="3738"/>
    <n v="4"/>
    <n v="7.7"/>
    <x v="8"/>
    <x v="2"/>
  </r>
  <r>
    <n v="45192"/>
    <x v="179"/>
    <x v="10"/>
    <x v="0"/>
    <x v="3"/>
    <s v="Fellowes Black Plastic Comb Bindings"/>
    <x v="3739"/>
    <n v="7"/>
    <n v="-9.76"/>
    <x v="8"/>
    <x v="2"/>
  </r>
  <r>
    <n v="45192"/>
    <x v="679"/>
    <x v="22"/>
    <x v="0"/>
    <x v="3"/>
    <s v="ACCOHIDE 3-Ring Binder, Blue, 1&quot;"/>
    <x v="3740"/>
    <n v="4"/>
    <n v="4.46"/>
    <x v="8"/>
    <x v="2"/>
  </r>
  <r>
    <n v="45192"/>
    <x v="679"/>
    <x v="22"/>
    <x v="1"/>
    <x v="5"/>
    <s v="Global Deluxe Steno Chair"/>
    <x v="1722"/>
    <n v="3"/>
    <n v="-20.78"/>
    <x v="8"/>
    <x v="2"/>
  </r>
  <r>
    <n v="45193"/>
    <x v="500"/>
    <x v="10"/>
    <x v="1"/>
    <x v="5"/>
    <s v="Office Star - Contemporary Task Swivel Chair"/>
    <x v="1384"/>
    <n v="2"/>
    <n v="-13.32"/>
    <x v="8"/>
    <x v="2"/>
  </r>
  <r>
    <n v="45193"/>
    <x v="174"/>
    <x v="3"/>
    <x v="0"/>
    <x v="2"/>
    <s v="Tennsco Lockers, Gray"/>
    <x v="2237"/>
    <n v="2"/>
    <n v="2.94"/>
    <x v="8"/>
    <x v="2"/>
  </r>
  <r>
    <n v="45193"/>
    <x v="174"/>
    <x v="3"/>
    <x v="0"/>
    <x v="0"/>
    <s v="REDIFORM Incoming/Outgoing Call Register, 11&quot; X 8 1/2&quot;, 100 Messages"/>
    <x v="3741"/>
    <n v="5"/>
    <n v="20.85"/>
    <x v="8"/>
    <x v="2"/>
  </r>
  <r>
    <n v="45193"/>
    <x v="615"/>
    <x v="3"/>
    <x v="1"/>
    <x v="8"/>
    <s v="Nu-Dell Executive Frame"/>
    <x v="1631"/>
    <n v="5"/>
    <n v="23.38"/>
    <x v="8"/>
    <x v="2"/>
  </r>
  <r>
    <n v="45193"/>
    <x v="750"/>
    <x v="26"/>
    <x v="1"/>
    <x v="8"/>
    <s v="Electrix 20W Halogen Replacement Bulb for Zoom-In Desk Lamp"/>
    <x v="3742"/>
    <n v="2"/>
    <n v="7.5"/>
    <x v="8"/>
    <x v="2"/>
  </r>
  <r>
    <n v="45193"/>
    <x v="750"/>
    <x v="26"/>
    <x v="0"/>
    <x v="2"/>
    <s v="Sensible Storage WireTech Storage Systems"/>
    <x v="3743"/>
    <n v="9"/>
    <n v="-95.82"/>
    <x v="8"/>
    <x v="2"/>
  </r>
  <r>
    <n v="45193"/>
    <x v="157"/>
    <x v="39"/>
    <x v="0"/>
    <x v="3"/>
    <s v="Avery Heavy-Duty EZD View Binder with Locking Rings"/>
    <x v="3744"/>
    <n v="1"/>
    <n v="2.93"/>
    <x v="8"/>
    <x v="2"/>
  </r>
  <r>
    <n v="45193"/>
    <x v="157"/>
    <x v="39"/>
    <x v="0"/>
    <x v="0"/>
    <s v="Xerox 232"/>
    <x v="710"/>
    <n v="1"/>
    <n v="3.11"/>
    <x v="8"/>
    <x v="2"/>
  </r>
  <r>
    <n v="45193"/>
    <x v="131"/>
    <x v="18"/>
    <x v="1"/>
    <x v="8"/>
    <s v="Deflect-o DuraMat Lighweight, Studded, Beveled Mat for Low Pile Carpeting"/>
    <x v="931"/>
    <n v="3"/>
    <n v="21.75"/>
    <x v="8"/>
    <x v="2"/>
  </r>
  <r>
    <n v="45193"/>
    <x v="521"/>
    <x v="1"/>
    <x v="0"/>
    <x v="3"/>
    <s v="GBC ProClick 150 Presentation Binding System"/>
    <x v="3745"/>
    <n v="7"/>
    <n v="-729.91"/>
    <x v="8"/>
    <x v="2"/>
  </r>
  <r>
    <n v="45193"/>
    <x v="150"/>
    <x v="3"/>
    <x v="0"/>
    <x v="10"/>
    <s v="Tyvek Interoffice Envelopes, 9 1/2&quot; x 12 1/2&quot;, 100/Box"/>
    <x v="2689"/>
    <n v="5"/>
    <n v="143.30000000000001"/>
    <x v="8"/>
    <x v="2"/>
  </r>
  <r>
    <n v="45193"/>
    <x v="150"/>
    <x v="3"/>
    <x v="1"/>
    <x v="5"/>
    <s v="Hon Olson Stacker Stools"/>
    <x v="3746"/>
    <n v="5"/>
    <n v="56.32"/>
    <x v="8"/>
    <x v="2"/>
  </r>
  <r>
    <n v="45194"/>
    <x v="579"/>
    <x v="12"/>
    <x v="1"/>
    <x v="13"/>
    <s v="Bevis Boat-Shaped Conference Table"/>
    <x v="2200"/>
    <n v="3"/>
    <n v="-204.45"/>
    <x v="8"/>
    <x v="2"/>
  </r>
  <r>
    <n v="45194"/>
    <x v="62"/>
    <x v="0"/>
    <x v="0"/>
    <x v="1"/>
    <s v="Avery 499"/>
    <x v="443"/>
    <n v="4"/>
    <n v="5.18"/>
    <x v="8"/>
    <x v="2"/>
  </r>
  <r>
    <n v="45194"/>
    <x v="124"/>
    <x v="11"/>
    <x v="0"/>
    <x v="0"/>
    <s v="REDIFORM Incoming/Outgoing Call Register, 11&quot; X 8 1/2&quot;, 100 Messages"/>
    <x v="3747"/>
    <n v="9"/>
    <n v="22.52"/>
    <x v="8"/>
    <x v="2"/>
  </r>
  <r>
    <n v="45194"/>
    <x v="124"/>
    <x v="11"/>
    <x v="0"/>
    <x v="3"/>
    <s v="GBC Poly Designer Binding Covers"/>
    <x v="3748"/>
    <n v="1"/>
    <n v="-3.52"/>
    <x v="8"/>
    <x v="2"/>
  </r>
  <r>
    <n v="45194"/>
    <x v="621"/>
    <x v="3"/>
    <x v="0"/>
    <x v="4"/>
    <s v="BIC Brite Liner Highlighters"/>
    <x v="2738"/>
    <n v="4"/>
    <n v="6.96"/>
    <x v="8"/>
    <x v="2"/>
  </r>
  <r>
    <n v="45194"/>
    <x v="571"/>
    <x v="21"/>
    <x v="2"/>
    <x v="9"/>
    <s v="Logitech Wireless Headset h800"/>
    <x v="3749"/>
    <n v="5"/>
    <n v="174.98"/>
    <x v="8"/>
    <x v="2"/>
  </r>
  <r>
    <n v="45194"/>
    <x v="571"/>
    <x v="21"/>
    <x v="0"/>
    <x v="4"/>
    <s v="Manco Dry-Lighter Erasable Highlighter"/>
    <x v="3750"/>
    <n v="1"/>
    <n v="1.03"/>
    <x v="8"/>
    <x v="2"/>
  </r>
  <r>
    <n v="45194"/>
    <x v="571"/>
    <x v="21"/>
    <x v="1"/>
    <x v="5"/>
    <s v="Global Fabric Manager's Chair, Dark Gray"/>
    <x v="3751"/>
    <n v="2"/>
    <n v="50.49"/>
    <x v="8"/>
    <x v="2"/>
  </r>
  <r>
    <n v="45194"/>
    <x v="571"/>
    <x v="21"/>
    <x v="1"/>
    <x v="8"/>
    <s v="Eldon Expressions Mahogany Wood Desk Collection"/>
    <x v="3752"/>
    <n v="11"/>
    <n v="17.16"/>
    <x v="8"/>
    <x v="2"/>
  </r>
  <r>
    <n v="45194"/>
    <x v="578"/>
    <x v="10"/>
    <x v="0"/>
    <x v="12"/>
    <s v="Hoover Shoulder Vac Commercial Portable Vacuum"/>
    <x v="3753"/>
    <n v="1"/>
    <n v="17.89"/>
    <x v="8"/>
    <x v="2"/>
  </r>
  <r>
    <n v="45194"/>
    <x v="578"/>
    <x v="10"/>
    <x v="0"/>
    <x v="2"/>
    <s v="Eldon Gobal File Keepers"/>
    <x v="3754"/>
    <n v="2"/>
    <n v="-4.84"/>
    <x v="8"/>
    <x v="2"/>
  </r>
  <r>
    <n v="45194"/>
    <x v="578"/>
    <x v="10"/>
    <x v="0"/>
    <x v="2"/>
    <s v="SAFCO Commercial Wire Shelving, Black"/>
    <x v="1013"/>
    <n v="3"/>
    <n v="-82.88"/>
    <x v="8"/>
    <x v="2"/>
  </r>
  <r>
    <n v="45194"/>
    <x v="322"/>
    <x v="3"/>
    <x v="1"/>
    <x v="11"/>
    <s v="Atlantic Metals Mobile 4-Shelf Bookcases, Custom Colors"/>
    <x v="3755"/>
    <n v="2"/>
    <n v="84.29"/>
    <x v="8"/>
    <x v="2"/>
  </r>
  <r>
    <n v="45194"/>
    <x v="275"/>
    <x v="3"/>
    <x v="0"/>
    <x v="0"/>
    <s v="Ampad Evidence Wirebond Steno Books, 6&quot; x 9&quot;"/>
    <x v="389"/>
    <n v="5"/>
    <n v="5.12"/>
    <x v="8"/>
    <x v="2"/>
  </r>
  <r>
    <n v="45194"/>
    <x v="275"/>
    <x v="3"/>
    <x v="0"/>
    <x v="1"/>
    <s v="Alphabetical Labels for Top Tab Filing"/>
    <x v="271"/>
    <n v="2"/>
    <n v="14.8"/>
    <x v="8"/>
    <x v="2"/>
  </r>
  <r>
    <n v="45194"/>
    <x v="275"/>
    <x v="3"/>
    <x v="0"/>
    <x v="1"/>
    <s v="Avery 513"/>
    <x v="1599"/>
    <n v="1"/>
    <n v="2.29"/>
    <x v="8"/>
    <x v="2"/>
  </r>
  <r>
    <n v="45194"/>
    <x v="275"/>
    <x v="3"/>
    <x v="2"/>
    <x v="16"/>
    <s v="Canon PC-428 Personal Copier"/>
    <x v="386"/>
    <n v="3"/>
    <n v="161.99"/>
    <x v="8"/>
    <x v="2"/>
  </r>
  <r>
    <n v="45194"/>
    <x v="275"/>
    <x v="3"/>
    <x v="2"/>
    <x v="6"/>
    <s v="SmartStand Mobile Device Holder, Assorted Colors"/>
    <x v="3756"/>
    <n v="8"/>
    <n v="4.47"/>
    <x v="8"/>
    <x v="2"/>
  </r>
  <r>
    <n v="45194"/>
    <x v="275"/>
    <x v="3"/>
    <x v="0"/>
    <x v="4"/>
    <s v="Newell 346"/>
    <x v="1235"/>
    <n v="2"/>
    <n v="1.67"/>
    <x v="8"/>
    <x v="2"/>
  </r>
  <r>
    <n v="45194"/>
    <x v="275"/>
    <x v="3"/>
    <x v="1"/>
    <x v="5"/>
    <s v="Global Airflow Leather Mesh Back Chair, Black"/>
    <x v="3381"/>
    <n v="4"/>
    <n v="60.39"/>
    <x v="8"/>
    <x v="2"/>
  </r>
  <r>
    <n v="45195"/>
    <x v="40"/>
    <x v="1"/>
    <x v="1"/>
    <x v="5"/>
    <s v="Hon 4700 Series Mobuis Mid-Back Task Chairs with Adjustable Arms"/>
    <x v="3757"/>
    <n v="3"/>
    <n v="-96.11"/>
    <x v="8"/>
    <x v="2"/>
  </r>
  <r>
    <n v="45195"/>
    <x v="40"/>
    <x v="1"/>
    <x v="0"/>
    <x v="10"/>
    <s v="Staple envelope"/>
    <x v="3719"/>
    <n v="2"/>
    <n v="3.35"/>
    <x v="8"/>
    <x v="2"/>
  </r>
  <r>
    <n v="45195"/>
    <x v="562"/>
    <x v="3"/>
    <x v="1"/>
    <x v="11"/>
    <s v="Bestar Classic Bookcase"/>
    <x v="3758"/>
    <n v="5"/>
    <n v="20"/>
    <x v="8"/>
    <x v="2"/>
  </r>
  <r>
    <n v="45195"/>
    <x v="188"/>
    <x v="22"/>
    <x v="0"/>
    <x v="12"/>
    <s v="Belkin 7 Outlet SurgeMaster II"/>
    <x v="3759"/>
    <n v="6"/>
    <n v="66.33"/>
    <x v="8"/>
    <x v="2"/>
  </r>
  <r>
    <n v="45195"/>
    <x v="188"/>
    <x v="22"/>
    <x v="0"/>
    <x v="0"/>
    <s v="Universal Premium White Copier/Laser Paper (20Lb. and 87 Bright)"/>
    <x v="1691"/>
    <n v="5"/>
    <n v="14.65"/>
    <x v="8"/>
    <x v="2"/>
  </r>
  <r>
    <n v="45195"/>
    <x v="188"/>
    <x v="22"/>
    <x v="2"/>
    <x v="9"/>
    <s v="Micro Innovations USB RF Wireless Keyboard with Mouse"/>
    <x v="3018"/>
    <n v="4"/>
    <n v="21"/>
    <x v="8"/>
    <x v="2"/>
  </r>
  <r>
    <n v="45195"/>
    <x v="345"/>
    <x v="30"/>
    <x v="0"/>
    <x v="0"/>
    <s v="Hammermill Color Copier Paper (28Lb. and 96 Bright)"/>
    <x v="134"/>
    <n v="1"/>
    <n v="4.5"/>
    <x v="8"/>
    <x v="2"/>
  </r>
  <r>
    <n v="45195"/>
    <x v="250"/>
    <x v="3"/>
    <x v="0"/>
    <x v="2"/>
    <s v="Advantus Rolling Storage Box"/>
    <x v="1596"/>
    <n v="3"/>
    <n v="13.89"/>
    <x v="8"/>
    <x v="2"/>
  </r>
  <r>
    <n v="45195"/>
    <x v="250"/>
    <x v="3"/>
    <x v="0"/>
    <x v="1"/>
    <s v="Avery 494"/>
    <x v="337"/>
    <n v="3"/>
    <n v="3.6"/>
    <x v="8"/>
    <x v="2"/>
  </r>
  <r>
    <n v="45195"/>
    <x v="250"/>
    <x v="3"/>
    <x v="0"/>
    <x v="4"/>
    <s v="SANFORD Major Accent Highlighters"/>
    <x v="3698"/>
    <n v="5"/>
    <n v="13.45"/>
    <x v="8"/>
    <x v="2"/>
  </r>
  <r>
    <n v="45195"/>
    <x v="250"/>
    <x v="3"/>
    <x v="0"/>
    <x v="0"/>
    <s v="Great White Multi-Use Recycled Paper (20Lb. and 84 Bright)"/>
    <x v="1691"/>
    <n v="5"/>
    <n v="13.46"/>
    <x v="8"/>
    <x v="2"/>
  </r>
  <r>
    <n v="45195"/>
    <x v="360"/>
    <x v="3"/>
    <x v="0"/>
    <x v="0"/>
    <s v="Xerox 1905"/>
    <x v="115"/>
    <n v="2"/>
    <n v="6.22"/>
    <x v="8"/>
    <x v="2"/>
  </r>
  <r>
    <n v="45195"/>
    <x v="451"/>
    <x v="16"/>
    <x v="2"/>
    <x v="9"/>
    <s v="LogitechÂ VX Revolution Cordless Laser Mouse for Notebooks (Black)"/>
    <x v="1674"/>
    <n v="3"/>
    <n v="-75.599999999999994"/>
    <x v="8"/>
    <x v="2"/>
  </r>
  <r>
    <n v="45195"/>
    <x v="59"/>
    <x v="0"/>
    <x v="0"/>
    <x v="3"/>
    <s v="Ibico Recycled Linen-Style Covers"/>
    <x v="3760"/>
    <n v="2"/>
    <n v="-25"/>
    <x v="8"/>
    <x v="2"/>
  </r>
  <r>
    <n v="45195"/>
    <x v="382"/>
    <x v="0"/>
    <x v="0"/>
    <x v="12"/>
    <s v="Hoover Commercial Lightweight Upright Vacuum with E-Z Empty Dirt Cup"/>
    <x v="3761"/>
    <n v="2"/>
    <n v="-251.19"/>
    <x v="8"/>
    <x v="2"/>
  </r>
  <r>
    <n v="45195"/>
    <x v="382"/>
    <x v="0"/>
    <x v="1"/>
    <x v="5"/>
    <s v="High-Back Leather Manager's Chair"/>
    <x v="3762"/>
    <n v="5"/>
    <n v="-136.49"/>
    <x v="8"/>
    <x v="2"/>
  </r>
  <r>
    <n v="45195"/>
    <x v="719"/>
    <x v="0"/>
    <x v="0"/>
    <x v="3"/>
    <s v="GBC Recycled VeloBinder Covers"/>
    <x v="3763"/>
    <n v="2"/>
    <n v="-11.59"/>
    <x v="8"/>
    <x v="2"/>
  </r>
  <r>
    <n v="45196"/>
    <x v="312"/>
    <x v="0"/>
    <x v="1"/>
    <x v="11"/>
    <s v="O'Sullivan Plantations 2-Door Library in Landvery Oak"/>
    <x v="3764"/>
    <n v="7"/>
    <n v="-225.1"/>
    <x v="8"/>
    <x v="2"/>
  </r>
  <r>
    <n v="45196"/>
    <x v="291"/>
    <x v="10"/>
    <x v="0"/>
    <x v="3"/>
    <s v="Recycled Pressboard Report Cover with Reinforced Top Hinge"/>
    <x v="3681"/>
    <n v="3"/>
    <n v="-2.0299999999999998"/>
    <x v="8"/>
    <x v="2"/>
  </r>
  <r>
    <n v="45196"/>
    <x v="661"/>
    <x v="22"/>
    <x v="2"/>
    <x v="6"/>
    <s v="Samsung Galaxy S4"/>
    <x v="3765"/>
    <n v="2"/>
    <n v="125.2"/>
    <x v="8"/>
    <x v="2"/>
  </r>
  <r>
    <n v="45196"/>
    <x v="229"/>
    <x v="4"/>
    <x v="0"/>
    <x v="0"/>
    <s v="Xerox 1965"/>
    <x v="150"/>
    <n v="3"/>
    <n v="8.7899999999999991"/>
    <x v="8"/>
    <x v="2"/>
  </r>
  <r>
    <n v="45196"/>
    <x v="229"/>
    <x v="4"/>
    <x v="0"/>
    <x v="4"/>
    <s v="Binney &amp; Smith Crayola Metallic Colored Pencils, 8-Color Set"/>
    <x v="294"/>
    <n v="3"/>
    <n v="4.58"/>
    <x v="8"/>
    <x v="2"/>
  </r>
  <r>
    <n v="45197"/>
    <x v="22"/>
    <x v="1"/>
    <x v="0"/>
    <x v="0"/>
    <s v="Xerox 1960"/>
    <x v="1603"/>
    <n v="4"/>
    <n v="30.98"/>
    <x v="8"/>
    <x v="2"/>
  </r>
  <r>
    <n v="45198"/>
    <x v="637"/>
    <x v="2"/>
    <x v="0"/>
    <x v="1"/>
    <s v="Avery 483"/>
    <x v="443"/>
    <n v="4"/>
    <n v="5.18"/>
    <x v="8"/>
    <x v="2"/>
  </r>
  <r>
    <n v="45198"/>
    <x v="570"/>
    <x v="18"/>
    <x v="0"/>
    <x v="4"/>
    <s v="Newell 328"/>
    <x v="3766"/>
    <n v="7"/>
    <n v="10.63"/>
    <x v="8"/>
    <x v="2"/>
  </r>
  <r>
    <n v="45198"/>
    <x v="255"/>
    <x v="3"/>
    <x v="0"/>
    <x v="0"/>
    <s v="Xerox 1887"/>
    <x v="3767"/>
    <n v="1"/>
    <n v="9.11"/>
    <x v="8"/>
    <x v="2"/>
  </r>
  <r>
    <n v="45198"/>
    <x v="519"/>
    <x v="33"/>
    <x v="2"/>
    <x v="9"/>
    <s v="Logitech G500s Laser Gaming Mouse with Adjustable Weight Tuning"/>
    <x v="910"/>
    <n v="3"/>
    <n v="71.39"/>
    <x v="8"/>
    <x v="2"/>
  </r>
  <r>
    <n v="45198"/>
    <x v="519"/>
    <x v="33"/>
    <x v="0"/>
    <x v="3"/>
    <s v="Premium Transparent Presentation Covers by GBC"/>
    <x v="801"/>
    <n v="3"/>
    <n v="30.21"/>
    <x v="8"/>
    <x v="2"/>
  </r>
  <r>
    <n v="45198"/>
    <x v="519"/>
    <x v="33"/>
    <x v="0"/>
    <x v="4"/>
    <s v="Sanford Colorific Colored Pencils, 12/Box"/>
    <x v="499"/>
    <n v="9"/>
    <n v="7.78"/>
    <x v="8"/>
    <x v="2"/>
  </r>
  <r>
    <n v="45198"/>
    <x v="539"/>
    <x v="3"/>
    <x v="0"/>
    <x v="3"/>
    <s v="Avery Self-Adhesive Photo Pockets for Polaroid Photos"/>
    <x v="3768"/>
    <n v="5"/>
    <n v="9.5299999999999994"/>
    <x v="8"/>
    <x v="2"/>
  </r>
  <r>
    <n v="45198"/>
    <x v="441"/>
    <x v="12"/>
    <x v="0"/>
    <x v="4"/>
    <s v="Newell 351"/>
    <x v="256"/>
    <n v="4"/>
    <n v="1.18"/>
    <x v="8"/>
    <x v="2"/>
  </r>
  <r>
    <n v="45198"/>
    <x v="442"/>
    <x v="11"/>
    <x v="2"/>
    <x v="6"/>
    <s v="Wilson Electronics DB Pro Signal Booster"/>
    <x v="3769"/>
    <n v="3"/>
    <n v="75.180000000000007"/>
    <x v="8"/>
    <x v="2"/>
  </r>
  <r>
    <n v="45198"/>
    <x v="505"/>
    <x v="3"/>
    <x v="2"/>
    <x v="9"/>
    <s v="Memorex Mini Travel Drive 64 GB USB 2.0 Flash Drive"/>
    <x v="2863"/>
    <n v="1"/>
    <n v="15.22"/>
    <x v="8"/>
    <x v="2"/>
  </r>
  <r>
    <n v="45199"/>
    <x v="605"/>
    <x v="1"/>
    <x v="0"/>
    <x v="3"/>
    <s v="Pressboard Covers with Storage Hooks, 9 1/2&quot; x 11&quot;, Light Blue"/>
    <x v="3281"/>
    <n v="2"/>
    <n v="-3.24"/>
    <x v="8"/>
    <x v="2"/>
  </r>
  <r>
    <n v="45199"/>
    <x v="193"/>
    <x v="20"/>
    <x v="1"/>
    <x v="11"/>
    <s v="O'Sullivan Elevations Bookcase, Cherry Finish"/>
    <x v="2650"/>
    <n v="5"/>
    <n v="-26.2"/>
    <x v="8"/>
    <x v="2"/>
  </r>
  <r>
    <n v="45200"/>
    <x v="280"/>
    <x v="3"/>
    <x v="1"/>
    <x v="5"/>
    <s v="Global Value Mid-Back Manager's Chair, Gray"/>
    <x v="3770"/>
    <n v="4"/>
    <n v="12.18"/>
    <x v="9"/>
    <x v="2"/>
  </r>
  <r>
    <n v="45200"/>
    <x v="393"/>
    <x v="18"/>
    <x v="2"/>
    <x v="6"/>
    <s v="Plantronics CordlessÂ Phone HeadsetÂ with In-line Volume - M214C"/>
    <x v="3771"/>
    <n v="2"/>
    <n v="18.87"/>
    <x v="9"/>
    <x v="2"/>
  </r>
  <r>
    <n v="45200"/>
    <x v="393"/>
    <x v="18"/>
    <x v="1"/>
    <x v="8"/>
    <s v="Westinghouse Clip-On Gooseneck Lamps"/>
    <x v="3772"/>
    <n v="5"/>
    <n v="10.88"/>
    <x v="9"/>
    <x v="2"/>
  </r>
  <r>
    <n v="45200"/>
    <x v="193"/>
    <x v="20"/>
    <x v="1"/>
    <x v="13"/>
    <s v="Chromcraft Bull-Nose Wood 48&quot; x 96&quot; Rectangular Conference Tables"/>
    <x v="251"/>
    <n v="1"/>
    <n v="-115.71"/>
    <x v="9"/>
    <x v="2"/>
  </r>
  <r>
    <n v="45200"/>
    <x v="459"/>
    <x v="0"/>
    <x v="2"/>
    <x v="9"/>
    <s v="ImationÂ 16GB Mini TravelDrive USB 2.0Â Flash Drive"/>
    <x v="1307"/>
    <n v="3"/>
    <n v="20.87"/>
    <x v="9"/>
    <x v="2"/>
  </r>
  <r>
    <n v="45200"/>
    <x v="459"/>
    <x v="0"/>
    <x v="0"/>
    <x v="0"/>
    <s v="Easy-staple paper"/>
    <x v="3773"/>
    <n v="1"/>
    <n v="9.57"/>
    <x v="9"/>
    <x v="2"/>
  </r>
  <r>
    <n v="45200"/>
    <x v="295"/>
    <x v="16"/>
    <x v="0"/>
    <x v="3"/>
    <s v="Avery Non-Stick Binders"/>
    <x v="3774"/>
    <n v="4"/>
    <n v="-4.49"/>
    <x v="9"/>
    <x v="2"/>
  </r>
  <r>
    <n v="45200"/>
    <x v="295"/>
    <x v="16"/>
    <x v="0"/>
    <x v="4"/>
    <s v="Staples in misc. colors"/>
    <x v="1000"/>
    <n v="8"/>
    <n v="5.03"/>
    <x v="9"/>
    <x v="2"/>
  </r>
  <r>
    <n v="45201"/>
    <x v="676"/>
    <x v="20"/>
    <x v="0"/>
    <x v="12"/>
    <s v="Kensington 6 Outlet Guardian Standard Surge Protector"/>
    <x v="2437"/>
    <n v="3"/>
    <n v="16.59"/>
    <x v="9"/>
    <x v="2"/>
  </r>
  <r>
    <n v="45201"/>
    <x v="760"/>
    <x v="12"/>
    <x v="0"/>
    <x v="3"/>
    <s v="Premier Elliptical Ring Binder, Black"/>
    <x v="3775"/>
    <n v="6"/>
    <n v="-40.18"/>
    <x v="9"/>
    <x v="2"/>
  </r>
  <r>
    <n v="45201"/>
    <x v="498"/>
    <x v="18"/>
    <x v="0"/>
    <x v="2"/>
    <s v="Acco Perma 4000 Stacking Storage Drawers"/>
    <x v="3776"/>
    <n v="2"/>
    <n v="4.87"/>
    <x v="9"/>
    <x v="2"/>
  </r>
  <r>
    <n v="45201"/>
    <x v="498"/>
    <x v="18"/>
    <x v="2"/>
    <x v="16"/>
    <s v="Canon imageCLASS 2200 Advanced Copier"/>
    <x v="3777"/>
    <n v="5"/>
    <n v="8399.98"/>
    <x v="9"/>
    <x v="2"/>
  </r>
  <r>
    <n v="45201"/>
    <x v="498"/>
    <x v="18"/>
    <x v="0"/>
    <x v="3"/>
    <s v="Ibico Ibimaster 300 Manual Binding System"/>
    <x v="3778"/>
    <n v="2"/>
    <n v="331.19"/>
    <x v="9"/>
    <x v="2"/>
  </r>
  <r>
    <n v="45201"/>
    <x v="498"/>
    <x v="18"/>
    <x v="0"/>
    <x v="3"/>
    <s v="Acco Pressboard Covers with Storage Hooks, 14 7/8&quot; x 11&quot;, Light Blue"/>
    <x v="3779"/>
    <n v="7"/>
    <n v="16.84"/>
    <x v="9"/>
    <x v="2"/>
  </r>
  <r>
    <n v="45201"/>
    <x v="498"/>
    <x v="18"/>
    <x v="0"/>
    <x v="4"/>
    <s v="Stanley Bostitch Contemporary Electric Pencil Sharpeners"/>
    <x v="2669"/>
    <n v="2"/>
    <n v="9.51"/>
    <x v="9"/>
    <x v="2"/>
  </r>
  <r>
    <n v="45202"/>
    <x v="19"/>
    <x v="0"/>
    <x v="0"/>
    <x v="10"/>
    <s v="Staple envelope"/>
    <x v="3780"/>
    <n v="2"/>
    <n v="5.09"/>
    <x v="9"/>
    <x v="2"/>
  </r>
  <r>
    <n v="45202"/>
    <x v="185"/>
    <x v="20"/>
    <x v="1"/>
    <x v="5"/>
    <s v="Office Star - Contemporary Task Swivel Chair"/>
    <x v="3781"/>
    <n v="6"/>
    <n v="93.22"/>
    <x v="9"/>
    <x v="2"/>
  </r>
  <r>
    <n v="45202"/>
    <x v="609"/>
    <x v="0"/>
    <x v="1"/>
    <x v="8"/>
    <s v="Eldon Expressions Desk Accessory, Wood Photo Frame, Mahogany"/>
    <x v="3782"/>
    <n v="5"/>
    <n v="-29.51"/>
    <x v="9"/>
    <x v="2"/>
  </r>
  <r>
    <n v="45202"/>
    <x v="474"/>
    <x v="3"/>
    <x v="0"/>
    <x v="1"/>
    <s v="Smead Alpha-Z Color-Coded Second Alphabetical Labels and Starter Set"/>
    <x v="1059"/>
    <n v="2"/>
    <n v="2.96"/>
    <x v="9"/>
    <x v="2"/>
  </r>
  <r>
    <n v="45202"/>
    <x v="474"/>
    <x v="3"/>
    <x v="1"/>
    <x v="5"/>
    <s v="Global Deluxe High-Back Manager's Chair"/>
    <x v="1755"/>
    <n v="4"/>
    <n v="102.95"/>
    <x v="9"/>
    <x v="2"/>
  </r>
  <r>
    <n v="45202"/>
    <x v="474"/>
    <x v="3"/>
    <x v="0"/>
    <x v="0"/>
    <s v="Xerox 1900"/>
    <x v="507"/>
    <n v="2"/>
    <n v="3.85"/>
    <x v="9"/>
    <x v="2"/>
  </r>
  <r>
    <n v="45202"/>
    <x v="474"/>
    <x v="3"/>
    <x v="0"/>
    <x v="0"/>
    <s v="Xerox 1891"/>
    <x v="148"/>
    <n v="2"/>
    <n v="45.98"/>
    <x v="9"/>
    <x v="2"/>
  </r>
  <r>
    <n v="45203"/>
    <x v="541"/>
    <x v="0"/>
    <x v="0"/>
    <x v="10"/>
    <s v="Laser &amp; Ink Jet Business Envelopes"/>
    <x v="3783"/>
    <n v="7"/>
    <n v="19.420000000000002"/>
    <x v="9"/>
    <x v="2"/>
  </r>
  <r>
    <n v="45203"/>
    <x v="108"/>
    <x v="43"/>
    <x v="0"/>
    <x v="3"/>
    <s v="Ibico Plastic Spiral Binding Combs"/>
    <x v="1431"/>
    <n v="1"/>
    <n v="13.98"/>
    <x v="9"/>
    <x v="2"/>
  </r>
  <r>
    <n v="45203"/>
    <x v="108"/>
    <x v="43"/>
    <x v="2"/>
    <x v="16"/>
    <s v="Hewlett Packard LaserJet 3310 Copier"/>
    <x v="3784"/>
    <n v="9"/>
    <n v="2591.96"/>
    <x v="9"/>
    <x v="2"/>
  </r>
  <r>
    <n v="45203"/>
    <x v="108"/>
    <x v="43"/>
    <x v="0"/>
    <x v="2"/>
    <s v="Letter Size File"/>
    <x v="3785"/>
    <n v="3"/>
    <n v="34.54"/>
    <x v="9"/>
    <x v="2"/>
  </r>
  <r>
    <n v="45203"/>
    <x v="7"/>
    <x v="36"/>
    <x v="1"/>
    <x v="13"/>
    <s v="Bush Andora Conference Table, Maple/Graphite Gray Finish"/>
    <x v="3786"/>
    <n v="2"/>
    <n v="-23.94"/>
    <x v="9"/>
    <x v="2"/>
  </r>
  <r>
    <n v="45203"/>
    <x v="123"/>
    <x v="16"/>
    <x v="2"/>
    <x v="6"/>
    <s v="Samsung HM1900 Bluetooth Headset"/>
    <x v="1485"/>
    <n v="3"/>
    <n v="19.760000000000002"/>
    <x v="9"/>
    <x v="2"/>
  </r>
  <r>
    <n v="45203"/>
    <x v="123"/>
    <x v="16"/>
    <x v="1"/>
    <x v="8"/>
    <s v="Magna Visual Magnetic Picture Hangers"/>
    <x v="3787"/>
    <n v="3"/>
    <n v="2.6"/>
    <x v="9"/>
    <x v="2"/>
  </r>
  <r>
    <n v="45205"/>
    <x v="657"/>
    <x v="39"/>
    <x v="0"/>
    <x v="3"/>
    <s v="Avery Binding System Hidden Tab Executive Style Index Sets"/>
    <x v="3788"/>
    <n v="5"/>
    <n v="14.43"/>
    <x v="9"/>
    <x v="2"/>
  </r>
  <r>
    <n v="45205"/>
    <x v="162"/>
    <x v="26"/>
    <x v="2"/>
    <x v="15"/>
    <s v="Zebra GK420t Direct Thermal/Thermal Transfer Printer"/>
    <x v="3789"/>
    <n v="6"/>
    <n v="-938.28"/>
    <x v="9"/>
    <x v="2"/>
  </r>
  <r>
    <n v="45205"/>
    <x v="162"/>
    <x v="26"/>
    <x v="0"/>
    <x v="3"/>
    <s v="Recycled Easel Ring Binders"/>
    <x v="558"/>
    <n v="4"/>
    <n v="-14.92"/>
    <x v="9"/>
    <x v="2"/>
  </r>
  <r>
    <n v="45205"/>
    <x v="162"/>
    <x v="26"/>
    <x v="0"/>
    <x v="3"/>
    <s v="Avery Framed View Binder, EZD Ring (Locking), Navy, 1 1/2&quot;"/>
    <x v="1106"/>
    <n v="4"/>
    <n v="-9.18"/>
    <x v="9"/>
    <x v="2"/>
  </r>
  <r>
    <n v="45205"/>
    <x v="162"/>
    <x v="26"/>
    <x v="2"/>
    <x v="9"/>
    <s v="Memorex 25GB 6X Branded Blu-Ray Recordable Disc, 15/Pack"/>
    <x v="2331"/>
    <n v="5"/>
    <n v="0.85"/>
    <x v="9"/>
    <x v="2"/>
  </r>
  <r>
    <n v="45206"/>
    <x v="560"/>
    <x v="3"/>
    <x v="0"/>
    <x v="3"/>
    <s v="GBC Recycled VeloBinder Covers"/>
    <x v="3790"/>
    <n v="2"/>
    <n v="8.86"/>
    <x v="9"/>
    <x v="2"/>
  </r>
  <r>
    <n v="45206"/>
    <x v="729"/>
    <x v="22"/>
    <x v="2"/>
    <x v="15"/>
    <s v="Okidata C331dn Printer"/>
    <x v="3574"/>
    <n v="3"/>
    <n v="62.82"/>
    <x v="9"/>
    <x v="2"/>
  </r>
  <r>
    <n v="45206"/>
    <x v="204"/>
    <x v="3"/>
    <x v="0"/>
    <x v="0"/>
    <s v="Astroparche Fine Business Paper"/>
    <x v="75"/>
    <n v="2"/>
    <n v="5.07"/>
    <x v="9"/>
    <x v="2"/>
  </r>
  <r>
    <n v="45206"/>
    <x v="299"/>
    <x v="2"/>
    <x v="0"/>
    <x v="1"/>
    <s v="Avery 511"/>
    <x v="1086"/>
    <n v="2"/>
    <n v="1.72"/>
    <x v="9"/>
    <x v="2"/>
  </r>
  <r>
    <n v="45206"/>
    <x v="260"/>
    <x v="22"/>
    <x v="0"/>
    <x v="7"/>
    <s v="Alliance Super-Size Bands, Assorted Sizes"/>
    <x v="3791"/>
    <n v="12"/>
    <n v="0.93"/>
    <x v="9"/>
    <x v="2"/>
  </r>
  <r>
    <n v="45207"/>
    <x v="620"/>
    <x v="0"/>
    <x v="1"/>
    <x v="8"/>
    <s v="Contemporary Wood/Metal Frame"/>
    <x v="3792"/>
    <n v="8"/>
    <n v="-32.32"/>
    <x v="9"/>
    <x v="2"/>
  </r>
  <r>
    <n v="45207"/>
    <x v="264"/>
    <x v="3"/>
    <x v="0"/>
    <x v="0"/>
    <s v="Xerox 1925"/>
    <x v="32"/>
    <n v="2"/>
    <n v="27.88"/>
    <x v="9"/>
    <x v="2"/>
  </r>
  <r>
    <n v="45207"/>
    <x v="725"/>
    <x v="0"/>
    <x v="0"/>
    <x v="1"/>
    <s v="Avery 50"/>
    <x v="3793"/>
    <n v="6"/>
    <n v="20.3"/>
    <x v="9"/>
    <x v="2"/>
  </r>
  <r>
    <n v="45207"/>
    <x v="440"/>
    <x v="25"/>
    <x v="0"/>
    <x v="2"/>
    <s v="Fellowes Econo/Stor Drawers"/>
    <x v="3794"/>
    <n v="5"/>
    <n v="-67.849999999999994"/>
    <x v="9"/>
    <x v="2"/>
  </r>
  <r>
    <n v="45208"/>
    <x v="634"/>
    <x v="10"/>
    <x v="2"/>
    <x v="6"/>
    <s v="Mediabridge Sport Armband iPhone 5s"/>
    <x v="837"/>
    <n v="4"/>
    <n v="-15.58"/>
    <x v="9"/>
    <x v="2"/>
  </r>
  <r>
    <n v="45208"/>
    <x v="457"/>
    <x v="2"/>
    <x v="0"/>
    <x v="0"/>
    <s v="Xerox 1947"/>
    <x v="1134"/>
    <n v="4"/>
    <n v="5.98"/>
    <x v="9"/>
    <x v="2"/>
  </r>
  <r>
    <n v="45208"/>
    <x v="457"/>
    <x v="2"/>
    <x v="1"/>
    <x v="8"/>
    <s v="Luxo Professional Magnifying Clamp-On Fluorescent Lamps"/>
    <x v="3795"/>
    <n v="4"/>
    <n v="-24.96"/>
    <x v="9"/>
    <x v="2"/>
  </r>
  <r>
    <n v="45208"/>
    <x v="713"/>
    <x v="12"/>
    <x v="0"/>
    <x v="4"/>
    <s v="Newell 310"/>
    <x v="3796"/>
    <n v="1"/>
    <n v="0.16"/>
    <x v="9"/>
    <x v="2"/>
  </r>
  <r>
    <n v="45208"/>
    <x v="713"/>
    <x v="12"/>
    <x v="1"/>
    <x v="8"/>
    <s v="Tenex 46&quot; x 60&quot; Computer Anti-Static Chairmat, Rectangular Shaped"/>
    <x v="3797"/>
    <n v="2"/>
    <n v="0"/>
    <x v="9"/>
    <x v="2"/>
  </r>
  <r>
    <n v="45209"/>
    <x v="732"/>
    <x v="25"/>
    <x v="0"/>
    <x v="14"/>
    <s v="Martin-Yale Premier Letter Opener"/>
    <x v="3798"/>
    <n v="2"/>
    <n v="-4.38"/>
    <x v="9"/>
    <x v="2"/>
  </r>
  <r>
    <n v="45209"/>
    <x v="732"/>
    <x v="25"/>
    <x v="0"/>
    <x v="3"/>
    <s v="Presstex Flexible Ring Binders"/>
    <x v="3799"/>
    <n v="3"/>
    <n v="-2.73"/>
    <x v="9"/>
    <x v="2"/>
  </r>
  <r>
    <n v="45209"/>
    <x v="369"/>
    <x v="26"/>
    <x v="1"/>
    <x v="11"/>
    <s v="Bush Westfield Collection Bookcases, Dark Cherry Finish, Fully Assembled"/>
    <x v="1684"/>
    <n v="3"/>
    <n v="-190.85"/>
    <x v="9"/>
    <x v="2"/>
  </r>
  <r>
    <n v="45209"/>
    <x v="369"/>
    <x v="26"/>
    <x v="2"/>
    <x v="6"/>
    <s v="iOttie HLCRIO102 Car Mount"/>
    <x v="1102"/>
    <n v="1"/>
    <n v="-3"/>
    <x v="9"/>
    <x v="2"/>
  </r>
  <r>
    <n v="45209"/>
    <x v="369"/>
    <x v="26"/>
    <x v="1"/>
    <x v="5"/>
    <s v="Global Manager's Adjustable Task Chair, Storm"/>
    <x v="3800"/>
    <n v="1"/>
    <n v="13.59"/>
    <x v="9"/>
    <x v="2"/>
  </r>
  <r>
    <n v="45209"/>
    <x v="494"/>
    <x v="0"/>
    <x v="1"/>
    <x v="8"/>
    <s v="Eldon 400 Class Desk Accessories, Black Carbon"/>
    <x v="3801"/>
    <n v="4"/>
    <n v="-6.3"/>
    <x v="9"/>
    <x v="2"/>
  </r>
  <r>
    <n v="45209"/>
    <x v="494"/>
    <x v="0"/>
    <x v="0"/>
    <x v="3"/>
    <s v="Wilson Jones Ledger-Size, Piano-Hinge Binder, 2&quot;, Blue"/>
    <x v="3802"/>
    <n v="2"/>
    <n v="-26.23"/>
    <x v="9"/>
    <x v="2"/>
  </r>
  <r>
    <n v="45210"/>
    <x v="287"/>
    <x v="1"/>
    <x v="0"/>
    <x v="4"/>
    <s v="Avery Fluorescent Highlighter Four-Color Set"/>
    <x v="373"/>
    <n v="2"/>
    <n v="0.67"/>
    <x v="9"/>
    <x v="2"/>
  </r>
  <r>
    <n v="45210"/>
    <x v="287"/>
    <x v="1"/>
    <x v="0"/>
    <x v="4"/>
    <s v="Newell 309"/>
    <x v="3264"/>
    <n v="3"/>
    <n v="3.47"/>
    <x v="9"/>
    <x v="2"/>
  </r>
  <r>
    <n v="45212"/>
    <x v="164"/>
    <x v="3"/>
    <x v="0"/>
    <x v="0"/>
    <s v="Xerox 195"/>
    <x v="1251"/>
    <n v="3"/>
    <n v="9.6199999999999992"/>
    <x v="9"/>
    <x v="2"/>
  </r>
  <r>
    <n v="45212"/>
    <x v="164"/>
    <x v="3"/>
    <x v="0"/>
    <x v="0"/>
    <s v="Xerox 1880"/>
    <x v="400"/>
    <n v="1"/>
    <n v="16.66"/>
    <x v="9"/>
    <x v="2"/>
  </r>
  <r>
    <n v="45212"/>
    <x v="164"/>
    <x v="3"/>
    <x v="0"/>
    <x v="4"/>
    <s v="Sanford Colorific Colored Pencils, 12/Box"/>
    <x v="697"/>
    <n v="4"/>
    <n v="3.46"/>
    <x v="9"/>
    <x v="2"/>
  </r>
  <r>
    <n v="45212"/>
    <x v="164"/>
    <x v="3"/>
    <x v="0"/>
    <x v="7"/>
    <s v="Ideal Clamps"/>
    <x v="909"/>
    <n v="2"/>
    <n v="1.97"/>
    <x v="9"/>
    <x v="2"/>
  </r>
  <r>
    <n v="45212"/>
    <x v="164"/>
    <x v="3"/>
    <x v="0"/>
    <x v="3"/>
    <s v="GBC Wire Binding Strips"/>
    <x v="3803"/>
    <n v="3"/>
    <n v="26.66"/>
    <x v="9"/>
    <x v="2"/>
  </r>
  <r>
    <n v="45212"/>
    <x v="164"/>
    <x v="3"/>
    <x v="0"/>
    <x v="14"/>
    <s v="Fiskars Softgrip Scissors"/>
    <x v="3804"/>
    <n v="6"/>
    <n v="18.45"/>
    <x v="9"/>
    <x v="2"/>
  </r>
  <r>
    <n v="45212"/>
    <x v="164"/>
    <x v="3"/>
    <x v="1"/>
    <x v="8"/>
    <s v="Longer-Life Soft White Bulbs"/>
    <x v="2989"/>
    <n v="14"/>
    <n v="20.7"/>
    <x v="9"/>
    <x v="2"/>
  </r>
  <r>
    <n v="45212"/>
    <x v="479"/>
    <x v="26"/>
    <x v="1"/>
    <x v="13"/>
    <s v="Hon 5100 Series Wood Tables"/>
    <x v="3805"/>
    <n v="5"/>
    <n v="-465.57"/>
    <x v="9"/>
    <x v="2"/>
  </r>
  <r>
    <n v="45212"/>
    <x v="479"/>
    <x v="26"/>
    <x v="1"/>
    <x v="8"/>
    <s v="Executive Impressions 8-1/2&quot; Career Panel/Partition Cubicle Clock"/>
    <x v="2119"/>
    <n v="3"/>
    <n v="4.37"/>
    <x v="9"/>
    <x v="2"/>
  </r>
  <r>
    <n v="45212"/>
    <x v="454"/>
    <x v="0"/>
    <x v="2"/>
    <x v="9"/>
    <s v="Razer Kraken PRO Over Ear PC and Music Headset"/>
    <x v="1611"/>
    <n v="3"/>
    <n v="24"/>
    <x v="9"/>
    <x v="2"/>
  </r>
  <r>
    <n v="45212"/>
    <x v="454"/>
    <x v="0"/>
    <x v="0"/>
    <x v="0"/>
    <s v="Array Memo Cubes"/>
    <x v="832"/>
    <n v="2"/>
    <n v="3"/>
    <x v="9"/>
    <x v="2"/>
  </r>
  <r>
    <n v="45212"/>
    <x v="454"/>
    <x v="0"/>
    <x v="1"/>
    <x v="8"/>
    <s v="Tenex &quot;The Solids&quot; Textured Chair Mats"/>
    <x v="3806"/>
    <n v="5"/>
    <n v="-150.41"/>
    <x v="9"/>
    <x v="2"/>
  </r>
  <r>
    <n v="45212"/>
    <x v="454"/>
    <x v="0"/>
    <x v="0"/>
    <x v="4"/>
    <s v="Newell 334"/>
    <x v="3807"/>
    <n v="1"/>
    <n v="1.19"/>
    <x v="9"/>
    <x v="2"/>
  </r>
  <r>
    <n v="45212"/>
    <x v="454"/>
    <x v="0"/>
    <x v="0"/>
    <x v="3"/>
    <s v="Avery Non-Stick Binders"/>
    <x v="3288"/>
    <n v="7"/>
    <n v="-11"/>
    <x v="9"/>
    <x v="2"/>
  </r>
  <r>
    <n v="45212"/>
    <x v="620"/>
    <x v="20"/>
    <x v="0"/>
    <x v="4"/>
    <s v="BIC Liqua Brite Liner"/>
    <x v="3808"/>
    <n v="5"/>
    <n v="12.49"/>
    <x v="9"/>
    <x v="2"/>
  </r>
  <r>
    <n v="45212"/>
    <x v="620"/>
    <x v="20"/>
    <x v="0"/>
    <x v="2"/>
    <s v="Fellowes Bases and Tops For Staxonsteel/High-Stak Systems"/>
    <x v="3809"/>
    <n v="3"/>
    <n v="23.97"/>
    <x v="9"/>
    <x v="2"/>
  </r>
  <r>
    <n v="45212"/>
    <x v="620"/>
    <x v="20"/>
    <x v="0"/>
    <x v="0"/>
    <s v="Computer Printout Paper with Letter-Trim Perforations"/>
    <x v="1956"/>
    <n v="2"/>
    <n v="18.21"/>
    <x v="9"/>
    <x v="2"/>
  </r>
  <r>
    <n v="45212"/>
    <x v="620"/>
    <x v="20"/>
    <x v="0"/>
    <x v="1"/>
    <s v="Avery White Multi-Purpose Labels"/>
    <x v="236"/>
    <n v="5"/>
    <n v="11.45"/>
    <x v="9"/>
    <x v="2"/>
  </r>
  <r>
    <n v="45212"/>
    <x v="620"/>
    <x v="20"/>
    <x v="1"/>
    <x v="8"/>
    <s v="Howard Miller Distant Time Traveler Alarm Clock"/>
    <x v="3810"/>
    <n v="3"/>
    <n v="33.729999999999997"/>
    <x v="9"/>
    <x v="2"/>
  </r>
  <r>
    <n v="45213"/>
    <x v="85"/>
    <x v="22"/>
    <x v="2"/>
    <x v="9"/>
    <s v="WD My Passport Ultra 500GB Portable External Hard Drive"/>
    <x v="1135"/>
    <n v="3"/>
    <n v="30.09"/>
    <x v="9"/>
    <x v="2"/>
  </r>
  <r>
    <n v="45213"/>
    <x v="180"/>
    <x v="25"/>
    <x v="1"/>
    <x v="5"/>
    <s v="SAFCO Folding Chair Trolley"/>
    <x v="3811"/>
    <n v="1"/>
    <n v="10.26"/>
    <x v="9"/>
    <x v="2"/>
  </r>
  <r>
    <n v="45213"/>
    <x v="180"/>
    <x v="25"/>
    <x v="2"/>
    <x v="9"/>
    <s v="Maxell 4.7GB DVD-R"/>
    <x v="2900"/>
    <n v="1"/>
    <n v="5.96"/>
    <x v="9"/>
    <x v="2"/>
  </r>
  <r>
    <n v="45213"/>
    <x v="180"/>
    <x v="25"/>
    <x v="0"/>
    <x v="0"/>
    <s v="Xerox 1944"/>
    <x v="745"/>
    <n v="3"/>
    <n v="33.72"/>
    <x v="9"/>
    <x v="2"/>
  </r>
  <r>
    <n v="45213"/>
    <x v="180"/>
    <x v="25"/>
    <x v="0"/>
    <x v="14"/>
    <s v="Staple remover"/>
    <x v="1074"/>
    <n v="2"/>
    <n v="1.44"/>
    <x v="9"/>
    <x v="2"/>
  </r>
  <r>
    <n v="45213"/>
    <x v="180"/>
    <x v="25"/>
    <x v="0"/>
    <x v="10"/>
    <s v="White Business Envelopes with Contemporary Seam, Recycled White Business Envelopes"/>
    <x v="3812"/>
    <n v="4"/>
    <n v="13.13"/>
    <x v="9"/>
    <x v="2"/>
  </r>
  <r>
    <n v="45213"/>
    <x v="180"/>
    <x v="25"/>
    <x v="0"/>
    <x v="0"/>
    <s v="Xerox 1916"/>
    <x v="3813"/>
    <n v="1"/>
    <n v="14.68"/>
    <x v="9"/>
    <x v="2"/>
  </r>
  <r>
    <n v="45213"/>
    <x v="203"/>
    <x v="20"/>
    <x v="2"/>
    <x v="6"/>
    <s v="Motorola L703CM"/>
    <x v="3814"/>
    <n v="7"/>
    <n v="272.98"/>
    <x v="9"/>
    <x v="2"/>
  </r>
  <r>
    <n v="45213"/>
    <x v="203"/>
    <x v="20"/>
    <x v="0"/>
    <x v="0"/>
    <s v="Xerox 1908"/>
    <x v="2663"/>
    <n v="2"/>
    <n v="54.86"/>
    <x v="9"/>
    <x v="2"/>
  </r>
  <r>
    <n v="45213"/>
    <x v="737"/>
    <x v="21"/>
    <x v="2"/>
    <x v="9"/>
    <s v="Plantronics CS510 - Over-the-Head monaural Wireless Headset System"/>
    <x v="3815"/>
    <n v="5"/>
    <n v="544.41999999999996"/>
    <x v="9"/>
    <x v="2"/>
  </r>
  <r>
    <n v="45214"/>
    <x v="715"/>
    <x v="27"/>
    <x v="0"/>
    <x v="0"/>
    <s v="Xerox 1982"/>
    <x v="1488"/>
    <n v="2"/>
    <n v="21.01"/>
    <x v="9"/>
    <x v="2"/>
  </r>
  <r>
    <n v="45214"/>
    <x v="715"/>
    <x v="27"/>
    <x v="0"/>
    <x v="0"/>
    <s v="Xerox 1986"/>
    <x v="2973"/>
    <n v="9"/>
    <n v="28.86"/>
    <x v="9"/>
    <x v="2"/>
  </r>
  <r>
    <n v="45214"/>
    <x v="715"/>
    <x v="27"/>
    <x v="0"/>
    <x v="3"/>
    <s v="Acco Data Flex Cable Posts For Top &amp; Bottom Load Binders, 6&quot; Capacity"/>
    <x v="1706"/>
    <n v="5"/>
    <n v="13.04"/>
    <x v="9"/>
    <x v="2"/>
  </r>
  <r>
    <n v="45214"/>
    <x v="715"/>
    <x v="27"/>
    <x v="0"/>
    <x v="0"/>
    <s v="Recycled Desk Saver Line &quot;While You Were Out&quot; Book, 5 1/2&quot; X 4&quot;"/>
    <x v="3816"/>
    <n v="8"/>
    <n v="32.94"/>
    <x v="9"/>
    <x v="2"/>
  </r>
  <r>
    <n v="45214"/>
    <x v="33"/>
    <x v="39"/>
    <x v="0"/>
    <x v="1"/>
    <s v="Avery 49"/>
    <x v="953"/>
    <n v="7"/>
    <n v="9.8800000000000008"/>
    <x v="9"/>
    <x v="2"/>
  </r>
  <r>
    <n v="45214"/>
    <x v="33"/>
    <x v="39"/>
    <x v="0"/>
    <x v="1"/>
    <s v="Avery 508"/>
    <x v="1526"/>
    <n v="6"/>
    <n v="14.44"/>
    <x v="9"/>
    <x v="2"/>
  </r>
  <r>
    <n v="45214"/>
    <x v="33"/>
    <x v="39"/>
    <x v="0"/>
    <x v="12"/>
    <s v="Hoover Upright Vacuum With Dirt Cup"/>
    <x v="3817"/>
    <n v="3"/>
    <n v="251.89"/>
    <x v="9"/>
    <x v="2"/>
  </r>
  <r>
    <n v="45214"/>
    <x v="33"/>
    <x v="39"/>
    <x v="0"/>
    <x v="0"/>
    <s v="Xerox 1999"/>
    <x v="115"/>
    <n v="2"/>
    <n v="6.22"/>
    <x v="9"/>
    <x v="2"/>
  </r>
  <r>
    <n v="45214"/>
    <x v="33"/>
    <x v="39"/>
    <x v="2"/>
    <x v="6"/>
    <s v="Samsung Replacement EH64AVFWE Premium Headset"/>
    <x v="3818"/>
    <n v="1"/>
    <n v="1.38"/>
    <x v="9"/>
    <x v="2"/>
  </r>
  <r>
    <n v="45214"/>
    <x v="33"/>
    <x v="39"/>
    <x v="0"/>
    <x v="3"/>
    <s v="Ibico Plastic Spiral Binding Combs"/>
    <x v="3819"/>
    <n v="4"/>
    <n v="55.94"/>
    <x v="9"/>
    <x v="2"/>
  </r>
  <r>
    <n v="45214"/>
    <x v="87"/>
    <x v="6"/>
    <x v="0"/>
    <x v="3"/>
    <s v="GBC Twin Loop Wire Binding Elements"/>
    <x v="3820"/>
    <n v="7"/>
    <n v="116.48"/>
    <x v="9"/>
    <x v="2"/>
  </r>
  <r>
    <n v="45214"/>
    <x v="87"/>
    <x v="6"/>
    <x v="0"/>
    <x v="10"/>
    <s v="#10 Self-Seal White Envelopes"/>
    <x v="3821"/>
    <n v="6"/>
    <n v="32.6"/>
    <x v="9"/>
    <x v="2"/>
  </r>
  <r>
    <n v="45214"/>
    <x v="87"/>
    <x v="6"/>
    <x v="0"/>
    <x v="12"/>
    <s v="Holmes Odor Grabber"/>
    <x v="2480"/>
    <n v="3"/>
    <n v="14.28"/>
    <x v="9"/>
    <x v="2"/>
  </r>
  <r>
    <n v="45215"/>
    <x v="555"/>
    <x v="20"/>
    <x v="1"/>
    <x v="13"/>
    <s v="Chromcraft Rectangular Conference Tables"/>
    <x v="3822"/>
    <n v="1"/>
    <n v="-37.92"/>
    <x v="9"/>
    <x v="2"/>
  </r>
  <r>
    <n v="45216"/>
    <x v="646"/>
    <x v="3"/>
    <x v="0"/>
    <x v="3"/>
    <s v="Avery Durable Plastic 1&quot; Binders"/>
    <x v="3823"/>
    <n v="5"/>
    <n v="6.58"/>
    <x v="9"/>
    <x v="2"/>
  </r>
  <r>
    <n v="45216"/>
    <x v="588"/>
    <x v="3"/>
    <x v="1"/>
    <x v="11"/>
    <s v="Safco Value Mate Steel Bookcase, Baked Enamel Finish on Steel, Black"/>
    <x v="2502"/>
    <n v="2"/>
    <n v="21.29"/>
    <x v="9"/>
    <x v="2"/>
  </r>
  <r>
    <n v="45216"/>
    <x v="658"/>
    <x v="24"/>
    <x v="2"/>
    <x v="6"/>
    <s v="Panasonic KX-TG9541B DECT 6.0 Digital 2-Line Expandable Cordless Phone With Digital Answering System"/>
    <x v="3824"/>
    <n v="3"/>
    <n v="220.49"/>
    <x v="9"/>
    <x v="2"/>
  </r>
  <r>
    <n v="45216"/>
    <x v="658"/>
    <x v="24"/>
    <x v="0"/>
    <x v="12"/>
    <s v="Honeywell Enviracaire Portable HEPA Air Cleaner for 16' x 20' Room"/>
    <x v="3825"/>
    <n v="7"/>
    <n v="751.76"/>
    <x v="9"/>
    <x v="2"/>
  </r>
  <r>
    <n v="45216"/>
    <x v="245"/>
    <x v="23"/>
    <x v="1"/>
    <x v="11"/>
    <s v="O'Sullivan Living Dimensions 2-Shelf Bookcases"/>
    <x v="3826"/>
    <n v="1"/>
    <n v="12.1"/>
    <x v="9"/>
    <x v="2"/>
  </r>
  <r>
    <n v="45216"/>
    <x v="245"/>
    <x v="23"/>
    <x v="0"/>
    <x v="3"/>
    <s v="GBC ProClick 150 Presentation Binding System"/>
    <x v="3827"/>
    <n v="1"/>
    <n v="148.51"/>
    <x v="9"/>
    <x v="2"/>
  </r>
  <r>
    <n v="45217"/>
    <x v="287"/>
    <x v="12"/>
    <x v="1"/>
    <x v="5"/>
    <s v="Global Deluxe Steno Chair"/>
    <x v="3828"/>
    <n v="5"/>
    <n v="-34.64"/>
    <x v="9"/>
    <x v="2"/>
  </r>
  <r>
    <n v="45219"/>
    <x v="321"/>
    <x v="10"/>
    <x v="0"/>
    <x v="4"/>
    <s v="Premium Writing Pencils, Soft, #2 by Central Association for the Blind"/>
    <x v="2288"/>
    <n v="3"/>
    <n v="0.72"/>
    <x v="9"/>
    <x v="2"/>
  </r>
  <r>
    <n v="45219"/>
    <x v="250"/>
    <x v="0"/>
    <x v="0"/>
    <x v="0"/>
    <s v="Black Print Carbonless Snap-Off Rapid Letter, 8 1/2&quot; x 7&quot;"/>
    <x v="1412"/>
    <n v="7"/>
    <n v="15.94"/>
    <x v="9"/>
    <x v="2"/>
  </r>
  <r>
    <n v="45219"/>
    <x v="250"/>
    <x v="0"/>
    <x v="0"/>
    <x v="7"/>
    <s v="Staples"/>
    <x v="60"/>
    <n v="4"/>
    <n v="7.89"/>
    <x v="9"/>
    <x v="2"/>
  </r>
  <r>
    <n v="45219"/>
    <x v="250"/>
    <x v="0"/>
    <x v="1"/>
    <x v="5"/>
    <s v="Office Star - Ergonomically Designed Knee Chair"/>
    <x v="1894"/>
    <n v="1"/>
    <n v="-14.58"/>
    <x v="9"/>
    <x v="2"/>
  </r>
  <r>
    <n v="45219"/>
    <x v="55"/>
    <x v="14"/>
    <x v="2"/>
    <x v="6"/>
    <s v="iKross Bluetooth Portable Keyboard + Cell Phone Stand Holder + Brush for Apple iPhone 5S 5C 5, 4S 4"/>
    <x v="3829"/>
    <n v="6"/>
    <n v="35.200000000000003"/>
    <x v="9"/>
    <x v="2"/>
  </r>
  <r>
    <n v="45219"/>
    <x v="55"/>
    <x v="14"/>
    <x v="2"/>
    <x v="6"/>
    <s v="Pyle PMP37LED"/>
    <x v="1611"/>
    <n v="2"/>
    <n v="51.83"/>
    <x v="9"/>
    <x v="2"/>
  </r>
  <r>
    <n v="45219"/>
    <x v="55"/>
    <x v="14"/>
    <x v="0"/>
    <x v="2"/>
    <s v="Woodgrain Magazine Files by Perma"/>
    <x v="371"/>
    <n v="7"/>
    <n v="1.46"/>
    <x v="9"/>
    <x v="2"/>
  </r>
  <r>
    <n v="45219"/>
    <x v="597"/>
    <x v="3"/>
    <x v="0"/>
    <x v="3"/>
    <s v="Fellowes Twister Kit, Gray/Clear, 3/pkg"/>
    <x v="50"/>
    <n v="3"/>
    <n v="6.03"/>
    <x v="9"/>
    <x v="2"/>
  </r>
  <r>
    <n v="45219"/>
    <x v="607"/>
    <x v="6"/>
    <x v="1"/>
    <x v="8"/>
    <s v="Aluminum Document Frame"/>
    <x v="3830"/>
    <n v="5"/>
    <n v="18.329999999999998"/>
    <x v="9"/>
    <x v="2"/>
  </r>
  <r>
    <n v="45219"/>
    <x v="168"/>
    <x v="3"/>
    <x v="1"/>
    <x v="5"/>
    <s v="Hon Every-Day Chair Series Swivel Task Chairs"/>
    <x v="2605"/>
    <n v="4"/>
    <n v="4.84"/>
    <x v="9"/>
    <x v="2"/>
  </r>
  <r>
    <n v="45220"/>
    <x v="521"/>
    <x v="37"/>
    <x v="0"/>
    <x v="3"/>
    <s v="Wilson Jones Â“SnapÂ” Scratch Pad Binder Tool for Ring Binders"/>
    <x v="2444"/>
    <n v="4"/>
    <n v="10.44"/>
    <x v="9"/>
    <x v="2"/>
  </r>
  <r>
    <n v="45220"/>
    <x v="521"/>
    <x v="37"/>
    <x v="0"/>
    <x v="14"/>
    <s v="Staple remover"/>
    <x v="541"/>
    <n v="2"/>
    <n v="0.15"/>
    <x v="9"/>
    <x v="2"/>
  </r>
  <r>
    <n v="45220"/>
    <x v="521"/>
    <x v="37"/>
    <x v="0"/>
    <x v="2"/>
    <s v="Pizazz Global Quick File"/>
    <x v="1987"/>
    <n v="7"/>
    <n v="29.34"/>
    <x v="9"/>
    <x v="2"/>
  </r>
  <r>
    <n v="45220"/>
    <x v="521"/>
    <x v="37"/>
    <x v="1"/>
    <x v="11"/>
    <s v="Atlantic Metals Mobile 3-Shelf Bookcases, Custom Colors"/>
    <x v="3831"/>
    <n v="4"/>
    <n v="271.42"/>
    <x v="9"/>
    <x v="2"/>
  </r>
  <r>
    <n v="45220"/>
    <x v="685"/>
    <x v="3"/>
    <x v="0"/>
    <x v="0"/>
    <s v="Rediform Wirebound &quot;Phone Memo&quot; Message Book, 11 x 5-3/4"/>
    <x v="1129"/>
    <n v="3"/>
    <n v="11.23"/>
    <x v="9"/>
    <x v="2"/>
  </r>
  <r>
    <n v="45220"/>
    <x v="264"/>
    <x v="3"/>
    <x v="0"/>
    <x v="2"/>
    <s v="Belkin 19&quot; Vented Equipment Shelf, Black"/>
    <x v="3014"/>
    <n v="3"/>
    <n v="1.54"/>
    <x v="9"/>
    <x v="2"/>
  </r>
  <r>
    <n v="45220"/>
    <x v="168"/>
    <x v="7"/>
    <x v="0"/>
    <x v="3"/>
    <s v="Avery Reinforcements for Hole-Punch Pages"/>
    <x v="2890"/>
    <n v="4"/>
    <n v="3.56"/>
    <x v="9"/>
    <x v="2"/>
  </r>
  <r>
    <n v="45220"/>
    <x v="773"/>
    <x v="36"/>
    <x v="2"/>
    <x v="9"/>
    <s v="Logitech Desktop MK120 Mouse and keyboard Combo"/>
    <x v="3832"/>
    <n v="6"/>
    <n v="9.82"/>
    <x v="9"/>
    <x v="2"/>
  </r>
  <r>
    <n v="45220"/>
    <x v="743"/>
    <x v="10"/>
    <x v="2"/>
    <x v="6"/>
    <s v="Panasonic KX TS208W Corded phone"/>
    <x v="3833"/>
    <n v="8"/>
    <n v="-47.03"/>
    <x v="9"/>
    <x v="2"/>
  </r>
  <r>
    <n v="45220"/>
    <x v="197"/>
    <x v="10"/>
    <x v="1"/>
    <x v="13"/>
    <s v="Chromcraft Bull-Nose Wood 48&quot; x 96&quot; Rectangular Conference Tables"/>
    <x v="3834"/>
    <n v="2"/>
    <n v="-231.41"/>
    <x v="9"/>
    <x v="2"/>
  </r>
  <r>
    <n v="45220"/>
    <x v="285"/>
    <x v="17"/>
    <x v="0"/>
    <x v="4"/>
    <s v="Panasonic KP-150 Electric Pencil Sharpener"/>
    <x v="3835"/>
    <n v="3"/>
    <n v="29.44"/>
    <x v="9"/>
    <x v="2"/>
  </r>
  <r>
    <n v="45220"/>
    <x v="285"/>
    <x v="17"/>
    <x v="0"/>
    <x v="0"/>
    <s v="Xerox 193"/>
    <x v="186"/>
    <n v="6"/>
    <n v="17.579999999999998"/>
    <x v="9"/>
    <x v="2"/>
  </r>
  <r>
    <n v="45220"/>
    <x v="285"/>
    <x v="17"/>
    <x v="0"/>
    <x v="3"/>
    <s v="Ibico EPK-21 Electric Binding System"/>
    <x v="3836"/>
    <n v="3"/>
    <n v="1644.29"/>
    <x v="9"/>
    <x v="2"/>
  </r>
  <r>
    <n v="45220"/>
    <x v="60"/>
    <x v="15"/>
    <x v="0"/>
    <x v="2"/>
    <s v="Tenex Personal Filing Tote With Secure Closure Lid, Black/Frost"/>
    <x v="3837"/>
    <n v="9"/>
    <n v="6.98"/>
    <x v="9"/>
    <x v="2"/>
  </r>
  <r>
    <n v="45220"/>
    <x v="453"/>
    <x v="0"/>
    <x v="2"/>
    <x v="9"/>
    <s v="SanDisk Ultra 32 GB MicroSDHC Class 10 Memory Card"/>
    <x v="3838"/>
    <n v="6"/>
    <n v="-9.2799999999999994"/>
    <x v="9"/>
    <x v="2"/>
  </r>
  <r>
    <n v="45220"/>
    <x v="246"/>
    <x v="3"/>
    <x v="1"/>
    <x v="5"/>
    <s v="Office Star Flex Back Scooter Chair with Aluminum Finish Frame"/>
    <x v="3839"/>
    <n v="3"/>
    <n v="12.11"/>
    <x v="9"/>
    <x v="2"/>
  </r>
  <r>
    <n v="45220"/>
    <x v="246"/>
    <x v="3"/>
    <x v="0"/>
    <x v="4"/>
    <s v="Newell Chalk Holder"/>
    <x v="1192"/>
    <n v="3"/>
    <n v="5.7"/>
    <x v="9"/>
    <x v="2"/>
  </r>
  <r>
    <n v="45220"/>
    <x v="246"/>
    <x v="3"/>
    <x v="1"/>
    <x v="8"/>
    <s v="Eldon Expressions Wood and Plastic Desk Accessories, Oak"/>
    <x v="2671"/>
    <n v="2"/>
    <n v="5.59"/>
    <x v="9"/>
    <x v="2"/>
  </r>
  <r>
    <n v="45220"/>
    <x v="246"/>
    <x v="3"/>
    <x v="0"/>
    <x v="2"/>
    <s v="SAFCO Boltless Steel Shelving"/>
    <x v="1269"/>
    <n v="3"/>
    <n v="3.41"/>
    <x v="9"/>
    <x v="2"/>
  </r>
  <r>
    <n v="45220"/>
    <x v="64"/>
    <x v="16"/>
    <x v="1"/>
    <x v="8"/>
    <s v="Seth Thomas 14&quot; Day/Date Wall Clock"/>
    <x v="3840"/>
    <n v="2"/>
    <n v="9.68"/>
    <x v="9"/>
    <x v="2"/>
  </r>
  <r>
    <n v="45220"/>
    <x v="64"/>
    <x v="16"/>
    <x v="0"/>
    <x v="3"/>
    <s v="GBC Personal VeloBind Strips"/>
    <x v="2072"/>
    <n v="8"/>
    <n v="-21.08"/>
    <x v="9"/>
    <x v="2"/>
  </r>
  <r>
    <n v="45221"/>
    <x v="725"/>
    <x v="14"/>
    <x v="1"/>
    <x v="8"/>
    <s v="Eldon 200 Class Desk Accessories"/>
    <x v="1931"/>
    <n v="5"/>
    <n v="10.050000000000001"/>
    <x v="9"/>
    <x v="2"/>
  </r>
  <r>
    <n v="45221"/>
    <x v="34"/>
    <x v="6"/>
    <x v="1"/>
    <x v="8"/>
    <s v="Eldon Expressions Wood and Plastic Desk Accessories, Oak"/>
    <x v="2153"/>
    <n v="4"/>
    <n v="11.18"/>
    <x v="9"/>
    <x v="2"/>
  </r>
  <r>
    <n v="45221"/>
    <x v="493"/>
    <x v="22"/>
    <x v="0"/>
    <x v="0"/>
    <s v="Xerox 1986"/>
    <x v="1667"/>
    <n v="1"/>
    <n v="3.21"/>
    <x v="9"/>
    <x v="2"/>
  </r>
  <r>
    <n v="45221"/>
    <x v="493"/>
    <x v="22"/>
    <x v="0"/>
    <x v="4"/>
    <s v="Prang Drawing Pencil Set"/>
    <x v="1758"/>
    <n v="3"/>
    <n v="2.25"/>
    <x v="9"/>
    <x v="2"/>
  </r>
  <r>
    <n v="45221"/>
    <x v="493"/>
    <x v="22"/>
    <x v="1"/>
    <x v="8"/>
    <s v="Linden 12&quot; Wall Clock With Oak Frame"/>
    <x v="2836"/>
    <n v="3"/>
    <n v="30.58"/>
    <x v="9"/>
    <x v="2"/>
  </r>
  <r>
    <n v="45222"/>
    <x v="50"/>
    <x v="20"/>
    <x v="0"/>
    <x v="0"/>
    <s v="Snap-A-Way Black Print Carbonless Ruled Speed Letter, Triplicate"/>
    <x v="3841"/>
    <n v="10"/>
    <n v="178.32"/>
    <x v="9"/>
    <x v="2"/>
  </r>
  <r>
    <n v="45222"/>
    <x v="252"/>
    <x v="1"/>
    <x v="1"/>
    <x v="8"/>
    <s v="DAX Cubicle Frames - 8x10"/>
    <x v="3842"/>
    <n v="7"/>
    <n v="-12.12"/>
    <x v="9"/>
    <x v="2"/>
  </r>
  <r>
    <n v="45222"/>
    <x v="252"/>
    <x v="1"/>
    <x v="0"/>
    <x v="0"/>
    <s v="Xerox 1929"/>
    <x v="1858"/>
    <n v="3"/>
    <n v="17.82"/>
    <x v="9"/>
    <x v="2"/>
  </r>
  <r>
    <n v="45222"/>
    <x v="314"/>
    <x v="22"/>
    <x v="0"/>
    <x v="7"/>
    <s v="Advantus SlideClip Paper Clips"/>
    <x v="3843"/>
    <n v="5"/>
    <n v="8.18"/>
    <x v="9"/>
    <x v="2"/>
  </r>
  <r>
    <n v="45223"/>
    <x v="197"/>
    <x v="3"/>
    <x v="2"/>
    <x v="9"/>
    <s v="Micro Innovations USB RF Wireless Keyboard with Mouse"/>
    <x v="3018"/>
    <n v="4"/>
    <n v="21"/>
    <x v="9"/>
    <x v="2"/>
  </r>
  <r>
    <n v="45223"/>
    <x v="197"/>
    <x v="3"/>
    <x v="2"/>
    <x v="9"/>
    <s v="LogitechÂ VX Revolution Cordless Laser Mouse for Notebooks (Black)"/>
    <x v="671"/>
    <n v="2"/>
    <n v="21.6"/>
    <x v="9"/>
    <x v="2"/>
  </r>
  <r>
    <n v="45223"/>
    <x v="651"/>
    <x v="15"/>
    <x v="2"/>
    <x v="6"/>
    <s v="Apple iPhone 5C"/>
    <x v="868"/>
    <n v="3"/>
    <n v="18"/>
    <x v="9"/>
    <x v="2"/>
  </r>
  <r>
    <n v="45223"/>
    <x v="331"/>
    <x v="3"/>
    <x v="2"/>
    <x v="9"/>
    <s v="Razer Tiamat Over Ear 7.1 Surround Sound PC Gaming Headset"/>
    <x v="3844"/>
    <n v="1"/>
    <n v="86"/>
    <x v="9"/>
    <x v="2"/>
  </r>
  <r>
    <n v="45223"/>
    <x v="359"/>
    <x v="0"/>
    <x v="0"/>
    <x v="0"/>
    <s v="Eureka Recycled Copy Paper 8 1/2&quot; x 11&quot;, Ream"/>
    <x v="143"/>
    <n v="3"/>
    <n v="5.44"/>
    <x v="9"/>
    <x v="2"/>
  </r>
  <r>
    <n v="45223"/>
    <x v="341"/>
    <x v="3"/>
    <x v="2"/>
    <x v="9"/>
    <s v="NETGEAR N750 Dual Band Wi-Fi Gigabit Router"/>
    <x v="3845"/>
    <n v="5"/>
    <n v="162"/>
    <x v="9"/>
    <x v="2"/>
  </r>
  <r>
    <n v="45224"/>
    <x v="65"/>
    <x v="16"/>
    <x v="2"/>
    <x v="6"/>
    <s v="Panasonic KX-TG9471B"/>
    <x v="1228"/>
    <n v="5"/>
    <n v="78.400000000000006"/>
    <x v="9"/>
    <x v="2"/>
  </r>
  <r>
    <n v="45226"/>
    <x v="617"/>
    <x v="20"/>
    <x v="1"/>
    <x v="8"/>
    <s v="Electrix 20W Halogen Replacement Bulb for Zoom-In Desk Lamp"/>
    <x v="293"/>
    <n v="3"/>
    <n v="19.3"/>
    <x v="9"/>
    <x v="2"/>
  </r>
  <r>
    <n v="45226"/>
    <x v="244"/>
    <x v="3"/>
    <x v="0"/>
    <x v="12"/>
    <s v="Staple holder"/>
    <x v="56"/>
    <n v="4"/>
    <n v="11.86"/>
    <x v="9"/>
    <x v="2"/>
  </r>
  <r>
    <n v="45226"/>
    <x v="244"/>
    <x v="3"/>
    <x v="0"/>
    <x v="3"/>
    <s v="Acco Data Flex Cable Posts For Top &amp; Bottom Load Binders, 6&quot; Capacity"/>
    <x v="2374"/>
    <n v="3"/>
    <n v="7.82"/>
    <x v="9"/>
    <x v="2"/>
  </r>
  <r>
    <n v="45226"/>
    <x v="346"/>
    <x v="6"/>
    <x v="1"/>
    <x v="5"/>
    <s v="Global Executive Mid-Back Manager's Chair"/>
    <x v="3846"/>
    <n v="1"/>
    <n v="75.650000000000006"/>
    <x v="9"/>
    <x v="2"/>
  </r>
  <r>
    <n v="45226"/>
    <x v="205"/>
    <x v="3"/>
    <x v="0"/>
    <x v="3"/>
    <s v="Avery Legal 4-Ring Binder"/>
    <x v="3659"/>
    <n v="4"/>
    <n v="25.18"/>
    <x v="9"/>
    <x v="2"/>
  </r>
  <r>
    <n v="45226"/>
    <x v="346"/>
    <x v="20"/>
    <x v="1"/>
    <x v="5"/>
    <s v="Metal Folding Chairs, Beige, 4/Carton"/>
    <x v="3847"/>
    <n v="14"/>
    <n v="80.78"/>
    <x v="9"/>
    <x v="2"/>
  </r>
  <r>
    <n v="45226"/>
    <x v="346"/>
    <x v="20"/>
    <x v="0"/>
    <x v="7"/>
    <s v="Advantus Push Pins, Aluminum Head"/>
    <x v="3848"/>
    <n v="7"/>
    <n v="12.61"/>
    <x v="9"/>
    <x v="2"/>
  </r>
  <r>
    <n v="45226"/>
    <x v="346"/>
    <x v="20"/>
    <x v="0"/>
    <x v="2"/>
    <s v="Rogers Profile Extra Capacity Storage Tub"/>
    <x v="3849"/>
    <n v="2"/>
    <n v="1.34"/>
    <x v="9"/>
    <x v="2"/>
  </r>
  <r>
    <n v="45226"/>
    <x v="346"/>
    <x v="20"/>
    <x v="0"/>
    <x v="3"/>
    <s v="Prestige Round Ring Binders"/>
    <x v="2574"/>
    <n v="2"/>
    <n v="3.28"/>
    <x v="9"/>
    <x v="2"/>
  </r>
  <r>
    <n v="45227"/>
    <x v="657"/>
    <x v="3"/>
    <x v="0"/>
    <x v="2"/>
    <s v="Personal Filing Tote with Lid, Black/Gray"/>
    <x v="3850"/>
    <n v="6"/>
    <n v="26.06"/>
    <x v="9"/>
    <x v="2"/>
  </r>
  <r>
    <n v="45227"/>
    <x v="657"/>
    <x v="3"/>
    <x v="2"/>
    <x v="6"/>
    <s v="Adtran 1202752G1"/>
    <x v="250"/>
    <n v="3"/>
    <n v="22.68"/>
    <x v="9"/>
    <x v="2"/>
  </r>
  <r>
    <n v="45227"/>
    <x v="104"/>
    <x v="23"/>
    <x v="0"/>
    <x v="0"/>
    <s v="Xerox 223"/>
    <x v="331"/>
    <n v="5"/>
    <n v="15.55"/>
    <x v="9"/>
    <x v="2"/>
  </r>
  <r>
    <n v="45227"/>
    <x v="104"/>
    <x v="23"/>
    <x v="0"/>
    <x v="2"/>
    <s v="Tennsco Stur-D-Stor Boltless Shelving, 5 Shelves, 24&quot; Deep, Sand"/>
    <x v="3851"/>
    <n v="8"/>
    <n v="10.82"/>
    <x v="9"/>
    <x v="2"/>
  </r>
  <r>
    <n v="45227"/>
    <x v="104"/>
    <x v="23"/>
    <x v="0"/>
    <x v="0"/>
    <s v="Xerox 1939"/>
    <x v="3852"/>
    <n v="3"/>
    <n v="27.32"/>
    <x v="9"/>
    <x v="2"/>
  </r>
  <r>
    <n v="45227"/>
    <x v="104"/>
    <x v="23"/>
    <x v="1"/>
    <x v="8"/>
    <s v="Floodlight Indoor Halogen Bulbs, 1 Bulb per Pack, 60 Watts"/>
    <x v="1664"/>
    <n v="4"/>
    <n v="38.020000000000003"/>
    <x v="9"/>
    <x v="2"/>
  </r>
  <r>
    <n v="45227"/>
    <x v="104"/>
    <x v="23"/>
    <x v="0"/>
    <x v="3"/>
    <s v="Avery Premier Heavy-Duty Binder with Round Locking Rings"/>
    <x v="2571"/>
    <n v="1"/>
    <n v="6.57"/>
    <x v="9"/>
    <x v="2"/>
  </r>
  <r>
    <n v="45227"/>
    <x v="756"/>
    <x v="3"/>
    <x v="0"/>
    <x v="0"/>
    <s v="Southworth Structures Collection"/>
    <x v="3853"/>
    <n v="7"/>
    <n v="25.48"/>
    <x v="9"/>
    <x v="2"/>
  </r>
  <r>
    <n v="45227"/>
    <x v="756"/>
    <x v="3"/>
    <x v="0"/>
    <x v="3"/>
    <s v="Square Ring Data Binders, Rigid 75 Pt. Covers, 11&quot; x 14-7/8&quot;"/>
    <x v="2974"/>
    <n v="3"/>
    <n v="17.34"/>
    <x v="9"/>
    <x v="2"/>
  </r>
  <r>
    <n v="45227"/>
    <x v="190"/>
    <x v="16"/>
    <x v="1"/>
    <x v="8"/>
    <s v="24-Hour Round Wall Clock"/>
    <x v="1839"/>
    <n v="3"/>
    <n v="13.79"/>
    <x v="9"/>
    <x v="2"/>
  </r>
  <r>
    <n v="45227"/>
    <x v="190"/>
    <x v="16"/>
    <x v="0"/>
    <x v="3"/>
    <s v="Large Capacity Hanging Post Binders"/>
    <x v="3854"/>
    <n v="5"/>
    <n v="-29.94"/>
    <x v="9"/>
    <x v="2"/>
  </r>
  <r>
    <n v="45227"/>
    <x v="190"/>
    <x v="16"/>
    <x v="1"/>
    <x v="8"/>
    <s v="Eldon Radial Chair Mat for Low to Medium Pile Carpets"/>
    <x v="3729"/>
    <n v="2"/>
    <n v="0"/>
    <x v="9"/>
    <x v="2"/>
  </r>
  <r>
    <n v="45227"/>
    <x v="190"/>
    <x v="16"/>
    <x v="1"/>
    <x v="8"/>
    <s v="Howard Miller 13-1/2&quot; Diameter Rosebrook Wall Clock"/>
    <x v="3855"/>
    <n v="3"/>
    <n v="41.26"/>
    <x v="9"/>
    <x v="2"/>
  </r>
  <r>
    <n v="45227"/>
    <x v="436"/>
    <x v="25"/>
    <x v="0"/>
    <x v="3"/>
    <s v="XtraLife ClearVue Slant-D Ring Binder, White, 3&quot;"/>
    <x v="3856"/>
    <n v="4"/>
    <n v="-14.09"/>
    <x v="9"/>
    <x v="2"/>
  </r>
  <r>
    <n v="45227"/>
    <x v="287"/>
    <x v="16"/>
    <x v="0"/>
    <x v="3"/>
    <s v="Canvas Sectional Post Binders"/>
    <x v="3857"/>
    <n v="5"/>
    <n v="-26.73"/>
    <x v="9"/>
    <x v="2"/>
  </r>
  <r>
    <n v="45227"/>
    <x v="268"/>
    <x v="20"/>
    <x v="0"/>
    <x v="4"/>
    <s v="BIC Brite Liner Highlighters"/>
    <x v="67"/>
    <n v="3"/>
    <n v="5.22"/>
    <x v="9"/>
    <x v="2"/>
  </r>
  <r>
    <n v="45227"/>
    <x v="668"/>
    <x v="20"/>
    <x v="1"/>
    <x v="8"/>
    <s v="Tenex Chairmat w/ Average Lip, 45&quot; x 53&quot;"/>
    <x v="3858"/>
    <n v="5"/>
    <n v="75.680000000000007"/>
    <x v="9"/>
    <x v="2"/>
  </r>
  <r>
    <n v="45228"/>
    <x v="140"/>
    <x v="23"/>
    <x v="0"/>
    <x v="2"/>
    <s v="Rogers Jumbo File, Granite"/>
    <x v="1854"/>
    <n v="3"/>
    <n v="0.41"/>
    <x v="9"/>
    <x v="2"/>
  </r>
  <r>
    <n v="45228"/>
    <x v="140"/>
    <x v="23"/>
    <x v="0"/>
    <x v="12"/>
    <s v="Commercial WindTunnel Clean Air Upright Vacuum, Replacement Belts, Filtration Bags"/>
    <x v="2069"/>
    <n v="3"/>
    <n v="3.03"/>
    <x v="9"/>
    <x v="2"/>
  </r>
  <r>
    <n v="45228"/>
    <x v="682"/>
    <x v="14"/>
    <x v="1"/>
    <x v="8"/>
    <s v="Electrix 20W Halogen Replacement Bulb for Zoom-In Desk Lamp"/>
    <x v="3859"/>
    <n v="5"/>
    <n v="32.159999999999997"/>
    <x v="9"/>
    <x v="2"/>
  </r>
  <r>
    <n v="45228"/>
    <x v="564"/>
    <x v="3"/>
    <x v="0"/>
    <x v="3"/>
    <s v="XtraLife ClearVue Slant-D Ring Binder, White, 3&quot;"/>
    <x v="1842"/>
    <n v="1"/>
    <n v="3.82"/>
    <x v="9"/>
    <x v="2"/>
  </r>
  <r>
    <n v="45229"/>
    <x v="80"/>
    <x v="14"/>
    <x v="0"/>
    <x v="4"/>
    <s v="Newell 312"/>
    <x v="2410"/>
    <n v="2"/>
    <n v="3.5"/>
    <x v="9"/>
    <x v="2"/>
  </r>
  <r>
    <n v="45229"/>
    <x v="150"/>
    <x v="20"/>
    <x v="0"/>
    <x v="3"/>
    <s v="GBC Personal VeloBind Strips"/>
    <x v="2072"/>
    <n v="3"/>
    <n v="10.06"/>
    <x v="9"/>
    <x v="2"/>
  </r>
  <r>
    <n v="45229"/>
    <x v="150"/>
    <x v="20"/>
    <x v="0"/>
    <x v="4"/>
    <s v="Boston KS Multi-Size Manual Pencil Sharpener"/>
    <x v="3860"/>
    <n v="5"/>
    <n v="32.19"/>
    <x v="9"/>
    <x v="2"/>
  </r>
  <r>
    <n v="45229"/>
    <x v="530"/>
    <x v="3"/>
    <x v="0"/>
    <x v="7"/>
    <s v="Assorted Color Push Pins"/>
    <x v="3861"/>
    <n v="2"/>
    <n v="1.19"/>
    <x v="9"/>
    <x v="2"/>
  </r>
  <r>
    <n v="45230"/>
    <x v="649"/>
    <x v="2"/>
    <x v="1"/>
    <x v="5"/>
    <s v="Hon Olson Stacker Stools"/>
    <x v="3862"/>
    <n v="5"/>
    <n v="-14.08"/>
    <x v="9"/>
    <x v="2"/>
  </r>
  <r>
    <n v="45230"/>
    <x v="104"/>
    <x v="3"/>
    <x v="0"/>
    <x v="2"/>
    <s v="Dual Level, Single-Width Filing Carts"/>
    <x v="1799"/>
    <n v="7"/>
    <n v="282.20999999999998"/>
    <x v="9"/>
    <x v="2"/>
  </r>
  <r>
    <n v="45230"/>
    <x v="251"/>
    <x v="16"/>
    <x v="0"/>
    <x v="0"/>
    <s v="Xerox 1898"/>
    <x v="890"/>
    <n v="6"/>
    <n v="11.22"/>
    <x v="9"/>
    <x v="2"/>
  </r>
  <r>
    <n v="45230"/>
    <x v="698"/>
    <x v="39"/>
    <x v="0"/>
    <x v="14"/>
    <s v="Fiskars Softgrip Scissors"/>
    <x v="3863"/>
    <n v="2"/>
    <n v="6.15"/>
    <x v="9"/>
    <x v="2"/>
  </r>
  <r>
    <n v="45230"/>
    <x v="698"/>
    <x v="39"/>
    <x v="1"/>
    <x v="5"/>
    <s v="Hon Mobius Operator's Chair"/>
    <x v="3734"/>
    <n v="3"/>
    <n v="81.17"/>
    <x v="9"/>
    <x v="2"/>
  </r>
  <r>
    <n v="45230"/>
    <x v="698"/>
    <x v="39"/>
    <x v="0"/>
    <x v="4"/>
    <s v="Newell 31"/>
    <x v="1192"/>
    <n v="3"/>
    <n v="3.47"/>
    <x v="9"/>
    <x v="2"/>
  </r>
  <r>
    <n v="45230"/>
    <x v="698"/>
    <x v="39"/>
    <x v="0"/>
    <x v="2"/>
    <s v="Carina Mini System Audio Rack, Model AR050B"/>
    <x v="100"/>
    <n v="3"/>
    <n v="9.99"/>
    <x v="9"/>
    <x v="2"/>
  </r>
  <r>
    <n v="45230"/>
    <x v="472"/>
    <x v="3"/>
    <x v="1"/>
    <x v="5"/>
    <s v="Office Star - Professional Matrix Back Chair with 2-to-1 Synchro Tilt and Mesh Fabric Seat"/>
    <x v="1525"/>
    <n v="5"/>
    <n v="70.2"/>
    <x v="9"/>
    <x v="2"/>
  </r>
  <r>
    <n v="45231"/>
    <x v="307"/>
    <x v="6"/>
    <x v="2"/>
    <x v="6"/>
    <s v="LF Elite 3D Dazzle Designer Hard Case Cover, Lf Stylus Pen and Wiper For Apple Iphone 5c Mini Lite"/>
    <x v="3387"/>
    <n v="2"/>
    <n v="6.1"/>
    <x v="10"/>
    <x v="2"/>
  </r>
  <r>
    <n v="45231"/>
    <x v="307"/>
    <x v="6"/>
    <x v="0"/>
    <x v="10"/>
    <s v="Airmail Envelopes"/>
    <x v="3864"/>
    <n v="3"/>
    <n v="118.34"/>
    <x v="10"/>
    <x v="2"/>
  </r>
  <r>
    <n v="45231"/>
    <x v="599"/>
    <x v="0"/>
    <x v="0"/>
    <x v="2"/>
    <s v="Tenex Personal Filing Tote With Secure Closure Lid, Black/Frost"/>
    <x v="3837"/>
    <n v="9"/>
    <n v="6.98"/>
    <x v="10"/>
    <x v="2"/>
  </r>
  <r>
    <n v="45231"/>
    <x v="21"/>
    <x v="1"/>
    <x v="2"/>
    <x v="9"/>
    <s v="Maxell 4.7GB DVD-R"/>
    <x v="3865"/>
    <n v="3"/>
    <n v="17.88"/>
    <x v="10"/>
    <x v="2"/>
  </r>
  <r>
    <n v="45233"/>
    <x v="68"/>
    <x v="30"/>
    <x v="0"/>
    <x v="4"/>
    <s v="Hunt PowerHouse Electric Pencil Sharpener, Blue"/>
    <x v="3866"/>
    <n v="2"/>
    <n v="22.79"/>
    <x v="10"/>
    <x v="2"/>
  </r>
  <r>
    <n v="45233"/>
    <x v="68"/>
    <x v="30"/>
    <x v="0"/>
    <x v="3"/>
    <s v="Avery Durable Plastic 1&quot; Binders"/>
    <x v="3768"/>
    <n v="6"/>
    <n v="13.35"/>
    <x v="10"/>
    <x v="2"/>
  </r>
  <r>
    <n v="45233"/>
    <x v="582"/>
    <x v="22"/>
    <x v="0"/>
    <x v="4"/>
    <s v="Newell 332"/>
    <x v="1946"/>
    <n v="3"/>
    <n v="2.38"/>
    <x v="10"/>
    <x v="2"/>
  </r>
  <r>
    <n v="45233"/>
    <x v="766"/>
    <x v="3"/>
    <x v="1"/>
    <x v="5"/>
    <s v="Global Deluxe High-Back Office Chair in Storm"/>
    <x v="1619"/>
    <n v="2"/>
    <n v="-29.92"/>
    <x v="10"/>
    <x v="2"/>
  </r>
  <r>
    <n v="45233"/>
    <x v="766"/>
    <x v="3"/>
    <x v="2"/>
    <x v="9"/>
    <s v="Kensington K72356US Mouse-in-a-Box USB Desktop Mouse"/>
    <x v="3867"/>
    <n v="5"/>
    <n v="29.03"/>
    <x v="10"/>
    <x v="2"/>
  </r>
  <r>
    <n v="45233"/>
    <x v="766"/>
    <x v="3"/>
    <x v="0"/>
    <x v="1"/>
    <s v="Avery 50"/>
    <x v="1708"/>
    <n v="7"/>
    <n v="41.22"/>
    <x v="10"/>
    <x v="2"/>
  </r>
  <r>
    <n v="45233"/>
    <x v="766"/>
    <x v="3"/>
    <x v="0"/>
    <x v="12"/>
    <s v="Honeywell Enviracaire Portable HEPA Air Cleaner for 16' x 20' Room"/>
    <x v="3868"/>
    <n v="4"/>
    <n v="429.58"/>
    <x v="10"/>
    <x v="2"/>
  </r>
  <r>
    <n v="45233"/>
    <x v="358"/>
    <x v="5"/>
    <x v="0"/>
    <x v="7"/>
    <s v="Advantus Plastic Paper Clips"/>
    <x v="3869"/>
    <n v="4"/>
    <n v="9.6"/>
    <x v="10"/>
    <x v="2"/>
  </r>
  <r>
    <n v="45233"/>
    <x v="358"/>
    <x v="5"/>
    <x v="0"/>
    <x v="4"/>
    <s v="Economy #2 Pencils"/>
    <x v="166"/>
    <n v="3"/>
    <n v="2.0699999999999998"/>
    <x v="10"/>
    <x v="2"/>
  </r>
  <r>
    <n v="45233"/>
    <x v="358"/>
    <x v="5"/>
    <x v="1"/>
    <x v="8"/>
    <s v="Magna Visual Magnetic Picture Hangers"/>
    <x v="2563"/>
    <n v="5"/>
    <n v="9.16"/>
    <x v="10"/>
    <x v="2"/>
  </r>
  <r>
    <n v="45233"/>
    <x v="358"/>
    <x v="5"/>
    <x v="0"/>
    <x v="4"/>
    <s v="Boston 16750 Black Compact Battery Pencil Sharpener"/>
    <x v="3870"/>
    <n v="1"/>
    <n v="2.63"/>
    <x v="10"/>
    <x v="2"/>
  </r>
  <r>
    <n v="45233"/>
    <x v="358"/>
    <x v="5"/>
    <x v="1"/>
    <x v="13"/>
    <s v="Global Adaptabilities Conference Tables"/>
    <x v="3871"/>
    <n v="3"/>
    <n v="160.16"/>
    <x v="10"/>
    <x v="2"/>
  </r>
  <r>
    <n v="45233"/>
    <x v="21"/>
    <x v="3"/>
    <x v="0"/>
    <x v="7"/>
    <s v="Stockwell Push Pins"/>
    <x v="3872"/>
    <n v="7"/>
    <n v="5.04"/>
    <x v="10"/>
    <x v="2"/>
  </r>
  <r>
    <n v="45233"/>
    <x v="21"/>
    <x v="3"/>
    <x v="0"/>
    <x v="12"/>
    <s v="Holmes 99% HEPA Air Purifier"/>
    <x v="3873"/>
    <n v="2"/>
    <n v="14.3"/>
    <x v="10"/>
    <x v="2"/>
  </r>
  <r>
    <n v="45233"/>
    <x v="21"/>
    <x v="3"/>
    <x v="0"/>
    <x v="3"/>
    <s v="Avery Durable Plastic 1&quot; Binders"/>
    <x v="3874"/>
    <n v="12"/>
    <n v="15.8"/>
    <x v="10"/>
    <x v="2"/>
  </r>
  <r>
    <n v="45233"/>
    <x v="21"/>
    <x v="3"/>
    <x v="0"/>
    <x v="0"/>
    <s v="Xerox 1892"/>
    <x v="468"/>
    <n v="3"/>
    <n v="56.98"/>
    <x v="10"/>
    <x v="2"/>
  </r>
  <r>
    <n v="45233"/>
    <x v="21"/>
    <x v="3"/>
    <x v="0"/>
    <x v="3"/>
    <s v="Fellowes Black Plastic Comb Bindings"/>
    <x v="3875"/>
    <n v="2"/>
    <n v="3.02"/>
    <x v="10"/>
    <x v="2"/>
  </r>
  <r>
    <n v="45233"/>
    <x v="21"/>
    <x v="3"/>
    <x v="0"/>
    <x v="0"/>
    <s v="Xerox 22"/>
    <x v="5"/>
    <n v="3"/>
    <n v="9.33"/>
    <x v="10"/>
    <x v="2"/>
  </r>
  <r>
    <n v="45233"/>
    <x v="21"/>
    <x v="3"/>
    <x v="0"/>
    <x v="0"/>
    <s v="Multicolor Computer Printout Paper"/>
    <x v="3305"/>
    <n v="3"/>
    <n v="150.97999999999999"/>
    <x v="10"/>
    <x v="2"/>
  </r>
  <r>
    <n v="45233"/>
    <x v="225"/>
    <x v="0"/>
    <x v="0"/>
    <x v="0"/>
    <s v="Xerox 1978"/>
    <x v="3521"/>
    <n v="2"/>
    <n v="3.35"/>
    <x v="10"/>
    <x v="2"/>
  </r>
  <r>
    <n v="45233"/>
    <x v="262"/>
    <x v="11"/>
    <x v="0"/>
    <x v="3"/>
    <s v="Avery Reinforcements for Hole-Punch Pages"/>
    <x v="2299"/>
    <n v="7"/>
    <n v="-3.47"/>
    <x v="10"/>
    <x v="2"/>
  </r>
  <r>
    <n v="45233"/>
    <x v="262"/>
    <x v="11"/>
    <x v="2"/>
    <x v="15"/>
    <s v="Okidata B401 Printer"/>
    <x v="3876"/>
    <n v="3"/>
    <n v="-251.99"/>
    <x v="10"/>
    <x v="2"/>
  </r>
  <r>
    <n v="45233"/>
    <x v="425"/>
    <x v="2"/>
    <x v="2"/>
    <x v="9"/>
    <s v="NETGEAR N750 Dual Band Wi-Fi Gigabit Router"/>
    <x v="3877"/>
    <n v="1"/>
    <n v="14.4"/>
    <x v="10"/>
    <x v="2"/>
  </r>
  <r>
    <n v="45233"/>
    <x v="425"/>
    <x v="2"/>
    <x v="1"/>
    <x v="5"/>
    <s v="Bevis Steel Folding Chairs"/>
    <x v="3878"/>
    <n v="7"/>
    <n v="-13.43"/>
    <x v="10"/>
    <x v="2"/>
  </r>
  <r>
    <n v="45234"/>
    <x v="554"/>
    <x v="5"/>
    <x v="0"/>
    <x v="7"/>
    <s v="OIC Colored Binder Clips, Assorted Sizes"/>
    <x v="1864"/>
    <n v="3"/>
    <n v="5.26"/>
    <x v="10"/>
    <x v="2"/>
  </r>
  <r>
    <n v="45234"/>
    <x v="756"/>
    <x v="22"/>
    <x v="1"/>
    <x v="8"/>
    <s v="Tenex &quot;The Solids&quot; Textured Chair Mats"/>
    <x v="1903"/>
    <n v="3"/>
    <n v="35.68"/>
    <x v="10"/>
    <x v="2"/>
  </r>
  <r>
    <n v="45234"/>
    <x v="384"/>
    <x v="3"/>
    <x v="1"/>
    <x v="8"/>
    <s v="Advantus Panel Wall Acrylic Frame"/>
    <x v="3879"/>
    <n v="7"/>
    <n v="16.46"/>
    <x v="10"/>
    <x v="2"/>
  </r>
  <r>
    <n v="45234"/>
    <x v="426"/>
    <x v="3"/>
    <x v="0"/>
    <x v="4"/>
    <s v="Boston Heavy-Duty Trimline Electric Pencil Sharpeners"/>
    <x v="3880"/>
    <n v="4"/>
    <n v="55.91"/>
    <x v="10"/>
    <x v="2"/>
  </r>
  <r>
    <n v="45234"/>
    <x v="609"/>
    <x v="11"/>
    <x v="0"/>
    <x v="14"/>
    <s v="Serrated Blade or Curved Handle Hand Letter Openers"/>
    <x v="3881"/>
    <n v="7"/>
    <n v="-4.18"/>
    <x v="10"/>
    <x v="2"/>
  </r>
  <r>
    <n v="45234"/>
    <x v="609"/>
    <x v="11"/>
    <x v="1"/>
    <x v="5"/>
    <s v="Office Star - Contemporary Task Swivel chair with Loop Arms, Charcoal"/>
    <x v="3882"/>
    <n v="1"/>
    <n v="-14.41"/>
    <x v="10"/>
    <x v="2"/>
  </r>
  <r>
    <n v="45234"/>
    <x v="609"/>
    <x v="11"/>
    <x v="0"/>
    <x v="0"/>
    <s v="Southworth 25% Cotton Premium Laser Paper and Envelopes"/>
    <x v="1839"/>
    <n v="3"/>
    <n v="16.78"/>
    <x v="10"/>
    <x v="2"/>
  </r>
  <r>
    <n v="45234"/>
    <x v="609"/>
    <x v="11"/>
    <x v="1"/>
    <x v="5"/>
    <s v="Global Enterprise Series Seating High-Back Swivel/Tilt Chairs"/>
    <x v="3883"/>
    <n v="3"/>
    <n v="-97.55"/>
    <x v="10"/>
    <x v="2"/>
  </r>
  <r>
    <n v="45234"/>
    <x v="609"/>
    <x v="11"/>
    <x v="0"/>
    <x v="1"/>
    <s v="Dot Matrix Printer Tape Reel Labels, White, 5000/Box"/>
    <x v="3884"/>
    <n v="8"/>
    <n v="228.08"/>
    <x v="10"/>
    <x v="2"/>
  </r>
  <r>
    <n v="45234"/>
    <x v="609"/>
    <x v="11"/>
    <x v="0"/>
    <x v="0"/>
    <s v="Xerox 1887"/>
    <x v="1128"/>
    <n v="1"/>
    <n v="5.31"/>
    <x v="10"/>
    <x v="2"/>
  </r>
  <r>
    <n v="45234"/>
    <x v="591"/>
    <x v="16"/>
    <x v="1"/>
    <x v="8"/>
    <s v="Ultra Door Pull Handle"/>
    <x v="3885"/>
    <n v="6"/>
    <n v="8.2100000000000009"/>
    <x v="10"/>
    <x v="2"/>
  </r>
  <r>
    <n v="45234"/>
    <x v="249"/>
    <x v="3"/>
    <x v="0"/>
    <x v="3"/>
    <s v="Tuff Stuff Recycled Round Ring Binders"/>
    <x v="647"/>
    <n v="2"/>
    <n v="2.8"/>
    <x v="10"/>
    <x v="2"/>
  </r>
  <r>
    <n v="45234"/>
    <x v="249"/>
    <x v="3"/>
    <x v="0"/>
    <x v="3"/>
    <s v="Acco Economy Flexible Poly Round Ring Binder"/>
    <x v="3886"/>
    <n v="1"/>
    <n v="1.31"/>
    <x v="10"/>
    <x v="2"/>
  </r>
  <r>
    <n v="45234"/>
    <x v="249"/>
    <x v="3"/>
    <x v="0"/>
    <x v="0"/>
    <s v="Xerox 229"/>
    <x v="2167"/>
    <n v="6"/>
    <n v="18.66"/>
    <x v="10"/>
    <x v="2"/>
  </r>
  <r>
    <n v="45234"/>
    <x v="727"/>
    <x v="25"/>
    <x v="0"/>
    <x v="2"/>
    <s v="Eldon Portable Mobile Manager"/>
    <x v="398"/>
    <n v="2"/>
    <n v="3.96"/>
    <x v="10"/>
    <x v="2"/>
  </r>
  <r>
    <n v="45234"/>
    <x v="727"/>
    <x v="25"/>
    <x v="1"/>
    <x v="13"/>
    <s v="BPI Conference Tables"/>
    <x v="3887"/>
    <n v="10"/>
    <n v="-292.10000000000002"/>
    <x v="10"/>
    <x v="2"/>
  </r>
  <r>
    <n v="45234"/>
    <x v="727"/>
    <x v="25"/>
    <x v="0"/>
    <x v="14"/>
    <s v="Premier Electric Letter Opener"/>
    <x v="3205"/>
    <n v="2"/>
    <n v="-34.76"/>
    <x v="10"/>
    <x v="2"/>
  </r>
  <r>
    <n v="45234"/>
    <x v="204"/>
    <x v="3"/>
    <x v="2"/>
    <x v="15"/>
    <s v="Okidata B400 Printer"/>
    <x v="3888"/>
    <n v="2"/>
    <n v="77.22"/>
    <x v="10"/>
    <x v="2"/>
  </r>
  <r>
    <n v="45234"/>
    <x v="533"/>
    <x v="0"/>
    <x v="1"/>
    <x v="8"/>
    <s v="DAX Two-Tone Rosewood/Black Document Frame, Desktop, 5 x 7"/>
    <x v="3889"/>
    <n v="3"/>
    <n v="-5.69"/>
    <x v="10"/>
    <x v="2"/>
  </r>
  <r>
    <n v="45234"/>
    <x v="533"/>
    <x v="0"/>
    <x v="1"/>
    <x v="8"/>
    <s v="Deflect-o EconoMat Studded, No Bevel Mat for Low Pile Carpeting"/>
    <x v="424"/>
    <n v="4"/>
    <n v="-84.29"/>
    <x v="10"/>
    <x v="2"/>
  </r>
  <r>
    <n v="45235"/>
    <x v="431"/>
    <x v="3"/>
    <x v="0"/>
    <x v="3"/>
    <s v="Cardinal Holdit Data Disk Pockets"/>
    <x v="852"/>
    <n v="5"/>
    <n v="9.83"/>
    <x v="10"/>
    <x v="2"/>
  </r>
  <r>
    <n v="45235"/>
    <x v="756"/>
    <x v="2"/>
    <x v="2"/>
    <x v="6"/>
    <s v="Anker Astro Mini 3000mAh Ultra-Compact Portable Charger"/>
    <x v="664"/>
    <n v="2"/>
    <n v="-15.99"/>
    <x v="10"/>
    <x v="2"/>
  </r>
  <r>
    <n v="45235"/>
    <x v="287"/>
    <x v="0"/>
    <x v="1"/>
    <x v="13"/>
    <s v="Laminate Occasional Tables"/>
    <x v="3525"/>
    <n v="8"/>
    <n v="-160.30000000000001"/>
    <x v="10"/>
    <x v="2"/>
  </r>
  <r>
    <n v="45235"/>
    <x v="287"/>
    <x v="0"/>
    <x v="0"/>
    <x v="3"/>
    <s v="Storex Dura Pro Binders"/>
    <x v="2028"/>
    <n v="3"/>
    <n v="-6.24"/>
    <x v="10"/>
    <x v="2"/>
  </r>
  <r>
    <n v="45235"/>
    <x v="287"/>
    <x v="0"/>
    <x v="1"/>
    <x v="11"/>
    <s v="O'Sullivan Plantations 2-Door Library in Landvery Oak"/>
    <x v="3764"/>
    <n v="7"/>
    <n v="-225.1"/>
    <x v="10"/>
    <x v="2"/>
  </r>
  <r>
    <n v="45235"/>
    <x v="287"/>
    <x v="0"/>
    <x v="0"/>
    <x v="3"/>
    <s v="Premium Transparent Presentation Covers by GBC"/>
    <x v="3890"/>
    <n v="3"/>
    <n v="-20.14"/>
    <x v="10"/>
    <x v="2"/>
  </r>
  <r>
    <n v="45235"/>
    <x v="287"/>
    <x v="0"/>
    <x v="2"/>
    <x v="9"/>
    <s v="Logitech Wireless Headset H600 Over-The-Head Design"/>
    <x v="1761"/>
    <n v="5"/>
    <n v="45.14"/>
    <x v="10"/>
    <x v="2"/>
  </r>
  <r>
    <n v="45235"/>
    <x v="415"/>
    <x v="18"/>
    <x v="0"/>
    <x v="3"/>
    <s v="Premium Transparent Presentation Covers by GBC"/>
    <x v="2745"/>
    <n v="5"/>
    <n v="50.35"/>
    <x v="10"/>
    <x v="2"/>
  </r>
  <r>
    <n v="45235"/>
    <x v="415"/>
    <x v="18"/>
    <x v="0"/>
    <x v="4"/>
    <s v="Prismacolor Color Pencil Set"/>
    <x v="332"/>
    <n v="2"/>
    <n v="16.27"/>
    <x v="10"/>
    <x v="2"/>
  </r>
  <r>
    <n v="45235"/>
    <x v="415"/>
    <x v="18"/>
    <x v="0"/>
    <x v="1"/>
    <s v="Avery 503"/>
    <x v="3460"/>
    <n v="5"/>
    <n v="24.84"/>
    <x v="10"/>
    <x v="2"/>
  </r>
  <r>
    <n v="45235"/>
    <x v="343"/>
    <x v="3"/>
    <x v="0"/>
    <x v="3"/>
    <s v="GBC Twin Loop Wire Binding Elements"/>
    <x v="1809"/>
    <n v="2"/>
    <n v="19.97"/>
    <x v="10"/>
    <x v="2"/>
  </r>
  <r>
    <n v="45235"/>
    <x v="438"/>
    <x v="0"/>
    <x v="0"/>
    <x v="1"/>
    <s v="Avery 490"/>
    <x v="3891"/>
    <n v="1"/>
    <n v="4.4400000000000004"/>
    <x v="10"/>
    <x v="2"/>
  </r>
  <r>
    <n v="45235"/>
    <x v="377"/>
    <x v="22"/>
    <x v="2"/>
    <x v="9"/>
    <s v="Cherry 142-key Programmable Keyboard"/>
    <x v="3892"/>
    <n v="4"/>
    <n v="52.77"/>
    <x v="10"/>
    <x v="2"/>
  </r>
  <r>
    <n v="45235"/>
    <x v="564"/>
    <x v="3"/>
    <x v="2"/>
    <x v="9"/>
    <s v="KeyTronicÂ E03601U1 -Â KeyboardÂ - Beige"/>
    <x v="3877"/>
    <n v="4"/>
    <n v="12.96"/>
    <x v="10"/>
    <x v="2"/>
  </r>
  <r>
    <n v="45235"/>
    <x v="564"/>
    <x v="3"/>
    <x v="1"/>
    <x v="5"/>
    <s v="Harbour Creations 67200 Series Stacking Chairs"/>
    <x v="3703"/>
    <n v="2"/>
    <n v="9.9700000000000006"/>
    <x v="10"/>
    <x v="2"/>
  </r>
  <r>
    <n v="45235"/>
    <x v="564"/>
    <x v="3"/>
    <x v="0"/>
    <x v="10"/>
    <s v="Strathmore #10 Envelopes, Ultimate White"/>
    <x v="414"/>
    <n v="3"/>
    <n v="77.48"/>
    <x v="10"/>
    <x v="2"/>
  </r>
  <r>
    <n v="45235"/>
    <x v="395"/>
    <x v="6"/>
    <x v="1"/>
    <x v="8"/>
    <s v="3M Polarizing Task Lamp with Clamp Arm, Light Gray"/>
    <x v="1323"/>
    <n v="2"/>
    <n v="71.23"/>
    <x v="10"/>
    <x v="2"/>
  </r>
  <r>
    <n v="45235"/>
    <x v="395"/>
    <x v="6"/>
    <x v="2"/>
    <x v="9"/>
    <s v="Microsoft Natural Ergonomic Keyboard 4000"/>
    <x v="1236"/>
    <n v="3"/>
    <n v="18.89"/>
    <x v="10"/>
    <x v="2"/>
  </r>
  <r>
    <n v="45235"/>
    <x v="395"/>
    <x v="6"/>
    <x v="1"/>
    <x v="8"/>
    <s v="Tenex Chairmat w/ Average Lip, 45&quot; x 53&quot;"/>
    <x v="3858"/>
    <n v="5"/>
    <n v="75.680000000000007"/>
    <x v="10"/>
    <x v="2"/>
  </r>
  <r>
    <n v="45236"/>
    <x v="471"/>
    <x v="3"/>
    <x v="1"/>
    <x v="5"/>
    <s v="Global Task Chair, Black"/>
    <x v="3893"/>
    <n v="2"/>
    <n v="-9.16"/>
    <x v="10"/>
    <x v="2"/>
  </r>
  <r>
    <n v="45236"/>
    <x v="471"/>
    <x v="3"/>
    <x v="1"/>
    <x v="8"/>
    <s v="Eldon Cleatmat Plus Chair Mats for High Pile Carpets"/>
    <x v="3894"/>
    <n v="3"/>
    <n v="26.24"/>
    <x v="10"/>
    <x v="2"/>
  </r>
  <r>
    <n v="45236"/>
    <x v="254"/>
    <x v="16"/>
    <x v="1"/>
    <x v="5"/>
    <s v="High-Back Leather Manager's Chair"/>
    <x v="2000"/>
    <n v="2"/>
    <n v="-28.6"/>
    <x v="10"/>
    <x v="2"/>
  </r>
  <r>
    <n v="45236"/>
    <x v="254"/>
    <x v="16"/>
    <x v="0"/>
    <x v="0"/>
    <s v="Embossed Ink Jet Note Cards"/>
    <x v="3895"/>
    <n v="2"/>
    <n v="12.64"/>
    <x v="10"/>
    <x v="2"/>
  </r>
  <r>
    <n v="45236"/>
    <x v="254"/>
    <x v="16"/>
    <x v="1"/>
    <x v="8"/>
    <s v="Executive Impressions 14&quot; Contract Wall Clock"/>
    <x v="3896"/>
    <n v="2"/>
    <n v="5.78"/>
    <x v="10"/>
    <x v="2"/>
  </r>
  <r>
    <n v="45236"/>
    <x v="254"/>
    <x v="16"/>
    <x v="0"/>
    <x v="0"/>
    <s v="Eaton Premium Continuous-Feed Paper, 25% Cotton, Letter Size, White, 1000 Shts/Box"/>
    <x v="1100"/>
    <n v="2"/>
    <n v="31.07"/>
    <x v="10"/>
    <x v="2"/>
  </r>
  <r>
    <n v="45236"/>
    <x v="576"/>
    <x v="3"/>
    <x v="0"/>
    <x v="2"/>
    <s v="Eldon Portable Mobile Manager"/>
    <x v="3897"/>
    <n v="3"/>
    <n v="22.91"/>
    <x v="10"/>
    <x v="2"/>
  </r>
  <r>
    <n v="45237"/>
    <x v="655"/>
    <x v="22"/>
    <x v="0"/>
    <x v="3"/>
    <s v="Wilson Jones International Size A4 Ring Binders"/>
    <x v="3898"/>
    <n v="2"/>
    <n v="9.69"/>
    <x v="10"/>
    <x v="2"/>
  </r>
  <r>
    <n v="45237"/>
    <x v="673"/>
    <x v="3"/>
    <x v="0"/>
    <x v="3"/>
    <s v="Fellowes Binding Cases"/>
    <x v="3899"/>
    <n v="4"/>
    <n v="11.7"/>
    <x v="10"/>
    <x v="2"/>
  </r>
  <r>
    <n v="45237"/>
    <x v="673"/>
    <x v="3"/>
    <x v="0"/>
    <x v="3"/>
    <s v="Ibico Plastic and Wire Spiral Binding Combs"/>
    <x v="1984"/>
    <n v="4"/>
    <n v="8.77"/>
    <x v="10"/>
    <x v="2"/>
  </r>
  <r>
    <n v="45237"/>
    <x v="673"/>
    <x v="3"/>
    <x v="0"/>
    <x v="14"/>
    <s v="Acme Preferred Stainless Steel Scissors"/>
    <x v="21"/>
    <n v="2"/>
    <n v="3.29"/>
    <x v="10"/>
    <x v="2"/>
  </r>
  <r>
    <n v="45237"/>
    <x v="673"/>
    <x v="3"/>
    <x v="0"/>
    <x v="1"/>
    <s v="Avery 486"/>
    <x v="471"/>
    <n v="2"/>
    <n v="6.87"/>
    <x v="10"/>
    <x v="2"/>
  </r>
  <r>
    <n v="45237"/>
    <x v="595"/>
    <x v="3"/>
    <x v="1"/>
    <x v="8"/>
    <s v="C-Line Magnetic Cubicle Keepers, Clear Polypropylene"/>
    <x v="3704"/>
    <n v="3"/>
    <n v="6.22"/>
    <x v="10"/>
    <x v="2"/>
  </r>
  <r>
    <n v="45237"/>
    <x v="491"/>
    <x v="10"/>
    <x v="2"/>
    <x v="9"/>
    <s v="Plantronics Audio 478 Stereo USB Headset"/>
    <x v="1143"/>
    <n v="3"/>
    <n v="22.5"/>
    <x v="10"/>
    <x v="2"/>
  </r>
  <r>
    <n v="45237"/>
    <x v="204"/>
    <x v="23"/>
    <x v="0"/>
    <x v="7"/>
    <s v="Rubber Band Ball"/>
    <x v="3900"/>
    <n v="4"/>
    <n v="0.3"/>
    <x v="10"/>
    <x v="2"/>
  </r>
  <r>
    <n v="45237"/>
    <x v="577"/>
    <x v="3"/>
    <x v="0"/>
    <x v="0"/>
    <s v="Wirebound Four 2-3/4 x 5 Forms per Page, 400 Sets per Book"/>
    <x v="3901"/>
    <n v="2"/>
    <n v="6.32"/>
    <x v="10"/>
    <x v="2"/>
  </r>
  <r>
    <n v="45237"/>
    <x v="415"/>
    <x v="46"/>
    <x v="1"/>
    <x v="5"/>
    <s v="Global Troy Executive Leather Low-Back Tilter"/>
    <x v="3583"/>
    <n v="4"/>
    <n v="100.2"/>
    <x v="10"/>
    <x v="2"/>
  </r>
  <r>
    <n v="45237"/>
    <x v="399"/>
    <x v="20"/>
    <x v="2"/>
    <x v="6"/>
    <s v="AT&amp;T SB67148 SynJ"/>
    <x v="592"/>
    <n v="4"/>
    <n v="71.27"/>
    <x v="10"/>
    <x v="2"/>
  </r>
  <r>
    <n v="45237"/>
    <x v="399"/>
    <x v="20"/>
    <x v="2"/>
    <x v="6"/>
    <s v="Jabra Supreme Plus Driver EditionÂ Headset"/>
    <x v="3902"/>
    <n v="3"/>
    <n v="100.79"/>
    <x v="10"/>
    <x v="2"/>
  </r>
  <r>
    <n v="45237"/>
    <x v="399"/>
    <x v="20"/>
    <x v="0"/>
    <x v="0"/>
    <s v="Xerox 23"/>
    <x v="115"/>
    <n v="2"/>
    <n v="6.22"/>
    <x v="10"/>
    <x v="2"/>
  </r>
  <r>
    <n v="45237"/>
    <x v="399"/>
    <x v="20"/>
    <x v="0"/>
    <x v="2"/>
    <s v="Eldon Base for stackable storage shelf, platinum"/>
    <x v="3903"/>
    <n v="3"/>
    <n v="5.84"/>
    <x v="10"/>
    <x v="2"/>
  </r>
  <r>
    <n v="45237"/>
    <x v="399"/>
    <x v="20"/>
    <x v="0"/>
    <x v="3"/>
    <s v="Ibico EB-19 Dual Function Manual Binding System"/>
    <x v="3560"/>
    <n v="2"/>
    <n v="89.95"/>
    <x v="10"/>
    <x v="2"/>
  </r>
  <r>
    <n v="45237"/>
    <x v="283"/>
    <x v="0"/>
    <x v="1"/>
    <x v="8"/>
    <s v="Executive Impressions 14&quot; Contract Wall Clock with Quartz Movement"/>
    <x v="1519"/>
    <n v="5"/>
    <n v="-17.78"/>
    <x v="10"/>
    <x v="2"/>
  </r>
  <r>
    <n v="45237"/>
    <x v="283"/>
    <x v="0"/>
    <x v="0"/>
    <x v="2"/>
    <s v="Mini 13-1/2 Capacity Data Binder Rack, Pearl"/>
    <x v="3904"/>
    <n v="3"/>
    <n v="19.63"/>
    <x v="10"/>
    <x v="2"/>
  </r>
  <r>
    <n v="45237"/>
    <x v="44"/>
    <x v="3"/>
    <x v="2"/>
    <x v="9"/>
    <s v="NETGEAR AC1750 Dual Band GigabitÂ Smart WiFi Router"/>
    <x v="145"/>
    <n v="3"/>
    <n v="163.19"/>
    <x v="10"/>
    <x v="2"/>
  </r>
  <r>
    <n v="45237"/>
    <x v="437"/>
    <x v="3"/>
    <x v="0"/>
    <x v="3"/>
    <s v="GBC VeloBinder Manual Binding System"/>
    <x v="3046"/>
    <n v="2"/>
    <n v="20.149999999999999"/>
    <x v="10"/>
    <x v="2"/>
  </r>
  <r>
    <n v="45238"/>
    <x v="704"/>
    <x v="5"/>
    <x v="1"/>
    <x v="11"/>
    <s v="Bush Somerset Collection Bookcase"/>
    <x v="3905"/>
    <n v="2"/>
    <n v="41.91"/>
    <x v="10"/>
    <x v="2"/>
  </r>
  <r>
    <n v="45238"/>
    <x v="704"/>
    <x v="5"/>
    <x v="1"/>
    <x v="5"/>
    <s v="Hon Deluxe Fabric Upholstered Stacking Chairs, Rounded Back"/>
    <x v="3906"/>
    <n v="3"/>
    <n v="219.58"/>
    <x v="10"/>
    <x v="2"/>
  </r>
  <r>
    <n v="45239"/>
    <x v="413"/>
    <x v="3"/>
    <x v="2"/>
    <x v="9"/>
    <s v="Logitech Wireless Gaming Headset G930"/>
    <x v="145"/>
    <n v="3"/>
    <n v="177.59"/>
    <x v="10"/>
    <x v="2"/>
  </r>
  <r>
    <n v="45240"/>
    <x v="593"/>
    <x v="3"/>
    <x v="0"/>
    <x v="2"/>
    <s v="File Shuttle I and Handi-File"/>
    <x v="2140"/>
    <n v="7"/>
    <n v="42.07"/>
    <x v="10"/>
    <x v="2"/>
  </r>
  <r>
    <n v="45240"/>
    <x v="593"/>
    <x v="3"/>
    <x v="0"/>
    <x v="3"/>
    <s v="Binding Machine Supplies"/>
    <x v="1663"/>
    <n v="3"/>
    <n v="24.5"/>
    <x v="10"/>
    <x v="2"/>
  </r>
  <r>
    <n v="45240"/>
    <x v="684"/>
    <x v="3"/>
    <x v="0"/>
    <x v="3"/>
    <s v="ACCOHIDE 3-Ring Binder, Blue, 1&quot;"/>
    <x v="3740"/>
    <n v="4"/>
    <n v="4.46"/>
    <x v="10"/>
    <x v="2"/>
  </r>
  <r>
    <n v="45240"/>
    <x v="684"/>
    <x v="3"/>
    <x v="0"/>
    <x v="0"/>
    <s v="Xerox 1996"/>
    <x v="331"/>
    <n v="5"/>
    <n v="15.55"/>
    <x v="10"/>
    <x v="2"/>
  </r>
  <r>
    <n v="45240"/>
    <x v="587"/>
    <x v="4"/>
    <x v="0"/>
    <x v="4"/>
    <s v="Newell 315"/>
    <x v="2821"/>
    <n v="7"/>
    <n v="10.47"/>
    <x v="10"/>
    <x v="2"/>
  </r>
  <r>
    <n v="45240"/>
    <x v="192"/>
    <x v="10"/>
    <x v="0"/>
    <x v="14"/>
    <s v="Staple remover"/>
    <x v="3907"/>
    <n v="5"/>
    <n v="-3.31"/>
    <x v="10"/>
    <x v="2"/>
  </r>
  <r>
    <n v="45240"/>
    <x v="192"/>
    <x v="10"/>
    <x v="0"/>
    <x v="2"/>
    <s v="Acco Perma 4000 Stacking Storage Drawers"/>
    <x v="1614"/>
    <n v="3"/>
    <n v="-2.44"/>
    <x v="10"/>
    <x v="2"/>
  </r>
  <r>
    <n v="45240"/>
    <x v="367"/>
    <x v="10"/>
    <x v="0"/>
    <x v="1"/>
    <s v="Avery File Folder Labels"/>
    <x v="2910"/>
    <n v="4"/>
    <n v="3.34"/>
    <x v="10"/>
    <x v="2"/>
  </r>
  <r>
    <n v="45240"/>
    <x v="367"/>
    <x v="10"/>
    <x v="2"/>
    <x v="6"/>
    <s v="Square Credit Card Reader"/>
    <x v="2237"/>
    <n v="7"/>
    <n v="-9.7899999999999991"/>
    <x v="10"/>
    <x v="2"/>
  </r>
  <r>
    <n v="45240"/>
    <x v="367"/>
    <x v="10"/>
    <x v="0"/>
    <x v="0"/>
    <s v="Xerox 1882"/>
    <x v="2969"/>
    <n v="2"/>
    <n v="32.47"/>
    <x v="10"/>
    <x v="2"/>
  </r>
  <r>
    <n v="45240"/>
    <x v="367"/>
    <x v="10"/>
    <x v="0"/>
    <x v="0"/>
    <s v="Wirebound Message Books, Four 2 3/4&quot; x 5&quot; Forms per Page, 600 Sets per Book"/>
    <x v="3908"/>
    <n v="3"/>
    <n v="7.51"/>
    <x v="10"/>
    <x v="2"/>
  </r>
  <r>
    <n v="45240"/>
    <x v="367"/>
    <x v="10"/>
    <x v="0"/>
    <x v="12"/>
    <s v="Eureka The Boss Plus 12-Amp Hard Box Upright Vacuum, Red"/>
    <x v="3909"/>
    <n v="4"/>
    <n v="29.3"/>
    <x v="10"/>
    <x v="2"/>
  </r>
  <r>
    <n v="45240"/>
    <x v="367"/>
    <x v="10"/>
    <x v="1"/>
    <x v="8"/>
    <s v="DAX Natural Wood-Tone Poster Frame"/>
    <x v="3910"/>
    <n v="7"/>
    <n v="29.66"/>
    <x v="10"/>
    <x v="2"/>
  </r>
  <r>
    <n v="45240"/>
    <x v="367"/>
    <x v="10"/>
    <x v="0"/>
    <x v="0"/>
    <s v="Xerox 1924"/>
    <x v="973"/>
    <n v="1"/>
    <n v="1.68"/>
    <x v="10"/>
    <x v="2"/>
  </r>
  <r>
    <n v="45240"/>
    <x v="367"/>
    <x v="10"/>
    <x v="2"/>
    <x v="9"/>
    <s v="Memorex 25GB 6X Branded Blu-Ray Recordable Disc, 30/Pack"/>
    <x v="3911"/>
    <n v="7"/>
    <n v="-29.07"/>
    <x v="10"/>
    <x v="2"/>
  </r>
  <r>
    <n v="45240"/>
    <x v="367"/>
    <x v="10"/>
    <x v="0"/>
    <x v="3"/>
    <s v="GBC Twin Loop Wire Binding Elements"/>
    <x v="3912"/>
    <n v="7"/>
    <n v="-46.59"/>
    <x v="10"/>
    <x v="2"/>
  </r>
  <r>
    <n v="45240"/>
    <x v="282"/>
    <x v="0"/>
    <x v="2"/>
    <x v="9"/>
    <s v="Kensington SlimBlade Notebook Wireless Mouse with Nano Receiver"/>
    <x v="3913"/>
    <n v="7"/>
    <n v="48.99"/>
    <x v="10"/>
    <x v="2"/>
  </r>
  <r>
    <n v="45240"/>
    <x v="666"/>
    <x v="24"/>
    <x v="1"/>
    <x v="8"/>
    <s v="3M Polarizing Light Filter Sleeves"/>
    <x v="1325"/>
    <n v="2"/>
    <n v="17.16"/>
    <x v="10"/>
    <x v="2"/>
  </r>
  <r>
    <n v="45240"/>
    <x v="666"/>
    <x v="24"/>
    <x v="0"/>
    <x v="3"/>
    <s v="Wilson Jones Ledger-Size, Piano-Hinge Binder, 2&quot;, Blue"/>
    <x v="105"/>
    <n v="2"/>
    <n v="39.340000000000003"/>
    <x v="10"/>
    <x v="2"/>
  </r>
  <r>
    <n v="45240"/>
    <x v="562"/>
    <x v="20"/>
    <x v="0"/>
    <x v="3"/>
    <s v="Canvas Sectional Post Binders"/>
    <x v="3914"/>
    <n v="1"/>
    <n v="7.38"/>
    <x v="10"/>
    <x v="2"/>
  </r>
  <r>
    <n v="45240"/>
    <x v="562"/>
    <x v="20"/>
    <x v="0"/>
    <x v="3"/>
    <s v="Wilson Jones Century Plastic Molded Ring Binders"/>
    <x v="1782"/>
    <n v="3"/>
    <n v="16.82"/>
    <x v="10"/>
    <x v="2"/>
  </r>
  <r>
    <n v="45240"/>
    <x v="170"/>
    <x v="3"/>
    <x v="0"/>
    <x v="0"/>
    <s v="Embossed Ink Jet Note Cards"/>
    <x v="3915"/>
    <n v="3"/>
    <n v="32.5"/>
    <x v="10"/>
    <x v="2"/>
  </r>
  <r>
    <n v="45240"/>
    <x v="170"/>
    <x v="3"/>
    <x v="0"/>
    <x v="12"/>
    <s v="Belkin F9S820V06 8 Outlet Surge"/>
    <x v="1096"/>
    <n v="4"/>
    <n v="38.979999999999997"/>
    <x v="10"/>
    <x v="2"/>
  </r>
  <r>
    <n v="45240"/>
    <x v="170"/>
    <x v="3"/>
    <x v="1"/>
    <x v="8"/>
    <s v="Howard Miller 11-1/2&quot; Diameter Ridgewood Wall Clock"/>
    <x v="3916"/>
    <n v="9"/>
    <n v="191.66"/>
    <x v="10"/>
    <x v="2"/>
  </r>
  <r>
    <n v="45240"/>
    <x v="170"/>
    <x v="3"/>
    <x v="0"/>
    <x v="0"/>
    <s v="Xerox 1933"/>
    <x v="2416"/>
    <n v="5"/>
    <n v="28.86"/>
    <x v="10"/>
    <x v="2"/>
  </r>
  <r>
    <n v="45240"/>
    <x v="170"/>
    <x v="3"/>
    <x v="0"/>
    <x v="2"/>
    <s v="Standard Rollaway File with Lock"/>
    <x v="3917"/>
    <n v="4"/>
    <n v="187.4"/>
    <x v="10"/>
    <x v="2"/>
  </r>
  <r>
    <n v="45240"/>
    <x v="170"/>
    <x v="3"/>
    <x v="0"/>
    <x v="3"/>
    <s v="Peel &amp; Stick Add-On Corner Pockets"/>
    <x v="193"/>
    <n v="3"/>
    <n v="1.81"/>
    <x v="10"/>
    <x v="2"/>
  </r>
  <r>
    <n v="45240"/>
    <x v="170"/>
    <x v="3"/>
    <x v="0"/>
    <x v="4"/>
    <s v="Newell 338"/>
    <x v="2742"/>
    <n v="5"/>
    <n v="3.97"/>
    <x v="10"/>
    <x v="2"/>
  </r>
  <r>
    <n v="45240"/>
    <x v="151"/>
    <x v="3"/>
    <x v="1"/>
    <x v="8"/>
    <s v="Eldon Expressions Wood and Plastic Desk Accessories, Oak"/>
    <x v="1375"/>
    <n v="1"/>
    <n v="2.79"/>
    <x v="10"/>
    <x v="2"/>
  </r>
  <r>
    <n v="45240"/>
    <x v="644"/>
    <x v="3"/>
    <x v="0"/>
    <x v="2"/>
    <s v="Acco Perma 2700 Stacking Storage Drawers"/>
    <x v="3918"/>
    <n v="1"/>
    <n v="4.46"/>
    <x v="10"/>
    <x v="2"/>
  </r>
  <r>
    <n v="45240"/>
    <x v="9"/>
    <x v="10"/>
    <x v="0"/>
    <x v="0"/>
    <s v="Xerox 227"/>
    <x v="792"/>
    <n v="6"/>
    <n v="10.89"/>
    <x v="10"/>
    <x v="2"/>
  </r>
  <r>
    <n v="45240"/>
    <x v="48"/>
    <x v="39"/>
    <x v="2"/>
    <x v="6"/>
    <s v="Samsung Convoy 3"/>
    <x v="3919"/>
    <n v="2"/>
    <n v="62.15"/>
    <x v="10"/>
    <x v="2"/>
  </r>
  <r>
    <n v="45240"/>
    <x v="48"/>
    <x v="39"/>
    <x v="1"/>
    <x v="11"/>
    <s v="Sauder Facets Collection Library, Sky Alder Finish"/>
    <x v="1635"/>
    <n v="2"/>
    <n v="54.71"/>
    <x v="10"/>
    <x v="2"/>
  </r>
  <r>
    <n v="45240"/>
    <x v="72"/>
    <x v="20"/>
    <x v="0"/>
    <x v="3"/>
    <s v="Presstex Flexible Ring Binders"/>
    <x v="2788"/>
    <n v="1"/>
    <n v="1.37"/>
    <x v="10"/>
    <x v="2"/>
  </r>
  <r>
    <n v="45240"/>
    <x v="72"/>
    <x v="20"/>
    <x v="2"/>
    <x v="6"/>
    <s v="BlackBerry Q10"/>
    <x v="502"/>
    <n v="7"/>
    <n v="220.48"/>
    <x v="10"/>
    <x v="2"/>
  </r>
  <r>
    <n v="45241"/>
    <x v="741"/>
    <x v="20"/>
    <x v="2"/>
    <x v="9"/>
    <s v="Micropad Numeric Keypads"/>
    <x v="2388"/>
    <n v="3"/>
    <n v="14.99"/>
    <x v="10"/>
    <x v="2"/>
  </r>
  <r>
    <n v="45241"/>
    <x v="741"/>
    <x v="20"/>
    <x v="0"/>
    <x v="2"/>
    <s v="Safco Steel Mobile File Cart"/>
    <x v="3920"/>
    <n v="1"/>
    <n v="20.84"/>
    <x v="10"/>
    <x v="2"/>
  </r>
  <r>
    <n v="45241"/>
    <x v="653"/>
    <x v="1"/>
    <x v="2"/>
    <x v="9"/>
    <s v="Belkin F8E887 USB Wired Ergonomic Keyboard"/>
    <x v="574"/>
    <n v="4"/>
    <n v="1.2"/>
    <x v="10"/>
    <x v="2"/>
  </r>
  <r>
    <n v="45241"/>
    <x v="653"/>
    <x v="1"/>
    <x v="1"/>
    <x v="5"/>
    <s v="Global Chrome Stack Chair"/>
    <x v="1435"/>
    <n v="2"/>
    <n v="-2.06"/>
    <x v="10"/>
    <x v="2"/>
  </r>
  <r>
    <n v="45241"/>
    <x v="437"/>
    <x v="14"/>
    <x v="2"/>
    <x v="6"/>
    <s v="Digium D40 VoIP phone"/>
    <x v="1181"/>
    <n v="2"/>
    <n v="74.81"/>
    <x v="10"/>
    <x v="2"/>
  </r>
  <r>
    <n v="45241"/>
    <x v="328"/>
    <x v="3"/>
    <x v="1"/>
    <x v="8"/>
    <s v="Eldon Regeneration Recycled Desk Accessories, Smoke"/>
    <x v="3921"/>
    <n v="4"/>
    <n v="2.23"/>
    <x v="10"/>
    <x v="2"/>
  </r>
  <r>
    <n v="45241"/>
    <x v="162"/>
    <x v="16"/>
    <x v="0"/>
    <x v="3"/>
    <s v="Ibico Standard Transparent Covers"/>
    <x v="3922"/>
    <n v="2"/>
    <n v="-6.92"/>
    <x v="10"/>
    <x v="2"/>
  </r>
  <r>
    <n v="45241"/>
    <x v="162"/>
    <x v="16"/>
    <x v="0"/>
    <x v="12"/>
    <s v="Sanyo 2.5 Cubic Foot Mid-Size Office Refrigerators"/>
    <x v="3923"/>
    <n v="3"/>
    <n v="50.37"/>
    <x v="10"/>
    <x v="2"/>
  </r>
  <r>
    <n v="45241"/>
    <x v="615"/>
    <x v="20"/>
    <x v="0"/>
    <x v="2"/>
    <s v="Staple magnet"/>
    <x v="3924"/>
    <n v="3"/>
    <n v="7.88"/>
    <x v="10"/>
    <x v="2"/>
  </r>
  <r>
    <n v="45241"/>
    <x v="615"/>
    <x v="20"/>
    <x v="2"/>
    <x v="9"/>
    <s v="KeyTronicÂ E03601U1 -Â KeyboardÂ - Beige"/>
    <x v="3925"/>
    <n v="2"/>
    <n v="6.48"/>
    <x v="10"/>
    <x v="2"/>
  </r>
  <r>
    <n v="45241"/>
    <x v="615"/>
    <x v="20"/>
    <x v="0"/>
    <x v="4"/>
    <s v="Boston School Pro Electric Pencil Sharpener, 1670"/>
    <x v="805"/>
    <n v="3"/>
    <n v="25.09"/>
    <x v="10"/>
    <x v="2"/>
  </r>
  <r>
    <n v="45241"/>
    <x v="615"/>
    <x v="20"/>
    <x v="1"/>
    <x v="5"/>
    <s v="Global Wood Trimmed Manager's Task Chair, Khaki"/>
    <x v="3926"/>
    <n v="3"/>
    <n v="8.19"/>
    <x v="10"/>
    <x v="2"/>
  </r>
  <r>
    <n v="45241"/>
    <x v="615"/>
    <x v="20"/>
    <x v="0"/>
    <x v="3"/>
    <s v="Deluxe Heavy-Duty Vinyl Round Ring Binder"/>
    <x v="3927"/>
    <n v="3"/>
    <n v="17.190000000000001"/>
    <x v="10"/>
    <x v="2"/>
  </r>
  <r>
    <n v="45241"/>
    <x v="615"/>
    <x v="20"/>
    <x v="0"/>
    <x v="3"/>
    <s v="XtraLife ClearVue Slant-D Ring Binder, White, 3&quot;"/>
    <x v="3928"/>
    <n v="3"/>
    <n v="11.45"/>
    <x v="10"/>
    <x v="2"/>
  </r>
  <r>
    <n v="45241"/>
    <x v="269"/>
    <x v="3"/>
    <x v="1"/>
    <x v="8"/>
    <s v="Magnifier Swing Arm Lamp"/>
    <x v="2237"/>
    <n v="2"/>
    <n v="10.91"/>
    <x v="10"/>
    <x v="2"/>
  </r>
  <r>
    <n v="45241"/>
    <x v="269"/>
    <x v="3"/>
    <x v="1"/>
    <x v="5"/>
    <s v="Hon Every-Day Series Multi-Task Chairs"/>
    <x v="3929"/>
    <n v="3"/>
    <n v="0"/>
    <x v="10"/>
    <x v="2"/>
  </r>
  <r>
    <n v="45241"/>
    <x v="269"/>
    <x v="3"/>
    <x v="0"/>
    <x v="3"/>
    <s v="Avery Poly Binder Pockets"/>
    <x v="1979"/>
    <n v="11"/>
    <n v="11.03"/>
    <x v="10"/>
    <x v="2"/>
  </r>
  <r>
    <n v="45241"/>
    <x v="756"/>
    <x v="18"/>
    <x v="1"/>
    <x v="13"/>
    <s v="Balt Solid Wood Round Tables"/>
    <x v="3930"/>
    <n v="6"/>
    <n v="241.1"/>
    <x v="10"/>
    <x v="2"/>
  </r>
  <r>
    <n v="45241"/>
    <x v="774"/>
    <x v="1"/>
    <x v="0"/>
    <x v="4"/>
    <s v="Newell 332"/>
    <x v="1787"/>
    <n v="6"/>
    <n v="1.23"/>
    <x v="10"/>
    <x v="2"/>
  </r>
  <r>
    <n v="45242"/>
    <x v="102"/>
    <x v="12"/>
    <x v="0"/>
    <x v="3"/>
    <s v="Avery Durable Slant Ring Binders With Label Holder"/>
    <x v="3931"/>
    <n v="5"/>
    <n v="-4.5999999999999996"/>
    <x v="10"/>
    <x v="2"/>
  </r>
  <r>
    <n v="45242"/>
    <x v="102"/>
    <x v="12"/>
    <x v="0"/>
    <x v="3"/>
    <s v="Round Ring Binders"/>
    <x v="621"/>
    <n v="7"/>
    <n v="-3.35"/>
    <x v="10"/>
    <x v="2"/>
  </r>
  <r>
    <n v="45242"/>
    <x v="102"/>
    <x v="12"/>
    <x v="2"/>
    <x v="9"/>
    <s v="Micropad Numeric Keypads"/>
    <x v="665"/>
    <n v="2"/>
    <n v="2"/>
    <x v="10"/>
    <x v="2"/>
  </r>
  <r>
    <n v="45242"/>
    <x v="136"/>
    <x v="18"/>
    <x v="0"/>
    <x v="10"/>
    <s v="Tyvek  Top-Opening Peel &amp; Seel  Envelopes, Gray"/>
    <x v="3932"/>
    <n v="8"/>
    <n v="129.38"/>
    <x v="10"/>
    <x v="2"/>
  </r>
  <r>
    <n v="45242"/>
    <x v="136"/>
    <x v="18"/>
    <x v="0"/>
    <x v="12"/>
    <s v="Belkin F9H710-06 7 Outlet SurgeMaster Surge Protector"/>
    <x v="1859"/>
    <n v="2"/>
    <n v="10.55"/>
    <x v="10"/>
    <x v="2"/>
  </r>
  <r>
    <n v="45242"/>
    <x v="136"/>
    <x v="18"/>
    <x v="0"/>
    <x v="0"/>
    <s v="Xerox 1896"/>
    <x v="381"/>
    <n v="2"/>
    <n v="8.99"/>
    <x v="10"/>
    <x v="2"/>
  </r>
  <r>
    <n v="45242"/>
    <x v="136"/>
    <x v="18"/>
    <x v="0"/>
    <x v="4"/>
    <s v="Newell 332"/>
    <x v="3933"/>
    <n v="7"/>
    <n v="5.56"/>
    <x v="10"/>
    <x v="2"/>
  </r>
  <r>
    <n v="45242"/>
    <x v="136"/>
    <x v="18"/>
    <x v="0"/>
    <x v="3"/>
    <s v="Cardinal Slant-D Ring Binders"/>
    <x v="3934"/>
    <n v="2"/>
    <n v="8.69"/>
    <x v="10"/>
    <x v="2"/>
  </r>
  <r>
    <n v="45242"/>
    <x v="530"/>
    <x v="10"/>
    <x v="1"/>
    <x v="5"/>
    <s v="Global Leather and Oak Executive Chair, Black"/>
    <x v="3935"/>
    <n v="7"/>
    <n v="-21.07"/>
    <x v="10"/>
    <x v="2"/>
  </r>
  <r>
    <n v="45242"/>
    <x v="530"/>
    <x v="10"/>
    <x v="0"/>
    <x v="12"/>
    <s v="Holmes Replacement Filter for HEPA Air Cleaner, Very Large Room, HEPA Filter"/>
    <x v="3936"/>
    <n v="2"/>
    <n v="33.03"/>
    <x v="10"/>
    <x v="2"/>
  </r>
  <r>
    <n v="45242"/>
    <x v="530"/>
    <x v="10"/>
    <x v="0"/>
    <x v="7"/>
    <s v="OIC Bulk Pack Metal Binder Clips"/>
    <x v="3937"/>
    <n v="6"/>
    <n v="5.44"/>
    <x v="10"/>
    <x v="2"/>
  </r>
  <r>
    <n v="45242"/>
    <x v="530"/>
    <x v="10"/>
    <x v="1"/>
    <x v="5"/>
    <s v="Hon Deluxe Fabric Upholstered Stacking Chairs, Rounded Back"/>
    <x v="3938"/>
    <n v="9"/>
    <n v="0"/>
    <x v="10"/>
    <x v="2"/>
  </r>
  <r>
    <n v="45242"/>
    <x v="530"/>
    <x v="10"/>
    <x v="1"/>
    <x v="5"/>
    <s v="Hon 4070 Series Pagoda Round Back Stacking Chairs"/>
    <x v="3939"/>
    <n v="2"/>
    <n v="-12.84"/>
    <x v="10"/>
    <x v="2"/>
  </r>
  <r>
    <n v="45242"/>
    <x v="233"/>
    <x v="3"/>
    <x v="2"/>
    <x v="6"/>
    <s v="Panasonic KX TS3282W Corded phone"/>
    <x v="3940"/>
    <n v="3"/>
    <n v="25.5"/>
    <x v="10"/>
    <x v="2"/>
  </r>
  <r>
    <n v="45242"/>
    <x v="233"/>
    <x v="3"/>
    <x v="1"/>
    <x v="13"/>
    <s v="Global Adaptabilities Conference Tables"/>
    <x v="714"/>
    <n v="3"/>
    <n v="-8.43"/>
    <x v="10"/>
    <x v="2"/>
  </r>
  <r>
    <n v="45242"/>
    <x v="153"/>
    <x v="1"/>
    <x v="1"/>
    <x v="8"/>
    <s v="DAX Charcoal/Nickel-Tone Document Frame, 5 x 7"/>
    <x v="3314"/>
    <n v="6"/>
    <n v="-8.5299999999999994"/>
    <x v="10"/>
    <x v="2"/>
  </r>
  <r>
    <n v="45243"/>
    <x v="365"/>
    <x v="22"/>
    <x v="0"/>
    <x v="4"/>
    <s v="Boston 16801 Nautilus Battery Pencil Sharpener"/>
    <x v="3941"/>
    <n v="2"/>
    <n v="11.45"/>
    <x v="10"/>
    <x v="2"/>
  </r>
  <r>
    <n v="45243"/>
    <x v="106"/>
    <x v="25"/>
    <x v="0"/>
    <x v="14"/>
    <s v="Acme Forged Steel Scissors with Black Enamel Handles"/>
    <x v="3942"/>
    <n v="7"/>
    <n v="5.87"/>
    <x v="10"/>
    <x v="2"/>
  </r>
  <r>
    <n v="45243"/>
    <x v="775"/>
    <x v="22"/>
    <x v="1"/>
    <x v="8"/>
    <s v="Eldon Image Series Desk Accessories, Burgundy"/>
    <x v="3886"/>
    <n v="1"/>
    <n v="1.5"/>
    <x v="10"/>
    <x v="2"/>
  </r>
  <r>
    <n v="45243"/>
    <x v="684"/>
    <x v="2"/>
    <x v="0"/>
    <x v="0"/>
    <s v="White Computer Printout Paper by Universal"/>
    <x v="3943"/>
    <n v="7"/>
    <n v="78.680000000000007"/>
    <x v="10"/>
    <x v="2"/>
  </r>
  <r>
    <n v="45243"/>
    <x v="162"/>
    <x v="1"/>
    <x v="0"/>
    <x v="3"/>
    <s v="XtraLife ClearVue Slant-D Ring Binders by Cardinal"/>
    <x v="3944"/>
    <n v="2"/>
    <n v="-4.7"/>
    <x v="10"/>
    <x v="2"/>
  </r>
  <r>
    <n v="45243"/>
    <x v="38"/>
    <x v="20"/>
    <x v="0"/>
    <x v="2"/>
    <s v="Tenex File Box, Personal Filing Tote with Lid, Black"/>
    <x v="2011"/>
    <n v="5"/>
    <n v="20.16"/>
    <x v="10"/>
    <x v="2"/>
  </r>
  <r>
    <n v="45243"/>
    <x v="38"/>
    <x v="20"/>
    <x v="0"/>
    <x v="2"/>
    <s v="Eldon Simplefile Box Office"/>
    <x v="3945"/>
    <n v="2"/>
    <n v="6.97"/>
    <x v="10"/>
    <x v="2"/>
  </r>
  <r>
    <n v="45243"/>
    <x v="38"/>
    <x v="20"/>
    <x v="0"/>
    <x v="4"/>
    <s v="Boston Electric Pencil Sharpener, Model 1818, Charcoal Black"/>
    <x v="2117"/>
    <n v="5"/>
    <n v="39.409999999999997"/>
    <x v="10"/>
    <x v="2"/>
  </r>
  <r>
    <n v="45243"/>
    <x v="38"/>
    <x v="20"/>
    <x v="0"/>
    <x v="2"/>
    <s v="Portable Personal File Box"/>
    <x v="1263"/>
    <n v="3"/>
    <n v="9.89"/>
    <x v="10"/>
    <x v="2"/>
  </r>
  <r>
    <n v="45243"/>
    <x v="324"/>
    <x v="39"/>
    <x v="1"/>
    <x v="8"/>
    <s v="Master Giant Foot Doorstop, Safety Yellow"/>
    <x v="1572"/>
    <n v="4"/>
    <n v="13.05"/>
    <x v="10"/>
    <x v="2"/>
  </r>
  <r>
    <n v="45243"/>
    <x v="619"/>
    <x v="20"/>
    <x v="2"/>
    <x v="6"/>
    <s v="Xiaomi Mi3"/>
    <x v="3946"/>
    <n v="4"/>
    <n v="592.79"/>
    <x v="10"/>
    <x v="2"/>
  </r>
  <r>
    <n v="45243"/>
    <x v="619"/>
    <x v="20"/>
    <x v="0"/>
    <x v="1"/>
    <s v="Avery 499"/>
    <x v="98"/>
    <n v="3"/>
    <n v="6.87"/>
    <x v="10"/>
    <x v="2"/>
  </r>
  <r>
    <n v="45243"/>
    <x v="675"/>
    <x v="22"/>
    <x v="1"/>
    <x v="8"/>
    <s v="DAX Solid Wood Frames"/>
    <x v="4"/>
    <n v="2"/>
    <n v="7.23"/>
    <x v="10"/>
    <x v="2"/>
  </r>
  <r>
    <n v="45244"/>
    <x v="158"/>
    <x v="4"/>
    <x v="2"/>
    <x v="9"/>
    <s v="Logitech diNovo Edge Keyboard"/>
    <x v="3947"/>
    <n v="2"/>
    <n v="115"/>
    <x v="10"/>
    <x v="2"/>
  </r>
  <r>
    <n v="45244"/>
    <x v="158"/>
    <x v="4"/>
    <x v="0"/>
    <x v="0"/>
    <s v="Xerox 4200 Series MultiUse Premium Copy Paper (20Lb. and 84 Bright)"/>
    <x v="1685"/>
    <n v="1"/>
    <n v="2.38"/>
    <x v="10"/>
    <x v="2"/>
  </r>
  <r>
    <n v="45244"/>
    <x v="158"/>
    <x v="4"/>
    <x v="0"/>
    <x v="3"/>
    <s v="ACCOHIDE 3-Ring Binder, Blue, 1&quot;"/>
    <x v="1985"/>
    <n v="2"/>
    <n v="3.88"/>
    <x v="10"/>
    <x v="2"/>
  </r>
  <r>
    <n v="45244"/>
    <x v="776"/>
    <x v="3"/>
    <x v="0"/>
    <x v="1"/>
    <s v="Avery 52"/>
    <x v="1764"/>
    <n v="2"/>
    <n v="3.47"/>
    <x v="10"/>
    <x v="2"/>
  </r>
  <r>
    <n v="45244"/>
    <x v="708"/>
    <x v="0"/>
    <x v="0"/>
    <x v="3"/>
    <s v="Binder Posts"/>
    <x v="2256"/>
    <n v="2"/>
    <n v="-3.9"/>
    <x v="10"/>
    <x v="2"/>
  </r>
  <r>
    <n v="45244"/>
    <x v="337"/>
    <x v="20"/>
    <x v="1"/>
    <x v="5"/>
    <s v="Hon GuestStacker Chair"/>
    <x v="3445"/>
    <n v="2"/>
    <n v="72.53"/>
    <x v="10"/>
    <x v="2"/>
  </r>
  <r>
    <n v="45244"/>
    <x v="337"/>
    <x v="20"/>
    <x v="0"/>
    <x v="2"/>
    <s v="Tenex Personal Project File with Scoop Front Design, Black"/>
    <x v="3948"/>
    <n v="3"/>
    <n v="10.51"/>
    <x v="10"/>
    <x v="2"/>
  </r>
  <r>
    <n v="45244"/>
    <x v="632"/>
    <x v="2"/>
    <x v="1"/>
    <x v="5"/>
    <s v="Global Ergonomic Managers Chair"/>
    <x v="3949"/>
    <n v="3"/>
    <n v="-21.72"/>
    <x v="10"/>
    <x v="2"/>
  </r>
  <r>
    <n v="45244"/>
    <x v="632"/>
    <x v="2"/>
    <x v="2"/>
    <x v="16"/>
    <s v="Sharp AL-1530CS Digital Copier"/>
    <x v="768"/>
    <n v="4"/>
    <n v="180"/>
    <x v="10"/>
    <x v="2"/>
  </r>
  <r>
    <n v="45244"/>
    <x v="632"/>
    <x v="2"/>
    <x v="1"/>
    <x v="8"/>
    <s v="DAX Contemporary Wood Frame with Silver Metal Mat, Desktop, 11 x 14 Size"/>
    <x v="2996"/>
    <n v="3"/>
    <n v="9.7200000000000006"/>
    <x v="10"/>
    <x v="2"/>
  </r>
  <r>
    <n v="45244"/>
    <x v="560"/>
    <x v="3"/>
    <x v="0"/>
    <x v="4"/>
    <s v="Newell 35"/>
    <x v="1026"/>
    <n v="3"/>
    <n v="2.85"/>
    <x v="10"/>
    <x v="2"/>
  </r>
  <r>
    <n v="45244"/>
    <x v="176"/>
    <x v="7"/>
    <x v="0"/>
    <x v="0"/>
    <s v="Tops Wirebound Message Log Books"/>
    <x v="0"/>
    <n v="5"/>
    <n v="7.57"/>
    <x v="10"/>
    <x v="2"/>
  </r>
  <r>
    <n v="45244"/>
    <x v="176"/>
    <x v="7"/>
    <x v="1"/>
    <x v="8"/>
    <s v="Stacking Trays by OIC"/>
    <x v="611"/>
    <n v="4"/>
    <n v="6.57"/>
    <x v="10"/>
    <x v="2"/>
  </r>
  <r>
    <n v="45244"/>
    <x v="361"/>
    <x v="36"/>
    <x v="2"/>
    <x v="6"/>
    <s v="BlueLounge Milo Smartphone Stand, White/Metallic"/>
    <x v="1236"/>
    <n v="3"/>
    <n v="25.19"/>
    <x v="10"/>
    <x v="2"/>
  </r>
  <r>
    <n v="45244"/>
    <x v="0"/>
    <x v="20"/>
    <x v="2"/>
    <x v="6"/>
    <s v="SmartStand Mobile Device Holder, Assorted Colors"/>
    <x v="51"/>
    <n v="2"/>
    <n v="3.91"/>
    <x v="10"/>
    <x v="2"/>
  </r>
  <r>
    <n v="45244"/>
    <x v="0"/>
    <x v="20"/>
    <x v="0"/>
    <x v="4"/>
    <s v="Boston Home &amp; Office Model 2000 Electric Pencil Sharpeners"/>
    <x v="3950"/>
    <n v="1"/>
    <n v="6.15"/>
    <x v="10"/>
    <x v="2"/>
  </r>
  <r>
    <n v="45245"/>
    <x v="660"/>
    <x v="3"/>
    <x v="2"/>
    <x v="9"/>
    <s v="ImationÂ 16GB Mini TravelDrive USB 2.0Â Flash Drive"/>
    <x v="3951"/>
    <n v="3"/>
    <n v="40.75"/>
    <x v="10"/>
    <x v="2"/>
  </r>
  <r>
    <n v="45245"/>
    <x v="614"/>
    <x v="3"/>
    <x v="0"/>
    <x v="3"/>
    <s v="Fellowes PB500 Electric Punch Plastic Comb Binding Machine with Manual Bind"/>
    <x v="3952"/>
    <n v="1"/>
    <n v="381.3"/>
    <x v="10"/>
    <x v="2"/>
  </r>
  <r>
    <n v="45245"/>
    <x v="614"/>
    <x v="3"/>
    <x v="0"/>
    <x v="3"/>
    <s v="Avery Self-Adhesive Photo Pockets for Polaroid Photos"/>
    <x v="3953"/>
    <n v="7"/>
    <n v="13.35"/>
    <x v="10"/>
    <x v="2"/>
  </r>
  <r>
    <n v="45245"/>
    <x v="123"/>
    <x v="3"/>
    <x v="2"/>
    <x v="6"/>
    <s v="Polycom SoundPoint IP 450 VoIP phone"/>
    <x v="3954"/>
    <n v="2"/>
    <n v="27.1"/>
    <x v="10"/>
    <x v="2"/>
  </r>
  <r>
    <n v="45245"/>
    <x v="402"/>
    <x v="25"/>
    <x v="1"/>
    <x v="13"/>
    <s v="Hon Racetrack Conference Tables"/>
    <x v="3955"/>
    <n v="4"/>
    <n v="-199.51"/>
    <x v="10"/>
    <x v="2"/>
  </r>
  <r>
    <n v="45246"/>
    <x v="131"/>
    <x v="31"/>
    <x v="0"/>
    <x v="10"/>
    <s v="Staple envelope"/>
    <x v="1680"/>
    <n v="5"/>
    <n v="13.35"/>
    <x v="10"/>
    <x v="2"/>
  </r>
  <r>
    <n v="45246"/>
    <x v="24"/>
    <x v="3"/>
    <x v="0"/>
    <x v="3"/>
    <s v="Round Ring Binders"/>
    <x v="160"/>
    <n v="5"/>
    <n v="2.81"/>
    <x v="10"/>
    <x v="2"/>
  </r>
  <r>
    <n v="45247"/>
    <x v="389"/>
    <x v="31"/>
    <x v="0"/>
    <x v="3"/>
    <s v="Avery Non-Stick Binders"/>
    <x v="1142"/>
    <n v="3"/>
    <n v="3.37"/>
    <x v="10"/>
    <x v="2"/>
  </r>
  <r>
    <n v="45247"/>
    <x v="497"/>
    <x v="0"/>
    <x v="2"/>
    <x v="6"/>
    <s v="Apple EarPods with Remote and Mic"/>
    <x v="1058"/>
    <n v="3"/>
    <n v="6.72"/>
    <x v="10"/>
    <x v="2"/>
  </r>
  <r>
    <n v="45247"/>
    <x v="497"/>
    <x v="0"/>
    <x v="0"/>
    <x v="0"/>
    <s v="TOPS Voice Message Log Book, Flash Format"/>
    <x v="3262"/>
    <n v="4"/>
    <n v="5.52"/>
    <x v="10"/>
    <x v="2"/>
  </r>
  <r>
    <n v="45247"/>
    <x v="631"/>
    <x v="3"/>
    <x v="0"/>
    <x v="14"/>
    <s v="Acme Tagit Stainless Steel Antibacterial Scissors"/>
    <x v="3956"/>
    <n v="5"/>
    <n v="13.37"/>
    <x v="10"/>
    <x v="2"/>
  </r>
  <r>
    <n v="45248"/>
    <x v="299"/>
    <x v="39"/>
    <x v="0"/>
    <x v="2"/>
    <s v="Tennsco Snap-Together Open Shelving Units, Starter Sets and Add-On Units"/>
    <x v="1410"/>
    <n v="4"/>
    <n v="55.9"/>
    <x v="10"/>
    <x v="2"/>
  </r>
  <r>
    <n v="45248"/>
    <x v="188"/>
    <x v="0"/>
    <x v="0"/>
    <x v="4"/>
    <s v="4009 Highlighters by Sanford"/>
    <x v="1380"/>
    <n v="2"/>
    <n v="1.03"/>
    <x v="10"/>
    <x v="2"/>
  </r>
  <r>
    <n v="45248"/>
    <x v="188"/>
    <x v="0"/>
    <x v="0"/>
    <x v="1"/>
    <s v="Avery 4027 File Folder Labels for Dot Matrix Printers, 5000 Labels per Box, White"/>
    <x v="3957"/>
    <n v="2"/>
    <n v="15.88"/>
    <x v="10"/>
    <x v="2"/>
  </r>
  <r>
    <n v="45248"/>
    <x v="188"/>
    <x v="0"/>
    <x v="0"/>
    <x v="0"/>
    <s v="Xerox 1881"/>
    <x v="578"/>
    <n v="2"/>
    <n v="6.63"/>
    <x v="10"/>
    <x v="2"/>
  </r>
  <r>
    <n v="45248"/>
    <x v="188"/>
    <x v="0"/>
    <x v="1"/>
    <x v="5"/>
    <s v="Global Value Steno Chair, Gray"/>
    <x v="3958"/>
    <n v="6"/>
    <n v="-18.22"/>
    <x v="10"/>
    <x v="2"/>
  </r>
  <r>
    <n v="45248"/>
    <x v="191"/>
    <x v="10"/>
    <x v="0"/>
    <x v="12"/>
    <s v="Holmes 99% HEPA Air Purifier"/>
    <x v="3959"/>
    <n v="6"/>
    <n v="16.89"/>
    <x v="10"/>
    <x v="2"/>
  </r>
  <r>
    <n v="45248"/>
    <x v="492"/>
    <x v="3"/>
    <x v="2"/>
    <x v="6"/>
    <s v="Grandstream GXP2100 Mainstream Business Phone"/>
    <x v="3960"/>
    <n v="1"/>
    <n v="6.12"/>
    <x v="10"/>
    <x v="2"/>
  </r>
  <r>
    <n v="45248"/>
    <x v="492"/>
    <x v="3"/>
    <x v="0"/>
    <x v="12"/>
    <s v="Fellowes Command Center 5-outlet power strip"/>
    <x v="3961"/>
    <n v="1"/>
    <n v="18.32"/>
    <x v="10"/>
    <x v="2"/>
  </r>
  <r>
    <n v="45248"/>
    <x v="63"/>
    <x v="14"/>
    <x v="1"/>
    <x v="5"/>
    <s v="Novimex Swivel Fabric Task Chair"/>
    <x v="2143"/>
    <n v="2"/>
    <n v="33.22"/>
    <x v="10"/>
    <x v="2"/>
  </r>
  <r>
    <n v="45248"/>
    <x v="385"/>
    <x v="33"/>
    <x v="2"/>
    <x v="9"/>
    <s v="LogitechÂ Z-906 Speaker sys - home theater - 5.1-CH"/>
    <x v="3962"/>
    <n v="4"/>
    <n v="527.98"/>
    <x v="10"/>
    <x v="2"/>
  </r>
  <r>
    <n v="45248"/>
    <x v="190"/>
    <x v="3"/>
    <x v="2"/>
    <x v="9"/>
    <s v="WD My Passport Ultra 2TB Portable External Hard Drive"/>
    <x v="3963"/>
    <n v="5"/>
    <n v="95.2"/>
    <x v="10"/>
    <x v="2"/>
  </r>
  <r>
    <n v="45248"/>
    <x v="737"/>
    <x v="3"/>
    <x v="0"/>
    <x v="3"/>
    <s v="Recycled Premium Regency Composition Covers"/>
    <x v="3338"/>
    <n v="5"/>
    <n v="22.16"/>
    <x v="10"/>
    <x v="2"/>
  </r>
  <r>
    <n v="45249"/>
    <x v="724"/>
    <x v="20"/>
    <x v="0"/>
    <x v="3"/>
    <s v="Avery Hanging File Binders"/>
    <x v="632"/>
    <n v="3"/>
    <n v="4.66"/>
    <x v="10"/>
    <x v="2"/>
  </r>
  <r>
    <n v="45249"/>
    <x v="724"/>
    <x v="20"/>
    <x v="0"/>
    <x v="2"/>
    <s v="Fellowes Neat Ideas Storage Cubes"/>
    <x v="92"/>
    <n v="2"/>
    <n v="2.6"/>
    <x v="10"/>
    <x v="2"/>
  </r>
  <r>
    <n v="45249"/>
    <x v="724"/>
    <x v="20"/>
    <x v="0"/>
    <x v="2"/>
    <s v="Advantus Rolling Storage Box"/>
    <x v="2124"/>
    <n v="4"/>
    <n v="18.52"/>
    <x v="10"/>
    <x v="2"/>
  </r>
  <r>
    <n v="45249"/>
    <x v="281"/>
    <x v="0"/>
    <x v="0"/>
    <x v="2"/>
    <s v="Tennsco Lockers, Gray"/>
    <x v="1491"/>
    <n v="6"/>
    <n v="-16.36"/>
    <x v="10"/>
    <x v="2"/>
  </r>
  <r>
    <n v="45249"/>
    <x v="281"/>
    <x v="0"/>
    <x v="1"/>
    <x v="8"/>
    <s v="GE General Purpose, Extra Long Life, Showcase &amp; Floodlight Incandescent Bulbs"/>
    <x v="3063"/>
    <n v="2"/>
    <n v="-0.76"/>
    <x v="10"/>
    <x v="2"/>
  </r>
  <r>
    <n v="45249"/>
    <x v="281"/>
    <x v="0"/>
    <x v="0"/>
    <x v="3"/>
    <s v="GBC Standard Recycled Report Covers, Clear Plastic Sheets"/>
    <x v="1142"/>
    <n v="5"/>
    <n v="-17.25"/>
    <x v="10"/>
    <x v="2"/>
  </r>
  <r>
    <n v="45249"/>
    <x v="281"/>
    <x v="0"/>
    <x v="0"/>
    <x v="7"/>
    <s v="Staples"/>
    <x v="3964"/>
    <n v="12"/>
    <n v="21.89"/>
    <x v="10"/>
    <x v="2"/>
  </r>
  <r>
    <n v="45249"/>
    <x v="281"/>
    <x v="0"/>
    <x v="0"/>
    <x v="10"/>
    <s v="Recycled Interoffice Envelopes with Re-Use-A-Seal Closure, 10 x 13"/>
    <x v="787"/>
    <n v="3"/>
    <n v="13.83"/>
    <x v="10"/>
    <x v="2"/>
  </r>
  <r>
    <n v="45249"/>
    <x v="281"/>
    <x v="0"/>
    <x v="2"/>
    <x v="6"/>
    <s v="invisibleSHIELD by ZAGG Smudge-Free Screen Protector"/>
    <x v="3196"/>
    <n v="5"/>
    <n v="25.19"/>
    <x v="10"/>
    <x v="2"/>
  </r>
  <r>
    <n v="45249"/>
    <x v="281"/>
    <x v="0"/>
    <x v="0"/>
    <x v="0"/>
    <s v="Xerox 1905"/>
    <x v="320"/>
    <n v="2"/>
    <n v="3.63"/>
    <x v="10"/>
    <x v="2"/>
  </r>
  <r>
    <n v="45249"/>
    <x v="281"/>
    <x v="0"/>
    <x v="0"/>
    <x v="3"/>
    <s v="Avery Hidden Tab Dividers for Binding Systems"/>
    <x v="3965"/>
    <n v="2"/>
    <n v="-2.0299999999999998"/>
    <x v="10"/>
    <x v="2"/>
  </r>
  <r>
    <n v="45249"/>
    <x v="70"/>
    <x v="20"/>
    <x v="0"/>
    <x v="4"/>
    <s v="Newell 340"/>
    <x v="1561"/>
    <n v="6"/>
    <n v="5.01"/>
    <x v="10"/>
    <x v="2"/>
  </r>
  <r>
    <n v="45249"/>
    <x v="70"/>
    <x v="20"/>
    <x v="0"/>
    <x v="3"/>
    <s v="GBC Plastic Binding Combs"/>
    <x v="3392"/>
    <n v="3"/>
    <n v="6.42"/>
    <x v="10"/>
    <x v="2"/>
  </r>
  <r>
    <n v="45249"/>
    <x v="676"/>
    <x v="18"/>
    <x v="0"/>
    <x v="12"/>
    <s v="Acco 6 Outlet Guardian Premium Plus Surge Suppressor"/>
    <x v="3966"/>
    <n v="3"/>
    <n v="15.94"/>
    <x v="10"/>
    <x v="2"/>
  </r>
  <r>
    <n v="45249"/>
    <x v="235"/>
    <x v="25"/>
    <x v="0"/>
    <x v="4"/>
    <s v="Deluxe Chalkboard Eraser Cleaner"/>
    <x v="3967"/>
    <n v="2"/>
    <n v="6.01"/>
    <x v="10"/>
    <x v="2"/>
  </r>
  <r>
    <n v="45249"/>
    <x v="11"/>
    <x v="20"/>
    <x v="0"/>
    <x v="12"/>
    <s v="Disposable Triple-Filter Dust Bags"/>
    <x v="1615"/>
    <n v="2"/>
    <n v="2.27"/>
    <x v="10"/>
    <x v="2"/>
  </r>
  <r>
    <n v="45249"/>
    <x v="11"/>
    <x v="20"/>
    <x v="0"/>
    <x v="0"/>
    <s v="Recycled Desk Saver Line &quot;While You Were Out&quot; Book, 5 1/2&quot; X 4&quot;"/>
    <x v="2839"/>
    <n v="5"/>
    <n v="20.59"/>
    <x v="10"/>
    <x v="2"/>
  </r>
  <r>
    <n v="45249"/>
    <x v="362"/>
    <x v="22"/>
    <x v="1"/>
    <x v="8"/>
    <s v="Tenex Chairmats For Use With Carpeted Floors"/>
    <x v="3968"/>
    <n v="2"/>
    <n v="1.6"/>
    <x v="10"/>
    <x v="2"/>
  </r>
  <r>
    <n v="45250"/>
    <x v="608"/>
    <x v="39"/>
    <x v="0"/>
    <x v="1"/>
    <s v="Avery 519"/>
    <x v="471"/>
    <n v="2"/>
    <n v="6.87"/>
    <x v="10"/>
    <x v="2"/>
  </r>
  <r>
    <n v="45250"/>
    <x v="608"/>
    <x v="39"/>
    <x v="2"/>
    <x v="6"/>
    <s v="Avaya 5420 Digital phone"/>
    <x v="3969"/>
    <n v="7"/>
    <n v="236.23"/>
    <x v="10"/>
    <x v="2"/>
  </r>
  <r>
    <n v="45250"/>
    <x v="327"/>
    <x v="10"/>
    <x v="0"/>
    <x v="7"/>
    <s v="Advantus SlideClip Paper Clips"/>
    <x v="3970"/>
    <n v="7"/>
    <n v="6.68"/>
    <x v="10"/>
    <x v="2"/>
  </r>
  <r>
    <n v="45250"/>
    <x v="327"/>
    <x v="10"/>
    <x v="0"/>
    <x v="1"/>
    <s v="Avery 512"/>
    <x v="535"/>
    <n v="8"/>
    <n v="6.24"/>
    <x v="10"/>
    <x v="2"/>
  </r>
  <r>
    <n v="45250"/>
    <x v="327"/>
    <x v="10"/>
    <x v="2"/>
    <x v="9"/>
    <s v="Logitech Wireless Gaming Headset G930"/>
    <x v="3971"/>
    <n v="2"/>
    <n v="54.4"/>
    <x v="10"/>
    <x v="2"/>
  </r>
  <r>
    <n v="45250"/>
    <x v="327"/>
    <x v="10"/>
    <x v="1"/>
    <x v="11"/>
    <s v="Bush Westfield Collection Bookcases, Medium Cherry Finish"/>
    <x v="3972"/>
    <n v="3"/>
    <n v="-48.7"/>
    <x v="10"/>
    <x v="2"/>
  </r>
  <r>
    <n v="45250"/>
    <x v="156"/>
    <x v="10"/>
    <x v="0"/>
    <x v="0"/>
    <s v="Southworth 25% Cotton Granite Paper &amp; Envelopes"/>
    <x v="1210"/>
    <n v="3"/>
    <n v="5.0999999999999996"/>
    <x v="10"/>
    <x v="2"/>
  </r>
  <r>
    <n v="45250"/>
    <x v="156"/>
    <x v="10"/>
    <x v="0"/>
    <x v="3"/>
    <s v="Acco 3-Hole Punch"/>
    <x v="3438"/>
    <n v="2"/>
    <n v="-1.93"/>
    <x v="10"/>
    <x v="2"/>
  </r>
  <r>
    <n v="45250"/>
    <x v="156"/>
    <x v="10"/>
    <x v="0"/>
    <x v="3"/>
    <s v="Avery Recycled Flexi-View Covers for Binding Systems"/>
    <x v="2177"/>
    <n v="3"/>
    <n v="-10.58"/>
    <x v="10"/>
    <x v="2"/>
  </r>
  <r>
    <n v="45250"/>
    <x v="17"/>
    <x v="0"/>
    <x v="1"/>
    <x v="5"/>
    <s v="Global Wood Trimmed Manager's Task Chair, Khaki"/>
    <x v="3973"/>
    <n v="5"/>
    <n v="-77.33"/>
    <x v="10"/>
    <x v="2"/>
  </r>
  <r>
    <n v="45250"/>
    <x v="17"/>
    <x v="0"/>
    <x v="2"/>
    <x v="6"/>
    <s v="Samsung HM1900 Bluetooth Headset"/>
    <x v="3974"/>
    <n v="7"/>
    <n v="46.1"/>
    <x v="10"/>
    <x v="2"/>
  </r>
  <r>
    <n v="45250"/>
    <x v="17"/>
    <x v="0"/>
    <x v="1"/>
    <x v="8"/>
    <s v="Eldon Wave Desk Accessories"/>
    <x v="3254"/>
    <n v="3"/>
    <n v="-2.83"/>
    <x v="10"/>
    <x v="2"/>
  </r>
  <r>
    <n v="45250"/>
    <x v="302"/>
    <x v="18"/>
    <x v="0"/>
    <x v="0"/>
    <s v="Ampad Poly Cover Wirebound Steno Book, 6&quot; x 9&quot; Assorted Colors, Gregg Ruled"/>
    <x v="3975"/>
    <n v="2"/>
    <n v="4.09"/>
    <x v="10"/>
    <x v="2"/>
  </r>
  <r>
    <n v="45250"/>
    <x v="302"/>
    <x v="18"/>
    <x v="0"/>
    <x v="0"/>
    <s v="Xerox 189"/>
    <x v="3305"/>
    <n v="3"/>
    <n v="150.97999999999999"/>
    <x v="10"/>
    <x v="2"/>
  </r>
  <r>
    <n v="45250"/>
    <x v="302"/>
    <x v="18"/>
    <x v="0"/>
    <x v="3"/>
    <s v="Pressboard Covers with Storage Hooks, 9 1/2&quot; x 11&quot;, Light Blue"/>
    <x v="3732"/>
    <n v="1"/>
    <n v="2.31"/>
    <x v="10"/>
    <x v="2"/>
  </r>
  <r>
    <n v="45250"/>
    <x v="15"/>
    <x v="0"/>
    <x v="2"/>
    <x v="6"/>
    <s v="Wireless Extenders zBoost YX545 SOHO Signal Booster"/>
    <x v="3976"/>
    <n v="1"/>
    <n v="13.23"/>
    <x v="10"/>
    <x v="2"/>
  </r>
  <r>
    <n v="45250"/>
    <x v="91"/>
    <x v="3"/>
    <x v="0"/>
    <x v="12"/>
    <s v="Bravo II Megaboss 12-Amp Hard Body Upright, Replacement Belts, 2 Belts per Pack"/>
    <x v="2811"/>
    <n v="12"/>
    <n v="11.31"/>
    <x v="10"/>
    <x v="2"/>
  </r>
  <r>
    <n v="45250"/>
    <x v="373"/>
    <x v="7"/>
    <x v="0"/>
    <x v="3"/>
    <s v="Wilson Jones Elliptical Ring 3 1/2&quot; Capacity Binders, 800 sheets"/>
    <x v="3059"/>
    <n v="3"/>
    <n v="62.92"/>
    <x v="10"/>
    <x v="2"/>
  </r>
  <r>
    <n v="45250"/>
    <x v="410"/>
    <x v="16"/>
    <x v="1"/>
    <x v="11"/>
    <s v="O'Sullivan 2-Door Barrister Bookcase in Odessa Pine"/>
    <x v="3977"/>
    <n v="2"/>
    <n v="10.86"/>
    <x v="10"/>
    <x v="2"/>
  </r>
  <r>
    <n v="45250"/>
    <x v="410"/>
    <x v="16"/>
    <x v="0"/>
    <x v="2"/>
    <s v="Akro-Mils 12-Gallon Tote"/>
    <x v="3978"/>
    <n v="5"/>
    <n v="4.47"/>
    <x v="10"/>
    <x v="2"/>
  </r>
  <r>
    <n v="45250"/>
    <x v="410"/>
    <x v="16"/>
    <x v="2"/>
    <x v="6"/>
    <s v="Grandstream GXP2100 Mainstream Business Phone"/>
    <x v="1892"/>
    <n v="4"/>
    <n v="24.48"/>
    <x v="10"/>
    <x v="2"/>
  </r>
  <r>
    <n v="45250"/>
    <x v="688"/>
    <x v="3"/>
    <x v="2"/>
    <x v="9"/>
    <s v="Sony Micro Vault Click 4 GB USB 2.0 Flash Drive"/>
    <x v="3979"/>
    <n v="2"/>
    <n v="3.9"/>
    <x v="10"/>
    <x v="2"/>
  </r>
  <r>
    <n v="45251"/>
    <x v="645"/>
    <x v="11"/>
    <x v="1"/>
    <x v="5"/>
    <s v="Novimex Fabric Task Chair"/>
    <x v="807"/>
    <n v="4"/>
    <n v="-12.2"/>
    <x v="10"/>
    <x v="2"/>
  </r>
  <r>
    <n v="45251"/>
    <x v="491"/>
    <x v="30"/>
    <x v="0"/>
    <x v="0"/>
    <s v="Xerox 1987"/>
    <x v="3980"/>
    <n v="7"/>
    <n v="19.829999999999998"/>
    <x v="10"/>
    <x v="2"/>
  </r>
  <r>
    <n v="45251"/>
    <x v="491"/>
    <x v="30"/>
    <x v="2"/>
    <x v="6"/>
    <s v="Logitech Mobile Speakerphone P710e -Â speaker phone"/>
    <x v="3981"/>
    <n v="3"/>
    <n v="109.33"/>
    <x v="10"/>
    <x v="2"/>
  </r>
  <r>
    <n v="45251"/>
    <x v="74"/>
    <x v="10"/>
    <x v="2"/>
    <x v="15"/>
    <s v="Texas Instrument TI-15 Fraction Calculator"/>
    <x v="3019"/>
    <n v="7"/>
    <n v="-24.28"/>
    <x v="10"/>
    <x v="2"/>
  </r>
  <r>
    <n v="45251"/>
    <x v="74"/>
    <x v="10"/>
    <x v="1"/>
    <x v="5"/>
    <s v="Global Value Steno Chair, Gray"/>
    <x v="3982"/>
    <n v="3"/>
    <n v="-9.11"/>
    <x v="10"/>
    <x v="2"/>
  </r>
  <r>
    <n v="45251"/>
    <x v="74"/>
    <x v="10"/>
    <x v="1"/>
    <x v="8"/>
    <s v="Computer Room Manger, 14&quot;"/>
    <x v="2793"/>
    <n v="3"/>
    <n v="15.59"/>
    <x v="10"/>
    <x v="2"/>
  </r>
  <r>
    <n v="45251"/>
    <x v="310"/>
    <x v="1"/>
    <x v="0"/>
    <x v="0"/>
    <s v="Xerox 1910"/>
    <x v="3983"/>
    <n v="1"/>
    <n v="13.45"/>
    <x v="10"/>
    <x v="2"/>
  </r>
  <r>
    <n v="45251"/>
    <x v="310"/>
    <x v="1"/>
    <x v="0"/>
    <x v="2"/>
    <s v="Tenex Personal Project File with Scoop Front Design, Black"/>
    <x v="3984"/>
    <n v="2"/>
    <n v="1.62"/>
    <x v="10"/>
    <x v="2"/>
  </r>
  <r>
    <n v="45251"/>
    <x v="310"/>
    <x v="1"/>
    <x v="2"/>
    <x v="9"/>
    <s v="Lenovo 17-Key USB Numeric Keypad"/>
    <x v="3985"/>
    <n v="3"/>
    <n v="2.04"/>
    <x v="10"/>
    <x v="2"/>
  </r>
  <r>
    <n v="45251"/>
    <x v="30"/>
    <x v="20"/>
    <x v="0"/>
    <x v="0"/>
    <s v="Xerox 1975"/>
    <x v="115"/>
    <n v="2"/>
    <n v="6.35"/>
    <x v="10"/>
    <x v="2"/>
  </r>
  <r>
    <n v="45251"/>
    <x v="488"/>
    <x v="20"/>
    <x v="1"/>
    <x v="11"/>
    <s v="Hon Metal Bookcases, Putty"/>
    <x v="3986"/>
    <n v="2"/>
    <n v="12.78"/>
    <x v="10"/>
    <x v="2"/>
  </r>
  <r>
    <n v="45251"/>
    <x v="495"/>
    <x v="3"/>
    <x v="0"/>
    <x v="0"/>
    <s v="Xerox 222"/>
    <x v="331"/>
    <n v="5"/>
    <n v="15.55"/>
    <x v="10"/>
    <x v="2"/>
  </r>
  <r>
    <n v="45252"/>
    <x v="735"/>
    <x v="20"/>
    <x v="1"/>
    <x v="8"/>
    <s v="Luxo Economy Swing Arm Lamp"/>
    <x v="1277"/>
    <n v="2"/>
    <n v="11.17"/>
    <x v="10"/>
    <x v="2"/>
  </r>
  <r>
    <n v="45252"/>
    <x v="735"/>
    <x v="20"/>
    <x v="0"/>
    <x v="3"/>
    <s v="Acco Pressboard Covers with Storage Hooks, 9 1/2&quot; x 11&quot;, Executive Red"/>
    <x v="3633"/>
    <n v="4"/>
    <n v="4.1100000000000003"/>
    <x v="10"/>
    <x v="2"/>
  </r>
  <r>
    <n v="45252"/>
    <x v="735"/>
    <x v="20"/>
    <x v="0"/>
    <x v="4"/>
    <s v="BIC Liqua Brite Liner"/>
    <x v="3987"/>
    <n v="3"/>
    <n v="7.5"/>
    <x v="10"/>
    <x v="2"/>
  </r>
  <r>
    <n v="45252"/>
    <x v="122"/>
    <x v="14"/>
    <x v="0"/>
    <x v="3"/>
    <s v="Ibico Standard Transparent Covers"/>
    <x v="3988"/>
    <n v="3"/>
    <n v="24.23"/>
    <x v="10"/>
    <x v="2"/>
  </r>
  <r>
    <n v="45252"/>
    <x v="617"/>
    <x v="0"/>
    <x v="0"/>
    <x v="3"/>
    <s v="Wilson Jones Impact Binders"/>
    <x v="3989"/>
    <n v="6"/>
    <n v="-9.6300000000000008"/>
    <x v="10"/>
    <x v="2"/>
  </r>
  <r>
    <n v="45252"/>
    <x v="617"/>
    <x v="0"/>
    <x v="0"/>
    <x v="4"/>
    <s v="Newell 348"/>
    <x v="3352"/>
    <n v="9"/>
    <n v="2.66"/>
    <x v="10"/>
    <x v="2"/>
  </r>
  <r>
    <n v="45252"/>
    <x v="617"/>
    <x v="0"/>
    <x v="2"/>
    <x v="9"/>
    <s v="KeyTronicÂ KT800P2 -Â KeyboardÂ - Black"/>
    <x v="3990"/>
    <n v="2"/>
    <n v="-0.6"/>
    <x v="10"/>
    <x v="2"/>
  </r>
  <r>
    <n v="45252"/>
    <x v="617"/>
    <x v="0"/>
    <x v="0"/>
    <x v="1"/>
    <s v="Avery 494"/>
    <x v="3991"/>
    <n v="1"/>
    <n v="0.68"/>
    <x v="10"/>
    <x v="2"/>
  </r>
  <r>
    <n v="45252"/>
    <x v="617"/>
    <x v="0"/>
    <x v="0"/>
    <x v="3"/>
    <s v="Accohide Poly Flexible Ring Binders"/>
    <x v="3992"/>
    <n v="6"/>
    <n v="-6.73"/>
    <x v="10"/>
    <x v="2"/>
  </r>
  <r>
    <n v="45252"/>
    <x v="683"/>
    <x v="20"/>
    <x v="0"/>
    <x v="3"/>
    <s v="GBC Premium Transparent Covers with Diagonal Lined Pattern"/>
    <x v="3993"/>
    <n v="8"/>
    <n v="47"/>
    <x v="10"/>
    <x v="2"/>
  </r>
  <r>
    <n v="45253"/>
    <x v="465"/>
    <x v="2"/>
    <x v="0"/>
    <x v="7"/>
    <s v="Advantus Map Pennant Flags and Round Head Tacks"/>
    <x v="2145"/>
    <n v="5"/>
    <n v="2.37"/>
    <x v="10"/>
    <x v="2"/>
  </r>
  <r>
    <n v="45253"/>
    <x v="465"/>
    <x v="2"/>
    <x v="1"/>
    <x v="8"/>
    <s v="Nu-Dell Float Frame 11 x 14 1/2"/>
    <x v="2309"/>
    <n v="2"/>
    <n v="3.95"/>
    <x v="10"/>
    <x v="2"/>
  </r>
  <r>
    <n v="45253"/>
    <x v="465"/>
    <x v="2"/>
    <x v="1"/>
    <x v="8"/>
    <s v="DAX Executive Solid Wood Document Frame, Desktop or Hang, Mahogany, 5 x 7"/>
    <x v="3994"/>
    <n v="7"/>
    <n v="12.33"/>
    <x v="10"/>
    <x v="2"/>
  </r>
  <r>
    <n v="45254"/>
    <x v="342"/>
    <x v="2"/>
    <x v="0"/>
    <x v="7"/>
    <s v="Stockwell Gold Paper Clips"/>
    <x v="1714"/>
    <n v="3"/>
    <n v="1.6"/>
    <x v="10"/>
    <x v="2"/>
  </r>
  <r>
    <n v="45254"/>
    <x v="115"/>
    <x v="20"/>
    <x v="0"/>
    <x v="3"/>
    <s v="Acco PRESSTEX Data Binder with Storage Hooks, Light Blue, 9 1/2&quot; X 11&quot;"/>
    <x v="2632"/>
    <n v="4"/>
    <n v="6.03"/>
    <x v="10"/>
    <x v="2"/>
  </r>
  <r>
    <n v="45254"/>
    <x v="115"/>
    <x v="20"/>
    <x v="0"/>
    <x v="0"/>
    <s v="Xerox 196"/>
    <x v="825"/>
    <n v="2"/>
    <n v="5.66"/>
    <x v="10"/>
    <x v="2"/>
  </r>
  <r>
    <n v="45254"/>
    <x v="115"/>
    <x v="20"/>
    <x v="2"/>
    <x v="9"/>
    <s v="SanDisk Ultra 32 GB MicroSDHC Class 10 Memory Card"/>
    <x v="3995"/>
    <n v="4"/>
    <n v="11.49"/>
    <x v="10"/>
    <x v="2"/>
  </r>
  <r>
    <n v="45254"/>
    <x v="115"/>
    <x v="20"/>
    <x v="0"/>
    <x v="0"/>
    <s v="Xerox 217"/>
    <x v="710"/>
    <n v="1"/>
    <n v="3.11"/>
    <x v="10"/>
    <x v="2"/>
  </r>
  <r>
    <n v="45254"/>
    <x v="538"/>
    <x v="3"/>
    <x v="2"/>
    <x v="6"/>
    <s v="iKross Bluetooth Portable Keyboard + Cell Phone Stand Holder + Brush for Apple iPhone 5S 5C 5, 4S 4"/>
    <x v="3996"/>
    <n v="2"/>
    <n v="3.35"/>
    <x v="10"/>
    <x v="2"/>
  </r>
  <r>
    <n v="45254"/>
    <x v="538"/>
    <x v="3"/>
    <x v="1"/>
    <x v="8"/>
    <s v="DAX Value U-Channel Document Frames, Easel Back"/>
    <x v="20"/>
    <n v="2"/>
    <n v="3.08"/>
    <x v="10"/>
    <x v="2"/>
  </r>
  <r>
    <n v="45254"/>
    <x v="777"/>
    <x v="0"/>
    <x v="0"/>
    <x v="2"/>
    <s v="Sterilite Officeware Hinged File Box"/>
    <x v="3654"/>
    <n v="5"/>
    <n v="3.67"/>
    <x v="10"/>
    <x v="2"/>
  </r>
  <r>
    <n v="45254"/>
    <x v="777"/>
    <x v="0"/>
    <x v="2"/>
    <x v="9"/>
    <s v="Logitech G19 Programmable Gaming Keyboard"/>
    <x v="3997"/>
    <n v="3"/>
    <n v="-7.44"/>
    <x v="10"/>
    <x v="2"/>
  </r>
  <r>
    <n v="45254"/>
    <x v="777"/>
    <x v="0"/>
    <x v="0"/>
    <x v="7"/>
    <s v="Colored Push Pins"/>
    <x v="1084"/>
    <n v="3"/>
    <n v="0.87"/>
    <x v="10"/>
    <x v="2"/>
  </r>
  <r>
    <n v="45254"/>
    <x v="777"/>
    <x v="0"/>
    <x v="2"/>
    <x v="9"/>
    <s v="Logitech G105 Gaming Keyboard"/>
    <x v="1370"/>
    <n v="2"/>
    <n v="-2.37"/>
    <x v="10"/>
    <x v="2"/>
  </r>
  <r>
    <n v="45254"/>
    <x v="777"/>
    <x v="0"/>
    <x v="0"/>
    <x v="0"/>
    <s v="Xerox 1925"/>
    <x v="230"/>
    <n v="3"/>
    <n v="23.24"/>
    <x v="10"/>
    <x v="2"/>
  </r>
  <r>
    <n v="45254"/>
    <x v="777"/>
    <x v="0"/>
    <x v="0"/>
    <x v="4"/>
    <s v="Dixon My First Ticonderoga Pencil, #2"/>
    <x v="798"/>
    <n v="3"/>
    <n v="1.58"/>
    <x v="10"/>
    <x v="2"/>
  </r>
  <r>
    <n v="45254"/>
    <x v="778"/>
    <x v="11"/>
    <x v="0"/>
    <x v="0"/>
    <s v="IBM Multi-Purpose Copy Paper, 8 1/2 x 11&quot;, Case"/>
    <x v="2061"/>
    <n v="1"/>
    <n v="7.75"/>
    <x v="10"/>
    <x v="2"/>
  </r>
  <r>
    <n v="45254"/>
    <x v="208"/>
    <x v="0"/>
    <x v="2"/>
    <x v="6"/>
    <s v="AT&amp;T 1080 Phone"/>
    <x v="3998"/>
    <n v="6"/>
    <n v="49.32"/>
    <x v="10"/>
    <x v="2"/>
  </r>
  <r>
    <n v="45254"/>
    <x v="569"/>
    <x v="3"/>
    <x v="2"/>
    <x v="9"/>
    <s v="Plantronics CS510 - Over-the-Head monaural Wireless Headset System"/>
    <x v="2404"/>
    <n v="2"/>
    <n v="217.77"/>
    <x v="10"/>
    <x v="2"/>
  </r>
  <r>
    <n v="45254"/>
    <x v="569"/>
    <x v="3"/>
    <x v="1"/>
    <x v="5"/>
    <s v="Global Leather Executive Chair"/>
    <x v="3999"/>
    <n v="6"/>
    <n v="210.59"/>
    <x v="10"/>
    <x v="2"/>
  </r>
  <r>
    <n v="45254"/>
    <x v="569"/>
    <x v="3"/>
    <x v="2"/>
    <x v="9"/>
    <s v="Logitech G500s Laser Gaming Mouse with Adjustable Weight Tuning"/>
    <x v="4000"/>
    <n v="8"/>
    <n v="190.37"/>
    <x v="10"/>
    <x v="2"/>
  </r>
  <r>
    <n v="45254"/>
    <x v="482"/>
    <x v="22"/>
    <x v="0"/>
    <x v="3"/>
    <s v="Ibico Hi-Tech Manual Binding System"/>
    <x v="4001"/>
    <n v="5"/>
    <n v="381.24"/>
    <x v="10"/>
    <x v="2"/>
  </r>
  <r>
    <n v="45254"/>
    <x v="174"/>
    <x v="36"/>
    <x v="1"/>
    <x v="8"/>
    <s v="Howard Miller 11-1/2&quot; Diameter Ridgewood Wall Clock"/>
    <x v="4002"/>
    <n v="4"/>
    <n v="85.18"/>
    <x v="10"/>
    <x v="2"/>
  </r>
  <r>
    <n v="45254"/>
    <x v="683"/>
    <x v="10"/>
    <x v="0"/>
    <x v="10"/>
    <s v="Brown Kraft Recycled Envelopes"/>
    <x v="4003"/>
    <n v="3"/>
    <n v="15.28"/>
    <x v="10"/>
    <x v="2"/>
  </r>
  <r>
    <n v="45254"/>
    <x v="683"/>
    <x v="10"/>
    <x v="2"/>
    <x v="9"/>
    <s v="V7 USB Numeric Keypad"/>
    <x v="3418"/>
    <n v="5"/>
    <n v="-22.74"/>
    <x v="10"/>
    <x v="2"/>
  </r>
  <r>
    <n v="45254"/>
    <x v="748"/>
    <x v="22"/>
    <x v="0"/>
    <x v="14"/>
    <s v="Elite 5&quot; Scissors"/>
    <x v="3056"/>
    <n v="3"/>
    <n v="7.61"/>
    <x v="10"/>
    <x v="2"/>
  </r>
  <r>
    <n v="45254"/>
    <x v="528"/>
    <x v="22"/>
    <x v="1"/>
    <x v="8"/>
    <s v="Howard Miller Distant Time Traveler Alarm Clock"/>
    <x v="3810"/>
    <n v="3"/>
    <n v="33.729999999999997"/>
    <x v="10"/>
    <x v="2"/>
  </r>
  <r>
    <n v="45254"/>
    <x v="90"/>
    <x v="16"/>
    <x v="1"/>
    <x v="11"/>
    <s v="O'Sullivan Cherrywood Estates Traditional Bookcase"/>
    <x v="4004"/>
    <n v="5"/>
    <n v="8.5"/>
    <x v="10"/>
    <x v="2"/>
  </r>
  <r>
    <n v="45254"/>
    <x v="90"/>
    <x v="16"/>
    <x v="0"/>
    <x v="0"/>
    <s v="Tops Wirebound Message Log Books"/>
    <x v="3737"/>
    <n v="4"/>
    <n v="3.42"/>
    <x v="10"/>
    <x v="2"/>
  </r>
  <r>
    <n v="45254"/>
    <x v="90"/>
    <x v="16"/>
    <x v="0"/>
    <x v="12"/>
    <s v="Fellowes Advanced Computer Series Surge Protectors"/>
    <x v="4005"/>
    <n v="2"/>
    <n v="4.24"/>
    <x v="10"/>
    <x v="2"/>
  </r>
  <r>
    <n v="45255"/>
    <x v="631"/>
    <x v="16"/>
    <x v="0"/>
    <x v="0"/>
    <s v="Telephone Message Books with Fax/Mobile Section, 5 1/2&quot; x 3 3/16&quot;"/>
    <x v="4006"/>
    <n v="1"/>
    <n v="1.65"/>
    <x v="10"/>
    <x v="2"/>
  </r>
  <r>
    <n v="45255"/>
    <x v="455"/>
    <x v="23"/>
    <x v="0"/>
    <x v="2"/>
    <s v="Fellowes Strictly Business Drawer File, Letter/Legal Size"/>
    <x v="1731"/>
    <n v="4"/>
    <n v="67.61"/>
    <x v="10"/>
    <x v="2"/>
  </r>
  <r>
    <n v="45255"/>
    <x v="455"/>
    <x v="23"/>
    <x v="2"/>
    <x v="15"/>
    <s v="Konica Minolta magicolor 1690MF Multifunction Printer"/>
    <x v="4007"/>
    <n v="8"/>
    <n v="118.37"/>
    <x v="10"/>
    <x v="2"/>
  </r>
  <r>
    <n v="45255"/>
    <x v="287"/>
    <x v="13"/>
    <x v="2"/>
    <x v="6"/>
    <s v="OtterBox Defender Series Case - Samsung Galaxy S4"/>
    <x v="995"/>
    <n v="2"/>
    <n v="17.989999999999998"/>
    <x v="10"/>
    <x v="2"/>
  </r>
  <r>
    <n v="45255"/>
    <x v="653"/>
    <x v="14"/>
    <x v="1"/>
    <x v="13"/>
    <s v="Chromcraft Round Conference Tables"/>
    <x v="4008"/>
    <n v="9"/>
    <n v="329.41"/>
    <x v="10"/>
    <x v="2"/>
  </r>
  <r>
    <n v="45255"/>
    <x v="653"/>
    <x v="14"/>
    <x v="0"/>
    <x v="3"/>
    <s v="Wilson Jones International Size A4 Ring Binders"/>
    <x v="4009"/>
    <n v="1"/>
    <n v="8.3000000000000007"/>
    <x v="10"/>
    <x v="2"/>
  </r>
  <r>
    <n v="45255"/>
    <x v="653"/>
    <x v="14"/>
    <x v="2"/>
    <x v="9"/>
    <s v="Memorex Mini Travel Drive 32 GB USB 2.0 Flash Drive"/>
    <x v="4010"/>
    <n v="8"/>
    <n v="62.4"/>
    <x v="10"/>
    <x v="2"/>
  </r>
  <r>
    <n v="45255"/>
    <x v="106"/>
    <x v="10"/>
    <x v="0"/>
    <x v="3"/>
    <s v="GBC Ibimaster 500 Manual ProClick Binding System"/>
    <x v="4011"/>
    <n v="2"/>
    <n v="-304.39"/>
    <x v="10"/>
    <x v="2"/>
  </r>
  <r>
    <n v="45255"/>
    <x v="106"/>
    <x v="10"/>
    <x v="2"/>
    <x v="15"/>
    <s v="Cubify CubeX 3D Printer Double Head Print"/>
    <x v="4012"/>
    <n v="5"/>
    <n v="-6599.98"/>
    <x v="10"/>
    <x v="2"/>
  </r>
  <r>
    <n v="45255"/>
    <x v="106"/>
    <x v="10"/>
    <x v="2"/>
    <x v="9"/>
    <s v="NETGEAR RangeMax WNR1000 Wireless Router"/>
    <x v="995"/>
    <n v="3"/>
    <n v="12"/>
    <x v="10"/>
    <x v="2"/>
  </r>
  <r>
    <n v="45255"/>
    <x v="144"/>
    <x v="33"/>
    <x v="0"/>
    <x v="2"/>
    <s v="Sterilite Officeware Hinged File Box"/>
    <x v="4013"/>
    <n v="7"/>
    <n v="19.809999999999999"/>
    <x v="10"/>
    <x v="2"/>
  </r>
  <r>
    <n v="45255"/>
    <x v="294"/>
    <x v="3"/>
    <x v="1"/>
    <x v="5"/>
    <s v="Padded Folding Chairs, Black, 4/Carton"/>
    <x v="3174"/>
    <n v="3"/>
    <n v="19.440000000000001"/>
    <x v="10"/>
    <x v="2"/>
  </r>
  <r>
    <n v="45256"/>
    <x v="231"/>
    <x v="33"/>
    <x v="0"/>
    <x v="0"/>
    <s v="Easy-staple paper"/>
    <x v="2130"/>
    <n v="7"/>
    <n v="34.78"/>
    <x v="10"/>
    <x v="2"/>
  </r>
  <r>
    <n v="45256"/>
    <x v="231"/>
    <x v="33"/>
    <x v="0"/>
    <x v="3"/>
    <s v="Surelock Post Binders"/>
    <x v="440"/>
    <n v="3"/>
    <n v="45.84"/>
    <x v="10"/>
    <x v="2"/>
  </r>
  <r>
    <n v="45256"/>
    <x v="231"/>
    <x v="33"/>
    <x v="0"/>
    <x v="3"/>
    <s v="Wilson Jones DublLock D-Ring Binders"/>
    <x v="4014"/>
    <n v="5"/>
    <n v="16.88"/>
    <x v="10"/>
    <x v="2"/>
  </r>
  <r>
    <n v="45256"/>
    <x v="231"/>
    <x v="33"/>
    <x v="2"/>
    <x v="15"/>
    <s v="Hewlett-Packard Deskjet 3050a All-in-One Color Inkjet Printer"/>
    <x v="4015"/>
    <n v="8"/>
    <n v="1459.2"/>
    <x v="10"/>
    <x v="2"/>
  </r>
  <r>
    <n v="45256"/>
    <x v="498"/>
    <x v="22"/>
    <x v="0"/>
    <x v="3"/>
    <s v="Newell 3-Hole Punched Plastic Slotted Magazine Holders for Binders"/>
    <x v="1117"/>
    <n v="2"/>
    <n v="2.56"/>
    <x v="10"/>
    <x v="2"/>
  </r>
  <r>
    <n v="45256"/>
    <x v="189"/>
    <x v="2"/>
    <x v="2"/>
    <x v="6"/>
    <s v="Mitel MiVoice 5330e IP Phone"/>
    <x v="4016"/>
    <n v="3"/>
    <n v="-115.5"/>
    <x v="10"/>
    <x v="2"/>
  </r>
  <r>
    <n v="45256"/>
    <x v="205"/>
    <x v="16"/>
    <x v="0"/>
    <x v="3"/>
    <s v="Zipper Ring Binder Pockets"/>
    <x v="4017"/>
    <n v="4"/>
    <n v="-2.62"/>
    <x v="10"/>
    <x v="2"/>
  </r>
  <r>
    <n v="45256"/>
    <x v="78"/>
    <x v="20"/>
    <x v="1"/>
    <x v="13"/>
    <s v="Bevis Oval Conference Table, Walnut"/>
    <x v="4018"/>
    <n v="2"/>
    <n v="-120.05"/>
    <x v="10"/>
    <x v="2"/>
  </r>
  <r>
    <n v="45256"/>
    <x v="208"/>
    <x v="0"/>
    <x v="0"/>
    <x v="4"/>
    <s v="DIXON Ticonderoga Erasable Checking Pencils"/>
    <x v="333"/>
    <n v="4"/>
    <n v="4.24"/>
    <x v="10"/>
    <x v="2"/>
  </r>
  <r>
    <n v="45256"/>
    <x v="33"/>
    <x v="37"/>
    <x v="2"/>
    <x v="9"/>
    <s v="Micropad Numeric Keypads"/>
    <x v="2388"/>
    <n v="3"/>
    <n v="14.99"/>
    <x v="10"/>
    <x v="2"/>
  </r>
  <r>
    <n v="45256"/>
    <x v="33"/>
    <x v="37"/>
    <x v="0"/>
    <x v="0"/>
    <s v="Xerox 1959"/>
    <x v="518"/>
    <n v="2"/>
    <n v="6.41"/>
    <x v="10"/>
    <x v="2"/>
  </r>
  <r>
    <n v="45256"/>
    <x v="281"/>
    <x v="2"/>
    <x v="0"/>
    <x v="3"/>
    <s v="Binding Machine Supplies"/>
    <x v="4019"/>
    <n v="9"/>
    <n v="-57.76"/>
    <x v="10"/>
    <x v="2"/>
  </r>
  <r>
    <n v="45256"/>
    <x v="389"/>
    <x v="3"/>
    <x v="1"/>
    <x v="11"/>
    <s v="DMI Eclipse Executive Suite Bookcases"/>
    <x v="4020"/>
    <n v="8"/>
    <n v="160.31"/>
    <x v="10"/>
    <x v="2"/>
  </r>
  <r>
    <n v="45256"/>
    <x v="389"/>
    <x v="3"/>
    <x v="0"/>
    <x v="4"/>
    <s v="Newell 31"/>
    <x v="3510"/>
    <n v="9"/>
    <n v="10.41"/>
    <x v="10"/>
    <x v="2"/>
  </r>
  <r>
    <n v="45256"/>
    <x v="389"/>
    <x v="3"/>
    <x v="0"/>
    <x v="12"/>
    <s v="Belkin F9S820V06 8 Outlet Surge"/>
    <x v="92"/>
    <n v="2"/>
    <n v="19.489999999999998"/>
    <x v="10"/>
    <x v="2"/>
  </r>
  <r>
    <n v="45256"/>
    <x v="389"/>
    <x v="3"/>
    <x v="1"/>
    <x v="8"/>
    <s v="GE 48&quot; Fluorescent Tube, Cool White Energy Saver, 34 Watts, 30/Box"/>
    <x v="1898"/>
    <n v="6"/>
    <n v="297.69"/>
    <x v="10"/>
    <x v="2"/>
  </r>
  <r>
    <n v="45257"/>
    <x v="480"/>
    <x v="1"/>
    <x v="0"/>
    <x v="2"/>
    <s v="SAFCO Commercial Wire Shelving, 72h"/>
    <x v="3731"/>
    <n v="2"/>
    <n v="-24.5"/>
    <x v="10"/>
    <x v="2"/>
  </r>
  <r>
    <n v="45257"/>
    <x v="480"/>
    <x v="1"/>
    <x v="2"/>
    <x v="9"/>
    <s v="Memorex Micro Travel Drive 8 GB"/>
    <x v="4021"/>
    <n v="6"/>
    <n v="19.5"/>
    <x v="10"/>
    <x v="2"/>
  </r>
  <r>
    <n v="45257"/>
    <x v="583"/>
    <x v="12"/>
    <x v="2"/>
    <x v="6"/>
    <s v="Motorola Moto X"/>
    <x v="4022"/>
    <n v="1"/>
    <n v="23.8"/>
    <x v="10"/>
    <x v="2"/>
  </r>
  <r>
    <n v="45257"/>
    <x v="668"/>
    <x v="14"/>
    <x v="0"/>
    <x v="12"/>
    <s v="Euro-Pro Shark Turbo Vacuum"/>
    <x v="4023"/>
    <n v="6"/>
    <n v="29.74"/>
    <x v="10"/>
    <x v="2"/>
  </r>
  <r>
    <n v="45257"/>
    <x v="274"/>
    <x v="42"/>
    <x v="2"/>
    <x v="9"/>
    <s v="Verbatim 25 GB 6x Blu-ray Single Layer Recordable Disc, 3/Pack"/>
    <x v="4024"/>
    <n v="5"/>
    <n v="15.38"/>
    <x v="10"/>
    <x v="2"/>
  </r>
  <r>
    <n v="45257"/>
    <x v="274"/>
    <x v="42"/>
    <x v="0"/>
    <x v="3"/>
    <s v="Ibico Plastic Spiral Binding Combs"/>
    <x v="4025"/>
    <n v="5"/>
    <n v="69.92"/>
    <x v="10"/>
    <x v="2"/>
  </r>
  <r>
    <n v="45257"/>
    <x v="593"/>
    <x v="23"/>
    <x v="1"/>
    <x v="8"/>
    <s v="Ultra Door Pull Handle"/>
    <x v="1791"/>
    <n v="3"/>
    <n v="10.41"/>
    <x v="10"/>
    <x v="2"/>
  </r>
  <r>
    <n v="45257"/>
    <x v="221"/>
    <x v="16"/>
    <x v="2"/>
    <x v="6"/>
    <s v="Wi-Ex zBoost YX540 Cellular Phone Signal Booster"/>
    <x v="4026"/>
    <n v="1"/>
    <n v="14.6"/>
    <x v="10"/>
    <x v="2"/>
  </r>
  <r>
    <n v="45257"/>
    <x v="221"/>
    <x v="16"/>
    <x v="1"/>
    <x v="13"/>
    <s v="KI Adjustable-Height Table"/>
    <x v="4027"/>
    <n v="7"/>
    <n v="-114.35"/>
    <x v="10"/>
    <x v="2"/>
  </r>
  <r>
    <n v="45257"/>
    <x v="752"/>
    <x v="12"/>
    <x v="0"/>
    <x v="2"/>
    <s v="Eldon Simplefile Box Office"/>
    <x v="4028"/>
    <n v="4"/>
    <n v="3.98"/>
    <x v="10"/>
    <x v="2"/>
  </r>
  <r>
    <n v="45257"/>
    <x v="92"/>
    <x v="23"/>
    <x v="0"/>
    <x v="0"/>
    <s v="Xerox 215"/>
    <x v="499"/>
    <n v="4"/>
    <n v="12.44"/>
    <x v="10"/>
    <x v="2"/>
  </r>
  <r>
    <n v="45257"/>
    <x v="92"/>
    <x v="23"/>
    <x v="0"/>
    <x v="4"/>
    <s v="Newell 324"/>
    <x v="1929"/>
    <n v="3"/>
    <n v="9.6999999999999993"/>
    <x v="10"/>
    <x v="2"/>
  </r>
  <r>
    <n v="45257"/>
    <x v="92"/>
    <x v="23"/>
    <x v="0"/>
    <x v="0"/>
    <s v="Xerox 1945"/>
    <x v="4029"/>
    <n v="5"/>
    <n v="100.43"/>
    <x v="10"/>
    <x v="2"/>
  </r>
  <r>
    <n v="45257"/>
    <x v="92"/>
    <x v="23"/>
    <x v="0"/>
    <x v="3"/>
    <s v="GBC Pre-Punched Binding Paper, Plastic, White, 8-1/2&quot; x 11&quot;"/>
    <x v="4030"/>
    <n v="5"/>
    <n v="38.380000000000003"/>
    <x v="10"/>
    <x v="2"/>
  </r>
  <r>
    <n v="45258"/>
    <x v="779"/>
    <x v="37"/>
    <x v="0"/>
    <x v="3"/>
    <s v="Avery Poly Binder Pockets"/>
    <x v="959"/>
    <n v="2"/>
    <n v="3.44"/>
    <x v="10"/>
    <x v="2"/>
  </r>
  <r>
    <n v="45258"/>
    <x v="8"/>
    <x v="16"/>
    <x v="0"/>
    <x v="3"/>
    <s v="ACCOHIDE Binder by Acco"/>
    <x v="4031"/>
    <n v="6"/>
    <n v="-5.7"/>
    <x v="10"/>
    <x v="2"/>
  </r>
  <r>
    <n v="45258"/>
    <x v="211"/>
    <x v="4"/>
    <x v="1"/>
    <x v="5"/>
    <s v="Global Push Button Manager's Chair, Indigo"/>
    <x v="4032"/>
    <n v="3"/>
    <n v="52.97"/>
    <x v="10"/>
    <x v="2"/>
  </r>
  <r>
    <n v="45258"/>
    <x v="211"/>
    <x v="4"/>
    <x v="2"/>
    <x v="9"/>
    <s v="Kingston Digital DataTraveler 32GB USB 2.0"/>
    <x v="4033"/>
    <n v="6"/>
    <n v="6.1"/>
    <x v="10"/>
    <x v="2"/>
  </r>
  <r>
    <n v="45258"/>
    <x v="211"/>
    <x v="4"/>
    <x v="0"/>
    <x v="2"/>
    <s v="Tennsco Single-Tier Lockers"/>
    <x v="4034"/>
    <n v="3"/>
    <n v="56.3"/>
    <x v="10"/>
    <x v="2"/>
  </r>
  <r>
    <n v="45258"/>
    <x v="211"/>
    <x v="4"/>
    <x v="0"/>
    <x v="2"/>
    <s v="24 Capacity Maxi Data Binder Racks, Pearl"/>
    <x v="4035"/>
    <n v="6"/>
    <n v="315.83"/>
    <x v="10"/>
    <x v="2"/>
  </r>
  <r>
    <n v="45258"/>
    <x v="171"/>
    <x v="2"/>
    <x v="2"/>
    <x v="6"/>
    <s v="Wireless Extenders zBoost YX545 SOHO Signal Booster"/>
    <x v="4036"/>
    <n v="3"/>
    <n v="-73.709999999999994"/>
    <x v="10"/>
    <x v="2"/>
  </r>
  <r>
    <n v="45258"/>
    <x v="171"/>
    <x v="2"/>
    <x v="0"/>
    <x v="7"/>
    <s v="Translucent Push Pins by OIC"/>
    <x v="810"/>
    <n v="8"/>
    <n v="2.69"/>
    <x v="10"/>
    <x v="2"/>
  </r>
  <r>
    <n v="45258"/>
    <x v="171"/>
    <x v="2"/>
    <x v="0"/>
    <x v="3"/>
    <s v="GBC Plasticlear Binding Covers"/>
    <x v="4037"/>
    <n v="2"/>
    <n v="-5.05"/>
    <x v="10"/>
    <x v="2"/>
  </r>
  <r>
    <n v="45258"/>
    <x v="171"/>
    <x v="2"/>
    <x v="0"/>
    <x v="2"/>
    <s v="Tennsco Commercial Shelving"/>
    <x v="3110"/>
    <n v="2"/>
    <n v="-7.73"/>
    <x v="10"/>
    <x v="2"/>
  </r>
  <r>
    <n v="45258"/>
    <x v="171"/>
    <x v="2"/>
    <x v="1"/>
    <x v="5"/>
    <s v="Situations Contoured Folding Chairs, 4/Set"/>
    <x v="3641"/>
    <n v="7"/>
    <n v="-24.84"/>
    <x v="10"/>
    <x v="2"/>
  </r>
  <r>
    <n v="45259"/>
    <x v="317"/>
    <x v="0"/>
    <x v="2"/>
    <x v="9"/>
    <s v="Memorex Micro Travel Drive 32 GB"/>
    <x v="1256"/>
    <n v="2"/>
    <n v="16.79"/>
    <x v="10"/>
    <x v="2"/>
  </r>
  <r>
    <n v="45259"/>
    <x v="108"/>
    <x v="1"/>
    <x v="1"/>
    <x v="8"/>
    <s v="Tenex Chairmat w/ Average Lip, 45&quot; x 53&quot;"/>
    <x v="4038"/>
    <n v="4"/>
    <n v="-302.72000000000003"/>
    <x v="10"/>
    <x v="2"/>
  </r>
  <r>
    <n v="45260"/>
    <x v="622"/>
    <x v="25"/>
    <x v="2"/>
    <x v="6"/>
    <s v="AT&amp;T 17929 Lendline Telephone"/>
    <x v="4039"/>
    <n v="1"/>
    <n v="2.71"/>
    <x v="10"/>
    <x v="2"/>
  </r>
  <r>
    <n v="45260"/>
    <x v="206"/>
    <x v="14"/>
    <x v="0"/>
    <x v="0"/>
    <s v="REDIFORM Incoming/Outgoing Call Register, 11&quot; X 8 1/2&quot;, 100 Messages"/>
    <x v="1773"/>
    <n v="4"/>
    <n v="16.68"/>
    <x v="10"/>
    <x v="2"/>
  </r>
  <r>
    <n v="45260"/>
    <x v="206"/>
    <x v="14"/>
    <x v="0"/>
    <x v="0"/>
    <s v="Adams Phone Message Book, 200 Message Capacity, 8 1/16Â” x 11Â”"/>
    <x v="4040"/>
    <n v="2"/>
    <n v="6.33"/>
    <x v="10"/>
    <x v="2"/>
  </r>
  <r>
    <n v="45260"/>
    <x v="206"/>
    <x v="14"/>
    <x v="0"/>
    <x v="2"/>
    <s v="Sensible Storage WireTech Storage Systems"/>
    <x v="4041"/>
    <n v="7"/>
    <n v="24.84"/>
    <x v="10"/>
    <x v="2"/>
  </r>
  <r>
    <n v="45260"/>
    <x v="206"/>
    <x v="14"/>
    <x v="1"/>
    <x v="5"/>
    <s v="High-Back Leather Manager's Chair"/>
    <x v="2516"/>
    <n v="3"/>
    <n v="35.1"/>
    <x v="10"/>
    <x v="2"/>
  </r>
  <r>
    <n v="45261"/>
    <x v="333"/>
    <x v="28"/>
    <x v="0"/>
    <x v="0"/>
    <s v="Universal Premium White Copier/Laser Paper (20Lb. and 87 Bright)"/>
    <x v="635"/>
    <n v="4"/>
    <n v="11.72"/>
    <x v="11"/>
    <x v="2"/>
  </r>
  <r>
    <n v="45261"/>
    <x v="264"/>
    <x v="36"/>
    <x v="1"/>
    <x v="5"/>
    <s v="Harbour Creations Steel Folding Chair"/>
    <x v="4042"/>
    <n v="2"/>
    <n v="51.75"/>
    <x v="11"/>
    <x v="2"/>
  </r>
  <r>
    <n v="45261"/>
    <x v="264"/>
    <x v="36"/>
    <x v="2"/>
    <x v="6"/>
    <s v="JBL Micro Wireless Portable Bluetooth Speaker"/>
    <x v="1141"/>
    <n v="3"/>
    <n v="44.99"/>
    <x v="11"/>
    <x v="2"/>
  </r>
  <r>
    <n v="45261"/>
    <x v="247"/>
    <x v="18"/>
    <x v="1"/>
    <x v="8"/>
    <s v="DAX Cubicle Frames - 8x10"/>
    <x v="4043"/>
    <n v="3"/>
    <n v="5.19"/>
    <x v="11"/>
    <x v="2"/>
  </r>
  <r>
    <n v="45261"/>
    <x v="156"/>
    <x v="15"/>
    <x v="0"/>
    <x v="4"/>
    <s v="Newell 343"/>
    <x v="4044"/>
    <n v="2"/>
    <n v="0.41"/>
    <x v="11"/>
    <x v="2"/>
  </r>
  <r>
    <n v="45261"/>
    <x v="319"/>
    <x v="3"/>
    <x v="1"/>
    <x v="8"/>
    <s v="Westinghouse Clip-On Gooseneck Lamps"/>
    <x v="677"/>
    <n v="2"/>
    <n v="4.3499999999999996"/>
    <x v="11"/>
    <x v="2"/>
  </r>
  <r>
    <n v="45261"/>
    <x v="373"/>
    <x v="37"/>
    <x v="0"/>
    <x v="3"/>
    <s v="XtraLife ClearVue Slant-D Ring Binder, White, 3&quot;"/>
    <x v="4045"/>
    <n v="6"/>
    <n v="40.520000000000003"/>
    <x v="11"/>
    <x v="2"/>
  </r>
  <r>
    <n v="45261"/>
    <x v="373"/>
    <x v="37"/>
    <x v="1"/>
    <x v="5"/>
    <s v="Hon Every-Day Series Multi-Task Chairs"/>
    <x v="4046"/>
    <n v="4"/>
    <n v="150.38"/>
    <x v="11"/>
    <x v="2"/>
  </r>
  <r>
    <n v="45261"/>
    <x v="30"/>
    <x v="25"/>
    <x v="2"/>
    <x v="6"/>
    <s v="Jabra Supreme Plus Driver EditionÂ Headset"/>
    <x v="4047"/>
    <n v="9"/>
    <n v="86.39"/>
    <x v="11"/>
    <x v="2"/>
  </r>
  <r>
    <n v="45261"/>
    <x v="522"/>
    <x v="0"/>
    <x v="1"/>
    <x v="5"/>
    <s v="Situations Contoured Folding Chairs, 4/Set"/>
    <x v="4048"/>
    <n v="5"/>
    <n v="-17.75"/>
    <x v="11"/>
    <x v="2"/>
  </r>
  <r>
    <n v="45261"/>
    <x v="522"/>
    <x v="0"/>
    <x v="0"/>
    <x v="12"/>
    <s v="Acco 6 Outlet Guardian Premium Surge Suppressor"/>
    <x v="563"/>
    <n v="4"/>
    <n v="-30.87"/>
    <x v="11"/>
    <x v="2"/>
  </r>
  <r>
    <n v="45261"/>
    <x v="522"/>
    <x v="0"/>
    <x v="1"/>
    <x v="5"/>
    <s v="Global Push Button Manager's Chair, Indigo"/>
    <x v="3411"/>
    <n v="2"/>
    <n v="-1.22"/>
    <x v="11"/>
    <x v="2"/>
  </r>
  <r>
    <n v="45261"/>
    <x v="67"/>
    <x v="32"/>
    <x v="2"/>
    <x v="6"/>
    <s v="Jensen SMPS-640 -Â speaker phone"/>
    <x v="4049"/>
    <n v="3"/>
    <n v="35.86"/>
    <x v="11"/>
    <x v="2"/>
  </r>
  <r>
    <n v="45261"/>
    <x v="67"/>
    <x v="32"/>
    <x v="1"/>
    <x v="8"/>
    <s v="Executive Impressions 14&quot;"/>
    <x v="1400"/>
    <n v="5"/>
    <n v="48.91"/>
    <x v="11"/>
    <x v="2"/>
  </r>
  <r>
    <n v="45261"/>
    <x v="67"/>
    <x v="32"/>
    <x v="0"/>
    <x v="12"/>
    <s v="Honeywell Enviracaire Portable HEPA Air Cleaner for 17' x 22' Room"/>
    <x v="3111"/>
    <n v="3"/>
    <n v="297.64"/>
    <x v="11"/>
    <x v="2"/>
  </r>
  <r>
    <n v="45261"/>
    <x v="67"/>
    <x v="32"/>
    <x v="1"/>
    <x v="13"/>
    <s v="Chromcraft Round Conference Tables"/>
    <x v="4050"/>
    <n v="3"/>
    <n v="-47.06"/>
    <x v="11"/>
    <x v="2"/>
  </r>
  <r>
    <n v="45261"/>
    <x v="104"/>
    <x v="6"/>
    <x v="0"/>
    <x v="12"/>
    <s v="Honeywell Enviracaire Portable HEPA Air Cleaner for 17' x 22' Room"/>
    <x v="4051"/>
    <n v="7"/>
    <n v="694.5"/>
    <x v="11"/>
    <x v="2"/>
  </r>
  <r>
    <n v="45261"/>
    <x v="104"/>
    <x v="6"/>
    <x v="0"/>
    <x v="14"/>
    <s v="Acme Softgrip Scissors"/>
    <x v="705"/>
    <n v="5"/>
    <n v="11.8"/>
    <x v="11"/>
    <x v="2"/>
  </r>
  <r>
    <n v="45261"/>
    <x v="162"/>
    <x v="3"/>
    <x v="1"/>
    <x v="8"/>
    <s v="Tenex Chairmats For Use With Carpeted Floors"/>
    <x v="3968"/>
    <n v="2"/>
    <n v="1.6"/>
    <x v="11"/>
    <x v="2"/>
  </r>
  <r>
    <n v="45261"/>
    <x v="162"/>
    <x v="3"/>
    <x v="0"/>
    <x v="0"/>
    <s v="Xerox 1886"/>
    <x v="4052"/>
    <n v="1"/>
    <n v="22.99"/>
    <x v="11"/>
    <x v="2"/>
  </r>
  <r>
    <n v="45261"/>
    <x v="162"/>
    <x v="3"/>
    <x v="0"/>
    <x v="2"/>
    <s v="Sauder Facets Collection Locker/File Cabinet, Sky Alder Finish"/>
    <x v="4053"/>
    <n v="3"/>
    <n v="222.59"/>
    <x v="11"/>
    <x v="2"/>
  </r>
  <r>
    <n v="45261"/>
    <x v="162"/>
    <x v="3"/>
    <x v="0"/>
    <x v="10"/>
    <s v="#10- 4 1/8&quot; x 9 1/2&quot; Security-Tint Envelopes"/>
    <x v="1129"/>
    <n v="3"/>
    <n v="11.23"/>
    <x v="11"/>
    <x v="2"/>
  </r>
  <r>
    <n v="45261"/>
    <x v="470"/>
    <x v="3"/>
    <x v="0"/>
    <x v="4"/>
    <s v="Sanford Colorific Colored Pencils, 12/Box"/>
    <x v="2217"/>
    <n v="8"/>
    <n v="6.91"/>
    <x v="11"/>
    <x v="2"/>
  </r>
  <r>
    <n v="45262"/>
    <x v="575"/>
    <x v="3"/>
    <x v="0"/>
    <x v="0"/>
    <s v="Xerox 192"/>
    <x v="499"/>
    <n v="4"/>
    <n v="12.44"/>
    <x v="11"/>
    <x v="2"/>
  </r>
  <r>
    <n v="45262"/>
    <x v="575"/>
    <x v="3"/>
    <x v="0"/>
    <x v="0"/>
    <s v="HP Office Recycled Paper (20Lb. and 87 Bright)"/>
    <x v="3980"/>
    <n v="7"/>
    <n v="19.829999999999998"/>
    <x v="11"/>
    <x v="2"/>
  </r>
  <r>
    <n v="45262"/>
    <x v="575"/>
    <x v="3"/>
    <x v="0"/>
    <x v="2"/>
    <s v="X-Rack File for Hanging Folders"/>
    <x v="4054"/>
    <n v="3"/>
    <n v="8.81"/>
    <x v="11"/>
    <x v="2"/>
  </r>
  <r>
    <n v="45262"/>
    <x v="435"/>
    <x v="3"/>
    <x v="0"/>
    <x v="3"/>
    <s v="GBC VeloBind Cover Sets"/>
    <x v="3156"/>
    <n v="2"/>
    <n v="9.26"/>
    <x v="11"/>
    <x v="2"/>
  </r>
  <r>
    <n v="45262"/>
    <x v="435"/>
    <x v="3"/>
    <x v="0"/>
    <x v="12"/>
    <s v="Holmes Cool Mist Humidifier for the Whole House with 8-Gallon Output per Day, Extended Life Filter"/>
    <x v="579"/>
    <n v="3"/>
    <n v="26.87"/>
    <x v="11"/>
    <x v="2"/>
  </r>
  <r>
    <n v="45262"/>
    <x v="435"/>
    <x v="3"/>
    <x v="1"/>
    <x v="8"/>
    <s v="Eldon Regeneration Recycled Desk Accessories, Black"/>
    <x v="548"/>
    <n v="3"/>
    <n v="5.66"/>
    <x v="11"/>
    <x v="2"/>
  </r>
  <r>
    <n v="45262"/>
    <x v="435"/>
    <x v="3"/>
    <x v="0"/>
    <x v="3"/>
    <s v="Satellite Sectional Post Binders"/>
    <x v="4055"/>
    <n v="3"/>
    <n v="33.86"/>
    <x v="11"/>
    <x v="2"/>
  </r>
  <r>
    <n v="45262"/>
    <x v="35"/>
    <x v="43"/>
    <x v="0"/>
    <x v="2"/>
    <s v="Deluxe Rollaway Locking File with Drawer"/>
    <x v="4056"/>
    <n v="5"/>
    <n v="582.23"/>
    <x v="11"/>
    <x v="2"/>
  </r>
  <r>
    <n v="45262"/>
    <x v="35"/>
    <x v="43"/>
    <x v="2"/>
    <x v="6"/>
    <s v="VTech DS6151"/>
    <x v="308"/>
    <n v="5"/>
    <n v="176.39"/>
    <x v="11"/>
    <x v="2"/>
  </r>
  <r>
    <n v="45262"/>
    <x v="35"/>
    <x v="43"/>
    <x v="1"/>
    <x v="8"/>
    <s v="Eldon 500 Class Desk Accessories"/>
    <x v="4057"/>
    <n v="6"/>
    <n v="23.9"/>
    <x v="11"/>
    <x v="2"/>
  </r>
  <r>
    <n v="45262"/>
    <x v="509"/>
    <x v="20"/>
    <x v="0"/>
    <x v="3"/>
    <s v="Ibico EB-19 Dual Function Manual Binding System"/>
    <x v="4058"/>
    <n v="3"/>
    <n v="134.93"/>
    <x v="11"/>
    <x v="2"/>
  </r>
  <r>
    <n v="45262"/>
    <x v="509"/>
    <x v="20"/>
    <x v="0"/>
    <x v="3"/>
    <s v="XtraLife ClearVue Slant-D Ring Binder, White, 3&quot;"/>
    <x v="3928"/>
    <n v="3"/>
    <n v="11.45"/>
    <x v="11"/>
    <x v="2"/>
  </r>
  <r>
    <n v="45262"/>
    <x v="509"/>
    <x v="20"/>
    <x v="0"/>
    <x v="0"/>
    <s v="Green Bar Computer Printout Paper"/>
    <x v="3966"/>
    <n v="1"/>
    <n v="26.93"/>
    <x v="11"/>
    <x v="2"/>
  </r>
  <r>
    <n v="45262"/>
    <x v="464"/>
    <x v="26"/>
    <x v="2"/>
    <x v="9"/>
    <s v="WD My Passport Ultra 1TB Portable External Hard Drive"/>
    <x v="2949"/>
    <n v="3"/>
    <n v="-6.21"/>
    <x v="11"/>
    <x v="2"/>
  </r>
  <r>
    <n v="45262"/>
    <x v="203"/>
    <x v="30"/>
    <x v="0"/>
    <x v="3"/>
    <s v="GBC White Gloss Covers, Plain Front"/>
    <x v="4059"/>
    <n v="8"/>
    <n v="54.44"/>
    <x v="11"/>
    <x v="2"/>
  </r>
  <r>
    <n v="45262"/>
    <x v="168"/>
    <x v="0"/>
    <x v="1"/>
    <x v="11"/>
    <s v="Sauder Camden County Collection Library"/>
    <x v="4060"/>
    <n v="10"/>
    <n v="-137.97999999999999"/>
    <x v="11"/>
    <x v="2"/>
  </r>
  <r>
    <n v="45262"/>
    <x v="168"/>
    <x v="0"/>
    <x v="0"/>
    <x v="0"/>
    <s v="Xerox 1962"/>
    <x v="927"/>
    <n v="9"/>
    <n v="9.6300000000000008"/>
    <x v="11"/>
    <x v="2"/>
  </r>
  <r>
    <n v="45263"/>
    <x v="709"/>
    <x v="20"/>
    <x v="0"/>
    <x v="0"/>
    <s v="Xerox 1964"/>
    <x v="1672"/>
    <n v="8"/>
    <n v="84.05"/>
    <x v="11"/>
    <x v="2"/>
  </r>
  <r>
    <n v="45263"/>
    <x v="709"/>
    <x v="20"/>
    <x v="1"/>
    <x v="13"/>
    <s v="Bevis Traditional Conference Table Top, Plinth Base"/>
    <x v="4061"/>
    <n v="2"/>
    <n v="-153.35"/>
    <x v="11"/>
    <x v="2"/>
  </r>
  <r>
    <n v="45263"/>
    <x v="709"/>
    <x v="20"/>
    <x v="0"/>
    <x v="2"/>
    <s v="Personal Folder Holder, Ebony"/>
    <x v="2732"/>
    <n v="3"/>
    <n v="10.09"/>
    <x v="11"/>
    <x v="2"/>
  </r>
  <r>
    <n v="45263"/>
    <x v="709"/>
    <x v="20"/>
    <x v="1"/>
    <x v="5"/>
    <s v="Global Leather Highback Executive Chair with Pneumatic Height Adjustment, Black"/>
    <x v="4062"/>
    <n v="3"/>
    <n v="102.5"/>
    <x v="11"/>
    <x v="2"/>
  </r>
  <r>
    <n v="45263"/>
    <x v="709"/>
    <x v="20"/>
    <x v="0"/>
    <x v="1"/>
    <s v="Avery 520"/>
    <x v="3489"/>
    <n v="2"/>
    <n v="3.02"/>
    <x v="11"/>
    <x v="2"/>
  </r>
  <r>
    <n v="45263"/>
    <x v="740"/>
    <x v="2"/>
    <x v="0"/>
    <x v="12"/>
    <s v="Honeywell Enviracaire Portable HEPA Air Cleaner for up to 10 x 16 Room"/>
    <x v="4063"/>
    <n v="4"/>
    <n v="93.77"/>
    <x v="11"/>
    <x v="2"/>
  </r>
  <r>
    <n v="45263"/>
    <x v="740"/>
    <x v="2"/>
    <x v="0"/>
    <x v="3"/>
    <s v="GBC Clear Cover, 8-1/2 x 11, unpunched, 25 covers per pack"/>
    <x v="4064"/>
    <n v="4"/>
    <n v="-14.55"/>
    <x v="11"/>
    <x v="2"/>
  </r>
  <r>
    <n v="45263"/>
    <x v="685"/>
    <x v="3"/>
    <x v="2"/>
    <x v="9"/>
    <s v="LogitechÂ Z-906 Speaker sys - home theater - 5.1-CH"/>
    <x v="4065"/>
    <n v="5"/>
    <n v="659.98"/>
    <x v="11"/>
    <x v="2"/>
  </r>
  <r>
    <n v="45263"/>
    <x v="685"/>
    <x v="3"/>
    <x v="1"/>
    <x v="8"/>
    <s v="3M Polarizing Light Filter Sleeves"/>
    <x v="4066"/>
    <n v="6"/>
    <n v="51.47"/>
    <x v="11"/>
    <x v="2"/>
  </r>
  <r>
    <n v="45263"/>
    <x v="13"/>
    <x v="18"/>
    <x v="1"/>
    <x v="13"/>
    <s v="Hon 5100 Series Wood Tables"/>
    <x v="4067"/>
    <n v="2"/>
    <n v="104.75"/>
    <x v="11"/>
    <x v="2"/>
  </r>
  <r>
    <n v="45263"/>
    <x v="13"/>
    <x v="18"/>
    <x v="1"/>
    <x v="5"/>
    <s v="Global Stack Chair with Arms, Black"/>
    <x v="4068"/>
    <n v="1"/>
    <n v="8.09"/>
    <x v="11"/>
    <x v="2"/>
  </r>
  <r>
    <n v="45263"/>
    <x v="95"/>
    <x v="3"/>
    <x v="0"/>
    <x v="2"/>
    <s v="Fellowes Staxonsteel Drawer Files"/>
    <x v="2358"/>
    <n v="4"/>
    <n v="108.18"/>
    <x v="11"/>
    <x v="2"/>
  </r>
  <r>
    <n v="45263"/>
    <x v="310"/>
    <x v="3"/>
    <x v="1"/>
    <x v="13"/>
    <s v="Hon 4060 Series Tables"/>
    <x v="4069"/>
    <n v="3"/>
    <n v="6.72"/>
    <x v="11"/>
    <x v="2"/>
  </r>
  <r>
    <n v="45263"/>
    <x v="310"/>
    <x v="3"/>
    <x v="0"/>
    <x v="4"/>
    <s v="Rogers Handheld Barrel Pencil Sharpener"/>
    <x v="4070"/>
    <n v="8"/>
    <n v="5.92"/>
    <x v="11"/>
    <x v="2"/>
  </r>
  <r>
    <n v="45263"/>
    <x v="310"/>
    <x v="3"/>
    <x v="0"/>
    <x v="2"/>
    <s v="Acco Perma 4000 Stacking Storage Drawers"/>
    <x v="4071"/>
    <n v="3"/>
    <n v="7.31"/>
    <x v="11"/>
    <x v="2"/>
  </r>
  <r>
    <n v="45263"/>
    <x v="310"/>
    <x v="3"/>
    <x v="1"/>
    <x v="11"/>
    <s v="O'Sullivan Living Dimensions 2-Shelf Bookcases"/>
    <x v="257"/>
    <n v="2"/>
    <n v="-12.1"/>
    <x v="11"/>
    <x v="2"/>
  </r>
  <r>
    <n v="45264"/>
    <x v="383"/>
    <x v="20"/>
    <x v="1"/>
    <x v="8"/>
    <s v="Eldon Delta Triangular Chair Mat, 52&quot; x 58&quot;, Clear"/>
    <x v="4072"/>
    <n v="3"/>
    <n v="20.48"/>
    <x v="11"/>
    <x v="2"/>
  </r>
  <r>
    <n v="45264"/>
    <x v="383"/>
    <x v="20"/>
    <x v="2"/>
    <x v="9"/>
    <s v="Enermax Aurora Lite Keyboard"/>
    <x v="4073"/>
    <n v="1"/>
    <n v="34.39"/>
    <x v="11"/>
    <x v="2"/>
  </r>
  <r>
    <n v="45264"/>
    <x v="383"/>
    <x v="20"/>
    <x v="0"/>
    <x v="3"/>
    <s v="Peel &amp; Stick Add-On Corner Pockets"/>
    <x v="2998"/>
    <n v="1"/>
    <n v="0.6"/>
    <x v="11"/>
    <x v="2"/>
  </r>
  <r>
    <n v="45264"/>
    <x v="383"/>
    <x v="20"/>
    <x v="0"/>
    <x v="0"/>
    <s v="Easy-staple paper"/>
    <x v="939"/>
    <n v="4"/>
    <n v="19.87"/>
    <x v="11"/>
    <x v="2"/>
  </r>
  <r>
    <n v="45264"/>
    <x v="383"/>
    <x v="20"/>
    <x v="0"/>
    <x v="2"/>
    <s v="Carina Media Storage Towers in Natural &amp; Black"/>
    <x v="978"/>
    <n v="3"/>
    <n v="3.66"/>
    <x v="11"/>
    <x v="2"/>
  </r>
  <r>
    <n v="45264"/>
    <x v="383"/>
    <x v="20"/>
    <x v="0"/>
    <x v="2"/>
    <s v="Fellowes Econo/Stor Drawers"/>
    <x v="4074"/>
    <n v="2"/>
    <n v="11.63"/>
    <x v="11"/>
    <x v="2"/>
  </r>
  <r>
    <n v="45264"/>
    <x v="227"/>
    <x v="20"/>
    <x v="0"/>
    <x v="2"/>
    <s v="Belkin OmniView SE Rackmount Kit"/>
    <x v="4075"/>
    <n v="6"/>
    <n v="0"/>
    <x v="11"/>
    <x v="2"/>
  </r>
  <r>
    <n v="45264"/>
    <x v="272"/>
    <x v="20"/>
    <x v="0"/>
    <x v="3"/>
    <s v="GBC Instant Report Kit"/>
    <x v="4076"/>
    <n v="3"/>
    <n v="5.82"/>
    <x v="11"/>
    <x v="2"/>
  </r>
  <r>
    <n v="45264"/>
    <x v="388"/>
    <x v="3"/>
    <x v="0"/>
    <x v="0"/>
    <s v="Xerox 1915"/>
    <x v="681"/>
    <n v="1"/>
    <n v="50.33"/>
    <x v="11"/>
    <x v="2"/>
  </r>
  <r>
    <n v="45265"/>
    <x v="576"/>
    <x v="22"/>
    <x v="0"/>
    <x v="3"/>
    <s v="Fellowes PB200 Plastic Comb Binding Machine"/>
    <x v="4077"/>
    <n v="3"/>
    <n v="132.59"/>
    <x v="11"/>
    <x v="2"/>
  </r>
  <r>
    <n v="45265"/>
    <x v="780"/>
    <x v="21"/>
    <x v="2"/>
    <x v="6"/>
    <s v="Plantronics CordlessÂ Phone HeadsetÂ with In-line Volume - M214C"/>
    <x v="4078"/>
    <n v="11"/>
    <n v="103.8"/>
    <x v="11"/>
    <x v="2"/>
  </r>
  <r>
    <n v="45265"/>
    <x v="780"/>
    <x v="21"/>
    <x v="2"/>
    <x v="6"/>
    <s v="Anker Astro 15000mAh USB Portable Charger"/>
    <x v="434"/>
    <n v="3"/>
    <n v="6"/>
    <x v="11"/>
    <x v="2"/>
  </r>
  <r>
    <n v="45265"/>
    <x v="780"/>
    <x v="21"/>
    <x v="1"/>
    <x v="5"/>
    <s v="Hon Deluxe Fabric Upholstered Stacking Chairs, Rounded Back"/>
    <x v="4079"/>
    <n v="8"/>
    <n v="585.54999999999995"/>
    <x v="11"/>
    <x v="2"/>
  </r>
  <r>
    <n v="45265"/>
    <x v="780"/>
    <x v="21"/>
    <x v="0"/>
    <x v="3"/>
    <s v="GBC Prestige Therm-A-Bind Covers"/>
    <x v="4080"/>
    <n v="5"/>
    <n v="80.63"/>
    <x v="11"/>
    <x v="2"/>
  </r>
  <r>
    <n v="45265"/>
    <x v="229"/>
    <x v="5"/>
    <x v="1"/>
    <x v="8"/>
    <s v="Howard Miller 16&quot; Diameter Gallery Wall Clock"/>
    <x v="2332"/>
    <n v="3"/>
    <n v="74.81"/>
    <x v="11"/>
    <x v="2"/>
  </r>
  <r>
    <n v="45265"/>
    <x v="229"/>
    <x v="20"/>
    <x v="0"/>
    <x v="2"/>
    <s v="Dual Level, Single-Width Filing Carts"/>
    <x v="1658"/>
    <n v="3"/>
    <n v="120.95"/>
    <x v="11"/>
    <x v="2"/>
  </r>
  <r>
    <n v="45265"/>
    <x v="166"/>
    <x v="32"/>
    <x v="1"/>
    <x v="11"/>
    <s v="O'Sullivan 5-Shelf Heavy-Duty Bookcases"/>
    <x v="4081"/>
    <n v="1"/>
    <n v="20.49"/>
    <x v="11"/>
    <x v="2"/>
  </r>
  <r>
    <n v="45265"/>
    <x v="529"/>
    <x v="44"/>
    <x v="0"/>
    <x v="4"/>
    <s v="BIC Brite Liner Grip Highlighters, Assorted, 5/Pack"/>
    <x v="4082"/>
    <n v="8"/>
    <n v="13.23"/>
    <x v="11"/>
    <x v="2"/>
  </r>
  <r>
    <n v="45265"/>
    <x v="633"/>
    <x v="5"/>
    <x v="2"/>
    <x v="6"/>
    <s v="Samsung Galaxy S III - 16GB - pebble blue (T-Mobile)"/>
    <x v="1704"/>
    <n v="2"/>
    <n v="195.99"/>
    <x v="11"/>
    <x v="2"/>
  </r>
  <r>
    <n v="45265"/>
    <x v="633"/>
    <x v="5"/>
    <x v="0"/>
    <x v="2"/>
    <s v="Fellowes Bankers Box Staxonsteel Drawer File/Stacking System"/>
    <x v="4083"/>
    <n v="9"/>
    <n v="70.180000000000007"/>
    <x v="11"/>
    <x v="2"/>
  </r>
  <r>
    <n v="45265"/>
    <x v="211"/>
    <x v="1"/>
    <x v="0"/>
    <x v="1"/>
    <s v="Avery 483"/>
    <x v="1177"/>
    <n v="3"/>
    <n v="3.88"/>
    <x v="11"/>
    <x v="2"/>
  </r>
  <r>
    <n v="45265"/>
    <x v="109"/>
    <x v="1"/>
    <x v="0"/>
    <x v="4"/>
    <s v="Newell 311"/>
    <x v="3"/>
    <n v="2"/>
    <n v="0.31"/>
    <x v="11"/>
    <x v="2"/>
  </r>
  <r>
    <n v="45265"/>
    <x v="736"/>
    <x v="7"/>
    <x v="1"/>
    <x v="8"/>
    <s v="Electrix 20W Halogen Replacement Bulb for Zoom-In Desk Lamp"/>
    <x v="4084"/>
    <n v="1"/>
    <n v="6.43"/>
    <x v="11"/>
    <x v="2"/>
  </r>
  <r>
    <n v="45265"/>
    <x v="736"/>
    <x v="7"/>
    <x v="0"/>
    <x v="0"/>
    <s v="Easy-staple paper"/>
    <x v="1599"/>
    <n v="1"/>
    <n v="2.34"/>
    <x v="11"/>
    <x v="2"/>
  </r>
  <r>
    <n v="45265"/>
    <x v="736"/>
    <x v="7"/>
    <x v="0"/>
    <x v="10"/>
    <s v="#10 White Business Envelopes,4 1/8 x 9 1/2"/>
    <x v="4085"/>
    <n v="7"/>
    <n v="51.55"/>
    <x v="11"/>
    <x v="2"/>
  </r>
  <r>
    <n v="45266"/>
    <x v="480"/>
    <x v="3"/>
    <x v="0"/>
    <x v="0"/>
    <s v="Xerox 216"/>
    <x v="5"/>
    <n v="3"/>
    <n v="9.33"/>
    <x v="11"/>
    <x v="2"/>
  </r>
  <r>
    <n v="45266"/>
    <x v="217"/>
    <x v="22"/>
    <x v="2"/>
    <x v="6"/>
    <s v="Plantronics Calisto P620-M USB Wireless Speakerphone System"/>
    <x v="4086"/>
    <n v="1"/>
    <n v="13.72"/>
    <x v="11"/>
    <x v="2"/>
  </r>
  <r>
    <n v="45266"/>
    <x v="217"/>
    <x v="22"/>
    <x v="2"/>
    <x v="6"/>
    <s v="Google Nexus 5"/>
    <x v="1674"/>
    <n v="3"/>
    <n v="27"/>
    <x v="11"/>
    <x v="2"/>
  </r>
  <r>
    <n v="45266"/>
    <x v="217"/>
    <x v="22"/>
    <x v="0"/>
    <x v="10"/>
    <s v="Jet-Pak Recycled Peel 'N' Seal Padded Mailers"/>
    <x v="4087"/>
    <n v="1"/>
    <n v="16.149999999999999"/>
    <x v="11"/>
    <x v="2"/>
  </r>
  <r>
    <n v="45266"/>
    <x v="217"/>
    <x v="22"/>
    <x v="0"/>
    <x v="3"/>
    <s v="Ibico Plastic and Wire Spiral Binding Combs"/>
    <x v="4088"/>
    <n v="7"/>
    <n v="15.34"/>
    <x v="11"/>
    <x v="2"/>
  </r>
  <r>
    <n v="45266"/>
    <x v="217"/>
    <x v="22"/>
    <x v="0"/>
    <x v="0"/>
    <s v="Xerox 1880"/>
    <x v="4089"/>
    <n v="7"/>
    <n v="116.6"/>
    <x v="11"/>
    <x v="2"/>
  </r>
  <r>
    <n v="45266"/>
    <x v="217"/>
    <x v="22"/>
    <x v="0"/>
    <x v="0"/>
    <s v="Snap-A-Way Black Print Carbonless Ruled Speed Letter, Triplicate"/>
    <x v="4090"/>
    <n v="5"/>
    <n v="89.16"/>
    <x v="11"/>
    <x v="2"/>
  </r>
  <r>
    <n v="45266"/>
    <x v="217"/>
    <x v="22"/>
    <x v="0"/>
    <x v="3"/>
    <s v="GBC Standard Therm-A-Bind Covers"/>
    <x v="505"/>
    <n v="3"/>
    <n v="19.440000000000001"/>
    <x v="11"/>
    <x v="2"/>
  </r>
  <r>
    <n v="45266"/>
    <x v="679"/>
    <x v="20"/>
    <x v="0"/>
    <x v="3"/>
    <s v="Ibico EB-19 Dual Function Manual Binding System"/>
    <x v="4091"/>
    <n v="7"/>
    <n v="314.83999999999997"/>
    <x v="11"/>
    <x v="2"/>
  </r>
  <r>
    <n v="45266"/>
    <x v="679"/>
    <x v="20"/>
    <x v="0"/>
    <x v="3"/>
    <s v="Trimflex Flexible Post Binders"/>
    <x v="4092"/>
    <n v="13"/>
    <n v="77.819999999999993"/>
    <x v="11"/>
    <x v="2"/>
  </r>
  <r>
    <n v="45266"/>
    <x v="679"/>
    <x v="20"/>
    <x v="2"/>
    <x v="16"/>
    <s v="Brother DCP1000 Digital 3 in 1 Multifunction Machine"/>
    <x v="386"/>
    <n v="2"/>
    <n v="90"/>
    <x v="11"/>
    <x v="2"/>
  </r>
  <r>
    <n v="45266"/>
    <x v="64"/>
    <x v="3"/>
    <x v="2"/>
    <x v="6"/>
    <s v="Avaya 5410 Digital phone"/>
    <x v="4093"/>
    <n v="5"/>
    <n v="27.2"/>
    <x v="11"/>
    <x v="2"/>
  </r>
  <r>
    <n v="45266"/>
    <x v="64"/>
    <x v="3"/>
    <x v="0"/>
    <x v="4"/>
    <s v="Blackstonian Pencils"/>
    <x v="3007"/>
    <n v="7"/>
    <n v="5.23"/>
    <x v="11"/>
    <x v="2"/>
  </r>
  <r>
    <n v="45266"/>
    <x v="64"/>
    <x v="3"/>
    <x v="0"/>
    <x v="0"/>
    <s v="Xerox 1977"/>
    <x v="518"/>
    <n v="2"/>
    <n v="6.41"/>
    <x v="11"/>
    <x v="2"/>
  </r>
  <r>
    <n v="45266"/>
    <x v="64"/>
    <x v="3"/>
    <x v="2"/>
    <x v="6"/>
    <s v="Cisco SPA301"/>
    <x v="2054"/>
    <n v="2"/>
    <n v="31.2"/>
    <x v="11"/>
    <x v="2"/>
  </r>
  <r>
    <n v="45266"/>
    <x v="64"/>
    <x v="3"/>
    <x v="0"/>
    <x v="7"/>
    <s v="Alliance Big Bands Rubber Bands, 12/Pack"/>
    <x v="4094"/>
    <n v="7"/>
    <n v="0"/>
    <x v="11"/>
    <x v="2"/>
  </r>
  <r>
    <n v="45266"/>
    <x v="64"/>
    <x v="3"/>
    <x v="0"/>
    <x v="3"/>
    <s v="Avery Durable Slant Ring Binders With Label Holder"/>
    <x v="3307"/>
    <n v="4"/>
    <n v="4.68"/>
    <x v="11"/>
    <x v="2"/>
  </r>
  <r>
    <n v="45266"/>
    <x v="64"/>
    <x v="3"/>
    <x v="0"/>
    <x v="3"/>
    <s v="Ibico Recycled Linen-Style Covers"/>
    <x v="4095"/>
    <n v="14"/>
    <n v="153.12"/>
    <x v="11"/>
    <x v="2"/>
  </r>
  <r>
    <n v="45268"/>
    <x v="702"/>
    <x v="0"/>
    <x v="2"/>
    <x v="6"/>
    <s v="GE 30524EE4"/>
    <x v="4096"/>
    <n v="7"/>
    <n v="123.47"/>
    <x v="11"/>
    <x v="2"/>
  </r>
  <r>
    <n v="45268"/>
    <x v="702"/>
    <x v="0"/>
    <x v="1"/>
    <x v="8"/>
    <s v="Electrix Architect's Clamp-On Swing Arm Lamp, Black"/>
    <x v="4097"/>
    <n v="5"/>
    <n v="-147.96"/>
    <x v="11"/>
    <x v="2"/>
  </r>
  <r>
    <n v="45268"/>
    <x v="87"/>
    <x v="28"/>
    <x v="2"/>
    <x v="6"/>
    <s v="Motorola HK250 Universal Bluetooth Headset"/>
    <x v="3860"/>
    <n v="5"/>
    <n v="2.2999999999999998"/>
    <x v="11"/>
    <x v="2"/>
  </r>
  <r>
    <n v="45268"/>
    <x v="425"/>
    <x v="10"/>
    <x v="0"/>
    <x v="3"/>
    <s v="Universal Recycled Hanging Pressboard Report Binders, Letter Size"/>
    <x v="115"/>
    <n v="7"/>
    <n v="-9.5"/>
    <x v="11"/>
    <x v="2"/>
  </r>
  <r>
    <n v="45268"/>
    <x v="386"/>
    <x v="3"/>
    <x v="0"/>
    <x v="4"/>
    <s v="Newell 341"/>
    <x v="507"/>
    <n v="2"/>
    <n v="2.48"/>
    <x v="11"/>
    <x v="2"/>
  </r>
  <r>
    <n v="45268"/>
    <x v="386"/>
    <x v="3"/>
    <x v="0"/>
    <x v="0"/>
    <s v="Xerox 204"/>
    <x v="413"/>
    <n v="7"/>
    <n v="21.77"/>
    <x v="11"/>
    <x v="2"/>
  </r>
  <r>
    <n v="45268"/>
    <x v="386"/>
    <x v="3"/>
    <x v="1"/>
    <x v="13"/>
    <s v="Hon 94000 Series Round Tables"/>
    <x v="1201"/>
    <n v="6"/>
    <n v="-195.48"/>
    <x v="11"/>
    <x v="2"/>
  </r>
  <r>
    <n v="45268"/>
    <x v="440"/>
    <x v="3"/>
    <x v="0"/>
    <x v="2"/>
    <s v="SimpliFile Personal File, Black Granite, 15w x 6-15/16d x 11-1/4h"/>
    <x v="4098"/>
    <n v="3"/>
    <n v="9.5299999999999994"/>
    <x v="11"/>
    <x v="2"/>
  </r>
  <r>
    <n v="45268"/>
    <x v="440"/>
    <x v="3"/>
    <x v="0"/>
    <x v="2"/>
    <s v="Fellowes High-Stak Drawer Files"/>
    <x v="4099"/>
    <n v="2"/>
    <n v="81.05"/>
    <x v="11"/>
    <x v="2"/>
  </r>
  <r>
    <n v="45268"/>
    <x v="352"/>
    <x v="25"/>
    <x v="2"/>
    <x v="6"/>
    <s v="Cisco SPA301"/>
    <x v="2054"/>
    <n v="2"/>
    <n v="31.2"/>
    <x v="11"/>
    <x v="2"/>
  </r>
  <r>
    <n v="45268"/>
    <x v="352"/>
    <x v="25"/>
    <x v="2"/>
    <x v="9"/>
    <s v="Maxell 4.7GB DVD-R"/>
    <x v="3865"/>
    <n v="3"/>
    <n v="17.88"/>
    <x v="11"/>
    <x v="2"/>
  </r>
  <r>
    <n v="45268"/>
    <x v="352"/>
    <x v="25"/>
    <x v="2"/>
    <x v="9"/>
    <s v="ImationÂ 30456 USBÂ Flash DriveÂ 8GB"/>
    <x v="2738"/>
    <n v="3"/>
    <n v="-2.48"/>
    <x v="11"/>
    <x v="2"/>
  </r>
  <r>
    <n v="45268"/>
    <x v="640"/>
    <x v="10"/>
    <x v="0"/>
    <x v="0"/>
    <s v="Ampad Gold Fibre Wirebound Steno Books, 6&quot; x 9&quot;, Gregg Ruled"/>
    <x v="2775"/>
    <n v="3"/>
    <n v="3.44"/>
    <x v="11"/>
    <x v="2"/>
  </r>
  <r>
    <n v="45268"/>
    <x v="316"/>
    <x v="21"/>
    <x v="1"/>
    <x v="11"/>
    <s v="Bush Westfield Collection Bookcases, Dark Cherry Finish"/>
    <x v="4100"/>
    <n v="7"/>
    <n v="32.47"/>
    <x v="11"/>
    <x v="2"/>
  </r>
  <r>
    <n v="45268"/>
    <x v="316"/>
    <x v="21"/>
    <x v="1"/>
    <x v="5"/>
    <s v="Hon GuestStacker Chair"/>
    <x v="4101"/>
    <n v="3"/>
    <n v="176.8"/>
    <x v="11"/>
    <x v="2"/>
  </r>
  <r>
    <n v="45269"/>
    <x v="127"/>
    <x v="40"/>
    <x v="0"/>
    <x v="4"/>
    <s v="Newell 318"/>
    <x v="121"/>
    <n v="7"/>
    <n v="5.0599999999999996"/>
    <x v="11"/>
    <x v="2"/>
  </r>
  <r>
    <n v="45269"/>
    <x v="127"/>
    <x v="40"/>
    <x v="0"/>
    <x v="12"/>
    <s v="Acco Six-Outlet Power Strip, 4' Cord Length"/>
    <x v="4102"/>
    <n v="7"/>
    <n v="15.69"/>
    <x v="11"/>
    <x v="2"/>
  </r>
  <r>
    <n v="45269"/>
    <x v="667"/>
    <x v="32"/>
    <x v="0"/>
    <x v="1"/>
    <s v="Avery 517"/>
    <x v="1549"/>
    <n v="1"/>
    <n v="1.73"/>
    <x v="11"/>
    <x v="2"/>
  </r>
  <r>
    <n v="45269"/>
    <x v="667"/>
    <x v="32"/>
    <x v="0"/>
    <x v="1"/>
    <s v="Avery 477"/>
    <x v="3397"/>
    <n v="4"/>
    <n v="56.18"/>
    <x v="11"/>
    <x v="2"/>
  </r>
  <r>
    <n v="45269"/>
    <x v="169"/>
    <x v="0"/>
    <x v="0"/>
    <x v="0"/>
    <s v="Things To Do Today Pad"/>
    <x v="2129"/>
    <n v="2"/>
    <n v="3.29"/>
    <x v="11"/>
    <x v="2"/>
  </r>
  <r>
    <n v="45269"/>
    <x v="169"/>
    <x v="0"/>
    <x v="0"/>
    <x v="4"/>
    <s v="Hunt BOSTON Vista Battery-Operated Pencil Sharpener, Black"/>
    <x v="594"/>
    <n v="1"/>
    <n v="0.82"/>
    <x v="11"/>
    <x v="2"/>
  </r>
  <r>
    <n v="45269"/>
    <x v="105"/>
    <x v="15"/>
    <x v="1"/>
    <x v="13"/>
    <s v="Hon 61000 Series Interactive Training Tables"/>
    <x v="1326"/>
    <n v="3"/>
    <n v="-29.32"/>
    <x v="11"/>
    <x v="2"/>
  </r>
  <r>
    <n v="45269"/>
    <x v="105"/>
    <x v="15"/>
    <x v="0"/>
    <x v="3"/>
    <s v="Acco Pressboard Covers with Storage Hooks, 14 7/8&quot; x 11&quot;, Light Blue"/>
    <x v="797"/>
    <n v="2"/>
    <n v="-2.06"/>
    <x v="11"/>
    <x v="2"/>
  </r>
  <r>
    <n v="45269"/>
    <x v="564"/>
    <x v="14"/>
    <x v="2"/>
    <x v="6"/>
    <s v="LF Elite 3D Dazzle Designer Hard Case Cover, Lf Stylus Pen and Wiper For Apple Iphone 5c Mini Lite"/>
    <x v="389"/>
    <n v="1"/>
    <n v="3.05"/>
    <x v="11"/>
    <x v="2"/>
  </r>
  <r>
    <n v="45269"/>
    <x v="564"/>
    <x v="14"/>
    <x v="2"/>
    <x v="9"/>
    <s v="Logitech Trackman Marble Mouse"/>
    <x v="995"/>
    <n v="2"/>
    <n v="25.19"/>
    <x v="11"/>
    <x v="2"/>
  </r>
  <r>
    <n v="45269"/>
    <x v="564"/>
    <x v="14"/>
    <x v="0"/>
    <x v="12"/>
    <s v="Holmes Replacement Filter for HEPA Air Cleaner, Very Large Room, HEPA Filter"/>
    <x v="4103"/>
    <n v="1"/>
    <n v="23.4"/>
    <x v="11"/>
    <x v="2"/>
  </r>
  <r>
    <n v="45269"/>
    <x v="185"/>
    <x v="15"/>
    <x v="2"/>
    <x v="6"/>
    <s v="ARKON Windshield Dashboard Air Vent Car Mount Holder"/>
    <x v="1015"/>
    <n v="3"/>
    <n v="-9.15"/>
    <x v="11"/>
    <x v="2"/>
  </r>
  <r>
    <n v="45269"/>
    <x v="274"/>
    <x v="1"/>
    <x v="0"/>
    <x v="14"/>
    <s v="Acme Office Executive Series Stainless Steel Trimmers"/>
    <x v="4104"/>
    <n v="3"/>
    <n v="1.54"/>
    <x v="11"/>
    <x v="2"/>
  </r>
  <r>
    <n v="45269"/>
    <x v="274"/>
    <x v="1"/>
    <x v="0"/>
    <x v="12"/>
    <s v="Belkin 6 Outlet Metallic Surge Strip"/>
    <x v="2325"/>
    <n v="2"/>
    <n v="-11.76"/>
    <x v="11"/>
    <x v="2"/>
  </r>
  <r>
    <n v="45269"/>
    <x v="274"/>
    <x v="1"/>
    <x v="2"/>
    <x v="9"/>
    <s v="Kingston Digital DataTraveler 8GB USB 2.0"/>
    <x v="4105"/>
    <n v="4"/>
    <n v="-1.43"/>
    <x v="11"/>
    <x v="2"/>
  </r>
  <r>
    <n v="45269"/>
    <x v="153"/>
    <x v="3"/>
    <x v="0"/>
    <x v="3"/>
    <s v="Wilson Jones Elliptical Ring 3 1/2&quot; Capacity Binders, 800 sheets"/>
    <x v="4106"/>
    <n v="8"/>
    <n v="99.3"/>
    <x v="11"/>
    <x v="2"/>
  </r>
  <r>
    <n v="45269"/>
    <x v="181"/>
    <x v="6"/>
    <x v="1"/>
    <x v="13"/>
    <s v="Iceberg OfficeWorks 42&quot; Round Tables"/>
    <x v="2389"/>
    <n v="7"/>
    <n v="158.53"/>
    <x v="11"/>
    <x v="2"/>
  </r>
  <r>
    <n v="45270"/>
    <x v="564"/>
    <x v="3"/>
    <x v="1"/>
    <x v="5"/>
    <s v="Global Leather Highback Executive Chair with Pneumatic Height Adjustment, Black"/>
    <x v="4107"/>
    <n v="2"/>
    <n v="28.14"/>
    <x v="11"/>
    <x v="2"/>
  </r>
  <r>
    <n v="45270"/>
    <x v="16"/>
    <x v="20"/>
    <x v="0"/>
    <x v="2"/>
    <s v="Fellowes Personal Hanging Folder Files, Navy"/>
    <x v="4108"/>
    <n v="6"/>
    <n v="22.56"/>
    <x v="11"/>
    <x v="2"/>
  </r>
  <r>
    <n v="45270"/>
    <x v="16"/>
    <x v="20"/>
    <x v="0"/>
    <x v="10"/>
    <s v="Tyvek Side-Opening Peel &amp; Seel Expanding Envelopes"/>
    <x v="4109"/>
    <n v="4"/>
    <n v="162.86000000000001"/>
    <x v="11"/>
    <x v="2"/>
  </r>
  <r>
    <n v="45270"/>
    <x v="358"/>
    <x v="22"/>
    <x v="0"/>
    <x v="3"/>
    <s v="GBC DocuBind P50 Personal Binding Machine"/>
    <x v="4110"/>
    <n v="3"/>
    <n v="51.82"/>
    <x v="11"/>
    <x v="2"/>
  </r>
  <r>
    <n v="45270"/>
    <x v="358"/>
    <x v="22"/>
    <x v="0"/>
    <x v="12"/>
    <s v="Holmes HEPA Air Purifier"/>
    <x v="4111"/>
    <n v="3"/>
    <n v="22.87"/>
    <x v="11"/>
    <x v="2"/>
  </r>
  <r>
    <n v="45270"/>
    <x v="358"/>
    <x v="22"/>
    <x v="0"/>
    <x v="0"/>
    <s v="Xerox 1988"/>
    <x v="1099"/>
    <n v="4"/>
    <n v="55.76"/>
    <x v="11"/>
    <x v="2"/>
  </r>
  <r>
    <n v="45270"/>
    <x v="358"/>
    <x v="22"/>
    <x v="0"/>
    <x v="12"/>
    <s v="Harmony HEPA Quiet Air Purifiers"/>
    <x v="4112"/>
    <n v="3"/>
    <n v="12.29"/>
    <x v="11"/>
    <x v="2"/>
  </r>
  <r>
    <n v="45270"/>
    <x v="358"/>
    <x v="22"/>
    <x v="2"/>
    <x v="9"/>
    <s v="Kingston Digital DataTraveler 16GB USB 2.0"/>
    <x v="2839"/>
    <n v="5"/>
    <n v="8.5"/>
    <x v="11"/>
    <x v="2"/>
  </r>
  <r>
    <n v="45270"/>
    <x v="294"/>
    <x v="18"/>
    <x v="1"/>
    <x v="5"/>
    <s v="Global Commerce Series High-Back Swivel/Tilt Chairs"/>
    <x v="4113"/>
    <n v="5"/>
    <n v="356.23"/>
    <x v="11"/>
    <x v="2"/>
  </r>
  <r>
    <n v="45270"/>
    <x v="694"/>
    <x v="3"/>
    <x v="0"/>
    <x v="0"/>
    <s v="Wirebound Message Books, Four 2 3/4 x 5 White Forms per Page"/>
    <x v="4114"/>
    <n v="12"/>
    <n v="36.93"/>
    <x v="11"/>
    <x v="2"/>
  </r>
  <r>
    <n v="45270"/>
    <x v="752"/>
    <x v="20"/>
    <x v="0"/>
    <x v="0"/>
    <s v="Wirebound Message Books, Four 2 3/4&quot; x 5&quot; Forms per Page, 600 Sets per Book"/>
    <x v="2414"/>
    <n v="2"/>
    <n v="8.7100000000000009"/>
    <x v="11"/>
    <x v="2"/>
  </r>
  <r>
    <n v="45270"/>
    <x v="752"/>
    <x v="20"/>
    <x v="0"/>
    <x v="3"/>
    <s v="Fellowes PB200 Plastic Comb Binding Machine"/>
    <x v="4115"/>
    <n v="5"/>
    <n v="220.99"/>
    <x v="11"/>
    <x v="2"/>
  </r>
  <r>
    <n v="45270"/>
    <x v="620"/>
    <x v="20"/>
    <x v="0"/>
    <x v="0"/>
    <s v="Adams Phone Message Book, Professional, 400 Message Capacity, 5 3/6Â” x 11Â”"/>
    <x v="63"/>
    <n v="9"/>
    <n v="29.53"/>
    <x v="11"/>
    <x v="2"/>
  </r>
  <r>
    <n v="45270"/>
    <x v="421"/>
    <x v="20"/>
    <x v="0"/>
    <x v="0"/>
    <s v="Xerox 221"/>
    <x v="710"/>
    <n v="1"/>
    <n v="3.11"/>
    <x v="11"/>
    <x v="2"/>
  </r>
  <r>
    <n v="45271"/>
    <x v="362"/>
    <x v="20"/>
    <x v="0"/>
    <x v="7"/>
    <s v="Advantus Push Pins"/>
    <x v="3872"/>
    <n v="7"/>
    <n v="6.26"/>
    <x v="11"/>
    <x v="2"/>
  </r>
  <r>
    <n v="45271"/>
    <x v="362"/>
    <x v="20"/>
    <x v="2"/>
    <x v="6"/>
    <s v="AT&amp;T CL83451 4-Handset Telephone"/>
    <x v="4116"/>
    <n v="5"/>
    <n v="298.69"/>
    <x v="11"/>
    <x v="2"/>
  </r>
  <r>
    <n v="45271"/>
    <x v="667"/>
    <x v="26"/>
    <x v="0"/>
    <x v="2"/>
    <s v="Tennsco Regal Shelving Units"/>
    <x v="4117"/>
    <n v="3"/>
    <n v="-51.72"/>
    <x v="11"/>
    <x v="2"/>
  </r>
  <r>
    <n v="45271"/>
    <x v="667"/>
    <x v="26"/>
    <x v="2"/>
    <x v="9"/>
    <s v="ImationÂ 32GB Pocket Pro USB 3.0Â Flash DriveÂ - 32 GB - Black - 1 P ..."/>
    <x v="1451"/>
    <n v="5"/>
    <n v="29.95"/>
    <x v="11"/>
    <x v="2"/>
  </r>
  <r>
    <n v="45271"/>
    <x v="667"/>
    <x v="26"/>
    <x v="2"/>
    <x v="6"/>
    <s v="Jabra SPEAK 410"/>
    <x v="4118"/>
    <n v="4"/>
    <n v="30.08"/>
    <x v="11"/>
    <x v="2"/>
  </r>
  <r>
    <n v="45271"/>
    <x v="278"/>
    <x v="22"/>
    <x v="1"/>
    <x v="8"/>
    <s v="3M Hangers With Command Adhesive"/>
    <x v="4119"/>
    <n v="4"/>
    <n v="6.07"/>
    <x v="11"/>
    <x v="2"/>
  </r>
  <r>
    <n v="45271"/>
    <x v="278"/>
    <x v="22"/>
    <x v="2"/>
    <x v="6"/>
    <s v="AT&amp;T TR1909W"/>
    <x v="250"/>
    <n v="3"/>
    <n v="22.68"/>
    <x v="11"/>
    <x v="2"/>
  </r>
  <r>
    <n v="45271"/>
    <x v="278"/>
    <x v="22"/>
    <x v="2"/>
    <x v="9"/>
    <s v="First Data FD10 PIN Pad"/>
    <x v="2976"/>
    <n v="4"/>
    <n v="31.6"/>
    <x v="11"/>
    <x v="2"/>
  </r>
  <r>
    <n v="45271"/>
    <x v="336"/>
    <x v="16"/>
    <x v="0"/>
    <x v="2"/>
    <s v="Steel Personal Filing/Posting Tote"/>
    <x v="4120"/>
    <n v="3"/>
    <n v="7.46"/>
    <x v="11"/>
    <x v="2"/>
  </r>
  <r>
    <n v="45271"/>
    <x v="273"/>
    <x v="15"/>
    <x v="0"/>
    <x v="4"/>
    <s v="Prang Drawing Pencil Set"/>
    <x v="4121"/>
    <n v="3"/>
    <n v="1.67"/>
    <x v="11"/>
    <x v="2"/>
  </r>
  <r>
    <n v="45271"/>
    <x v="270"/>
    <x v="10"/>
    <x v="0"/>
    <x v="2"/>
    <s v="Acco Perma 4000 Stacking Storage Drawers"/>
    <x v="92"/>
    <n v="5"/>
    <n v="-4.0599999999999996"/>
    <x v="11"/>
    <x v="2"/>
  </r>
  <r>
    <n v="45271"/>
    <x v="270"/>
    <x v="10"/>
    <x v="0"/>
    <x v="14"/>
    <s v="Elite 5&quot; Scissors"/>
    <x v="2585"/>
    <n v="2"/>
    <n v="1.69"/>
    <x v="11"/>
    <x v="2"/>
  </r>
  <r>
    <n v="45271"/>
    <x v="270"/>
    <x v="10"/>
    <x v="1"/>
    <x v="5"/>
    <s v="Office Star - Contemporary Task Swivel chair with Loop Arms, Charcoal"/>
    <x v="4122"/>
    <n v="5"/>
    <n v="-137.53"/>
    <x v="11"/>
    <x v="2"/>
  </r>
  <r>
    <n v="45271"/>
    <x v="270"/>
    <x v="10"/>
    <x v="0"/>
    <x v="12"/>
    <s v="Belkin 325VA UPS Surge Protector, 6'"/>
    <x v="2605"/>
    <n v="4"/>
    <n v="24.2"/>
    <x v="11"/>
    <x v="2"/>
  </r>
  <r>
    <n v="45271"/>
    <x v="270"/>
    <x v="10"/>
    <x v="1"/>
    <x v="13"/>
    <s v="Lesro Round Back Collection Coffee Table, End Table"/>
    <x v="1158"/>
    <n v="3"/>
    <n v="-147.87"/>
    <x v="11"/>
    <x v="2"/>
  </r>
  <r>
    <n v="45271"/>
    <x v="35"/>
    <x v="11"/>
    <x v="1"/>
    <x v="5"/>
    <s v="Global Fabric Manager's Chair, Dark Gray"/>
    <x v="4123"/>
    <n v="5"/>
    <n v="25.25"/>
    <x v="11"/>
    <x v="2"/>
  </r>
  <r>
    <n v="45271"/>
    <x v="494"/>
    <x v="3"/>
    <x v="0"/>
    <x v="3"/>
    <s v="Ibico Laser Imprintable Binding System Covers"/>
    <x v="2360"/>
    <n v="5"/>
    <n v="68.12"/>
    <x v="11"/>
    <x v="2"/>
  </r>
  <r>
    <n v="45271"/>
    <x v="494"/>
    <x v="3"/>
    <x v="0"/>
    <x v="4"/>
    <s v="Boston 16765 Mini Stand Up Battery Pencil Sharpener"/>
    <x v="4124"/>
    <n v="2"/>
    <n v="6.06"/>
    <x v="11"/>
    <x v="2"/>
  </r>
  <r>
    <n v="45271"/>
    <x v="494"/>
    <x v="3"/>
    <x v="0"/>
    <x v="0"/>
    <s v="IBM Multi-Purpose Copy Paper, 8 1/2 x 11&quot;, Case"/>
    <x v="1000"/>
    <n v="1"/>
    <n v="13.94"/>
    <x v="11"/>
    <x v="2"/>
  </r>
  <r>
    <n v="45271"/>
    <x v="494"/>
    <x v="3"/>
    <x v="2"/>
    <x v="9"/>
    <s v="Microsoft Natural Ergonomic Keyboard 4000"/>
    <x v="1446"/>
    <n v="4"/>
    <n v="25.19"/>
    <x v="11"/>
    <x v="2"/>
  </r>
  <r>
    <n v="45271"/>
    <x v="494"/>
    <x v="3"/>
    <x v="1"/>
    <x v="5"/>
    <s v="Global Wood Trimmed Manager's Task Chair, Khaki"/>
    <x v="3487"/>
    <n v="5"/>
    <n v="-31.84"/>
    <x v="11"/>
    <x v="2"/>
  </r>
  <r>
    <n v="45271"/>
    <x v="494"/>
    <x v="3"/>
    <x v="0"/>
    <x v="3"/>
    <s v="Recycled Easel Ring Binders"/>
    <x v="1339"/>
    <n v="3"/>
    <n v="11.19"/>
    <x v="11"/>
    <x v="2"/>
  </r>
  <r>
    <n v="45271"/>
    <x v="494"/>
    <x v="3"/>
    <x v="0"/>
    <x v="3"/>
    <s v="GBC Recycled VeloBinder Covers"/>
    <x v="4125"/>
    <n v="9"/>
    <n v="39.869999999999997"/>
    <x v="11"/>
    <x v="2"/>
  </r>
  <r>
    <n v="45271"/>
    <x v="494"/>
    <x v="3"/>
    <x v="1"/>
    <x v="13"/>
    <s v="Hon Non-Folding Utility Tables"/>
    <x v="4126"/>
    <n v="7"/>
    <n v="111.52"/>
    <x v="11"/>
    <x v="2"/>
  </r>
  <r>
    <n v="45271"/>
    <x v="494"/>
    <x v="3"/>
    <x v="0"/>
    <x v="2"/>
    <s v="Rogers Profile Extra Capacity Storage Tub"/>
    <x v="4127"/>
    <n v="3"/>
    <n v="2.0099999999999998"/>
    <x v="11"/>
    <x v="2"/>
  </r>
  <r>
    <n v="45271"/>
    <x v="494"/>
    <x v="3"/>
    <x v="0"/>
    <x v="12"/>
    <s v="Fellowes 8 Outlet Superior Workstation Surge Protector"/>
    <x v="4128"/>
    <n v="2"/>
    <n v="24.19"/>
    <x v="11"/>
    <x v="2"/>
  </r>
  <r>
    <n v="45271"/>
    <x v="494"/>
    <x v="3"/>
    <x v="0"/>
    <x v="3"/>
    <s v="Black Avery Memo-Size 3-Ring Binder, 5 1/2&quot; x 8 1/2&quot;"/>
    <x v="4129"/>
    <n v="2"/>
    <n v="2.13"/>
    <x v="11"/>
    <x v="2"/>
  </r>
  <r>
    <n v="45271"/>
    <x v="571"/>
    <x v="10"/>
    <x v="0"/>
    <x v="12"/>
    <s v="Belkin F5C206VTEL 6 Outlet Surge"/>
    <x v="4130"/>
    <n v="4"/>
    <n v="9.19"/>
    <x v="11"/>
    <x v="2"/>
  </r>
  <r>
    <n v="45272"/>
    <x v="140"/>
    <x v="10"/>
    <x v="0"/>
    <x v="3"/>
    <s v="Wilson Jones Century Plastic Molded Ring Binders"/>
    <x v="3007"/>
    <n v="3"/>
    <n v="-14.33"/>
    <x v="11"/>
    <x v="2"/>
  </r>
  <r>
    <n v="45272"/>
    <x v="140"/>
    <x v="10"/>
    <x v="2"/>
    <x v="9"/>
    <s v="Logitech G602 Wireless Gaming Mouse"/>
    <x v="1841"/>
    <n v="6"/>
    <n v="76.790000000000006"/>
    <x v="11"/>
    <x v="2"/>
  </r>
  <r>
    <n v="45272"/>
    <x v="342"/>
    <x v="14"/>
    <x v="2"/>
    <x v="6"/>
    <s v="Jabra SPEAK 410"/>
    <x v="693"/>
    <n v="7"/>
    <n v="184.22"/>
    <x v="11"/>
    <x v="2"/>
  </r>
  <r>
    <n v="45272"/>
    <x v="342"/>
    <x v="14"/>
    <x v="1"/>
    <x v="8"/>
    <s v="Westinghouse Clip-On Gooseneck Lamps"/>
    <x v="3849"/>
    <n v="4"/>
    <n v="8.6999999999999993"/>
    <x v="11"/>
    <x v="2"/>
  </r>
  <r>
    <n v="45272"/>
    <x v="342"/>
    <x v="14"/>
    <x v="0"/>
    <x v="4"/>
    <s v="Newell 333"/>
    <x v="670"/>
    <n v="5"/>
    <n v="3.61"/>
    <x v="11"/>
    <x v="2"/>
  </r>
  <r>
    <n v="45272"/>
    <x v="342"/>
    <x v="14"/>
    <x v="0"/>
    <x v="2"/>
    <s v="Fellowes Desktop Hanging File Manager"/>
    <x v="4131"/>
    <n v="2"/>
    <n v="6.72"/>
    <x v="11"/>
    <x v="2"/>
  </r>
  <r>
    <n v="45272"/>
    <x v="574"/>
    <x v="4"/>
    <x v="2"/>
    <x v="9"/>
    <s v="Case Logic 2.4GHz Wireless Keyboard"/>
    <x v="3585"/>
    <n v="5"/>
    <n v="20"/>
    <x v="11"/>
    <x v="2"/>
  </r>
  <r>
    <n v="45272"/>
    <x v="574"/>
    <x v="4"/>
    <x v="0"/>
    <x v="0"/>
    <s v="Xerox 1907"/>
    <x v="644"/>
    <n v="4"/>
    <n v="23.09"/>
    <x v="11"/>
    <x v="2"/>
  </r>
  <r>
    <n v="45272"/>
    <x v="503"/>
    <x v="3"/>
    <x v="1"/>
    <x v="8"/>
    <s v="Howard Miller 14-1/2&quot; Diameter Chrome Round Wall Clock"/>
    <x v="4132"/>
    <n v="6"/>
    <n v="122.76"/>
    <x v="11"/>
    <x v="2"/>
  </r>
  <r>
    <n v="45272"/>
    <x v="503"/>
    <x v="3"/>
    <x v="0"/>
    <x v="12"/>
    <s v="Belkin F9H710-06 7 Outlet SurgeMaster Surge Protector"/>
    <x v="1274"/>
    <n v="3"/>
    <n v="15.83"/>
    <x v="11"/>
    <x v="2"/>
  </r>
  <r>
    <n v="45272"/>
    <x v="270"/>
    <x v="20"/>
    <x v="1"/>
    <x v="8"/>
    <s v="Eldon 500 Class Desk Accessories"/>
    <x v="4133"/>
    <n v="5"/>
    <n v="19.920000000000002"/>
    <x v="11"/>
    <x v="2"/>
  </r>
  <r>
    <n v="45272"/>
    <x v="270"/>
    <x v="20"/>
    <x v="0"/>
    <x v="14"/>
    <s v="Fiskars Home &amp; Office Scissors"/>
    <x v="2219"/>
    <n v="4"/>
    <n v="9.9499999999999993"/>
    <x v="11"/>
    <x v="2"/>
  </r>
  <r>
    <n v="45272"/>
    <x v="270"/>
    <x v="20"/>
    <x v="0"/>
    <x v="4"/>
    <s v="Sanford Pocket Accent Highlighters"/>
    <x v="4134"/>
    <n v="7"/>
    <n v="4.82"/>
    <x v="11"/>
    <x v="2"/>
  </r>
  <r>
    <n v="45273"/>
    <x v="484"/>
    <x v="39"/>
    <x v="2"/>
    <x v="9"/>
    <s v="Memorex Mini Travel Drive 16 GB USB 2.0 Flash Drive"/>
    <x v="629"/>
    <n v="4"/>
    <n v="24.91"/>
    <x v="11"/>
    <x v="2"/>
  </r>
  <r>
    <n v="45273"/>
    <x v="274"/>
    <x v="3"/>
    <x v="0"/>
    <x v="3"/>
    <s v="Acco Pressboard Covers with Storage Hooks, 14 7/8&quot; x 11&quot;, Dark Blue"/>
    <x v="675"/>
    <n v="2"/>
    <n v="2.21"/>
    <x v="11"/>
    <x v="2"/>
  </r>
  <r>
    <n v="45273"/>
    <x v="274"/>
    <x v="3"/>
    <x v="1"/>
    <x v="13"/>
    <s v="Bretford CR4500 Series Slim Rectangular Table"/>
    <x v="4135"/>
    <n v="4"/>
    <n v="41.79"/>
    <x v="11"/>
    <x v="2"/>
  </r>
  <r>
    <n v="45273"/>
    <x v="29"/>
    <x v="3"/>
    <x v="0"/>
    <x v="4"/>
    <s v="Crayola Colored Pencils"/>
    <x v="1026"/>
    <n v="3"/>
    <n v="3.25"/>
    <x v="11"/>
    <x v="2"/>
  </r>
  <r>
    <n v="45274"/>
    <x v="283"/>
    <x v="29"/>
    <x v="1"/>
    <x v="8"/>
    <s v="Executive Impressions 14&quot;"/>
    <x v="4136"/>
    <n v="6"/>
    <n v="58.69"/>
    <x v="11"/>
    <x v="2"/>
  </r>
  <r>
    <n v="45274"/>
    <x v="500"/>
    <x v="20"/>
    <x v="0"/>
    <x v="0"/>
    <s v="Strathmore Photo Frame Cards"/>
    <x v="471"/>
    <n v="2"/>
    <n v="6.73"/>
    <x v="11"/>
    <x v="2"/>
  </r>
  <r>
    <n v="45274"/>
    <x v="500"/>
    <x v="20"/>
    <x v="0"/>
    <x v="1"/>
    <s v="Avery 474"/>
    <x v="1235"/>
    <n v="2"/>
    <n v="2.82"/>
    <x v="11"/>
    <x v="2"/>
  </r>
  <r>
    <n v="45274"/>
    <x v="500"/>
    <x v="20"/>
    <x v="0"/>
    <x v="7"/>
    <s v="OIC Colored Binder Clips, Assorted Sizes"/>
    <x v="2771"/>
    <n v="6"/>
    <n v="10.53"/>
    <x v="11"/>
    <x v="2"/>
  </r>
  <r>
    <n v="45274"/>
    <x v="500"/>
    <x v="20"/>
    <x v="1"/>
    <x v="8"/>
    <s v="GE 48&quot; Fluorescent Tube, Cool White Energy Saver, 34 Watts, 30/Box"/>
    <x v="4137"/>
    <n v="4"/>
    <n v="198.46"/>
    <x v="11"/>
    <x v="2"/>
  </r>
  <r>
    <n v="45274"/>
    <x v="500"/>
    <x v="20"/>
    <x v="0"/>
    <x v="2"/>
    <s v="Advantus Rolling Storage Box"/>
    <x v="4138"/>
    <n v="1"/>
    <n v="4.63"/>
    <x v="11"/>
    <x v="2"/>
  </r>
  <r>
    <n v="45274"/>
    <x v="500"/>
    <x v="20"/>
    <x v="0"/>
    <x v="3"/>
    <s v="Acco Recycled 2&quot; Capacity Laser Printer Hanging Data Binders"/>
    <x v="3361"/>
    <n v="2"/>
    <n v="7.8"/>
    <x v="11"/>
    <x v="2"/>
  </r>
  <r>
    <n v="45274"/>
    <x v="171"/>
    <x v="3"/>
    <x v="1"/>
    <x v="5"/>
    <s v="Global Task Chair, Black"/>
    <x v="3893"/>
    <n v="2"/>
    <n v="-9.16"/>
    <x v="11"/>
    <x v="2"/>
  </r>
  <r>
    <n v="45274"/>
    <x v="171"/>
    <x v="3"/>
    <x v="0"/>
    <x v="2"/>
    <s v="Tenex Personal Project File with Scoop Front Design, Black"/>
    <x v="4139"/>
    <n v="10"/>
    <n v="35.049999999999997"/>
    <x v="11"/>
    <x v="2"/>
  </r>
  <r>
    <n v="45275"/>
    <x v="634"/>
    <x v="14"/>
    <x v="1"/>
    <x v="13"/>
    <s v="Chromcraft Bull-Nose Wood Oval Conference Tables &amp; Bases"/>
    <x v="3649"/>
    <n v="3"/>
    <n v="231.41"/>
    <x v="11"/>
    <x v="2"/>
  </r>
  <r>
    <n v="45275"/>
    <x v="634"/>
    <x v="14"/>
    <x v="0"/>
    <x v="2"/>
    <s v="Recycled Data-Pak for Archival Bound Computer Printouts, 12-1/2 x 12-1/2 x 16"/>
    <x v="3042"/>
    <n v="3"/>
    <n v="80.02"/>
    <x v="11"/>
    <x v="2"/>
  </r>
  <r>
    <n v="45275"/>
    <x v="157"/>
    <x v="3"/>
    <x v="1"/>
    <x v="8"/>
    <s v="Eldon Expressions Wood Desk Accessories, Oak"/>
    <x v="1195"/>
    <n v="2"/>
    <n v="4.28"/>
    <x v="11"/>
    <x v="2"/>
  </r>
  <r>
    <n v="45275"/>
    <x v="109"/>
    <x v="11"/>
    <x v="1"/>
    <x v="13"/>
    <s v="Bretford Rectangular Conference Table Tops"/>
    <x v="4140"/>
    <n v="3"/>
    <n v="-304.67"/>
    <x v="11"/>
    <x v="2"/>
  </r>
  <r>
    <n v="45275"/>
    <x v="109"/>
    <x v="11"/>
    <x v="0"/>
    <x v="12"/>
    <s v="Belkin 5 Outlet SurgeMaster Power Centers"/>
    <x v="2399"/>
    <n v="2"/>
    <n v="8.7200000000000006"/>
    <x v="11"/>
    <x v="2"/>
  </r>
  <r>
    <n v="45275"/>
    <x v="489"/>
    <x v="10"/>
    <x v="0"/>
    <x v="3"/>
    <s v="Avery Triangle Shaped Sheet Lifters, Black, 2/Pack"/>
    <x v="2854"/>
    <n v="3"/>
    <n v="-1.48"/>
    <x v="11"/>
    <x v="2"/>
  </r>
  <r>
    <n v="45275"/>
    <x v="529"/>
    <x v="13"/>
    <x v="0"/>
    <x v="0"/>
    <s v="Xerox 1958"/>
    <x v="5"/>
    <n v="3"/>
    <n v="9.33"/>
    <x v="11"/>
    <x v="2"/>
  </r>
  <r>
    <n v="45276"/>
    <x v="583"/>
    <x v="1"/>
    <x v="0"/>
    <x v="3"/>
    <s v="Cardinal Hold-It CD Pocket"/>
    <x v="4141"/>
    <n v="3"/>
    <n v="-7.9"/>
    <x v="11"/>
    <x v="2"/>
  </r>
  <r>
    <n v="45276"/>
    <x v="435"/>
    <x v="20"/>
    <x v="0"/>
    <x v="7"/>
    <s v="Stockwell Gold Paper Clips"/>
    <x v="4142"/>
    <n v="2"/>
    <n v="1.8"/>
    <x v="11"/>
    <x v="2"/>
  </r>
  <r>
    <n v="45276"/>
    <x v="500"/>
    <x v="3"/>
    <x v="1"/>
    <x v="5"/>
    <s v="Office Star - Contemporary Swivel Chair with Padded Adjustable Arms and Flex Back"/>
    <x v="4143"/>
    <n v="5"/>
    <n v="7.05"/>
    <x v="11"/>
    <x v="2"/>
  </r>
  <r>
    <n v="45276"/>
    <x v="394"/>
    <x v="25"/>
    <x v="0"/>
    <x v="12"/>
    <s v="Acco 6 Outlet Guardian Premium Surge Suppressor"/>
    <x v="2676"/>
    <n v="3"/>
    <n v="3.06"/>
    <x v="11"/>
    <x v="2"/>
  </r>
  <r>
    <n v="45276"/>
    <x v="451"/>
    <x v="3"/>
    <x v="2"/>
    <x v="9"/>
    <s v="ImationÂ USB 2.0 SwivelÂ Flash DriveÂ USBÂ flash driveÂ - 4 GB - Pink"/>
    <x v="4144"/>
    <n v="7"/>
    <n v="4.45"/>
    <x v="11"/>
    <x v="2"/>
  </r>
  <r>
    <n v="45277"/>
    <x v="773"/>
    <x v="3"/>
    <x v="1"/>
    <x v="13"/>
    <s v="Bretford Â“Just In TimeÂ” Height-Adjustable Multi-Task Work Tables"/>
    <x v="4145"/>
    <n v="6"/>
    <n v="-325.57"/>
    <x v="11"/>
    <x v="2"/>
  </r>
  <r>
    <n v="45277"/>
    <x v="528"/>
    <x v="22"/>
    <x v="0"/>
    <x v="2"/>
    <s v="Personal Filing Tote with Lid, Black/Gray"/>
    <x v="3610"/>
    <n v="3"/>
    <n v="13.03"/>
    <x v="11"/>
    <x v="2"/>
  </r>
  <r>
    <n v="45277"/>
    <x v="512"/>
    <x v="0"/>
    <x v="0"/>
    <x v="0"/>
    <s v="Xerox 214"/>
    <x v="1778"/>
    <n v="10"/>
    <n v="18.14"/>
    <x v="11"/>
    <x v="2"/>
  </r>
  <r>
    <n v="45277"/>
    <x v="512"/>
    <x v="0"/>
    <x v="2"/>
    <x v="9"/>
    <s v="WD My Passport Ultra 1TB Portable External Hard Drive"/>
    <x v="2949"/>
    <n v="3"/>
    <n v="-6.21"/>
    <x v="11"/>
    <x v="2"/>
  </r>
  <r>
    <n v="45277"/>
    <x v="270"/>
    <x v="31"/>
    <x v="0"/>
    <x v="3"/>
    <s v="Ibico Plastic and Wire Spiral Binding Combs"/>
    <x v="663"/>
    <n v="2"/>
    <n v="4.38"/>
    <x v="11"/>
    <x v="2"/>
  </r>
  <r>
    <n v="45277"/>
    <x v="270"/>
    <x v="31"/>
    <x v="0"/>
    <x v="3"/>
    <s v="GBC Laser Imprintable Binding System Covers, Desert Sand"/>
    <x v="3496"/>
    <n v="1"/>
    <n v="3.85"/>
    <x v="11"/>
    <x v="2"/>
  </r>
  <r>
    <n v="45277"/>
    <x v="579"/>
    <x v="14"/>
    <x v="0"/>
    <x v="3"/>
    <s v="GBC Ibimaster 500 Manual ProClick Binding System"/>
    <x v="4146"/>
    <n v="13"/>
    <n v="4946.37"/>
    <x v="11"/>
    <x v="2"/>
  </r>
  <r>
    <n v="45278"/>
    <x v="611"/>
    <x v="16"/>
    <x v="0"/>
    <x v="3"/>
    <s v="GBC VeloBinder Electric Binding Machine"/>
    <x v="4147"/>
    <n v="7"/>
    <n v="-169.37"/>
    <x v="11"/>
    <x v="2"/>
  </r>
  <r>
    <n v="45278"/>
    <x v="611"/>
    <x v="16"/>
    <x v="0"/>
    <x v="12"/>
    <s v="Acco 7-Outlet Masterpiece Power Center, Wihtout Fax/Phone Line Protection"/>
    <x v="4148"/>
    <n v="2"/>
    <n v="24.32"/>
    <x v="11"/>
    <x v="2"/>
  </r>
  <r>
    <n v="45278"/>
    <x v="611"/>
    <x v="16"/>
    <x v="0"/>
    <x v="14"/>
    <s v="Premier Automatic Letter Opener"/>
    <x v="4149"/>
    <n v="5"/>
    <n v="-204.31"/>
    <x v="11"/>
    <x v="2"/>
  </r>
  <r>
    <n v="45278"/>
    <x v="514"/>
    <x v="28"/>
    <x v="1"/>
    <x v="8"/>
    <s v="Eldon 200 Class Desk Accessories"/>
    <x v="125"/>
    <n v="3"/>
    <n v="6.03"/>
    <x v="11"/>
    <x v="2"/>
  </r>
  <r>
    <n v="45278"/>
    <x v="418"/>
    <x v="3"/>
    <x v="0"/>
    <x v="0"/>
    <s v="Eureka Recycled Copy Paper 8 1/2&quot; x 11&quot;, Ream"/>
    <x v="2167"/>
    <n v="6"/>
    <n v="18.66"/>
    <x v="11"/>
    <x v="2"/>
  </r>
  <r>
    <n v="45278"/>
    <x v="418"/>
    <x v="3"/>
    <x v="1"/>
    <x v="8"/>
    <s v="Seth Thomas 12&quot; Clock w/ Goldtone Case"/>
    <x v="4150"/>
    <n v="8"/>
    <n v="62.51"/>
    <x v="11"/>
    <x v="2"/>
  </r>
  <r>
    <n v="45278"/>
    <x v="418"/>
    <x v="3"/>
    <x v="0"/>
    <x v="14"/>
    <s v="Premier Electric Letter Opener"/>
    <x v="4151"/>
    <n v="5"/>
    <n v="28.97"/>
    <x v="11"/>
    <x v="2"/>
  </r>
  <r>
    <n v="45278"/>
    <x v="488"/>
    <x v="20"/>
    <x v="0"/>
    <x v="2"/>
    <s v="Tennsco Double-Tier Lockers"/>
    <x v="3709"/>
    <n v="4"/>
    <n v="117.01"/>
    <x v="11"/>
    <x v="2"/>
  </r>
  <r>
    <n v="45278"/>
    <x v="271"/>
    <x v="23"/>
    <x v="0"/>
    <x v="3"/>
    <s v="GBC DocuBind TL300 Electric Binding System"/>
    <x v="870"/>
    <n v="2"/>
    <n v="843.17"/>
    <x v="11"/>
    <x v="2"/>
  </r>
  <r>
    <n v="45278"/>
    <x v="617"/>
    <x v="3"/>
    <x v="2"/>
    <x v="9"/>
    <s v="SanDisk Cruzer 64 GB USB Flash Drive"/>
    <x v="4152"/>
    <n v="2"/>
    <n v="21.79"/>
    <x v="11"/>
    <x v="2"/>
  </r>
  <r>
    <n v="45278"/>
    <x v="617"/>
    <x v="3"/>
    <x v="2"/>
    <x v="9"/>
    <s v="LogitechÂ P710e Mobile Speakerphone"/>
    <x v="1320"/>
    <n v="3"/>
    <n v="146.77000000000001"/>
    <x v="11"/>
    <x v="2"/>
  </r>
  <r>
    <n v="45278"/>
    <x v="617"/>
    <x v="3"/>
    <x v="1"/>
    <x v="8"/>
    <s v="Eldon Expressions Wood and Plastic Desk Accessories, Oak"/>
    <x v="2153"/>
    <n v="4"/>
    <n v="11.18"/>
    <x v="11"/>
    <x v="2"/>
  </r>
  <r>
    <n v="45278"/>
    <x v="303"/>
    <x v="11"/>
    <x v="0"/>
    <x v="3"/>
    <s v="Vinyl Sectional Post Binders"/>
    <x v="4153"/>
    <n v="4"/>
    <n v="-30.16"/>
    <x v="11"/>
    <x v="2"/>
  </r>
  <r>
    <n v="45278"/>
    <x v="303"/>
    <x v="11"/>
    <x v="0"/>
    <x v="4"/>
    <s v="Newell 312"/>
    <x v="3007"/>
    <n v="4"/>
    <n v="2.34"/>
    <x v="11"/>
    <x v="2"/>
  </r>
  <r>
    <n v="45278"/>
    <x v="303"/>
    <x v="11"/>
    <x v="0"/>
    <x v="0"/>
    <s v="Black Print Carbonless 8 1/2&quot; x 8 1/4&quot; Rapid Memo Book"/>
    <x v="563"/>
    <n v="2"/>
    <n v="3.79"/>
    <x v="11"/>
    <x v="2"/>
  </r>
  <r>
    <n v="45278"/>
    <x v="303"/>
    <x v="11"/>
    <x v="2"/>
    <x v="9"/>
    <s v="Sony Micro Vault Click 8 GB USB 2.0 Flash Drive"/>
    <x v="4154"/>
    <n v="3"/>
    <n v="-8.4600000000000009"/>
    <x v="11"/>
    <x v="2"/>
  </r>
  <r>
    <n v="45278"/>
    <x v="303"/>
    <x v="11"/>
    <x v="1"/>
    <x v="13"/>
    <s v="Iceberg OfficeWorks 42&quot; Round Tables"/>
    <x v="4155"/>
    <n v="5"/>
    <n v="-264.22000000000003"/>
    <x v="11"/>
    <x v="2"/>
  </r>
  <r>
    <n v="45278"/>
    <x v="303"/>
    <x v="11"/>
    <x v="0"/>
    <x v="1"/>
    <s v="Avery White Multi-Purpose Labels"/>
    <x v="443"/>
    <n v="4"/>
    <n v="5.18"/>
    <x v="11"/>
    <x v="2"/>
  </r>
  <r>
    <n v="45278"/>
    <x v="303"/>
    <x v="11"/>
    <x v="2"/>
    <x v="6"/>
    <s v="Macally Suction Cup Mount"/>
    <x v="4156"/>
    <n v="3"/>
    <n v="-7.17"/>
    <x v="11"/>
    <x v="2"/>
  </r>
  <r>
    <n v="45278"/>
    <x v="672"/>
    <x v="40"/>
    <x v="1"/>
    <x v="5"/>
    <s v="Hon Every-Day Series Multi-Task Chairs"/>
    <x v="1283"/>
    <n v="3"/>
    <n v="112.79"/>
    <x v="11"/>
    <x v="2"/>
  </r>
  <r>
    <n v="45278"/>
    <x v="135"/>
    <x v="3"/>
    <x v="2"/>
    <x v="6"/>
    <s v="I Need's 3d Hello Kitty Hybrid Silicone Case Cover for HTC One X 4g with 3d Hello Kitty Stylus Pen Green/pink"/>
    <x v="4157"/>
    <n v="7"/>
    <n v="6.7"/>
    <x v="11"/>
    <x v="2"/>
  </r>
  <r>
    <n v="45279"/>
    <x v="442"/>
    <x v="12"/>
    <x v="1"/>
    <x v="13"/>
    <s v="SAFCO PlanMaster Boards, 60w x 37-1/2d, White Melamine"/>
    <x v="4158"/>
    <n v="6"/>
    <n v="-218.87"/>
    <x v="11"/>
    <x v="2"/>
  </r>
  <r>
    <n v="45279"/>
    <x v="442"/>
    <x v="12"/>
    <x v="0"/>
    <x v="3"/>
    <s v="Wilson Jones Clip &amp; Carry Folder Binder Tool for Ring Binders, Clear"/>
    <x v="3509"/>
    <n v="6"/>
    <n v="-7.66"/>
    <x v="11"/>
    <x v="2"/>
  </r>
  <r>
    <n v="45279"/>
    <x v="442"/>
    <x v="12"/>
    <x v="0"/>
    <x v="3"/>
    <s v="Cardinal Slant-D Ring Binder, Heavy Gauge Vinyl"/>
    <x v="1508"/>
    <n v="2"/>
    <n v="-4.17"/>
    <x v="11"/>
    <x v="2"/>
  </r>
  <r>
    <n v="45279"/>
    <x v="36"/>
    <x v="20"/>
    <x v="0"/>
    <x v="3"/>
    <s v="GBC Laser Imprintable Binding System Covers, Desert Sand"/>
    <x v="2867"/>
    <n v="3"/>
    <n v="11.56"/>
    <x v="11"/>
    <x v="2"/>
  </r>
  <r>
    <n v="45279"/>
    <x v="36"/>
    <x v="20"/>
    <x v="0"/>
    <x v="4"/>
    <s v="Newell 326"/>
    <x v="567"/>
    <n v="2"/>
    <n v="1.02"/>
    <x v="11"/>
    <x v="2"/>
  </r>
  <r>
    <n v="45279"/>
    <x v="455"/>
    <x v="1"/>
    <x v="0"/>
    <x v="3"/>
    <s v="Wilson Jones Easy Flow II Sheet Lifters"/>
    <x v="4159"/>
    <n v="5"/>
    <n v="-2.88"/>
    <x v="11"/>
    <x v="2"/>
  </r>
  <r>
    <n v="45279"/>
    <x v="68"/>
    <x v="2"/>
    <x v="1"/>
    <x v="8"/>
    <s v="Eldon &quot;L&quot; Workstation Diamond Chairmat"/>
    <x v="4160"/>
    <n v="5"/>
    <n v="-30.39"/>
    <x v="11"/>
    <x v="2"/>
  </r>
  <r>
    <n v="45280"/>
    <x v="723"/>
    <x v="29"/>
    <x v="2"/>
    <x v="9"/>
    <s v="SanDisk Ultra 32 GB MicroSDHC Class 10 Memory Card"/>
    <x v="243"/>
    <n v="3"/>
    <n v="8.6199999999999992"/>
    <x v="11"/>
    <x v="2"/>
  </r>
  <r>
    <n v="45280"/>
    <x v="314"/>
    <x v="29"/>
    <x v="1"/>
    <x v="8"/>
    <s v="C-Line Cubicle Keepers Polyproplyene Holder With Velcro Backings"/>
    <x v="4161"/>
    <n v="4"/>
    <n v="7.38"/>
    <x v="11"/>
    <x v="2"/>
  </r>
  <r>
    <n v="45280"/>
    <x v="314"/>
    <x v="29"/>
    <x v="0"/>
    <x v="3"/>
    <s v="DXL Angle-View Binders with Locking Rings by Samsill"/>
    <x v="2110"/>
    <n v="2"/>
    <n v="6.94"/>
    <x v="11"/>
    <x v="2"/>
  </r>
  <r>
    <n v="45280"/>
    <x v="550"/>
    <x v="40"/>
    <x v="0"/>
    <x v="0"/>
    <s v="Strathmore Photo Mount Cards"/>
    <x v="301"/>
    <n v="5"/>
    <n v="15.59"/>
    <x v="11"/>
    <x v="2"/>
  </r>
  <r>
    <n v="45282"/>
    <x v="52"/>
    <x v="11"/>
    <x v="0"/>
    <x v="3"/>
    <s v="Avery 3 1/2&quot; Diskette Storage Pages, 10/Pack"/>
    <x v="4162"/>
    <n v="10"/>
    <n v="-25.06"/>
    <x v="11"/>
    <x v="2"/>
  </r>
  <r>
    <n v="45282"/>
    <x v="52"/>
    <x v="11"/>
    <x v="1"/>
    <x v="8"/>
    <s v="3M Hangers With Command Adhesive"/>
    <x v="3891"/>
    <n v="4"/>
    <n v="3.11"/>
    <x v="11"/>
    <x v="2"/>
  </r>
  <r>
    <n v="45282"/>
    <x v="52"/>
    <x v="11"/>
    <x v="1"/>
    <x v="8"/>
    <s v="Seth Thomas 14&quot; Day/Date Wall Clock"/>
    <x v="120"/>
    <n v="1"/>
    <n v="4.84"/>
    <x v="11"/>
    <x v="2"/>
  </r>
  <r>
    <n v="45282"/>
    <x v="164"/>
    <x v="20"/>
    <x v="0"/>
    <x v="3"/>
    <s v="GBC Pre-Punched Binding Paper, Plastic, White, 8-1/2&quot; x 11&quot;"/>
    <x v="489"/>
    <n v="2"/>
    <n v="8.9499999999999993"/>
    <x v="11"/>
    <x v="2"/>
  </r>
  <r>
    <n v="45282"/>
    <x v="341"/>
    <x v="22"/>
    <x v="0"/>
    <x v="3"/>
    <s v="Wilson Jones International Size A4 Ring Binders"/>
    <x v="3667"/>
    <n v="4"/>
    <n v="19.38"/>
    <x v="11"/>
    <x v="2"/>
  </r>
  <r>
    <n v="45282"/>
    <x v="341"/>
    <x v="22"/>
    <x v="2"/>
    <x v="15"/>
    <s v="Texas Instrument TI-15 Fraction Calculator"/>
    <x v="825"/>
    <n v="1"/>
    <n v="3.76"/>
    <x v="11"/>
    <x v="2"/>
  </r>
  <r>
    <n v="45282"/>
    <x v="416"/>
    <x v="3"/>
    <x v="1"/>
    <x v="8"/>
    <s v="Deflect-o DuraMat Antistatic Studded Beveled Mat for Medium Pile Carpeting"/>
    <x v="4163"/>
    <n v="8"/>
    <n v="202.25"/>
    <x v="11"/>
    <x v="2"/>
  </r>
  <r>
    <n v="45282"/>
    <x v="416"/>
    <x v="3"/>
    <x v="1"/>
    <x v="8"/>
    <s v="Magnifier Swing Arm Lamp"/>
    <x v="2237"/>
    <n v="2"/>
    <n v="10.91"/>
    <x v="11"/>
    <x v="2"/>
  </r>
  <r>
    <n v="45283"/>
    <x v="391"/>
    <x v="6"/>
    <x v="1"/>
    <x v="8"/>
    <s v="Electrix Architect's Clamp-On Swing Arm Lamp, Black"/>
    <x v="4164"/>
    <n v="6"/>
    <n v="166.1"/>
    <x v="11"/>
    <x v="2"/>
  </r>
  <r>
    <n v="45283"/>
    <x v="391"/>
    <x v="6"/>
    <x v="1"/>
    <x v="8"/>
    <s v="Electrix Architect's Clamp-On Swing Arm Lamp, Black"/>
    <x v="4165"/>
    <n v="3"/>
    <n v="83.05"/>
    <x v="11"/>
    <x v="2"/>
  </r>
  <r>
    <n v="45283"/>
    <x v="624"/>
    <x v="1"/>
    <x v="1"/>
    <x v="11"/>
    <s v="Bush Westfield Collection Bookcases, Fully Assembled"/>
    <x v="4166"/>
    <n v="2"/>
    <n v="-14.14"/>
    <x v="11"/>
    <x v="2"/>
  </r>
  <r>
    <n v="45283"/>
    <x v="212"/>
    <x v="14"/>
    <x v="0"/>
    <x v="7"/>
    <s v="Acco Clips to Go Binder Clips, 24 Clips in Two Sizes"/>
    <x v="2965"/>
    <n v="7"/>
    <n v="11.68"/>
    <x v="11"/>
    <x v="2"/>
  </r>
  <r>
    <n v="45283"/>
    <x v="685"/>
    <x v="10"/>
    <x v="0"/>
    <x v="3"/>
    <s v="Universal Recycled Hanging Pressboard Report Binders, Letter Size"/>
    <x v="796"/>
    <n v="3"/>
    <n v="-4.07"/>
    <x v="11"/>
    <x v="2"/>
  </r>
  <r>
    <n v="45283"/>
    <x v="150"/>
    <x v="22"/>
    <x v="0"/>
    <x v="4"/>
    <s v="Newell 317"/>
    <x v="1946"/>
    <n v="3"/>
    <n v="2.56"/>
    <x v="11"/>
    <x v="2"/>
  </r>
  <r>
    <n v="45283"/>
    <x v="150"/>
    <x v="22"/>
    <x v="0"/>
    <x v="0"/>
    <s v="Computer Printout Paper with Letter-Trim Perforations"/>
    <x v="1956"/>
    <n v="2"/>
    <n v="18.21"/>
    <x v="11"/>
    <x v="2"/>
  </r>
  <r>
    <n v="45283"/>
    <x v="150"/>
    <x v="22"/>
    <x v="0"/>
    <x v="4"/>
    <s v="Sanford EarthWrite Recycled Pencils, Medium Soft, #2"/>
    <x v="4167"/>
    <n v="2"/>
    <n v="1.18"/>
    <x v="11"/>
    <x v="2"/>
  </r>
  <r>
    <n v="45283"/>
    <x v="150"/>
    <x v="22"/>
    <x v="0"/>
    <x v="2"/>
    <s v="SAFCO Boltless Steel Shelving"/>
    <x v="4168"/>
    <n v="2"/>
    <n v="2.27"/>
    <x v="11"/>
    <x v="2"/>
  </r>
  <r>
    <n v="45283"/>
    <x v="150"/>
    <x v="22"/>
    <x v="0"/>
    <x v="0"/>
    <s v="Xerox 1911"/>
    <x v="4052"/>
    <n v="1"/>
    <n v="22.99"/>
    <x v="11"/>
    <x v="2"/>
  </r>
  <r>
    <n v="45283"/>
    <x v="150"/>
    <x v="22"/>
    <x v="0"/>
    <x v="10"/>
    <s v="Staple envelope"/>
    <x v="32"/>
    <n v="2"/>
    <n v="30.36"/>
    <x v="11"/>
    <x v="2"/>
  </r>
  <r>
    <n v="45283"/>
    <x v="150"/>
    <x v="22"/>
    <x v="0"/>
    <x v="2"/>
    <s v="Tennsco Snap-Together Open Shelving Units, Starter Sets and Add-On Units"/>
    <x v="1410"/>
    <n v="4"/>
    <n v="55.9"/>
    <x v="11"/>
    <x v="2"/>
  </r>
  <r>
    <n v="45283"/>
    <x v="27"/>
    <x v="43"/>
    <x v="2"/>
    <x v="16"/>
    <s v="Hewlett Packard 610 Color Digital Copier / Printer"/>
    <x v="1132"/>
    <n v="4"/>
    <n v="899.98"/>
    <x v="11"/>
    <x v="2"/>
  </r>
  <r>
    <n v="45283"/>
    <x v="174"/>
    <x v="0"/>
    <x v="2"/>
    <x v="6"/>
    <s v="Wireless Extenders zBoost YX545 SOHO Signal Booster"/>
    <x v="1768"/>
    <n v="3"/>
    <n v="39.69"/>
    <x v="11"/>
    <x v="2"/>
  </r>
  <r>
    <n v="45283"/>
    <x v="174"/>
    <x v="0"/>
    <x v="0"/>
    <x v="1"/>
    <s v="Permanent Self-Adhesive File Folder Labels for Typewriters, 1 1/8 x 3 1/2, White"/>
    <x v="413"/>
    <n v="9"/>
    <n v="14.74"/>
    <x v="11"/>
    <x v="2"/>
  </r>
  <r>
    <n v="45283"/>
    <x v="174"/>
    <x v="0"/>
    <x v="2"/>
    <x v="6"/>
    <s v="Cisco SPA 502G IP Phone"/>
    <x v="2939"/>
    <n v="3"/>
    <n v="35.99"/>
    <x v="11"/>
    <x v="2"/>
  </r>
  <r>
    <n v="45283"/>
    <x v="174"/>
    <x v="0"/>
    <x v="2"/>
    <x v="6"/>
    <s v="Cisco SPA112 2 Port Phone Adapter"/>
    <x v="2373"/>
    <n v="3"/>
    <n v="14.84"/>
    <x v="11"/>
    <x v="2"/>
  </r>
  <r>
    <n v="45283"/>
    <x v="174"/>
    <x v="0"/>
    <x v="1"/>
    <x v="8"/>
    <s v="GE General Purpose, Extra Long Life, Showcase &amp; Floodlight Incandescent Bulbs"/>
    <x v="3063"/>
    <n v="2"/>
    <n v="-0.76"/>
    <x v="11"/>
    <x v="2"/>
  </r>
  <r>
    <n v="45283"/>
    <x v="365"/>
    <x v="2"/>
    <x v="0"/>
    <x v="0"/>
    <s v="Xerox 1952"/>
    <x v="1140"/>
    <n v="2"/>
    <n v="2.69"/>
    <x v="11"/>
    <x v="2"/>
  </r>
  <r>
    <n v="45283"/>
    <x v="365"/>
    <x v="2"/>
    <x v="2"/>
    <x v="6"/>
    <s v="LG G2"/>
    <x v="4169"/>
    <n v="5"/>
    <n v="-374.99"/>
    <x v="11"/>
    <x v="2"/>
  </r>
  <r>
    <n v="45284"/>
    <x v="237"/>
    <x v="25"/>
    <x v="0"/>
    <x v="3"/>
    <s v="GBC Linen Binding Covers"/>
    <x v="3979"/>
    <n v="3"/>
    <n v="-20.45"/>
    <x v="11"/>
    <x v="2"/>
  </r>
  <r>
    <n v="45284"/>
    <x v="237"/>
    <x v="25"/>
    <x v="0"/>
    <x v="2"/>
    <s v="Tennsco Double-Tier Lockers"/>
    <x v="4170"/>
    <n v="3"/>
    <n v="-47.25"/>
    <x v="11"/>
    <x v="2"/>
  </r>
  <r>
    <n v="45284"/>
    <x v="237"/>
    <x v="25"/>
    <x v="2"/>
    <x v="9"/>
    <s v="Microsoft Sculpt Comfort Mouse"/>
    <x v="4171"/>
    <n v="8"/>
    <n v="76.7"/>
    <x v="11"/>
    <x v="2"/>
  </r>
  <r>
    <n v="45284"/>
    <x v="625"/>
    <x v="22"/>
    <x v="0"/>
    <x v="0"/>
    <s v="Xerox 1898"/>
    <x v="1803"/>
    <n v="5"/>
    <n v="16.03"/>
    <x v="11"/>
    <x v="2"/>
  </r>
  <r>
    <n v="45284"/>
    <x v="401"/>
    <x v="20"/>
    <x v="1"/>
    <x v="8"/>
    <s v="Luxo Adjustable Task Clamp Lamp"/>
    <x v="4172"/>
    <n v="9"/>
    <n v="207.89"/>
    <x v="11"/>
    <x v="2"/>
  </r>
  <r>
    <n v="45284"/>
    <x v="203"/>
    <x v="20"/>
    <x v="2"/>
    <x v="6"/>
    <s v="Samsung Rugby III"/>
    <x v="640"/>
    <n v="3"/>
    <n v="53.45"/>
    <x v="11"/>
    <x v="2"/>
  </r>
  <r>
    <n v="45284"/>
    <x v="573"/>
    <x v="3"/>
    <x v="1"/>
    <x v="8"/>
    <s v="Eldon 200 Class Desk Accessories, Smoke"/>
    <x v="3434"/>
    <n v="7"/>
    <n v="18.46"/>
    <x v="11"/>
    <x v="2"/>
  </r>
  <r>
    <n v="45284"/>
    <x v="573"/>
    <x v="3"/>
    <x v="0"/>
    <x v="10"/>
    <s v="Staple envelope"/>
    <x v="3274"/>
    <n v="7"/>
    <n v="18.690000000000001"/>
    <x v="11"/>
    <x v="2"/>
  </r>
  <r>
    <n v="45285"/>
    <x v="271"/>
    <x v="3"/>
    <x v="2"/>
    <x v="6"/>
    <s v="Samsung Galaxy Note 2"/>
    <x v="4173"/>
    <n v="7"/>
    <n v="257.58999999999997"/>
    <x v="11"/>
    <x v="2"/>
  </r>
  <r>
    <n v="45285"/>
    <x v="271"/>
    <x v="3"/>
    <x v="0"/>
    <x v="0"/>
    <s v="Xerox 225"/>
    <x v="413"/>
    <n v="7"/>
    <n v="21.77"/>
    <x v="11"/>
    <x v="2"/>
  </r>
  <r>
    <n v="45285"/>
    <x v="271"/>
    <x v="3"/>
    <x v="2"/>
    <x v="9"/>
    <s v="SanDisk Cruzer 64 GB USB Flash Drive"/>
    <x v="4174"/>
    <n v="7"/>
    <n v="76.27"/>
    <x v="11"/>
    <x v="2"/>
  </r>
  <r>
    <n v="45285"/>
    <x v="280"/>
    <x v="20"/>
    <x v="0"/>
    <x v="3"/>
    <s v="GBC Premium Transparent Covers with Diagonal Lined Pattern"/>
    <x v="213"/>
    <n v="2"/>
    <n v="11.75"/>
    <x v="11"/>
    <x v="2"/>
  </r>
  <r>
    <n v="45285"/>
    <x v="531"/>
    <x v="38"/>
    <x v="1"/>
    <x v="8"/>
    <s v="Master Big Foot Doorstop, Beige"/>
    <x v="1609"/>
    <n v="4"/>
    <n v="6.55"/>
    <x v="11"/>
    <x v="2"/>
  </r>
  <r>
    <n v="45285"/>
    <x v="364"/>
    <x v="22"/>
    <x v="1"/>
    <x v="5"/>
    <s v="Global Executive Mid-Back Manager's Chair"/>
    <x v="648"/>
    <n v="3"/>
    <n v="52.38"/>
    <x v="11"/>
    <x v="2"/>
  </r>
  <r>
    <n v="45285"/>
    <x v="364"/>
    <x v="22"/>
    <x v="1"/>
    <x v="13"/>
    <s v="SAFCO PlanMaster Heigh-Adjustable Drafting Table Base, 43w x 30d x 30-37h, Black"/>
    <x v="4175"/>
    <n v="5"/>
    <n v="629.01"/>
    <x v="11"/>
    <x v="2"/>
  </r>
  <r>
    <n v="45285"/>
    <x v="230"/>
    <x v="12"/>
    <x v="1"/>
    <x v="13"/>
    <s v="KI Conference Tables"/>
    <x v="1626"/>
    <n v="1"/>
    <n v="-24.1"/>
    <x v="11"/>
    <x v="2"/>
  </r>
  <r>
    <n v="45285"/>
    <x v="230"/>
    <x v="12"/>
    <x v="2"/>
    <x v="15"/>
    <s v="Panasonic KX MC6040 Color Laser Multifunction Printer"/>
    <x v="4176"/>
    <n v="2"/>
    <n v="-386.96"/>
    <x v="11"/>
    <x v="2"/>
  </r>
  <r>
    <n v="45285"/>
    <x v="230"/>
    <x v="12"/>
    <x v="2"/>
    <x v="9"/>
    <s v="ImationÂ Clip USBÂ flash driveÂ - 8 GB"/>
    <x v="4177"/>
    <n v="3"/>
    <n v="-7.9"/>
    <x v="11"/>
    <x v="2"/>
  </r>
  <r>
    <n v="45285"/>
    <x v="230"/>
    <x v="12"/>
    <x v="2"/>
    <x v="9"/>
    <s v="Hypercom P1300 Pinpad"/>
    <x v="2891"/>
    <n v="2"/>
    <n v="21.42"/>
    <x v="11"/>
    <x v="2"/>
  </r>
  <r>
    <n v="45285"/>
    <x v="230"/>
    <x v="12"/>
    <x v="1"/>
    <x v="5"/>
    <s v="Global Stack Chair with Arms, Black"/>
    <x v="3586"/>
    <n v="2"/>
    <n v="4.2"/>
    <x v="11"/>
    <x v="2"/>
  </r>
  <r>
    <n v="45285"/>
    <x v="504"/>
    <x v="20"/>
    <x v="1"/>
    <x v="13"/>
    <s v="Bevis Oval Conference Table, Walnut"/>
    <x v="4018"/>
    <n v="2"/>
    <n v="-120.05"/>
    <x v="11"/>
    <x v="2"/>
  </r>
  <r>
    <n v="45285"/>
    <x v="504"/>
    <x v="20"/>
    <x v="1"/>
    <x v="5"/>
    <s v="Hon 4070 Series Pagoda Round Back Stacking Chairs"/>
    <x v="4178"/>
    <n v="3"/>
    <n v="173.33"/>
    <x v="11"/>
    <x v="2"/>
  </r>
  <r>
    <n v="45285"/>
    <x v="603"/>
    <x v="13"/>
    <x v="0"/>
    <x v="4"/>
    <s v="Newell 327"/>
    <x v="4179"/>
    <n v="9"/>
    <n v="5.37"/>
    <x v="11"/>
    <x v="2"/>
  </r>
  <r>
    <n v="45285"/>
    <x v="603"/>
    <x v="13"/>
    <x v="2"/>
    <x v="9"/>
    <s v="Razer Tiamat Over Ear 7.1 Surround Sound PC Gaming Headset"/>
    <x v="4180"/>
    <n v="2"/>
    <n v="171.99"/>
    <x v="11"/>
    <x v="2"/>
  </r>
  <r>
    <n v="45285"/>
    <x v="603"/>
    <x v="13"/>
    <x v="1"/>
    <x v="8"/>
    <s v="Howard Miller 13-1/2&quot; Diameter Rosebrook Wall Clock"/>
    <x v="4181"/>
    <n v="5"/>
    <n v="137.54"/>
    <x v="11"/>
    <x v="2"/>
  </r>
  <r>
    <n v="45285"/>
    <x v="603"/>
    <x v="13"/>
    <x v="0"/>
    <x v="0"/>
    <s v="Xerox 1906"/>
    <x v="1653"/>
    <n v="3"/>
    <n v="49.97"/>
    <x v="11"/>
    <x v="2"/>
  </r>
  <r>
    <n v="45285"/>
    <x v="364"/>
    <x v="20"/>
    <x v="1"/>
    <x v="5"/>
    <s v="Hon 4700 Series Mobuis Mid-Back Task Chairs with Adjustable Arms"/>
    <x v="4182"/>
    <n v="8"/>
    <n v="313.26"/>
    <x v="11"/>
    <x v="2"/>
  </r>
  <r>
    <n v="45286"/>
    <x v="558"/>
    <x v="22"/>
    <x v="0"/>
    <x v="0"/>
    <s v="Strathmore Photo Mount Cards"/>
    <x v="301"/>
    <n v="5"/>
    <n v="15.59"/>
    <x v="11"/>
    <x v="2"/>
  </r>
  <r>
    <n v="45286"/>
    <x v="177"/>
    <x v="20"/>
    <x v="2"/>
    <x v="9"/>
    <s v="Belkin F8E887 USB Wired Ergonomic Keyboard"/>
    <x v="1236"/>
    <n v="3"/>
    <n v="18.89"/>
    <x v="11"/>
    <x v="2"/>
  </r>
  <r>
    <n v="45286"/>
    <x v="562"/>
    <x v="26"/>
    <x v="0"/>
    <x v="12"/>
    <s v="Harmony HEPA Quiet Air Purifiers"/>
    <x v="4183"/>
    <n v="2"/>
    <n v="3.51"/>
    <x v="11"/>
    <x v="2"/>
  </r>
  <r>
    <n v="45286"/>
    <x v="554"/>
    <x v="26"/>
    <x v="0"/>
    <x v="4"/>
    <s v="SANFORD Major Accent Highlighters"/>
    <x v="4184"/>
    <n v="2"/>
    <n v="2.5499999999999998"/>
    <x v="11"/>
    <x v="2"/>
  </r>
  <r>
    <n v="45286"/>
    <x v="411"/>
    <x v="3"/>
    <x v="0"/>
    <x v="14"/>
    <s v="Fiskars Home &amp; Office Scissors"/>
    <x v="4185"/>
    <n v="2"/>
    <n v="4.97"/>
    <x v="11"/>
    <x v="2"/>
  </r>
  <r>
    <n v="45286"/>
    <x v="411"/>
    <x v="3"/>
    <x v="2"/>
    <x v="6"/>
    <s v="Mitel 5320 IP Phone VoIP phone"/>
    <x v="250"/>
    <n v="2"/>
    <n v="30.24"/>
    <x v="11"/>
    <x v="2"/>
  </r>
  <r>
    <n v="45286"/>
    <x v="411"/>
    <x v="3"/>
    <x v="1"/>
    <x v="5"/>
    <s v="Global Armless Task Chair, Royal Blue"/>
    <x v="1190"/>
    <n v="3"/>
    <n v="-5.49"/>
    <x v="11"/>
    <x v="2"/>
  </r>
  <r>
    <n v="45286"/>
    <x v="411"/>
    <x v="3"/>
    <x v="0"/>
    <x v="12"/>
    <s v="Hoover Replacement Belts For Soft Guard &amp; Commercial Ltweight Upright Vacs, 2/Pk"/>
    <x v="2423"/>
    <n v="2"/>
    <n v="2.0499999999999998"/>
    <x v="11"/>
    <x v="2"/>
  </r>
  <r>
    <n v="45286"/>
    <x v="411"/>
    <x v="3"/>
    <x v="1"/>
    <x v="13"/>
    <s v="Bretford Rectangular Conference Table Tops"/>
    <x v="3355"/>
    <n v="3"/>
    <n v="33.85"/>
    <x v="11"/>
    <x v="2"/>
  </r>
  <r>
    <n v="45286"/>
    <x v="411"/>
    <x v="3"/>
    <x v="0"/>
    <x v="4"/>
    <s v="Model L Table or Wall-Mount Pencil Sharpener"/>
    <x v="4186"/>
    <n v="3"/>
    <n v="15.11"/>
    <x v="11"/>
    <x v="2"/>
  </r>
  <r>
    <n v="45286"/>
    <x v="653"/>
    <x v="23"/>
    <x v="1"/>
    <x v="5"/>
    <s v="Novimex Turbo Task Chair"/>
    <x v="549"/>
    <n v="3"/>
    <n v="25.55"/>
    <x v="11"/>
    <x v="2"/>
  </r>
  <r>
    <n v="45286"/>
    <x v="653"/>
    <x v="23"/>
    <x v="0"/>
    <x v="12"/>
    <s v="Fellowes Advanced Computer Series Surge Protectors"/>
    <x v="4187"/>
    <n v="1"/>
    <n v="7.42"/>
    <x v="11"/>
    <x v="2"/>
  </r>
  <r>
    <n v="45286"/>
    <x v="202"/>
    <x v="20"/>
    <x v="0"/>
    <x v="3"/>
    <s v="Round Ring Binders"/>
    <x v="214"/>
    <n v="3"/>
    <n v="1.68"/>
    <x v="11"/>
    <x v="2"/>
  </r>
  <r>
    <n v="45287"/>
    <x v="196"/>
    <x v="1"/>
    <x v="1"/>
    <x v="5"/>
    <s v="Global Manager's Adjustable Task Chair, Storm"/>
    <x v="4188"/>
    <n v="8"/>
    <n v="-12.08"/>
    <x v="11"/>
    <x v="2"/>
  </r>
  <r>
    <n v="45287"/>
    <x v="711"/>
    <x v="0"/>
    <x v="0"/>
    <x v="0"/>
    <s v="Xerox 214"/>
    <x v="320"/>
    <n v="2"/>
    <n v="3.63"/>
    <x v="11"/>
    <x v="2"/>
  </r>
  <r>
    <n v="45287"/>
    <x v="711"/>
    <x v="0"/>
    <x v="0"/>
    <x v="0"/>
    <s v="It's Hot Message Books with Stickers, 2 3/4&quot; x 5&quot;"/>
    <x v="1379"/>
    <n v="4"/>
    <n v="7.4"/>
    <x v="11"/>
    <x v="2"/>
  </r>
  <r>
    <n v="45287"/>
    <x v="363"/>
    <x v="10"/>
    <x v="2"/>
    <x v="9"/>
    <s v="Micro Innovations USB RF Wireless Keyboard with Mouse"/>
    <x v="4189"/>
    <n v="2"/>
    <n v="0.5"/>
    <x v="11"/>
    <x v="2"/>
  </r>
  <r>
    <n v="45287"/>
    <x v="306"/>
    <x v="3"/>
    <x v="0"/>
    <x v="1"/>
    <s v="Avery File Folder Labels"/>
    <x v="953"/>
    <n v="7"/>
    <n v="9.8800000000000008"/>
    <x v="11"/>
    <x v="2"/>
  </r>
  <r>
    <n v="45287"/>
    <x v="476"/>
    <x v="10"/>
    <x v="0"/>
    <x v="7"/>
    <s v="OIC Colored Binder Clips, Assorted Sizes"/>
    <x v="4190"/>
    <n v="6"/>
    <n v="6.23"/>
    <x v="11"/>
    <x v="2"/>
  </r>
  <r>
    <n v="45287"/>
    <x v="677"/>
    <x v="5"/>
    <x v="0"/>
    <x v="1"/>
    <s v="Avery 479"/>
    <x v="2827"/>
    <n v="1"/>
    <n v="1.2"/>
    <x v="11"/>
    <x v="2"/>
  </r>
  <r>
    <n v="45289"/>
    <x v="47"/>
    <x v="21"/>
    <x v="1"/>
    <x v="5"/>
    <s v="Global Leather &amp; Oak Executive Chair, Burgundy"/>
    <x v="4191"/>
    <n v="5"/>
    <n v="60.36"/>
    <x v="11"/>
    <x v="2"/>
  </r>
  <r>
    <n v="45289"/>
    <x v="75"/>
    <x v="1"/>
    <x v="0"/>
    <x v="0"/>
    <s v="White Computer Printout Paper by Universal"/>
    <x v="2698"/>
    <n v="6"/>
    <n v="67.44"/>
    <x v="11"/>
    <x v="2"/>
  </r>
  <r>
    <n v="45289"/>
    <x v="634"/>
    <x v="15"/>
    <x v="0"/>
    <x v="3"/>
    <s v="GBC Wire Binding Strips"/>
    <x v="3409"/>
    <n v="4"/>
    <n v="-27.93"/>
    <x v="11"/>
    <x v="2"/>
  </r>
  <r>
    <n v="45289"/>
    <x v="634"/>
    <x v="15"/>
    <x v="0"/>
    <x v="3"/>
    <s v="Zipper Ring Binder Pockets"/>
    <x v="2421"/>
    <n v="3"/>
    <n v="-1.97"/>
    <x v="11"/>
    <x v="2"/>
  </r>
  <r>
    <n v="45289"/>
    <x v="101"/>
    <x v="42"/>
    <x v="1"/>
    <x v="8"/>
    <s v="Executive Impressions 10&quot; Spectator Wall Clock"/>
    <x v="672"/>
    <n v="6"/>
    <n v="23.99"/>
    <x v="11"/>
    <x v="2"/>
  </r>
  <r>
    <n v="45289"/>
    <x v="101"/>
    <x v="42"/>
    <x v="0"/>
    <x v="12"/>
    <s v="Belkin 8 Outlet Surge Protector"/>
    <x v="105"/>
    <n v="2"/>
    <n v="22.95"/>
    <x v="11"/>
    <x v="2"/>
  </r>
  <r>
    <n v="45289"/>
    <x v="766"/>
    <x v="3"/>
    <x v="0"/>
    <x v="3"/>
    <s v="Acco Translucent Poly Ring Binders"/>
    <x v="3331"/>
    <n v="3"/>
    <n v="3.93"/>
    <x v="11"/>
    <x v="2"/>
  </r>
  <r>
    <n v="45289"/>
    <x v="318"/>
    <x v="11"/>
    <x v="0"/>
    <x v="10"/>
    <s v="Peel &amp; Seel Recycled Catalog Envelopes, Brown"/>
    <x v="4192"/>
    <n v="3"/>
    <n v="10.42"/>
    <x v="11"/>
    <x v="2"/>
  </r>
  <r>
    <n v="45289"/>
    <x v="167"/>
    <x v="16"/>
    <x v="0"/>
    <x v="0"/>
    <s v="Xerox 1898"/>
    <x v="30"/>
    <n v="7"/>
    <n v="13.09"/>
    <x v="11"/>
    <x v="2"/>
  </r>
  <r>
    <n v="45289"/>
    <x v="167"/>
    <x v="16"/>
    <x v="0"/>
    <x v="0"/>
    <s v="Astroparche Fine Business Paper"/>
    <x v="2156"/>
    <n v="6"/>
    <n v="8.8699999999999992"/>
    <x v="11"/>
    <x v="2"/>
  </r>
  <r>
    <n v="45289"/>
    <x v="251"/>
    <x v="3"/>
    <x v="0"/>
    <x v="2"/>
    <s v="Project Tote Personal File"/>
    <x v="4193"/>
    <n v="1"/>
    <n v="4.07"/>
    <x v="11"/>
    <x v="2"/>
  </r>
  <r>
    <n v="45289"/>
    <x v="251"/>
    <x v="3"/>
    <x v="0"/>
    <x v="14"/>
    <s v="Fiskars Spring-Action Scissors"/>
    <x v="3070"/>
    <n v="2"/>
    <n v="7.27"/>
    <x v="11"/>
    <x v="2"/>
  </r>
  <r>
    <n v="45290"/>
    <x v="435"/>
    <x v="0"/>
    <x v="0"/>
    <x v="3"/>
    <s v="Avery Binding System Hidden Tab Executive Style Index Sets"/>
    <x v="4194"/>
    <n v="6"/>
    <n v="-10.39"/>
    <x v="11"/>
    <x v="2"/>
  </r>
  <r>
    <n v="45290"/>
    <x v="240"/>
    <x v="10"/>
    <x v="0"/>
    <x v="1"/>
    <s v="Avery 487"/>
    <x v="1408"/>
    <n v="2"/>
    <n v="1.99"/>
    <x v="11"/>
    <x v="2"/>
  </r>
  <r>
    <n v="45290"/>
    <x v="240"/>
    <x v="10"/>
    <x v="0"/>
    <x v="14"/>
    <s v="Acme Office Executive Series Stainless Steel Trimmers"/>
    <x v="4195"/>
    <n v="2"/>
    <n v="1.03"/>
    <x v="11"/>
    <x v="2"/>
  </r>
  <r>
    <n v="45290"/>
    <x v="425"/>
    <x v="3"/>
    <x v="0"/>
    <x v="2"/>
    <s v="Iceberg Mobile Mega Data/Printer Cart"/>
    <x v="3081"/>
    <n v="4"/>
    <n v="125.14"/>
    <x v="11"/>
    <x v="2"/>
  </r>
  <r>
    <n v="45290"/>
    <x v="425"/>
    <x v="3"/>
    <x v="0"/>
    <x v="3"/>
    <s v="Cardinal Hold-It CD Pocket"/>
    <x v="3744"/>
    <n v="1"/>
    <n v="2.15"/>
    <x v="11"/>
    <x v="2"/>
  </r>
  <r>
    <n v="45290"/>
    <x v="12"/>
    <x v="2"/>
    <x v="1"/>
    <x v="5"/>
    <s v="Hon Deluxe Fabric Upholstered Stacking Chairs, Rounded Back"/>
    <x v="4196"/>
    <n v="1"/>
    <n v="0"/>
    <x v="11"/>
    <x v="2"/>
  </r>
  <r>
    <n v="45290"/>
    <x v="781"/>
    <x v="2"/>
    <x v="0"/>
    <x v="4"/>
    <s v="Newell 31"/>
    <x v="356"/>
    <n v="5"/>
    <n v="1.65"/>
    <x v="11"/>
    <x v="2"/>
  </r>
  <r>
    <n v="45290"/>
    <x v="216"/>
    <x v="16"/>
    <x v="0"/>
    <x v="0"/>
    <s v="Embossed Ink Jet Note Cards"/>
    <x v="4197"/>
    <n v="4"/>
    <n v="25.28"/>
    <x v="11"/>
    <x v="2"/>
  </r>
  <r>
    <n v="45291"/>
    <x v="254"/>
    <x v="17"/>
    <x v="0"/>
    <x v="4"/>
    <s v="Crayola Anti Dust Chalk, 12/Pack"/>
    <x v="2788"/>
    <n v="2"/>
    <n v="1.64"/>
    <x v="11"/>
    <x v="2"/>
  </r>
  <r>
    <n v="45291"/>
    <x v="254"/>
    <x v="17"/>
    <x v="0"/>
    <x v="3"/>
    <s v="Lock-Up Easel 'Spel-Binder'"/>
    <x v="4198"/>
    <n v="7"/>
    <n v="53.92"/>
    <x v="11"/>
    <x v="2"/>
  </r>
  <r>
    <n v="45291"/>
    <x v="280"/>
    <x v="3"/>
    <x v="2"/>
    <x v="6"/>
    <s v="Adtran 1202752G1"/>
    <x v="250"/>
    <n v="3"/>
    <n v="22.68"/>
    <x v="11"/>
    <x v="2"/>
  </r>
  <r>
    <n v="45291"/>
    <x v="287"/>
    <x v="16"/>
    <x v="0"/>
    <x v="4"/>
    <s v="Newell 345"/>
    <x v="2959"/>
    <n v="3"/>
    <n v="3.57"/>
    <x v="11"/>
    <x v="2"/>
  </r>
  <r>
    <n v="45291"/>
    <x v="287"/>
    <x v="16"/>
    <x v="0"/>
    <x v="0"/>
    <s v="Things To Do Today Pad"/>
    <x v="4199"/>
    <n v="5"/>
    <n v="8.2200000000000006"/>
    <x v="11"/>
    <x v="2"/>
  </r>
  <r>
    <n v="45291"/>
    <x v="652"/>
    <x v="3"/>
    <x v="0"/>
    <x v="3"/>
    <s v="GBC Pre-Punched Binding Paper, Plastic, White, 8-1/2&quot; x 11&quot;"/>
    <x v="4200"/>
    <n v="3"/>
    <n v="13.43"/>
    <x v="11"/>
    <x v="2"/>
  </r>
  <r>
    <n v="45291"/>
    <x v="257"/>
    <x v="10"/>
    <x v="0"/>
    <x v="2"/>
    <s v="Tennsco Industrial Shelving"/>
    <x v="2997"/>
    <n v="4"/>
    <n v="-35.22"/>
    <x v="11"/>
    <x v="2"/>
  </r>
  <r>
    <n v="45292"/>
    <x v="41"/>
    <x v="10"/>
    <x v="1"/>
    <x v="8"/>
    <s v="Linden 10&quot; Round Wall Clock, Black"/>
    <x v="1229"/>
    <n v="4"/>
    <n v="8.56"/>
    <x v="0"/>
    <x v="3"/>
  </r>
  <r>
    <n v="45292"/>
    <x v="236"/>
    <x v="3"/>
    <x v="1"/>
    <x v="8"/>
    <s v="Howard Miller 11-1/2&quot; Diameter Brentwood Wall Clock"/>
    <x v="4201"/>
    <n v="11"/>
    <n v="199.26"/>
    <x v="0"/>
    <x v="3"/>
  </r>
  <r>
    <n v="45292"/>
    <x v="285"/>
    <x v="21"/>
    <x v="0"/>
    <x v="3"/>
    <s v="Wilson Jones Easy Flow II Sheet Lifters"/>
    <x v="4202"/>
    <n v="2"/>
    <n v="1.73"/>
    <x v="0"/>
    <x v="3"/>
  </r>
  <r>
    <n v="45292"/>
    <x v="744"/>
    <x v="0"/>
    <x v="0"/>
    <x v="2"/>
    <s v="SAFCO Boltless Steel Shelving"/>
    <x v="4203"/>
    <n v="5"/>
    <n v="-107.96"/>
    <x v="0"/>
    <x v="3"/>
  </r>
  <r>
    <n v="45292"/>
    <x v="744"/>
    <x v="0"/>
    <x v="1"/>
    <x v="8"/>
    <s v="Tenex Carpeted, Granite-Look or Clear Contemporary Contour Shape Chair Mats"/>
    <x v="4204"/>
    <n v="5"/>
    <n v="-187.38"/>
    <x v="0"/>
    <x v="3"/>
  </r>
  <r>
    <n v="45292"/>
    <x v="744"/>
    <x v="0"/>
    <x v="1"/>
    <x v="5"/>
    <s v="Office Star - Contemporary Task Swivel Chair"/>
    <x v="4205"/>
    <n v="4"/>
    <n v="-26.64"/>
    <x v="0"/>
    <x v="3"/>
  </r>
  <r>
    <n v="45292"/>
    <x v="744"/>
    <x v="0"/>
    <x v="0"/>
    <x v="4"/>
    <s v="Fluorescent Highlighters by Dixon"/>
    <x v="4206"/>
    <n v="4"/>
    <n v="2.23"/>
    <x v="0"/>
    <x v="3"/>
  </r>
  <r>
    <n v="45292"/>
    <x v="744"/>
    <x v="0"/>
    <x v="0"/>
    <x v="3"/>
    <s v="GBC Instant Report Kit"/>
    <x v="4207"/>
    <n v="5"/>
    <n v="-9.7100000000000009"/>
    <x v="0"/>
    <x v="3"/>
  </r>
  <r>
    <n v="45292"/>
    <x v="744"/>
    <x v="0"/>
    <x v="0"/>
    <x v="3"/>
    <s v="Pressboard Covers with Storage Hooks, 9 1/2&quot; x 11&quot;, Light Blue"/>
    <x v="4208"/>
    <n v="14"/>
    <n v="-22.68"/>
    <x v="0"/>
    <x v="3"/>
  </r>
  <r>
    <n v="45292"/>
    <x v="744"/>
    <x v="0"/>
    <x v="0"/>
    <x v="12"/>
    <s v="Fellowes Superior 10 Outlet Split Surge Protector"/>
    <x v="934"/>
    <n v="2"/>
    <n v="-38.82"/>
    <x v="0"/>
    <x v="3"/>
  </r>
  <r>
    <n v="45293"/>
    <x v="322"/>
    <x v="25"/>
    <x v="2"/>
    <x v="15"/>
    <s v="Cisco CP-7937G Unified IP Conference Station Phone"/>
    <x v="3349"/>
    <n v="2"/>
    <n v="-27.83"/>
    <x v="0"/>
    <x v="3"/>
  </r>
  <r>
    <n v="45293"/>
    <x v="322"/>
    <x v="25"/>
    <x v="0"/>
    <x v="3"/>
    <s v="Avery 3 1/2&quot; Diskette Storage Pages, 10/Pack"/>
    <x v="1456"/>
    <n v="5"/>
    <n v="-12.53"/>
    <x v="0"/>
    <x v="3"/>
  </r>
  <r>
    <n v="45293"/>
    <x v="322"/>
    <x v="25"/>
    <x v="0"/>
    <x v="3"/>
    <s v="Avery Recycled Flexi-View Covers for Binding Systems"/>
    <x v="3788"/>
    <n v="6"/>
    <n v="-21.16"/>
    <x v="0"/>
    <x v="3"/>
  </r>
  <r>
    <n v="45293"/>
    <x v="603"/>
    <x v="0"/>
    <x v="0"/>
    <x v="4"/>
    <s v="Newell 319"/>
    <x v="3634"/>
    <n v="2"/>
    <n v="3.97"/>
    <x v="0"/>
    <x v="3"/>
  </r>
  <r>
    <n v="45293"/>
    <x v="603"/>
    <x v="0"/>
    <x v="0"/>
    <x v="12"/>
    <s v="Hoover Commercial SteamVac"/>
    <x v="2099"/>
    <n v="2"/>
    <n v="-13.58"/>
    <x v="0"/>
    <x v="3"/>
  </r>
  <r>
    <n v="45293"/>
    <x v="603"/>
    <x v="0"/>
    <x v="1"/>
    <x v="13"/>
    <s v="Bevis Oval Conference Table, Walnut"/>
    <x v="2187"/>
    <n v="5"/>
    <n v="-169.64"/>
    <x v="0"/>
    <x v="3"/>
  </r>
  <r>
    <n v="45293"/>
    <x v="603"/>
    <x v="0"/>
    <x v="0"/>
    <x v="2"/>
    <s v="Dual Level, Single-Width Filing Carts"/>
    <x v="4209"/>
    <n v="3"/>
    <n v="27.91"/>
    <x v="0"/>
    <x v="3"/>
  </r>
  <r>
    <n v="45293"/>
    <x v="623"/>
    <x v="3"/>
    <x v="2"/>
    <x v="9"/>
    <s v="Kensington K72356US Mouse-in-a-Box USB Desktop Mouse"/>
    <x v="4210"/>
    <n v="1"/>
    <n v="5.81"/>
    <x v="0"/>
    <x v="3"/>
  </r>
  <r>
    <n v="45294"/>
    <x v="16"/>
    <x v="3"/>
    <x v="0"/>
    <x v="0"/>
    <s v="Xerox 1905"/>
    <x v="2167"/>
    <n v="6"/>
    <n v="18.66"/>
    <x v="0"/>
    <x v="3"/>
  </r>
  <r>
    <n v="45294"/>
    <x v="616"/>
    <x v="3"/>
    <x v="0"/>
    <x v="3"/>
    <s v="GBC ProClick 150 Presentation Binding System"/>
    <x v="4211"/>
    <n v="8"/>
    <n v="682.52"/>
    <x v="0"/>
    <x v="3"/>
  </r>
  <r>
    <n v="45294"/>
    <x v="616"/>
    <x v="3"/>
    <x v="0"/>
    <x v="4"/>
    <s v="Manco Dry-Lighter Erasable Highlighter"/>
    <x v="4212"/>
    <n v="3"/>
    <n v="3.1"/>
    <x v="0"/>
    <x v="3"/>
  </r>
  <r>
    <n v="45297"/>
    <x v="285"/>
    <x v="33"/>
    <x v="0"/>
    <x v="3"/>
    <s v="Wilson Jones Turn Tabs Binder Tool for Ring Binders"/>
    <x v="4213"/>
    <n v="7"/>
    <n v="15.52"/>
    <x v="0"/>
    <x v="3"/>
  </r>
  <r>
    <n v="45298"/>
    <x v="620"/>
    <x v="14"/>
    <x v="2"/>
    <x v="15"/>
    <s v="Lexmark MX611dhe Monochrome Laser Printer"/>
    <x v="982"/>
    <n v="2"/>
    <n v="680"/>
    <x v="0"/>
    <x v="3"/>
  </r>
  <r>
    <n v="45298"/>
    <x v="669"/>
    <x v="16"/>
    <x v="0"/>
    <x v="3"/>
    <s v="Zipper Ring Binder Pockets"/>
    <x v="2421"/>
    <n v="3"/>
    <n v="-1.97"/>
    <x v="0"/>
    <x v="3"/>
  </r>
  <r>
    <n v="45298"/>
    <x v="509"/>
    <x v="3"/>
    <x v="0"/>
    <x v="2"/>
    <s v="Eldon Fold 'N Roll Cart System"/>
    <x v="4214"/>
    <n v="11"/>
    <n v="44.6"/>
    <x v="0"/>
    <x v="3"/>
  </r>
  <r>
    <n v="45298"/>
    <x v="509"/>
    <x v="3"/>
    <x v="0"/>
    <x v="2"/>
    <s v="Tennsco Commercial Shelving"/>
    <x v="4215"/>
    <n v="3"/>
    <n v="0.61"/>
    <x v="0"/>
    <x v="3"/>
  </r>
  <r>
    <n v="45298"/>
    <x v="509"/>
    <x v="3"/>
    <x v="0"/>
    <x v="14"/>
    <s v="Acme Galleria Hot Forged Steel Scissors with Colored Handles"/>
    <x v="4216"/>
    <n v="7"/>
    <n v="31.93"/>
    <x v="0"/>
    <x v="3"/>
  </r>
  <r>
    <n v="45298"/>
    <x v="509"/>
    <x v="3"/>
    <x v="0"/>
    <x v="7"/>
    <s v="Staples"/>
    <x v="3506"/>
    <n v="1"/>
    <n v="3.55"/>
    <x v="0"/>
    <x v="3"/>
  </r>
  <r>
    <n v="45299"/>
    <x v="332"/>
    <x v="22"/>
    <x v="1"/>
    <x v="13"/>
    <s v="Balt Solid Wood Round Tables"/>
    <x v="4217"/>
    <n v="2"/>
    <n v="80.37"/>
    <x v="0"/>
    <x v="3"/>
  </r>
  <r>
    <n v="45300"/>
    <x v="443"/>
    <x v="2"/>
    <x v="0"/>
    <x v="3"/>
    <s v="Ibico Hi-Tech Manual Binding System"/>
    <x v="4218"/>
    <n v="3"/>
    <n v="-228.74"/>
    <x v="0"/>
    <x v="3"/>
  </r>
  <r>
    <n v="45303"/>
    <x v="163"/>
    <x v="44"/>
    <x v="0"/>
    <x v="0"/>
    <s v="Xerox 195"/>
    <x v="61"/>
    <n v="6"/>
    <n v="19.239999999999998"/>
    <x v="0"/>
    <x v="3"/>
  </r>
  <r>
    <n v="45303"/>
    <x v="163"/>
    <x v="44"/>
    <x v="1"/>
    <x v="8"/>
    <s v="Flat Face Poster Frame"/>
    <x v="1859"/>
    <n v="2"/>
    <n v="15.83"/>
    <x v="0"/>
    <x v="3"/>
  </r>
  <r>
    <n v="45303"/>
    <x v="637"/>
    <x v="3"/>
    <x v="0"/>
    <x v="10"/>
    <s v="Staple envelope"/>
    <x v="4219"/>
    <n v="1"/>
    <n v="4.8899999999999997"/>
    <x v="0"/>
    <x v="3"/>
  </r>
  <r>
    <n v="45303"/>
    <x v="639"/>
    <x v="0"/>
    <x v="0"/>
    <x v="3"/>
    <s v="GBC Ibimaster 500 Manual ProClick Binding System"/>
    <x v="4220"/>
    <n v="5"/>
    <n v="-1141.47"/>
    <x v="0"/>
    <x v="3"/>
  </r>
  <r>
    <n v="45304"/>
    <x v="552"/>
    <x v="24"/>
    <x v="0"/>
    <x v="0"/>
    <s v="Xerox 23"/>
    <x v="331"/>
    <n v="5"/>
    <n v="15.55"/>
    <x v="0"/>
    <x v="3"/>
  </r>
  <r>
    <n v="45304"/>
    <x v="552"/>
    <x v="24"/>
    <x v="0"/>
    <x v="4"/>
    <s v="Hunt Boston Vacuum Mount KS Pencil Sharpener"/>
    <x v="4221"/>
    <n v="6"/>
    <n v="54.58"/>
    <x v="0"/>
    <x v="3"/>
  </r>
  <r>
    <n v="45304"/>
    <x v="552"/>
    <x v="24"/>
    <x v="0"/>
    <x v="14"/>
    <s v="Martin Yale Chadless Opener Electric Letter Opener"/>
    <x v="290"/>
    <n v="5"/>
    <n v="83.28"/>
    <x v="0"/>
    <x v="3"/>
  </r>
  <r>
    <n v="45304"/>
    <x v="552"/>
    <x v="24"/>
    <x v="1"/>
    <x v="11"/>
    <s v="Hon Metal Bookcases, Black"/>
    <x v="549"/>
    <n v="3"/>
    <n v="53.24"/>
    <x v="0"/>
    <x v="3"/>
  </r>
  <r>
    <n v="45305"/>
    <x v="751"/>
    <x v="25"/>
    <x v="0"/>
    <x v="10"/>
    <s v="Tyvek  Top-Opening Peel &amp; Seel Envelopes, Plain White"/>
    <x v="4222"/>
    <n v="1"/>
    <n v="7.34"/>
    <x v="0"/>
    <x v="3"/>
  </r>
  <r>
    <n v="45305"/>
    <x v="751"/>
    <x v="25"/>
    <x v="2"/>
    <x v="6"/>
    <s v="Sannysis Cute Owl Design Soft Skin Case Cover for Samsung Galaxy S4"/>
    <x v="2890"/>
    <n v="5"/>
    <n v="0.69"/>
    <x v="0"/>
    <x v="3"/>
  </r>
  <r>
    <n v="45305"/>
    <x v="609"/>
    <x v="26"/>
    <x v="2"/>
    <x v="9"/>
    <s v="ImationÂ 8GB Mini TravelDrive USB 2.0Â Flash Drive"/>
    <x v="4223"/>
    <n v="7"/>
    <n v="-14.79"/>
    <x v="0"/>
    <x v="3"/>
  </r>
  <r>
    <n v="45305"/>
    <x v="609"/>
    <x v="26"/>
    <x v="0"/>
    <x v="2"/>
    <s v="Mobile Personal File Cube"/>
    <x v="4224"/>
    <n v="9"/>
    <n v="14.75"/>
    <x v="0"/>
    <x v="3"/>
  </r>
  <r>
    <n v="45305"/>
    <x v="248"/>
    <x v="15"/>
    <x v="0"/>
    <x v="10"/>
    <s v="#10- 4 1/8&quot; x 9 1/2&quot; Security-Tint Envelopes"/>
    <x v="80"/>
    <n v="3"/>
    <n v="6.65"/>
    <x v="0"/>
    <x v="3"/>
  </r>
  <r>
    <n v="45305"/>
    <x v="248"/>
    <x v="15"/>
    <x v="0"/>
    <x v="0"/>
    <s v="Xerox 1931"/>
    <x v="1308"/>
    <n v="7"/>
    <n v="12.7"/>
    <x v="0"/>
    <x v="3"/>
  </r>
  <r>
    <n v="45305"/>
    <x v="248"/>
    <x v="15"/>
    <x v="2"/>
    <x v="6"/>
    <s v="iHome FM Clock Radio with Lightning Dock"/>
    <x v="2906"/>
    <n v="2"/>
    <n v="7"/>
    <x v="0"/>
    <x v="3"/>
  </r>
  <r>
    <n v="45305"/>
    <x v="248"/>
    <x v="15"/>
    <x v="0"/>
    <x v="3"/>
    <s v="Ibico Presentation Index for Binding Systems"/>
    <x v="1038"/>
    <n v="5"/>
    <n v="-4.58"/>
    <x v="0"/>
    <x v="3"/>
  </r>
  <r>
    <n v="45305"/>
    <x v="248"/>
    <x v="15"/>
    <x v="0"/>
    <x v="3"/>
    <s v="Avery Durable Slant Ring Binders With Label Holder"/>
    <x v="1779"/>
    <n v="2"/>
    <n v="-1.84"/>
    <x v="0"/>
    <x v="3"/>
  </r>
  <r>
    <n v="45305"/>
    <x v="703"/>
    <x v="3"/>
    <x v="0"/>
    <x v="0"/>
    <s v="Xerox 19"/>
    <x v="276"/>
    <n v="5"/>
    <n v="69.709999999999994"/>
    <x v="0"/>
    <x v="3"/>
  </r>
  <r>
    <n v="45305"/>
    <x v="57"/>
    <x v="18"/>
    <x v="0"/>
    <x v="2"/>
    <s v="Tenex Personal Project File with Scoop Front Design, Black"/>
    <x v="4225"/>
    <n v="5"/>
    <n v="17.52"/>
    <x v="0"/>
    <x v="3"/>
  </r>
  <r>
    <n v="45305"/>
    <x v="57"/>
    <x v="18"/>
    <x v="0"/>
    <x v="7"/>
    <s v="Bagged Rubber Bands"/>
    <x v="1406"/>
    <n v="2"/>
    <n v="0.1"/>
    <x v="0"/>
    <x v="3"/>
  </r>
  <r>
    <n v="45305"/>
    <x v="57"/>
    <x v="18"/>
    <x v="2"/>
    <x v="6"/>
    <s v="ARKON Windshield Dashboard Air Vent Car Mount Holder"/>
    <x v="409"/>
    <n v="4"/>
    <n v="1.36"/>
    <x v="0"/>
    <x v="3"/>
  </r>
  <r>
    <n v="45305"/>
    <x v="57"/>
    <x v="18"/>
    <x v="0"/>
    <x v="2"/>
    <s v="Staple magnet"/>
    <x v="4226"/>
    <n v="2"/>
    <n v="5.25"/>
    <x v="0"/>
    <x v="3"/>
  </r>
  <r>
    <n v="45305"/>
    <x v="57"/>
    <x v="18"/>
    <x v="2"/>
    <x v="9"/>
    <s v="ImationÂ USB 2.0 SwivelÂ Flash DriveÂ USBÂ flash driveÂ - 4 GB - Pink"/>
    <x v="4227"/>
    <n v="4"/>
    <n v="2.5499999999999998"/>
    <x v="0"/>
    <x v="3"/>
  </r>
  <r>
    <n v="45305"/>
    <x v="57"/>
    <x v="18"/>
    <x v="0"/>
    <x v="0"/>
    <s v="Xerox 188"/>
    <x v="1185"/>
    <n v="1"/>
    <n v="5.56"/>
    <x v="0"/>
    <x v="3"/>
  </r>
  <r>
    <n v="45305"/>
    <x v="57"/>
    <x v="18"/>
    <x v="2"/>
    <x v="9"/>
    <s v="Microsoft Sculpt Comfort Mouse"/>
    <x v="4228"/>
    <n v="4"/>
    <n v="70.31"/>
    <x v="0"/>
    <x v="3"/>
  </r>
  <r>
    <n v="45305"/>
    <x v="57"/>
    <x v="18"/>
    <x v="1"/>
    <x v="8"/>
    <s v="DAX Charcoal/Nickel-Tone Document Frame, 5 x 7"/>
    <x v="3728"/>
    <n v="2"/>
    <n v="8.5299999999999994"/>
    <x v="0"/>
    <x v="3"/>
  </r>
  <r>
    <n v="45306"/>
    <x v="758"/>
    <x v="2"/>
    <x v="0"/>
    <x v="12"/>
    <s v="Belkin F9M820V08 8 Outlet Surge"/>
    <x v="4229"/>
    <n v="1"/>
    <n v="3.87"/>
    <x v="0"/>
    <x v="3"/>
  </r>
  <r>
    <n v="45306"/>
    <x v="758"/>
    <x v="2"/>
    <x v="0"/>
    <x v="12"/>
    <s v="Honeywell Enviracaire Portable HEPA Air Cleaner for 17' x 22' Room"/>
    <x v="4230"/>
    <n v="8"/>
    <n v="312.68"/>
    <x v="0"/>
    <x v="3"/>
  </r>
  <r>
    <n v="45306"/>
    <x v="42"/>
    <x v="32"/>
    <x v="0"/>
    <x v="0"/>
    <s v="Telephone Message Books with Fax/Mobile Section, 5 1/2&quot; x 3 3/16&quot;"/>
    <x v="3295"/>
    <n v="2"/>
    <n v="5.84"/>
    <x v="0"/>
    <x v="3"/>
  </r>
  <r>
    <n v="45306"/>
    <x v="722"/>
    <x v="3"/>
    <x v="0"/>
    <x v="4"/>
    <s v="Newell 347"/>
    <x v="369"/>
    <n v="5"/>
    <n v="6.21"/>
    <x v="0"/>
    <x v="3"/>
  </r>
  <r>
    <n v="45306"/>
    <x v="560"/>
    <x v="0"/>
    <x v="0"/>
    <x v="3"/>
    <s v="Wilson Jones Ledger-Size, Piano-Hinge Binder, 2&quot;, Blue"/>
    <x v="2122"/>
    <n v="4"/>
    <n v="-52.45"/>
    <x v="0"/>
    <x v="3"/>
  </r>
  <r>
    <n v="45306"/>
    <x v="560"/>
    <x v="0"/>
    <x v="2"/>
    <x v="9"/>
    <s v="Logitech 910-002974 M325 Wireless Mouse for Web Scrolling"/>
    <x v="972"/>
    <n v="2"/>
    <n v="14.4"/>
    <x v="0"/>
    <x v="3"/>
  </r>
  <r>
    <n v="45306"/>
    <x v="560"/>
    <x v="0"/>
    <x v="2"/>
    <x v="9"/>
    <s v="Maxell 74 Minute CDR, 10/Pack"/>
    <x v="4231"/>
    <n v="8"/>
    <n v="13.3"/>
    <x v="0"/>
    <x v="3"/>
  </r>
  <r>
    <n v="45306"/>
    <x v="560"/>
    <x v="0"/>
    <x v="0"/>
    <x v="3"/>
    <s v="Acco D-Ring Binder w/DublLock"/>
    <x v="2269"/>
    <n v="1"/>
    <n v="-6.63"/>
    <x v="0"/>
    <x v="3"/>
  </r>
  <r>
    <n v="45307"/>
    <x v="4"/>
    <x v="3"/>
    <x v="1"/>
    <x v="8"/>
    <s v="Eldon Expressions Wood and Plastic Desk Accessories, Cherry Wood"/>
    <x v="1792"/>
    <n v="4"/>
    <n v="8.1"/>
    <x v="0"/>
    <x v="3"/>
  </r>
  <r>
    <n v="45307"/>
    <x v="4"/>
    <x v="3"/>
    <x v="1"/>
    <x v="13"/>
    <s v="Lesro Sheffield Collection Coffee Table, End Table, Center Table, Corner Table"/>
    <x v="4232"/>
    <n v="7"/>
    <n v="-14.99"/>
    <x v="0"/>
    <x v="3"/>
  </r>
  <r>
    <n v="45307"/>
    <x v="539"/>
    <x v="14"/>
    <x v="0"/>
    <x v="3"/>
    <s v="GBC DocuBind P400 Electric Binding System"/>
    <x v="4233"/>
    <n v="4"/>
    <n v="2504.2199999999998"/>
    <x v="0"/>
    <x v="3"/>
  </r>
  <r>
    <n v="45307"/>
    <x v="539"/>
    <x v="14"/>
    <x v="1"/>
    <x v="5"/>
    <s v="Office Star Flex Back Scooter Chair with Aluminum Finish Frame"/>
    <x v="4234"/>
    <n v="3"/>
    <n v="72.64"/>
    <x v="0"/>
    <x v="3"/>
  </r>
  <r>
    <n v="45307"/>
    <x v="539"/>
    <x v="14"/>
    <x v="0"/>
    <x v="0"/>
    <s v="TOPS Money Receipt Book, Consecutively Numbered in Red,"/>
    <x v="4235"/>
    <n v="7"/>
    <n v="25.23"/>
    <x v="0"/>
    <x v="3"/>
  </r>
  <r>
    <n v="45310"/>
    <x v="275"/>
    <x v="0"/>
    <x v="0"/>
    <x v="1"/>
    <s v="Avery 510"/>
    <x v="3232"/>
    <n v="2"/>
    <n v="2.1"/>
    <x v="0"/>
    <x v="3"/>
  </r>
  <r>
    <n v="45310"/>
    <x v="777"/>
    <x v="2"/>
    <x v="2"/>
    <x v="6"/>
    <s v="Wilson Electronics DB Pro Signal Booster"/>
    <x v="4236"/>
    <n v="2"/>
    <n v="-93.08"/>
    <x v="0"/>
    <x v="3"/>
  </r>
  <r>
    <n v="45310"/>
    <x v="777"/>
    <x v="2"/>
    <x v="1"/>
    <x v="8"/>
    <s v="12-1/2 Diameter Round Wall Clock"/>
    <x v="4237"/>
    <n v="2"/>
    <n v="6.39"/>
    <x v="0"/>
    <x v="3"/>
  </r>
  <r>
    <n v="45310"/>
    <x v="777"/>
    <x v="2"/>
    <x v="1"/>
    <x v="5"/>
    <s v="Global Comet Stacking Arm Chair"/>
    <x v="3652"/>
    <n v="3"/>
    <n v="-63.38"/>
    <x v="0"/>
    <x v="3"/>
  </r>
  <r>
    <n v="45310"/>
    <x v="777"/>
    <x v="2"/>
    <x v="0"/>
    <x v="0"/>
    <s v="Strathmore Photo Mount Cards"/>
    <x v="4238"/>
    <n v="4"/>
    <n v="7.05"/>
    <x v="0"/>
    <x v="3"/>
  </r>
  <r>
    <n v="45310"/>
    <x v="195"/>
    <x v="45"/>
    <x v="0"/>
    <x v="0"/>
    <s v="Xerox 191"/>
    <x v="2828"/>
    <n v="4"/>
    <n v="37.56"/>
    <x v="0"/>
    <x v="3"/>
  </r>
  <r>
    <n v="45310"/>
    <x v="195"/>
    <x v="45"/>
    <x v="0"/>
    <x v="0"/>
    <s v="Xerox 1881"/>
    <x v="4239"/>
    <n v="1"/>
    <n v="5.77"/>
    <x v="0"/>
    <x v="3"/>
  </r>
  <r>
    <n v="45310"/>
    <x v="195"/>
    <x v="45"/>
    <x v="0"/>
    <x v="12"/>
    <s v="Avanti 4.4 Cu. Ft. Refrigerator"/>
    <x v="2277"/>
    <n v="3"/>
    <n v="152.02000000000001"/>
    <x v="0"/>
    <x v="3"/>
  </r>
  <r>
    <n v="45310"/>
    <x v="195"/>
    <x v="45"/>
    <x v="0"/>
    <x v="10"/>
    <s v="Poly String Tie Envelopes"/>
    <x v="3061"/>
    <n v="1"/>
    <n v="0.96"/>
    <x v="0"/>
    <x v="3"/>
  </r>
  <r>
    <n v="45311"/>
    <x v="755"/>
    <x v="20"/>
    <x v="1"/>
    <x v="5"/>
    <s v="Global Deluxe Steno Chair"/>
    <x v="4240"/>
    <n v="3"/>
    <n v="2.31"/>
    <x v="0"/>
    <x v="3"/>
  </r>
  <r>
    <n v="45311"/>
    <x v="433"/>
    <x v="3"/>
    <x v="2"/>
    <x v="6"/>
    <s v="RCA Visys Integrated PBX 8-Line Router"/>
    <x v="4241"/>
    <n v="3"/>
    <n v="10.050000000000001"/>
    <x v="0"/>
    <x v="3"/>
  </r>
  <r>
    <n v="45311"/>
    <x v="51"/>
    <x v="3"/>
    <x v="0"/>
    <x v="4"/>
    <s v="Staples in misc. colors"/>
    <x v="4242"/>
    <n v="5"/>
    <n v="7.99"/>
    <x v="0"/>
    <x v="3"/>
  </r>
  <r>
    <n v="45311"/>
    <x v="51"/>
    <x v="3"/>
    <x v="2"/>
    <x v="6"/>
    <s v="Panasonic KX-TG9541B DECT 6.0 Digital 2-Line Expandable Cordless Phone With Digital Answering System"/>
    <x v="671"/>
    <n v="3"/>
    <n v="130.49"/>
    <x v="0"/>
    <x v="3"/>
  </r>
  <r>
    <n v="45311"/>
    <x v="467"/>
    <x v="37"/>
    <x v="0"/>
    <x v="4"/>
    <s v="Newell 326"/>
    <x v="567"/>
    <n v="2"/>
    <n v="1.02"/>
    <x v="0"/>
    <x v="3"/>
  </r>
  <r>
    <n v="45311"/>
    <x v="505"/>
    <x v="1"/>
    <x v="0"/>
    <x v="1"/>
    <s v="Avery File Folder Labels"/>
    <x v="697"/>
    <n v="5"/>
    <n v="4.18"/>
    <x v="0"/>
    <x v="3"/>
  </r>
  <r>
    <n v="45312"/>
    <x v="293"/>
    <x v="22"/>
    <x v="0"/>
    <x v="2"/>
    <s v="Carina Double Wide Media Storage Towers in Natural &amp; Black"/>
    <x v="151"/>
    <n v="3"/>
    <n v="9.7200000000000006"/>
    <x v="0"/>
    <x v="3"/>
  </r>
  <r>
    <n v="45312"/>
    <x v="293"/>
    <x v="22"/>
    <x v="2"/>
    <x v="9"/>
    <s v="LogitechÂ Illuminated - Keyboard"/>
    <x v="1141"/>
    <n v="3"/>
    <n v="86.39"/>
    <x v="0"/>
    <x v="3"/>
  </r>
  <r>
    <n v="45312"/>
    <x v="293"/>
    <x v="22"/>
    <x v="0"/>
    <x v="3"/>
    <s v="Wilson Jones Century Plastic Molded Ring Binders"/>
    <x v="4243"/>
    <n v="6"/>
    <n v="33.65"/>
    <x v="0"/>
    <x v="3"/>
  </r>
  <r>
    <n v="45312"/>
    <x v="293"/>
    <x v="22"/>
    <x v="0"/>
    <x v="3"/>
    <s v="Wilson Jones Leather-Like Binders with DublLock Round Rings"/>
    <x v="245"/>
    <n v="4"/>
    <n v="9.43"/>
    <x v="0"/>
    <x v="3"/>
  </r>
  <r>
    <n v="45312"/>
    <x v="293"/>
    <x v="22"/>
    <x v="1"/>
    <x v="11"/>
    <s v="O'Sullivan Cherrywood Estates Traditional Bookcase"/>
    <x v="4244"/>
    <n v="1"/>
    <n v="18.7"/>
    <x v="0"/>
    <x v="3"/>
  </r>
  <r>
    <n v="45312"/>
    <x v="293"/>
    <x v="22"/>
    <x v="0"/>
    <x v="3"/>
    <s v="Acco Translucent Poly Ring Binders"/>
    <x v="4183"/>
    <n v="5"/>
    <n v="6.55"/>
    <x v="0"/>
    <x v="3"/>
  </r>
  <r>
    <n v="45312"/>
    <x v="577"/>
    <x v="25"/>
    <x v="0"/>
    <x v="2"/>
    <s v="Fellowes Mobile File Cart, Black"/>
    <x v="4245"/>
    <n v="7"/>
    <n v="30.47"/>
    <x v="0"/>
    <x v="3"/>
  </r>
  <r>
    <n v="45312"/>
    <x v="577"/>
    <x v="25"/>
    <x v="0"/>
    <x v="3"/>
    <s v="GBC Recycled VeloBinder Covers"/>
    <x v="4246"/>
    <n v="7"/>
    <n v="-28.63"/>
    <x v="0"/>
    <x v="3"/>
  </r>
  <r>
    <n v="45312"/>
    <x v="772"/>
    <x v="14"/>
    <x v="0"/>
    <x v="3"/>
    <s v="Avery Durable Binders"/>
    <x v="221"/>
    <n v="5"/>
    <n v="7.06"/>
    <x v="0"/>
    <x v="3"/>
  </r>
  <r>
    <n v="45312"/>
    <x v="772"/>
    <x v="14"/>
    <x v="2"/>
    <x v="9"/>
    <s v="Logitech G19 Programmable Gaming Keyboard"/>
    <x v="2324"/>
    <n v="5"/>
    <n v="111.59"/>
    <x v="0"/>
    <x v="3"/>
  </r>
  <r>
    <n v="45312"/>
    <x v="772"/>
    <x v="14"/>
    <x v="0"/>
    <x v="3"/>
    <s v="Avery Flip-Chart Easel Binder, Black"/>
    <x v="4247"/>
    <n v="4"/>
    <n v="42.07"/>
    <x v="0"/>
    <x v="3"/>
  </r>
  <r>
    <n v="45312"/>
    <x v="772"/>
    <x v="14"/>
    <x v="2"/>
    <x v="15"/>
    <s v="I.R.I.S IRISCard Anywhere 5 Card Scanner"/>
    <x v="4248"/>
    <n v="3"/>
    <n v="152.09"/>
    <x v="0"/>
    <x v="3"/>
  </r>
  <r>
    <n v="45312"/>
    <x v="772"/>
    <x v="14"/>
    <x v="2"/>
    <x v="6"/>
    <s v="Ativa D5772 2-Line 5.8GHz Digital Expandable Corded/Cordless Phone System with Answering &amp; Caller ID/Call Waiting, Black/Silver"/>
    <x v="4249"/>
    <n v="1"/>
    <n v="49.5"/>
    <x v="0"/>
    <x v="3"/>
  </r>
  <r>
    <n v="45312"/>
    <x v="737"/>
    <x v="1"/>
    <x v="0"/>
    <x v="10"/>
    <s v="Airmail Envelopes"/>
    <x v="4250"/>
    <n v="4"/>
    <n v="90.64"/>
    <x v="0"/>
    <x v="3"/>
  </r>
  <r>
    <n v="45313"/>
    <x v="525"/>
    <x v="35"/>
    <x v="2"/>
    <x v="16"/>
    <s v="Canon Image Class D660 Copier"/>
    <x v="4251"/>
    <n v="5"/>
    <n v="1379.98"/>
    <x v="0"/>
    <x v="3"/>
  </r>
  <r>
    <n v="45313"/>
    <x v="525"/>
    <x v="35"/>
    <x v="0"/>
    <x v="2"/>
    <s v="Advantus Rolling Storage Box"/>
    <x v="1596"/>
    <n v="3"/>
    <n v="13.89"/>
    <x v="0"/>
    <x v="3"/>
  </r>
  <r>
    <n v="45313"/>
    <x v="525"/>
    <x v="35"/>
    <x v="0"/>
    <x v="0"/>
    <s v="Great White Multi-Use Recycled Paper (20Lb. and 84 Bright)"/>
    <x v="687"/>
    <n v="2"/>
    <n v="5.38"/>
    <x v="0"/>
    <x v="3"/>
  </r>
  <r>
    <n v="45313"/>
    <x v="525"/>
    <x v="35"/>
    <x v="0"/>
    <x v="2"/>
    <s v="Tennsco Single-Tier Lockers"/>
    <x v="4034"/>
    <n v="3"/>
    <n v="56.3"/>
    <x v="0"/>
    <x v="3"/>
  </r>
  <r>
    <n v="45313"/>
    <x v="150"/>
    <x v="1"/>
    <x v="0"/>
    <x v="7"/>
    <s v="Staples"/>
    <x v="137"/>
    <n v="5"/>
    <n v="4.91"/>
    <x v="0"/>
    <x v="3"/>
  </r>
  <r>
    <n v="45313"/>
    <x v="150"/>
    <x v="1"/>
    <x v="0"/>
    <x v="4"/>
    <s v="Newell 348"/>
    <x v="1304"/>
    <n v="3"/>
    <n v="0.89"/>
    <x v="0"/>
    <x v="3"/>
  </r>
  <r>
    <n v="45314"/>
    <x v="91"/>
    <x v="14"/>
    <x v="1"/>
    <x v="13"/>
    <s v="Balt Solid Wood Rectangular Table"/>
    <x v="4252"/>
    <n v="2"/>
    <n v="21.1"/>
    <x v="0"/>
    <x v="3"/>
  </r>
  <r>
    <n v="45314"/>
    <x v="10"/>
    <x v="22"/>
    <x v="0"/>
    <x v="3"/>
    <s v="Pressboard Hanging Data Binders for Unburst Sheets"/>
    <x v="184"/>
    <n v="5"/>
    <n v="6.89"/>
    <x v="0"/>
    <x v="3"/>
  </r>
  <r>
    <n v="45314"/>
    <x v="10"/>
    <x v="22"/>
    <x v="0"/>
    <x v="0"/>
    <s v="Xerox 212"/>
    <x v="499"/>
    <n v="4"/>
    <n v="12.44"/>
    <x v="0"/>
    <x v="3"/>
  </r>
  <r>
    <n v="45314"/>
    <x v="10"/>
    <x v="22"/>
    <x v="0"/>
    <x v="0"/>
    <s v="Xerox 192"/>
    <x v="710"/>
    <n v="1"/>
    <n v="3.11"/>
    <x v="0"/>
    <x v="3"/>
  </r>
  <r>
    <n v="45314"/>
    <x v="10"/>
    <x v="22"/>
    <x v="2"/>
    <x v="6"/>
    <s v="Griffin GC17055 Auxiliary Audio Cable"/>
    <x v="3222"/>
    <n v="6"/>
    <n v="8.64"/>
    <x v="0"/>
    <x v="3"/>
  </r>
  <r>
    <n v="45314"/>
    <x v="187"/>
    <x v="12"/>
    <x v="2"/>
    <x v="9"/>
    <s v="Logitech Wireless Anywhere Mouse MX for PC and Mac"/>
    <x v="772"/>
    <n v="2"/>
    <n v="12"/>
    <x v="0"/>
    <x v="3"/>
  </r>
  <r>
    <n v="45314"/>
    <x v="187"/>
    <x v="12"/>
    <x v="0"/>
    <x v="3"/>
    <s v="Wilson Jones data.warehouse D-Ring Binders with DublLock"/>
    <x v="4253"/>
    <n v="2"/>
    <n v="-3.62"/>
    <x v="0"/>
    <x v="3"/>
  </r>
  <r>
    <n v="45315"/>
    <x v="633"/>
    <x v="4"/>
    <x v="0"/>
    <x v="7"/>
    <s v="Revere Boxed Rubber Bands by Revere"/>
    <x v="987"/>
    <n v="3"/>
    <n v="0.11"/>
    <x v="0"/>
    <x v="3"/>
  </r>
  <r>
    <n v="45315"/>
    <x v="435"/>
    <x v="3"/>
    <x v="0"/>
    <x v="12"/>
    <s v="Acco Six-Outlet Power Strip, 4' Cord Length"/>
    <x v="2280"/>
    <n v="3"/>
    <n v="6.72"/>
    <x v="0"/>
    <x v="3"/>
  </r>
  <r>
    <n v="45315"/>
    <x v="435"/>
    <x v="3"/>
    <x v="0"/>
    <x v="3"/>
    <s v="Ibico EB-19 Dual Function Manual Binding System"/>
    <x v="3560"/>
    <n v="2"/>
    <n v="89.95"/>
    <x v="0"/>
    <x v="3"/>
  </r>
  <r>
    <n v="45315"/>
    <x v="435"/>
    <x v="3"/>
    <x v="2"/>
    <x v="6"/>
    <s v="Jensen SMPS-640 -Â speaker phone"/>
    <x v="2803"/>
    <n v="3"/>
    <n v="8.2799999999999994"/>
    <x v="0"/>
    <x v="3"/>
  </r>
  <r>
    <n v="45317"/>
    <x v="27"/>
    <x v="33"/>
    <x v="0"/>
    <x v="4"/>
    <s v="Newell 311"/>
    <x v="4254"/>
    <n v="7"/>
    <n v="4.18"/>
    <x v="0"/>
    <x v="3"/>
  </r>
  <r>
    <n v="45317"/>
    <x v="27"/>
    <x v="33"/>
    <x v="0"/>
    <x v="3"/>
    <s v="Avery Poly Binder Pockets"/>
    <x v="959"/>
    <n v="2"/>
    <n v="3.44"/>
    <x v="0"/>
    <x v="3"/>
  </r>
  <r>
    <n v="45317"/>
    <x v="704"/>
    <x v="0"/>
    <x v="0"/>
    <x v="2"/>
    <s v="SimpliFile Personal File, Black Granite, 15w x 6-15/16d x 11-1/4h"/>
    <x v="3823"/>
    <n v="2"/>
    <n v="1.82"/>
    <x v="0"/>
    <x v="3"/>
  </r>
  <r>
    <n v="45317"/>
    <x v="740"/>
    <x v="3"/>
    <x v="0"/>
    <x v="7"/>
    <s v="Binder Clips by OIC"/>
    <x v="3891"/>
    <n v="8"/>
    <n v="5.68"/>
    <x v="0"/>
    <x v="3"/>
  </r>
  <r>
    <n v="45317"/>
    <x v="32"/>
    <x v="4"/>
    <x v="1"/>
    <x v="8"/>
    <s v="Artistic Insta-Plaque"/>
    <x v="4255"/>
    <n v="4"/>
    <n v="24.46"/>
    <x v="0"/>
    <x v="3"/>
  </r>
  <r>
    <n v="45317"/>
    <x v="32"/>
    <x v="4"/>
    <x v="2"/>
    <x v="6"/>
    <s v="Samsung Galaxy Mega 6.3"/>
    <x v="4256"/>
    <n v="7"/>
    <n v="764.38"/>
    <x v="0"/>
    <x v="3"/>
  </r>
  <r>
    <n v="45318"/>
    <x v="209"/>
    <x v="10"/>
    <x v="0"/>
    <x v="4"/>
    <s v="Newell 312"/>
    <x v="1473"/>
    <n v="3"/>
    <n v="1.75"/>
    <x v="0"/>
    <x v="3"/>
  </r>
  <r>
    <n v="45318"/>
    <x v="209"/>
    <x v="10"/>
    <x v="2"/>
    <x v="9"/>
    <s v="Anker Ultrathin Bluetooth Wireless Keyboard Aluminum Cover with Stand"/>
    <x v="1553"/>
    <n v="3"/>
    <n v="-9"/>
    <x v="0"/>
    <x v="3"/>
  </r>
  <r>
    <n v="45318"/>
    <x v="209"/>
    <x v="10"/>
    <x v="2"/>
    <x v="6"/>
    <s v="JBL Micro Wireless Portable Bluetooth Speaker"/>
    <x v="1693"/>
    <n v="3"/>
    <n v="-27"/>
    <x v="0"/>
    <x v="3"/>
  </r>
  <r>
    <n v="45318"/>
    <x v="614"/>
    <x v="20"/>
    <x v="2"/>
    <x v="6"/>
    <s v="Jensen SMPS-640 -Â speaker phone"/>
    <x v="4049"/>
    <n v="3"/>
    <n v="35.86"/>
    <x v="0"/>
    <x v="3"/>
  </r>
  <r>
    <n v="45319"/>
    <x v="165"/>
    <x v="3"/>
    <x v="2"/>
    <x v="9"/>
    <s v="Logitech G13 Programmable Gameboard with LCD Display"/>
    <x v="104"/>
    <n v="3"/>
    <n v="26.4"/>
    <x v="0"/>
    <x v="3"/>
  </r>
  <r>
    <n v="45319"/>
    <x v="165"/>
    <x v="3"/>
    <x v="1"/>
    <x v="8"/>
    <s v="DAX Executive Solid Wood Document Frame, Desktop or Hang, Mahogany, 5 x 7"/>
    <x v="3419"/>
    <n v="3"/>
    <n v="12.83"/>
    <x v="0"/>
    <x v="3"/>
  </r>
  <r>
    <n v="45319"/>
    <x v="656"/>
    <x v="42"/>
    <x v="0"/>
    <x v="0"/>
    <s v="Xerox 1934"/>
    <x v="2323"/>
    <n v="5"/>
    <n v="137.15"/>
    <x v="0"/>
    <x v="3"/>
  </r>
  <r>
    <n v="45319"/>
    <x v="750"/>
    <x v="20"/>
    <x v="2"/>
    <x v="9"/>
    <s v="Plantronics Audio 478 Stereo USB Headset"/>
    <x v="4257"/>
    <n v="9"/>
    <n v="157.47"/>
    <x v="0"/>
    <x v="3"/>
  </r>
  <r>
    <n v="45320"/>
    <x v="584"/>
    <x v="1"/>
    <x v="0"/>
    <x v="3"/>
    <s v="GBC Clear Cover, 8-1/2 x 11, unpunched, 25 covers per pack"/>
    <x v="2759"/>
    <n v="4"/>
    <n v="-20.62"/>
    <x v="0"/>
    <x v="3"/>
  </r>
  <r>
    <n v="45320"/>
    <x v="339"/>
    <x v="3"/>
    <x v="0"/>
    <x v="4"/>
    <s v="Newell 339"/>
    <x v="1758"/>
    <n v="3"/>
    <n v="2.17"/>
    <x v="0"/>
    <x v="3"/>
  </r>
  <r>
    <n v="45320"/>
    <x v="339"/>
    <x v="3"/>
    <x v="0"/>
    <x v="14"/>
    <s v="Acme Office Executive Series Stainless Steel Trimmers"/>
    <x v="551"/>
    <n v="1"/>
    <n v="2.23"/>
    <x v="0"/>
    <x v="3"/>
  </r>
  <r>
    <n v="45320"/>
    <x v="339"/>
    <x v="3"/>
    <x v="0"/>
    <x v="3"/>
    <s v="Clear Mylar Reinforcing Strips"/>
    <x v="3501"/>
    <n v="8"/>
    <n v="40.369999999999997"/>
    <x v="0"/>
    <x v="3"/>
  </r>
  <r>
    <n v="45320"/>
    <x v="122"/>
    <x v="20"/>
    <x v="0"/>
    <x v="1"/>
    <s v="Permanent Self-Adhesive File Folder Labels for Typewriters by Universal"/>
    <x v="1324"/>
    <n v="2"/>
    <n v="2.4"/>
    <x v="0"/>
    <x v="3"/>
  </r>
  <r>
    <n v="45320"/>
    <x v="741"/>
    <x v="2"/>
    <x v="0"/>
    <x v="4"/>
    <s v="Premium Writing Pencils, Soft, #2 by Central Association for the Blind"/>
    <x v="3025"/>
    <n v="2"/>
    <n v="0.48"/>
    <x v="0"/>
    <x v="3"/>
  </r>
  <r>
    <n v="45320"/>
    <x v="51"/>
    <x v="30"/>
    <x v="0"/>
    <x v="0"/>
    <s v="Xerox 1997"/>
    <x v="115"/>
    <n v="2"/>
    <n v="6.22"/>
    <x v="0"/>
    <x v="3"/>
  </r>
  <r>
    <n v="45320"/>
    <x v="51"/>
    <x v="30"/>
    <x v="0"/>
    <x v="0"/>
    <s v="Xerox 1887"/>
    <x v="1273"/>
    <n v="5"/>
    <n v="45.53"/>
    <x v="0"/>
    <x v="3"/>
  </r>
  <r>
    <n v="45320"/>
    <x v="51"/>
    <x v="30"/>
    <x v="0"/>
    <x v="2"/>
    <s v="Tenex Personal Project File with Scoop Front Design, Black"/>
    <x v="3130"/>
    <n v="1"/>
    <n v="3.5"/>
    <x v="0"/>
    <x v="3"/>
  </r>
  <r>
    <n v="45320"/>
    <x v="51"/>
    <x v="30"/>
    <x v="1"/>
    <x v="8"/>
    <s v="DAX Value U-Channel Document Frames, Easel Back"/>
    <x v="2287"/>
    <n v="3"/>
    <n v="4.62"/>
    <x v="0"/>
    <x v="3"/>
  </r>
  <r>
    <n v="45321"/>
    <x v="625"/>
    <x v="30"/>
    <x v="0"/>
    <x v="3"/>
    <s v="Cardinal EasyOpen D-Ring Binders"/>
    <x v="645"/>
    <n v="2"/>
    <n v="9.14"/>
    <x v="0"/>
    <x v="3"/>
  </r>
  <r>
    <n v="45321"/>
    <x v="625"/>
    <x v="30"/>
    <x v="2"/>
    <x v="6"/>
    <s v="AT&amp;T 841000 Phone"/>
    <x v="2604"/>
    <n v="3"/>
    <n v="51.75"/>
    <x v="0"/>
    <x v="3"/>
  </r>
  <r>
    <n v="45321"/>
    <x v="625"/>
    <x v="30"/>
    <x v="0"/>
    <x v="3"/>
    <s v="GBC Instant Report Kit"/>
    <x v="4258"/>
    <n v="5"/>
    <n v="16.18"/>
    <x v="0"/>
    <x v="3"/>
  </r>
  <r>
    <n v="45321"/>
    <x v="625"/>
    <x v="30"/>
    <x v="0"/>
    <x v="3"/>
    <s v="DXL Angle-View Binders with Locking Rings by Samsill"/>
    <x v="647"/>
    <n v="1"/>
    <n v="3.47"/>
    <x v="0"/>
    <x v="3"/>
  </r>
  <r>
    <n v="45321"/>
    <x v="625"/>
    <x v="30"/>
    <x v="0"/>
    <x v="4"/>
    <s v="Boston 19500 Mighty Mite Electric Pencil Sharpener"/>
    <x v="4259"/>
    <n v="2"/>
    <n v="10.88"/>
    <x v="0"/>
    <x v="3"/>
  </r>
  <r>
    <n v="45321"/>
    <x v="625"/>
    <x v="30"/>
    <x v="1"/>
    <x v="8"/>
    <s v="C-Line Magnetic Cubicle Keepers, Clear Polypropylene"/>
    <x v="2954"/>
    <n v="7"/>
    <n v="14.52"/>
    <x v="0"/>
    <x v="3"/>
  </r>
  <r>
    <n v="45321"/>
    <x v="13"/>
    <x v="3"/>
    <x v="0"/>
    <x v="2"/>
    <s v="Space Solutions Commercial Steel Shelving"/>
    <x v="261"/>
    <n v="2"/>
    <n v="6.47"/>
    <x v="0"/>
    <x v="3"/>
  </r>
  <r>
    <n v="45321"/>
    <x v="469"/>
    <x v="3"/>
    <x v="0"/>
    <x v="4"/>
    <s v="Crayola Anti Dust Chalk, 12/Pack"/>
    <x v="4206"/>
    <n v="7"/>
    <n v="5.73"/>
    <x v="0"/>
    <x v="3"/>
  </r>
  <r>
    <n v="45321"/>
    <x v="469"/>
    <x v="3"/>
    <x v="0"/>
    <x v="4"/>
    <s v="Newell 338"/>
    <x v="1946"/>
    <n v="3"/>
    <n v="2.38"/>
    <x v="0"/>
    <x v="3"/>
  </r>
  <r>
    <n v="45321"/>
    <x v="469"/>
    <x v="3"/>
    <x v="1"/>
    <x v="5"/>
    <s v="Novimex Swivel Fabric Task Chair"/>
    <x v="3800"/>
    <n v="1"/>
    <n v="-13.59"/>
    <x v="0"/>
    <x v="3"/>
  </r>
  <r>
    <n v="45321"/>
    <x v="185"/>
    <x v="16"/>
    <x v="1"/>
    <x v="5"/>
    <s v="Office Star - Contemporary Task Swivel chair with 2-way adjustable arms, Plum"/>
    <x v="4260"/>
    <n v="4"/>
    <n v="-68.11"/>
    <x v="0"/>
    <x v="3"/>
  </r>
  <r>
    <n v="45321"/>
    <x v="760"/>
    <x v="1"/>
    <x v="1"/>
    <x v="13"/>
    <s v="Balt Split Level Computer Training Table"/>
    <x v="4261"/>
    <n v="1"/>
    <n v="-47.18"/>
    <x v="0"/>
    <x v="3"/>
  </r>
  <r>
    <n v="45321"/>
    <x v="760"/>
    <x v="1"/>
    <x v="0"/>
    <x v="14"/>
    <s v="Acme Tagit Stainless Steel Antibacterial Scissors"/>
    <x v="1214"/>
    <n v="4"/>
    <n v="2.77"/>
    <x v="0"/>
    <x v="3"/>
  </r>
  <r>
    <n v="45321"/>
    <x v="760"/>
    <x v="1"/>
    <x v="2"/>
    <x v="6"/>
    <s v="Samsung Galaxy S4"/>
    <x v="4262"/>
    <n v="4"/>
    <n v="250.4"/>
    <x v="0"/>
    <x v="3"/>
  </r>
  <r>
    <n v="45321"/>
    <x v="760"/>
    <x v="1"/>
    <x v="0"/>
    <x v="4"/>
    <s v="Quartet Omega Colored Chalk, 12/Pack"/>
    <x v="16"/>
    <n v="2"/>
    <n v="3.15"/>
    <x v="0"/>
    <x v="3"/>
  </r>
  <r>
    <n v="45321"/>
    <x v="381"/>
    <x v="22"/>
    <x v="2"/>
    <x v="6"/>
    <s v="Mitel 5320 IP Phone VoIP phone"/>
    <x v="4263"/>
    <n v="4"/>
    <n v="60.48"/>
    <x v="0"/>
    <x v="3"/>
  </r>
  <r>
    <n v="45324"/>
    <x v="360"/>
    <x v="10"/>
    <x v="2"/>
    <x v="6"/>
    <s v="Anker 36W 4-Port USB Wall Charger Travel Power Adapter for iPhone 5s 5c 5"/>
    <x v="2388"/>
    <n v="5"/>
    <n v="-11.99"/>
    <x v="1"/>
    <x v="3"/>
  </r>
  <r>
    <n v="45324"/>
    <x v="360"/>
    <x v="10"/>
    <x v="0"/>
    <x v="0"/>
    <s v="Xerox 1916"/>
    <x v="737"/>
    <n v="2"/>
    <n v="29.36"/>
    <x v="1"/>
    <x v="3"/>
  </r>
  <r>
    <n v="45324"/>
    <x v="360"/>
    <x v="10"/>
    <x v="0"/>
    <x v="7"/>
    <s v="Staples"/>
    <x v="4264"/>
    <n v="9"/>
    <n v="6.97"/>
    <x v="1"/>
    <x v="3"/>
  </r>
  <r>
    <n v="45324"/>
    <x v="154"/>
    <x v="3"/>
    <x v="1"/>
    <x v="8"/>
    <s v="Howard Miller 11-1/2&quot; Diameter Grantwood Wall Clock"/>
    <x v="4265"/>
    <n v="2"/>
    <n v="29.33"/>
    <x v="1"/>
    <x v="3"/>
  </r>
  <r>
    <n v="45324"/>
    <x v="154"/>
    <x v="3"/>
    <x v="0"/>
    <x v="2"/>
    <s v="Multi-Use Personal File Cart and Caster Set, Three Stacking Bins"/>
    <x v="4266"/>
    <n v="4"/>
    <n v="38.93"/>
    <x v="1"/>
    <x v="3"/>
  </r>
  <r>
    <n v="45324"/>
    <x v="154"/>
    <x v="3"/>
    <x v="0"/>
    <x v="12"/>
    <s v="Harmony HEPA Quiet Air Purifiers"/>
    <x v="390"/>
    <n v="4"/>
    <n v="16.38"/>
    <x v="1"/>
    <x v="3"/>
  </r>
  <r>
    <n v="45324"/>
    <x v="731"/>
    <x v="3"/>
    <x v="1"/>
    <x v="8"/>
    <s v="Eldon Antistatic Chair Mats for Low to Medium Pile Carpets"/>
    <x v="4267"/>
    <n v="2"/>
    <n v="12.63"/>
    <x v="1"/>
    <x v="3"/>
  </r>
  <r>
    <n v="45324"/>
    <x v="731"/>
    <x v="3"/>
    <x v="0"/>
    <x v="3"/>
    <s v="GBC Durable Plastic Covers"/>
    <x v="800"/>
    <n v="2"/>
    <n v="10.06"/>
    <x v="1"/>
    <x v="3"/>
  </r>
  <r>
    <n v="45324"/>
    <x v="731"/>
    <x v="3"/>
    <x v="2"/>
    <x v="15"/>
    <s v="HP Officejet Pro 8600 e-All-In-One Printer, Copier, Scanner, Fax"/>
    <x v="868"/>
    <n v="2"/>
    <n v="39"/>
    <x v="1"/>
    <x v="3"/>
  </r>
  <r>
    <n v="45325"/>
    <x v="550"/>
    <x v="10"/>
    <x v="0"/>
    <x v="3"/>
    <s v="Fellowes Black Plastic Comb Bindings"/>
    <x v="1804"/>
    <n v="3"/>
    <n v="-4.18"/>
    <x v="1"/>
    <x v="3"/>
  </r>
  <r>
    <n v="45325"/>
    <x v="550"/>
    <x v="10"/>
    <x v="0"/>
    <x v="2"/>
    <s v="Hot File 7-Pocket, Floor Stand"/>
    <x v="4268"/>
    <n v="2"/>
    <n v="35.69"/>
    <x v="1"/>
    <x v="3"/>
  </r>
  <r>
    <n v="45325"/>
    <x v="59"/>
    <x v="16"/>
    <x v="0"/>
    <x v="3"/>
    <s v="GBC Instant Report Kit"/>
    <x v="2777"/>
    <n v="2"/>
    <n v="-2.59"/>
    <x v="1"/>
    <x v="3"/>
  </r>
  <r>
    <n v="45325"/>
    <x v="59"/>
    <x v="16"/>
    <x v="0"/>
    <x v="0"/>
    <s v="14-7/8 x 11 Blue Bar Computer Printout Paper"/>
    <x v="2656"/>
    <n v="3"/>
    <n v="40.35"/>
    <x v="1"/>
    <x v="3"/>
  </r>
  <r>
    <n v="45325"/>
    <x v="476"/>
    <x v="1"/>
    <x v="0"/>
    <x v="0"/>
    <s v="Xerox 2"/>
    <x v="193"/>
    <n v="1"/>
    <n v="1.81"/>
    <x v="1"/>
    <x v="3"/>
  </r>
  <r>
    <n v="45325"/>
    <x v="476"/>
    <x v="1"/>
    <x v="0"/>
    <x v="0"/>
    <s v="Xerox 1893"/>
    <x v="1776"/>
    <n v="2"/>
    <n v="23.77"/>
    <x v="1"/>
    <x v="3"/>
  </r>
  <r>
    <n v="45325"/>
    <x v="476"/>
    <x v="1"/>
    <x v="1"/>
    <x v="8"/>
    <s v="Eldon Cleatmat Chair Mats for Medium Pile Carpets"/>
    <x v="501"/>
    <n v="1"/>
    <n v="-26.09"/>
    <x v="1"/>
    <x v="3"/>
  </r>
  <r>
    <n v="45325"/>
    <x v="476"/>
    <x v="1"/>
    <x v="0"/>
    <x v="0"/>
    <s v="Xerox 189"/>
    <x v="3193"/>
    <n v="5"/>
    <n v="146.79"/>
    <x v="1"/>
    <x v="3"/>
  </r>
  <r>
    <n v="45326"/>
    <x v="705"/>
    <x v="20"/>
    <x v="0"/>
    <x v="12"/>
    <s v="Belkin 6 Outlet Metallic Surge Strip"/>
    <x v="197"/>
    <n v="3"/>
    <n v="8.49"/>
    <x v="1"/>
    <x v="3"/>
  </r>
  <r>
    <n v="45327"/>
    <x v="92"/>
    <x v="0"/>
    <x v="0"/>
    <x v="3"/>
    <s v="Ibico Hi-Tech Manual Binding System"/>
    <x v="4269"/>
    <n v="4"/>
    <n v="-426.99"/>
    <x v="1"/>
    <x v="3"/>
  </r>
  <r>
    <n v="45327"/>
    <x v="92"/>
    <x v="0"/>
    <x v="0"/>
    <x v="4"/>
    <s v="Staples in misc. colors"/>
    <x v="4270"/>
    <n v="5"/>
    <n v="0.71"/>
    <x v="1"/>
    <x v="3"/>
  </r>
  <r>
    <n v="45327"/>
    <x v="452"/>
    <x v="3"/>
    <x v="0"/>
    <x v="12"/>
    <s v="Sanyo Counter Height Refrigerator with Crisper, 3.6 Cubic Foot, Stainless Steel/Black"/>
    <x v="2536"/>
    <n v="5"/>
    <n v="459.4"/>
    <x v="1"/>
    <x v="3"/>
  </r>
  <r>
    <n v="45327"/>
    <x v="452"/>
    <x v="3"/>
    <x v="2"/>
    <x v="6"/>
    <s v="Geemarc AmpliPOWER60"/>
    <x v="4271"/>
    <n v="5"/>
    <n v="41.76"/>
    <x v="1"/>
    <x v="3"/>
  </r>
  <r>
    <n v="45328"/>
    <x v="20"/>
    <x v="6"/>
    <x v="1"/>
    <x v="11"/>
    <s v="Bush Andora Bookcase, Maple/Graphite Gray Finish"/>
    <x v="3902"/>
    <n v="3"/>
    <n v="79.19"/>
    <x v="1"/>
    <x v="3"/>
  </r>
  <r>
    <n v="45328"/>
    <x v="741"/>
    <x v="20"/>
    <x v="1"/>
    <x v="11"/>
    <s v="Atlantic Metals Mobile 5-Shelf Bookcases, Custom Colors"/>
    <x v="2544"/>
    <n v="1"/>
    <n v="30.1"/>
    <x v="1"/>
    <x v="3"/>
  </r>
  <r>
    <n v="45328"/>
    <x v="457"/>
    <x v="20"/>
    <x v="2"/>
    <x v="6"/>
    <s v="Grandstream GXP1160 VoIP phone"/>
    <x v="4272"/>
    <n v="6"/>
    <n v="65.959999999999994"/>
    <x v="1"/>
    <x v="3"/>
  </r>
  <r>
    <n v="45328"/>
    <x v="457"/>
    <x v="20"/>
    <x v="0"/>
    <x v="3"/>
    <s v="Acco Recycled 2&quot; Capacity Laser Printer Hanging Data Binders"/>
    <x v="4273"/>
    <n v="4"/>
    <n v="15.61"/>
    <x v="1"/>
    <x v="3"/>
  </r>
  <r>
    <n v="45328"/>
    <x v="659"/>
    <x v="3"/>
    <x v="0"/>
    <x v="0"/>
    <s v="Xerox 1947"/>
    <x v="1691"/>
    <n v="5"/>
    <n v="13.46"/>
    <x v="1"/>
    <x v="3"/>
  </r>
  <r>
    <n v="45331"/>
    <x v="717"/>
    <x v="0"/>
    <x v="0"/>
    <x v="3"/>
    <s v="GBC ProClick 150 Presentation Binding System"/>
    <x v="4274"/>
    <n v="4"/>
    <n v="-417.09"/>
    <x v="1"/>
    <x v="3"/>
  </r>
  <r>
    <n v="45331"/>
    <x v="717"/>
    <x v="0"/>
    <x v="2"/>
    <x v="9"/>
    <s v="Razer Kraken PRO Over Ear PC and Music Headset"/>
    <x v="1311"/>
    <n v="2"/>
    <n v="16"/>
    <x v="1"/>
    <x v="3"/>
  </r>
  <r>
    <n v="45331"/>
    <x v="717"/>
    <x v="0"/>
    <x v="1"/>
    <x v="8"/>
    <s v="Stacking Trays by OIC"/>
    <x v="444"/>
    <n v="2"/>
    <n v="-2.69"/>
    <x v="1"/>
    <x v="3"/>
  </r>
  <r>
    <n v="45331"/>
    <x v="717"/>
    <x v="0"/>
    <x v="0"/>
    <x v="12"/>
    <s v="Belkin F9S820V06 8 Outlet Surge"/>
    <x v="3038"/>
    <n v="2"/>
    <n v="-32.479999999999997"/>
    <x v="1"/>
    <x v="3"/>
  </r>
  <r>
    <n v="45331"/>
    <x v="44"/>
    <x v="3"/>
    <x v="1"/>
    <x v="8"/>
    <s v="Master Big Foot Doorstop, Beige"/>
    <x v="1609"/>
    <n v="4"/>
    <n v="6.55"/>
    <x v="1"/>
    <x v="3"/>
  </r>
  <r>
    <n v="45331"/>
    <x v="242"/>
    <x v="3"/>
    <x v="0"/>
    <x v="2"/>
    <s v="Sensible Storage WireTech Storage Systems"/>
    <x v="142"/>
    <n v="5"/>
    <n v="17.75"/>
    <x v="1"/>
    <x v="3"/>
  </r>
  <r>
    <n v="45332"/>
    <x v="109"/>
    <x v="3"/>
    <x v="1"/>
    <x v="11"/>
    <s v="Bush Andora Bookcase, Maple/Graphite Gray Finish"/>
    <x v="3940"/>
    <n v="2"/>
    <n v="16.8"/>
    <x v="1"/>
    <x v="3"/>
  </r>
  <r>
    <n v="45332"/>
    <x v="46"/>
    <x v="36"/>
    <x v="0"/>
    <x v="0"/>
    <s v="HP Office Recycled Paper (20Lb. and 87 Bright)"/>
    <x v="3361"/>
    <n v="4"/>
    <n v="11.33"/>
    <x v="1"/>
    <x v="3"/>
  </r>
  <r>
    <n v="45333"/>
    <x v="197"/>
    <x v="3"/>
    <x v="0"/>
    <x v="3"/>
    <s v="Acco Pressboard Covers with Storage Hooks, 14 7/8&quot; x 11&quot;, Dark Blue"/>
    <x v="1911"/>
    <n v="7"/>
    <n v="7.73"/>
    <x v="1"/>
    <x v="3"/>
  </r>
  <r>
    <n v="45333"/>
    <x v="568"/>
    <x v="22"/>
    <x v="1"/>
    <x v="5"/>
    <s v="Global Leather and Oak Executive Chair, Black"/>
    <x v="4275"/>
    <n v="4"/>
    <n v="108.35"/>
    <x v="1"/>
    <x v="3"/>
  </r>
  <r>
    <n v="45333"/>
    <x v="568"/>
    <x v="22"/>
    <x v="2"/>
    <x v="6"/>
    <s v="Logitech B530 USBÂ HeadsetÂ -Â headsetÂ - Full size, Binaural"/>
    <x v="1219"/>
    <n v="3"/>
    <n v="7.77"/>
    <x v="1"/>
    <x v="3"/>
  </r>
  <r>
    <n v="45333"/>
    <x v="351"/>
    <x v="20"/>
    <x v="0"/>
    <x v="1"/>
    <s v="Avery 473"/>
    <x v="2363"/>
    <n v="2"/>
    <n v="9.94"/>
    <x v="1"/>
    <x v="3"/>
  </r>
  <r>
    <n v="45333"/>
    <x v="226"/>
    <x v="10"/>
    <x v="1"/>
    <x v="8"/>
    <s v="Deflect-o RollaMat Studded, Beveled Mat for Medium Pile Carpeting"/>
    <x v="4276"/>
    <n v="2"/>
    <n v="-3.69"/>
    <x v="1"/>
    <x v="3"/>
  </r>
  <r>
    <n v="45335"/>
    <x v="681"/>
    <x v="22"/>
    <x v="0"/>
    <x v="4"/>
    <s v="Newell 311"/>
    <x v="46"/>
    <n v="3"/>
    <n v="1.79"/>
    <x v="1"/>
    <x v="3"/>
  </r>
  <r>
    <n v="45335"/>
    <x v="681"/>
    <x v="22"/>
    <x v="2"/>
    <x v="9"/>
    <s v="Razer Tiamat Over Ear 7.1 Surround Sound PC Gaming Headset"/>
    <x v="4277"/>
    <n v="4"/>
    <n v="343.98"/>
    <x v="1"/>
    <x v="3"/>
  </r>
  <r>
    <n v="45335"/>
    <x v="681"/>
    <x v="22"/>
    <x v="1"/>
    <x v="8"/>
    <s v="Tenex Contemporary Contur Chairmats for Low and Medium Pile Carpet, Computer, 39&quot; x 49&quot;"/>
    <x v="4278"/>
    <n v="1"/>
    <n v="21.51"/>
    <x v="1"/>
    <x v="3"/>
  </r>
  <r>
    <n v="45335"/>
    <x v="149"/>
    <x v="36"/>
    <x v="0"/>
    <x v="14"/>
    <s v="Acme Elite Stainless Steel Scissors"/>
    <x v="4279"/>
    <n v="3"/>
    <n v="6.51"/>
    <x v="1"/>
    <x v="3"/>
  </r>
  <r>
    <n v="45335"/>
    <x v="149"/>
    <x v="36"/>
    <x v="0"/>
    <x v="4"/>
    <s v="Barrel Sharpener"/>
    <x v="1884"/>
    <n v="3"/>
    <n v="2.78"/>
    <x v="1"/>
    <x v="3"/>
  </r>
  <r>
    <n v="45335"/>
    <x v="359"/>
    <x v="20"/>
    <x v="0"/>
    <x v="0"/>
    <s v="Xerox 1903"/>
    <x v="150"/>
    <n v="3"/>
    <n v="8.7899999999999991"/>
    <x v="1"/>
    <x v="3"/>
  </r>
  <r>
    <n v="45335"/>
    <x v="294"/>
    <x v="28"/>
    <x v="0"/>
    <x v="12"/>
    <s v="Holmes Replacement Filter for HEPA Air Cleaner, Medium Room"/>
    <x v="4280"/>
    <n v="8"/>
    <n v="38.979999999999997"/>
    <x v="1"/>
    <x v="3"/>
  </r>
  <r>
    <n v="45338"/>
    <x v="321"/>
    <x v="20"/>
    <x v="0"/>
    <x v="0"/>
    <s v="Xerox 1912"/>
    <x v="1956"/>
    <n v="2"/>
    <n v="18.21"/>
    <x v="1"/>
    <x v="3"/>
  </r>
  <r>
    <n v="45338"/>
    <x v="537"/>
    <x v="37"/>
    <x v="0"/>
    <x v="2"/>
    <s v="Fellowes Staxonsteel Drawer Files"/>
    <x v="3165"/>
    <n v="3"/>
    <n v="81.13"/>
    <x v="1"/>
    <x v="3"/>
  </r>
  <r>
    <n v="45338"/>
    <x v="537"/>
    <x v="37"/>
    <x v="2"/>
    <x v="6"/>
    <s v="Belkin SportFit Armband For iPhone 5s/5c, Fuchsia"/>
    <x v="4281"/>
    <n v="1"/>
    <n v="7.35"/>
    <x v="1"/>
    <x v="3"/>
  </r>
  <r>
    <n v="45338"/>
    <x v="55"/>
    <x v="1"/>
    <x v="0"/>
    <x v="7"/>
    <s v="Vinyl Coated Wire Paper Clips in Organizer Box, 800/Box"/>
    <x v="4282"/>
    <n v="2"/>
    <n v="6.2"/>
    <x v="1"/>
    <x v="3"/>
  </r>
  <r>
    <n v="45338"/>
    <x v="55"/>
    <x v="1"/>
    <x v="1"/>
    <x v="5"/>
    <s v="Global Deluxe High-Back Manager's Chair"/>
    <x v="1581"/>
    <n v="3"/>
    <n v="-8.58"/>
    <x v="1"/>
    <x v="3"/>
  </r>
  <r>
    <n v="45338"/>
    <x v="55"/>
    <x v="1"/>
    <x v="0"/>
    <x v="2"/>
    <s v="Tennsco Lockers, Gray"/>
    <x v="1918"/>
    <n v="3"/>
    <n v="-8.18"/>
    <x v="1"/>
    <x v="3"/>
  </r>
  <r>
    <n v="45338"/>
    <x v="55"/>
    <x v="1"/>
    <x v="0"/>
    <x v="4"/>
    <s v="Newell 312"/>
    <x v="4283"/>
    <n v="6"/>
    <n v="3.5"/>
    <x v="1"/>
    <x v="3"/>
  </r>
  <r>
    <n v="45338"/>
    <x v="55"/>
    <x v="1"/>
    <x v="1"/>
    <x v="8"/>
    <s v="Executive Impressions 13&quot; Clairmont Wall Clock"/>
    <x v="4284"/>
    <n v="1"/>
    <n v="-3.65"/>
    <x v="1"/>
    <x v="3"/>
  </r>
  <r>
    <n v="45339"/>
    <x v="488"/>
    <x v="1"/>
    <x v="1"/>
    <x v="13"/>
    <s v="Chromcraft 48&quot; x 96&quot; Racetrack Double Pedestal Table"/>
    <x v="4285"/>
    <n v="3"/>
    <n v="-269.33999999999997"/>
    <x v="1"/>
    <x v="3"/>
  </r>
  <r>
    <n v="45339"/>
    <x v="488"/>
    <x v="1"/>
    <x v="2"/>
    <x v="6"/>
    <s v="LG Exalt"/>
    <x v="4286"/>
    <n v="1"/>
    <n v="10.92"/>
    <x v="1"/>
    <x v="3"/>
  </r>
  <r>
    <n v="45339"/>
    <x v="172"/>
    <x v="8"/>
    <x v="2"/>
    <x v="6"/>
    <s v="KLD Oscar II Style Snap-on Ultra Thin Side Flip Synthetic Leather Cover Case for HTC One HTC M7"/>
    <x v="2052"/>
    <n v="3"/>
    <n v="8.4600000000000009"/>
    <x v="1"/>
    <x v="3"/>
  </r>
  <r>
    <n v="45339"/>
    <x v="292"/>
    <x v="23"/>
    <x v="0"/>
    <x v="0"/>
    <s v="Adams Telephone Message Book W/Dividers/Space For Phone Numbers, 5 1/4&quot;X8 1/2&quot;, 300/Messages"/>
    <x v="1562"/>
    <n v="2"/>
    <n v="5.76"/>
    <x v="1"/>
    <x v="3"/>
  </r>
  <r>
    <n v="45339"/>
    <x v="292"/>
    <x v="23"/>
    <x v="0"/>
    <x v="2"/>
    <s v="Fellowes Bases and Tops For Staxonsteel/High-Stak Systems"/>
    <x v="4287"/>
    <n v="5"/>
    <n v="39.950000000000003"/>
    <x v="1"/>
    <x v="3"/>
  </r>
  <r>
    <n v="45339"/>
    <x v="601"/>
    <x v="0"/>
    <x v="1"/>
    <x v="11"/>
    <s v="Sauder Mission Library with Doors, Fruitwood Finish"/>
    <x v="4288"/>
    <n v="1"/>
    <n v="-17.03"/>
    <x v="1"/>
    <x v="3"/>
  </r>
  <r>
    <n v="45339"/>
    <x v="601"/>
    <x v="0"/>
    <x v="0"/>
    <x v="4"/>
    <s v="Dixon Ticonderoga Core-Lock Colored Pencils, 48-Color Set"/>
    <x v="4289"/>
    <n v="6"/>
    <n v="52.63"/>
    <x v="1"/>
    <x v="3"/>
  </r>
  <r>
    <n v="45339"/>
    <x v="601"/>
    <x v="0"/>
    <x v="2"/>
    <x v="6"/>
    <s v="Jawbone MINI JAMBOX Wireless Bluetooth Speaker"/>
    <x v="1417"/>
    <n v="4"/>
    <n v="-87.67"/>
    <x v="1"/>
    <x v="3"/>
  </r>
  <r>
    <n v="45339"/>
    <x v="79"/>
    <x v="10"/>
    <x v="1"/>
    <x v="13"/>
    <s v="SAFCO PlanMaster Boards, 60w x 37-1/2d, White Melamine"/>
    <x v="4158"/>
    <n v="5"/>
    <n v="-106.39"/>
    <x v="1"/>
    <x v="3"/>
  </r>
  <r>
    <n v="45339"/>
    <x v="79"/>
    <x v="10"/>
    <x v="0"/>
    <x v="3"/>
    <s v="Acco Pressboard Covers with Storage Hooks, 14 7/8&quot; x 11&quot;, Executive Red"/>
    <x v="3441"/>
    <n v="5"/>
    <n v="-4.76"/>
    <x v="1"/>
    <x v="3"/>
  </r>
  <r>
    <n v="45339"/>
    <x v="79"/>
    <x v="10"/>
    <x v="2"/>
    <x v="6"/>
    <s v="Vtech CS6719"/>
    <x v="4290"/>
    <n v="1"/>
    <n v="-11.52"/>
    <x v="1"/>
    <x v="3"/>
  </r>
  <r>
    <n v="45339"/>
    <x v="79"/>
    <x v="10"/>
    <x v="1"/>
    <x v="8"/>
    <s v="Flat Face Poster Frame"/>
    <x v="3135"/>
    <n v="2"/>
    <n v="8.2899999999999991"/>
    <x v="1"/>
    <x v="3"/>
  </r>
  <r>
    <n v="45339"/>
    <x v="79"/>
    <x v="10"/>
    <x v="1"/>
    <x v="5"/>
    <s v="Global Commerce Series Low-Back Swivel/Tilt Chairs"/>
    <x v="4291"/>
    <n v="5"/>
    <n v="-12.85"/>
    <x v="1"/>
    <x v="3"/>
  </r>
  <r>
    <n v="45340"/>
    <x v="755"/>
    <x v="3"/>
    <x v="2"/>
    <x v="6"/>
    <s v="iHome FM Clock Radio with Lightning Dock"/>
    <x v="4292"/>
    <n v="3"/>
    <n v="10.5"/>
    <x v="1"/>
    <x v="3"/>
  </r>
  <r>
    <n v="45340"/>
    <x v="755"/>
    <x v="3"/>
    <x v="2"/>
    <x v="9"/>
    <s v="Memorex Micro Travel Drive 32 GB"/>
    <x v="4293"/>
    <n v="3"/>
    <n v="47.1"/>
    <x v="1"/>
    <x v="3"/>
  </r>
  <r>
    <n v="45340"/>
    <x v="755"/>
    <x v="3"/>
    <x v="0"/>
    <x v="1"/>
    <s v="Avery 493"/>
    <x v="1445"/>
    <n v="2"/>
    <n v="4.8099999999999996"/>
    <x v="1"/>
    <x v="3"/>
  </r>
  <r>
    <n v="45341"/>
    <x v="62"/>
    <x v="4"/>
    <x v="0"/>
    <x v="12"/>
    <s v="Kensington 7 Outlet MasterPiece Power Center"/>
    <x v="4294"/>
    <n v="7"/>
    <n v="361.3"/>
    <x v="1"/>
    <x v="3"/>
  </r>
  <r>
    <n v="45341"/>
    <x v="297"/>
    <x v="22"/>
    <x v="0"/>
    <x v="7"/>
    <s v="Rubber Band Ball"/>
    <x v="4295"/>
    <n v="3"/>
    <n v="0.22"/>
    <x v="1"/>
    <x v="3"/>
  </r>
  <r>
    <n v="45341"/>
    <x v="341"/>
    <x v="3"/>
    <x v="0"/>
    <x v="4"/>
    <s v="Newell 320"/>
    <x v="1282"/>
    <n v="3"/>
    <n v="3.47"/>
    <x v="1"/>
    <x v="3"/>
  </r>
  <r>
    <n v="45341"/>
    <x v="341"/>
    <x v="3"/>
    <x v="1"/>
    <x v="8"/>
    <s v="Tensor Computer Mounted Lamp"/>
    <x v="139"/>
    <n v="3"/>
    <n v="12.06"/>
    <x v="1"/>
    <x v="3"/>
  </r>
  <r>
    <n v="45342"/>
    <x v="698"/>
    <x v="3"/>
    <x v="1"/>
    <x v="8"/>
    <s v="Executive Impressions 14&quot; Contract Wall Clock"/>
    <x v="4296"/>
    <n v="1"/>
    <n v="7.34"/>
    <x v="1"/>
    <x v="3"/>
  </r>
  <r>
    <n v="45342"/>
    <x v="698"/>
    <x v="3"/>
    <x v="2"/>
    <x v="6"/>
    <s v="Logitech Mobile Speakerphone P710e -Â speaker phone"/>
    <x v="4297"/>
    <n v="2"/>
    <n v="18.899999999999999"/>
    <x v="1"/>
    <x v="3"/>
  </r>
  <r>
    <n v="45342"/>
    <x v="425"/>
    <x v="39"/>
    <x v="0"/>
    <x v="4"/>
    <s v="Newell 351"/>
    <x v="239"/>
    <n v="2"/>
    <n v="1.9"/>
    <x v="1"/>
    <x v="3"/>
  </r>
  <r>
    <n v="45342"/>
    <x v="425"/>
    <x v="39"/>
    <x v="0"/>
    <x v="12"/>
    <s v="Disposable Triple-Filter Dust Bags"/>
    <x v="1800"/>
    <n v="3"/>
    <n v="3.41"/>
    <x v="1"/>
    <x v="3"/>
  </r>
  <r>
    <n v="45342"/>
    <x v="244"/>
    <x v="26"/>
    <x v="0"/>
    <x v="7"/>
    <s v="Staples"/>
    <x v="4298"/>
    <n v="3"/>
    <n v="3.07"/>
    <x v="1"/>
    <x v="3"/>
  </r>
  <r>
    <n v="45342"/>
    <x v="307"/>
    <x v="12"/>
    <x v="2"/>
    <x v="6"/>
    <s v="Toshiba IPT2010-SD IPÂ Telephone"/>
    <x v="1268"/>
    <n v="3"/>
    <n v="25.02"/>
    <x v="1"/>
    <x v="3"/>
  </r>
  <r>
    <n v="45342"/>
    <x v="307"/>
    <x v="12"/>
    <x v="2"/>
    <x v="9"/>
    <s v="Microsoft Wireless Mobile Mouse 4000"/>
    <x v="4299"/>
    <n v="1"/>
    <n v="4.8"/>
    <x v="1"/>
    <x v="3"/>
  </r>
  <r>
    <n v="45342"/>
    <x v="307"/>
    <x v="12"/>
    <x v="0"/>
    <x v="2"/>
    <s v="Fellowes Bankers Box Stor/Drawer Steel Plus"/>
    <x v="4300"/>
    <n v="2"/>
    <n v="-6.4"/>
    <x v="1"/>
    <x v="3"/>
  </r>
  <r>
    <n v="45342"/>
    <x v="307"/>
    <x v="12"/>
    <x v="0"/>
    <x v="10"/>
    <s v="Letter or Legal Size Expandable Poly String Tie Envelopes"/>
    <x v="4301"/>
    <n v="5"/>
    <n v="3.86"/>
    <x v="1"/>
    <x v="3"/>
  </r>
  <r>
    <n v="45342"/>
    <x v="307"/>
    <x v="12"/>
    <x v="1"/>
    <x v="8"/>
    <s v="Howard Miller 13&quot; Diameter Pewter Finish Round Wall Clock"/>
    <x v="1215"/>
    <n v="2"/>
    <n v="16.32"/>
    <x v="1"/>
    <x v="3"/>
  </r>
  <r>
    <n v="45342"/>
    <x v="307"/>
    <x v="12"/>
    <x v="1"/>
    <x v="13"/>
    <s v="KI Adjustable-Height Table"/>
    <x v="4302"/>
    <n v="9"/>
    <n v="-185.72"/>
    <x v="1"/>
    <x v="3"/>
  </r>
  <r>
    <n v="45343"/>
    <x v="610"/>
    <x v="0"/>
    <x v="2"/>
    <x v="9"/>
    <s v="Microsoft Natural Keyboard Elite"/>
    <x v="4052"/>
    <n v="1"/>
    <n v="-2.99"/>
    <x v="1"/>
    <x v="3"/>
  </r>
  <r>
    <n v="45345"/>
    <x v="584"/>
    <x v="3"/>
    <x v="0"/>
    <x v="0"/>
    <s v="Ampad Phone Message Book, Recycled, 400 Message Capacity, 5 Â¾Â” x 11Â”"/>
    <x v="3899"/>
    <n v="6"/>
    <n v="16.850000000000001"/>
    <x v="1"/>
    <x v="3"/>
  </r>
  <r>
    <n v="45345"/>
    <x v="689"/>
    <x v="22"/>
    <x v="0"/>
    <x v="7"/>
    <s v="Alliance Rubber Bands"/>
    <x v="2214"/>
    <n v="5"/>
    <n v="0.34"/>
    <x v="1"/>
    <x v="3"/>
  </r>
  <r>
    <n v="45345"/>
    <x v="689"/>
    <x v="22"/>
    <x v="2"/>
    <x v="6"/>
    <s v="invisibleSHIELD by ZAGG Smudge-Free Screen Protector"/>
    <x v="3196"/>
    <n v="5"/>
    <n v="25.19"/>
    <x v="1"/>
    <x v="3"/>
  </r>
  <r>
    <n v="45346"/>
    <x v="710"/>
    <x v="2"/>
    <x v="0"/>
    <x v="3"/>
    <s v="ACCOHIDE 3-Ring Binder, Blue, 1&quot;"/>
    <x v="2095"/>
    <n v="4"/>
    <n v="-3.8"/>
    <x v="1"/>
    <x v="3"/>
  </r>
  <r>
    <n v="45346"/>
    <x v="442"/>
    <x v="2"/>
    <x v="0"/>
    <x v="0"/>
    <s v="Xerox 1988"/>
    <x v="1099"/>
    <n v="5"/>
    <n v="38.729999999999997"/>
    <x v="1"/>
    <x v="3"/>
  </r>
  <r>
    <n v="45346"/>
    <x v="442"/>
    <x v="2"/>
    <x v="2"/>
    <x v="9"/>
    <s v="Plantronics CS510 - Over-the-Head monaural Wireless Headset System"/>
    <x v="4303"/>
    <n v="5"/>
    <n v="214.47"/>
    <x v="1"/>
    <x v="3"/>
  </r>
  <r>
    <n v="45347"/>
    <x v="289"/>
    <x v="1"/>
    <x v="0"/>
    <x v="3"/>
    <s v="Avery Hidden Tab Dividers for Binding Systems"/>
    <x v="1087"/>
    <n v="3"/>
    <n v="-3.04"/>
    <x v="1"/>
    <x v="3"/>
  </r>
  <r>
    <n v="45347"/>
    <x v="308"/>
    <x v="25"/>
    <x v="1"/>
    <x v="5"/>
    <s v="Global High-Back Leather Tilter, Burgundy"/>
    <x v="884"/>
    <n v="2"/>
    <n v="-22.14"/>
    <x v="1"/>
    <x v="3"/>
  </r>
  <r>
    <n v="45347"/>
    <x v="308"/>
    <x v="25"/>
    <x v="1"/>
    <x v="11"/>
    <s v="Bush Westfield Collection Bookcases, Medium Cherry Finish"/>
    <x v="2175"/>
    <n v="5"/>
    <n v="5.8"/>
    <x v="1"/>
    <x v="3"/>
  </r>
  <r>
    <n v="45348"/>
    <x v="214"/>
    <x v="3"/>
    <x v="0"/>
    <x v="12"/>
    <s v="Kensington 6 Outlet Guardian Standard Surge Protector"/>
    <x v="929"/>
    <n v="4"/>
    <n v="22.12"/>
    <x v="1"/>
    <x v="3"/>
  </r>
  <r>
    <n v="45348"/>
    <x v="214"/>
    <x v="3"/>
    <x v="2"/>
    <x v="6"/>
    <s v="Toshiba IPT2010-SD IPÂ Telephone"/>
    <x v="4304"/>
    <n v="8"/>
    <n v="66.72"/>
    <x v="1"/>
    <x v="3"/>
  </r>
  <r>
    <n v="45348"/>
    <x v="214"/>
    <x v="3"/>
    <x v="1"/>
    <x v="5"/>
    <s v="GuestStacker Chair with Chrome Finish Legs"/>
    <x v="1833"/>
    <n v="3"/>
    <n v="89.22"/>
    <x v="1"/>
    <x v="3"/>
  </r>
  <r>
    <n v="45348"/>
    <x v="214"/>
    <x v="3"/>
    <x v="0"/>
    <x v="0"/>
    <s v="Xerox 1908"/>
    <x v="1302"/>
    <n v="4"/>
    <n v="109.72"/>
    <x v="1"/>
    <x v="3"/>
  </r>
  <r>
    <n v="45348"/>
    <x v="214"/>
    <x v="3"/>
    <x v="0"/>
    <x v="0"/>
    <s v="Xerox 1924"/>
    <x v="3361"/>
    <n v="4"/>
    <n v="11.33"/>
    <x v="1"/>
    <x v="3"/>
  </r>
  <r>
    <n v="45348"/>
    <x v="383"/>
    <x v="3"/>
    <x v="0"/>
    <x v="12"/>
    <s v="Tripp Lite TLP810NET Broadband Surge for Modem/Fax"/>
    <x v="4305"/>
    <n v="7"/>
    <n v="99.9"/>
    <x v="1"/>
    <x v="3"/>
  </r>
  <r>
    <n v="45348"/>
    <x v="56"/>
    <x v="3"/>
    <x v="1"/>
    <x v="8"/>
    <s v="Tenex B1-RE Series Chair Mats for Low Pile Carpets"/>
    <x v="302"/>
    <n v="2"/>
    <n v="15.63"/>
    <x v="1"/>
    <x v="3"/>
  </r>
  <r>
    <n v="45348"/>
    <x v="56"/>
    <x v="3"/>
    <x v="2"/>
    <x v="6"/>
    <s v="Aastra 57i VoIP phone"/>
    <x v="1860"/>
    <n v="2"/>
    <n v="19.39"/>
    <x v="1"/>
    <x v="3"/>
  </r>
  <r>
    <n v="45348"/>
    <x v="56"/>
    <x v="3"/>
    <x v="0"/>
    <x v="0"/>
    <s v="It's Hot Message Books with Stickers, 2 3/4&quot; x 5&quot;"/>
    <x v="271"/>
    <n v="4"/>
    <n v="13.32"/>
    <x v="1"/>
    <x v="3"/>
  </r>
  <r>
    <n v="45350"/>
    <x v="257"/>
    <x v="37"/>
    <x v="0"/>
    <x v="3"/>
    <s v="Pressboard Hanging Data Binders for Unburst Sheets"/>
    <x v="1026"/>
    <n v="2"/>
    <n v="4.72"/>
    <x v="1"/>
    <x v="3"/>
  </r>
  <r>
    <n v="45350"/>
    <x v="257"/>
    <x v="37"/>
    <x v="0"/>
    <x v="0"/>
    <s v="Southworth 100% RÃ©sumÃ© Paper, 24lb."/>
    <x v="1296"/>
    <n v="1"/>
    <n v="3.5"/>
    <x v="1"/>
    <x v="3"/>
  </r>
  <r>
    <n v="45353"/>
    <x v="660"/>
    <x v="0"/>
    <x v="0"/>
    <x v="14"/>
    <s v="Staple remover"/>
    <x v="3029"/>
    <n v="4"/>
    <n v="-1.4"/>
    <x v="2"/>
    <x v="3"/>
  </r>
  <r>
    <n v="45353"/>
    <x v="660"/>
    <x v="0"/>
    <x v="0"/>
    <x v="3"/>
    <s v="Wilson Jones Leather-Like Binders with DublLock Round Rings"/>
    <x v="2003"/>
    <n v="7"/>
    <n v="-20.170000000000002"/>
    <x v="2"/>
    <x v="3"/>
  </r>
  <r>
    <n v="45353"/>
    <x v="706"/>
    <x v="3"/>
    <x v="2"/>
    <x v="6"/>
    <s v="Panasonic KX TS3282B Corded phone"/>
    <x v="884"/>
    <n v="3"/>
    <n v="14.76"/>
    <x v="2"/>
    <x v="3"/>
  </r>
  <r>
    <n v="45353"/>
    <x v="706"/>
    <x v="3"/>
    <x v="2"/>
    <x v="9"/>
    <s v="Logitech G13 Programmable Gameboard with LCD Display"/>
    <x v="4306"/>
    <n v="6"/>
    <n v="52.79"/>
    <x v="2"/>
    <x v="3"/>
  </r>
  <r>
    <n v="45353"/>
    <x v="159"/>
    <x v="7"/>
    <x v="0"/>
    <x v="4"/>
    <s v="Newell 34"/>
    <x v="144"/>
    <n v="3"/>
    <n v="15.48"/>
    <x v="2"/>
    <x v="3"/>
  </r>
  <r>
    <n v="45353"/>
    <x v="159"/>
    <x v="7"/>
    <x v="0"/>
    <x v="10"/>
    <s v="Staple envelope"/>
    <x v="2513"/>
    <n v="7"/>
    <n v="27.24"/>
    <x v="2"/>
    <x v="3"/>
  </r>
  <r>
    <n v="45353"/>
    <x v="159"/>
    <x v="7"/>
    <x v="1"/>
    <x v="11"/>
    <s v="Bush Cubix Collection Bookcases, Fully Assembled"/>
    <x v="4307"/>
    <n v="2"/>
    <n v="101.65"/>
    <x v="2"/>
    <x v="3"/>
  </r>
  <r>
    <n v="45353"/>
    <x v="159"/>
    <x v="7"/>
    <x v="0"/>
    <x v="0"/>
    <s v="Easy-staple paper"/>
    <x v="3358"/>
    <n v="6"/>
    <n v="33.340000000000003"/>
    <x v="2"/>
    <x v="3"/>
  </r>
  <r>
    <n v="45353"/>
    <x v="409"/>
    <x v="10"/>
    <x v="0"/>
    <x v="3"/>
    <s v="GBC VeloBind Cover Sets"/>
    <x v="1689"/>
    <n v="4"/>
    <n v="-12.35"/>
    <x v="2"/>
    <x v="3"/>
  </r>
  <r>
    <n v="45353"/>
    <x v="687"/>
    <x v="3"/>
    <x v="0"/>
    <x v="3"/>
    <s v="Catalog Binders with Expanding Posts"/>
    <x v="152"/>
    <n v="2"/>
    <n v="33.64"/>
    <x v="2"/>
    <x v="3"/>
  </r>
  <r>
    <n v="45353"/>
    <x v="138"/>
    <x v="0"/>
    <x v="0"/>
    <x v="3"/>
    <s v="Acco Suede Grain Vinyl Round Ring Binder"/>
    <x v="4308"/>
    <n v="1"/>
    <n v="-0.95"/>
    <x v="2"/>
    <x v="3"/>
  </r>
  <r>
    <n v="45354"/>
    <x v="760"/>
    <x v="5"/>
    <x v="0"/>
    <x v="12"/>
    <s v="Acco 6 Outlet Guardian Premium Surge Suppressor"/>
    <x v="4309"/>
    <n v="5"/>
    <n v="19.66"/>
    <x v="2"/>
    <x v="3"/>
  </r>
  <r>
    <n v="45354"/>
    <x v="238"/>
    <x v="0"/>
    <x v="0"/>
    <x v="0"/>
    <s v="Important Message Pads, 50 4-1/4 x 5-1/2 Forms per Pad"/>
    <x v="1713"/>
    <n v="8"/>
    <n v="9.74"/>
    <x v="2"/>
    <x v="3"/>
  </r>
  <r>
    <n v="45354"/>
    <x v="287"/>
    <x v="14"/>
    <x v="1"/>
    <x v="5"/>
    <s v="Global Ergonomic Managers Chair"/>
    <x v="1738"/>
    <n v="1"/>
    <n v="47.05"/>
    <x v="2"/>
    <x v="3"/>
  </r>
  <r>
    <n v="45354"/>
    <x v="287"/>
    <x v="14"/>
    <x v="2"/>
    <x v="9"/>
    <s v="Logitech Wireless Marathon Mouse M705"/>
    <x v="287"/>
    <n v="2"/>
    <n v="42.99"/>
    <x v="2"/>
    <x v="3"/>
  </r>
  <r>
    <n v="45354"/>
    <x v="28"/>
    <x v="3"/>
    <x v="2"/>
    <x v="9"/>
    <s v="Imation Bio 2GB USBÂ Flash Drive ImationÂ Corp"/>
    <x v="4310"/>
    <n v="8"/>
    <n v="440.76"/>
    <x v="2"/>
    <x v="3"/>
  </r>
  <r>
    <n v="45354"/>
    <x v="28"/>
    <x v="3"/>
    <x v="1"/>
    <x v="5"/>
    <s v="Novimex Turbo Task Chair"/>
    <x v="529"/>
    <n v="3"/>
    <n v="-17.04"/>
    <x v="2"/>
    <x v="3"/>
  </r>
  <r>
    <n v="45354"/>
    <x v="478"/>
    <x v="3"/>
    <x v="1"/>
    <x v="13"/>
    <s v="Lesro Sheffield Collection Coffee Table, End Table, Center Table, Corner Table"/>
    <x v="4232"/>
    <n v="7"/>
    <n v="-14.99"/>
    <x v="2"/>
    <x v="3"/>
  </r>
  <r>
    <n v="45355"/>
    <x v="569"/>
    <x v="3"/>
    <x v="0"/>
    <x v="4"/>
    <s v="American Pencil"/>
    <x v="223"/>
    <n v="4"/>
    <n v="2.7"/>
    <x v="2"/>
    <x v="3"/>
  </r>
  <r>
    <n v="45355"/>
    <x v="569"/>
    <x v="3"/>
    <x v="0"/>
    <x v="10"/>
    <s v="White Envelopes, White Envelopes with Clear Poly Window"/>
    <x v="4311"/>
    <n v="1"/>
    <n v="7.02"/>
    <x v="2"/>
    <x v="3"/>
  </r>
  <r>
    <n v="45355"/>
    <x v="0"/>
    <x v="0"/>
    <x v="0"/>
    <x v="0"/>
    <s v="Xerox 1934"/>
    <x v="2969"/>
    <n v="2"/>
    <n v="32.47"/>
    <x v="2"/>
    <x v="3"/>
  </r>
  <r>
    <n v="45355"/>
    <x v="722"/>
    <x v="0"/>
    <x v="1"/>
    <x v="8"/>
    <s v="Howard Miller 13-3/4&quot; Diameter Brushed Chrome Round Wall Clock"/>
    <x v="4312"/>
    <n v="5"/>
    <n v="-77.63"/>
    <x v="2"/>
    <x v="3"/>
  </r>
  <r>
    <n v="45355"/>
    <x v="722"/>
    <x v="0"/>
    <x v="0"/>
    <x v="1"/>
    <s v="Avery 497"/>
    <x v="4313"/>
    <n v="1"/>
    <n v="0.86"/>
    <x v="2"/>
    <x v="3"/>
  </r>
  <r>
    <n v="45355"/>
    <x v="722"/>
    <x v="0"/>
    <x v="0"/>
    <x v="2"/>
    <s v="Crate-A-Files"/>
    <x v="1051"/>
    <n v="1"/>
    <n v="0.65"/>
    <x v="2"/>
    <x v="3"/>
  </r>
  <r>
    <n v="45356"/>
    <x v="500"/>
    <x v="21"/>
    <x v="0"/>
    <x v="1"/>
    <s v="Avery 515"/>
    <x v="1432"/>
    <n v="2"/>
    <n v="11.78"/>
    <x v="2"/>
    <x v="3"/>
  </r>
  <r>
    <n v="45356"/>
    <x v="427"/>
    <x v="28"/>
    <x v="0"/>
    <x v="7"/>
    <s v="Advantus Map Pennant Flags and Round Head Tacks"/>
    <x v="2423"/>
    <n v="2"/>
    <n v="2.5299999999999998"/>
    <x v="2"/>
    <x v="3"/>
  </r>
  <r>
    <n v="45356"/>
    <x v="427"/>
    <x v="28"/>
    <x v="0"/>
    <x v="2"/>
    <s v="Recycled Steel Personal File for Standard File Folders"/>
    <x v="1360"/>
    <n v="4"/>
    <n v="57.5"/>
    <x v="2"/>
    <x v="3"/>
  </r>
  <r>
    <n v="45356"/>
    <x v="427"/>
    <x v="28"/>
    <x v="0"/>
    <x v="3"/>
    <s v="GBC ProClick Punch Binding System"/>
    <x v="1996"/>
    <n v="2"/>
    <n v="62.7"/>
    <x v="2"/>
    <x v="3"/>
  </r>
  <r>
    <n v="45356"/>
    <x v="427"/>
    <x v="28"/>
    <x v="0"/>
    <x v="3"/>
    <s v="Avery Hole Reinforcements"/>
    <x v="3007"/>
    <n v="3"/>
    <n v="9.16"/>
    <x v="2"/>
    <x v="3"/>
  </r>
  <r>
    <n v="45356"/>
    <x v="595"/>
    <x v="29"/>
    <x v="0"/>
    <x v="10"/>
    <s v="Laser &amp; Ink Jet Business Envelopes"/>
    <x v="4314"/>
    <n v="4"/>
    <n v="19.63"/>
    <x v="2"/>
    <x v="3"/>
  </r>
  <r>
    <n v="45356"/>
    <x v="595"/>
    <x v="29"/>
    <x v="2"/>
    <x v="9"/>
    <s v="Logitech G700s Rechargeable Gaming Mouse"/>
    <x v="306"/>
    <n v="3"/>
    <n v="125.99"/>
    <x v="2"/>
    <x v="3"/>
  </r>
  <r>
    <n v="45356"/>
    <x v="595"/>
    <x v="29"/>
    <x v="0"/>
    <x v="12"/>
    <s v="Kensington 7 Outlet MasterPiece HOMEOFFICE Power Control Center"/>
    <x v="3311"/>
    <n v="2"/>
    <n v="78.67"/>
    <x v="2"/>
    <x v="3"/>
  </r>
  <r>
    <n v="45356"/>
    <x v="595"/>
    <x v="29"/>
    <x v="0"/>
    <x v="3"/>
    <s v="Ibico Recycled Linen-Style Covers"/>
    <x v="4315"/>
    <n v="6"/>
    <n v="112.49"/>
    <x v="2"/>
    <x v="3"/>
  </r>
  <r>
    <n v="45357"/>
    <x v="782"/>
    <x v="20"/>
    <x v="0"/>
    <x v="0"/>
    <s v="Xerox 1883"/>
    <x v="1660"/>
    <n v="1"/>
    <n v="12.13"/>
    <x v="2"/>
    <x v="3"/>
  </r>
  <r>
    <n v="45357"/>
    <x v="782"/>
    <x v="20"/>
    <x v="1"/>
    <x v="8"/>
    <s v="Westinghouse Floor Lamp with Metal Mesh Shade, Black"/>
    <x v="3212"/>
    <n v="3"/>
    <n v="16.55"/>
    <x v="2"/>
    <x v="3"/>
  </r>
  <r>
    <n v="45357"/>
    <x v="151"/>
    <x v="3"/>
    <x v="0"/>
    <x v="3"/>
    <s v="Economy Binders"/>
    <x v="1746"/>
    <n v="9"/>
    <n v="5.43"/>
    <x v="2"/>
    <x v="3"/>
  </r>
  <r>
    <n v="45357"/>
    <x v="562"/>
    <x v="3"/>
    <x v="0"/>
    <x v="2"/>
    <s v="File Shuttle II and Handi-File, Black"/>
    <x v="4316"/>
    <n v="2"/>
    <n v="16.95"/>
    <x v="2"/>
    <x v="3"/>
  </r>
  <r>
    <n v="45357"/>
    <x v="658"/>
    <x v="3"/>
    <x v="0"/>
    <x v="4"/>
    <s v="Fluorescent Highlighters by Dixon"/>
    <x v="1403"/>
    <n v="6"/>
    <n v="8.1199999999999992"/>
    <x v="2"/>
    <x v="3"/>
  </r>
  <r>
    <n v="45357"/>
    <x v="658"/>
    <x v="3"/>
    <x v="0"/>
    <x v="1"/>
    <s v="Avery 49"/>
    <x v="697"/>
    <n v="4"/>
    <n v="5.64"/>
    <x v="2"/>
    <x v="3"/>
  </r>
  <r>
    <n v="45357"/>
    <x v="658"/>
    <x v="3"/>
    <x v="0"/>
    <x v="0"/>
    <s v="Xerox 1893"/>
    <x v="4317"/>
    <n v="7"/>
    <n v="140.6"/>
    <x v="2"/>
    <x v="3"/>
  </r>
  <r>
    <n v="45357"/>
    <x v="658"/>
    <x v="3"/>
    <x v="2"/>
    <x v="6"/>
    <s v="Digium D40 VoIP phone"/>
    <x v="4318"/>
    <n v="2"/>
    <n v="23.22"/>
    <x v="2"/>
    <x v="3"/>
  </r>
  <r>
    <n v="45357"/>
    <x v="738"/>
    <x v="0"/>
    <x v="0"/>
    <x v="1"/>
    <s v="Avery 511"/>
    <x v="1086"/>
    <n v="2"/>
    <n v="1.72"/>
    <x v="2"/>
    <x v="3"/>
  </r>
  <r>
    <n v="45357"/>
    <x v="738"/>
    <x v="0"/>
    <x v="0"/>
    <x v="4"/>
    <s v="Newell 345"/>
    <x v="4319"/>
    <n v="4"/>
    <n v="4.76"/>
    <x v="2"/>
    <x v="3"/>
  </r>
  <r>
    <n v="45358"/>
    <x v="588"/>
    <x v="36"/>
    <x v="2"/>
    <x v="9"/>
    <s v="Logitech Desktop MK120 Mouse and keyboard Combo"/>
    <x v="4320"/>
    <n v="3"/>
    <n v="4.91"/>
    <x v="2"/>
    <x v="3"/>
  </r>
  <r>
    <n v="45358"/>
    <x v="489"/>
    <x v="20"/>
    <x v="0"/>
    <x v="3"/>
    <s v="3M Organizer Strips"/>
    <x v="499"/>
    <n v="6"/>
    <n v="9.07"/>
    <x v="2"/>
    <x v="3"/>
  </r>
  <r>
    <n v="45358"/>
    <x v="489"/>
    <x v="20"/>
    <x v="0"/>
    <x v="1"/>
    <s v="Avery 4027 File Folder Labels for Dot Matrix Printers, 5000 Labels per Box, White"/>
    <x v="4321"/>
    <n v="3"/>
    <n v="42.13"/>
    <x v="2"/>
    <x v="3"/>
  </r>
  <r>
    <n v="45359"/>
    <x v="668"/>
    <x v="4"/>
    <x v="0"/>
    <x v="12"/>
    <s v="Belkin 8 Outlet SurgeMaster II Gold Surge Protector with Phone Protection"/>
    <x v="553"/>
    <n v="8"/>
    <n v="168.44"/>
    <x v="2"/>
    <x v="3"/>
  </r>
  <r>
    <n v="45359"/>
    <x v="668"/>
    <x v="4"/>
    <x v="0"/>
    <x v="1"/>
    <s v="Avery Address/Shipping Labels for Typewriters, 4&quot; x 2&quot;"/>
    <x v="2363"/>
    <n v="2"/>
    <n v="9.94"/>
    <x v="2"/>
    <x v="3"/>
  </r>
  <r>
    <n v="45359"/>
    <x v="545"/>
    <x v="3"/>
    <x v="0"/>
    <x v="3"/>
    <s v="Green Canvas Binder for 8-1/2&quot; x 14&quot; Sheets"/>
    <x v="4322"/>
    <n v="5"/>
    <n v="64.2"/>
    <x v="2"/>
    <x v="3"/>
  </r>
  <r>
    <n v="45359"/>
    <x v="545"/>
    <x v="3"/>
    <x v="0"/>
    <x v="4"/>
    <s v="Newell 323"/>
    <x v="244"/>
    <n v="2"/>
    <n v="0.87"/>
    <x v="2"/>
    <x v="3"/>
  </r>
  <r>
    <n v="45360"/>
    <x v="754"/>
    <x v="3"/>
    <x v="2"/>
    <x v="9"/>
    <s v="Logitech Wireless Headset h800"/>
    <x v="766"/>
    <n v="2"/>
    <n v="69.989999999999995"/>
    <x v="2"/>
    <x v="3"/>
  </r>
  <r>
    <n v="45360"/>
    <x v="366"/>
    <x v="3"/>
    <x v="2"/>
    <x v="16"/>
    <s v="Hewlett Packard 310 Color Digital Copier"/>
    <x v="386"/>
    <n v="2"/>
    <n v="60"/>
    <x v="2"/>
    <x v="3"/>
  </r>
  <r>
    <n v="45360"/>
    <x v="366"/>
    <x v="3"/>
    <x v="0"/>
    <x v="3"/>
    <s v="DXL Angle-View Binders with Locking Rings by Samsill"/>
    <x v="2511"/>
    <n v="5"/>
    <n v="9.64"/>
    <x v="2"/>
    <x v="3"/>
  </r>
  <r>
    <n v="45361"/>
    <x v="772"/>
    <x v="2"/>
    <x v="0"/>
    <x v="4"/>
    <s v="Newell 337"/>
    <x v="607"/>
    <n v="2"/>
    <n v="0.59"/>
    <x v="2"/>
    <x v="3"/>
  </r>
  <r>
    <n v="45361"/>
    <x v="772"/>
    <x v="2"/>
    <x v="2"/>
    <x v="6"/>
    <s v="Cisco SPA525G2 IP Phone - Wireless"/>
    <x v="426"/>
    <n v="3"/>
    <n v="-8.3800000000000008"/>
    <x v="2"/>
    <x v="3"/>
  </r>
  <r>
    <n v="45361"/>
    <x v="772"/>
    <x v="2"/>
    <x v="1"/>
    <x v="8"/>
    <s v="Westinghouse Clip-On Gooseneck Lamps"/>
    <x v="2454"/>
    <n v="1"/>
    <n v="0.5"/>
    <x v="2"/>
    <x v="3"/>
  </r>
  <r>
    <n v="45361"/>
    <x v="772"/>
    <x v="2"/>
    <x v="1"/>
    <x v="8"/>
    <s v="Howard Miller Distant Time Traveler Alarm Clock"/>
    <x v="4323"/>
    <n v="2"/>
    <n v="11.52"/>
    <x v="2"/>
    <x v="3"/>
  </r>
  <r>
    <n v="45361"/>
    <x v="185"/>
    <x v="2"/>
    <x v="2"/>
    <x v="6"/>
    <s v="Nokia Lumia 521 (T-Mobile)"/>
    <x v="3354"/>
    <n v="3"/>
    <n v="-10.8"/>
    <x v="2"/>
    <x v="3"/>
  </r>
  <r>
    <n v="45361"/>
    <x v="600"/>
    <x v="25"/>
    <x v="0"/>
    <x v="12"/>
    <s v="Euro Pro Shark Stick Mini Vacuum"/>
    <x v="3252"/>
    <n v="1"/>
    <n v="3.66"/>
    <x v="2"/>
    <x v="3"/>
  </r>
  <r>
    <n v="45361"/>
    <x v="600"/>
    <x v="25"/>
    <x v="0"/>
    <x v="3"/>
    <s v="Heavy-Duty E-Z-D Binders"/>
    <x v="2372"/>
    <n v="4"/>
    <n v="-10.039999999999999"/>
    <x v="2"/>
    <x v="3"/>
  </r>
  <r>
    <n v="45361"/>
    <x v="507"/>
    <x v="3"/>
    <x v="2"/>
    <x v="9"/>
    <s v="MaxellÂ LTO Ultrium - 800 GB"/>
    <x v="2663"/>
    <n v="4"/>
    <n v="21.27"/>
    <x v="2"/>
    <x v="3"/>
  </r>
  <r>
    <n v="45361"/>
    <x v="496"/>
    <x v="0"/>
    <x v="1"/>
    <x v="13"/>
    <s v="Bevis Traditional Conference Table Top, Plinth Base"/>
    <x v="4324"/>
    <n v="4"/>
    <n v="-173.35"/>
    <x v="2"/>
    <x v="3"/>
  </r>
  <r>
    <n v="45362"/>
    <x v="655"/>
    <x v="14"/>
    <x v="0"/>
    <x v="3"/>
    <s v="GBC DocuBind TL200 Manual Binding Machine"/>
    <x v="4325"/>
    <n v="4"/>
    <n v="421.08"/>
    <x v="2"/>
    <x v="3"/>
  </r>
  <r>
    <n v="45362"/>
    <x v="167"/>
    <x v="2"/>
    <x v="2"/>
    <x v="6"/>
    <s v="Nortel Meridian M5316 Digital phone"/>
    <x v="4326"/>
    <n v="5"/>
    <n v="-181.27"/>
    <x v="2"/>
    <x v="3"/>
  </r>
  <r>
    <n v="45362"/>
    <x v="167"/>
    <x v="2"/>
    <x v="0"/>
    <x v="3"/>
    <s v="Avery Trapezoid Ring Binder, 3&quot; Capacity, Black, 1040 sheets"/>
    <x v="4327"/>
    <n v="1"/>
    <n v="-8.61"/>
    <x v="2"/>
    <x v="3"/>
  </r>
  <r>
    <n v="45362"/>
    <x v="167"/>
    <x v="2"/>
    <x v="1"/>
    <x v="13"/>
    <s v="KI Adjustable-Height Table"/>
    <x v="298"/>
    <n v="3"/>
    <n v="-46.43"/>
    <x v="2"/>
    <x v="3"/>
  </r>
  <r>
    <n v="45362"/>
    <x v="167"/>
    <x v="2"/>
    <x v="0"/>
    <x v="2"/>
    <s v="Desktop 3-Pocket Hot File"/>
    <x v="4328"/>
    <n v="1"/>
    <n v="3.25"/>
    <x v="2"/>
    <x v="3"/>
  </r>
  <r>
    <n v="45362"/>
    <x v="298"/>
    <x v="32"/>
    <x v="2"/>
    <x v="9"/>
    <s v="Memorex Mini Travel Drive 16 GB USB 2.0 Flash Drive"/>
    <x v="629"/>
    <n v="4"/>
    <n v="24.91"/>
    <x v="2"/>
    <x v="3"/>
  </r>
  <r>
    <n v="45362"/>
    <x v="298"/>
    <x v="32"/>
    <x v="1"/>
    <x v="8"/>
    <s v="Executive Impressions 16-1/2&quot; Circular Wall Clock"/>
    <x v="277"/>
    <n v="1"/>
    <n v="11.76"/>
    <x v="2"/>
    <x v="3"/>
  </r>
  <r>
    <n v="45363"/>
    <x v="127"/>
    <x v="32"/>
    <x v="2"/>
    <x v="6"/>
    <s v="PowerGen Dual USB Car Charger"/>
    <x v="2369"/>
    <n v="7"/>
    <n v="32.17"/>
    <x v="2"/>
    <x v="3"/>
  </r>
  <r>
    <n v="45363"/>
    <x v="544"/>
    <x v="3"/>
    <x v="0"/>
    <x v="2"/>
    <s v="Carina Double Wide Media Storage Towers in Natural &amp; Black"/>
    <x v="151"/>
    <n v="3"/>
    <n v="9.7200000000000006"/>
    <x v="2"/>
    <x v="3"/>
  </r>
  <r>
    <n v="45363"/>
    <x v="41"/>
    <x v="13"/>
    <x v="0"/>
    <x v="3"/>
    <s v="Avery Non-Stick Binders"/>
    <x v="4329"/>
    <n v="9"/>
    <n v="18.59"/>
    <x v="2"/>
    <x v="3"/>
  </r>
  <r>
    <n v="45364"/>
    <x v="432"/>
    <x v="3"/>
    <x v="0"/>
    <x v="0"/>
    <s v="Multicolor Computer Printout Paper"/>
    <x v="3305"/>
    <n v="3"/>
    <n v="150.97999999999999"/>
    <x v="2"/>
    <x v="3"/>
  </r>
  <r>
    <n v="45364"/>
    <x v="499"/>
    <x v="31"/>
    <x v="0"/>
    <x v="2"/>
    <s v="SimpliFile Personal File, Black Granite, 15w x 6-15/16d x 11-1/4h"/>
    <x v="4330"/>
    <n v="8"/>
    <n v="25.42"/>
    <x v="2"/>
    <x v="3"/>
  </r>
  <r>
    <n v="45364"/>
    <x v="499"/>
    <x v="31"/>
    <x v="2"/>
    <x v="6"/>
    <s v="OtterBox Commuter Series Case - iPhone 5 &amp; 5s"/>
    <x v="401"/>
    <n v="8"/>
    <n v="49.26"/>
    <x v="2"/>
    <x v="3"/>
  </r>
  <r>
    <n v="45364"/>
    <x v="499"/>
    <x v="31"/>
    <x v="2"/>
    <x v="9"/>
    <s v="Logitech Wireless Headset H600 Over-The-Head Design"/>
    <x v="1474"/>
    <n v="5"/>
    <n v="88.13"/>
    <x v="2"/>
    <x v="3"/>
  </r>
  <r>
    <n v="45364"/>
    <x v="499"/>
    <x v="31"/>
    <x v="0"/>
    <x v="0"/>
    <s v="Xerox 230"/>
    <x v="413"/>
    <n v="7"/>
    <n v="21.77"/>
    <x v="2"/>
    <x v="3"/>
  </r>
  <r>
    <n v="45364"/>
    <x v="499"/>
    <x v="31"/>
    <x v="0"/>
    <x v="0"/>
    <s v="Xerox 1885"/>
    <x v="4331"/>
    <n v="6"/>
    <n v="138.36000000000001"/>
    <x v="2"/>
    <x v="3"/>
  </r>
  <r>
    <n v="45364"/>
    <x v="145"/>
    <x v="26"/>
    <x v="0"/>
    <x v="14"/>
    <s v="Martin Yale Chadless Opener Electric Letter Opener"/>
    <x v="4332"/>
    <n v="2"/>
    <n v="-299.81"/>
    <x v="2"/>
    <x v="3"/>
  </r>
  <r>
    <n v="45364"/>
    <x v="720"/>
    <x v="1"/>
    <x v="0"/>
    <x v="4"/>
    <s v="Col-Erase Pencils with Erasers"/>
    <x v="121"/>
    <n v="4"/>
    <n v="2.19"/>
    <x v="2"/>
    <x v="3"/>
  </r>
  <r>
    <n v="45364"/>
    <x v="720"/>
    <x v="1"/>
    <x v="2"/>
    <x v="15"/>
    <s v="HP Officejet Pro 8600 e-All-In-One Printer, Copier, Scanner, Fax"/>
    <x v="4333"/>
    <n v="2"/>
    <n v="9"/>
    <x v="2"/>
    <x v="3"/>
  </r>
  <r>
    <n v="45364"/>
    <x v="720"/>
    <x v="1"/>
    <x v="0"/>
    <x v="4"/>
    <s v="Eberhard Faber 3 1/2&quot; Golf Pencils"/>
    <x v="4334"/>
    <n v="5"/>
    <n v="1.86"/>
    <x v="2"/>
    <x v="3"/>
  </r>
  <r>
    <n v="45364"/>
    <x v="720"/>
    <x v="1"/>
    <x v="1"/>
    <x v="5"/>
    <s v="SAFCO Folding Chair Trolley"/>
    <x v="4335"/>
    <n v="1"/>
    <n v="-2.56"/>
    <x v="2"/>
    <x v="3"/>
  </r>
  <r>
    <n v="45364"/>
    <x v="720"/>
    <x v="1"/>
    <x v="2"/>
    <x v="16"/>
    <s v="Hewlett Packard LaserJet 3310 Copier"/>
    <x v="2308"/>
    <n v="2"/>
    <n v="335.99"/>
    <x v="2"/>
    <x v="3"/>
  </r>
  <r>
    <n v="45364"/>
    <x v="720"/>
    <x v="1"/>
    <x v="0"/>
    <x v="0"/>
    <s v="Xerox 1993"/>
    <x v="143"/>
    <n v="3"/>
    <n v="5.64"/>
    <x v="2"/>
    <x v="3"/>
  </r>
  <r>
    <n v="45364"/>
    <x v="720"/>
    <x v="1"/>
    <x v="2"/>
    <x v="6"/>
    <s v="Plantronics MX500i Earset"/>
    <x v="4336"/>
    <n v="1"/>
    <n v="-7.3"/>
    <x v="2"/>
    <x v="3"/>
  </r>
  <r>
    <n v="45364"/>
    <x v="59"/>
    <x v="37"/>
    <x v="0"/>
    <x v="3"/>
    <s v="GBC VeloBind Cover Sets"/>
    <x v="1753"/>
    <n v="2"/>
    <n v="15.44"/>
    <x v="2"/>
    <x v="3"/>
  </r>
  <r>
    <n v="45364"/>
    <x v="59"/>
    <x v="37"/>
    <x v="0"/>
    <x v="12"/>
    <s v="Hoover Commercial Lightweight Upright Vacuum with E-Z Empty Dirt Cup"/>
    <x v="4337"/>
    <n v="2"/>
    <n v="120.94"/>
    <x v="2"/>
    <x v="3"/>
  </r>
  <r>
    <n v="45364"/>
    <x v="59"/>
    <x v="37"/>
    <x v="0"/>
    <x v="0"/>
    <s v="Strathmore Photo Mount Cards"/>
    <x v="4338"/>
    <n v="4"/>
    <n v="12.48"/>
    <x v="2"/>
    <x v="3"/>
  </r>
  <r>
    <n v="45364"/>
    <x v="733"/>
    <x v="36"/>
    <x v="0"/>
    <x v="3"/>
    <s v="Avery Arch Ring Binders"/>
    <x v="4339"/>
    <n v="3"/>
    <n v="81.92"/>
    <x v="2"/>
    <x v="3"/>
  </r>
  <r>
    <n v="45364"/>
    <x v="711"/>
    <x v="20"/>
    <x v="2"/>
    <x v="6"/>
    <s v="Panasonic KX T7736-B Digital phone"/>
    <x v="2565"/>
    <n v="2"/>
    <n v="74.98"/>
    <x v="2"/>
    <x v="3"/>
  </r>
  <r>
    <n v="45364"/>
    <x v="136"/>
    <x v="1"/>
    <x v="2"/>
    <x v="6"/>
    <s v="PowerGen Dual USB Car Charger"/>
    <x v="539"/>
    <n v="1"/>
    <n v="2.6"/>
    <x v="2"/>
    <x v="3"/>
  </r>
  <r>
    <n v="45365"/>
    <x v="396"/>
    <x v="1"/>
    <x v="2"/>
    <x v="6"/>
    <s v="Seidio BD2-HK3IPH5-BK DILEX Case and Holster Combo for Apple iPhone 5/5s - Black"/>
    <x v="4340"/>
    <n v="2"/>
    <n v="4.96"/>
    <x v="2"/>
    <x v="3"/>
  </r>
  <r>
    <n v="45367"/>
    <x v="139"/>
    <x v="22"/>
    <x v="0"/>
    <x v="0"/>
    <s v="Xerox 214"/>
    <x v="710"/>
    <n v="1"/>
    <n v="3.11"/>
    <x v="2"/>
    <x v="3"/>
  </r>
  <r>
    <n v="45367"/>
    <x v="139"/>
    <x v="22"/>
    <x v="0"/>
    <x v="2"/>
    <s v="Safco Commercial Shelving"/>
    <x v="4341"/>
    <n v="1"/>
    <n v="1.86"/>
    <x v="2"/>
    <x v="3"/>
  </r>
  <r>
    <n v="45367"/>
    <x v="139"/>
    <x v="22"/>
    <x v="2"/>
    <x v="6"/>
    <s v="Mitel MiVoice 5330e IP Phone"/>
    <x v="4342"/>
    <n v="3"/>
    <n v="49.5"/>
    <x v="2"/>
    <x v="3"/>
  </r>
  <r>
    <n v="45367"/>
    <x v="342"/>
    <x v="10"/>
    <x v="2"/>
    <x v="6"/>
    <s v="Geemarc AmpliPOWER60"/>
    <x v="4343"/>
    <n v="8"/>
    <n v="-81.66"/>
    <x v="2"/>
    <x v="3"/>
  </r>
  <r>
    <n v="45367"/>
    <x v="530"/>
    <x v="10"/>
    <x v="2"/>
    <x v="6"/>
    <s v="OtterBox Defender Series Case - iPhone 5c"/>
    <x v="4344"/>
    <n v="2"/>
    <n v="-7.4"/>
    <x v="2"/>
    <x v="3"/>
  </r>
  <r>
    <n v="45367"/>
    <x v="530"/>
    <x v="10"/>
    <x v="1"/>
    <x v="8"/>
    <s v="Nu-Dell Oak Frame"/>
    <x v="4345"/>
    <n v="6"/>
    <n v="7.69"/>
    <x v="2"/>
    <x v="3"/>
  </r>
  <r>
    <n v="45367"/>
    <x v="530"/>
    <x v="10"/>
    <x v="0"/>
    <x v="3"/>
    <s v="Avery Binding System Hidden Tab Executive Style Index Sets"/>
    <x v="4346"/>
    <n v="3"/>
    <n v="-3.46"/>
    <x v="2"/>
    <x v="3"/>
  </r>
  <r>
    <n v="45367"/>
    <x v="530"/>
    <x v="10"/>
    <x v="2"/>
    <x v="9"/>
    <s v="Logitech G700s Rechargeable Gaming Mouse"/>
    <x v="281"/>
    <n v="2"/>
    <n v="44"/>
    <x v="2"/>
    <x v="3"/>
  </r>
  <r>
    <n v="45367"/>
    <x v="530"/>
    <x v="10"/>
    <x v="0"/>
    <x v="2"/>
    <s v="File Shuttle II and Handi-File, Black"/>
    <x v="3599"/>
    <n v="2"/>
    <n v="3.39"/>
    <x v="2"/>
    <x v="3"/>
  </r>
  <r>
    <n v="45367"/>
    <x v="687"/>
    <x v="3"/>
    <x v="0"/>
    <x v="2"/>
    <s v="Dual Level, Single-Width Filing Carts"/>
    <x v="1037"/>
    <n v="2"/>
    <n v="80.63"/>
    <x v="2"/>
    <x v="3"/>
  </r>
  <r>
    <n v="45367"/>
    <x v="687"/>
    <x v="3"/>
    <x v="0"/>
    <x v="3"/>
    <s v="XtraLife ClearVue Slant-D Ring Binder, White, 3&quot;"/>
    <x v="4347"/>
    <n v="6"/>
    <n v="22.9"/>
    <x v="2"/>
    <x v="3"/>
  </r>
  <r>
    <n v="45367"/>
    <x v="687"/>
    <x v="3"/>
    <x v="0"/>
    <x v="3"/>
    <s v="Pressboard Hanging Data Binders for Unburst Sheets"/>
    <x v="184"/>
    <n v="5"/>
    <n v="6.89"/>
    <x v="2"/>
    <x v="3"/>
  </r>
  <r>
    <n v="45367"/>
    <x v="687"/>
    <x v="3"/>
    <x v="0"/>
    <x v="12"/>
    <s v="Bionaire Personal Warm Mist Humidifier/Vaporizer"/>
    <x v="4348"/>
    <n v="3"/>
    <n v="54.86"/>
    <x v="2"/>
    <x v="3"/>
  </r>
  <r>
    <n v="45368"/>
    <x v="68"/>
    <x v="3"/>
    <x v="0"/>
    <x v="3"/>
    <s v="Heavy-Duty E-Z-D Binders"/>
    <x v="96"/>
    <n v="2"/>
    <n v="5.89"/>
    <x v="2"/>
    <x v="3"/>
  </r>
  <r>
    <n v="45368"/>
    <x v="674"/>
    <x v="20"/>
    <x v="0"/>
    <x v="1"/>
    <s v="Avery 496"/>
    <x v="247"/>
    <n v="5"/>
    <n v="9"/>
    <x v="2"/>
    <x v="3"/>
  </r>
  <r>
    <n v="45368"/>
    <x v="674"/>
    <x v="20"/>
    <x v="2"/>
    <x v="6"/>
    <s v="Cisco SPA525G2 IP Phone - Wireless"/>
    <x v="4349"/>
    <n v="6"/>
    <n v="31.12"/>
    <x v="2"/>
    <x v="3"/>
  </r>
  <r>
    <n v="45368"/>
    <x v="674"/>
    <x v="20"/>
    <x v="0"/>
    <x v="3"/>
    <s v="Acco Pressboard Covers with Storage Hooks, 9 1/2&quot; x 11&quot;, Executive Red"/>
    <x v="1876"/>
    <n v="3"/>
    <n v="3.09"/>
    <x v="2"/>
    <x v="3"/>
  </r>
  <r>
    <n v="45368"/>
    <x v="674"/>
    <x v="20"/>
    <x v="2"/>
    <x v="9"/>
    <s v="SanDisk Cruzer 32 GB USB Flash Drive"/>
    <x v="4350"/>
    <n v="3"/>
    <n v="18.260000000000002"/>
    <x v="2"/>
    <x v="3"/>
  </r>
  <r>
    <n v="45368"/>
    <x v="674"/>
    <x v="20"/>
    <x v="2"/>
    <x v="9"/>
    <s v="Kingston Digital DataTraveler 16GB USB 2.0"/>
    <x v="3816"/>
    <n v="8"/>
    <n v="13.6"/>
    <x v="2"/>
    <x v="3"/>
  </r>
  <r>
    <n v="45368"/>
    <x v="674"/>
    <x v="20"/>
    <x v="0"/>
    <x v="2"/>
    <s v="Neat Ideas Personal Hanging Folder Files, Black"/>
    <x v="1097"/>
    <n v="8"/>
    <n v="27.93"/>
    <x v="2"/>
    <x v="3"/>
  </r>
  <r>
    <n v="45368"/>
    <x v="674"/>
    <x v="20"/>
    <x v="0"/>
    <x v="1"/>
    <s v="Avery 486"/>
    <x v="1117"/>
    <n v="1"/>
    <n v="3.44"/>
    <x v="2"/>
    <x v="3"/>
  </r>
  <r>
    <n v="45368"/>
    <x v="674"/>
    <x v="20"/>
    <x v="0"/>
    <x v="4"/>
    <s v="Lumber Crayons"/>
    <x v="4351"/>
    <n v="6"/>
    <n v="22.46"/>
    <x v="2"/>
    <x v="3"/>
  </r>
  <r>
    <n v="45368"/>
    <x v="674"/>
    <x v="20"/>
    <x v="0"/>
    <x v="2"/>
    <s v="Tenex File Box, Personal Filing Tote with Lid, Black"/>
    <x v="3610"/>
    <n v="3"/>
    <n v="12.1"/>
    <x v="2"/>
    <x v="3"/>
  </r>
  <r>
    <n v="45368"/>
    <x v="675"/>
    <x v="0"/>
    <x v="0"/>
    <x v="3"/>
    <s v="GBC Plasticlear Binding Covers"/>
    <x v="3261"/>
    <n v="6"/>
    <n v="-22.04"/>
    <x v="2"/>
    <x v="3"/>
  </r>
  <r>
    <n v="45368"/>
    <x v="675"/>
    <x v="0"/>
    <x v="0"/>
    <x v="0"/>
    <s v="Xerox 1900"/>
    <x v="1207"/>
    <n v="3"/>
    <n v="3.21"/>
    <x v="2"/>
    <x v="3"/>
  </r>
  <r>
    <n v="45368"/>
    <x v="326"/>
    <x v="15"/>
    <x v="0"/>
    <x v="1"/>
    <s v="Avery 474"/>
    <x v="1012"/>
    <n v="2"/>
    <n v="1.67"/>
    <x v="2"/>
    <x v="3"/>
  </r>
  <r>
    <n v="45369"/>
    <x v="778"/>
    <x v="0"/>
    <x v="0"/>
    <x v="12"/>
    <s v="Hoover Portapower Portable Vacuum"/>
    <x v="345"/>
    <n v="3"/>
    <n v="-7.39"/>
    <x v="2"/>
    <x v="3"/>
  </r>
  <r>
    <n v="45369"/>
    <x v="778"/>
    <x v="0"/>
    <x v="2"/>
    <x v="9"/>
    <s v="Verbatim 25 GB 6x Blu-ray Single Layer Recordable Disc, 10/Pack"/>
    <x v="4352"/>
    <n v="3"/>
    <n v="4.5199999999999996"/>
    <x v="2"/>
    <x v="3"/>
  </r>
  <r>
    <n v="45369"/>
    <x v="778"/>
    <x v="0"/>
    <x v="1"/>
    <x v="8"/>
    <s v="Howard Miller 13-1/2&quot; Diameter Rosebrook Wall Clock"/>
    <x v="4353"/>
    <n v="3"/>
    <n v="-41.26"/>
    <x v="2"/>
    <x v="3"/>
  </r>
  <r>
    <n v="45369"/>
    <x v="778"/>
    <x v="0"/>
    <x v="0"/>
    <x v="3"/>
    <s v="Ibico Hi-Tech Manual Binding System"/>
    <x v="4354"/>
    <n v="3"/>
    <n v="-320.24"/>
    <x v="2"/>
    <x v="3"/>
  </r>
  <r>
    <n v="45369"/>
    <x v="647"/>
    <x v="0"/>
    <x v="0"/>
    <x v="4"/>
    <s v="Peel-Off China Markers"/>
    <x v="1924"/>
    <n v="3"/>
    <n v="6.55"/>
    <x v="2"/>
    <x v="3"/>
  </r>
  <r>
    <n v="45369"/>
    <x v="72"/>
    <x v="22"/>
    <x v="0"/>
    <x v="4"/>
    <s v="Deluxe Chalkboard Eraser Cleaner"/>
    <x v="2505"/>
    <n v="4"/>
    <n v="21.25"/>
    <x v="2"/>
    <x v="3"/>
  </r>
  <r>
    <n v="45369"/>
    <x v="426"/>
    <x v="0"/>
    <x v="2"/>
    <x v="6"/>
    <s v="Pyle PMP37LED"/>
    <x v="2161"/>
    <n v="7"/>
    <n v="47.04"/>
    <x v="2"/>
    <x v="3"/>
  </r>
  <r>
    <n v="45369"/>
    <x v="455"/>
    <x v="3"/>
    <x v="0"/>
    <x v="4"/>
    <s v="Prang Drawing Pencil Set"/>
    <x v="670"/>
    <n v="5"/>
    <n v="3.75"/>
    <x v="2"/>
    <x v="3"/>
  </r>
  <r>
    <n v="45369"/>
    <x v="455"/>
    <x v="3"/>
    <x v="0"/>
    <x v="10"/>
    <s v="Peel &amp; Seel Envelopes"/>
    <x v="4355"/>
    <n v="5"/>
    <n v="9.31"/>
    <x v="2"/>
    <x v="3"/>
  </r>
  <r>
    <n v="45369"/>
    <x v="527"/>
    <x v="3"/>
    <x v="0"/>
    <x v="12"/>
    <s v="Fellowes Basic Home/Office Series Surge Protectors"/>
    <x v="4356"/>
    <n v="7"/>
    <n v="26.35"/>
    <x v="2"/>
    <x v="3"/>
  </r>
  <r>
    <n v="45370"/>
    <x v="651"/>
    <x v="20"/>
    <x v="0"/>
    <x v="1"/>
    <s v="Avery 506"/>
    <x v="2034"/>
    <n v="7"/>
    <n v="13.3"/>
    <x v="2"/>
    <x v="3"/>
  </r>
  <r>
    <n v="45370"/>
    <x v="11"/>
    <x v="3"/>
    <x v="0"/>
    <x v="3"/>
    <s v="ACCOHIDE 3-Ring Binder, Blue, 1&quot;"/>
    <x v="2606"/>
    <n v="6"/>
    <n v="6.69"/>
    <x v="2"/>
    <x v="3"/>
  </r>
  <r>
    <n v="45370"/>
    <x v="11"/>
    <x v="3"/>
    <x v="2"/>
    <x v="6"/>
    <s v="Jawbone MINI JAMBOX Wireless Bluetooth Speaker"/>
    <x v="4357"/>
    <n v="6"/>
    <n v="-131.5"/>
    <x v="2"/>
    <x v="3"/>
  </r>
  <r>
    <n v="45370"/>
    <x v="11"/>
    <x v="3"/>
    <x v="2"/>
    <x v="9"/>
    <s v="Logitech K350 2.4Ghz Wireless Keyboard"/>
    <x v="4358"/>
    <n v="2"/>
    <n v="10.95"/>
    <x v="2"/>
    <x v="3"/>
  </r>
  <r>
    <n v="45370"/>
    <x v="11"/>
    <x v="3"/>
    <x v="2"/>
    <x v="9"/>
    <s v="Logitech Wireless Marathon Mouse M705"/>
    <x v="1855"/>
    <n v="4"/>
    <n v="85.98"/>
    <x v="2"/>
    <x v="3"/>
  </r>
  <r>
    <n v="45370"/>
    <x v="52"/>
    <x v="3"/>
    <x v="0"/>
    <x v="3"/>
    <s v="SpineVue Locking Slant-D Ring Binders by Cardinal"/>
    <x v="471"/>
    <n v="2"/>
    <n v="5.12"/>
    <x v="2"/>
    <x v="3"/>
  </r>
  <r>
    <n v="45370"/>
    <x v="52"/>
    <x v="3"/>
    <x v="1"/>
    <x v="13"/>
    <s v="Chromcraft Round Conference Tables"/>
    <x v="3118"/>
    <n v="5"/>
    <n v="8.7100000000000009"/>
    <x v="2"/>
    <x v="3"/>
  </r>
  <r>
    <n v="45370"/>
    <x v="52"/>
    <x v="3"/>
    <x v="1"/>
    <x v="8"/>
    <s v="Advantus Employee of the Month Certificate Frame, 11 x 13-1/2"/>
    <x v="4359"/>
    <n v="1"/>
    <n v="12.68"/>
    <x v="2"/>
    <x v="3"/>
  </r>
  <r>
    <n v="45370"/>
    <x v="52"/>
    <x v="3"/>
    <x v="0"/>
    <x v="3"/>
    <s v="Pressboard Covers with Storage Hooks, 9 1/2&quot; x 11&quot;, Light Blue"/>
    <x v="4360"/>
    <n v="7"/>
    <n v="9.2799999999999994"/>
    <x v="2"/>
    <x v="3"/>
  </r>
  <r>
    <n v="45370"/>
    <x v="434"/>
    <x v="3"/>
    <x v="0"/>
    <x v="12"/>
    <s v="Belkin 5 Outlet SurgeMaster Power Centers"/>
    <x v="4361"/>
    <n v="7"/>
    <n v="106.78"/>
    <x v="2"/>
    <x v="3"/>
  </r>
  <r>
    <n v="45370"/>
    <x v="422"/>
    <x v="23"/>
    <x v="0"/>
    <x v="4"/>
    <s v="Dixon Ticonderoga Pencils"/>
    <x v="1504"/>
    <n v="3"/>
    <n v="2.41"/>
    <x v="2"/>
    <x v="3"/>
  </r>
  <r>
    <n v="45371"/>
    <x v="47"/>
    <x v="18"/>
    <x v="1"/>
    <x v="8"/>
    <s v="GE General Purpose, Extra Long Life, Showcase &amp; Floodlight Incandescent Bulbs"/>
    <x v="3681"/>
    <n v="1"/>
    <n v="1.37"/>
    <x v="2"/>
    <x v="3"/>
  </r>
  <r>
    <n v="45371"/>
    <x v="698"/>
    <x v="22"/>
    <x v="2"/>
    <x v="9"/>
    <s v="ImationÂ SecureÂ DriveÂ + Hardware Encrypted USBÂ flash driveÂ - 16 GB"/>
    <x v="4362"/>
    <n v="7"/>
    <n v="63.82"/>
    <x v="2"/>
    <x v="3"/>
  </r>
  <r>
    <n v="45371"/>
    <x v="310"/>
    <x v="37"/>
    <x v="2"/>
    <x v="9"/>
    <s v="WD My Passport Ultra 2TB Portable External Hard Drive"/>
    <x v="727"/>
    <n v="2"/>
    <n v="38.08"/>
    <x v="2"/>
    <x v="3"/>
  </r>
  <r>
    <n v="45371"/>
    <x v="310"/>
    <x v="37"/>
    <x v="0"/>
    <x v="0"/>
    <s v="Xerox 1988"/>
    <x v="32"/>
    <n v="2"/>
    <n v="27.88"/>
    <x v="2"/>
    <x v="3"/>
  </r>
  <r>
    <n v="45371"/>
    <x v="173"/>
    <x v="0"/>
    <x v="0"/>
    <x v="0"/>
    <s v="Easy-staple paper"/>
    <x v="2221"/>
    <n v="2"/>
    <n v="19.14"/>
    <x v="2"/>
    <x v="3"/>
  </r>
  <r>
    <n v="45371"/>
    <x v="173"/>
    <x v="0"/>
    <x v="0"/>
    <x v="0"/>
    <s v="Xerox 1916"/>
    <x v="4363"/>
    <n v="7"/>
    <n v="102.77"/>
    <x v="2"/>
    <x v="3"/>
  </r>
  <r>
    <n v="45372"/>
    <x v="758"/>
    <x v="18"/>
    <x v="0"/>
    <x v="0"/>
    <s v="Eaton Premium Continuous-Feed Paper, 25% Cotton, Letter Size, White, 1000 Shts/Box"/>
    <x v="4364"/>
    <n v="5"/>
    <n v="133.15"/>
    <x v="2"/>
    <x v="3"/>
  </r>
  <r>
    <n v="45372"/>
    <x v="758"/>
    <x v="18"/>
    <x v="0"/>
    <x v="0"/>
    <s v="Xerox 196"/>
    <x v="402"/>
    <n v="1"/>
    <n v="2.83"/>
    <x v="2"/>
    <x v="3"/>
  </r>
  <r>
    <n v="45372"/>
    <x v="68"/>
    <x v="39"/>
    <x v="1"/>
    <x v="5"/>
    <s v="Global Leather and Oak Executive Chair, Black"/>
    <x v="4365"/>
    <n v="6"/>
    <n v="523.71"/>
    <x v="2"/>
    <x v="3"/>
  </r>
  <r>
    <n v="45372"/>
    <x v="236"/>
    <x v="3"/>
    <x v="0"/>
    <x v="2"/>
    <s v="Adjustable Depth Letter/Legal Cart"/>
    <x v="4366"/>
    <n v="4"/>
    <n v="210.49"/>
    <x v="2"/>
    <x v="3"/>
  </r>
  <r>
    <n v="45372"/>
    <x v="236"/>
    <x v="3"/>
    <x v="0"/>
    <x v="3"/>
    <s v="Avery Durable Plastic 1&quot; Binders"/>
    <x v="389"/>
    <n v="3"/>
    <n v="3.95"/>
    <x v="2"/>
    <x v="3"/>
  </r>
  <r>
    <n v="45372"/>
    <x v="236"/>
    <x v="3"/>
    <x v="0"/>
    <x v="3"/>
    <s v="Pressboard Data Binders by Wilson Jones"/>
    <x v="1009"/>
    <n v="2"/>
    <n v="2.88"/>
    <x v="2"/>
    <x v="3"/>
  </r>
  <r>
    <n v="45372"/>
    <x v="203"/>
    <x v="16"/>
    <x v="0"/>
    <x v="12"/>
    <s v="APC 7 Outlet Network SurgeArrest Surge Protector"/>
    <x v="3363"/>
    <n v="1"/>
    <n v="8.0500000000000007"/>
    <x v="2"/>
    <x v="3"/>
  </r>
  <r>
    <n v="45372"/>
    <x v="764"/>
    <x v="2"/>
    <x v="0"/>
    <x v="10"/>
    <s v="Colored Envelopes"/>
    <x v="1939"/>
    <n v="3"/>
    <n v="2.88"/>
    <x v="2"/>
    <x v="3"/>
  </r>
  <r>
    <n v="45372"/>
    <x v="152"/>
    <x v="22"/>
    <x v="0"/>
    <x v="3"/>
    <s v="C-Line Peel &amp; Stick Add-On Filing Pockets, 8-3/4 x 5-1/8, 10/Pack"/>
    <x v="4367"/>
    <n v="6"/>
    <n v="10.32"/>
    <x v="2"/>
    <x v="3"/>
  </r>
  <r>
    <n v="45372"/>
    <x v="152"/>
    <x v="22"/>
    <x v="0"/>
    <x v="7"/>
    <s v="Super Bands, 12/Pack"/>
    <x v="4368"/>
    <n v="7"/>
    <n v="0.39"/>
    <x v="2"/>
    <x v="3"/>
  </r>
  <r>
    <n v="45372"/>
    <x v="152"/>
    <x v="22"/>
    <x v="1"/>
    <x v="8"/>
    <s v="Eldon Expressions Wood Desk Accessories, Oak"/>
    <x v="2701"/>
    <n v="3"/>
    <n v="6.42"/>
    <x v="2"/>
    <x v="3"/>
  </r>
  <r>
    <n v="45372"/>
    <x v="152"/>
    <x v="22"/>
    <x v="0"/>
    <x v="2"/>
    <s v="Fellowes Officeware Wire Shelving"/>
    <x v="480"/>
    <n v="4"/>
    <n v="7.19"/>
    <x v="2"/>
    <x v="3"/>
  </r>
  <r>
    <n v="45374"/>
    <x v="734"/>
    <x v="3"/>
    <x v="1"/>
    <x v="8"/>
    <s v="DAX Natural Wood-Tone Poster Frame"/>
    <x v="4369"/>
    <n v="8"/>
    <n v="76.260000000000005"/>
    <x v="2"/>
    <x v="3"/>
  </r>
  <r>
    <n v="45374"/>
    <x v="461"/>
    <x v="0"/>
    <x v="0"/>
    <x v="2"/>
    <s v="Fellowes Officeware Wire Shelving"/>
    <x v="4370"/>
    <n v="2"/>
    <n v="-32.340000000000003"/>
    <x v="2"/>
    <x v="3"/>
  </r>
  <r>
    <n v="45374"/>
    <x v="574"/>
    <x v="20"/>
    <x v="0"/>
    <x v="0"/>
    <s v="Xerox 1980"/>
    <x v="843"/>
    <n v="6"/>
    <n v="11.56"/>
    <x v="2"/>
    <x v="3"/>
  </r>
  <r>
    <n v="45374"/>
    <x v="126"/>
    <x v="20"/>
    <x v="0"/>
    <x v="14"/>
    <s v="Premier Electric Letter Opener"/>
    <x v="4371"/>
    <n v="3"/>
    <n v="17.38"/>
    <x v="2"/>
    <x v="3"/>
  </r>
  <r>
    <n v="45374"/>
    <x v="694"/>
    <x v="22"/>
    <x v="0"/>
    <x v="3"/>
    <s v="Cardinal Slant-D Ring Binder, Heavy Gauge Vinyl"/>
    <x v="2181"/>
    <n v="5"/>
    <n v="11.3"/>
    <x v="2"/>
    <x v="3"/>
  </r>
  <r>
    <n v="45374"/>
    <x v="745"/>
    <x v="22"/>
    <x v="0"/>
    <x v="2"/>
    <s v="Acco Perma 4000 Stacking Storage Drawers"/>
    <x v="3776"/>
    <n v="2"/>
    <n v="4.87"/>
    <x v="2"/>
    <x v="3"/>
  </r>
  <r>
    <n v="45374"/>
    <x v="745"/>
    <x v="22"/>
    <x v="0"/>
    <x v="0"/>
    <s v="Xerox 1898"/>
    <x v="1251"/>
    <n v="3"/>
    <n v="9.6199999999999992"/>
    <x v="2"/>
    <x v="3"/>
  </r>
  <r>
    <n v="45374"/>
    <x v="745"/>
    <x v="22"/>
    <x v="2"/>
    <x v="16"/>
    <s v="Canon imageCLASS 2200 Advanced Copier"/>
    <x v="4372"/>
    <n v="4"/>
    <n v="6719.98"/>
    <x v="2"/>
    <x v="3"/>
  </r>
  <r>
    <n v="45375"/>
    <x v="291"/>
    <x v="20"/>
    <x v="0"/>
    <x v="0"/>
    <s v="Xerox 1888"/>
    <x v="1555"/>
    <n v="4"/>
    <n v="106.52"/>
    <x v="2"/>
    <x v="3"/>
  </r>
  <r>
    <n v="45375"/>
    <x v="291"/>
    <x v="20"/>
    <x v="2"/>
    <x v="9"/>
    <s v="Memorex Micro Travel Drive 8 GB"/>
    <x v="2285"/>
    <n v="2"/>
    <n v="11.7"/>
    <x v="2"/>
    <x v="3"/>
  </r>
  <r>
    <n v="45375"/>
    <x v="535"/>
    <x v="20"/>
    <x v="0"/>
    <x v="10"/>
    <s v="#10 White Business Envelopes,4 1/8 x 9 1/2"/>
    <x v="4373"/>
    <n v="3"/>
    <n v="22.09"/>
    <x v="2"/>
    <x v="3"/>
  </r>
  <r>
    <n v="45375"/>
    <x v="535"/>
    <x v="20"/>
    <x v="2"/>
    <x v="6"/>
    <s v="Samsung Galaxy S4 Mini"/>
    <x v="4374"/>
    <n v="1"/>
    <n v="136.30000000000001"/>
    <x v="2"/>
    <x v="3"/>
  </r>
  <r>
    <n v="45375"/>
    <x v="535"/>
    <x v="20"/>
    <x v="1"/>
    <x v="5"/>
    <s v="Global Deluxe Steno Chair"/>
    <x v="4240"/>
    <n v="3"/>
    <n v="2.31"/>
    <x v="2"/>
    <x v="3"/>
  </r>
  <r>
    <n v="45375"/>
    <x v="20"/>
    <x v="20"/>
    <x v="1"/>
    <x v="5"/>
    <s v="Global Airflow Leather Mesh Back Chair, Black"/>
    <x v="2334"/>
    <n v="2"/>
    <n v="60.39"/>
    <x v="2"/>
    <x v="3"/>
  </r>
  <r>
    <n v="45375"/>
    <x v="689"/>
    <x v="0"/>
    <x v="0"/>
    <x v="2"/>
    <s v="Iris Project Case"/>
    <x v="1074"/>
    <n v="2"/>
    <n v="0.96"/>
    <x v="2"/>
    <x v="3"/>
  </r>
  <r>
    <n v="45376"/>
    <x v="405"/>
    <x v="0"/>
    <x v="2"/>
    <x v="6"/>
    <s v="Panasonic KX-TG9471B"/>
    <x v="4375"/>
    <n v="3"/>
    <n v="47.04"/>
    <x v="2"/>
    <x v="3"/>
  </r>
  <r>
    <n v="45376"/>
    <x v="107"/>
    <x v="3"/>
    <x v="0"/>
    <x v="12"/>
    <s v="Acco Smartsocket Color-Coded Six-Outlet AC Adapter Model Surge Protectors"/>
    <x v="4376"/>
    <n v="4"/>
    <n v="45.77"/>
    <x v="2"/>
    <x v="3"/>
  </r>
  <r>
    <n v="45376"/>
    <x v="107"/>
    <x v="3"/>
    <x v="0"/>
    <x v="4"/>
    <s v="Staples in misc. colors"/>
    <x v="2539"/>
    <n v="9"/>
    <n v="4.49"/>
    <x v="2"/>
    <x v="3"/>
  </r>
  <r>
    <n v="45376"/>
    <x v="107"/>
    <x v="3"/>
    <x v="0"/>
    <x v="3"/>
    <s v="Avery Arch Ring Binders"/>
    <x v="4377"/>
    <n v="4"/>
    <n v="62.75"/>
    <x v="2"/>
    <x v="3"/>
  </r>
  <r>
    <n v="45376"/>
    <x v="107"/>
    <x v="3"/>
    <x v="2"/>
    <x v="6"/>
    <s v="Clearsounds A400"/>
    <x v="1536"/>
    <n v="4"/>
    <n v="15.84"/>
    <x v="2"/>
    <x v="3"/>
  </r>
  <r>
    <n v="45376"/>
    <x v="107"/>
    <x v="3"/>
    <x v="2"/>
    <x v="16"/>
    <s v="Hewlett Packard 310 Color Digital Copier"/>
    <x v="386"/>
    <n v="2"/>
    <n v="60"/>
    <x v="2"/>
    <x v="3"/>
  </r>
  <r>
    <n v="45376"/>
    <x v="514"/>
    <x v="21"/>
    <x v="1"/>
    <x v="5"/>
    <s v="Global Highback Leather Tilter in Burgundy"/>
    <x v="4378"/>
    <n v="1"/>
    <n v="14.56"/>
    <x v="2"/>
    <x v="3"/>
  </r>
  <r>
    <n v="45376"/>
    <x v="514"/>
    <x v="21"/>
    <x v="1"/>
    <x v="5"/>
    <s v="Lifetime Advantage Folding Chairs, 4/Carton"/>
    <x v="4379"/>
    <n v="7"/>
    <n v="427.44"/>
    <x v="2"/>
    <x v="3"/>
  </r>
  <r>
    <n v="45376"/>
    <x v="514"/>
    <x v="21"/>
    <x v="1"/>
    <x v="5"/>
    <s v="Global High-Back Leather Tilter, Burgundy"/>
    <x v="3734"/>
    <n v="3"/>
    <n v="40.590000000000003"/>
    <x v="2"/>
    <x v="3"/>
  </r>
  <r>
    <n v="45376"/>
    <x v="257"/>
    <x v="0"/>
    <x v="0"/>
    <x v="0"/>
    <s v="Xerox 1953"/>
    <x v="966"/>
    <n v="2"/>
    <n v="2.14"/>
    <x v="2"/>
    <x v="3"/>
  </r>
  <r>
    <n v="45376"/>
    <x v="76"/>
    <x v="22"/>
    <x v="0"/>
    <x v="4"/>
    <s v="Newell 309"/>
    <x v="542"/>
    <n v="2"/>
    <n v="6.93"/>
    <x v="2"/>
    <x v="3"/>
  </r>
  <r>
    <n v="45376"/>
    <x v="154"/>
    <x v="20"/>
    <x v="0"/>
    <x v="4"/>
    <s v="Newell 311"/>
    <x v="4380"/>
    <n v="5"/>
    <n v="2.98"/>
    <x v="2"/>
    <x v="3"/>
  </r>
  <r>
    <n v="45377"/>
    <x v="95"/>
    <x v="20"/>
    <x v="1"/>
    <x v="11"/>
    <s v="Sauder Forest Hills Library with Doors, Woodland Oak Finish"/>
    <x v="4381"/>
    <n v="2"/>
    <n v="-28.98"/>
    <x v="2"/>
    <x v="3"/>
  </r>
  <r>
    <n v="45377"/>
    <x v="95"/>
    <x v="20"/>
    <x v="2"/>
    <x v="6"/>
    <s v="Nokia Lumia 521 (T-Mobile)"/>
    <x v="1446"/>
    <n v="4"/>
    <n v="33.590000000000003"/>
    <x v="2"/>
    <x v="3"/>
  </r>
  <r>
    <n v="45377"/>
    <x v="713"/>
    <x v="22"/>
    <x v="0"/>
    <x v="4"/>
    <s v="Boston 1827 Commercial Additional Cutter, Drive Gear &amp; Gear Rack for 1606"/>
    <x v="4382"/>
    <n v="1"/>
    <n v="5.95"/>
    <x v="2"/>
    <x v="3"/>
  </r>
  <r>
    <n v="45377"/>
    <x v="783"/>
    <x v="14"/>
    <x v="1"/>
    <x v="8"/>
    <s v="Career Cubicle Clock, 8 1/4&quot;, Black"/>
    <x v="2083"/>
    <n v="3"/>
    <n v="23.12"/>
    <x v="2"/>
    <x v="3"/>
  </r>
  <r>
    <n v="45377"/>
    <x v="726"/>
    <x v="6"/>
    <x v="2"/>
    <x v="9"/>
    <s v="Memorex Froggy Flash Drive 8 GB"/>
    <x v="1809"/>
    <n v="3"/>
    <n v="20.77"/>
    <x v="2"/>
    <x v="3"/>
  </r>
  <r>
    <n v="45377"/>
    <x v="726"/>
    <x v="6"/>
    <x v="0"/>
    <x v="7"/>
    <s v="Staples"/>
    <x v="572"/>
    <n v="2"/>
    <n v="1.32"/>
    <x v="2"/>
    <x v="3"/>
  </r>
  <r>
    <n v="45377"/>
    <x v="252"/>
    <x v="0"/>
    <x v="2"/>
    <x v="9"/>
    <s v="Sony 64GB Class 10 Micro SDHC R40 Memory Card"/>
    <x v="2109"/>
    <n v="5"/>
    <n v="1.8"/>
    <x v="2"/>
    <x v="3"/>
  </r>
  <r>
    <n v="45377"/>
    <x v="252"/>
    <x v="0"/>
    <x v="2"/>
    <x v="16"/>
    <s v="Canon PC1080F Personal Copier"/>
    <x v="4383"/>
    <n v="5"/>
    <n v="569.99"/>
    <x v="2"/>
    <x v="3"/>
  </r>
  <r>
    <n v="45377"/>
    <x v="252"/>
    <x v="0"/>
    <x v="0"/>
    <x v="0"/>
    <s v="Xerox 1951"/>
    <x v="230"/>
    <n v="3"/>
    <n v="23.24"/>
    <x v="2"/>
    <x v="3"/>
  </r>
  <r>
    <n v="45377"/>
    <x v="252"/>
    <x v="0"/>
    <x v="0"/>
    <x v="12"/>
    <s v="Belkin 5 Outlet SurgeMaster Power Centers"/>
    <x v="2399"/>
    <n v="8"/>
    <n v="-226.64"/>
    <x v="2"/>
    <x v="3"/>
  </r>
  <r>
    <n v="45377"/>
    <x v="252"/>
    <x v="0"/>
    <x v="0"/>
    <x v="2"/>
    <s v="Neat Ideas Personal Hanging Folder Files, Black"/>
    <x v="4384"/>
    <n v="3"/>
    <n v="2.42"/>
    <x v="2"/>
    <x v="3"/>
  </r>
  <r>
    <n v="45378"/>
    <x v="199"/>
    <x v="2"/>
    <x v="1"/>
    <x v="8"/>
    <s v="Eldon Expressions Punched Metal &amp; Wood Desk Accessories, Black &amp; Cherry"/>
    <x v="2501"/>
    <n v="2"/>
    <n v="1.5"/>
    <x v="2"/>
    <x v="3"/>
  </r>
  <r>
    <n v="45378"/>
    <x v="648"/>
    <x v="3"/>
    <x v="0"/>
    <x v="0"/>
    <s v="Xerox 1982"/>
    <x v="1488"/>
    <n v="2"/>
    <n v="21.01"/>
    <x v="2"/>
    <x v="3"/>
  </r>
  <r>
    <n v="45378"/>
    <x v="648"/>
    <x v="3"/>
    <x v="0"/>
    <x v="0"/>
    <s v="Xerox 1913"/>
    <x v="754"/>
    <n v="2"/>
    <n v="53.26"/>
    <x v="2"/>
    <x v="3"/>
  </r>
  <r>
    <n v="45378"/>
    <x v="648"/>
    <x v="3"/>
    <x v="0"/>
    <x v="0"/>
    <s v="Unpadded Memo Slips"/>
    <x v="4385"/>
    <n v="3"/>
    <n v="5.97"/>
    <x v="2"/>
    <x v="3"/>
  </r>
  <r>
    <n v="45378"/>
    <x v="641"/>
    <x v="6"/>
    <x v="0"/>
    <x v="1"/>
    <s v="Avery 05222 Permanent Self-Adhesive File Folder Labels for Typewriters, on Rolls, White, 250/Roll"/>
    <x v="1985"/>
    <n v="2"/>
    <n v="3.8"/>
    <x v="2"/>
    <x v="3"/>
  </r>
  <r>
    <n v="45378"/>
    <x v="641"/>
    <x v="6"/>
    <x v="0"/>
    <x v="3"/>
    <s v="GBC Instant Index System for Binding Systems"/>
    <x v="4185"/>
    <n v="2"/>
    <n v="8.8800000000000008"/>
    <x v="2"/>
    <x v="3"/>
  </r>
  <r>
    <n v="45378"/>
    <x v="641"/>
    <x v="6"/>
    <x v="0"/>
    <x v="2"/>
    <s v="Carina Mini System Audio Rack, Model AR050B"/>
    <x v="100"/>
    <n v="3"/>
    <n v="9.99"/>
    <x v="2"/>
    <x v="3"/>
  </r>
  <r>
    <n v="45378"/>
    <x v="641"/>
    <x v="6"/>
    <x v="1"/>
    <x v="13"/>
    <s v="BPI Conference Tables"/>
    <x v="1346"/>
    <n v="2"/>
    <n v="58.42"/>
    <x v="2"/>
    <x v="3"/>
  </r>
  <r>
    <n v="45378"/>
    <x v="641"/>
    <x v="6"/>
    <x v="2"/>
    <x v="6"/>
    <s v="Panasonic KX - TS880B Telephone"/>
    <x v="4386"/>
    <n v="5"/>
    <n v="55.65"/>
    <x v="2"/>
    <x v="3"/>
  </r>
  <r>
    <n v="45378"/>
    <x v="641"/>
    <x v="6"/>
    <x v="0"/>
    <x v="0"/>
    <s v="Ampad Gold Fibre Wirebound Steno Books, 6&quot; x 9&quot;, Gregg Ruled"/>
    <x v="1810"/>
    <n v="4"/>
    <n v="8.11"/>
    <x v="2"/>
    <x v="3"/>
  </r>
  <r>
    <n v="45378"/>
    <x v="740"/>
    <x v="0"/>
    <x v="1"/>
    <x v="11"/>
    <s v="Atlantic Metals Mobile 5-Shelf Bookcases, Custom Colors"/>
    <x v="4387"/>
    <n v="5"/>
    <n v="-30.1"/>
    <x v="2"/>
    <x v="3"/>
  </r>
  <r>
    <n v="45378"/>
    <x v="740"/>
    <x v="0"/>
    <x v="1"/>
    <x v="5"/>
    <s v="Global Deluxe High-Back Manager's Chair"/>
    <x v="1581"/>
    <n v="3"/>
    <n v="-8.58"/>
    <x v="2"/>
    <x v="3"/>
  </r>
  <r>
    <n v="45378"/>
    <x v="740"/>
    <x v="0"/>
    <x v="2"/>
    <x v="9"/>
    <s v="Kensington SlimBlade Notebook Wireless Mouse with Nano Receiver"/>
    <x v="3075"/>
    <n v="1"/>
    <n v="7"/>
    <x v="2"/>
    <x v="3"/>
  </r>
  <r>
    <n v="45378"/>
    <x v="740"/>
    <x v="0"/>
    <x v="1"/>
    <x v="5"/>
    <s v="Global Leather &amp; Oak Executive Chair, Burgundy"/>
    <x v="795"/>
    <n v="2"/>
    <n v="-66.39"/>
    <x v="2"/>
    <x v="3"/>
  </r>
  <r>
    <n v="45379"/>
    <x v="38"/>
    <x v="16"/>
    <x v="0"/>
    <x v="3"/>
    <s v="Canvas Sectional Post Binders"/>
    <x v="4388"/>
    <n v="9"/>
    <n v="-48.12"/>
    <x v="2"/>
    <x v="3"/>
  </r>
  <r>
    <n v="45379"/>
    <x v="526"/>
    <x v="3"/>
    <x v="0"/>
    <x v="0"/>
    <s v="Xerox 1975"/>
    <x v="115"/>
    <n v="2"/>
    <n v="6.35"/>
    <x v="2"/>
    <x v="3"/>
  </r>
  <r>
    <n v="45379"/>
    <x v="526"/>
    <x v="3"/>
    <x v="1"/>
    <x v="8"/>
    <s v="DAX Black Cherry Wood-Tone Poster Frame"/>
    <x v="4389"/>
    <n v="1"/>
    <n v="10.06"/>
    <x v="2"/>
    <x v="3"/>
  </r>
  <r>
    <n v="45379"/>
    <x v="526"/>
    <x v="3"/>
    <x v="2"/>
    <x v="15"/>
    <s v="StarTech.com 10/100 VDSL2 Ethernet Extender Kit"/>
    <x v="4390"/>
    <n v="2"/>
    <n v="53.27"/>
    <x v="2"/>
    <x v="3"/>
  </r>
  <r>
    <n v="45379"/>
    <x v="526"/>
    <x v="3"/>
    <x v="0"/>
    <x v="0"/>
    <s v="Xerox 1968"/>
    <x v="277"/>
    <n v="4"/>
    <n v="12.83"/>
    <x v="2"/>
    <x v="3"/>
  </r>
  <r>
    <n v="45379"/>
    <x v="526"/>
    <x v="3"/>
    <x v="0"/>
    <x v="0"/>
    <s v="Xerox 1977"/>
    <x v="1251"/>
    <n v="3"/>
    <n v="9.6199999999999992"/>
    <x v="2"/>
    <x v="3"/>
  </r>
  <r>
    <n v="45379"/>
    <x v="526"/>
    <x v="3"/>
    <x v="0"/>
    <x v="2"/>
    <s v="SAFCO Boltless Steel Shelving"/>
    <x v="4391"/>
    <n v="7"/>
    <n v="7.95"/>
    <x v="2"/>
    <x v="3"/>
  </r>
  <r>
    <n v="45379"/>
    <x v="526"/>
    <x v="3"/>
    <x v="1"/>
    <x v="8"/>
    <s v="Stackable Trays"/>
    <x v="387"/>
    <n v="7"/>
    <n v="6.9"/>
    <x v="2"/>
    <x v="3"/>
  </r>
  <r>
    <n v="45380"/>
    <x v="310"/>
    <x v="18"/>
    <x v="0"/>
    <x v="2"/>
    <s v="Adjustable Personal File Tote"/>
    <x v="4392"/>
    <n v="5"/>
    <n v="21.16"/>
    <x v="2"/>
    <x v="3"/>
  </r>
  <r>
    <n v="45381"/>
    <x v="784"/>
    <x v="39"/>
    <x v="0"/>
    <x v="10"/>
    <s v="Multimedia Mailers"/>
    <x v="4393"/>
    <n v="2"/>
    <n v="149.9"/>
    <x v="2"/>
    <x v="3"/>
  </r>
  <r>
    <n v="45381"/>
    <x v="652"/>
    <x v="2"/>
    <x v="0"/>
    <x v="3"/>
    <s v="Acco Pressboard Covers with Storage Hooks, 14 7/8&quot; x 11&quot;, Executive Red"/>
    <x v="3441"/>
    <n v="5"/>
    <n v="-4.76"/>
    <x v="2"/>
    <x v="3"/>
  </r>
  <r>
    <n v="45381"/>
    <x v="5"/>
    <x v="4"/>
    <x v="0"/>
    <x v="2"/>
    <s v="Advantus 10-Drawer Portable Organizer, Chrome Metal Frame, Smoke Drawers"/>
    <x v="4394"/>
    <n v="1"/>
    <n v="16.73"/>
    <x v="2"/>
    <x v="3"/>
  </r>
  <r>
    <n v="45381"/>
    <x v="23"/>
    <x v="3"/>
    <x v="0"/>
    <x v="4"/>
    <s v="Manco Dry-Lighter Erasable Highlighter"/>
    <x v="603"/>
    <n v="2"/>
    <n v="2.0699999999999998"/>
    <x v="2"/>
    <x v="3"/>
  </r>
  <r>
    <n v="45381"/>
    <x v="23"/>
    <x v="3"/>
    <x v="2"/>
    <x v="6"/>
    <s v="AT&amp;T CL83451 4-Handset Telephone"/>
    <x v="4395"/>
    <n v="1"/>
    <n v="18.54"/>
    <x v="2"/>
    <x v="3"/>
  </r>
  <r>
    <n v="45381"/>
    <x v="513"/>
    <x v="3"/>
    <x v="1"/>
    <x v="8"/>
    <s v="Flat Face Poster Frame"/>
    <x v="4396"/>
    <n v="5"/>
    <n v="39.56"/>
    <x v="2"/>
    <x v="3"/>
  </r>
  <r>
    <n v="45382"/>
    <x v="171"/>
    <x v="0"/>
    <x v="1"/>
    <x v="11"/>
    <s v="Bush Mission Pointe Library"/>
    <x v="4397"/>
    <n v="2"/>
    <n v="-36.24"/>
    <x v="2"/>
    <x v="3"/>
  </r>
  <r>
    <n v="45382"/>
    <x v="626"/>
    <x v="20"/>
    <x v="1"/>
    <x v="8"/>
    <s v="Tensor Computer Mounted Lamp"/>
    <x v="4398"/>
    <n v="2"/>
    <n v="8.0399999999999991"/>
    <x v="2"/>
    <x v="3"/>
  </r>
  <r>
    <n v="45382"/>
    <x v="626"/>
    <x v="20"/>
    <x v="2"/>
    <x v="6"/>
    <s v="Polycom SoundPoint IP 450 VoIP phone"/>
    <x v="4399"/>
    <n v="3"/>
    <n v="176.17"/>
    <x v="2"/>
    <x v="3"/>
  </r>
  <r>
    <n v="45382"/>
    <x v="626"/>
    <x v="20"/>
    <x v="0"/>
    <x v="0"/>
    <s v="Rediform S.O.S. 1-Up Phone Message Bk, 4-1/4x3-1/16 Bk, 1 Form/Pg, 40 Messages/Bk, 3/Pk"/>
    <x v="4400"/>
    <n v="8"/>
    <n v="36.020000000000003"/>
    <x v="2"/>
    <x v="3"/>
  </r>
  <r>
    <n v="45382"/>
    <x v="445"/>
    <x v="20"/>
    <x v="2"/>
    <x v="6"/>
    <s v="Spigen Samsung Galaxy S5 Case Wallet"/>
    <x v="4401"/>
    <n v="5"/>
    <n v="22.09"/>
    <x v="2"/>
    <x v="3"/>
  </r>
  <r>
    <n v="45382"/>
    <x v="474"/>
    <x v="5"/>
    <x v="1"/>
    <x v="8"/>
    <s v="Advantus Panel Wall Certificate Holder - 8.5x11"/>
    <x v="4402"/>
    <n v="5"/>
    <n v="25.62"/>
    <x v="2"/>
    <x v="3"/>
  </r>
  <r>
    <n v="45382"/>
    <x v="474"/>
    <x v="5"/>
    <x v="2"/>
    <x v="6"/>
    <s v="Vtech CS6719"/>
    <x v="2339"/>
    <n v="7"/>
    <n v="188.14"/>
    <x v="2"/>
    <x v="3"/>
  </r>
  <r>
    <n v="45382"/>
    <x v="709"/>
    <x v="1"/>
    <x v="0"/>
    <x v="3"/>
    <s v="SlimView Poly Binder, 3/8&quot;"/>
    <x v="4403"/>
    <n v="13"/>
    <n v="-22.9"/>
    <x v="2"/>
    <x v="3"/>
  </r>
  <r>
    <n v="45382"/>
    <x v="458"/>
    <x v="4"/>
    <x v="0"/>
    <x v="3"/>
    <s v="Ibico Recycled Grain-Textured Covers"/>
    <x v="4404"/>
    <n v="1"/>
    <n v="17.27"/>
    <x v="2"/>
    <x v="3"/>
  </r>
  <r>
    <n v="45382"/>
    <x v="458"/>
    <x v="4"/>
    <x v="2"/>
    <x v="16"/>
    <s v="Hewlett Packard LaserJet 3310 Copier"/>
    <x v="4251"/>
    <n v="5"/>
    <n v="1439.98"/>
    <x v="2"/>
    <x v="3"/>
  </r>
  <r>
    <n v="45382"/>
    <x v="458"/>
    <x v="4"/>
    <x v="0"/>
    <x v="3"/>
    <s v="Avery Recycled Flexi-View Covers for Binding Systems"/>
    <x v="4405"/>
    <n v="4"/>
    <n v="30.78"/>
    <x v="2"/>
    <x v="3"/>
  </r>
  <r>
    <n v="45382"/>
    <x v="134"/>
    <x v="0"/>
    <x v="0"/>
    <x v="12"/>
    <s v="Fellowes 8 Outlet Superior Workstation Surge Protector w/o Phone/Fax/Modem Protection"/>
    <x v="4406"/>
    <n v="5"/>
    <n v="-90.77"/>
    <x v="2"/>
    <x v="3"/>
  </r>
  <r>
    <n v="45382"/>
    <x v="418"/>
    <x v="3"/>
    <x v="0"/>
    <x v="14"/>
    <s v="Acme Tagit Stainless Steel Antibacterial Scissors"/>
    <x v="58"/>
    <n v="3"/>
    <n v="8.02"/>
    <x v="2"/>
    <x v="3"/>
  </r>
  <r>
    <n v="45383"/>
    <x v="423"/>
    <x v="24"/>
    <x v="0"/>
    <x v="2"/>
    <s v="Hanging Personal Folder File"/>
    <x v="4396"/>
    <n v="6"/>
    <n v="23.55"/>
    <x v="3"/>
    <x v="3"/>
  </r>
  <r>
    <n v="45383"/>
    <x v="423"/>
    <x v="24"/>
    <x v="0"/>
    <x v="10"/>
    <s v="Staple envelope"/>
    <x v="1680"/>
    <n v="5"/>
    <n v="13.35"/>
    <x v="3"/>
    <x v="3"/>
  </r>
  <r>
    <n v="45383"/>
    <x v="389"/>
    <x v="3"/>
    <x v="0"/>
    <x v="1"/>
    <s v="Avery 498"/>
    <x v="402"/>
    <n v="2"/>
    <n v="2.72"/>
    <x v="3"/>
    <x v="3"/>
  </r>
  <r>
    <n v="45383"/>
    <x v="389"/>
    <x v="3"/>
    <x v="0"/>
    <x v="3"/>
    <s v="Fellowes Binding Cases"/>
    <x v="4407"/>
    <n v="13"/>
    <n v="38.03"/>
    <x v="3"/>
    <x v="3"/>
  </r>
  <r>
    <n v="45383"/>
    <x v="317"/>
    <x v="3"/>
    <x v="1"/>
    <x v="11"/>
    <s v="Safco Value Mate Steel Bookcase, Baked Enamel Finish on Steel, Black"/>
    <x v="4408"/>
    <n v="8"/>
    <n v="85.18"/>
    <x v="3"/>
    <x v="3"/>
  </r>
  <r>
    <n v="45383"/>
    <x v="317"/>
    <x v="3"/>
    <x v="2"/>
    <x v="15"/>
    <s v="Cubify CubeX 3D Printer Double Head Print"/>
    <x v="4409"/>
    <n v="2"/>
    <n v="360"/>
    <x v="3"/>
    <x v="3"/>
  </r>
  <r>
    <n v="45383"/>
    <x v="405"/>
    <x v="20"/>
    <x v="0"/>
    <x v="0"/>
    <s v="Wirebound Message Books, Four 2 3/4 x 5 Forms per Page, 200 Sets per Book"/>
    <x v="4410"/>
    <n v="9"/>
    <n v="19.32"/>
    <x v="3"/>
    <x v="3"/>
  </r>
  <r>
    <n v="45383"/>
    <x v="45"/>
    <x v="16"/>
    <x v="2"/>
    <x v="6"/>
    <s v="Mediabridge Sport Armband iPhone 5s"/>
    <x v="837"/>
    <n v="3"/>
    <n v="-5.69"/>
    <x v="3"/>
    <x v="3"/>
  </r>
  <r>
    <n v="45383"/>
    <x v="45"/>
    <x v="16"/>
    <x v="0"/>
    <x v="1"/>
    <s v="Avery 494"/>
    <x v="2176"/>
    <n v="3"/>
    <n v="2.04"/>
    <x v="3"/>
    <x v="3"/>
  </r>
  <r>
    <n v="45383"/>
    <x v="45"/>
    <x v="16"/>
    <x v="0"/>
    <x v="12"/>
    <s v="Staple holder"/>
    <x v="1008"/>
    <n v="3"/>
    <n v="1.82"/>
    <x v="3"/>
    <x v="3"/>
  </r>
  <r>
    <n v="45383"/>
    <x v="45"/>
    <x v="16"/>
    <x v="1"/>
    <x v="5"/>
    <s v="Global Wood Trimmed Manager's Task Chair, Khaki"/>
    <x v="1584"/>
    <n v="3"/>
    <n v="-19.11"/>
    <x v="3"/>
    <x v="3"/>
  </r>
  <r>
    <n v="45383"/>
    <x v="169"/>
    <x v="9"/>
    <x v="1"/>
    <x v="8"/>
    <s v="Deflect-o DuraMat Lighweight, Studded, Beveled Mat for Low Pile Carpeting"/>
    <x v="931"/>
    <n v="3"/>
    <n v="21.75"/>
    <x v="3"/>
    <x v="3"/>
  </r>
  <r>
    <n v="45384"/>
    <x v="509"/>
    <x v="3"/>
    <x v="1"/>
    <x v="8"/>
    <s v="Westinghouse Clip-On Gooseneck Lamps"/>
    <x v="4411"/>
    <n v="3"/>
    <n v="6.53"/>
    <x v="3"/>
    <x v="3"/>
  </r>
  <r>
    <n v="45384"/>
    <x v="529"/>
    <x v="4"/>
    <x v="1"/>
    <x v="13"/>
    <s v="Bevis 44 x 96 Conference Tables"/>
    <x v="4412"/>
    <n v="2"/>
    <n v="70.010000000000005"/>
    <x v="3"/>
    <x v="3"/>
  </r>
  <r>
    <n v="45384"/>
    <x v="529"/>
    <x v="4"/>
    <x v="2"/>
    <x v="9"/>
    <s v="NETGEAR N750 Dual Band Wi-Fi Gigabit Router"/>
    <x v="1241"/>
    <n v="4"/>
    <n v="129.6"/>
    <x v="3"/>
    <x v="3"/>
  </r>
  <r>
    <n v="45384"/>
    <x v="538"/>
    <x v="37"/>
    <x v="0"/>
    <x v="4"/>
    <s v="Newell 318"/>
    <x v="997"/>
    <n v="4"/>
    <n v="2.89"/>
    <x v="3"/>
    <x v="3"/>
  </r>
  <r>
    <n v="45384"/>
    <x v="596"/>
    <x v="33"/>
    <x v="0"/>
    <x v="1"/>
    <s v="Avery 499"/>
    <x v="98"/>
    <n v="3"/>
    <n v="6.87"/>
    <x v="3"/>
    <x v="3"/>
  </r>
  <r>
    <n v="45385"/>
    <x v="175"/>
    <x v="2"/>
    <x v="1"/>
    <x v="8"/>
    <s v="Staple-based wall hangings"/>
    <x v="4413"/>
    <n v="4"/>
    <n v="7.64"/>
    <x v="3"/>
    <x v="3"/>
  </r>
  <r>
    <n v="45385"/>
    <x v="52"/>
    <x v="1"/>
    <x v="0"/>
    <x v="4"/>
    <s v="Prang Colored Pencils"/>
    <x v="1644"/>
    <n v="3"/>
    <n v="2.21"/>
    <x v="3"/>
    <x v="3"/>
  </r>
  <r>
    <n v="45386"/>
    <x v="481"/>
    <x v="1"/>
    <x v="2"/>
    <x v="6"/>
    <s v="Cisco SPA 502G IP Phone"/>
    <x v="4414"/>
    <n v="4"/>
    <n v="47.98"/>
    <x v="3"/>
    <x v="3"/>
  </r>
  <r>
    <n v="45386"/>
    <x v="293"/>
    <x v="20"/>
    <x v="2"/>
    <x v="6"/>
    <s v="Panasonic KX - TS880B Telephone"/>
    <x v="4415"/>
    <n v="1"/>
    <n v="11.13"/>
    <x v="3"/>
    <x v="3"/>
  </r>
  <r>
    <n v="45386"/>
    <x v="293"/>
    <x v="20"/>
    <x v="0"/>
    <x v="14"/>
    <s v="Premier Automatic Letter Opener"/>
    <x v="4416"/>
    <n v="1"/>
    <n v="7.21"/>
    <x v="3"/>
    <x v="3"/>
  </r>
  <r>
    <n v="45386"/>
    <x v="293"/>
    <x v="20"/>
    <x v="2"/>
    <x v="6"/>
    <s v="LG Electronics Tone+ HBS-730 Bluetooth Headset"/>
    <x v="4417"/>
    <n v="2"/>
    <n v="33.33"/>
    <x v="3"/>
    <x v="3"/>
  </r>
  <r>
    <n v="45386"/>
    <x v="577"/>
    <x v="20"/>
    <x v="0"/>
    <x v="10"/>
    <s v="Brown Kraft Recycled Envelopes"/>
    <x v="4418"/>
    <n v="1"/>
    <n v="8.49"/>
    <x v="3"/>
    <x v="3"/>
  </r>
  <r>
    <n v="45386"/>
    <x v="398"/>
    <x v="20"/>
    <x v="0"/>
    <x v="4"/>
    <s v="Newell 326"/>
    <x v="2887"/>
    <n v="4"/>
    <n v="2.04"/>
    <x v="3"/>
    <x v="3"/>
  </r>
  <r>
    <n v="45388"/>
    <x v="770"/>
    <x v="30"/>
    <x v="0"/>
    <x v="0"/>
    <s v="Easy-staple paper"/>
    <x v="1653"/>
    <n v="3"/>
    <n v="49.97"/>
    <x v="3"/>
    <x v="3"/>
  </r>
  <r>
    <n v="45388"/>
    <x v="345"/>
    <x v="15"/>
    <x v="0"/>
    <x v="3"/>
    <s v="3M Organizer Strips"/>
    <x v="2865"/>
    <n v="5"/>
    <n v="-5.94"/>
    <x v="3"/>
    <x v="3"/>
  </r>
  <r>
    <n v="45389"/>
    <x v="431"/>
    <x v="16"/>
    <x v="1"/>
    <x v="13"/>
    <s v="Bush Advantage Collection Round Conference Table"/>
    <x v="4419"/>
    <n v="2"/>
    <n v="-102.05"/>
    <x v="3"/>
    <x v="3"/>
  </r>
  <r>
    <n v="45389"/>
    <x v="431"/>
    <x v="16"/>
    <x v="1"/>
    <x v="13"/>
    <s v="Bretford Rectangular Conference Table Tops"/>
    <x v="4420"/>
    <n v="3"/>
    <n v="-248.25"/>
    <x v="3"/>
    <x v="3"/>
  </r>
  <r>
    <n v="45389"/>
    <x v="431"/>
    <x v="16"/>
    <x v="0"/>
    <x v="3"/>
    <s v="GBC Instant Index System for Binding Systems"/>
    <x v="4421"/>
    <n v="2"/>
    <n v="-3.55"/>
    <x v="3"/>
    <x v="3"/>
  </r>
  <r>
    <n v="45389"/>
    <x v="431"/>
    <x v="16"/>
    <x v="1"/>
    <x v="8"/>
    <s v="Tenex Contemporary Contur Chairmats for Low and Medium Pile Carpet, Computer, 39&quot; x 49&quot;"/>
    <x v="4422"/>
    <n v="3"/>
    <n v="0"/>
    <x v="3"/>
    <x v="3"/>
  </r>
  <r>
    <n v="45389"/>
    <x v="431"/>
    <x v="16"/>
    <x v="2"/>
    <x v="9"/>
    <s v="LogitechÂ P710e Mobile Speakerphone"/>
    <x v="2436"/>
    <n v="3"/>
    <n v="-7.72"/>
    <x v="3"/>
    <x v="3"/>
  </r>
  <r>
    <n v="45389"/>
    <x v="57"/>
    <x v="16"/>
    <x v="0"/>
    <x v="4"/>
    <s v="50 Colored Long Pencils"/>
    <x v="4423"/>
    <n v="2"/>
    <n v="1.22"/>
    <x v="3"/>
    <x v="3"/>
  </r>
  <r>
    <n v="45389"/>
    <x v="57"/>
    <x v="16"/>
    <x v="2"/>
    <x v="6"/>
    <s v="AT&amp;T 1080 Corded phone"/>
    <x v="2814"/>
    <n v="2"/>
    <n v="19.18"/>
    <x v="3"/>
    <x v="3"/>
  </r>
  <r>
    <n v="45390"/>
    <x v="491"/>
    <x v="4"/>
    <x v="1"/>
    <x v="8"/>
    <s v="Eldon Expressions Punched Metal &amp; Wood Desk Accessories, Black &amp; Cherry"/>
    <x v="4424"/>
    <n v="6"/>
    <n v="15.76"/>
    <x v="3"/>
    <x v="3"/>
  </r>
  <r>
    <n v="45390"/>
    <x v="491"/>
    <x v="4"/>
    <x v="0"/>
    <x v="3"/>
    <s v="GBC DocuBind TL300 Electric Binding System"/>
    <x v="4425"/>
    <n v="3"/>
    <n v="1264.76"/>
    <x v="3"/>
    <x v="3"/>
  </r>
  <r>
    <n v="45390"/>
    <x v="432"/>
    <x v="23"/>
    <x v="0"/>
    <x v="2"/>
    <s v="Tennsco 16-Compartment Lockers with Coat Rack"/>
    <x v="4426"/>
    <n v="4"/>
    <n v="621.97"/>
    <x v="3"/>
    <x v="3"/>
  </r>
  <r>
    <n v="45390"/>
    <x v="432"/>
    <x v="23"/>
    <x v="0"/>
    <x v="12"/>
    <s v="Black &amp; Decker Filter for Double Action Dustbuster Cordless Vac BLDV7210"/>
    <x v="4427"/>
    <n v="5"/>
    <n v="10.49"/>
    <x v="3"/>
    <x v="3"/>
  </r>
  <r>
    <n v="45390"/>
    <x v="303"/>
    <x v="3"/>
    <x v="0"/>
    <x v="0"/>
    <s v="Xerox 1891"/>
    <x v="2636"/>
    <n v="5"/>
    <n v="114.94"/>
    <x v="3"/>
    <x v="3"/>
  </r>
  <r>
    <n v="45390"/>
    <x v="303"/>
    <x v="3"/>
    <x v="0"/>
    <x v="0"/>
    <s v="Xerox 1942"/>
    <x v="4428"/>
    <n v="4"/>
    <n v="97.88"/>
    <x v="3"/>
    <x v="3"/>
  </r>
  <r>
    <n v="45390"/>
    <x v="62"/>
    <x v="14"/>
    <x v="1"/>
    <x v="8"/>
    <s v="3M Polarizing Task Lamp with Clamp Arm, Light Gray"/>
    <x v="1323"/>
    <n v="2"/>
    <n v="71.23"/>
    <x v="3"/>
    <x v="3"/>
  </r>
  <r>
    <n v="45390"/>
    <x v="62"/>
    <x v="14"/>
    <x v="1"/>
    <x v="8"/>
    <s v="Luxo Professional Combination Clamp-On Lamps"/>
    <x v="4429"/>
    <n v="3"/>
    <n v="79.790000000000006"/>
    <x v="3"/>
    <x v="3"/>
  </r>
  <r>
    <n v="45391"/>
    <x v="697"/>
    <x v="20"/>
    <x v="0"/>
    <x v="1"/>
    <s v="Color-Coded Legal Exhibit Labels"/>
    <x v="1445"/>
    <n v="2"/>
    <n v="4.8099999999999996"/>
    <x v="3"/>
    <x v="3"/>
  </r>
  <r>
    <n v="45391"/>
    <x v="697"/>
    <x v="20"/>
    <x v="0"/>
    <x v="4"/>
    <s v="Bulldog Vacuum Base Pencil Sharpener"/>
    <x v="3424"/>
    <n v="3"/>
    <n v="9.7100000000000009"/>
    <x v="3"/>
    <x v="3"/>
  </r>
  <r>
    <n v="45391"/>
    <x v="697"/>
    <x v="20"/>
    <x v="0"/>
    <x v="0"/>
    <s v="Xerox 212"/>
    <x v="115"/>
    <n v="2"/>
    <n v="6.22"/>
    <x v="3"/>
    <x v="3"/>
  </r>
  <r>
    <n v="45391"/>
    <x v="697"/>
    <x v="20"/>
    <x v="0"/>
    <x v="0"/>
    <s v="Computer Printout Paper with Letter-Trim Fine Perforations"/>
    <x v="3291"/>
    <n v="4"/>
    <n v="91.97"/>
    <x v="3"/>
    <x v="3"/>
  </r>
  <r>
    <n v="45391"/>
    <x v="697"/>
    <x v="20"/>
    <x v="0"/>
    <x v="1"/>
    <s v="Avery File Folder Labels"/>
    <x v="406"/>
    <n v="3"/>
    <n v="4.2300000000000004"/>
    <x v="3"/>
    <x v="3"/>
  </r>
  <r>
    <n v="45391"/>
    <x v="697"/>
    <x v="20"/>
    <x v="0"/>
    <x v="2"/>
    <s v="Office Impressions Heavy Duty Welded Shelving &amp; Multimedia Storage Drawers"/>
    <x v="582"/>
    <n v="3"/>
    <n v="0"/>
    <x v="3"/>
    <x v="3"/>
  </r>
  <r>
    <n v="45391"/>
    <x v="52"/>
    <x v="16"/>
    <x v="0"/>
    <x v="1"/>
    <s v="Avery 48"/>
    <x v="137"/>
    <n v="3"/>
    <n v="4.91"/>
    <x v="3"/>
    <x v="3"/>
  </r>
  <r>
    <n v="45391"/>
    <x v="52"/>
    <x v="16"/>
    <x v="0"/>
    <x v="3"/>
    <s v="Avery Arch Ring Binders"/>
    <x v="1862"/>
    <n v="1"/>
    <n v="-13.36"/>
    <x v="3"/>
    <x v="3"/>
  </r>
  <r>
    <n v="45391"/>
    <x v="52"/>
    <x v="16"/>
    <x v="0"/>
    <x v="0"/>
    <s v="Xerox 1915"/>
    <x v="4430"/>
    <n v="3"/>
    <n v="88.07"/>
    <x v="3"/>
    <x v="3"/>
  </r>
  <r>
    <n v="45391"/>
    <x v="318"/>
    <x v="14"/>
    <x v="0"/>
    <x v="3"/>
    <s v="GBC Recycled Regency Composition Covers"/>
    <x v="4431"/>
    <n v="8"/>
    <n v="219.99"/>
    <x v="3"/>
    <x v="3"/>
  </r>
  <r>
    <n v="45391"/>
    <x v="479"/>
    <x v="2"/>
    <x v="0"/>
    <x v="3"/>
    <s v="Tuf-Vin Binders"/>
    <x v="4432"/>
    <n v="4"/>
    <n v="-29.05"/>
    <x v="3"/>
    <x v="3"/>
  </r>
  <r>
    <n v="45391"/>
    <x v="479"/>
    <x v="2"/>
    <x v="0"/>
    <x v="0"/>
    <s v="Xerox 1893"/>
    <x v="1776"/>
    <n v="2"/>
    <n v="23.77"/>
    <x v="3"/>
    <x v="3"/>
  </r>
  <r>
    <n v="45392"/>
    <x v="694"/>
    <x v="23"/>
    <x v="0"/>
    <x v="0"/>
    <s v="Wirebound Message Books, Two 4 1/4&quot; x 5&quot; Forms per Page"/>
    <x v="3674"/>
    <n v="1"/>
    <n v="3.58"/>
    <x v="3"/>
    <x v="3"/>
  </r>
  <r>
    <n v="45392"/>
    <x v="694"/>
    <x v="23"/>
    <x v="0"/>
    <x v="7"/>
    <s v="OIC Binder Clips"/>
    <x v="959"/>
    <n v="2"/>
    <n v="3.58"/>
    <x v="3"/>
    <x v="3"/>
  </r>
  <r>
    <n v="45392"/>
    <x v="446"/>
    <x v="0"/>
    <x v="0"/>
    <x v="0"/>
    <s v="Xerox 1894"/>
    <x v="320"/>
    <n v="2"/>
    <n v="3.63"/>
    <x v="3"/>
    <x v="3"/>
  </r>
  <r>
    <n v="45392"/>
    <x v="446"/>
    <x v="0"/>
    <x v="2"/>
    <x v="9"/>
    <s v="LogitechÂ MX Performance Wireless Mouse"/>
    <x v="4433"/>
    <n v="3"/>
    <n v="20.34"/>
    <x v="3"/>
    <x v="3"/>
  </r>
  <r>
    <n v="45392"/>
    <x v="785"/>
    <x v="16"/>
    <x v="1"/>
    <x v="8"/>
    <s v="Stackable Trays"/>
    <x v="3706"/>
    <n v="5"/>
    <n v="1.85"/>
    <x v="3"/>
    <x v="3"/>
  </r>
  <r>
    <n v="45392"/>
    <x v="785"/>
    <x v="16"/>
    <x v="0"/>
    <x v="3"/>
    <s v="Acco Pressboard Covers with Storage Hooks, 14 7/8&quot; x 11&quot;, Light Blue"/>
    <x v="1714"/>
    <n v="3"/>
    <n v="-3.09"/>
    <x v="3"/>
    <x v="3"/>
  </r>
  <r>
    <n v="45392"/>
    <x v="524"/>
    <x v="37"/>
    <x v="2"/>
    <x v="9"/>
    <s v="Logitech G700s Rechargeable Gaming Mouse"/>
    <x v="482"/>
    <n v="1"/>
    <n v="42"/>
    <x v="3"/>
    <x v="3"/>
  </r>
  <r>
    <n v="45392"/>
    <x v="524"/>
    <x v="37"/>
    <x v="0"/>
    <x v="2"/>
    <s v="Recycled Steel Personal File for Hanging File Folders"/>
    <x v="4434"/>
    <n v="5"/>
    <n v="71.540000000000006"/>
    <x v="3"/>
    <x v="3"/>
  </r>
  <r>
    <n v="45392"/>
    <x v="206"/>
    <x v="2"/>
    <x v="0"/>
    <x v="12"/>
    <s v="Tripp Lite Isotel 6 Outlet Surge Protector with Fax/Modem Protection"/>
    <x v="4435"/>
    <n v="4"/>
    <n v="21.95"/>
    <x v="3"/>
    <x v="3"/>
  </r>
  <r>
    <n v="45392"/>
    <x v="206"/>
    <x v="2"/>
    <x v="1"/>
    <x v="8"/>
    <s v="Linden 10&quot; Round Wall Clock, Black"/>
    <x v="4436"/>
    <n v="3"/>
    <n v="6.42"/>
    <x v="3"/>
    <x v="3"/>
  </r>
  <r>
    <n v="45393"/>
    <x v="399"/>
    <x v="3"/>
    <x v="2"/>
    <x v="9"/>
    <s v="SanDisk Ultra 64 GB MicroSDHC Class 10 Memory Card"/>
    <x v="3245"/>
    <n v="5"/>
    <n v="21.99"/>
    <x v="3"/>
    <x v="3"/>
  </r>
  <r>
    <n v="45393"/>
    <x v="399"/>
    <x v="3"/>
    <x v="0"/>
    <x v="4"/>
    <s v="Dixon Ticonderoga Erasable Colored Pencil Set, 12-Color"/>
    <x v="2821"/>
    <n v="7"/>
    <n v="14.23"/>
    <x v="3"/>
    <x v="3"/>
  </r>
  <r>
    <n v="45393"/>
    <x v="90"/>
    <x v="0"/>
    <x v="0"/>
    <x v="3"/>
    <s v="Flexible Leather- Look Classic Collection Ring Binder"/>
    <x v="21"/>
    <n v="3"/>
    <n v="-17.05"/>
    <x v="3"/>
    <x v="3"/>
  </r>
  <r>
    <n v="45393"/>
    <x v="304"/>
    <x v="10"/>
    <x v="0"/>
    <x v="2"/>
    <s v="Sterilite Officeware Hinged File Box"/>
    <x v="3447"/>
    <n v="2"/>
    <n v="1.47"/>
    <x v="3"/>
    <x v="3"/>
  </r>
  <r>
    <n v="45393"/>
    <x v="304"/>
    <x v="10"/>
    <x v="2"/>
    <x v="9"/>
    <s v="Kingston Digital DataTraveler 32GB USB 2.0"/>
    <x v="4338"/>
    <n v="2"/>
    <n v="-4.75"/>
    <x v="3"/>
    <x v="3"/>
  </r>
  <r>
    <n v="45393"/>
    <x v="700"/>
    <x v="25"/>
    <x v="0"/>
    <x v="4"/>
    <s v="Pencil and Crayon Sharpener"/>
    <x v="4437"/>
    <n v="1"/>
    <n v="0.15"/>
    <x v="3"/>
    <x v="3"/>
  </r>
  <r>
    <n v="45393"/>
    <x v="700"/>
    <x v="25"/>
    <x v="0"/>
    <x v="4"/>
    <s v="Newell 321"/>
    <x v="4438"/>
    <n v="8"/>
    <n v="2.36"/>
    <x v="3"/>
    <x v="3"/>
  </r>
  <r>
    <n v="45394"/>
    <x v="649"/>
    <x v="43"/>
    <x v="0"/>
    <x v="3"/>
    <s v="Storex Dura Pro Binders"/>
    <x v="58"/>
    <n v="5"/>
    <n v="13.37"/>
    <x v="3"/>
    <x v="3"/>
  </r>
  <r>
    <n v="45394"/>
    <x v="649"/>
    <x v="43"/>
    <x v="0"/>
    <x v="0"/>
    <s v="Xerox 1948"/>
    <x v="418"/>
    <n v="4"/>
    <n v="17.98"/>
    <x v="3"/>
    <x v="3"/>
  </r>
  <r>
    <n v="45395"/>
    <x v="274"/>
    <x v="22"/>
    <x v="0"/>
    <x v="0"/>
    <s v="Xerox 4200 Series MultiUse Premium Copy Paper (20Lb. and 84 Bright)"/>
    <x v="1685"/>
    <n v="1"/>
    <n v="2.38"/>
    <x v="3"/>
    <x v="3"/>
  </r>
  <r>
    <n v="45395"/>
    <x v="274"/>
    <x v="22"/>
    <x v="0"/>
    <x v="3"/>
    <s v="GBC DocuBind TL200 Manual Binding Machine"/>
    <x v="4325"/>
    <n v="5"/>
    <n v="302.37"/>
    <x v="3"/>
    <x v="3"/>
  </r>
  <r>
    <n v="45395"/>
    <x v="598"/>
    <x v="3"/>
    <x v="1"/>
    <x v="5"/>
    <s v="Global Wood Trimmed Manager's Task Chair, Khaki"/>
    <x v="155"/>
    <n v="6"/>
    <n v="-38.21"/>
    <x v="3"/>
    <x v="3"/>
  </r>
  <r>
    <n v="45395"/>
    <x v="679"/>
    <x v="2"/>
    <x v="0"/>
    <x v="7"/>
    <s v="Translucent Push Pins by OIC"/>
    <x v="2890"/>
    <n v="5"/>
    <n v="1.68"/>
    <x v="3"/>
    <x v="3"/>
  </r>
  <r>
    <n v="45396"/>
    <x v="513"/>
    <x v="10"/>
    <x v="0"/>
    <x v="4"/>
    <s v="Zebra Zazzle Fluorescent Highlighters"/>
    <x v="1962"/>
    <n v="3"/>
    <n v="2.5499999999999998"/>
    <x v="3"/>
    <x v="3"/>
  </r>
  <r>
    <n v="45396"/>
    <x v="513"/>
    <x v="10"/>
    <x v="0"/>
    <x v="4"/>
    <s v="Sanford Prismacolor Professional Thick Lead Art Pencils, 36-Color Set"/>
    <x v="4439"/>
    <n v="3"/>
    <n v="21.34"/>
    <x v="3"/>
    <x v="3"/>
  </r>
  <r>
    <n v="45396"/>
    <x v="513"/>
    <x v="10"/>
    <x v="0"/>
    <x v="0"/>
    <s v="Xerox 196"/>
    <x v="4440"/>
    <n v="3"/>
    <n v="5.03"/>
    <x v="3"/>
    <x v="3"/>
  </r>
  <r>
    <n v="45396"/>
    <x v="750"/>
    <x v="24"/>
    <x v="0"/>
    <x v="3"/>
    <s v="Acco 3-Hole Punch"/>
    <x v="4441"/>
    <n v="2"/>
    <n v="4.2"/>
    <x v="3"/>
    <x v="3"/>
  </r>
  <r>
    <n v="45396"/>
    <x v="349"/>
    <x v="20"/>
    <x v="0"/>
    <x v="3"/>
    <s v="Avery Non-Stick Binders"/>
    <x v="1142"/>
    <n v="3"/>
    <n v="3.5"/>
    <x v="3"/>
    <x v="3"/>
  </r>
  <r>
    <n v="45396"/>
    <x v="349"/>
    <x v="20"/>
    <x v="1"/>
    <x v="11"/>
    <s v="Bush Westfield Collection Bookcases, Fully Assembled"/>
    <x v="1554"/>
    <n v="3"/>
    <n v="9.09"/>
    <x v="3"/>
    <x v="3"/>
  </r>
  <r>
    <n v="45396"/>
    <x v="360"/>
    <x v="25"/>
    <x v="1"/>
    <x v="11"/>
    <s v="Sauder Cornerstone Collection Library"/>
    <x v="1967"/>
    <n v="8"/>
    <n v="-32.22"/>
    <x v="3"/>
    <x v="3"/>
  </r>
  <r>
    <n v="45396"/>
    <x v="312"/>
    <x v="23"/>
    <x v="1"/>
    <x v="8"/>
    <s v="Tensor Computer Mounted Lamp"/>
    <x v="4442"/>
    <n v="5"/>
    <n v="20.100000000000001"/>
    <x v="3"/>
    <x v="3"/>
  </r>
  <r>
    <n v="45397"/>
    <x v="182"/>
    <x v="25"/>
    <x v="0"/>
    <x v="0"/>
    <s v="Xerox 1967"/>
    <x v="143"/>
    <n v="3"/>
    <n v="5.44"/>
    <x v="3"/>
    <x v="3"/>
  </r>
  <r>
    <n v="45397"/>
    <x v="489"/>
    <x v="6"/>
    <x v="0"/>
    <x v="4"/>
    <s v="Faber Castell Col-Erase Pencils"/>
    <x v="4443"/>
    <n v="1"/>
    <n v="2"/>
    <x v="3"/>
    <x v="3"/>
  </r>
  <r>
    <n v="45397"/>
    <x v="512"/>
    <x v="17"/>
    <x v="1"/>
    <x v="8"/>
    <s v="Howard Miller 12&quot; Round Wall Clock"/>
    <x v="4444"/>
    <n v="5"/>
    <n v="70.72"/>
    <x v="3"/>
    <x v="3"/>
  </r>
  <r>
    <n v="45397"/>
    <x v="270"/>
    <x v="3"/>
    <x v="0"/>
    <x v="0"/>
    <s v="Xerox 1883"/>
    <x v="545"/>
    <n v="3"/>
    <n v="36.4"/>
    <x v="3"/>
    <x v="3"/>
  </r>
  <r>
    <n v="45397"/>
    <x v="26"/>
    <x v="0"/>
    <x v="0"/>
    <x v="0"/>
    <s v="Xerox 207"/>
    <x v="1315"/>
    <n v="4"/>
    <n v="7.26"/>
    <x v="3"/>
    <x v="3"/>
  </r>
  <r>
    <n v="45397"/>
    <x v="244"/>
    <x v="16"/>
    <x v="0"/>
    <x v="3"/>
    <s v="VariCap6 Expandable Binder"/>
    <x v="4445"/>
    <n v="3"/>
    <n v="-11.94"/>
    <x v="3"/>
    <x v="3"/>
  </r>
  <r>
    <n v="45398"/>
    <x v="485"/>
    <x v="1"/>
    <x v="0"/>
    <x v="4"/>
    <s v="Newell 325"/>
    <x v="356"/>
    <n v="5"/>
    <n v="2.0699999999999998"/>
    <x v="3"/>
    <x v="3"/>
  </r>
  <r>
    <n v="45398"/>
    <x v="503"/>
    <x v="10"/>
    <x v="0"/>
    <x v="3"/>
    <s v="SpineVue Locking Slant-D Ring Binders by Cardinal"/>
    <x v="4195"/>
    <n v="5"/>
    <n v="-10.050000000000001"/>
    <x v="3"/>
    <x v="3"/>
  </r>
  <r>
    <n v="45398"/>
    <x v="264"/>
    <x v="3"/>
    <x v="0"/>
    <x v="2"/>
    <s v="Belkin 19&quot; Vented Equipment Shelf, Black"/>
    <x v="4446"/>
    <n v="4"/>
    <n v="2.06"/>
    <x v="3"/>
    <x v="3"/>
  </r>
  <r>
    <n v="45398"/>
    <x v="264"/>
    <x v="3"/>
    <x v="1"/>
    <x v="11"/>
    <s v="O'Sullivan Living Dimensions 2-Shelf Bookcases"/>
    <x v="4447"/>
    <n v="1"/>
    <n v="-6.05"/>
    <x v="3"/>
    <x v="3"/>
  </r>
  <r>
    <n v="45398"/>
    <x v="615"/>
    <x v="33"/>
    <x v="0"/>
    <x v="14"/>
    <s v="Compact Automatic Electric Letter Opener"/>
    <x v="4448"/>
    <n v="4"/>
    <n v="9.5399999999999991"/>
    <x v="3"/>
    <x v="3"/>
  </r>
  <r>
    <n v="45398"/>
    <x v="615"/>
    <x v="33"/>
    <x v="2"/>
    <x v="9"/>
    <s v="SanDisk Ultra 16 GB MicroSDHC Class 10 Memory Card"/>
    <x v="679"/>
    <n v="2"/>
    <n v="1.56"/>
    <x v="3"/>
    <x v="3"/>
  </r>
  <r>
    <n v="45398"/>
    <x v="11"/>
    <x v="0"/>
    <x v="0"/>
    <x v="3"/>
    <s v="Satellite Sectional Post Binders"/>
    <x v="1259"/>
    <n v="3"/>
    <n v="-44.28"/>
    <x v="3"/>
    <x v="3"/>
  </r>
  <r>
    <n v="45398"/>
    <x v="11"/>
    <x v="0"/>
    <x v="0"/>
    <x v="3"/>
    <s v="GBC White Gloss Covers, Plain Front"/>
    <x v="1510"/>
    <n v="1"/>
    <n v="-4.78"/>
    <x v="3"/>
    <x v="3"/>
  </r>
  <r>
    <n v="45398"/>
    <x v="11"/>
    <x v="0"/>
    <x v="0"/>
    <x v="2"/>
    <s v="Tennsco Commercial Shelving"/>
    <x v="3110"/>
    <n v="2"/>
    <n v="-7.73"/>
    <x v="3"/>
    <x v="3"/>
  </r>
  <r>
    <n v="45398"/>
    <x v="618"/>
    <x v="3"/>
    <x v="0"/>
    <x v="12"/>
    <s v="Hoover Commercial SteamVac"/>
    <x v="1854"/>
    <n v="3"/>
    <n v="12.22"/>
    <x v="3"/>
    <x v="3"/>
  </r>
  <r>
    <n v="45399"/>
    <x v="253"/>
    <x v="26"/>
    <x v="0"/>
    <x v="3"/>
    <s v="Insertable Tab Post Binder Dividers"/>
    <x v="2275"/>
    <n v="5"/>
    <n v="-9.2200000000000006"/>
    <x v="3"/>
    <x v="3"/>
  </r>
  <r>
    <n v="45399"/>
    <x v="253"/>
    <x v="26"/>
    <x v="2"/>
    <x v="15"/>
    <s v="Lexmark MX611dhe Monochrome Laser Printer"/>
    <x v="4449"/>
    <n v="5"/>
    <n v="-3399.98"/>
    <x v="3"/>
    <x v="3"/>
  </r>
  <r>
    <n v="45399"/>
    <x v="253"/>
    <x v="26"/>
    <x v="0"/>
    <x v="3"/>
    <s v="GBC VeloBinder Manual Binding System"/>
    <x v="4450"/>
    <n v="2"/>
    <n v="-15.84"/>
    <x v="3"/>
    <x v="3"/>
  </r>
  <r>
    <n v="45399"/>
    <x v="253"/>
    <x v="26"/>
    <x v="0"/>
    <x v="3"/>
    <s v="Cardinal Holdit Business Card Pockets"/>
    <x v="307"/>
    <n v="6"/>
    <n v="-6.57"/>
    <x v="3"/>
    <x v="3"/>
  </r>
  <r>
    <n v="45399"/>
    <x v="253"/>
    <x v="26"/>
    <x v="0"/>
    <x v="0"/>
    <s v="Xerox 225"/>
    <x v="1315"/>
    <n v="4"/>
    <n v="7.26"/>
    <x v="3"/>
    <x v="3"/>
  </r>
  <r>
    <n v="45399"/>
    <x v="100"/>
    <x v="2"/>
    <x v="1"/>
    <x v="8"/>
    <s v="Eldon Executive Woodline II Desk Accessories, Mahogany"/>
    <x v="1342"/>
    <n v="3"/>
    <n v="5.28"/>
    <x v="3"/>
    <x v="3"/>
  </r>
  <r>
    <n v="45399"/>
    <x v="255"/>
    <x v="3"/>
    <x v="0"/>
    <x v="0"/>
    <s v="Rediform S.O.S. 1-Up Phone Message Bk, 4-1/4x3-1/16 Bk, 1 Form/Pg, 40 Messages/Bk, 3/Pk"/>
    <x v="3924"/>
    <n v="3"/>
    <n v="13.51"/>
    <x v="3"/>
    <x v="3"/>
  </r>
  <r>
    <n v="45399"/>
    <x v="255"/>
    <x v="3"/>
    <x v="0"/>
    <x v="1"/>
    <s v="Avery 517"/>
    <x v="1764"/>
    <n v="2"/>
    <n v="3.47"/>
    <x v="3"/>
    <x v="3"/>
  </r>
  <r>
    <n v="45399"/>
    <x v="255"/>
    <x v="3"/>
    <x v="0"/>
    <x v="7"/>
    <s v="Stockwell Push Pins"/>
    <x v="389"/>
    <n v="5"/>
    <n v="3.6"/>
    <x v="3"/>
    <x v="3"/>
  </r>
  <r>
    <n v="45399"/>
    <x v="255"/>
    <x v="3"/>
    <x v="2"/>
    <x v="9"/>
    <s v="Logitech Wireless Touch Keyboard K400"/>
    <x v="4451"/>
    <n v="11"/>
    <n v="46.73"/>
    <x v="3"/>
    <x v="3"/>
  </r>
  <r>
    <n v="45399"/>
    <x v="255"/>
    <x v="3"/>
    <x v="0"/>
    <x v="1"/>
    <s v="Avery 474"/>
    <x v="2217"/>
    <n v="8"/>
    <n v="11.29"/>
    <x v="3"/>
    <x v="3"/>
  </r>
  <r>
    <n v="45399"/>
    <x v="255"/>
    <x v="3"/>
    <x v="1"/>
    <x v="5"/>
    <s v="Global Wood Trimmed Manager's Task Chair, Khaki"/>
    <x v="1584"/>
    <n v="3"/>
    <n v="-19.11"/>
    <x v="3"/>
    <x v="3"/>
  </r>
  <r>
    <n v="45399"/>
    <x v="688"/>
    <x v="1"/>
    <x v="0"/>
    <x v="2"/>
    <s v="Carina Media Storage Towers in Natural &amp; Black"/>
    <x v="807"/>
    <n v="4"/>
    <n v="-43.91"/>
    <x v="3"/>
    <x v="3"/>
  </r>
  <r>
    <n v="45402"/>
    <x v="694"/>
    <x v="1"/>
    <x v="1"/>
    <x v="8"/>
    <s v="Eldon Cleatmat Chair Mats for Medium Pile Carpets"/>
    <x v="255"/>
    <n v="2"/>
    <n v="-52.17"/>
    <x v="3"/>
    <x v="3"/>
  </r>
  <r>
    <n v="45402"/>
    <x v="755"/>
    <x v="2"/>
    <x v="1"/>
    <x v="8"/>
    <s v="Computer Room Manger, 14&quot;"/>
    <x v="1552"/>
    <n v="2"/>
    <n v="10.39"/>
    <x v="3"/>
    <x v="3"/>
  </r>
  <r>
    <n v="45402"/>
    <x v="755"/>
    <x v="2"/>
    <x v="0"/>
    <x v="2"/>
    <s v="Sortfiler Multipurpose Personal File Organizer, Black"/>
    <x v="4452"/>
    <n v="3"/>
    <n v="5.78"/>
    <x v="3"/>
    <x v="3"/>
  </r>
  <r>
    <n v="45402"/>
    <x v="755"/>
    <x v="2"/>
    <x v="0"/>
    <x v="2"/>
    <s v="Deluxe Rollaway Locking File with Drawer"/>
    <x v="4453"/>
    <n v="1"/>
    <n v="33.270000000000003"/>
    <x v="3"/>
    <x v="3"/>
  </r>
  <r>
    <n v="45402"/>
    <x v="755"/>
    <x v="2"/>
    <x v="1"/>
    <x v="8"/>
    <s v="Executive Impressions 12&quot; Wall Clock"/>
    <x v="4454"/>
    <n v="3"/>
    <n v="9.5399999999999991"/>
    <x v="3"/>
    <x v="3"/>
  </r>
  <r>
    <n v="45402"/>
    <x v="605"/>
    <x v="1"/>
    <x v="1"/>
    <x v="5"/>
    <s v="DMI Arturo Collection Mission-style Design Wood Chair"/>
    <x v="346"/>
    <n v="3"/>
    <n v="-18.12"/>
    <x v="3"/>
    <x v="3"/>
  </r>
  <r>
    <n v="45402"/>
    <x v="605"/>
    <x v="1"/>
    <x v="0"/>
    <x v="4"/>
    <s v="Lumber Crayons"/>
    <x v="2396"/>
    <n v="2"/>
    <n v="3.55"/>
    <x v="3"/>
    <x v="3"/>
  </r>
  <r>
    <n v="45402"/>
    <x v="605"/>
    <x v="1"/>
    <x v="1"/>
    <x v="8"/>
    <s v="Master Caster Door Stop, Large Neon Orange"/>
    <x v="93"/>
    <n v="5"/>
    <n v="-6.19"/>
    <x v="3"/>
    <x v="3"/>
  </r>
  <r>
    <n v="45402"/>
    <x v="107"/>
    <x v="14"/>
    <x v="0"/>
    <x v="3"/>
    <s v="Premium Transparent Presentation Covers by GBC"/>
    <x v="4455"/>
    <n v="7"/>
    <n v="70.489999999999995"/>
    <x v="3"/>
    <x v="3"/>
  </r>
  <r>
    <n v="45402"/>
    <x v="107"/>
    <x v="14"/>
    <x v="0"/>
    <x v="3"/>
    <s v="Cardinal EasyOpen D-Ring Binders"/>
    <x v="3394"/>
    <n v="4"/>
    <n v="18.28"/>
    <x v="3"/>
    <x v="3"/>
  </r>
  <r>
    <n v="45402"/>
    <x v="671"/>
    <x v="10"/>
    <x v="0"/>
    <x v="2"/>
    <s v="Tennsco 6- and 18-Compartment Lockers"/>
    <x v="4456"/>
    <n v="4"/>
    <n v="-21.21"/>
    <x v="3"/>
    <x v="3"/>
  </r>
  <r>
    <n v="45402"/>
    <x v="671"/>
    <x v="10"/>
    <x v="0"/>
    <x v="3"/>
    <s v="Wilson Jones Clip &amp; Carry Folder Binder Tool for Ring Binders, Clear"/>
    <x v="682"/>
    <n v="5"/>
    <n v="-6.38"/>
    <x v="3"/>
    <x v="3"/>
  </r>
  <r>
    <n v="45402"/>
    <x v="671"/>
    <x v="10"/>
    <x v="2"/>
    <x v="6"/>
    <s v="Avaya 5410 Digital phone"/>
    <x v="3289"/>
    <n v="3"/>
    <n v="-24.48"/>
    <x v="3"/>
    <x v="3"/>
  </r>
  <r>
    <n v="45403"/>
    <x v="373"/>
    <x v="0"/>
    <x v="0"/>
    <x v="12"/>
    <s v="Acco 7-Outlet Masterpiece Power Center, Wihtout Fax/Phone Line Protection"/>
    <x v="4457"/>
    <n v="4"/>
    <n v="-243.16"/>
    <x v="3"/>
    <x v="3"/>
  </r>
  <r>
    <n v="45403"/>
    <x v="218"/>
    <x v="0"/>
    <x v="0"/>
    <x v="3"/>
    <s v="Avery Non-Stick Binders"/>
    <x v="345"/>
    <n v="3"/>
    <n v="-4.71"/>
    <x v="3"/>
    <x v="3"/>
  </r>
  <r>
    <n v="45403"/>
    <x v="218"/>
    <x v="0"/>
    <x v="0"/>
    <x v="3"/>
    <s v="UniKeep View Case Binders"/>
    <x v="1688"/>
    <n v="3"/>
    <n v="-4.99"/>
    <x v="3"/>
    <x v="3"/>
  </r>
  <r>
    <n v="45403"/>
    <x v="677"/>
    <x v="22"/>
    <x v="2"/>
    <x v="9"/>
    <s v="Verbatim Slim CD and DVD Storage Cases, 50/Pack"/>
    <x v="4458"/>
    <n v="1"/>
    <n v="3.46"/>
    <x v="3"/>
    <x v="3"/>
  </r>
  <r>
    <n v="45403"/>
    <x v="677"/>
    <x v="22"/>
    <x v="1"/>
    <x v="8"/>
    <s v="Eldon Advantage Foldable Chair Mats for Low Pile Carpets"/>
    <x v="4459"/>
    <n v="3"/>
    <n v="34.15"/>
    <x v="3"/>
    <x v="3"/>
  </r>
  <r>
    <n v="45403"/>
    <x v="744"/>
    <x v="36"/>
    <x v="1"/>
    <x v="5"/>
    <s v="Global Fabric Manager's Chair, Dark Gray"/>
    <x v="4460"/>
    <n v="9"/>
    <n v="227.21"/>
    <x v="3"/>
    <x v="3"/>
  </r>
  <r>
    <n v="45403"/>
    <x v="549"/>
    <x v="0"/>
    <x v="2"/>
    <x v="9"/>
    <s v="LogitechÂ LS21 Speaker System - PC Multimedia - 2.1-CH - Wired"/>
    <x v="972"/>
    <n v="3"/>
    <n v="8.4"/>
    <x v="3"/>
    <x v="3"/>
  </r>
  <r>
    <n v="45403"/>
    <x v="549"/>
    <x v="0"/>
    <x v="0"/>
    <x v="0"/>
    <s v="Xerox 230"/>
    <x v="1315"/>
    <n v="4"/>
    <n v="7.26"/>
    <x v="3"/>
    <x v="3"/>
  </r>
  <r>
    <n v="45404"/>
    <x v="95"/>
    <x v="3"/>
    <x v="1"/>
    <x v="8"/>
    <s v="Eldon Stackable Tray, Side-Load, Legal, Smoke"/>
    <x v="645"/>
    <n v="2"/>
    <n v="6.22"/>
    <x v="3"/>
    <x v="3"/>
  </r>
  <r>
    <n v="45404"/>
    <x v="690"/>
    <x v="2"/>
    <x v="1"/>
    <x v="8"/>
    <s v="Tenex 46&quot; x 60&quot; Computer Anti-Static Chairmat, Rectangular Shaped"/>
    <x v="2261"/>
    <n v="3"/>
    <n v="0"/>
    <x v="3"/>
    <x v="3"/>
  </r>
  <r>
    <n v="45404"/>
    <x v="664"/>
    <x v="4"/>
    <x v="0"/>
    <x v="2"/>
    <s v="Tennsco Double-Tier Lockers"/>
    <x v="4461"/>
    <n v="3"/>
    <n v="87.76"/>
    <x v="3"/>
    <x v="3"/>
  </r>
  <r>
    <n v="45405"/>
    <x v="779"/>
    <x v="20"/>
    <x v="0"/>
    <x v="12"/>
    <s v="Tripp Lite Isotel 6 Outlet Surge Protector with Fax/Modem Protection"/>
    <x v="4462"/>
    <n v="2"/>
    <n v="35.36"/>
    <x v="3"/>
    <x v="3"/>
  </r>
  <r>
    <n v="45405"/>
    <x v="779"/>
    <x v="20"/>
    <x v="0"/>
    <x v="14"/>
    <s v="Acme 10&quot; Easy Grip Assistive Scissors"/>
    <x v="4463"/>
    <n v="7"/>
    <n v="36.81"/>
    <x v="3"/>
    <x v="3"/>
  </r>
  <r>
    <n v="45405"/>
    <x v="573"/>
    <x v="18"/>
    <x v="2"/>
    <x v="9"/>
    <s v="TRENDnet 56K USB 2.0 Phone, Internet and Fax Modem"/>
    <x v="4464"/>
    <n v="6"/>
    <n v="55.92"/>
    <x v="3"/>
    <x v="3"/>
  </r>
  <r>
    <n v="45405"/>
    <x v="210"/>
    <x v="20"/>
    <x v="0"/>
    <x v="14"/>
    <s v="Fiskars Softgrip Scissors"/>
    <x v="3197"/>
    <n v="5"/>
    <n v="15.37"/>
    <x v="3"/>
    <x v="3"/>
  </r>
  <r>
    <n v="45405"/>
    <x v="480"/>
    <x v="10"/>
    <x v="0"/>
    <x v="3"/>
    <s v="XtraLife ClearVue Slant-D Ring Binders by Cardinal"/>
    <x v="1562"/>
    <n v="5"/>
    <n v="-7.84"/>
    <x v="3"/>
    <x v="3"/>
  </r>
  <r>
    <n v="45405"/>
    <x v="480"/>
    <x v="10"/>
    <x v="0"/>
    <x v="0"/>
    <s v="Xerox 195"/>
    <x v="373"/>
    <n v="1"/>
    <n v="1.87"/>
    <x v="3"/>
    <x v="3"/>
  </r>
  <r>
    <n v="45405"/>
    <x v="705"/>
    <x v="3"/>
    <x v="1"/>
    <x v="8"/>
    <s v="DAX Two-Tone Rosewood/Black Document Frame, Desktop, 5 x 7"/>
    <x v="2415"/>
    <n v="7"/>
    <n v="26.54"/>
    <x v="3"/>
    <x v="3"/>
  </r>
  <r>
    <n v="45405"/>
    <x v="705"/>
    <x v="3"/>
    <x v="0"/>
    <x v="3"/>
    <s v="GBC Durable Plastic Covers"/>
    <x v="4465"/>
    <n v="6"/>
    <n v="30.19"/>
    <x v="3"/>
    <x v="3"/>
  </r>
  <r>
    <n v="45405"/>
    <x v="705"/>
    <x v="3"/>
    <x v="1"/>
    <x v="8"/>
    <s v="Eldon 500 Class Desk Accessories"/>
    <x v="4466"/>
    <n v="2"/>
    <n v="7.97"/>
    <x v="3"/>
    <x v="3"/>
  </r>
  <r>
    <n v="45405"/>
    <x v="672"/>
    <x v="15"/>
    <x v="1"/>
    <x v="11"/>
    <s v="O'Sullivan 4-Shelf Bookcase in Odessa Pine"/>
    <x v="2605"/>
    <n v="4"/>
    <n v="-14.52"/>
    <x v="3"/>
    <x v="3"/>
  </r>
  <r>
    <n v="45405"/>
    <x v="672"/>
    <x v="15"/>
    <x v="2"/>
    <x v="9"/>
    <s v="Maxell 4.7GB DVD-R"/>
    <x v="4467"/>
    <n v="2"/>
    <n v="11.92"/>
    <x v="3"/>
    <x v="3"/>
  </r>
  <r>
    <n v="45405"/>
    <x v="672"/>
    <x v="15"/>
    <x v="1"/>
    <x v="8"/>
    <s v="Tenex Chairmats For Use with Hard Floors"/>
    <x v="2793"/>
    <n v="3"/>
    <n v="-11.69"/>
    <x v="3"/>
    <x v="3"/>
  </r>
  <r>
    <n v="45405"/>
    <x v="672"/>
    <x v="15"/>
    <x v="0"/>
    <x v="1"/>
    <s v="Avery 496"/>
    <x v="3711"/>
    <n v="1"/>
    <n v="1.05"/>
    <x v="3"/>
    <x v="3"/>
  </r>
  <r>
    <n v="45405"/>
    <x v="703"/>
    <x v="26"/>
    <x v="0"/>
    <x v="10"/>
    <s v="Staple envelope"/>
    <x v="3007"/>
    <n v="2"/>
    <n v="7.01"/>
    <x v="3"/>
    <x v="3"/>
  </r>
  <r>
    <n v="45405"/>
    <x v="703"/>
    <x v="26"/>
    <x v="1"/>
    <x v="8"/>
    <s v="Eldon ImÃ ge Series Desk Accessories, Clear"/>
    <x v="4468"/>
    <n v="3"/>
    <n v="3.35"/>
    <x v="3"/>
    <x v="3"/>
  </r>
  <r>
    <n v="45406"/>
    <x v="105"/>
    <x v="2"/>
    <x v="0"/>
    <x v="12"/>
    <s v="Acco Smartsocket Table Surge Protector, 6 Color-Coded Adapter Outlets"/>
    <x v="4469"/>
    <n v="2"/>
    <n v="12.41"/>
    <x v="3"/>
    <x v="3"/>
  </r>
  <r>
    <n v="45406"/>
    <x v="105"/>
    <x v="2"/>
    <x v="0"/>
    <x v="3"/>
    <s v="Avery Reinforcements for Hole-Punch Pages"/>
    <x v="3965"/>
    <n v="2"/>
    <n v="-0.99"/>
    <x v="3"/>
    <x v="3"/>
  </r>
  <r>
    <n v="45406"/>
    <x v="105"/>
    <x v="2"/>
    <x v="0"/>
    <x v="3"/>
    <s v="GBC ProClick Spines for 32-Hole Punch"/>
    <x v="1206"/>
    <n v="2"/>
    <n v="-5.76"/>
    <x v="3"/>
    <x v="3"/>
  </r>
  <r>
    <n v="45406"/>
    <x v="85"/>
    <x v="16"/>
    <x v="0"/>
    <x v="2"/>
    <s v="Sensible Storage WireTech Storage Systems"/>
    <x v="3986"/>
    <n v="2"/>
    <n v="-21.29"/>
    <x v="3"/>
    <x v="3"/>
  </r>
  <r>
    <n v="45406"/>
    <x v="588"/>
    <x v="3"/>
    <x v="0"/>
    <x v="7"/>
    <s v="Colored Push Pins"/>
    <x v="3609"/>
    <n v="1"/>
    <n v="0.65"/>
    <x v="3"/>
    <x v="3"/>
  </r>
  <r>
    <n v="45406"/>
    <x v="743"/>
    <x v="12"/>
    <x v="2"/>
    <x v="6"/>
    <s v="AT&amp;T 841000 Phone"/>
    <x v="4470"/>
    <n v="10"/>
    <n v="34.5"/>
    <x v="3"/>
    <x v="3"/>
  </r>
  <r>
    <n v="45406"/>
    <x v="637"/>
    <x v="43"/>
    <x v="2"/>
    <x v="9"/>
    <s v="V7 USB Numeric Keypad"/>
    <x v="2964"/>
    <n v="2"/>
    <n v="4.9000000000000004"/>
    <x v="3"/>
    <x v="3"/>
  </r>
  <r>
    <n v="45406"/>
    <x v="721"/>
    <x v="1"/>
    <x v="0"/>
    <x v="3"/>
    <s v="Acco Data Flex Cable Posts For Top &amp; Bottom Load Binders, 6&quot; Capacity"/>
    <x v="15"/>
    <n v="5"/>
    <n v="-18.25"/>
    <x v="3"/>
    <x v="3"/>
  </r>
  <r>
    <n v="45406"/>
    <x v="721"/>
    <x v="1"/>
    <x v="0"/>
    <x v="2"/>
    <s v="Safco Industrial Wire Shelving System"/>
    <x v="1914"/>
    <n v="1"/>
    <n v="-18.2"/>
    <x v="3"/>
    <x v="3"/>
  </r>
  <r>
    <n v="45407"/>
    <x v="2"/>
    <x v="3"/>
    <x v="0"/>
    <x v="3"/>
    <s v="Cardinal Slant-D Ring Binder, Heavy Gauge Vinyl"/>
    <x v="670"/>
    <n v="2"/>
    <n v="4.5199999999999996"/>
    <x v="3"/>
    <x v="3"/>
  </r>
  <r>
    <n v="45407"/>
    <x v="672"/>
    <x v="15"/>
    <x v="0"/>
    <x v="4"/>
    <s v="Newell 312"/>
    <x v="1835"/>
    <n v="9"/>
    <n v="5.26"/>
    <x v="3"/>
    <x v="3"/>
  </r>
  <r>
    <n v="45407"/>
    <x v="672"/>
    <x v="15"/>
    <x v="0"/>
    <x v="4"/>
    <s v="Stanley Bostitch Contemporary Electric Pencil Sharpeners"/>
    <x v="4471"/>
    <n v="5"/>
    <n v="6.79"/>
    <x v="3"/>
    <x v="3"/>
  </r>
  <r>
    <n v="45407"/>
    <x v="420"/>
    <x v="12"/>
    <x v="0"/>
    <x v="4"/>
    <s v="Newell 318"/>
    <x v="3163"/>
    <n v="4"/>
    <n v="0.67"/>
    <x v="3"/>
    <x v="3"/>
  </r>
  <r>
    <n v="45407"/>
    <x v="172"/>
    <x v="3"/>
    <x v="0"/>
    <x v="0"/>
    <s v="Telephone Message Books with Fax/Mobile Section, 5 1/2&quot; x 3 3/16&quot;"/>
    <x v="53"/>
    <n v="3"/>
    <n v="8.76"/>
    <x v="3"/>
    <x v="3"/>
  </r>
  <r>
    <n v="45407"/>
    <x v="172"/>
    <x v="3"/>
    <x v="0"/>
    <x v="3"/>
    <s v="Surelock Post Binders"/>
    <x v="4472"/>
    <n v="3"/>
    <n v="27.5"/>
    <x v="3"/>
    <x v="3"/>
  </r>
  <r>
    <n v="45407"/>
    <x v="25"/>
    <x v="3"/>
    <x v="2"/>
    <x v="9"/>
    <s v="Sony 64GB Class 10 Micro SDHC R40 Memory Card"/>
    <x v="2752"/>
    <n v="3"/>
    <n v="22.67"/>
    <x v="3"/>
    <x v="3"/>
  </r>
  <r>
    <n v="45407"/>
    <x v="556"/>
    <x v="3"/>
    <x v="1"/>
    <x v="11"/>
    <s v="Bush Westfield Collection Bookcases, Medium Cherry Finish"/>
    <x v="4473"/>
    <n v="7"/>
    <n v="28.41"/>
    <x v="3"/>
    <x v="3"/>
  </r>
  <r>
    <n v="45408"/>
    <x v="768"/>
    <x v="0"/>
    <x v="1"/>
    <x v="8"/>
    <s v="DAX Value U-Channel Document Frames, Easel Back"/>
    <x v="4474"/>
    <n v="1"/>
    <n v="-1.44"/>
    <x v="3"/>
    <x v="3"/>
  </r>
  <r>
    <n v="45408"/>
    <x v="675"/>
    <x v="22"/>
    <x v="0"/>
    <x v="0"/>
    <s v="Strathmore Photo Mount Cards"/>
    <x v="1579"/>
    <n v="3"/>
    <n v="9.36"/>
    <x v="3"/>
    <x v="3"/>
  </r>
  <r>
    <n v="45408"/>
    <x v="675"/>
    <x v="22"/>
    <x v="0"/>
    <x v="1"/>
    <s v="Avery 478"/>
    <x v="4475"/>
    <n v="8"/>
    <n v="19.25"/>
    <x v="3"/>
    <x v="3"/>
  </r>
  <r>
    <n v="45409"/>
    <x v="755"/>
    <x v="0"/>
    <x v="0"/>
    <x v="1"/>
    <s v="Avery Address/Shipping Labels for Typewriters, 4&quot; x 2&quot;"/>
    <x v="4476"/>
    <n v="4"/>
    <n v="11.59"/>
    <x v="3"/>
    <x v="3"/>
  </r>
  <r>
    <n v="45409"/>
    <x v="755"/>
    <x v="0"/>
    <x v="1"/>
    <x v="11"/>
    <s v="Sauder Barrister Bookcases"/>
    <x v="4477"/>
    <n v="4"/>
    <n v="-42.11"/>
    <x v="3"/>
    <x v="3"/>
  </r>
  <r>
    <n v="45409"/>
    <x v="358"/>
    <x v="3"/>
    <x v="0"/>
    <x v="4"/>
    <s v="Boston School Pro Electric Pencil Sharpener, 1670"/>
    <x v="1099"/>
    <n v="4"/>
    <n v="33.46"/>
    <x v="3"/>
    <x v="3"/>
  </r>
  <r>
    <n v="45409"/>
    <x v="358"/>
    <x v="3"/>
    <x v="0"/>
    <x v="4"/>
    <s v="Newell Chalk Holder"/>
    <x v="1192"/>
    <n v="3"/>
    <n v="5.7"/>
    <x v="3"/>
    <x v="3"/>
  </r>
  <r>
    <n v="45409"/>
    <x v="358"/>
    <x v="3"/>
    <x v="0"/>
    <x v="4"/>
    <s v="Boston Home &amp; Office Model 2000 Electric Pencil Sharpeners"/>
    <x v="1545"/>
    <n v="2"/>
    <n v="12.3"/>
    <x v="3"/>
    <x v="3"/>
  </r>
  <r>
    <n v="45409"/>
    <x v="700"/>
    <x v="22"/>
    <x v="1"/>
    <x v="8"/>
    <s v="Luxo Economy Swing Arm Lamp"/>
    <x v="4478"/>
    <n v="7"/>
    <n v="39.08"/>
    <x v="3"/>
    <x v="3"/>
  </r>
  <r>
    <n v="45410"/>
    <x v="91"/>
    <x v="2"/>
    <x v="0"/>
    <x v="2"/>
    <s v="Sterilite Officeware Hinged File Box"/>
    <x v="1243"/>
    <n v="1"/>
    <n v="0.73"/>
    <x v="3"/>
    <x v="3"/>
  </r>
  <r>
    <n v="45410"/>
    <x v="91"/>
    <x v="2"/>
    <x v="0"/>
    <x v="4"/>
    <s v="Newell 341"/>
    <x v="966"/>
    <n v="2"/>
    <n v="0.77"/>
    <x v="3"/>
    <x v="3"/>
  </r>
  <r>
    <n v="45410"/>
    <x v="304"/>
    <x v="25"/>
    <x v="0"/>
    <x v="12"/>
    <s v="Harmony HEPA Quiet Air Purifiers"/>
    <x v="4479"/>
    <n v="3"/>
    <n v="5.27"/>
    <x v="3"/>
    <x v="3"/>
  </r>
  <r>
    <n v="45410"/>
    <x v="219"/>
    <x v="16"/>
    <x v="2"/>
    <x v="6"/>
    <s v="Samsung Galaxy S4 Mini"/>
    <x v="4480"/>
    <n v="2"/>
    <n v="84.6"/>
    <x v="3"/>
    <x v="3"/>
  </r>
  <r>
    <n v="45411"/>
    <x v="76"/>
    <x v="10"/>
    <x v="1"/>
    <x v="13"/>
    <s v="SAFCO PlanMaster Heigh-Adjustable Drafting Table Base, 43w x 30d x 30-37h, Black"/>
    <x v="4481"/>
    <n v="5"/>
    <n v="-69.89"/>
    <x v="3"/>
    <x v="3"/>
  </r>
  <r>
    <n v="45411"/>
    <x v="73"/>
    <x v="23"/>
    <x v="0"/>
    <x v="1"/>
    <s v="Color-Coded Legal Exhibit Labels"/>
    <x v="3732"/>
    <n v="1"/>
    <n v="2.41"/>
    <x v="3"/>
    <x v="3"/>
  </r>
  <r>
    <n v="45412"/>
    <x v="729"/>
    <x v="20"/>
    <x v="0"/>
    <x v="10"/>
    <s v="#10-4 1/8&quot; x 9 1/2&quot; Premium Diagonal Seam Envelopes"/>
    <x v="3030"/>
    <n v="4"/>
    <n v="28.33"/>
    <x v="3"/>
    <x v="3"/>
  </r>
  <r>
    <n v="45412"/>
    <x v="87"/>
    <x v="2"/>
    <x v="2"/>
    <x v="6"/>
    <s v="Polycom SoundPoint IP 450 VoIP phone"/>
    <x v="4399"/>
    <n v="5"/>
    <n v="-158.1"/>
    <x v="3"/>
    <x v="3"/>
  </r>
  <r>
    <n v="45412"/>
    <x v="87"/>
    <x v="2"/>
    <x v="0"/>
    <x v="3"/>
    <s v="GBC VeloBind Cover Sets"/>
    <x v="670"/>
    <n v="3"/>
    <n v="-9.26"/>
    <x v="3"/>
    <x v="3"/>
  </r>
  <r>
    <n v="45412"/>
    <x v="326"/>
    <x v="16"/>
    <x v="0"/>
    <x v="1"/>
    <s v="Avery 474"/>
    <x v="1012"/>
    <n v="2"/>
    <n v="1.67"/>
    <x v="3"/>
    <x v="3"/>
  </r>
  <r>
    <n v="45412"/>
    <x v="326"/>
    <x v="16"/>
    <x v="0"/>
    <x v="4"/>
    <s v="Staples in misc. colors"/>
    <x v="4076"/>
    <n v="3"/>
    <n v="4.8499999999999996"/>
    <x v="3"/>
    <x v="3"/>
  </r>
  <r>
    <n v="45412"/>
    <x v="326"/>
    <x v="16"/>
    <x v="0"/>
    <x v="1"/>
    <s v="Avery 499"/>
    <x v="1177"/>
    <n v="3"/>
    <n v="3.88"/>
    <x v="3"/>
    <x v="3"/>
  </r>
  <r>
    <n v="45412"/>
    <x v="531"/>
    <x v="16"/>
    <x v="1"/>
    <x v="8"/>
    <s v="3M Hangers With Command Adhesive"/>
    <x v="1379"/>
    <n v="8"/>
    <n v="6.22"/>
    <x v="3"/>
    <x v="3"/>
  </r>
  <r>
    <n v="45412"/>
    <x v="531"/>
    <x v="16"/>
    <x v="2"/>
    <x v="9"/>
    <s v="Maxell 4.7GB DVD+R 5/Pack"/>
    <x v="2039"/>
    <n v="3"/>
    <n v="0.74"/>
    <x v="3"/>
    <x v="3"/>
  </r>
  <r>
    <n v="45412"/>
    <x v="467"/>
    <x v="10"/>
    <x v="0"/>
    <x v="0"/>
    <s v="Xerox 222"/>
    <x v="320"/>
    <n v="2"/>
    <n v="3.63"/>
    <x v="3"/>
    <x v="3"/>
  </r>
  <r>
    <n v="45412"/>
    <x v="685"/>
    <x v="37"/>
    <x v="0"/>
    <x v="1"/>
    <s v="Avery 5"/>
    <x v="1235"/>
    <n v="2"/>
    <n v="2.82"/>
    <x v="3"/>
    <x v="3"/>
  </r>
  <r>
    <n v="45412"/>
    <x v="529"/>
    <x v="1"/>
    <x v="0"/>
    <x v="3"/>
    <s v="GBC Linen Binding Covers"/>
    <x v="4482"/>
    <n v="7"/>
    <n v="-69.400000000000006"/>
    <x v="3"/>
    <x v="3"/>
  </r>
  <r>
    <n v="45412"/>
    <x v="525"/>
    <x v="3"/>
    <x v="0"/>
    <x v="0"/>
    <s v="Xerox 1919"/>
    <x v="4483"/>
    <n v="4"/>
    <n v="80.34"/>
    <x v="3"/>
    <x v="3"/>
  </r>
  <r>
    <n v="45412"/>
    <x v="351"/>
    <x v="3"/>
    <x v="1"/>
    <x v="8"/>
    <s v="Seth Thomas 16&quot; Steel Case Clock"/>
    <x v="92"/>
    <n v="2"/>
    <n v="21.44"/>
    <x v="3"/>
    <x v="3"/>
  </r>
  <r>
    <n v="45412"/>
    <x v="351"/>
    <x v="3"/>
    <x v="0"/>
    <x v="10"/>
    <s v="#10- 4 1/8&quot; x 9 1/2&quot; Security-Tint Envelopes"/>
    <x v="3084"/>
    <n v="4"/>
    <n v="14.97"/>
    <x v="3"/>
    <x v="3"/>
  </r>
  <r>
    <n v="45412"/>
    <x v="400"/>
    <x v="3"/>
    <x v="0"/>
    <x v="4"/>
    <s v="Faber Castell Col-Erase Pencils"/>
    <x v="4219"/>
    <n v="2"/>
    <n v="4.01"/>
    <x v="3"/>
    <x v="3"/>
  </r>
  <r>
    <n v="45412"/>
    <x v="327"/>
    <x v="3"/>
    <x v="0"/>
    <x v="3"/>
    <s v="Fellowes Black Plastic Comb Bindings"/>
    <x v="4484"/>
    <n v="5"/>
    <n v="7.55"/>
    <x v="3"/>
    <x v="3"/>
  </r>
  <r>
    <n v="45412"/>
    <x v="772"/>
    <x v="16"/>
    <x v="0"/>
    <x v="3"/>
    <s v="Acco PRESSTEX Data Binder with Storage Hooks, Light Blue, 9 1/2&quot; X 11&quot;"/>
    <x v="726"/>
    <n v="3"/>
    <n v="-3.55"/>
    <x v="3"/>
    <x v="3"/>
  </r>
  <r>
    <n v="45412"/>
    <x v="772"/>
    <x v="16"/>
    <x v="1"/>
    <x v="8"/>
    <s v="Tenex B1-RE Series Chair Mats for Low Pile Carpets"/>
    <x v="4485"/>
    <n v="6"/>
    <n v="-8.2799999999999994"/>
    <x v="3"/>
    <x v="3"/>
  </r>
  <r>
    <n v="45413"/>
    <x v="694"/>
    <x v="13"/>
    <x v="2"/>
    <x v="9"/>
    <s v="Maxell 74 Minute CDR, 10/Pack"/>
    <x v="1229"/>
    <n v="5"/>
    <n v="18.09"/>
    <x v="4"/>
    <x v="3"/>
  </r>
  <r>
    <n v="45413"/>
    <x v="740"/>
    <x v="16"/>
    <x v="0"/>
    <x v="14"/>
    <s v="Kleencut Forged Office Shears by Acme United Corporation"/>
    <x v="2179"/>
    <n v="2"/>
    <n v="0.42"/>
    <x v="4"/>
    <x v="3"/>
  </r>
  <r>
    <n v="45413"/>
    <x v="740"/>
    <x v="16"/>
    <x v="1"/>
    <x v="13"/>
    <s v="Bush Advantage Collection Racetrack Conference Table"/>
    <x v="4486"/>
    <n v="4"/>
    <n v="-458.15"/>
    <x v="4"/>
    <x v="3"/>
  </r>
  <r>
    <n v="45413"/>
    <x v="740"/>
    <x v="16"/>
    <x v="1"/>
    <x v="5"/>
    <s v="HON 5400 Series Task Chairs for Big and Tall"/>
    <x v="1675"/>
    <n v="5"/>
    <n v="0"/>
    <x v="4"/>
    <x v="3"/>
  </r>
  <r>
    <n v="45413"/>
    <x v="316"/>
    <x v="16"/>
    <x v="1"/>
    <x v="11"/>
    <s v="Bush Somerset Collection Bookcase"/>
    <x v="231"/>
    <n v="3"/>
    <n v="-15.72"/>
    <x v="4"/>
    <x v="3"/>
  </r>
  <r>
    <n v="45413"/>
    <x v="316"/>
    <x v="16"/>
    <x v="0"/>
    <x v="1"/>
    <s v="Avery 492"/>
    <x v="1012"/>
    <n v="2"/>
    <n v="1.5"/>
    <x v="4"/>
    <x v="3"/>
  </r>
  <r>
    <n v="45414"/>
    <x v="360"/>
    <x v="23"/>
    <x v="1"/>
    <x v="8"/>
    <s v="Eldon Advantage Chair Mats for Low to Medium Pile Carpets"/>
    <x v="2368"/>
    <n v="3"/>
    <n v="12.99"/>
    <x v="4"/>
    <x v="3"/>
  </r>
  <r>
    <n v="45414"/>
    <x v="551"/>
    <x v="3"/>
    <x v="2"/>
    <x v="9"/>
    <s v="LogitechÂ MX Performance Wireless Mouse"/>
    <x v="3617"/>
    <n v="4"/>
    <n v="59.04"/>
    <x v="4"/>
    <x v="3"/>
  </r>
  <r>
    <n v="45414"/>
    <x v="118"/>
    <x v="3"/>
    <x v="0"/>
    <x v="0"/>
    <s v="Adams &quot;While You Were Out&quot; Message Pads"/>
    <x v="1210"/>
    <n v="5"/>
    <n v="7.07"/>
    <x v="4"/>
    <x v="3"/>
  </r>
  <r>
    <n v="45414"/>
    <x v="118"/>
    <x v="3"/>
    <x v="0"/>
    <x v="4"/>
    <s v="Newell 34"/>
    <x v="144"/>
    <n v="3"/>
    <n v="15.48"/>
    <x v="4"/>
    <x v="3"/>
  </r>
  <r>
    <n v="45414"/>
    <x v="118"/>
    <x v="3"/>
    <x v="0"/>
    <x v="0"/>
    <s v="Adams Phone Message Book, 200 Message Capacity, 8 1/16Â” x 11Â”"/>
    <x v="3152"/>
    <n v="5"/>
    <n v="15.82"/>
    <x v="4"/>
    <x v="3"/>
  </r>
  <r>
    <n v="45415"/>
    <x v="504"/>
    <x v="3"/>
    <x v="0"/>
    <x v="2"/>
    <s v="Multi-Use Personal File Cart and Caster Set, Three Stacking Bins"/>
    <x v="1211"/>
    <n v="2"/>
    <n v="19.47"/>
    <x v="4"/>
    <x v="3"/>
  </r>
  <r>
    <n v="45415"/>
    <x v="504"/>
    <x v="3"/>
    <x v="0"/>
    <x v="2"/>
    <s v="Fellowes Stor/Drawer Steel Plus Storage Drawers"/>
    <x v="4487"/>
    <n v="8"/>
    <n v="45.81"/>
    <x v="4"/>
    <x v="3"/>
  </r>
  <r>
    <n v="45415"/>
    <x v="575"/>
    <x v="3"/>
    <x v="0"/>
    <x v="0"/>
    <s v="Xerox 2"/>
    <x v="499"/>
    <n v="4"/>
    <n v="12.44"/>
    <x v="4"/>
    <x v="3"/>
  </r>
  <r>
    <n v="45415"/>
    <x v="575"/>
    <x v="3"/>
    <x v="0"/>
    <x v="4"/>
    <s v="Newell 350"/>
    <x v="44"/>
    <n v="7"/>
    <n v="6.66"/>
    <x v="4"/>
    <x v="3"/>
  </r>
  <r>
    <n v="45415"/>
    <x v="731"/>
    <x v="2"/>
    <x v="1"/>
    <x v="8"/>
    <s v="Career Cubicle Clock, 8 1/4&quot;, Black"/>
    <x v="4488"/>
    <n v="2"/>
    <n v="7.3"/>
    <x v="4"/>
    <x v="3"/>
  </r>
  <r>
    <n v="45415"/>
    <x v="731"/>
    <x v="2"/>
    <x v="0"/>
    <x v="3"/>
    <s v="Wilson Jones Legal Size Ring Binders"/>
    <x v="4489"/>
    <n v="4"/>
    <n v="-17.59"/>
    <x v="4"/>
    <x v="3"/>
  </r>
  <r>
    <n v="45415"/>
    <x v="731"/>
    <x v="2"/>
    <x v="1"/>
    <x v="13"/>
    <s v="Bevis 36 x 72 Conference Tables"/>
    <x v="4490"/>
    <n v="5"/>
    <n v="-112.04"/>
    <x v="4"/>
    <x v="3"/>
  </r>
  <r>
    <n v="45415"/>
    <x v="731"/>
    <x v="2"/>
    <x v="0"/>
    <x v="3"/>
    <s v="Wilson Jones Elliptical Ring 3 1/2&quot; Capacity Binders, 800 sheets"/>
    <x v="2047"/>
    <n v="5"/>
    <n v="-44.94"/>
    <x v="4"/>
    <x v="3"/>
  </r>
  <r>
    <n v="45415"/>
    <x v="731"/>
    <x v="2"/>
    <x v="0"/>
    <x v="7"/>
    <s v="Advantus Plastic Paper Clips"/>
    <x v="436"/>
    <n v="2"/>
    <n v="2.8"/>
    <x v="4"/>
    <x v="3"/>
  </r>
  <r>
    <n v="45416"/>
    <x v="754"/>
    <x v="3"/>
    <x v="2"/>
    <x v="6"/>
    <s v="Motorola L804"/>
    <x v="4491"/>
    <n v="5"/>
    <n v="20.7"/>
    <x v="4"/>
    <x v="3"/>
  </r>
  <r>
    <n v="45416"/>
    <x v="754"/>
    <x v="3"/>
    <x v="0"/>
    <x v="0"/>
    <s v="Things To Do Today Pad"/>
    <x v="3690"/>
    <n v="3"/>
    <n v="8.4499999999999993"/>
    <x v="4"/>
    <x v="3"/>
  </r>
  <r>
    <n v="45416"/>
    <x v="754"/>
    <x v="3"/>
    <x v="1"/>
    <x v="13"/>
    <s v="Bretford Rectangular Conference Table Tops"/>
    <x v="4492"/>
    <n v="1"/>
    <n v="11.28"/>
    <x v="4"/>
    <x v="3"/>
  </r>
  <r>
    <n v="45416"/>
    <x v="575"/>
    <x v="6"/>
    <x v="0"/>
    <x v="0"/>
    <s v="Black Print Carbonless Snap-Off Rapid Letter, 8 1/2&quot; x 7&quot;"/>
    <x v="4493"/>
    <n v="1"/>
    <n v="4.0999999999999996"/>
    <x v="4"/>
    <x v="3"/>
  </r>
  <r>
    <n v="45416"/>
    <x v="575"/>
    <x v="6"/>
    <x v="0"/>
    <x v="2"/>
    <s v="Letter Size Cart"/>
    <x v="4494"/>
    <n v="4"/>
    <n v="165.72"/>
    <x v="4"/>
    <x v="3"/>
  </r>
  <r>
    <n v="45416"/>
    <x v="575"/>
    <x v="6"/>
    <x v="0"/>
    <x v="0"/>
    <s v="Xerox 23"/>
    <x v="331"/>
    <n v="5"/>
    <n v="15.55"/>
    <x v="4"/>
    <x v="3"/>
  </r>
  <r>
    <n v="45416"/>
    <x v="575"/>
    <x v="6"/>
    <x v="0"/>
    <x v="2"/>
    <s v="Tenex Personal Self-Stacking Standard File Box, Black/Gray"/>
    <x v="4495"/>
    <n v="1"/>
    <n v="4.57"/>
    <x v="4"/>
    <x v="3"/>
  </r>
  <r>
    <n v="45416"/>
    <x v="489"/>
    <x v="10"/>
    <x v="0"/>
    <x v="3"/>
    <s v="DXL Angle-View Binders with Locking Rings by Samsill"/>
    <x v="3714"/>
    <n v="1"/>
    <n v="-1.93"/>
    <x v="4"/>
    <x v="3"/>
  </r>
  <r>
    <n v="45416"/>
    <x v="168"/>
    <x v="2"/>
    <x v="0"/>
    <x v="3"/>
    <s v="Black Avery Memo-Size 3-Ring Binder, 5 1/2&quot; x 8 1/2&quot;"/>
    <x v="2233"/>
    <n v="2"/>
    <n v="-1.54"/>
    <x v="4"/>
    <x v="3"/>
  </r>
  <r>
    <n v="45416"/>
    <x v="168"/>
    <x v="2"/>
    <x v="0"/>
    <x v="3"/>
    <s v="Avery 3 1/2&quot; Diskette Storage Pages, 10/Pack"/>
    <x v="4496"/>
    <n v="3"/>
    <n v="-7.52"/>
    <x v="4"/>
    <x v="3"/>
  </r>
  <r>
    <n v="45416"/>
    <x v="393"/>
    <x v="3"/>
    <x v="0"/>
    <x v="12"/>
    <s v="Acco 7-Outlet Masterpiece Power Center, Wihtout Fax/Phone Line Protection"/>
    <x v="4497"/>
    <n v="2"/>
    <n v="72.95"/>
    <x v="4"/>
    <x v="3"/>
  </r>
  <r>
    <n v="45417"/>
    <x v="536"/>
    <x v="3"/>
    <x v="0"/>
    <x v="10"/>
    <s v="Peel &amp; Seel Recycled Catalog Envelopes, Brown"/>
    <x v="3100"/>
    <n v="2"/>
    <n v="11.58"/>
    <x v="4"/>
    <x v="3"/>
  </r>
  <r>
    <n v="45417"/>
    <x v="384"/>
    <x v="26"/>
    <x v="0"/>
    <x v="10"/>
    <s v="Redi-Strip #10 Envelopes, 4 1/8 x 9 1/2"/>
    <x v="866"/>
    <n v="9"/>
    <n v="7.43"/>
    <x v="4"/>
    <x v="3"/>
  </r>
  <r>
    <n v="45417"/>
    <x v="384"/>
    <x v="26"/>
    <x v="0"/>
    <x v="3"/>
    <s v="Avery Durable Slant Ring Binders, No Labels"/>
    <x v="3464"/>
    <n v="8"/>
    <n v="-7.32"/>
    <x v="4"/>
    <x v="3"/>
  </r>
  <r>
    <n v="45417"/>
    <x v="384"/>
    <x v="26"/>
    <x v="1"/>
    <x v="11"/>
    <s v="Bestar Classic Bookcase"/>
    <x v="1886"/>
    <n v="3"/>
    <n v="-152.97999999999999"/>
    <x v="4"/>
    <x v="3"/>
  </r>
  <r>
    <n v="45417"/>
    <x v="598"/>
    <x v="4"/>
    <x v="0"/>
    <x v="3"/>
    <s v="Ibico Covers for Plastic or Wire Binding Elements"/>
    <x v="1027"/>
    <n v="3"/>
    <n v="15.53"/>
    <x v="4"/>
    <x v="3"/>
  </r>
  <r>
    <n v="45417"/>
    <x v="170"/>
    <x v="20"/>
    <x v="0"/>
    <x v="0"/>
    <s v="Xerox 1923"/>
    <x v="1667"/>
    <n v="1"/>
    <n v="3.21"/>
    <x v="4"/>
    <x v="3"/>
  </r>
  <r>
    <n v="45418"/>
    <x v="770"/>
    <x v="1"/>
    <x v="0"/>
    <x v="4"/>
    <s v="Blackstonian Pencils"/>
    <x v="1754"/>
    <n v="3"/>
    <n v="0.64"/>
    <x v="4"/>
    <x v="3"/>
  </r>
  <r>
    <n v="45418"/>
    <x v="770"/>
    <x v="1"/>
    <x v="2"/>
    <x v="9"/>
    <s v="ImationÂ Secure+ Hardware Encrypted USB 2.0Â Flash Drive; 16GB"/>
    <x v="1462"/>
    <n v="7"/>
    <n v="76.64"/>
    <x v="4"/>
    <x v="3"/>
  </r>
  <r>
    <n v="45418"/>
    <x v="460"/>
    <x v="20"/>
    <x v="0"/>
    <x v="1"/>
    <s v="Avery 505"/>
    <x v="225"/>
    <n v="4"/>
    <n v="29.6"/>
    <x v="4"/>
    <x v="3"/>
  </r>
  <r>
    <n v="45418"/>
    <x v="333"/>
    <x v="6"/>
    <x v="0"/>
    <x v="4"/>
    <s v="Dixon Ticonderoga Core-Lock Colored Pencils"/>
    <x v="4498"/>
    <n v="6"/>
    <n v="18.04"/>
    <x v="4"/>
    <x v="3"/>
  </r>
  <r>
    <n v="45418"/>
    <x v="159"/>
    <x v="0"/>
    <x v="0"/>
    <x v="3"/>
    <s v="Avery Durable Poly Binders"/>
    <x v="4499"/>
    <n v="10"/>
    <n v="-18.8"/>
    <x v="4"/>
    <x v="3"/>
  </r>
  <r>
    <n v="45418"/>
    <x v="159"/>
    <x v="0"/>
    <x v="1"/>
    <x v="11"/>
    <s v="Sauder Mission Library with Doors, Fruitwood Finish"/>
    <x v="4500"/>
    <n v="7"/>
    <n v="-119.19"/>
    <x v="4"/>
    <x v="3"/>
  </r>
  <r>
    <n v="45418"/>
    <x v="159"/>
    <x v="0"/>
    <x v="0"/>
    <x v="2"/>
    <s v="Fellowes Staxonsteel Drawer Files"/>
    <x v="2358"/>
    <n v="5"/>
    <n v="-57.95"/>
    <x v="4"/>
    <x v="3"/>
  </r>
  <r>
    <n v="45418"/>
    <x v="2"/>
    <x v="25"/>
    <x v="0"/>
    <x v="3"/>
    <s v="Wilson Jones Century Plastic Molded Ring Binders"/>
    <x v="4501"/>
    <n v="11"/>
    <n v="-52.55"/>
    <x v="4"/>
    <x v="3"/>
  </r>
  <r>
    <n v="45418"/>
    <x v="2"/>
    <x v="25"/>
    <x v="2"/>
    <x v="6"/>
    <s v="GE 30524EE4"/>
    <x v="1522"/>
    <n v="4"/>
    <n v="70.56"/>
    <x v="4"/>
    <x v="3"/>
  </r>
  <r>
    <n v="45418"/>
    <x v="2"/>
    <x v="25"/>
    <x v="0"/>
    <x v="1"/>
    <s v="Avery 4027 File Folder Labels for Dot Matrix Printers, 5000 Labels per Box, White"/>
    <x v="3397"/>
    <n v="5"/>
    <n v="39.69"/>
    <x v="4"/>
    <x v="3"/>
  </r>
  <r>
    <n v="45418"/>
    <x v="603"/>
    <x v="3"/>
    <x v="0"/>
    <x v="12"/>
    <s v="Eureka The Boss Cordless Rechargeable Stick Vac"/>
    <x v="2826"/>
    <n v="3"/>
    <n v="41.29"/>
    <x v="4"/>
    <x v="3"/>
  </r>
  <r>
    <n v="45418"/>
    <x v="440"/>
    <x v="12"/>
    <x v="0"/>
    <x v="0"/>
    <s v="Xerox 1883"/>
    <x v="4502"/>
    <n v="4"/>
    <n v="27.44"/>
    <x v="4"/>
    <x v="3"/>
  </r>
  <r>
    <n v="45418"/>
    <x v="467"/>
    <x v="1"/>
    <x v="2"/>
    <x v="9"/>
    <s v="Kensington Orbit Wireless Mobile Trackball for PC and Mac"/>
    <x v="1961"/>
    <n v="4"/>
    <n v="28.8"/>
    <x v="4"/>
    <x v="3"/>
  </r>
  <r>
    <n v="45419"/>
    <x v="602"/>
    <x v="14"/>
    <x v="1"/>
    <x v="5"/>
    <s v="Hon 4070 Series Pagoda Armless Upholstered Stacking Chairs"/>
    <x v="4503"/>
    <n v="5"/>
    <n v="423.01"/>
    <x v="4"/>
    <x v="3"/>
  </r>
  <r>
    <n v="45419"/>
    <x v="602"/>
    <x v="14"/>
    <x v="1"/>
    <x v="5"/>
    <s v="SAFCO Optional Arm Kit for Workspace Cribbage Stacking Chair"/>
    <x v="4504"/>
    <n v="1"/>
    <n v="7.46"/>
    <x v="4"/>
    <x v="3"/>
  </r>
  <r>
    <n v="45419"/>
    <x v="602"/>
    <x v="14"/>
    <x v="1"/>
    <x v="5"/>
    <s v="Safco Contoured Stacking Chairs"/>
    <x v="4505"/>
    <n v="2"/>
    <n v="119.2"/>
    <x v="4"/>
    <x v="3"/>
  </r>
  <r>
    <n v="45419"/>
    <x v="602"/>
    <x v="14"/>
    <x v="0"/>
    <x v="12"/>
    <s v="Belkin Premiere Surge Master II 8-outlet surge protector"/>
    <x v="4506"/>
    <n v="2"/>
    <n v="18.46"/>
    <x v="4"/>
    <x v="3"/>
  </r>
  <r>
    <n v="45419"/>
    <x v="692"/>
    <x v="3"/>
    <x v="2"/>
    <x v="9"/>
    <s v="Logitech G600 MMO Gaming Mouse"/>
    <x v="2232"/>
    <n v="1"/>
    <n v="28.8"/>
    <x v="4"/>
    <x v="3"/>
  </r>
  <r>
    <n v="45419"/>
    <x v="246"/>
    <x v="3"/>
    <x v="2"/>
    <x v="6"/>
    <s v="Blue Parrot B250XT Professional Grade Wireless BluetoothÂ HeadsetÂ with"/>
    <x v="3457"/>
    <n v="7"/>
    <n v="52.49"/>
    <x v="4"/>
    <x v="3"/>
  </r>
  <r>
    <n v="45420"/>
    <x v="496"/>
    <x v="10"/>
    <x v="1"/>
    <x v="5"/>
    <s v="Global Chrome Stack Chair"/>
    <x v="1435"/>
    <n v="2"/>
    <n v="-2.06"/>
    <x v="4"/>
    <x v="3"/>
  </r>
  <r>
    <n v="45420"/>
    <x v="577"/>
    <x v="3"/>
    <x v="2"/>
    <x v="16"/>
    <s v="Canon Imageclass D680 Copier / Fax"/>
    <x v="4507"/>
    <n v="6"/>
    <n v="1049.99"/>
    <x v="4"/>
    <x v="3"/>
  </r>
  <r>
    <n v="45420"/>
    <x v="351"/>
    <x v="2"/>
    <x v="1"/>
    <x v="5"/>
    <s v="Global Armless Task Chair, Royal Blue"/>
    <x v="1910"/>
    <n v="3"/>
    <n v="-23.78"/>
    <x v="4"/>
    <x v="3"/>
  </r>
  <r>
    <n v="45420"/>
    <x v="147"/>
    <x v="3"/>
    <x v="0"/>
    <x v="12"/>
    <s v="Fellowes Mighty 8 Compact Surge Protector"/>
    <x v="4508"/>
    <n v="4"/>
    <n v="22.7"/>
    <x v="4"/>
    <x v="3"/>
  </r>
  <r>
    <n v="45420"/>
    <x v="290"/>
    <x v="0"/>
    <x v="0"/>
    <x v="0"/>
    <s v="Xerox 1997"/>
    <x v="598"/>
    <n v="8"/>
    <n v="14.52"/>
    <x v="4"/>
    <x v="3"/>
  </r>
  <r>
    <n v="45421"/>
    <x v="91"/>
    <x v="25"/>
    <x v="0"/>
    <x v="10"/>
    <s v="Tyvek  Top-Opening Peel &amp; Seel Envelopes, Plain White"/>
    <x v="4509"/>
    <n v="3"/>
    <n v="22.02"/>
    <x v="4"/>
    <x v="3"/>
  </r>
  <r>
    <n v="45421"/>
    <x v="91"/>
    <x v="25"/>
    <x v="1"/>
    <x v="5"/>
    <s v="Harbour Creations Steel Folding Chair"/>
    <x v="2604"/>
    <n v="3"/>
    <n v="25.88"/>
    <x v="4"/>
    <x v="3"/>
  </r>
  <r>
    <n v="45421"/>
    <x v="162"/>
    <x v="22"/>
    <x v="0"/>
    <x v="3"/>
    <s v="GBC Velobind Prepunched Cover Sets, Regency Series"/>
    <x v="4510"/>
    <n v="5"/>
    <n v="46.23"/>
    <x v="4"/>
    <x v="3"/>
  </r>
  <r>
    <n v="45421"/>
    <x v="162"/>
    <x v="22"/>
    <x v="0"/>
    <x v="2"/>
    <s v="Home/Office Personal File Carts"/>
    <x v="3269"/>
    <n v="3"/>
    <n v="26.07"/>
    <x v="4"/>
    <x v="3"/>
  </r>
  <r>
    <n v="45421"/>
    <x v="162"/>
    <x v="22"/>
    <x v="1"/>
    <x v="13"/>
    <s v="Riverside Furniture Oval Coffee Table, Oval End Table, End Table with Drawer"/>
    <x v="4511"/>
    <n v="1"/>
    <n v="63.11"/>
    <x v="4"/>
    <x v="3"/>
  </r>
  <r>
    <n v="45421"/>
    <x v="162"/>
    <x v="22"/>
    <x v="0"/>
    <x v="2"/>
    <s v="Rogers Profile Extra Capacity Storage Tub"/>
    <x v="273"/>
    <n v="4"/>
    <n v="2.68"/>
    <x v="4"/>
    <x v="3"/>
  </r>
  <r>
    <n v="45421"/>
    <x v="162"/>
    <x v="22"/>
    <x v="2"/>
    <x v="9"/>
    <s v="Razer Kraken 7.1 Surround Sound Over Ear USB Gaming Headset"/>
    <x v="766"/>
    <n v="2"/>
    <n v="87.99"/>
    <x v="4"/>
    <x v="3"/>
  </r>
  <r>
    <n v="45423"/>
    <x v="269"/>
    <x v="22"/>
    <x v="0"/>
    <x v="0"/>
    <s v="Ampad Phone Message Book, Recycled, 400 Message Capacity, 5 Â¾Â” x 11Â”"/>
    <x v="3899"/>
    <n v="6"/>
    <n v="16.850000000000001"/>
    <x v="4"/>
    <x v="3"/>
  </r>
  <r>
    <n v="45423"/>
    <x v="269"/>
    <x v="22"/>
    <x v="0"/>
    <x v="1"/>
    <s v="Avery 50"/>
    <x v="3580"/>
    <n v="3"/>
    <n v="17.670000000000002"/>
    <x v="4"/>
    <x v="3"/>
  </r>
  <r>
    <n v="45423"/>
    <x v="269"/>
    <x v="22"/>
    <x v="0"/>
    <x v="3"/>
    <s v="Acco Flexible ACCOHIDE Square Ring Data Binder, Dark Blue, 11 1/2&quot; X 14&quot; 7/8&quot;"/>
    <x v="4512"/>
    <n v="2"/>
    <n v="9.44"/>
    <x v="4"/>
    <x v="3"/>
  </r>
  <r>
    <n v="45423"/>
    <x v="488"/>
    <x v="0"/>
    <x v="0"/>
    <x v="4"/>
    <s v="Newell 348"/>
    <x v="607"/>
    <n v="2"/>
    <n v="0.59"/>
    <x v="4"/>
    <x v="3"/>
  </r>
  <r>
    <n v="45423"/>
    <x v="488"/>
    <x v="0"/>
    <x v="0"/>
    <x v="2"/>
    <s v="Safco Commercial Shelving"/>
    <x v="4513"/>
    <n v="2"/>
    <n v="-14.88"/>
    <x v="4"/>
    <x v="3"/>
  </r>
  <r>
    <n v="45423"/>
    <x v="488"/>
    <x v="0"/>
    <x v="0"/>
    <x v="0"/>
    <s v="Xerox 1927"/>
    <x v="966"/>
    <n v="2"/>
    <n v="2.14"/>
    <x v="4"/>
    <x v="3"/>
  </r>
  <r>
    <n v="45423"/>
    <x v="488"/>
    <x v="0"/>
    <x v="1"/>
    <x v="8"/>
    <s v="Telescoping Adjustable Floor Lamp"/>
    <x v="436"/>
    <n v="1"/>
    <n v="-7"/>
    <x v="4"/>
    <x v="3"/>
  </r>
  <r>
    <n v="45423"/>
    <x v="477"/>
    <x v="12"/>
    <x v="1"/>
    <x v="11"/>
    <s v="Bestar Classic Bookcase"/>
    <x v="4514"/>
    <n v="7"/>
    <n v="-356.96"/>
    <x v="4"/>
    <x v="3"/>
  </r>
  <r>
    <n v="45423"/>
    <x v="456"/>
    <x v="20"/>
    <x v="0"/>
    <x v="4"/>
    <s v="Panasonic KP-4ABK Battery-Operated Pencil Sharpener"/>
    <x v="56"/>
    <n v="3"/>
    <n v="12.74"/>
    <x v="4"/>
    <x v="3"/>
  </r>
  <r>
    <n v="45424"/>
    <x v="296"/>
    <x v="0"/>
    <x v="0"/>
    <x v="2"/>
    <s v="Fellowes Bankers Box Stor/Drawer Steel Plus"/>
    <x v="4515"/>
    <n v="5"/>
    <n v="-15.99"/>
    <x v="4"/>
    <x v="3"/>
  </r>
  <r>
    <n v="45424"/>
    <x v="296"/>
    <x v="0"/>
    <x v="0"/>
    <x v="3"/>
    <s v="Wilson Jones Elliptical Ring 3 1/2&quot; Capacity Binders, 800 sheets"/>
    <x v="85"/>
    <n v="4"/>
    <n v="-53.07"/>
    <x v="4"/>
    <x v="3"/>
  </r>
  <r>
    <n v="45424"/>
    <x v="74"/>
    <x v="32"/>
    <x v="0"/>
    <x v="0"/>
    <s v="TOPS Carbonless Receipt Book, Four 2-3/4 x 7-1/4 Money Receipts per Page"/>
    <x v="4516"/>
    <n v="5"/>
    <n v="42.05"/>
    <x v="4"/>
    <x v="3"/>
  </r>
  <r>
    <n v="45424"/>
    <x v="425"/>
    <x v="10"/>
    <x v="0"/>
    <x v="4"/>
    <s v="Newell 347"/>
    <x v="1207"/>
    <n v="3"/>
    <n v="1.1599999999999999"/>
    <x v="4"/>
    <x v="3"/>
  </r>
  <r>
    <n v="45424"/>
    <x v="345"/>
    <x v="3"/>
    <x v="0"/>
    <x v="14"/>
    <s v="Compact Automatic Electric Letter Opener"/>
    <x v="106"/>
    <n v="2"/>
    <n v="4.7699999999999996"/>
    <x v="4"/>
    <x v="3"/>
  </r>
  <r>
    <n v="45424"/>
    <x v="345"/>
    <x v="3"/>
    <x v="0"/>
    <x v="12"/>
    <s v="Hoover Commercial Soft Guard Upright Vacuum And Disposable Filtration Bags"/>
    <x v="4517"/>
    <n v="1"/>
    <n v="2.1"/>
    <x v="4"/>
    <x v="3"/>
  </r>
  <r>
    <n v="45424"/>
    <x v="345"/>
    <x v="3"/>
    <x v="1"/>
    <x v="13"/>
    <s v="Lesro Sheffield Collection Coffee Table, End Table, Center Table, Corner Table"/>
    <x v="4518"/>
    <n v="5"/>
    <n v="-10.71"/>
    <x v="4"/>
    <x v="3"/>
  </r>
  <r>
    <n v="45424"/>
    <x v="345"/>
    <x v="3"/>
    <x v="0"/>
    <x v="3"/>
    <s v="DXL Angle-View Binders with Locking Rings, Black"/>
    <x v="4519"/>
    <n v="4"/>
    <n v="6.47"/>
    <x v="4"/>
    <x v="3"/>
  </r>
  <r>
    <n v="45424"/>
    <x v="657"/>
    <x v="10"/>
    <x v="0"/>
    <x v="1"/>
    <s v="Avery 501"/>
    <x v="1408"/>
    <n v="2"/>
    <n v="1.99"/>
    <x v="4"/>
    <x v="3"/>
  </r>
  <r>
    <n v="45424"/>
    <x v="273"/>
    <x v="23"/>
    <x v="1"/>
    <x v="8"/>
    <s v="DAX Cubicle Frames, 8-1/2 x 11"/>
    <x v="4520"/>
    <n v="5"/>
    <n v="15.43"/>
    <x v="4"/>
    <x v="3"/>
  </r>
  <r>
    <n v="45424"/>
    <x v="273"/>
    <x v="23"/>
    <x v="0"/>
    <x v="1"/>
    <s v="Smead Alpha-Z Color-Coded Second Alphabetical Labels and Starter Set"/>
    <x v="1059"/>
    <n v="2"/>
    <n v="2.96"/>
    <x v="4"/>
    <x v="3"/>
  </r>
  <r>
    <n v="45424"/>
    <x v="273"/>
    <x v="23"/>
    <x v="0"/>
    <x v="14"/>
    <s v="Acme Titanium Bonded Scissors"/>
    <x v="4521"/>
    <n v="2"/>
    <n v="4.42"/>
    <x v="4"/>
    <x v="3"/>
  </r>
  <r>
    <n v="45424"/>
    <x v="273"/>
    <x v="23"/>
    <x v="2"/>
    <x v="9"/>
    <s v="Maxell Pro 80 Minute CD-R, 10/Pack"/>
    <x v="4522"/>
    <n v="5"/>
    <n v="34.96"/>
    <x v="4"/>
    <x v="3"/>
  </r>
  <r>
    <n v="45425"/>
    <x v="237"/>
    <x v="3"/>
    <x v="0"/>
    <x v="1"/>
    <s v="Self-Adhesive Address Labels for Typewriters by Universal"/>
    <x v="875"/>
    <n v="8"/>
    <n v="27.49"/>
    <x v="4"/>
    <x v="3"/>
  </r>
  <r>
    <n v="45425"/>
    <x v="291"/>
    <x v="18"/>
    <x v="0"/>
    <x v="10"/>
    <s v="Tyvek Side-Opening Peel &amp; Seel Expanding Envelopes"/>
    <x v="81"/>
    <n v="2"/>
    <n v="81.430000000000007"/>
    <x v="4"/>
    <x v="3"/>
  </r>
  <r>
    <n v="45425"/>
    <x v="291"/>
    <x v="18"/>
    <x v="0"/>
    <x v="3"/>
    <s v="Ibico Hi-Tech Manual Binding System"/>
    <x v="4523"/>
    <n v="3"/>
    <n v="411.74"/>
    <x v="4"/>
    <x v="3"/>
  </r>
  <r>
    <n v="45425"/>
    <x v="291"/>
    <x v="18"/>
    <x v="2"/>
    <x v="6"/>
    <s v="Plantronics Calisto P620-M USB Wireless Speakerphone System"/>
    <x v="165"/>
    <n v="3"/>
    <n v="158.75"/>
    <x v="4"/>
    <x v="3"/>
  </r>
  <r>
    <n v="45425"/>
    <x v="291"/>
    <x v="18"/>
    <x v="0"/>
    <x v="2"/>
    <s v="Tennsco 6- and 18-Compartment Lockers"/>
    <x v="4524"/>
    <n v="2"/>
    <n v="95.46"/>
    <x v="4"/>
    <x v="3"/>
  </r>
  <r>
    <n v="45425"/>
    <x v="291"/>
    <x v="18"/>
    <x v="0"/>
    <x v="0"/>
    <s v="Hammermill CopyPlus Copy Paper (20Lb. and 84 Bright)"/>
    <x v="98"/>
    <n v="3"/>
    <n v="7.32"/>
    <x v="4"/>
    <x v="3"/>
  </r>
  <r>
    <n v="45425"/>
    <x v="249"/>
    <x v="7"/>
    <x v="0"/>
    <x v="3"/>
    <s v="GBC Twin Loop Wire Binding Elements"/>
    <x v="4525"/>
    <n v="9"/>
    <n v="149.76"/>
    <x v="4"/>
    <x v="3"/>
  </r>
  <r>
    <n v="45425"/>
    <x v="136"/>
    <x v="15"/>
    <x v="0"/>
    <x v="12"/>
    <s v="Fellowes Basic Home/Office Series Surge Protectors"/>
    <x v="1983"/>
    <n v="2"/>
    <n v="2.34"/>
    <x v="4"/>
    <x v="3"/>
  </r>
  <r>
    <n v="45425"/>
    <x v="772"/>
    <x v="2"/>
    <x v="1"/>
    <x v="5"/>
    <s v="Office Star - Mesh Screen back chair with Vinyl seat"/>
    <x v="4122"/>
    <n v="5"/>
    <n v="-124.43"/>
    <x v="4"/>
    <x v="3"/>
  </r>
  <r>
    <n v="45426"/>
    <x v="137"/>
    <x v="3"/>
    <x v="1"/>
    <x v="8"/>
    <s v="Eldon Stackable Tray, Side-Load, Legal, Smoke"/>
    <x v="645"/>
    <n v="2"/>
    <n v="6.22"/>
    <x v="4"/>
    <x v="3"/>
  </r>
  <r>
    <n v="45426"/>
    <x v="137"/>
    <x v="3"/>
    <x v="2"/>
    <x v="9"/>
    <s v="Razer Tiamat Over Ear 7.1 Surround Sound PC Gaming Headset"/>
    <x v="2588"/>
    <n v="7"/>
    <n v="601.97"/>
    <x v="4"/>
    <x v="3"/>
  </r>
  <r>
    <n v="45426"/>
    <x v="67"/>
    <x v="29"/>
    <x v="0"/>
    <x v="10"/>
    <s v="Fashion Color Clasp Envelopes"/>
    <x v="4526"/>
    <n v="9"/>
    <n v="23.86"/>
    <x v="4"/>
    <x v="3"/>
  </r>
  <r>
    <n v="45426"/>
    <x v="596"/>
    <x v="20"/>
    <x v="2"/>
    <x v="6"/>
    <s v="Google Nexus 5"/>
    <x v="4527"/>
    <n v="3"/>
    <n v="134.99"/>
    <x v="4"/>
    <x v="3"/>
  </r>
  <r>
    <n v="45426"/>
    <x v="596"/>
    <x v="20"/>
    <x v="0"/>
    <x v="2"/>
    <s v="X-Rack File for Hanging Folders"/>
    <x v="1264"/>
    <n v="2"/>
    <n v="5.87"/>
    <x v="4"/>
    <x v="3"/>
  </r>
  <r>
    <n v="45426"/>
    <x v="127"/>
    <x v="22"/>
    <x v="0"/>
    <x v="0"/>
    <s v="Xerox 1917"/>
    <x v="4528"/>
    <n v="9"/>
    <n v="206.89"/>
    <x v="4"/>
    <x v="3"/>
  </r>
  <r>
    <n v="45426"/>
    <x v="127"/>
    <x v="22"/>
    <x v="0"/>
    <x v="14"/>
    <s v="Martin-Yale Premier Letter Opener"/>
    <x v="4529"/>
    <n v="5"/>
    <n v="1.93"/>
    <x v="4"/>
    <x v="3"/>
  </r>
  <r>
    <n v="45426"/>
    <x v="217"/>
    <x v="0"/>
    <x v="1"/>
    <x v="5"/>
    <s v="Global Commerce Series Low-Back Swivel/Tilt Chairs"/>
    <x v="4291"/>
    <n v="5"/>
    <n v="-12.85"/>
    <x v="4"/>
    <x v="3"/>
  </r>
  <r>
    <n v="45426"/>
    <x v="217"/>
    <x v="0"/>
    <x v="0"/>
    <x v="4"/>
    <s v="Newell 309"/>
    <x v="2505"/>
    <n v="5"/>
    <n v="5.78"/>
    <x v="4"/>
    <x v="3"/>
  </r>
  <r>
    <n v="45426"/>
    <x v="217"/>
    <x v="0"/>
    <x v="0"/>
    <x v="0"/>
    <s v="Xerox 1936"/>
    <x v="1839"/>
    <n v="3"/>
    <n v="16.18"/>
    <x v="4"/>
    <x v="3"/>
  </r>
  <r>
    <n v="45426"/>
    <x v="217"/>
    <x v="0"/>
    <x v="2"/>
    <x v="6"/>
    <s v="PayAnywhere Card Reader"/>
    <x v="539"/>
    <n v="1"/>
    <n v="0.7"/>
    <x v="4"/>
    <x v="3"/>
  </r>
  <r>
    <n v="45426"/>
    <x v="217"/>
    <x v="0"/>
    <x v="0"/>
    <x v="0"/>
    <s v="Xerox 1937"/>
    <x v="3384"/>
    <n v="2"/>
    <n v="26.9"/>
    <x v="4"/>
    <x v="3"/>
  </r>
  <r>
    <n v="45426"/>
    <x v="8"/>
    <x v="36"/>
    <x v="0"/>
    <x v="4"/>
    <s v="OIC #2 Pencils, Medium Soft"/>
    <x v="572"/>
    <n v="2"/>
    <n v="1.0900000000000001"/>
    <x v="4"/>
    <x v="3"/>
  </r>
  <r>
    <n v="45426"/>
    <x v="8"/>
    <x v="36"/>
    <x v="0"/>
    <x v="4"/>
    <s v="Prang Colored Pencils"/>
    <x v="2742"/>
    <n v="5"/>
    <n v="6.62"/>
    <x v="4"/>
    <x v="3"/>
  </r>
  <r>
    <n v="45426"/>
    <x v="8"/>
    <x v="36"/>
    <x v="0"/>
    <x v="4"/>
    <s v="Eberhard Faber 3 1/2&quot; Golf Pencils"/>
    <x v="4530"/>
    <n v="5"/>
    <n v="9.3000000000000007"/>
    <x v="4"/>
    <x v="3"/>
  </r>
  <r>
    <n v="45426"/>
    <x v="8"/>
    <x v="36"/>
    <x v="2"/>
    <x v="9"/>
    <s v="Belkin F8E887 USB Wired Ergonomic Keyboard"/>
    <x v="1236"/>
    <n v="3"/>
    <n v="18.89"/>
    <x v="4"/>
    <x v="3"/>
  </r>
  <r>
    <n v="45426"/>
    <x v="8"/>
    <x v="36"/>
    <x v="1"/>
    <x v="5"/>
    <s v="Office Star - Contemporary Task Swivel chair with Loop Arms, Charcoal"/>
    <x v="3905"/>
    <n v="2"/>
    <n v="23.58"/>
    <x v="4"/>
    <x v="3"/>
  </r>
  <r>
    <n v="45426"/>
    <x v="8"/>
    <x v="36"/>
    <x v="0"/>
    <x v="1"/>
    <s v="Avery 505"/>
    <x v="4531"/>
    <n v="5"/>
    <n v="37"/>
    <x v="4"/>
    <x v="3"/>
  </r>
  <r>
    <n v="45426"/>
    <x v="0"/>
    <x v="10"/>
    <x v="0"/>
    <x v="3"/>
    <s v="Premium Transparent Presentation Covers, No Pattern/Clear, 8 1/2&quot; x 11&quot;"/>
    <x v="4532"/>
    <n v="5"/>
    <n v="-46.54"/>
    <x v="4"/>
    <x v="3"/>
  </r>
  <r>
    <n v="45426"/>
    <x v="0"/>
    <x v="10"/>
    <x v="0"/>
    <x v="1"/>
    <s v="Avery 502"/>
    <x v="466"/>
    <n v="2"/>
    <n v="1.76"/>
    <x v="4"/>
    <x v="3"/>
  </r>
  <r>
    <n v="45426"/>
    <x v="0"/>
    <x v="10"/>
    <x v="0"/>
    <x v="0"/>
    <s v="Xerox 19"/>
    <x v="2061"/>
    <n v="1"/>
    <n v="7.75"/>
    <x v="4"/>
    <x v="3"/>
  </r>
  <r>
    <n v="45427"/>
    <x v="409"/>
    <x v="12"/>
    <x v="2"/>
    <x v="6"/>
    <s v="Logitech B530 USBÂ HeadsetÂ -Â headsetÂ - Full size, Binaural"/>
    <x v="4533"/>
    <n v="1"/>
    <n v="2.59"/>
    <x v="4"/>
    <x v="3"/>
  </r>
  <r>
    <n v="45427"/>
    <x v="409"/>
    <x v="12"/>
    <x v="0"/>
    <x v="3"/>
    <s v="Avery Durable Slant Ring Binders"/>
    <x v="2307"/>
    <n v="2"/>
    <n v="-3.17"/>
    <x v="4"/>
    <x v="3"/>
  </r>
  <r>
    <n v="45427"/>
    <x v="409"/>
    <x v="12"/>
    <x v="0"/>
    <x v="0"/>
    <s v="Universal Ultra Bright White Copier/Laser Paper, 8 1/2&quot; x 11&quot;, Ream"/>
    <x v="143"/>
    <n v="3"/>
    <n v="5.64"/>
    <x v="4"/>
    <x v="3"/>
  </r>
  <r>
    <n v="45427"/>
    <x v="80"/>
    <x v="22"/>
    <x v="1"/>
    <x v="8"/>
    <s v="24-Hour Round Wall Clock"/>
    <x v="418"/>
    <n v="2"/>
    <n v="17.18"/>
    <x v="4"/>
    <x v="3"/>
  </r>
  <r>
    <n v="45427"/>
    <x v="80"/>
    <x v="22"/>
    <x v="1"/>
    <x v="5"/>
    <s v="SAFCO Optional Arm Kit for Workspace Cribbage Stacking Chair"/>
    <x v="4534"/>
    <n v="2"/>
    <n v="4.26"/>
    <x v="4"/>
    <x v="3"/>
  </r>
  <r>
    <n v="45427"/>
    <x v="80"/>
    <x v="22"/>
    <x v="1"/>
    <x v="5"/>
    <s v="SAFCO Arco Folding Chair"/>
    <x v="4535"/>
    <n v="1"/>
    <n v="24.86"/>
    <x v="4"/>
    <x v="3"/>
  </r>
  <r>
    <n v="45427"/>
    <x v="448"/>
    <x v="1"/>
    <x v="0"/>
    <x v="0"/>
    <s v="Xerox 1880"/>
    <x v="2221"/>
    <n v="2"/>
    <n v="19.14"/>
    <x v="4"/>
    <x v="3"/>
  </r>
  <r>
    <n v="45427"/>
    <x v="448"/>
    <x v="1"/>
    <x v="2"/>
    <x v="6"/>
    <s v="QVS USB Car Charger 2-Port 2.1Amp for iPod/iPhone/iPad/iPad 2/iPad 3"/>
    <x v="997"/>
    <n v="2"/>
    <n v="3.48"/>
    <x v="4"/>
    <x v="3"/>
  </r>
  <r>
    <n v="45428"/>
    <x v="522"/>
    <x v="10"/>
    <x v="0"/>
    <x v="2"/>
    <s v="SAFCO Commercial Wire Shelving, Black"/>
    <x v="1909"/>
    <n v="2"/>
    <n v="-55.26"/>
    <x v="4"/>
    <x v="3"/>
  </r>
  <r>
    <n v="45430"/>
    <x v="248"/>
    <x v="2"/>
    <x v="2"/>
    <x v="9"/>
    <s v="KeyTronicÂ KT800P2 -Â KeyboardÂ - Black"/>
    <x v="4536"/>
    <n v="3"/>
    <n v="-0.9"/>
    <x v="4"/>
    <x v="3"/>
  </r>
  <r>
    <n v="45430"/>
    <x v="18"/>
    <x v="20"/>
    <x v="1"/>
    <x v="8"/>
    <s v="Master Caster Door Stop, Large Neon Orange"/>
    <x v="93"/>
    <n v="2"/>
    <n v="6.26"/>
    <x v="4"/>
    <x v="3"/>
  </r>
  <r>
    <n v="45430"/>
    <x v="18"/>
    <x v="20"/>
    <x v="0"/>
    <x v="3"/>
    <s v="Acco Pressboard Covers with Storage Hooks, 9 1/2&quot; x 11&quot;, Executive Red"/>
    <x v="3603"/>
    <n v="1"/>
    <n v="1.03"/>
    <x v="4"/>
    <x v="3"/>
  </r>
  <r>
    <n v="45430"/>
    <x v="113"/>
    <x v="0"/>
    <x v="0"/>
    <x v="3"/>
    <s v="Acco Pressboard Covers with Storage Hooks, 14 7/8&quot; x 11&quot;, Light Blue"/>
    <x v="4537"/>
    <n v="7"/>
    <n v="-10.65"/>
    <x v="4"/>
    <x v="3"/>
  </r>
  <r>
    <n v="45430"/>
    <x v="113"/>
    <x v="0"/>
    <x v="0"/>
    <x v="3"/>
    <s v="Avery Framed View Binder, EZD Ring (Locking), Navy, 1 1/2&quot;"/>
    <x v="4538"/>
    <n v="1"/>
    <n v="-3.29"/>
    <x v="4"/>
    <x v="3"/>
  </r>
  <r>
    <n v="45430"/>
    <x v="113"/>
    <x v="0"/>
    <x v="0"/>
    <x v="2"/>
    <s v="Plastic Stacking Crates &amp; Casters"/>
    <x v="3719"/>
    <n v="2"/>
    <n v="0.67"/>
    <x v="4"/>
    <x v="3"/>
  </r>
  <r>
    <n v="45430"/>
    <x v="735"/>
    <x v="4"/>
    <x v="0"/>
    <x v="12"/>
    <s v="Acco Six-Outlet Power Strip, 4' Cord Length"/>
    <x v="4539"/>
    <n v="2"/>
    <n v="4.4800000000000004"/>
    <x v="4"/>
    <x v="3"/>
  </r>
  <r>
    <n v="45430"/>
    <x v="735"/>
    <x v="4"/>
    <x v="1"/>
    <x v="11"/>
    <s v="Hon 4-Shelf Metal Bookcases"/>
    <x v="2874"/>
    <n v="3"/>
    <n v="75.739999999999995"/>
    <x v="4"/>
    <x v="3"/>
  </r>
  <r>
    <n v="45430"/>
    <x v="735"/>
    <x v="4"/>
    <x v="2"/>
    <x v="6"/>
    <s v="QVS USB Car Charger 2-Port 2.1Amp for iPod/iPhone/iPad/iPad 2/iPad 3"/>
    <x v="4540"/>
    <n v="5"/>
    <n v="15.64"/>
    <x v="4"/>
    <x v="3"/>
  </r>
  <r>
    <n v="45430"/>
    <x v="735"/>
    <x v="4"/>
    <x v="0"/>
    <x v="3"/>
    <s v="Poly Designer Cover &amp; Back"/>
    <x v="3635"/>
    <n v="6"/>
    <n v="54.69"/>
    <x v="4"/>
    <x v="3"/>
  </r>
  <r>
    <n v="45430"/>
    <x v="735"/>
    <x v="4"/>
    <x v="2"/>
    <x v="6"/>
    <s v="Apple EarPods with Remote and Mic"/>
    <x v="1081"/>
    <n v="2"/>
    <n v="15.67"/>
    <x v="4"/>
    <x v="3"/>
  </r>
  <r>
    <n v="45430"/>
    <x v="579"/>
    <x v="11"/>
    <x v="2"/>
    <x v="6"/>
    <s v="Aastra 6757i CT Wireless VoIP phone"/>
    <x v="2599"/>
    <n v="2"/>
    <n v="38.78"/>
    <x v="4"/>
    <x v="3"/>
  </r>
  <r>
    <n v="45430"/>
    <x v="367"/>
    <x v="24"/>
    <x v="0"/>
    <x v="12"/>
    <s v="Avanti 1.7 Cu. Ft. Refrigerator"/>
    <x v="3432"/>
    <n v="7"/>
    <n v="197.92"/>
    <x v="4"/>
    <x v="3"/>
  </r>
  <r>
    <n v="45430"/>
    <x v="367"/>
    <x v="24"/>
    <x v="2"/>
    <x v="6"/>
    <s v="Motorola HK250 Universal Bluetooth Headset"/>
    <x v="3860"/>
    <n v="5"/>
    <n v="2.2999999999999998"/>
    <x v="4"/>
    <x v="3"/>
  </r>
  <r>
    <n v="45430"/>
    <x v="367"/>
    <x v="24"/>
    <x v="0"/>
    <x v="3"/>
    <s v="Universal Recycled Hanging Pressboard Report Binders, Letter Size"/>
    <x v="179"/>
    <n v="7"/>
    <n v="20.73"/>
    <x v="4"/>
    <x v="3"/>
  </r>
  <r>
    <n v="45430"/>
    <x v="688"/>
    <x v="1"/>
    <x v="1"/>
    <x v="8"/>
    <s v="Flat Face Poster Frame"/>
    <x v="3219"/>
    <n v="3"/>
    <n v="-10.17"/>
    <x v="4"/>
    <x v="3"/>
  </r>
  <r>
    <n v="45430"/>
    <x v="688"/>
    <x v="1"/>
    <x v="1"/>
    <x v="8"/>
    <s v="C-Line Cubicle Keepers Polyproplyene Holder With Velcro Backings"/>
    <x v="4541"/>
    <n v="1"/>
    <n v="-0.99"/>
    <x v="4"/>
    <x v="3"/>
  </r>
  <r>
    <n v="45431"/>
    <x v="372"/>
    <x v="22"/>
    <x v="0"/>
    <x v="12"/>
    <s v="Belkin Premiere Surge Master II 8-outlet surge protector"/>
    <x v="4542"/>
    <n v="2"/>
    <n v="28.18"/>
    <x v="4"/>
    <x v="3"/>
  </r>
  <r>
    <n v="45431"/>
    <x v="138"/>
    <x v="20"/>
    <x v="0"/>
    <x v="12"/>
    <s v="Bionaire Personal Warm Mist Humidifier/Vaporizer"/>
    <x v="4543"/>
    <n v="6"/>
    <n v="109.72"/>
    <x v="4"/>
    <x v="3"/>
  </r>
  <r>
    <n v="45431"/>
    <x v="138"/>
    <x v="20"/>
    <x v="2"/>
    <x v="6"/>
    <s v="Nortel Meridian M3904 Professional Digital phone"/>
    <x v="2235"/>
    <n v="2"/>
    <n v="89.31"/>
    <x v="4"/>
    <x v="3"/>
  </r>
  <r>
    <n v="45431"/>
    <x v="138"/>
    <x v="20"/>
    <x v="2"/>
    <x v="9"/>
    <s v="Logitech Wireless Performance Mouse MX for PC and Mac"/>
    <x v="306"/>
    <n v="3"/>
    <n v="113.99"/>
    <x v="4"/>
    <x v="3"/>
  </r>
  <r>
    <n v="45431"/>
    <x v="59"/>
    <x v="4"/>
    <x v="2"/>
    <x v="9"/>
    <s v="Kingston Digital DataTraveler 32GB USB 2.0"/>
    <x v="409"/>
    <n v="4"/>
    <n v="4.07"/>
    <x v="4"/>
    <x v="3"/>
  </r>
  <r>
    <n v="45431"/>
    <x v="59"/>
    <x v="4"/>
    <x v="2"/>
    <x v="6"/>
    <s v="Nokia Lumia 925"/>
    <x v="883"/>
    <n v="3"/>
    <n v="98.27"/>
    <x v="4"/>
    <x v="3"/>
  </r>
  <r>
    <n v="45431"/>
    <x v="59"/>
    <x v="4"/>
    <x v="1"/>
    <x v="11"/>
    <s v="O'Sullivan 2-Door Barrister Bookcase in Odessa Pine"/>
    <x v="1137"/>
    <n v="9"/>
    <n v="374.63"/>
    <x v="4"/>
    <x v="3"/>
  </r>
  <r>
    <n v="45431"/>
    <x v="59"/>
    <x v="4"/>
    <x v="0"/>
    <x v="0"/>
    <s v="Xerox 1945"/>
    <x v="4317"/>
    <n v="7"/>
    <n v="140.6"/>
    <x v="4"/>
    <x v="3"/>
  </r>
  <r>
    <n v="45431"/>
    <x v="288"/>
    <x v="3"/>
    <x v="1"/>
    <x v="5"/>
    <s v="Situations Contoured Folding Chairs, 4/Set"/>
    <x v="2781"/>
    <n v="12"/>
    <n v="42.59"/>
    <x v="4"/>
    <x v="3"/>
  </r>
  <r>
    <n v="45431"/>
    <x v="288"/>
    <x v="3"/>
    <x v="0"/>
    <x v="4"/>
    <s v="Newell 310"/>
    <x v="567"/>
    <n v="2"/>
    <n v="1.02"/>
    <x v="4"/>
    <x v="3"/>
  </r>
  <r>
    <n v="45431"/>
    <x v="288"/>
    <x v="3"/>
    <x v="0"/>
    <x v="4"/>
    <s v="Newell 314"/>
    <x v="614"/>
    <n v="1"/>
    <n v="1.4"/>
    <x v="4"/>
    <x v="3"/>
  </r>
  <r>
    <n v="45431"/>
    <x v="288"/>
    <x v="3"/>
    <x v="2"/>
    <x v="9"/>
    <s v="SanDisk Cruzer 64 GB USB Flash Drive"/>
    <x v="4544"/>
    <n v="1"/>
    <n v="10.9"/>
    <x v="4"/>
    <x v="3"/>
  </r>
  <r>
    <n v="45431"/>
    <x v="405"/>
    <x v="4"/>
    <x v="0"/>
    <x v="0"/>
    <s v="Tops White Computer Printout Paper"/>
    <x v="1633"/>
    <n v="4"/>
    <n v="91.95"/>
    <x v="4"/>
    <x v="3"/>
  </r>
  <r>
    <n v="45431"/>
    <x v="225"/>
    <x v="1"/>
    <x v="0"/>
    <x v="0"/>
    <s v="Things To Do Today Spiral Book"/>
    <x v="4545"/>
    <n v="6"/>
    <n v="13.78"/>
    <x v="4"/>
    <x v="3"/>
  </r>
  <r>
    <n v="45431"/>
    <x v="80"/>
    <x v="0"/>
    <x v="2"/>
    <x v="6"/>
    <s v="Jabra Supreme Plus Driver EditionÂ Headset"/>
    <x v="4546"/>
    <n v="1"/>
    <n v="9.6"/>
    <x v="4"/>
    <x v="3"/>
  </r>
  <r>
    <n v="45431"/>
    <x v="80"/>
    <x v="0"/>
    <x v="0"/>
    <x v="1"/>
    <s v="Avery 491"/>
    <x v="3740"/>
    <n v="4"/>
    <n v="4.3"/>
    <x v="4"/>
    <x v="3"/>
  </r>
  <r>
    <n v="45431"/>
    <x v="512"/>
    <x v="15"/>
    <x v="1"/>
    <x v="5"/>
    <s v="Office Star - Mesh Screen back chair with Vinyl seat"/>
    <x v="231"/>
    <n v="3"/>
    <n v="-35.36"/>
    <x v="4"/>
    <x v="3"/>
  </r>
  <r>
    <n v="45431"/>
    <x v="512"/>
    <x v="15"/>
    <x v="0"/>
    <x v="0"/>
    <s v="Xerox 1949"/>
    <x v="1483"/>
    <n v="7"/>
    <n v="10.11"/>
    <x v="4"/>
    <x v="3"/>
  </r>
  <r>
    <n v="45431"/>
    <x v="52"/>
    <x v="3"/>
    <x v="0"/>
    <x v="3"/>
    <s v="GBC Twin Loop Wire Binding Elements"/>
    <x v="4547"/>
    <n v="5"/>
    <n v="49.92"/>
    <x v="4"/>
    <x v="3"/>
  </r>
  <r>
    <n v="45431"/>
    <x v="37"/>
    <x v="33"/>
    <x v="0"/>
    <x v="3"/>
    <s v="Wilson Jones Four-Pocket Poly Binders"/>
    <x v="212"/>
    <n v="4"/>
    <n v="12.82"/>
    <x v="4"/>
    <x v="3"/>
  </r>
  <r>
    <n v="45432"/>
    <x v="115"/>
    <x v="47"/>
    <x v="0"/>
    <x v="4"/>
    <s v="Boston 1645 Deluxe Heavier-Duty Electric Pencil Sharpener"/>
    <x v="4548"/>
    <n v="3"/>
    <n v="35.619999999999997"/>
    <x v="4"/>
    <x v="3"/>
  </r>
  <r>
    <n v="45432"/>
    <x v="115"/>
    <x v="47"/>
    <x v="0"/>
    <x v="4"/>
    <s v="BIC Brite Liner Highlighters, Chisel Tip"/>
    <x v="499"/>
    <n v="4"/>
    <n v="8.2899999999999991"/>
    <x v="4"/>
    <x v="3"/>
  </r>
  <r>
    <n v="45432"/>
    <x v="115"/>
    <x v="47"/>
    <x v="0"/>
    <x v="2"/>
    <s v="Fellowes High-Stak Drawer Files"/>
    <x v="3519"/>
    <n v="4"/>
    <n v="162.09"/>
    <x v="4"/>
    <x v="3"/>
  </r>
  <r>
    <n v="45432"/>
    <x v="115"/>
    <x v="47"/>
    <x v="0"/>
    <x v="7"/>
    <s v="Staples"/>
    <x v="217"/>
    <n v="3"/>
    <n v="3.48"/>
    <x v="4"/>
    <x v="3"/>
  </r>
  <r>
    <n v="45432"/>
    <x v="115"/>
    <x v="47"/>
    <x v="0"/>
    <x v="4"/>
    <s v="Binney &amp; Smith inkTank Desk Highlighter, Chisel Tip, Yellow, 12/Box"/>
    <x v="4549"/>
    <n v="10"/>
    <n v="7.1"/>
    <x v="4"/>
    <x v="3"/>
  </r>
  <r>
    <n v="45432"/>
    <x v="684"/>
    <x v="3"/>
    <x v="1"/>
    <x v="5"/>
    <s v="Global Geo Office Task Chair, Gray"/>
    <x v="4550"/>
    <n v="8"/>
    <n v="-97.18"/>
    <x v="4"/>
    <x v="3"/>
  </r>
  <r>
    <n v="45432"/>
    <x v="684"/>
    <x v="3"/>
    <x v="1"/>
    <x v="8"/>
    <s v="G.E. Halogen Desk Lamp Bulbs"/>
    <x v="3029"/>
    <n v="1"/>
    <n v="3.35"/>
    <x v="4"/>
    <x v="3"/>
  </r>
  <r>
    <n v="45432"/>
    <x v="684"/>
    <x v="3"/>
    <x v="2"/>
    <x v="15"/>
    <s v="Okidata B400 Printer"/>
    <x v="4551"/>
    <n v="1"/>
    <n v="38.61"/>
    <x v="4"/>
    <x v="3"/>
  </r>
  <r>
    <n v="45432"/>
    <x v="444"/>
    <x v="14"/>
    <x v="0"/>
    <x v="3"/>
    <s v="Square Ring Data Binders, Rigid 75 Pt. Covers, 11&quot; x 14-7/8&quot;"/>
    <x v="2838"/>
    <n v="2"/>
    <n v="19.809999999999999"/>
    <x v="4"/>
    <x v="3"/>
  </r>
  <r>
    <n v="45432"/>
    <x v="247"/>
    <x v="17"/>
    <x v="0"/>
    <x v="3"/>
    <s v="Wilson Jones Impact Binders"/>
    <x v="832"/>
    <n v="2"/>
    <n v="3"/>
    <x v="4"/>
    <x v="3"/>
  </r>
  <r>
    <n v="45432"/>
    <x v="247"/>
    <x v="17"/>
    <x v="2"/>
    <x v="6"/>
    <s v="Motorola L703CM"/>
    <x v="4552"/>
    <n v="9"/>
    <n v="70.2"/>
    <x v="4"/>
    <x v="3"/>
  </r>
  <r>
    <n v="45432"/>
    <x v="247"/>
    <x v="17"/>
    <x v="0"/>
    <x v="12"/>
    <s v="Fellowes Basic Home/Office Series Surge Protectors"/>
    <x v="4553"/>
    <n v="5"/>
    <n v="18.82"/>
    <x v="4"/>
    <x v="3"/>
  </r>
  <r>
    <n v="45433"/>
    <x v="130"/>
    <x v="20"/>
    <x v="1"/>
    <x v="8"/>
    <s v="Luxo Professional Magnifying Clamp-On Fluorescent Lamps"/>
    <x v="4554"/>
    <n v="5"/>
    <n v="72.81"/>
    <x v="4"/>
    <x v="3"/>
  </r>
  <r>
    <n v="45433"/>
    <x v="130"/>
    <x v="20"/>
    <x v="0"/>
    <x v="4"/>
    <s v="Bulldog Table or Wall-Mount Pencil Sharpener"/>
    <x v="4555"/>
    <n v="3"/>
    <n v="5.21"/>
    <x v="4"/>
    <x v="3"/>
  </r>
  <r>
    <n v="45434"/>
    <x v="224"/>
    <x v="1"/>
    <x v="1"/>
    <x v="5"/>
    <s v="High-Back Leather Manager's Chair"/>
    <x v="1673"/>
    <n v="2"/>
    <n v="-54.6"/>
    <x v="4"/>
    <x v="3"/>
  </r>
  <r>
    <n v="45434"/>
    <x v="224"/>
    <x v="1"/>
    <x v="0"/>
    <x v="3"/>
    <s v="Avery Durable Slant Ring Binders, No Labels"/>
    <x v="4556"/>
    <n v="2"/>
    <n v="-2.63"/>
    <x v="4"/>
    <x v="3"/>
  </r>
  <r>
    <n v="45434"/>
    <x v="224"/>
    <x v="1"/>
    <x v="0"/>
    <x v="14"/>
    <s v="Acme Forged Steel Scissors with Black Enamel Handles"/>
    <x v="362"/>
    <n v="3"/>
    <n v="2.5099999999999998"/>
    <x v="4"/>
    <x v="3"/>
  </r>
  <r>
    <n v="45434"/>
    <x v="281"/>
    <x v="3"/>
    <x v="2"/>
    <x v="9"/>
    <s v="Maxell 74 Minute CDR, 10/Pack"/>
    <x v="961"/>
    <n v="7"/>
    <n v="25.33"/>
    <x v="4"/>
    <x v="3"/>
  </r>
  <r>
    <n v="45434"/>
    <x v="556"/>
    <x v="3"/>
    <x v="0"/>
    <x v="4"/>
    <s v="SANFORD Major Accent Highlighters"/>
    <x v="4557"/>
    <n v="7"/>
    <n v="18.829999999999998"/>
    <x v="4"/>
    <x v="3"/>
  </r>
  <r>
    <n v="45434"/>
    <x v="58"/>
    <x v="3"/>
    <x v="0"/>
    <x v="4"/>
    <s v="Newell 350"/>
    <x v="1026"/>
    <n v="3"/>
    <n v="2.85"/>
    <x v="4"/>
    <x v="3"/>
  </r>
  <r>
    <n v="45434"/>
    <x v="58"/>
    <x v="3"/>
    <x v="0"/>
    <x v="4"/>
    <s v="Newell 333"/>
    <x v="2573"/>
    <n v="1"/>
    <n v="0.72"/>
    <x v="4"/>
    <x v="3"/>
  </r>
  <r>
    <n v="45435"/>
    <x v="6"/>
    <x v="3"/>
    <x v="1"/>
    <x v="13"/>
    <s v="Lesro Sheffield Collection Coffee Table, End Table, Center Table, Corner Table"/>
    <x v="4558"/>
    <n v="3"/>
    <n v="-6.42"/>
    <x v="4"/>
    <x v="3"/>
  </r>
  <r>
    <n v="45435"/>
    <x v="318"/>
    <x v="0"/>
    <x v="0"/>
    <x v="7"/>
    <s v="OIC Thumb-Tacks"/>
    <x v="4559"/>
    <n v="2"/>
    <n v="0.62"/>
    <x v="4"/>
    <x v="3"/>
  </r>
  <r>
    <n v="45435"/>
    <x v="318"/>
    <x v="0"/>
    <x v="0"/>
    <x v="12"/>
    <s v="Acco 6 Outlet Guardian Premium Plus Surge Suppressor"/>
    <x v="4560"/>
    <n v="5"/>
    <n v="-46.72"/>
    <x v="4"/>
    <x v="3"/>
  </r>
  <r>
    <n v="45435"/>
    <x v="318"/>
    <x v="0"/>
    <x v="0"/>
    <x v="2"/>
    <s v="Tennsco Commercial Shelving"/>
    <x v="4561"/>
    <n v="3"/>
    <n v="-11.59"/>
    <x v="4"/>
    <x v="3"/>
  </r>
  <r>
    <n v="45435"/>
    <x v="318"/>
    <x v="0"/>
    <x v="0"/>
    <x v="3"/>
    <s v="Storex Dura Pro Binders"/>
    <x v="3965"/>
    <n v="1"/>
    <n v="-1.96"/>
    <x v="4"/>
    <x v="3"/>
  </r>
  <r>
    <n v="45437"/>
    <x v="772"/>
    <x v="4"/>
    <x v="0"/>
    <x v="3"/>
    <s v="Recycled Easel Ring Binders"/>
    <x v="2063"/>
    <n v="2"/>
    <n v="13.43"/>
    <x v="4"/>
    <x v="3"/>
  </r>
  <r>
    <n v="45437"/>
    <x v="335"/>
    <x v="20"/>
    <x v="0"/>
    <x v="3"/>
    <s v="GBC DocuBind P100 Manual Binding Machine"/>
    <x v="4562"/>
    <n v="5"/>
    <n v="207.48"/>
    <x v="4"/>
    <x v="3"/>
  </r>
  <r>
    <n v="45437"/>
    <x v="335"/>
    <x v="20"/>
    <x v="2"/>
    <x v="9"/>
    <s v="ImationÂ 8gb Micro Traveldrive Usb 2.0Â Flash Drive"/>
    <x v="3256"/>
    <n v="8"/>
    <n v="13.2"/>
    <x v="4"/>
    <x v="3"/>
  </r>
  <r>
    <n v="45437"/>
    <x v="335"/>
    <x v="20"/>
    <x v="0"/>
    <x v="7"/>
    <s v="Acco Hot Clips Clips to Go"/>
    <x v="4563"/>
    <n v="1"/>
    <n v="1.48"/>
    <x v="4"/>
    <x v="3"/>
  </r>
  <r>
    <n v="45437"/>
    <x v="335"/>
    <x v="20"/>
    <x v="1"/>
    <x v="8"/>
    <s v="Eldon 200 Class Desk Accessories"/>
    <x v="125"/>
    <n v="3"/>
    <n v="6.03"/>
    <x v="4"/>
    <x v="3"/>
  </r>
  <r>
    <n v="45437"/>
    <x v="506"/>
    <x v="0"/>
    <x v="0"/>
    <x v="2"/>
    <s v="Iris 3-Drawer Stacking Bin, Black"/>
    <x v="4564"/>
    <n v="3"/>
    <n v="-11.28"/>
    <x v="4"/>
    <x v="3"/>
  </r>
  <r>
    <n v="45438"/>
    <x v="566"/>
    <x v="5"/>
    <x v="0"/>
    <x v="12"/>
    <s v="Belkin 8-Outlet Premiere SurgeMaster II Surge Protectors"/>
    <x v="4565"/>
    <n v="3"/>
    <n v="62.53"/>
    <x v="4"/>
    <x v="3"/>
  </r>
  <r>
    <n v="45438"/>
    <x v="566"/>
    <x v="5"/>
    <x v="0"/>
    <x v="14"/>
    <s v="Martin-Yale Premier Letter Opener"/>
    <x v="2858"/>
    <n v="2"/>
    <n v="0.77"/>
    <x v="4"/>
    <x v="3"/>
  </r>
  <r>
    <n v="45438"/>
    <x v="240"/>
    <x v="6"/>
    <x v="2"/>
    <x v="9"/>
    <s v="Verbatim Slim CD and DVD Storage Cases, 50/Pack"/>
    <x v="2955"/>
    <n v="2"/>
    <n v="6.92"/>
    <x v="4"/>
    <x v="3"/>
  </r>
  <r>
    <n v="45438"/>
    <x v="101"/>
    <x v="3"/>
    <x v="0"/>
    <x v="0"/>
    <s v="Xerox 201"/>
    <x v="115"/>
    <n v="2"/>
    <n v="6.22"/>
    <x v="4"/>
    <x v="3"/>
  </r>
  <r>
    <n v="45439"/>
    <x v="233"/>
    <x v="5"/>
    <x v="0"/>
    <x v="3"/>
    <s v="Binding Machine Supplies"/>
    <x v="3427"/>
    <n v="2"/>
    <n v="28"/>
    <x v="4"/>
    <x v="3"/>
  </r>
  <r>
    <n v="45439"/>
    <x v="233"/>
    <x v="5"/>
    <x v="2"/>
    <x v="6"/>
    <s v="Google Nexus 5"/>
    <x v="4527"/>
    <n v="3"/>
    <n v="134.99"/>
    <x v="4"/>
    <x v="3"/>
  </r>
  <r>
    <n v="45439"/>
    <x v="281"/>
    <x v="15"/>
    <x v="0"/>
    <x v="0"/>
    <s v="Xerox 2"/>
    <x v="499"/>
    <n v="5"/>
    <n v="9.07"/>
    <x v="4"/>
    <x v="3"/>
  </r>
  <r>
    <n v="45439"/>
    <x v="132"/>
    <x v="22"/>
    <x v="2"/>
    <x v="9"/>
    <s v="Logitech Desktop MK120 Mouse and keyboard Combo"/>
    <x v="3832"/>
    <n v="6"/>
    <n v="9.82"/>
    <x v="4"/>
    <x v="3"/>
  </r>
  <r>
    <n v="45439"/>
    <x v="132"/>
    <x v="22"/>
    <x v="0"/>
    <x v="4"/>
    <s v="Staples in misc. colors"/>
    <x v="2316"/>
    <n v="3"/>
    <n v="7.86"/>
    <x v="4"/>
    <x v="3"/>
  </r>
  <r>
    <n v="45439"/>
    <x v="229"/>
    <x v="34"/>
    <x v="1"/>
    <x v="8"/>
    <s v="Eldon 400 Class Desk Accessories, Black Carbon"/>
    <x v="555"/>
    <n v="4"/>
    <n v="14.7"/>
    <x v="4"/>
    <x v="3"/>
  </r>
  <r>
    <n v="45439"/>
    <x v="229"/>
    <x v="34"/>
    <x v="0"/>
    <x v="2"/>
    <s v="Fellowes Stor/Drawer Steel Plus Storage Drawers"/>
    <x v="4566"/>
    <n v="5"/>
    <n v="28.63"/>
    <x v="4"/>
    <x v="3"/>
  </r>
  <r>
    <n v="45439"/>
    <x v="229"/>
    <x v="34"/>
    <x v="2"/>
    <x v="6"/>
    <s v="Nokia Lumia 925"/>
    <x v="250"/>
    <n v="3"/>
    <n v="22.68"/>
    <x v="4"/>
    <x v="3"/>
  </r>
  <r>
    <n v="45439"/>
    <x v="416"/>
    <x v="39"/>
    <x v="1"/>
    <x v="8"/>
    <s v="Electrix Architect's Clamp-On Swing Arm Lamp, Black"/>
    <x v="4567"/>
    <n v="5"/>
    <n v="138.41999999999999"/>
    <x v="4"/>
    <x v="3"/>
  </r>
  <r>
    <n v="45439"/>
    <x v="620"/>
    <x v="25"/>
    <x v="2"/>
    <x v="9"/>
    <s v="Sony 8GB Class 10 Micro SDHC R40 Memory Card"/>
    <x v="4568"/>
    <n v="3"/>
    <n v="0.34"/>
    <x v="4"/>
    <x v="3"/>
  </r>
  <r>
    <n v="45439"/>
    <x v="620"/>
    <x v="25"/>
    <x v="0"/>
    <x v="3"/>
    <s v="Fellowes Twister Kit, Gray/Clear, 3/pkg"/>
    <x v="4569"/>
    <n v="5"/>
    <n v="-10.050000000000001"/>
    <x v="4"/>
    <x v="3"/>
  </r>
  <r>
    <n v="45440"/>
    <x v="99"/>
    <x v="9"/>
    <x v="1"/>
    <x v="5"/>
    <s v="Novimex Swivel Fabric Task Chair"/>
    <x v="2143"/>
    <n v="2"/>
    <n v="33.22"/>
    <x v="4"/>
    <x v="3"/>
  </r>
  <r>
    <n v="45440"/>
    <x v="657"/>
    <x v="0"/>
    <x v="2"/>
    <x v="6"/>
    <s v="Spigen Samsung Galaxy S5 Case Wallet"/>
    <x v="4570"/>
    <n v="4"/>
    <n v="4.08"/>
    <x v="4"/>
    <x v="3"/>
  </r>
  <r>
    <n v="45440"/>
    <x v="604"/>
    <x v="38"/>
    <x v="1"/>
    <x v="8"/>
    <s v="Advantus Employee of the Month Certificate Frame, 11 x 13-1/2"/>
    <x v="4571"/>
    <n v="8"/>
    <n v="101.45"/>
    <x v="4"/>
    <x v="3"/>
  </r>
  <r>
    <n v="45440"/>
    <x v="495"/>
    <x v="1"/>
    <x v="1"/>
    <x v="5"/>
    <s v="Global Task Chair, Black"/>
    <x v="4572"/>
    <n v="3"/>
    <n v="-29.01"/>
    <x v="4"/>
    <x v="3"/>
  </r>
  <r>
    <n v="45440"/>
    <x v="495"/>
    <x v="1"/>
    <x v="0"/>
    <x v="3"/>
    <s v="Storex Dura Pro Binders"/>
    <x v="2028"/>
    <n v="3"/>
    <n v="-6.24"/>
    <x v="4"/>
    <x v="3"/>
  </r>
  <r>
    <n v="45440"/>
    <x v="507"/>
    <x v="12"/>
    <x v="2"/>
    <x v="6"/>
    <s v="Panasonic KX TS208W Corded phone"/>
    <x v="4573"/>
    <n v="5"/>
    <n v="19.600000000000001"/>
    <x v="4"/>
    <x v="3"/>
  </r>
  <r>
    <n v="45440"/>
    <x v="507"/>
    <x v="12"/>
    <x v="0"/>
    <x v="0"/>
    <s v="Xerox 230"/>
    <x v="143"/>
    <n v="3"/>
    <n v="5.44"/>
    <x v="4"/>
    <x v="3"/>
  </r>
  <r>
    <n v="45440"/>
    <x v="507"/>
    <x v="12"/>
    <x v="2"/>
    <x v="9"/>
    <s v="LogitechÂ Gaming G510s - Keyboard"/>
    <x v="4574"/>
    <n v="4"/>
    <n v="54.39"/>
    <x v="4"/>
    <x v="3"/>
  </r>
  <r>
    <n v="45440"/>
    <x v="548"/>
    <x v="36"/>
    <x v="1"/>
    <x v="8"/>
    <s v="DAX Wood Document Frame"/>
    <x v="391"/>
    <n v="2"/>
    <n v="9.89"/>
    <x v="4"/>
    <x v="3"/>
  </r>
  <r>
    <n v="45440"/>
    <x v="548"/>
    <x v="36"/>
    <x v="0"/>
    <x v="12"/>
    <s v="Fellowes 8 Outlet Superior Workstation Surge Protector"/>
    <x v="4575"/>
    <n v="3"/>
    <n v="36.29"/>
    <x v="4"/>
    <x v="3"/>
  </r>
  <r>
    <n v="45440"/>
    <x v="450"/>
    <x v="10"/>
    <x v="0"/>
    <x v="0"/>
    <s v="HP Office Recycled Paper (20Lb. and 87 Bright)"/>
    <x v="4440"/>
    <n v="3"/>
    <n v="5.03"/>
    <x v="4"/>
    <x v="3"/>
  </r>
  <r>
    <n v="45440"/>
    <x v="450"/>
    <x v="10"/>
    <x v="1"/>
    <x v="11"/>
    <s v="Bush Westfield Collection Bookcases, Medium Cherry Finish"/>
    <x v="4576"/>
    <n v="4"/>
    <n v="-64.94"/>
    <x v="4"/>
    <x v="3"/>
  </r>
  <r>
    <n v="45441"/>
    <x v="606"/>
    <x v="0"/>
    <x v="0"/>
    <x v="0"/>
    <s v="Xerox 1930"/>
    <x v="499"/>
    <n v="5"/>
    <n v="9.4"/>
    <x v="4"/>
    <x v="3"/>
  </r>
  <r>
    <n v="45441"/>
    <x v="606"/>
    <x v="0"/>
    <x v="0"/>
    <x v="2"/>
    <s v="File Shuttle I and Handi-File"/>
    <x v="1471"/>
    <n v="3"/>
    <n v="4.67"/>
    <x v="4"/>
    <x v="3"/>
  </r>
  <r>
    <n v="45441"/>
    <x v="742"/>
    <x v="0"/>
    <x v="1"/>
    <x v="8"/>
    <s v="Eldon Executive Woodline II Cherry Finish Desk Accessories"/>
    <x v="4577"/>
    <n v="4"/>
    <n v="-52.34"/>
    <x v="4"/>
    <x v="3"/>
  </r>
  <r>
    <n v="45441"/>
    <x v="618"/>
    <x v="40"/>
    <x v="0"/>
    <x v="7"/>
    <s v="Plymouth Boxed Rubber Bands by Plymouth"/>
    <x v="4578"/>
    <n v="5"/>
    <n v="1.18"/>
    <x v="4"/>
    <x v="3"/>
  </r>
  <r>
    <n v="45441"/>
    <x v="505"/>
    <x v="18"/>
    <x v="0"/>
    <x v="3"/>
    <s v="Satellite Sectional Post Binders"/>
    <x v="4579"/>
    <n v="1"/>
    <n v="19.97"/>
    <x v="4"/>
    <x v="3"/>
  </r>
  <r>
    <n v="45441"/>
    <x v="505"/>
    <x v="18"/>
    <x v="1"/>
    <x v="8"/>
    <s v="Eldon Wave Desk Accessories"/>
    <x v="274"/>
    <n v="3"/>
    <n v="2.62"/>
    <x v="4"/>
    <x v="3"/>
  </r>
  <r>
    <n v="45441"/>
    <x v="505"/>
    <x v="18"/>
    <x v="0"/>
    <x v="12"/>
    <s v="Hoover Commercial Lightweight Upright Vacuum with E-Z Empty Dirt Cup"/>
    <x v="4337"/>
    <n v="2"/>
    <n v="120.94"/>
    <x v="4"/>
    <x v="3"/>
  </r>
  <r>
    <n v="45441"/>
    <x v="505"/>
    <x v="18"/>
    <x v="0"/>
    <x v="0"/>
    <s v="Adams Telephone Message Book w/Frequently-Called Numbers Space, 400 Messages per Book"/>
    <x v="166"/>
    <n v="1"/>
    <n v="3.99"/>
    <x v="4"/>
    <x v="3"/>
  </r>
  <r>
    <n v="45442"/>
    <x v="664"/>
    <x v="8"/>
    <x v="1"/>
    <x v="11"/>
    <s v="Sauder Camden County Barrister Bookcase, Planked Cherry Finish"/>
    <x v="3544"/>
    <n v="2"/>
    <n v="33.869999999999997"/>
    <x v="4"/>
    <x v="3"/>
  </r>
  <r>
    <n v="45442"/>
    <x v="664"/>
    <x v="8"/>
    <x v="0"/>
    <x v="3"/>
    <s v="Avery Binder Labels"/>
    <x v="4580"/>
    <n v="1"/>
    <n v="1.87"/>
    <x v="4"/>
    <x v="3"/>
  </r>
  <r>
    <n v="45442"/>
    <x v="664"/>
    <x v="8"/>
    <x v="1"/>
    <x v="8"/>
    <s v="Acrylic Self-Standing Desk Frames"/>
    <x v="4581"/>
    <n v="3"/>
    <n v="3.04"/>
    <x v="4"/>
    <x v="3"/>
  </r>
  <r>
    <n v="45442"/>
    <x v="588"/>
    <x v="11"/>
    <x v="2"/>
    <x v="6"/>
    <s v="LG G3"/>
    <x v="4086"/>
    <n v="1"/>
    <n v="17.64"/>
    <x v="4"/>
    <x v="3"/>
  </r>
  <r>
    <n v="45442"/>
    <x v="588"/>
    <x v="11"/>
    <x v="2"/>
    <x v="9"/>
    <s v="SanDisk Ultra 32 GB MicroSDHC Class 10 Memory Card"/>
    <x v="2583"/>
    <n v="2"/>
    <n v="-3.09"/>
    <x v="4"/>
    <x v="3"/>
  </r>
  <r>
    <n v="45442"/>
    <x v="588"/>
    <x v="11"/>
    <x v="1"/>
    <x v="8"/>
    <s v="Tensor Brushed Steel Torchiere Floor Lamp"/>
    <x v="4582"/>
    <n v="1"/>
    <n v="-0.34"/>
    <x v="4"/>
    <x v="3"/>
  </r>
  <r>
    <n v="45442"/>
    <x v="436"/>
    <x v="3"/>
    <x v="0"/>
    <x v="0"/>
    <s v="Rediform S.O.S. 1-Up Phone Message Bk, 4-1/4x3-1/16 Bk, 1 Form/Pg, 40 Messages/Bk, 3/Pk"/>
    <x v="3555"/>
    <n v="4"/>
    <n v="18.010000000000002"/>
    <x v="4"/>
    <x v="3"/>
  </r>
  <r>
    <n v="45442"/>
    <x v="73"/>
    <x v="0"/>
    <x v="1"/>
    <x v="11"/>
    <s v="Atlantic Metals Mobile 5-Shelf Bookcases, Custom Colors"/>
    <x v="4583"/>
    <n v="1"/>
    <n v="-6.02"/>
    <x v="4"/>
    <x v="3"/>
  </r>
  <r>
    <n v="45442"/>
    <x v="75"/>
    <x v="3"/>
    <x v="0"/>
    <x v="4"/>
    <s v="Dixon My First Ticonderoga Pencil, #2"/>
    <x v="4112"/>
    <n v="6"/>
    <n v="10.18"/>
    <x v="4"/>
    <x v="3"/>
  </r>
  <r>
    <n v="45444"/>
    <x v="323"/>
    <x v="10"/>
    <x v="0"/>
    <x v="12"/>
    <s v="Eureka Sanitaire  Multi-Pro Heavy-Duty Upright, Disposable Bags"/>
    <x v="1649"/>
    <n v="5"/>
    <n v="1.31"/>
    <x v="5"/>
    <x v="3"/>
  </r>
  <r>
    <n v="45444"/>
    <x v="681"/>
    <x v="10"/>
    <x v="0"/>
    <x v="3"/>
    <s v="Cardinal HOLDit! Binder Insert Strips,Extra Strips"/>
    <x v="2290"/>
    <n v="2"/>
    <n v="-2.66"/>
    <x v="5"/>
    <x v="3"/>
  </r>
  <r>
    <n v="45444"/>
    <x v="681"/>
    <x v="10"/>
    <x v="0"/>
    <x v="0"/>
    <s v="Xerox 1924"/>
    <x v="4584"/>
    <n v="6"/>
    <n v="10.06"/>
    <x v="5"/>
    <x v="3"/>
  </r>
  <r>
    <n v="45444"/>
    <x v="681"/>
    <x v="10"/>
    <x v="2"/>
    <x v="6"/>
    <s v="Panasonic KX-TG6844B Expandable Digital Cordless Telephone"/>
    <x v="1940"/>
    <n v="4"/>
    <n v="-34.31"/>
    <x v="5"/>
    <x v="3"/>
  </r>
  <r>
    <n v="45444"/>
    <x v="755"/>
    <x v="40"/>
    <x v="0"/>
    <x v="3"/>
    <s v="GBC Standard Recycled Report Covers, Clear Plastic Sheets"/>
    <x v="4585"/>
    <n v="5"/>
    <n v="25.87"/>
    <x v="5"/>
    <x v="3"/>
  </r>
  <r>
    <n v="45444"/>
    <x v="220"/>
    <x v="2"/>
    <x v="0"/>
    <x v="2"/>
    <s v="Tennsco Stur-D-Stor Boltless Shelving, 5 Shelves, 24&quot; Deep, Sand"/>
    <x v="4586"/>
    <n v="3"/>
    <n v="-77.13"/>
    <x v="5"/>
    <x v="3"/>
  </r>
  <r>
    <n v="45444"/>
    <x v="698"/>
    <x v="18"/>
    <x v="1"/>
    <x v="5"/>
    <s v="Hon 4070 Series Pagoda Round Back Stacking Chairs"/>
    <x v="4587"/>
    <n v="6"/>
    <n v="539.25"/>
    <x v="5"/>
    <x v="3"/>
  </r>
  <r>
    <n v="45444"/>
    <x v="698"/>
    <x v="18"/>
    <x v="0"/>
    <x v="12"/>
    <s v="Honeywell Enviracaire Portable HEPA Air Cleaner for 17' x 22' Room"/>
    <x v="4588"/>
    <n v="8"/>
    <n v="793.72"/>
    <x v="5"/>
    <x v="3"/>
  </r>
  <r>
    <n v="45444"/>
    <x v="698"/>
    <x v="18"/>
    <x v="2"/>
    <x v="9"/>
    <s v="MaxellÂ LTO Ultrium - 800 GB"/>
    <x v="2750"/>
    <n v="3"/>
    <n v="15.95"/>
    <x v="5"/>
    <x v="3"/>
  </r>
  <r>
    <n v="45444"/>
    <x v="698"/>
    <x v="18"/>
    <x v="2"/>
    <x v="9"/>
    <s v="LogitechÂ MX Performance Wireless Mouse"/>
    <x v="4589"/>
    <n v="1"/>
    <n v="14.76"/>
    <x v="5"/>
    <x v="3"/>
  </r>
  <r>
    <n v="45444"/>
    <x v="698"/>
    <x v="18"/>
    <x v="0"/>
    <x v="3"/>
    <s v="Cardinal Slant-D Ring Binders"/>
    <x v="3934"/>
    <n v="2"/>
    <n v="8.69"/>
    <x v="5"/>
    <x v="3"/>
  </r>
  <r>
    <n v="45445"/>
    <x v="314"/>
    <x v="10"/>
    <x v="2"/>
    <x v="6"/>
    <s v="Cush Cases Heavy Duty Rugged Cover Case for Samsung Galaxy S5 - Purple"/>
    <x v="668"/>
    <n v="1"/>
    <n v="-0.64"/>
    <x v="5"/>
    <x v="3"/>
  </r>
  <r>
    <n v="45445"/>
    <x v="314"/>
    <x v="10"/>
    <x v="0"/>
    <x v="2"/>
    <s v="Advantus Rolling Storage Box"/>
    <x v="4590"/>
    <n v="2"/>
    <n v="2.4"/>
    <x v="5"/>
    <x v="3"/>
  </r>
  <r>
    <n v="45445"/>
    <x v="445"/>
    <x v="12"/>
    <x v="0"/>
    <x v="0"/>
    <s v="Xerox 4200 Series MultiUse Premium Copy Paper (20Lb. and 84 Bright)"/>
    <x v="2156"/>
    <n v="6"/>
    <n v="7.92"/>
    <x v="5"/>
    <x v="3"/>
  </r>
  <r>
    <n v="45445"/>
    <x v="445"/>
    <x v="12"/>
    <x v="0"/>
    <x v="10"/>
    <s v="Manila Recycled Extra-Heavyweight Clasp Envelopes, 6&quot; x 9&quot;"/>
    <x v="56"/>
    <n v="5"/>
    <n v="15.92"/>
    <x v="5"/>
    <x v="3"/>
  </r>
  <r>
    <n v="45445"/>
    <x v="178"/>
    <x v="25"/>
    <x v="0"/>
    <x v="0"/>
    <s v="Things To Do Today Spiral Book"/>
    <x v="2156"/>
    <n v="4"/>
    <n v="9.19"/>
    <x v="5"/>
    <x v="3"/>
  </r>
  <r>
    <n v="45445"/>
    <x v="628"/>
    <x v="0"/>
    <x v="0"/>
    <x v="0"/>
    <s v="Xerox 1977"/>
    <x v="1048"/>
    <n v="2"/>
    <n v="3.74"/>
    <x v="5"/>
    <x v="3"/>
  </r>
  <r>
    <n v="45446"/>
    <x v="252"/>
    <x v="15"/>
    <x v="1"/>
    <x v="8"/>
    <s v="Eldon 200 Class Desk Accessories, Burgundy"/>
    <x v="1395"/>
    <n v="7"/>
    <n v="9.67"/>
    <x v="5"/>
    <x v="3"/>
  </r>
  <r>
    <n v="45446"/>
    <x v="186"/>
    <x v="22"/>
    <x v="2"/>
    <x v="9"/>
    <s v="Plantronics Audio 995 Wireless Stereo Headset"/>
    <x v="4591"/>
    <n v="10"/>
    <n v="362.84"/>
    <x v="5"/>
    <x v="3"/>
  </r>
  <r>
    <n v="45446"/>
    <x v="531"/>
    <x v="3"/>
    <x v="2"/>
    <x v="9"/>
    <s v="Kingston Digital DataTraveler 16GB USB 2.0"/>
    <x v="2839"/>
    <n v="5"/>
    <n v="8.5"/>
    <x v="5"/>
    <x v="3"/>
  </r>
  <r>
    <n v="45446"/>
    <x v="531"/>
    <x v="3"/>
    <x v="0"/>
    <x v="0"/>
    <s v="Xerox 1947"/>
    <x v="687"/>
    <n v="2"/>
    <n v="5.38"/>
    <x v="5"/>
    <x v="3"/>
  </r>
  <r>
    <n v="45446"/>
    <x v="531"/>
    <x v="3"/>
    <x v="0"/>
    <x v="3"/>
    <s v="UniKeep View Case Binders"/>
    <x v="823"/>
    <n v="1"/>
    <n v="1.27"/>
    <x v="5"/>
    <x v="3"/>
  </r>
  <r>
    <n v="45446"/>
    <x v="245"/>
    <x v="16"/>
    <x v="0"/>
    <x v="3"/>
    <s v="Wilson Jones Standard D-Ring Binders"/>
    <x v="4592"/>
    <n v="3"/>
    <n v="-3.49"/>
    <x v="5"/>
    <x v="3"/>
  </r>
  <r>
    <n v="45446"/>
    <x v="245"/>
    <x v="16"/>
    <x v="0"/>
    <x v="12"/>
    <s v="Bravo II Megaboss 12-Amp Hard Body Upright, Replacement Belts, 2 Belts per Pack"/>
    <x v="4593"/>
    <n v="2"/>
    <n v="0.59"/>
    <x v="5"/>
    <x v="3"/>
  </r>
  <r>
    <n v="45446"/>
    <x v="245"/>
    <x v="16"/>
    <x v="2"/>
    <x v="9"/>
    <s v="LogitechÂ P710e Mobile Speakerphone"/>
    <x v="4594"/>
    <n v="1"/>
    <n v="-2.57"/>
    <x v="5"/>
    <x v="3"/>
  </r>
  <r>
    <n v="45446"/>
    <x v="245"/>
    <x v="16"/>
    <x v="0"/>
    <x v="0"/>
    <s v="Xerox 206"/>
    <x v="143"/>
    <n v="3"/>
    <n v="5.44"/>
    <x v="5"/>
    <x v="3"/>
  </r>
  <r>
    <n v="45446"/>
    <x v="245"/>
    <x v="16"/>
    <x v="2"/>
    <x v="6"/>
    <s v="VTech DS6151"/>
    <x v="1353"/>
    <n v="5"/>
    <n v="50.4"/>
    <x v="5"/>
    <x v="3"/>
  </r>
  <r>
    <n v="45446"/>
    <x v="245"/>
    <x v="16"/>
    <x v="0"/>
    <x v="12"/>
    <s v="Eureka Sanitaire  Multi-Pro Heavy-Duty Upright, Disposable Bags"/>
    <x v="4595"/>
    <n v="7"/>
    <n v="1.84"/>
    <x v="5"/>
    <x v="3"/>
  </r>
  <r>
    <n v="45446"/>
    <x v="245"/>
    <x v="16"/>
    <x v="1"/>
    <x v="11"/>
    <s v="Bush Mission Pointe Library"/>
    <x v="1520"/>
    <n v="2"/>
    <n v="0"/>
    <x v="5"/>
    <x v="3"/>
  </r>
  <r>
    <n v="45446"/>
    <x v="245"/>
    <x v="16"/>
    <x v="2"/>
    <x v="9"/>
    <s v="WD My Passport Ultra 1TB Portable External Hard Drive"/>
    <x v="4596"/>
    <n v="2"/>
    <n v="-4.1399999999999997"/>
    <x v="5"/>
    <x v="3"/>
  </r>
  <r>
    <n v="45446"/>
    <x v="549"/>
    <x v="20"/>
    <x v="1"/>
    <x v="13"/>
    <s v="Chromcraft 48&quot; x 96&quot; Racetrack Double Pedestal Table"/>
    <x v="4597"/>
    <n v="2"/>
    <n v="-115.43"/>
    <x v="5"/>
    <x v="3"/>
  </r>
  <r>
    <n v="45446"/>
    <x v="549"/>
    <x v="20"/>
    <x v="2"/>
    <x v="15"/>
    <s v="Hewlett-Packard 300S Scientific Calculator"/>
    <x v="4598"/>
    <n v="6"/>
    <n v="36.18"/>
    <x v="5"/>
    <x v="3"/>
  </r>
  <r>
    <n v="45446"/>
    <x v="549"/>
    <x v="20"/>
    <x v="0"/>
    <x v="0"/>
    <s v="Xerox 188"/>
    <x v="413"/>
    <n v="4"/>
    <n v="22.23"/>
    <x v="5"/>
    <x v="3"/>
  </r>
  <r>
    <n v="45446"/>
    <x v="690"/>
    <x v="22"/>
    <x v="0"/>
    <x v="2"/>
    <s v="Eldon Gobal File Keepers"/>
    <x v="4599"/>
    <n v="9"/>
    <n v="5.45"/>
    <x v="5"/>
    <x v="3"/>
  </r>
  <r>
    <n v="45447"/>
    <x v="754"/>
    <x v="25"/>
    <x v="1"/>
    <x v="8"/>
    <s v="Telescoping Adjustable Floor Lamp"/>
    <x v="665"/>
    <n v="2"/>
    <n v="2"/>
    <x v="5"/>
    <x v="3"/>
  </r>
  <r>
    <n v="45447"/>
    <x v="754"/>
    <x v="25"/>
    <x v="2"/>
    <x v="6"/>
    <s v="Innergie mMini Combo Duo USB Travel Charging Kit"/>
    <x v="1553"/>
    <n v="2"/>
    <n v="25.19"/>
    <x v="5"/>
    <x v="3"/>
  </r>
  <r>
    <n v="45447"/>
    <x v="284"/>
    <x v="33"/>
    <x v="0"/>
    <x v="0"/>
    <s v="Ampad Phone Message Book, Recycled, 400 Message Capacity, 5 Â¾Â” x 11Â”"/>
    <x v="3416"/>
    <n v="2"/>
    <n v="5.62"/>
    <x v="5"/>
    <x v="3"/>
  </r>
  <r>
    <n v="45447"/>
    <x v="189"/>
    <x v="28"/>
    <x v="0"/>
    <x v="4"/>
    <s v="Newell 346"/>
    <x v="406"/>
    <n v="3"/>
    <n v="2.5099999999999998"/>
    <x v="5"/>
    <x v="3"/>
  </r>
  <r>
    <n v="45447"/>
    <x v="783"/>
    <x v="0"/>
    <x v="0"/>
    <x v="3"/>
    <s v="Presstex Flexible Ring Binders"/>
    <x v="1380"/>
    <n v="7"/>
    <n v="-9.56"/>
    <x v="5"/>
    <x v="3"/>
  </r>
  <r>
    <n v="45447"/>
    <x v="200"/>
    <x v="13"/>
    <x v="0"/>
    <x v="3"/>
    <s v="GBC VeloBind Cover Sets"/>
    <x v="4600"/>
    <n v="7"/>
    <n v="54.04"/>
    <x v="5"/>
    <x v="3"/>
  </r>
  <r>
    <n v="45447"/>
    <x v="200"/>
    <x v="13"/>
    <x v="0"/>
    <x v="3"/>
    <s v="Insertable Tab Indexes For Data Binders"/>
    <x v="1694"/>
    <n v="3"/>
    <n v="4.3899999999999997"/>
    <x v="5"/>
    <x v="3"/>
  </r>
  <r>
    <n v="45447"/>
    <x v="313"/>
    <x v="0"/>
    <x v="1"/>
    <x v="8"/>
    <s v="Nu-Dell Executive Frame"/>
    <x v="3082"/>
    <n v="6"/>
    <n v="-17.440000000000001"/>
    <x v="5"/>
    <x v="3"/>
  </r>
  <r>
    <n v="45448"/>
    <x v="579"/>
    <x v="0"/>
    <x v="2"/>
    <x v="6"/>
    <s v="LG G3"/>
    <x v="4375"/>
    <n v="3"/>
    <n v="52.92"/>
    <x v="5"/>
    <x v="3"/>
  </r>
  <r>
    <n v="45448"/>
    <x v="270"/>
    <x v="16"/>
    <x v="0"/>
    <x v="0"/>
    <s v="Xerox 227"/>
    <x v="1315"/>
    <n v="4"/>
    <n v="7.26"/>
    <x v="5"/>
    <x v="3"/>
  </r>
  <r>
    <n v="45449"/>
    <x v="292"/>
    <x v="3"/>
    <x v="1"/>
    <x v="8"/>
    <s v="Eldon 300 Class Desk Accessories, Black"/>
    <x v="2584"/>
    <n v="1"/>
    <n v="2.1800000000000002"/>
    <x v="5"/>
    <x v="3"/>
  </r>
  <r>
    <n v="45449"/>
    <x v="292"/>
    <x v="3"/>
    <x v="0"/>
    <x v="2"/>
    <s v="Sterilite Show Offs Storage Containers"/>
    <x v="2183"/>
    <n v="5"/>
    <n v="0"/>
    <x v="5"/>
    <x v="3"/>
  </r>
  <r>
    <n v="45451"/>
    <x v="112"/>
    <x v="0"/>
    <x v="0"/>
    <x v="12"/>
    <s v="Eureka Disposable Bags for Sanitaire Vibra Groomer I Upright Vac"/>
    <x v="4601"/>
    <n v="2"/>
    <n v="-4.47"/>
    <x v="5"/>
    <x v="3"/>
  </r>
  <r>
    <n v="45451"/>
    <x v="495"/>
    <x v="0"/>
    <x v="0"/>
    <x v="14"/>
    <s v="Acme Tagit Stainless Steel Antibacterial Scissors"/>
    <x v="4602"/>
    <n v="3"/>
    <n v="2.08"/>
    <x v="5"/>
    <x v="3"/>
  </r>
  <r>
    <n v="45451"/>
    <x v="495"/>
    <x v="0"/>
    <x v="0"/>
    <x v="0"/>
    <s v="Easy-staple paper"/>
    <x v="2016"/>
    <n v="3"/>
    <n v="28.71"/>
    <x v="5"/>
    <x v="3"/>
  </r>
  <r>
    <n v="45451"/>
    <x v="495"/>
    <x v="0"/>
    <x v="2"/>
    <x v="6"/>
    <s v="ClearOne Communications CHAT 70 OCÂ Speaker Phone"/>
    <x v="4603"/>
    <n v="3"/>
    <n v="28.62"/>
    <x v="5"/>
    <x v="3"/>
  </r>
  <r>
    <n v="45451"/>
    <x v="395"/>
    <x v="37"/>
    <x v="0"/>
    <x v="3"/>
    <s v="Wilson Jones Impact Binders"/>
    <x v="4604"/>
    <n v="2"/>
    <n v="5.08"/>
    <x v="5"/>
    <x v="3"/>
  </r>
  <r>
    <n v="45451"/>
    <x v="346"/>
    <x v="1"/>
    <x v="0"/>
    <x v="3"/>
    <s v="GBC Twin Loop Wire Binding Elements, 9/16&quot; Spine, Black"/>
    <x v="393"/>
    <n v="4"/>
    <n v="-18.87"/>
    <x v="5"/>
    <x v="3"/>
  </r>
  <r>
    <n v="45451"/>
    <x v="473"/>
    <x v="3"/>
    <x v="1"/>
    <x v="11"/>
    <s v="Riverside Palais Royal Lawyers Bookcase, Royale Cherry Finish"/>
    <x v="4605"/>
    <n v="2"/>
    <n v="140.96"/>
    <x v="5"/>
    <x v="3"/>
  </r>
  <r>
    <n v="45451"/>
    <x v="473"/>
    <x v="3"/>
    <x v="2"/>
    <x v="6"/>
    <s v="Shocksock Galaxy S4 Armband"/>
    <x v="1765"/>
    <n v="2"/>
    <n v="-3.5"/>
    <x v="5"/>
    <x v="3"/>
  </r>
  <r>
    <n v="45451"/>
    <x v="251"/>
    <x v="12"/>
    <x v="2"/>
    <x v="9"/>
    <s v="Memorex Micro Travel Drive 16 GB"/>
    <x v="4606"/>
    <n v="7"/>
    <n v="12.31"/>
    <x v="5"/>
    <x v="3"/>
  </r>
  <r>
    <n v="45451"/>
    <x v="251"/>
    <x v="12"/>
    <x v="0"/>
    <x v="2"/>
    <s v="Rogers Deluxe File Chest"/>
    <x v="1395"/>
    <n v="2"/>
    <n v="-8.35"/>
    <x v="5"/>
    <x v="3"/>
  </r>
  <r>
    <n v="45451"/>
    <x v="251"/>
    <x v="12"/>
    <x v="0"/>
    <x v="3"/>
    <s v="GBC VeloBinder Electric Binding Machine"/>
    <x v="2465"/>
    <n v="2"/>
    <n v="-48.39"/>
    <x v="5"/>
    <x v="3"/>
  </r>
  <r>
    <n v="45452"/>
    <x v="690"/>
    <x v="1"/>
    <x v="1"/>
    <x v="8"/>
    <s v="12-1/2 Diameter Round Wall Clock"/>
    <x v="837"/>
    <n v="3"/>
    <n v="-14.39"/>
    <x v="5"/>
    <x v="3"/>
  </r>
  <r>
    <n v="45452"/>
    <x v="690"/>
    <x v="1"/>
    <x v="1"/>
    <x v="13"/>
    <s v="Chromcraft Bull-Nose Wood Round Conference Table Top, Wood Base"/>
    <x v="4607"/>
    <n v="1"/>
    <n v="-71.89"/>
    <x v="5"/>
    <x v="3"/>
  </r>
  <r>
    <n v="45452"/>
    <x v="690"/>
    <x v="1"/>
    <x v="0"/>
    <x v="0"/>
    <s v="Adams Telephone Message Book W/Dividers/Space For Phone Numbers, 5 1/4&quot;X8 1/2&quot;, 200/Messages"/>
    <x v="4608"/>
    <n v="8"/>
    <n v="11.36"/>
    <x v="5"/>
    <x v="3"/>
  </r>
  <r>
    <n v="45452"/>
    <x v="479"/>
    <x v="0"/>
    <x v="0"/>
    <x v="2"/>
    <s v="Standard Rollaway File with Lock"/>
    <x v="3917"/>
    <n v="5"/>
    <n v="54.06"/>
    <x v="5"/>
    <x v="3"/>
  </r>
  <r>
    <n v="45452"/>
    <x v="643"/>
    <x v="6"/>
    <x v="0"/>
    <x v="0"/>
    <s v="Easy-staple paper"/>
    <x v="644"/>
    <n v="4"/>
    <n v="23.09"/>
    <x v="5"/>
    <x v="3"/>
  </r>
  <r>
    <n v="45453"/>
    <x v="428"/>
    <x v="3"/>
    <x v="0"/>
    <x v="1"/>
    <s v="Alphabetical Labels for Top Tab Filing"/>
    <x v="271"/>
    <n v="2"/>
    <n v="14.8"/>
    <x v="5"/>
    <x v="3"/>
  </r>
  <r>
    <n v="45453"/>
    <x v="428"/>
    <x v="3"/>
    <x v="1"/>
    <x v="11"/>
    <s v="O'Sullivan Living Dimensions 2-Shelf Bookcases"/>
    <x v="4609"/>
    <n v="5"/>
    <n v="-30.25"/>
    <x v="5"/>
    <x v="3"/>
  </r>
  <r>
    <n v="45453"/>
    <x v="428"/>
    <x v="3"/>
    <x v="2"/>
    <x v="6"/>
    <s v="iHome FM Clock Radio with Lightning Dock"/>
    <x v="1418"/>
    <n v="5"/>
    <n v="17.5"/>
    <x v="5"/>
    <x v="3"/>
  </r>
  <r>
    <n v="45453"/>
    <x v="573"/>
    <x v="14"/>
    <x v="2"/>
    <x v="9"/>
    <s v="ImationÂ 16GB Mini TravelDrive USB 2.0Â Flash Drive"/>
    <x v="3230"/>
    <n v="4"/>
    <n v="54.33"/>
    <x v="5"/>
    <x v="3"/>
  </r>
  <r>
    <n v="45453"/>
    <x v="346"/>
    <x v="3"/>
    <x v="0"/>
    <x v="4"/>
    <s v="Newell 351"/>
    <x v="747"/>
    <n v="5"/>
    <n v="4.76"/>
    <x v="5"/>
    <x v="3"/>
  </r>
  <r>
    <n v="45453"/>
    <x v="319"/>
    <x v="2"/>
    <x v="0"/>
    <x v="0"/>
    <s v="REDIFORM Incoming/Outgoing Call Register, 11&quot; X 8 1/2&quot;, 100 Messages"/>
    <x v="1797"/>
    <n v="6"/>
    <n v="15.01"/>
    <x v="5"/>
    <x v="3"/>
  </r>
  <r>
    <n v="45453"/>
    <x v="37"/>
    <x v="16"/>
    <x v="0"/>
    <x v="2"/>
    <s v="24 Capacity Maxi Data Binder Racks, Pearl"/>
    <x v="4610"/>
    <n v="8"/>
    <n v="84.22"/>
    <x v="5"/>
    <x v="3"/>
  </r>
  <r>
    <n v="45453"/>
    <x v="49"/>
    <x v="20"/>
    <x v="0"/>
    <x v="4"/>
    <s v="Prang Dustless Chalk Sticks"/>
    <x v="2214"/>
    <n v="5"/>
    <n v="4.2"/>
    <x v="5"/>
    <x v="3"/>
  </r>
  <r>
    <n v="45453"/>
    <x v="649"/>
    <x v="22"/>
    <x v="2"/>
    <x v="6"/>
    <s v="Logitech B530 USBÂ HeadsetÂ -Â headsetÂ - Full size, Binaural"/>
    <x v="1219"/>
    <n v="3"/>
    <n v="7.77"/>
    <x v="5"/>
    <x v="3"/>
  </r>
  <r>
    <n v="45453"/>
    <x v="649"/>
    <x v="22"/>
    <x v="0"/>
    <x v="1"/>
    <s v="Avery 512"/>
    <x v="825"/>
    <n v="4"/>
    <n v="5.43"/>
    <x v="5"/>
    <x v="3"/>
  </r>
  <r>
    <n v="45453"/>
    <x v="649"/>
    <x v="22"/>
    <x v="0"/>
    <x v="2"/>
    <s v="Personal File Boxes with Fold-Down Carry Handle"/>
    <x v="3478"/>
    <n v="1"/>
    <n v="3.9"/>
    <x v="5"/>
    <x v="3"/>
  </r>
  <r>
    <n v="45453"/>
    <x v="434"/>
    <x v="3"/>
    <x v="0"/>
    <x v="4"/>
    <s v="Sanford EarthWrite Recycled Pencils, Medium Soft, #2"/>
    <x v="2742"/>
    <n v="7"/>
    <n v="4.12"/>
    <x v="5"/>
    <x v="3"/>
  </r>
  <r>
    <n v="45453"/>
    <x v="22"/>
    <x v="20"/>
    <x v="0"/>
    <x v="7"/>
    <s v="Plymouth Boxed Rubber Bands by Plymouth"/>
    <x v="4611"/>
    <n v="3"/>
    <n v="0.71"/>
    <x v="5"/>
    <x v="3"/>
  </r>
  <r>
    <n v="45454"/>
    <x v="265"/>
    <x v="3"/>
    <x v="0"/>
    <x v="0"/>
    <s v="White Dual Perf Computer Printout Paper, 2700 Sheets, 1 Part, Heavyweight, 20 lbs., 14 7/8 x 11"/>
    <x v="222"/>
    <n v="3"/>
    <n v="60.26"/>
    <x v="5"/>
    <x v="3"/>
  </r>
  <r>
    <n v="45454"/>
    <x v="288"/>
    <x v="12"/>
    <x v="1"/>
    <x v="5"/>
    <s v="Global Leather Executive Chair"/>
    <x v="4612"/>
    <n v="1"/>
    <n v="35.1"/>
    <x v="5"/>
    <x v="3"/>
  </r>
  <r>
    <n v="45454"/>
    <x v="288"/>
    <x v="12"/>
    <x v="0"/>
    <x v="2"/>
    <s v="Sortfiler Multipurpose Personal File Organizer, Black"/>
    <x v="4613"/>
    <n v="4"/>
    <n v="7.7"/>
    <x v="5"/>
    <x v="3"/>
  </r>
  <r>
    <n v="45454"/>
    <x v="288"/>
    <x v="12"/>
    <x v="0"/>
    <x v="4"/>
    <s v="Boston 16801 Nautilus Battery Pencil Sharpener"/>
    <x v="3136"/>
    <n v="5"/>
    <n v="6.6"/>
    <x v="5"/>
    <x v="3"/>
  </r>
  <r>
    <n v="45454"/>
    <x v="288"/>
    <x v="12"/>
    <x v="0"/>
    <x v="4"/>
    <s v="Newell 319"/>
    <x v="3807"/>
    <n v="1"/>
    <n v="1.98"/>
    <x v="5"/>
    <x v="3"/>
  </r>
  <r>
    <n v="45454"/>
    <x v="288"/>
    <x v="12"/>
    <x v="0"/>
    <x v="2"/>
    <s v="Fellowes Officeware Wire Shelving"/>
    <x v="4614"/>
    <n v="3"/>
    <n v="-48.51"/>
    <x v="5"/>
    <x v="3"/>
  </r>
  <r>
    <n v="45454"/>
    <x v="61"/>
    <x v="33"/>
    <x v="0"/>
    <x v="4"/>
    <s v="OIC #2 Pencils, Medium Soft"/>
    <x v="572"/>
    <n v="2"/>
    <n v="1.0900000000000001"/>
    <x v="5"/>
    <x v="3"/>
  </r>
  <r>
    <n v="45454"/>
    <x v="23"/>
    <x v="22"/>
    <x v="0"/>
    <x v="0"/>
    <s v="Xerox 1939"/>
    <x v="1956"/>
    <n v="2"/>
    <n v="18.21"/>
    <x v="5"/>
    <x v="3"/>
  </r>
  <r>
    <n v="45454"/>
    <x v="23"/>
    <x v="22"/>
    <x v="0"/>
    <x v="3"/>
    <s v="Acco Pressboard Covers with Storage Hooks, 14 7/8&quot; x 11&quot;, Dark Blue"/>
    <x v="368"/>
    <n v="6"/>
    <n v="6.63"/>
    <x v="5"/>
    <x v="3"/>
  </r>
  <r>
    <n v="45454"/>
    <x v="23"/>
    <x v="22"/>
    <x v="2"/>
    <x v="15"/>
    <s v="Cisco Desktop Collaboration Experience DX650 IP Video Phone"/>
    <x v="4615"/>
    <n v="5"/>
    <n v="130.21"/>
    <x v="5"/>
    <x v="3"/>
  </r>
  <r>
    <n v="45454"/>
    <x v="23"/>
    <x v="22"/>
    <x v="0"/>
    <x v="2"/>
    <s v="Belkin 19&quot; Vented Equipment Shelf, Black"/>
    <x v="4616"/>
    <n v="2"/>
    <n v="1.03"/>
    <x v="5"/>
    <x v="3"/>
  </r>
  <r>
    <n v="45454"/>
    <x v="23"/>
    <x v="22"/>
    <x v="1"/>
    <x v="11"/>
    <s v="O'Sullivan 3-Shelf Heavy-Duty Bookcases"/>
    <x v="4617"/>
    <n v="3"/>
    <n v="41.86"/>
    <x v="5"/>
    <x v="3"/>
  </r>
  <r>
    <n v="45454"/>
    <x v="368"/>
    <x v="3"/>
    <x v="0"/>
    <x v="12"/>
    <s v="Kensington 6 Outlet Guardian Standard Surge Protector"/>
    <x v="2437"/>
    <n v="3"/>
    <n v="16.59"/>
    <x v="5"/>
    <x v="3"/>
  </r>
  <r>
    <n v="45454"/>
    <x v="456"/>
    <x v="25"/>
    <x v="0"/>
    <x v="3"/>
    <s v="Acco Pressboard Covers with Storage Hooks, 14 7/8&quot; x 11&quot;, Executive Red"/>
    <x v="4618"/>
    <n v="4"/>
    <n v="-3.81"/>
    <x v="5"/>
    <x v="3"/>
  </r>
  <r>
    <n v="45455"/>
    <x v="5"/>
    <x v="4"/>
    <x v="0"/>
    <x v="3"/>
    <s v="Ibico Plastic Spiral Binding Combs"/>
    <x v="4619"/>
    <n v="3"/>
    <n v="41.95"/>
    <x v="5"/>
    <x v="3"/>
  </r>
  <r>
    <n v="45455"/>
    <x v="5"/>
    <x v="4"/>
    <x v="1"/>
    <x v="13"/>
    <s v="Iceberg OfficeWorks 42&quot; Round Tables"/>
    <x v="4620"/>
    <n v="3"/>
    <n v="67.94"/>
    <x v="5"/>
    <x v="3"/>
  </r>
  <r>
    <n v="45455"/>
    <x v="242"/>
    <x v="20"/>
    <x v="0"/>
    <x v="0"/>
    <s v="TOPS Voice Message Log Book, Flash Format"/>
    <x v="4105"/>
    <n v="4"/>
    <n v="9.33"/>
    <x v="5"/>
    <x v="3"/>
  </r>
  <r>
    <n v="45455"/>
    <x v="242"/>
    <x v="20"/>
    <x v="0"/>
    <x v="3"/>
    <s v="Angle-D Ring Binders"/>
    <x v="957"/>
    <n v="3"/>
    <n v="4.2699999999999996"/>
    <x v="5"/>
    <x v="3"/>
  </r>
  <r>
    <n v="45455"/>
    <x v="242"/>
    <x v="20"/>
    <x v="0"/>
    <x v="4"/>
    <s v="Boston 1730 StandUp Electric Pencil Sharpener"/>
    <x v="1904"/>
    <n v="3"/>
    <n v="16.68"/>
    <x v="5"/>
    <x v="3"/>
  </r>
  <r>
    <n v="45455"/>
    <x v="242"/>
    <x v="20"/>
    <x v="1"/>
    <x v="5"/>
    <s v="Safco Contoured Stacking Chairs"/>
    <x v="4621"/>
    <n v="4"/>
    <n v="143.04"/>
    <x v="5"/>
    <x v="3"/>
  </r>
  <r>
    <n v="45455"/>
    <x v="164"/>
    <x v="16"/>
    <x v="1"/>
    <x v="8"/>
    <s v="Dana Swing-Arm Lamps"/>
    <x v="272"/>
    <n v="2"/>
    <n v="1.07"/>
    <x v="5"/>
    <x v="3"/>
  </r>
  <r>
    <n v="45455"/>
    <x v="459"/>
    <x v="10"/>
    <x v="2"/>
    <x v="9"/>
    <s v="Microsoft Sculpt Comfort Mouse"/>
    <x v="935"/>
    <n v="2"/>
    <n v="19.18"/>
    <x v="5"/>
    <x v="3"/>
  </r>
  <r>
    <n v="45455"/>
    <x v="417"/>
    <x v="22"/>
    <x v="2"/>
    <x v="6"/>
    <s v="OtterBox Defender Series Case - Samsung Galaxy S4"/>
    <x v="1553"/>
    <n v="3"/>
    <n v="9"/>
    <x v="5"/>
    <x v="3"/>
  </r>
  <r>
    <n v="45455"/>
    <x v="417"/>
    <x v="22"/>
    <x v="0"/>
    <x v="0"/>
    <s v="Xerox 203"/>
    <x v="5"/>
    <n v="3"/>
    <n v="9.33"/>
    <x v="5"/>
    <x v="3"/>
  </r>
  <r>
    <n v="45455"/>
    <x v="350"/>
    <x v="1"/>
    <x v="1"/>
    <x v="8"/>
    <s v="Eldon Expressions Wood Desk Accessories, Oak"/>
    <x v="1939"/>
    <n v="3"/>
    <n v="-6.86"/>
    <x v="5"/>
    <x v="3"/>
  </r>
  <r>
    <n v="45456"/>
    <x v="26"/>
    <x v="1"/>
    <x v="0"/>
    <x v="2"/>
    <s v="Belkin 19&quot; Vented Equipment Shelf, Black"/>
    <x v="4622"/>
    <n v="4"/>
    <n v="-39.119999999999997"/>
    <x v="5"/>
    <x v="3"/>
  </r>
  <r>
    <n v="45456"/>
    <x v="26"/>
    <x v="1"/>
    <x v="1"/>
    <x v="5"/>
    <s v="Global Super Steno Chair"/>
    <x v="4623"/>
    <n v="7"/>
    <n v="-87.34"/>
    <x v="5"/>
    <x v="3"/>
  </r>
  <r>
    <n v="45456"/>
    <x v="26"/>
    <x v="1"/>
    <x v="2"/>
    <x v="6"/>
    <s v="OtterBox Defender Series Case - Samsung Galaxy S4"/>
    <x v="972"/>
    <n v="2"/>
    <n v="6"/>
    <x v="5"/>
    <x v="3"/>
  </r>
  <r>
    <n v="45456"/>
    <x v="194"/>
    <x v="6"/>
    <x v="0"/>
    <x v="4"/>
    <s v="Boston 1799 Powerhouse Electric Pencil Sharpener"/>
    <x v="4624"/>
    <n v="7"/>
    <n v="50.92"/>
    <x v="5"/>
    <x v="3"/>
  </r>
  <r>
    <n v="45456"/>
    <x v="581"/>
    <x v="22"/>
    <x v="1"/>
    <x v="5"/>
    <s v="Global Wood Trimmed Manager's Task Chair, Khaki"/>
    <x v="4625"/>
    <n v="4"/>
    <n v="-25.47"/>
    <x v="5"/>
    <x v="3"/>
  </r>
  <r>
    <n v="45458"/>
    <x v="786"/>
    <x v="3"/>
    <x v="2"/>
    <x v="6"/>
    <s v="Anker 36W 4-Port USB Wall Charger Travel Power Adapter for iPhone 5s 5c 5"/>
    <x v="972"/>
    <n v="3"/>
    <n v="4.8"/>
    <x v="5"/>
    <x v="3"/>
  </r>
  <r>
    <n v="45458"/>
    <x v="210"/>
    <x v="1"/>
    <x v="0"/>
    <x v="4"/>
    <s v="Newell 331"/>
    <x v="1789"/>
    <n v="5"/>
    <n v="1.71"/>
    <x v="5"/>
    <x v="3"/>
  </r>
  <r>
    <n v="45458"/>
    <x v="723"/>
    <x v="3"/>
    <x v="0"/>
    <x v="4"/>
    <s v="Dixon Prang Watercolor Pencils, 10-Color Set with Brush"/>
    <x v="4626"/>
    <n v="1"/>
    <n v="1.75"/>
    <x v="5"/>
    <x v="3"/>
  </r>
  <r>
    <n v="45458"/>
    <x v="222"/>
    <x v="28"/>
    <x v="0"/>
    <x v="1"/>
    <s v="Avery 490"/>
    <x v="255"/>
    <n v="3"/>
    <n v="22.2"/>
    <x v="5"/>
    <x v="3"/>
  </r>
  <r>
    <n v="45458"/>
    <x v="222"/>
    <x v="28"/>
    <x v="0"/>
    <x v="2"/>
    <s v="Tenex Personal Self-Stacking Standard File Box, Black/Gray"/>
    <x v="4627"/>
    <n v="5"/>
    <n v="22.83"/>
    <x v="5"/>
    <x v="3"/>
  </r>
  <r>
    <n v="45458"/>
    <x v="222"/>
    <x v="28"/>
    <x v="0"/>
    <x v="0"/>
    <s v="Xerox 1992"/>
    <x v="150"/>
    <n v="3"/>
    <n v="8.7899999999999991"/>
    <x v="5"/>
    <x v="3"/>
  </r>
  <r>
    <n v="45458"/>
    <x v="94"/>
    <x v="3"/>
    <x v="2"/>
    <x v="6"/>
    <s v="Panasonic KX T7736-B Digital phone"/>
    <x v="1446"/>
    <n v="1"/>
    <n v="7.5"/>
    <x v="5"/>
    <x v="3"/>
  </r>
  <r>
    <n v="45458"/>
    <x v="93"/>
    <x v="15"/>
    <x v="2"/>
    <x v="6"/>
    <s v="HTC One"/>
    <x v="868"/>
    <n v="3"/>
    <n v="27"/>
    <x v="5"/>
    <x v="3"/>
  </r>
  <r>
    <n v="45458"/>
    <x v="93"/>
    <x v="15"/>
    <x v="1"/>
    <x v="8"/>
    <s v="Staple-based wall hangings"/>
    <x v="4628"/>
    <n v="4"/>
    <n v="9.35"/>
    <x v="5"/>
    <x v="3"/>
  </r>
  <r>
    <n v="45458"/>
    <x v="93"/>
    <x v="15"/>
    <x v="1"/>
    <x v="13"/>
    <s v="Barricks 18&quot; x 48&quot; Non-Folding Utility Table with Bottom Storage Shelf"/>
    <x v="4629"/>
    <n v="2"/>
    <n v="-28.22"/>
    <x v="5"/>
    <x v="3"/>
  </r>
  <r>
    <n v="45458"/>
    <x v="93"/>
    <x v="15"/>
    <x v="2"/>
    <x v="6"/>
    <s v="Samsung Galaxy S III - 16GB - pebble blue (T-Mobile)"/>
    <x v="4630"/>
    <n v="8"/>
    <n v="223.99"/>
    <x v="5"/>
    <x v="3"/>
  </r>
  <r>
    <n v="45458"/>
    <x v="93"/>
    <x v="15"/>
    <x v="0"/>
    <x v="12"/>
    <s v="Staple holder"/>
    <x v="4631"/>
    <n v="8"/>
    <n v="6.7"/>
    <x v="5"/>
    <x v="3"/>
  </r>
  <r>
    <n v="45458"/>
    <x v="93"/>
    <x v="15"/>
    <x v="0"/>
    <x v="2"/>
    <s v="Hot File 7-Pocket, Floor Stand"/>
    <x v="176"/>
    <n v="1"/>
    <n v="17.850000000000001"/>
    <x v="5"/>
    <x v="3"/>
  </r>
  <r>
    <n v="45458"/>
    <x v="93"/>
    <x v="15"/>
    <x v="0"/>
    <x v="0"/>
    <s v="Xerox 1955"/>
    <x v="802"/>
    <n v="5"/>
    <n v="29.69"/>
    <x v="5"/>
    <x v="3"/>
  </r>
  <r>
    <n v="45458"/>
    <x v="364"/>
    <x v="25"/>
    <x v="1"/>
    <x v="5"/>
    <s v="Global Executive Mid-Back Manager's Chair"/>
    <x v="648"/>
    <n v="3"/>
    <n v="52.38"/>
    <x v="5"/>
    <x v="3"/>
  </r>
  <r>
    <n v="45458"/>
    <x v="364"/>
    <x v="25"/>
    <x v="1"/>
    <x v="11"/>
    <s v="O'Sullivan 2-Shelf Heavy-Duty Bookcases"/>
    <x v="4632"/>
    <n v="2"/>
    <n v="-3.89"/>
    <x v="5"/>
    <x v="3"/>
  </r>
  <r>
    <n v="45459"/>
    <x v="595"/>
    <x v="25"/>
    <x v="0"/>
    <x v="4"/>
    <s v="Quartet Omega Colored Chalk, 12/Pack"/>
    <x v="1473"/>
    <n v="3"/>
    <n v="4.7300000000000004"/>
    <x v="5"/>
    <x v="3"/>
  </r>
  <r>
    <n v="45459"/>
    <x v="264"/>
    <x v="5"/>
    <x v="1"/>
    <x v="5"/>
    <s v="Global Airflow Leather Mesh Back Chair, Black"/>
    <x v="2143"/>
    <n v="2"/>
    <n v="90.59"/>
    <x v="5"/>
    <x v="3"/>
  </r>
  <r>
    <n v="45459"/>
    <x v="264"/>
    <x v="5"/>
    <x v="0"/>
    <x v="12"/>
    <s v="Fellowes Smart Surge Ten-Outlet Protector, Platinum"/>
    <x v="4633"/>
    <n v="3"/>
    <n v="50.58"/>
    <x v="5"/>
    <x v="3"/>
  </r>
  <r>
    <n v="45459"/>
    <x v="264"/>
    <x v="5"/>
    <x v="2"/>
    <x v="6"/>
    <s v="Pyle PMP37LED"/>
    <x v="1611"/>
    <n v="2"/>
    <n v="51.83"/>
    <x v="5"/>
    <x v="3"/>
  </r>
  <r>
    <n v="45459"/>
    <x v="264"/>
    <x v="5"/>
    <x v="2"/>
    <x v="6"/>
    <s v="Clarity 53712"/>
    <x v="4634"/>
    <n v="1"/>
    <n v="17.16"/>
    <x v="5"/>
    <x v="3"/>
  </r>
  <r>
    <n v="45459"/>
    <x v="350"/>
    <x v="3"/>
    <x v="1"/>
    <x v="5"/>
    <s v="Hon Multipurpose Stacking Arm Chairs"/>
    <x v="427"/>
    <n v="7"/>
    <n v="90.97"/>
    <x v="5"/>
    <x v="3"/>
  </r>
  <r>
    <n v="45459"/>
    <x v="350"/>
    <x v="3"/>
    <x v="0"/>
    <x v="0"/>
    <s v="Wirebound Message Books, Four 2 3/4&quot; x 5&quot; Forms per Page, 600 Sets per Book"/>
    <x v="2414"/>
    <n v="2"/>
    <n v="8.7100000000000009"/>
    <x v="5"/>
    <x v="3"/>
  </r>
  <r>
    <n v="45459"/>
    <x v="314"/>
    <x v="31"/>
    <x v="0"/>
    <x v="14"/>
    <s v="Acme Elite Stainless Steel Scissors"/>
    <x v="65"/>
    <n v="2"/>
    <n v="4.34"/>
    <x v="5"/>
    <x v="3"/>
  </r>
  <r>
    <n v="45459"/>
    <x v="314"/>
    <x v="31"/>
    <x v="0"/>
    <x v="0"/>
    <s v="Xerox 215"/>
    <x v="5"/>
    <n v="3"/>
    <n v="9.33"/>
    <x v="5"/>
    <x v="3"/>
  </r>
  <r>
    <n v="45459"/>
    <x v="314"/>
    <x v="31"/>
    <x v="0"/>
    <x v="0"/>
    <s v="Xerox 1885"/>
    <x v="3647"/>
    <n v="4"/>
    <n v="92.24"/>
    <x v="5"/>
    <x v="3"/>
  </r>
  <r>
    <n v="45459"/>
    <x v="521"/>
    <x v="1"/>
    <x v="0"/>
    <x v="3"/>
    <s v="Storex DuraTech Recycled Plastic Frosted Binders"/>
    <x v="62"/>
    <n v="7"/>
    <n v="-8.9"/>
    <x v="5"/>
    <x v="3"/>
  </r>
  <r>
    <n v="45459"/>
    <x v="349"/>
    <x v="10"/>
    <x v="2"/>
    <x v="9"/>
    <s v="Logitech Wireless Performance Mouse MX for PC and Mac"/>
    <x v="1698"/>
    <n v="6"/>
    <n v="107.99"/>
    <x v="5"/>
    <x v="3"/>
  </r>
  <r>
    <n v="45459"/>
    <x v="349"/>
    <x v="10"/>
    <x v="0"/>
    <x v="4"/>
    <s v="Newell 330"/>
    <x v="635"/>
    <n v="5"/>
    <n v="1.79"/>
    <x v="5"/>
    <x v="3"/>
  </r>
  <r>
    <n v="45460"/>
    <x v="375"/>
    <x v="3"/>
    <x v="0"/>
    <x v="3"/>
    <s v="Trimflex Flexible Post Binders"/>
    <x v="2868"/>
    <n v="3"/>
    <n v="17.96"/>
    <x v="5"/>
    <x v="3"/>
  </r>
  <r>
    <n v="45460"/>
    <x v="413"/>
    <x v="22"/>
    <x v="1"/>
    <x v="8"/>
    <s v="Howard Miller 13-3/4&quot; Diameter Brushed Chrome Round Wall Clock"/>
    <x v="4635"/>
    <n v="3"/>
    <n v="46.58"/>
    <x v="5"/>
    <x v="3"/>
  </r>
  <r>
    <n v="45460"/>
    <x v="413"/>
    <x v="22"/>
    <x v="0"/>
    <x v="2"/>
    <s v="Project Tote Personal File"/>
    <x v="4193"/>
    <n v="1"/>
    <n v="4.07"/>
    <x v="5"/>
    <x v="3"/>
  </r>
  <r>
    <n v="45460"/>
    <x v="465"/>
    <x v="1"/>
    <x v="0"/>
    <x v="0"/>
    <s v="Rediform Wirebound &quot;Phone Memo&quot; Message Book, 11 x 5-3/4"/>
    <x v="2003"/>
    <n v="2"/>
    <n v="4.43"/>
    <x v="5"/>
    <x v="3"/>
  </r>
  <r>
    <n v="45460"/>
    <x v="465"/>
    <x v="1"/>
    <x v="0"/>
    <x v="3"/>
    <s v="Avery Durable Binders"/>
    <x v="2256"/>
    <n v="4"/>
    <n v="-3.57"/>
    <x v="5"/>
    <x v="3"/>
  </r>
  <r>
    <n v="45460"/>
    <x v="465"/>
    <x v="1"/>
    <x v="0"/>
    <x v="3"/>
    <s v="Fellowes Binding Cases"/>
    <x v="4636"/>
    <n v="4"/>
    <n v="-16.38"/>
    <x v="5"/>
    <x v="3"/>
  </r>
  <r>
    <n v="45460"/>
    <x v="371"/>
    <x v="26"/>
    <x v="0"/>
    <x v="2"/>
    <s v="Carina Media Storage Towers in Natural &amp; Black"/>
    <x v="1190"/>
    <n v="3"/>
    <n v="-32.93"/>
    <x v="5"/>
    <x v="3"/>
  </r>
  <r>
    <n v="45460"/>
    <x v="50"/>
    <x v="20"/>
    <x v="2"/>
    <x v="15"/>
    <s v="Hewlett-Packard Desktjet 6988DT Refurbished Printer"/>
    <x v="4637"/>
    <n v="5"/>
    <n v="1668.21"/>
    <x v="5"/>
    <x v="3"/>
  </r>
  <r>
    <n v="45460"/>
    <x v="50"/>
    <x v="20"/>
    <x v="2"/>
    <x v="9"/>
    <s v="Kingston Digital DataTraveler 64GB USB 2.0"/>
    <x v="4638"/>
    <n v="3"/>
    <n v="8.11"/>
    <x v="5"/>
    <x v="3"/>
  </r>
  <r>
    <n v="45461"/>
    <x v="583"/>
    <x v="3"/>
    <x v="1"/>
    <x v="11"/>
    <s v="Bush Andora Bookcase, Maple/Graphite Gray Finish"/>
    <x v="4639"/>
    <n v="9"/>
    <n v="75.59"/>
    <x v="5"/>
    <x v="3"/>
  </r>
  <r>
    <n v="45461"/>
    <x v="583"/>
    <x v="3"/>
    <x v="0"/>
    <x v="0"/>
    <s v="Xerox 1930"/>
    <x v="2167"/>
    <n v="6"/>
    <n v="19.05"/>
    <x v="5"/>
    <x v="3"/>
  </r>
  <r>
    <n v="45461"/>
    <x v="646"/>
    <x v="0"/>
    <x v="0"/>
    <x v="0"/>
    <s v="Xerox 1925"/>
    <x v="230"/>
    <n v="3"/>
    <n v="23.24"/>
    <x v="5"/>
    <x v="3"/>
  </r>
  <r>
    <n v="45462"/>
    <x v="444"/>
    <x v="20"/>
    <x v="0"/>
    <x v="0"/>
    <s v="Xerox 1943"/>
    <x v="148"/>
    <n v="2"/>
    <n v="45.98"/>
    <x v="5"/>
    <x v="3"/>
  </r>
  <r>
    <n v="45462"/>
    <x v="444"/>
    <x v="20"/>
    <x v="2"/>
    <x v="9"/>
    <s v="Sony 16GB Class 10 Micro SDHC R40 Memory Card"/>
    <x v="4640"/>
    <n v="8"/>
    <n v="10.31"/>
    <x v="5"/>
    <x v="3"/>
  </r>
  <r>
    <n v="45462"/>
    <x v="251"/>
    <x v="0"/>
    <x v="0"/>
    <x v="14"/>
    <s v="Fiskars Spring-Action Scissors"/>
    <x v="4641"/>
    <n v="1"/>
    <n v="0.84"/>
    <x v="5"/>
    <x v="3"/>
  </r>
  <r>
    <n v="45462"/>
    <x v="251"/>
    <x v="0"/>
    <x v="0"/>
    <x v="2"/>
    <s v="Safco Industrial Wire Shelving"/>
    <x v="2186"/>
    <n v="2"/>
    <n v="-32.64"/>
    <x v="5"/>
    <x v="3"/>
  </r>
  <r>
    <n v="45462"/>
    <x v="456"/>
    <x v="0"/>
    <x v="0"/>
    <x v="12"/>
    <s v="Holmes Visible Mist Ultrasonic Humidifier with 2.3-Gallon Output per Day, Replacement Filter"/>
    <x v="4642"/>
    <n v="1"/>
    <n v="-5.21"/>
    <x v="5"/>
    <x v="3"/>
  </r>
  <r>
    <n v="45462"/>
    <x v="456"/>
    <x v="0"/>
    <x v="0"/>
    <x v="12"/>
    <s v="Hoover Replacement Belt for Commercial Guardsman Heavy-Duty Upright Vacuum"/>
    <x v="4643"/>
    <n v="1"/>
    <n v="-1.1100000000000001"/>
    <x v="5"/>
    <x v="3"/>
  </r>
  <r>
    <n v="45462"/>
    <x v="456"/>
    <x v="0"/>
    <x v="0"/>
    <x v="0"/>
    <s v="Xerox 1982"/>
    <x v="4644"/>
    <n v="8"/>
    <n v="47.51"/>
    <x v="5"/>
    <x v="3"/>
  </r>
  <r>
    <n v="45462"/>
    <x v="121"/>
    <x v="10"/>
    <x v="1"/>
    <x v="5"/>
    <s v="Global Ergonomic Managers Chair"/>
    <x v="4645"/>
    <n v="6"/>
    <n v="-43.44"/>
    <x v="5"/>
    <x v="3"/>
  </r>
  <r>
    <n v="45462"/>
    <x v="121"/>
    <x v="10"/>
    <x v="1"/>
    <x v="8"/>
    <s v="Contemporary Wood/Metal Frame"/>
    <x v="4646"/>
    <n v="3"/>
    <n v="7.27"/>
    <x v="5"/>
    <x v="3"/>
  </r>
  <r>
    <n v="45462"/>
    <x v="121"/>
    <x v="10"/>
    <x v="2"/>
    <x v="9"/>
    <s v="Memorex 25GB 6X Branded Blu-Ray Recordable Disc, 15/Pack"/>
    <x v="3552"/>
    <n v="9"/>
    <n v="1.53"/>
    <x v="5"/>
    <x v="3"/>
  </r>
  <r>
    <n v="45462"/>
    <x v="35"/>
    <x v="0"/>
    <x v="0"/>
    <x v="3"/>
    <s v="GBC Plasticlear Binding Covers"/>
    <x v="4037"/>
    <n v="3"/>
    <n v="-11.02"/>
    <x v="5"/>
    <x v="3"/>
  </r>
  <r>
    <n v="45462"/>
    <x v="35"/>
    <x v="0"/>
    <x v="1"/>
    <x v="13"/>
    <s v="Chromcraft Bull-Nose Wood Round Conference Table Top, Wood Base"/>
    <x v="4647"/>
    <n v="3"/>
    <n v="-84.96"/>
    <x v="5"/>
    <x v="3"/>
  </r>
  <r>
    <n v="45462"/>
    <x v="763"/>
    <x v="20"/>
    <x v="0"/>
    <x v="2"/>
    <s v="Space Solutions Commercial Steel Shelving"/>
    <x v="261"/>
    <n v="2"/>
    <n v="6.47"/>
    <x v="5"/>
    <x v="3"/>
  </r>
  <r>
    <n v="45462"/>
    <x v="763"/>
    <x v="20"/>
    <x v="0"/>
    <x v="3"/>
    <s v="Wilson Jones Turn Tabs Binder Tool for Ring Binders"/>
    <x v="3787"/>
    <n v="3"/>
    <n v="3.76"/>
    <x v="5"/>
    <x v="3"/>
  </r>
  <r>
    <n v="45462"/>
    <x v="208"/>
    <x v="3"/>
    <x v="1"/>
    <x v="8"/>
    <s v="DAX Copper Panel Document Frame, 5 x 7 Size"/>
    <x v="4648"/>
    <n v="4"/>
    <n v="21.13"/>
    <x v="5"/>
    <x v="3"/>
  </r>
  <r>
    <n v="45462"/>
    <x v="208"/>
    <x v="3"/>
    <x v="0"/>
    <x v="0"/>
    <s v="Xerox 1907"/>
    <x v="396"/>
    <n v="2"/>
    <n v="11.54"/>
    <x v="5"/>
    <x v="3"/>
  </r>
  <r>
    <n v="45463"/>
    <x v="546"/>
    <x v="23"/>
    <x v="2"/>
    <x v="9"/>
    <s v="Razer Kraken PRO Over Ear PC and Music Headset"/>
    <x v="104"/>
    <n v="3"/>
    <n v="71.989999999999995"/>
    <x v="5"/>
    <x v="3"/>
  </r>
  <r>
    <n v="45463"/>
    <x v="546"/>
    <x v="23"/>
    <x v="0"/>
    <x v="1"/>
    <s v="Avery 508"/>
    <x v="1445"/>
    <n v="2"/>
    <n v="4.8099999999999996"/>
    <x v="5"/>
    <x v="3"/>
  </r>
  <r>
    <n v="45463"/>
    <x v="617"/>
    <x v="20"/>
    <x v="2"/>
    <x v="9"/>
    <s v="Anker Ultrathin Bluetooth Wireless Keyboard Aluminum Cover with Stand"/>
    <x v="33"/>
    <n v="5"/>
    <n v="15"/>
    <x v="5"/>
    <x v="3"/>
  </r>
  <r>
    <n v="45463"/>
    <x v="617"/>
    <x v="20"/>
    <x v="0"/>
    <x v="3"/>
    <s v="Acco D-Ring Binder w/DublLock"/>
    <x v="2868"/>
    <n v="3"/>
    <n v="18.600000000000001"/>
    <x v="5"/>
    <x v="3"/>
  </r>
  <r>
    <n v="45463"/>
    <x v="43"/>
    <x v="10"/>
    <x v="0"/>
    <x v="0"/>
    <s v="Xerox 203"/>
    <x v="792"/>
    <n v="6"/>
    <n v="10.89"/>
    <x v="5"/>
    <x v="3"/>
  </r>
  <r>
    <n v="45463"/>
    <x v="43"/>
    <x v="10"/>
    <x v="0"/>
    <x v="4"/>
    <s v="Newell 35"/>
    <x v="607"/>
    <n v="2"/>
    <n v="0.59"/>
    <x v="5"/>
    <x v="3"/>
  </r>
  <r>
    <n v="45463"/>
    <x v="137"/>
    <x v="16"/>
    <x v="0"/>
    <x v="2"/>
    <s v="Plastic Stacking Crates &amp; Casters"/>
    <x v="785"/>
    <n v="1"/>
    <n v="0.33"/>
    <x v="5"/>
    <x v="3"/>
  </r>
  <r>
    <n v="45463"/>
    <x v="194"/>
    <x v="6"/>
    <x v="0"/>
    <x v="0"/>
    <s v="Xerox 230"/>
    <x v="331"/>
    <n v="5"/>
    <n v="15.55"/>
    <x v="5"/>
    <x v="3"/>
  </r>
  <r>
    <n v="45463"/>
    <x v="194"/>
    <x v="6"/>
    <x v="2"/>
    <x v="6"/>
    <s v="BlackBerry Q10"/>
    <x v="1353"/>
    <n v="4"/>
    <n v="125.99"/>
    <x v="5"/>
    <x v="3"/>
  </r>
  <r>
    <n v="45464"/>
    <x v="83"/>
    <x v="10"/>
    <x v="1"/>
    <x v="8"/>
    <s v="Stacking Tray, Side-Loading, Legal, Smoke"/>
    <x v="3157"/>
    <n v="5"/>
    <n v="2.46"/>
    <x v="5"/>
    <x v="3"/>
  </r>
  <r>
    <n v="45464"/>
    <x v="83"/>
    <x v="10"/>
    <x v="0"/>
    <x v="3"/>
    <s v="Deluxe Heavy-Duty Vinyl Round Ring Binder"/>
    <x v="4649"/>
    <n v="6"/>
    <n v="-34.380000000000003"/>
    <x v="5"/>
    <x v="3"/>
  </r>
  <r>
    <n v="45464"/>
    <x v="469"/>
    <x v="48"/>
    <x v="0"/>
    <x v="3"/>
    <s v="Ibico Standard Transparent Covers"/>
    <x v="4650"/>
    <n v="5"/>
    <n v="40.380000000000003"/>
    <x v="5"/>
    <x v="3"/>
  </r>
  <r>
    <n v="45464"/>
    <x v="469"/>
    <x v="48"/>
    <x v="0"/>
    <x v="3"/>
    <s v="Zipper Ring Binder Pockets"/>
    <x v="274"/>
    <n v="2"/>
    <n v="3.06"/>
    <x v="5"/>
    <x v="3"/>
  </r>
  <r>
    <n v="45464"/>
    <x v="469"/>
    <x v="48"/>
    <x v="0"/>
    <x v="0"/>
    <s v="Xerox 1908"/>
    <x v="591"/>
    <n v="8"/>
    <n v="219.44"/>
    <x v="5"/>
    <x v="3"/>
  </r>
  <r>
    <n v="45465"/>
    <x v="284"/>
    <x v="16"/>
    <x v="0"/>
    <x v="10"/>
    <s v="#10 White Business Envelopes,4 1/8 x 9 1/2"/>
    <x v="4651"/>
    <n v="3"/>
    <n v="12.69"/>
    <x v="5"/>
    <x v="3"/>
  </r>
  <r>
    <n v="45465"/>
    <x v="485"/>
    <x v="2"/>
    <x v="0"/>
    <x v="3"/>
    <s v="GBC Plasticlear Binding Covers"/>
    <x v="450"/>
    <n v="3"/>
    <n v="-7.58"/>
    <x v="5"/>
    <x v="3"/>
  </r>
  <r>
    <n v="45465"/>
    <x v="485"/>
    <x v="2"/>
    <x v="0"/>
    <x v="3"/>
    <s v="Wilson Jones Century Plastic Molded Ring Binders"/>
    <x v="4652"/>
    <n v="5"/>
    <n v="-23.89"/>
    <x v="5"/>
    <x v="3"/>
  </r>
  <r>
    <n v="45465"/>
    <x v="485"/>
    <x v="2"/>
    <x v="0"/>
    <x v="2"/>
    <s v="Plastic Stacking Crates &amp; Casters"/>
    <x v="3719"/>
    <n v="2"/>
    <n v="0.67"/>
    <x v="5"/>
    <x v="3"/>
  </r>
  <r>
    <n v="45465"/>
    <x v="519"/>
    <x v="1"/>
    <x v="0"/>
    <x v="3"/>
    <s v="Wilson Jones Standard D-Ring Binders"/>
    <x v="3750"/>
    <n v="3"/>
    <n v="-5.01"/>
    <x v="5"/>
    <x v="3"/>
  </r>
  <r>
    <n v="45465"/>
    <x v="81"/>
    <x v="14"/>
    <x v="1"/>
    <x v="5"/>
    <s v="Hon Deluxe Fabric Upholstered Stacking Chairs, Rounded Back"/>
    <x v="4653"/>
    <n v="2"/>
    <n v="146.38999999999999"/>
    <x v="5"/>
    <x v="3"/>
  </r>
  <r>
    <n v="45467"/>
    <x v="337"/>
    <x v="10"/>
    <x v="0"/>
    <x v="0"/>
    <s v="Southworth 25% Cotton Linen-Finish Paper &amp; Envelopes"/>
    <x v="4222"/>
    <n v="3"/>
    <n v="6.8"/>
    <x v="5"/>
    <x v="3"/>
  </r>
  <r>
    <n v="45467"/>
    <x v="740"/>
    <x v="3"/>
    <x v="0"/>
    <x v="4"/>
    <s v="Bulldog Vacuum Base Pencil Sharpener"/>
    <x v="4654"/>
    <n v="8"/>
    <n v="25.9"/>
    <x v="5"/>
    <x v="3"/>
  </r>
  <r>
    <n v="45467"/>
    <x v="62"/>
    <x v="3"/>
    <x v="0"/>
    <x v="4"/>
    <s v="Boston Heavy-Duty Trimline Electric Pencil Sharpeners"/>
    <x v="4655"/>
    <n v="8"/>
    <n v="111.82"/>
    <x v="5"/>
    <x v="3"/>
  </r>
  <r>
    <n v="45467"/>
    <x v="62"/>
    <x v="3"/>
    <x v="0"/>
    <x v="4"/>
    <s v="4009 Highlighters by Sanford"/>
    <x v="4656"/>
    <n v="9"/>
    <n v="11.82"/>
    <x v="5"/>
    <x v="3"/>
  </r>
  <r>
    <n v="45467"/>
    <x v="208"/>
    <x v="20"/>
    <x v="1"/>
    <x v="8"/>
    <s v="Deflect-o RollaMat Studded, Beveled Mat for Medium Pile Carpeting"/>
    <x v="4657"/>
    <n v="3"/>
    <n v="49.8"/>
    <x v="5"/>
    <x v="3"/>
  </r>
  <r>
    <n v="45467"/>
    <x v="208"/>
    <x v="20"/>
    <x v="1"/>
    <x v="5"/>
    <s v="Global Deluxe Office Fabric Chairs"/>
    <x v="917"/>
    <n v="2"/>
    <n v="32.630000000000003"/>
    <x v="5"/>
    <x v="3"/>
  </r>
  <r>
    <n v="45467"/>
    <x v="543"/>
    <x v="1"/>
    <x v="0"/>
    <x v="3"/>
    <s v="Ibico Hi-Tech Manual Binding System"/>
    <x v="4354"/>
    <n v="3"/>
    <n v="-320.24"/>
    <x v="5"/>
    <x v="3"/>
  </r>
  <r>
    <n v="45467"/>
    <x v="543"/>
    <x v="1"/>
    <x v="0"/>
    <x v="0"/>
    <s v="Xerox 1971"/>
    <x v="1207"/>
    <n v="3"/>
    <n v="3.21"/>
    <x v="5"/>
    <x v="3"/>
  </r>
  <r>
    <n v="45467"/>
    <x v="73"/>
    <x v="3"/>
    <x v="0"/>
    <x v="7"/>
    <s v="Acco Banker's Clasps, 5 3/4&quot;-Long"/>
    <x v="633"/>
    <n v="1"/>
    <n v="1.35"/>
    <x v="5"/>
    <x v="3"/>
  </r>
  <r>
    <n v="45467"/>
    <x v="256"/>
    <x v="43"/>
    <x v="0"/>
    <x v="3"/>
    <s v="GBC Prestige Therm-A-Bind Covers"/>
    <x v="4658"/>
    <n v="3"/>
    <n v="48.38"/>
    <x v="5"/>
    <x v="3"/>
  </r>
  <r>
    <n v="45468"/>
    <x v="770"/>
    <x v="11"/>
    <x v="0"/>
    <x v="1"/>
    <s v="Alphabetical Labels for Top Tab Filing"/>
    <x v="4659"/>
    <n v="6"/>
    <n v="26.64"/>
    <x v="5"/>
    <x v="3"/>
  </r>
  <r>
    <n v="45468"/>
    <x v="770"/>
    <x v="11"/>
    <x v="0"/>
    <x v="4"/>
    <s v="Eldon Spacemaker Box, Quick-Snap Lid, Clear"/>
    <x v="373"/>
    <n v="2"/>
    <n v="0.73"/>
    <x v="5"/>
    <x v="3"/>
  </r>
  <r>
    <n v="45468"/>
    <x v="770"/>
    <x v="11"/>
    <x v="0"/>
    <x v="7"/>
    <s v="Plymouth Boxed Rubber Bands by Plymouth"/>
    <x v="4660"/>
    <n v="3"/>
    <n v="-2.12"/>
    <x v="5"/>
    <x v="3"/>
  </r>
  <r>
    <n v="45468"/>
    <x v="481"/>
    <x v="22"/>
    <x v="1"/>
    <x v="13"/>
    <s v="Chromcraft Bull-Nose Wood Round Conference Table Top, Wood Base"/>
    <x v="4661"/>
    <n v="4"/>
    <n v="148.13999999999999"/>
    <x v="5"/>
    <x v="3"/>
  </r>
  <r>
    <n v="45468"/>
    <x v="667"/>
    <x v="1"/>
    <x v="2"/>
    <x v="6"/>
    <s v="Geemarc AmpliPOWER60"/>
    <x v="1289"/>
    <n v="2"/>
    <n v="16.7"/>
    <x v="5"/>
    <x v="3"/>
  </r>
  <r>
    <n v="45468"/>
    <x v="417"/>
    <x v="20"/>
    <x v="1"/>
    <x v="11"/>
    <s v="DMI Eclipse Executive Suite Bookcases"/>
    <x v="4662"/>
    <n v="1"/>
    <n v="-5.01"/>
    <x v="5"/>
    <x v="3"/>
  </r>
  <r>
    <n v="45469"/>
    <x v="635"/>
    <x v="3"/>
    <x v="0"/>
    <x v="2"/>
    <s v="Eldon Shelf Savers Cubes and Bins"/>
    <x v="4663"/>
    <n v="12"/>
    <n v="1.68"/>
    <x v="5"/>
    <x v="3"/>
  </r>
  <r>
    <n v="45469"/>
    <x v="128"/>
    <x v="14"/>
    <x v="0"/>
    <x v="0"/>
    <s v="Ampad Poly Cover Wirebound Steno Book, 6&quot; x 9&quot; Assorted Colors, Gregg Ruled"/>
    <x v="2077"/>
    <n v="1"/>
    <n v="2.04"/>
    <x v="5"/>
    <x v="3"/>
  </r>
  <r>
    <n v="45469"/>
    <x v="128"/>
    <x v="14"/>
    <x v="0"/>
    <x v="4"/>
    <s v="Fluorescent Highlighters by Dixon"/>
    <x v="3024"/>
    <n v="4"/>
    <n v="5.41"/>
    <x v="5"/>
    <x v="3"/>
  </r>
  <r>
    <n v="45469"/>
    <x v="128"/>
    <x v="14"/>
    <x v="2"/>
    <x v="6"/>
    <s v="Nortel Networks T7316 E Nt8 B27"/>
    <x v="4664"/>
    <n v="8"/>
    <n v="135.97999999999999"/>
    <x v="5"/>
    <x v="3"/>
  </r>
  <r>
    <n v="45469"/>
    <x v="674"/>
    <x v="18"/>
    <x v="1"/>
    <x v="8"/>
    <s v="Eldon Antistatic Chair Mats for Low to Medium Pile Carpets"/>
    <x v="4665"/>
    <n v="5"/>
    <n v="31.59"/>
    <x v="5"/>
    <x v="3"/>
  </r>
  <r>
    <n v="45469"/>
    <x v="377"/>
    <x v="26"/>
    <x v="2"/>
    <x v="9"/>
    <s v="Kensington Orbit Wireless Mobile Trackball for PC and Mac"/>
    <x v="3153"/>
    <n v="9"/>
    <n v="64.790000000000006"/>
    <x v="5"/>
    <x v="3"/>
  </r>
  <r>
    <n v="45469"/>
    <x v="236"/>
    <x v="20"/>
    <x v="2"/>
    <x v="6"/>
    <s v="Mophie Juice Pack Helium for iPhone"/>
    <x v="104"/>
    <n v="3"/>
    <n v="67.19"/>
    <x v="5"/>
    <x v="3"/>
  </r>
  <r>
    <n v="45469"/>
    <x v="393"/>
    <x v="2"/>
    <x v="2"/>
    <x v="6"/>
    <s v="Bose SoundLink Bluetooth Speaker"/>
    <x v="4666"/>
    <n v="3"/>
    <n v="41.79"/>
    <x v="5"/>
    <x v="3"/>
  </r>
  <r>
    <n v="45469"/>
    <x v="393"/>
    <x v="2"/>
    <x v="2"/>
    <x v="6"/>
    <s v="Plantronics Voyager Pro HD - Bluetooth Headset"/>
    <x v="4667"/>
    <n v="14"/>
    <n v="72.790000000000006"/>
    <x v="5"/>
    <x v="3"/>
  </r>
  <r>
    <n v="45469"/>
    <x v="696"/>
    <x v="16"/>
    <x v="0"/>
    <x v="1"/>
    <s v="Avery 512"/>
    <x v="4440"/>
    <n v="6"/>
    <n v="4.68"/>
    <x v="5"/>
    <x v="3"/>
  </r>
  <r>
    <n v="45469"/>
    <x v="696"/>
    <x v="16"/>
    <x v="1"/>
    <x v="5"/>
    <s v="Hon Comfortask Task/Swivel Chairs"/>
    <x v="4668"/>
    <n v="3"/>
    <n v="-13.68"/>
    <x v="5"/>
    <x v="3"/>
  </r>
  <r>
    <n v="45469"/>
    <x v="445"/>
    <x v="20"/>
    <x v="0"/>
    <x v="2"/>
    <s v="Safco Industrial Wire Shelving System"/>
    <x v="52"/>
    <n v="3"/>
    <n v="0"/>
    <x v="5"/>
    <x v="3"/>
  </r>
  <r>
    <n v="45469"/>
    <x v="134"/>
    <x v="20"/>
    <x v="0"/>
    <x v="3"/>
    <s v="GBC ProClick Punch Binding System"/>
    <x v="4669"/>
    <n v="2"/>
    <n v="37.11"/>
    <x v="5"/>
    <x v="3"/>
  </r>
  <r>
    <n v="45469"/>
    <x v="134"/>
    <x v="20"/>
    <x v="0"/>
    <x v="14"/>
    <s v="Acme Preferred Stainless Steel Scissors"/>
    <x v="1680"/>
    <n v="5"/>
    <n v="8.24"/>
    <x v="5"/>
    <x v="3"/>
  </r>
  <r>
    <n v="45469"/>
    <x v="134"/>
    <x v="20"/>
    <x v="0"/>
    <x v="2"/>
    <s v="Hot File 7-Pocket, Floor Stand"/>
    <x v="4670"/>
    <n v="4"/>
    <n v="214.16"/>
    <x v="5"/>
    <x v="3"/>
  </r>
  <r>
    <n v="45469"/>
    <x v="134"/>
    <x v="20"/>
    <x v="0"/>
    <x v="0"/>
    <s v="Xerox 1991"/>
    <x v="2936"/>
    <n v="3"/>
    <n v="31.52"/>
    <x v="5"/>
    <x v="3"/>
  </r>
  <r>
    <n v="45470"/>
    <x v="415"/>
    <x v="20"/>
    <x v="1"/>
    <x v="5"/>
    <s v="Situations Contoured Folding Chairs, 4/Set"/>
    <x v="4671"/>
    <n v="3"/>
    <n v="31.94"/>
    <x v="5"/>
    <x v="3"/>
  </r>
  <r>
    <n v="45470"/>
    <x v="217"/>
    <x v="40"/>
    <x v="0"/>
    <x v="0"/>
    <s v="Wirebound Message Books, Four 2 3/4 x 5 White Forms per Page"/>
    <x v="4672"/>
    <n v="3"/>
    <n v="9.23"/>
    <x v="5"/>
    <x v="3"/>
  </r>
  <r>
    <n v="45470"/>
    <x v="203"/>
    <x v="22"/>
    <x v="0"/>
    <x v="0"/>
    <s v="Xerox 1997"/>
    <x v="5"/>
    <n v="3"/>
    <n v="9.33"/>
    <x v="5"/>
    <x v="3"/>
  </r>
  <r>
    <n v="45470"/>
    <x v="203"/>
    <x v="22"/>
    <x v="1"/>
    <x v="8"/>
    <s v="Executive Impressions Supervisor Wall Clock"/>
    <x v="4673"/>
    <n v="3"/>
    <n v="40.42"/>
    <x v="5"/>
    <x v="3"/>
  </r>
  <r>
    <n v="45470"/>
    <x v="203"/>
    <x v="22"/>
    <x v="2"/>
    <x v="9"/>
    <s v="LogitechÂ P710e Mobile Speakerphone"/>
    <x v="3125"/>
    <n v="5"/>
    <n v="244.62"/>
    <x v="5"/>
    <x v="3"/>
  </r>
  <r>
    <n v="45472"/>
    <x v="78"/>
    <x v="3"/>
    <x v="0"/>
    <x v="2"/>
    <s v="Tennsco 16-Compartment Lockers with Coat Rack"/>
    <x v="4674"/>
    <n v="2"/>
    <n v="310.99"/>
    <x v="5"/>
    <x v="3"/>
  </r>
  <r>
    <n v="45472"/>
    <x v="116"/>
    <x v="28"/>
    <x v="0"/>
    <x v="12"/>
    <s v="Belkin 325VA UPS Surge Protector, 6'"/>
    <x v="994"/>
    <n v="3"/>
    <n v="90.74"/>
    <x v="5"/>
    <x v="3"/>
  </r>
  <r>
    <n v="45472"/>
    <x v="116"/>
    <x v="28"/>
    <x v="0"/>
    <x v="3"/>
    <s v="Avery Binding System Hidden Tab Executive Style Index Sets"/>
    <x v="4458"/>
    <n v="2"/>
    <n v="5.77"/>
    <x v="5"/>
    <x v="3"/>
  </r>
  <r>
    <n v="45472"/>
    <x v="189"/>
    <x v="3"/>
    <x v="0"/>
    <x v="3"/>
    <s v="Satellite Sectional Post Binders"/>
    <x v="4675"/>
    <n v="9"/>
    <n v="101.58"/>
    <x v="5"/>
    <x v="3"/>
  </r>
  <r>
    <n v="45472"/>
    <x v="452"/>
    <x v="0"/>
    <x v="0"/>
    <x v="0"/>
    <s v="Xerox 218"/>
    <x v="193"/>
    <n v="1"/>
    <n v="1.81"/>
    <x v="5"/>
    <x v="3"/>
  </r>
  <r>
    <n v="45472"/>
    <x v="494"/>
    <x v="3"/>
    <x v="0"/>
    <x v="3"/>
    <s v="GBC DocuBind TL200 Manual Binding Machine"/>
    <x v="4325"/>
    <n v="5"/>
    <n v="302.37"/>
    <x v="5"/>
    <x v="3"/>
  </r>
  <r>
    <n v="45472"/>
    <x v="494"/>
    <x v="3"/>
    <x v="0"/>
    <x v="2"/>
    <s v="Trav-L-File Heavy-Duty Shuttle II, Black"/>
    <x v="4676"/>
    <n v="3"/>
    <n v="39.21"/>
    <x v="5"/>
    <x v="3"/>
  </r>
  <r>
    <n v="45472"/>
    <x v="494"/>
    <x v="3"/>
    <x v="0"/>
    <x v="4"/>
    <s v="Newell 328"/>
    <x v="2410"/>
    <n v="2"/>
    <n v="3.04"/>
    <x v="5"/>
    <x v="3"/>
  </r>
  <r>
    <n v="45472"/>
    <x v="494"/>
    <x v="3"/>
    <x v="2"/>
    <x v="9"/>
    <s v="Enermax Briskie RF Wireless Keyboard and Mouse Combo"/>
    <x v="113"/>
    <n v="3"/>
    <n v="22.43"/>
    <x v="5"/>
    <x v="3"/>
  </r>
  <r>
    <n v="45472"/>
    <x v="696"/>
    <x v="37"/>
    <x v="1"/>
    <x v="11"/>
    <s v="Hon Metal Bookcases, Putty"/>
    <x v="815"/>
    <n v="9"/>
    <n v="185.26"/>
    <x v="5"/>
    <x v="3"/>
  </r>
  <r>
    <n v="45472"/>
    <x v="696"/>
    <x v="37"/>
    <x v="0"/>
    <x v="14"/>
    <s v="Acme Box Cutter Scissors"/>
    <x v="4677"/>
    <n v="3"/>
    <n v="7.98"/>
    <x v="5"/>
    <x v="3"/>
  </r>
  <r>
    <n v="45472"/>
    <x v="696"/>
    <x v="37"/>
    <x v="1"/>
    <x v="8"/>
    <s v="DAX Executive Solid Wood Document Frame, Desktop or Hang, Mahogany, 5 x 7"/>
    <x v="111"/>
    <n v="2"/>
    <n v="8.5500000000000007"/>
    <x v="5"/>
    <x v="3"/>
  </r>
  <r>
    <n v="45472"/>
    <x v="297"/>
    <x v="0"/>
    <x v="0"/>
    <x v="12"/>
    <s v="Belkin F9G930V10-GRY 9 Outlet Surge"/>
    <x v="1120"/>
    <n v="2"/>
    <n v="-54.55"/>
    <x v="5"/>
    <x v="3"/>
  </r>
  <r>
    <n v="45472"/>
    <x v="297"/>
    <x v="0"/>
    <x v="1"/>
    <x v="13"/>
    <s v="Bevis Round Conference Table Top &amp; Single Column Base"/>
    <x v="4678"/>
    <n v="3"/>
    <n v="-39.51"/>
    <x v="5"/>
    <x v="3"/>
  </r>
  <r>
    <n v="45472"/>
    <x v="297"/>
    <x v="0"/>
    <x v="1"/>
    <x v="11"/>
    <s v="O'Sullivan Plantations 2-Door Library in Landvery Oak"/>
    <x v="4679"/>
    <n v="3"/>
    <n v="-96.47"/>
    <x v="5"/>
    <x v="3"/>
  </r>
  <r>
    <n v="45473"/>
    <x v="665"/>
    <x v="17"/>
    <x v="0"/>
    <x v="3"/>
    <s v="Tuf-Vin Binders"/>
    <x v="4680"/>
    <n v="3"/>
    <n v="25.58"/>
    <x v="5"/>
    <x v="3"/>
  </r>
  <r>
    <n v="45473"/>
    <x v="320"/>
    <x v="20"/>
    <x v="1"/>
    <x v="13"/>
    <s v="Bretford CR4500 Series Slim Rectangular Table"/>
    <x v="2448"/>
    <n v="5"/>
    <n v="-295.98"/>
    <x v="5"/>
    <x v="3"/>
  </r>
  <r>
    <n v="45473"/>
    <x v="565"/>
    <x v="20"/>
    <x v="0"/>
    <x v="2"/>
    <s v="Steel Personal Filing/Posting Tote"/>
    <x v="4681"/>
    <n v="7"/>
    <n v="67.11"/>
    <x v="5"/>
    <x v="3"/>
  </r>
  <r>
    <n v="45473"/>
    <x v="565"/>
    <x v="20"/>
    <x v="1"/>
    <x v="8"/>
    <s v="Executive Impressions 14&quot;"/>
    <x v="4296"/>
    <n v="1"/>
    <n v="9.7799999999999994"/>
    <x v="5"/>
    <x v="3"/>
  </r>
  <r>
    <n v="45473"/>
    <x v="292"/>
    <x v="1"/>
    <x v="2"/>
    <x v="6"/>
    <s v="Samsung Galaxy S4"/>
    <x v="3765"/>
    <n v="2"/>
    <n v="125.2"/>
    <x v="5"/>
    <x v="3"/>
  </r>
  <r>
    <n v="45473"/>
    <x v="292"/>
    <x v="1"/>
    <x v="1"/>
    <x v="5"/>
    <s v="Global Enterprise Series Seating High-Back Swivel/Tilt Chairs"/>
    <x v="4682"/>
    <n v="3"/>
    <n v="-178.85"/>
    <x v="5"/>
    <x v="3"/>
  </r>
  <r>
    <n v="45473"/>
    <x v="292"/>
    <x v="1"/>
    <x v="1"/>
    <x v="8"/>
    <s v="Seth Thomas 13 1/2&quot; Wall Clock"/>
    <x v="4683"/>
    <n v="2"/>
    <n v="-10.31"/>
    <x v="5"/>
    <x v="3"/>
  </r>
  <r>
    <n v="45473"/>
    <x v="762"/>
    <x v="15"/>
    <x v="1"/>
    <x v="8"/>
    <s v="Advantus Panel Wall Certificate Holder - 8.5x11"/>
    <x v="622"/>
    <n v="2"/>
    <n v="5.37"/>
    <x v="5"/>
    <x v="3"/>
  </r>
  <r>
    <n v="45473"/>
    <x v="405"/>
    <x v="3"/>
    <x v="1"/>
    <x v="11"/>
    <s v="Sauder Facets Collection Library, Sky Alder Finish"/>
    <x v="1019"/>
    <n v="3"/>
    <n v="5.13"/>
    <x v="5"/>
    <x v="3"/>
  </r>
  <r>
    <n v="45473"/>
    <x v="426"/>
    <x v="3"/>
    <x v="0"/>
    <x v="0"/>
    <s v="Xerox 1919"/>
    <x v="4029"/>
    <n v="5"/>
    <n v="100.43"/>
    <x v="5"/>
    <x v="3"/>
  </r>
  <r>
    <n v="45473"/>
    <x v="37"/>
    <x v="20"/>
    <x v="0"/>
    <x v="2"/>
    <s v="Dual Level, Single-Width Filing Carts"/>
    <x v="1799"/>
    <n v="7"/>
    <n v="282.20999999999998"/>
    <x v="5"/>
    <x v="3"/>
  </r>
  <r>
    <n v="45474"/>
    <x v="432"/>
    <x v="18"/>
    <x v="0"/>
    <x v="2"/>
    <s v="Carina Mini System Audio Rack, Model AR050B"/>
    <x v="1204"/>
    <n v="4"/>
    <n v="13.32"/>
    <x v="6"/>
    <x v="3"/>
  </r>
  <r>
    <n v="45474"/>
    <x v="432"/>
    <x v="18"/>
    <x v="0"/>
    <x v="3"/>
    <s v="Fellowes PB200 Plastic Comb Binding Machine"/>
    <x v="4684"/>
    <n v="1"/>
    <n v="78.2"/>
    <x v="6"/>
    <x v="3"/>
  </r>
  <r>
    <n v="45474"/>
    <x v="432"/>
    <x v="18"/>
    <x v="0"/>
    <x v="0"/>
    <s v="Xerox 226"/>
    <x v="499"/>
    <n v="4"/>
    <n v="12.44"/>
    <x v="6"/>
    <x v="3"/>
  </r>
  <r>
    <n v="45475"/>
    <x v="303"/>
    <x v="0"/>
    <x v="0"/>
    <x v="0"/>
    <s v="White Dual Perf Computer Printout Paper, 2700 Sheets, 1 Part, Heavyweight, 20 lbs., 14 7/8 x 11"/>
    <x v="4483"/>
    <n v="5"/>
    <n v="59.44"/>
    <x v="6"/>
    <x v="3"/>
  </r>
  <r>
    <n v="45475"/>
    <x v="303"/>
    <x v="0"/>
    <x v="0"/>
    <x v="3"/>
    <s v="Wilson Jones Four-Pocket Poly Binders"/>
    <x v="1804"/>
    <n v="4"/>
    <n v="-8.11"/>
    <x v="6"/>
    <x v="3"/>
  </r>
  <r>
    <n v="45476"/>
    <x v="787"/>
    <x v="4"/>
    <x v="1"/>
    <x v="8"/>
    <s v="Westinghouse Floor Lamp with Metal Mesh Shade, Black"/>
    <x v="664"/>
    <n v="1"/>
    <n v="5.52"/>
    <x v="6"/>
    <x v="3"/>
  </r>
  <r>
    <n v="45476"/>
    <x v="787"/>
    <x v="4"/>
    <x v="2"/>
    <x v="6"/>
    <s v="Pyle PMP37LED"/>
    <x v="341"/>
    <n v="3"/>
    <n v="77.75"/>
    <x v="6"/>
    <x v="3"/>
  </r>
  <r>
    <n v="45476"/>
    <x v="598"/>
    <x v="25"/>
    <x v="0"/>
    <x v="4"/>
    <s v="4009 Highlighters by Sanford"/>
    <x v="3464"/>
    <n v="3"/>
    <n v="1.55"/>
    <x v="6"/>
    <x v="3"/>
  </r>
  <r>
    <n v="45476"/>
    <x v="122"/>
    <x v="0"/>
    <x v="2"/>
    <x v="6"/>
    <s v="netTALK DUO VoIP Telephone Service"/>
    <x v="410"/>
    <n v="4"/>
    <n v="62.99"/>
    <x v="6"/>
    <x v="3"/>
  </r>
  <r>
    <n v="45476"/>
    <x v="136"/>
    <x v="0"/>
    <x v="0"/>
    <x v="0"/>
    <s v="Xerox 1891"/>
    <x v="4685"/>
    <n v="7"/>
    <n v="92.44"/>
    <x v="6"/>
    <x v="3"/>
  </r>
  <r>
    <n v="45476"/>
    <x v="136"/>
    <x v="0"/>
    <x v="2"/>
    <x v="15"/>
    <s v="Hewlett-Packard Deskjet 5550 Printer"/>
    <x v="4686"/>
    <n v="3"/>
    <n v="49.76"/>
    <x v="6"/>
    <x v="3"/>
  </r>
  <r>
    <n v="45476"/>
    <x v="103"/>
    <x v="31"/>
    <x v="1"/>
    <x v="8"/>
    <s v="Tenex Traditional Chairmats for Medium Pile Carpet, Standard Lip, 36&quot; x 48&quot;"/>
    <x v="4687"/>
    <n v="9"/>
    <n v="114.63"/>
    <x v="6"/>
    <x v="3"/>
  </r>
  <r>
    <n v="45476"/>
    <x v="381"/>
    <x v="10"/>
    <x v="0"/>
    <x v="0"/>
    <s v="Message Book, Wirebound, Four 5 1/2&quot; X 4&quot; Forms/Pg., 200 Dupl. Sets/Book"/>
    <x v="119"/>
    <n v="4"/>
    <n v="11.1"/>
    <x v="6"/>
    <x v="3"/>
  </r>
  <r>
    <n v="45476"/>
    <x v="381"/>
    <x v="10"/>
    <x v="1"/>
    <x v="13"/>
    <s v="Bevis Round Conference Table Top, X-Base"/>
    <x v="4688"/>
    <n v="2"/>
    <n v="-103.99"/>
    <x v="6"/>
    <x v="3"/>
  </r>
  <r>
    <n v="45476"/>
    <x v="381"/>
    <x v="10"/>
    <x v="0"/>
    <x v="0"/>
    <s v="Wirebound Four 2-3/4 x 5 Forms per Page, 400 Sets per Book"/>
    <x v="800"/>
    <n v="6"/>
    <n v="11.22"/>
    <x v="6"/>
    <x v="3"/>
  </r>
  <r>
    <n v="45476"/>
    <x v="412"/>
    <x v="22"/>
    <x v="2"/>
    <x v="9"/>
    <s v="Logitech 910-002974 M325 Wireless Mouse for Web Scrolling"/>
    <x v="995"/>
    <n v="2"/>
    <n v="26.39"/>
    <x v="6"/>
    <x v="3"/>
  </r>
  <r>
    <n v="45476"/>
    <x v="412"/>
    <x v="22"/>
    <x v="2"/>
    <x v="15"/>
    <s v="Okidata MB491 Multifunction Printer"/>
    <x v="4689"/>
    <n v="6"/>
    <n v="209.58"/>
    <x v="6"/>
    <x v="3"/>
  </r>
  <r>
    <n v="45476"/>
    <x v="412"/>
    <x v="22"/>
    <x v="2"/>
    <x v="9"/>
    <s v="Plantronics Savi W720 Multi-Device Wireless Headset System"/>
    <x v="1634"/>
    <n v="4"/>
    <n v="742.63"/>
    <x v="6"/>
    <x v="3"/>
  </r>
  <r>
    <n v="45476"/>
    <x v="412"/>
    <x v="22"/>
    <x v="2"/>
    <x v="6"/>
    <s v="Square Credit Card Reader, 4 1/2&quot; x 4 1/2&quot; x 1&quot;, White"/>
    <x v="539"/>
    <n v="1"/>
    <n v="2.7"/>
    <x v="6"/>
    <x v="3"/>
  </r>
  <r>
    <n v="45476"/>
    <x v="365"/>
    <x v="32"/>
    <x v="2"/>
    <x v="9"/>
    <s v="TRENDnet 56K USB 2.0 Phone, Internet and Fax Modem"/>
    <x v="4690"/>
    <n v="10"/>
    <n v="93.2"/>
    <x v="6"/>
    <x v="3"/>
  </r>
  <r>
    <n v="45476"/>
    <x v="365"/>
    <x v="32"/>
    <x v="0"/>
    <x v="0"/>
    <s v="Xerox 1881"/>
    <x v="396"/>
    <n v="2"/>
    <n v="11.54"/>
    <x v="6"/>
    <x v="3"/>
  </r>
  <r>
    <n v="45476"/>
    <x v="337"/>
    <x v="3"/>
    <x v="1"/>
    <x v="8"/>
    <s v="Howard Miller 11-1/2&quot; Diameter Brentwood Wall Clock"/>
    <x v="4691"/>
    <n v="3"/>
    <n v="54.34"/>
    <x v="6"/>
    <x v="3"/>
  </r>
  <r>
    <n v="45476"/>
    <x v="122"/>
    <x v="3"/>
    <x v="0"/>
    <x v="2"/>
    <s v="Rogers Deluxe File Chest"/>
    <x v="692"/>
    <n v="4"/>
    <n v="0.88"/>
    <x v="6"/>
    <x v="3"/>
  </r>
  <r>
    <n v="45476"/>
    <x v="627"/>
    <x v="25"/>
    <x v="2"/>
    <x v="9"/>
    <s v="ImationÂ 8gb Micro Traveldrive Usb 2.0Â Flash Drive"/>
    <x v="2499"/>
    <n v="2"/>
    <n v="-2.7"/>
    <x v="6"/>
    <x v="3"/>
  </r>
  <r>
    <n v="45476"/>
    <x v="578"/>
    <x v="38"/>
    <x v="1"/>
    <x v="8"/>
    <s v="Luxo Professional Combination Clamp-On Lamps"/>
    <x v="744"/>
    <n v="1"/>
    <n v="26.6"/>
    <x v="6"/>
    <x v="3"/>
  </r>
  <r>
    <n v="45478"/>
    <x v="637"/>
    <x v="0"/>
    <x v="1"/>
    <x v="8"/>
    <s v="Deflect-o RollaMat Studded, Beveled Mat for Medium Pile Carpeting"/>
    <x v="4692"/>
    <n v="9"/>
    <n v="-348.63"/>
    <x v="6"/>
    <x v="3"/>
  </r>
  <r>
    <n v="45478"/>
    <x v="637"/>
    <x v="0"/>
    <x v="0"/>
    <x v="3"/>
    <s v="Cardinal HOLDit! Binder Insert Strips,Extra Strips"/>
    <x v="4693"/>
    <n v="9"/>
    <n v="-17.66"/>
    <x v="6"/>
    <x v="3"/>
  </r>
  <r>
    <n v="45478"/>
    <x v="637"/>
    <x v="0"/>
    <x v="0"/>
    <x v="0"/>
    <s v="Xerox 1975"/>
    <x v="143"/>
    <n v="3"/>
    <n v="5.64"/>
    <x v="6"/>
    <x v="3"/>
  </r>
  <r>
    <n v="45478"/>
    <x v="637"/>
    <x v="0"/>
    <x v="0"/>
    <x v="0"/>
    <s v="Xerox 1966"/>
    <x v="792"/>
    <n v="6"/>
    <n v="11.28"/>
    <x v="6"/>
    <x v="3"/>
  </r>
  <r>
    <n v="45478"/>
    <x v="637"/>
    <x v="0"/>
    <x v="0"/>
    <x v="3"/>
    <s v="Tuf-Vin Binders"/>
    <x v="4694"/>
    <n v="1"/>
    <n v="-10.42"/>
    <x v="6"/>
    <x v="3"/>
  </r>
  <r>
    <n v="45478"/>
    <x v="105"/>
    <x v="40"/>
    <x v="2"/>
    <x v="6"/>
    <s v="Anker 36W 4-Port USB Wall Charger Travel Power Adapter for iPhone 5s 5c 5"/>
    <x v="1813"/>
    <n v="4"/>
    <n v="22.39"/>
    <x v="6"/>
    <x v="3"/>
  </r>
  <r>
    <n v="45479"/>
    <x v="470"/>
    <x v="2"/>
    <x v="0"/>
    <x v="3"/>
    <s v="Pressboard Covers with Storage Hooks, 9 1/2&quot; x 11&quot;, Light Blue"/>
    <x v="797"/>
    <n v="2"/>
    <n v="-2.2599999999999998"/>
    <x v="6"/>
    <x v="3"/>
  </r>
  <r>
    <n v="45479"/>
    <x v="470"/>
    <x v="2"/>
    <x v="0"/>
    <x v="0"/>
    <s v="Wirebound Message Books, 5-1/2 x 4 Forms, 2 or 4 Forms per Page"/>
    <x v="4695"/>
    <n v="3"/>
    <n v="5.82"/>
    <x v="6"/>
    <x v="3"/>
  </r>
  <r>
    <n v="45479"/>
    <x v="475"/>
    <x v="16"/>
    <x v="1"/>
    <x v="5"/>
    <s v="Global Comet Stacking Armless Chair"/>
    <x v="4696"/>
    <n v="1"/>
    <n v="23.92"/>
    <x v="6"/>
    <x v="3"/>
  </r>
  <r>
    <n v="45479"/>
    <x v="487"/>
    <x v="3"/>
    <x v="1"/>
    <x v="5"/>
    <s v="Global Task Chair, Black"/>
    <x v="4697"/>
    <n v="3"/>
    <n v="-13.74"/>
    <x v="6"/>
    <x v="3"/>
  </r>
  <r>
    <n v="45480"/>
    <x v="349"/>
    <x v="20"/>
    <x v="0"/>
    <x v="3"/>
    <s v="Wilson Jones Active Use Binders"/>
    <x v="124"/>
    <n v="3"/>
    <n v="6.33"/>
    <x v="6"/>
    <x v="3"/>
  </r>
  <r>
    <n v="45480"/>
    <x v="634"/>
    <x v="43"/>
    <x v="2"/>
    <x v="9"/>
    <s v="Hypercom P1300 Pinpad"/>
    <x v="942"/>
    <n v="4"/>
    <n v="93.24"/>
    <x v="6"/>
    <x v="3"/>
  </r>
  <r>
    <n v="45480"/>
    <x v="556"/>
    <x v="2"/>
    <x v="1"/>
    <x v="11"/>
    <s v="O'Sullivan 3-Shelf Heavy-Duty Bookcases"/>
    <x v="4698"/>
    <n v="3"/>
    <n v="-45.35"/>
    <x v="6"/>
    <x v="3"/>
  </r>
  <r>
    <n v="45480"/>
    <x v="556"/>
    <x v="2"/>
    <x v="0"/>
    <x v="0"/>
    <s v="Xerox 216"/>
    <x v="143"/>
    <n v="3"/>
    <n v="5.44"/>
    <x v="6"/>
    <x v="3"/>
  </r>
  <r>
    <n v="45480"/>
    <x v="556"/>
    <x v="2"/>
    <x v="2"/>
    <x v="6"/>
    <s v="Apple iPhone 5S"/>
    <x v="4699"/>
    <n v="2"/>
    <n v="-114"/>
    <x v="6"/>
    <x v="3"/>
  </r>
  <r>
    <n v="45480"/>
    <x v="556"/>
    <x v="2"/>
    <x v="0"/>
    <x v="2"/>
    <s v="Plastic Stacking Crates &amp; Casters"/>
    <x v="478"/>
    <n v="3"/>
    <n v="1"/>
    <x v="6"/>
    <x v="3"/>
  </r>
  <r>
    <n v="45480"/>
    <x v="556"/>
    <x v="2"/>
    <x v="2"/>
    <x v="9"/>
    <s v="AmazonBasics 3-Button USB Wired Mouse"/>
    <x v="723"/>
    <n v="3"/>
    <n v="4.82"/>
    <x v="6"/>
    <x v="3"/>
  </r>
  <r>
    <n v="45480"/>
    <x v="556"/>
    <x v="2"/>
    <x v="2"/>
    <x v="9"/>
    <s v="Plantronics CS510 - Over-the-Head monaural Wireless Headset System"/>
    <x v="4700"/>
    <n v="2"/>
    <n v="85.79"/>
    <x v="6"/>
    <x v="3"/>
  </r>
  <r>
    <n v="45480"/>
    <x v="372"/>
    <x v="3"/>
    <x v="0"/>
    <x v="7"/>
    <s v="Brites Rubber Bands, 1 1/2 oz. Box"/>
    <x v="62"/>
    <n v="3"/>
    <n v="0.12"/>
    <x v="6"/>
    <x v="3"/>
  </r>
  <r>
    <n v="45481"/>
    <x v="210"/>
    <x v="32"/>
    <x v="0"/>
    <x v="4"/>
    <s v="Binney &amp; Smith inkTank Erasable Desk Highlighter, Chisel Tip, Yellow, 12/Box"/>
    <x v="2026"/>
    <n v="3"/>
    <n v="3.1"/>
    <x v="6"/>
    <x v="3"/>
  </r>
  <r>
    <n v="45481"/>
    <x v="210"/>
    <x v="32"/>
    <x v="0"/>
    <x v="0"/>
    <s v="Easy-staple paper"/>
    <x v="396"/>
    <n v="2"/>
    <n v="11.54"/>
    <x v="6"/>
    <x v="3"/>
  </r>
  <r>
    <n v="45481"/>
    <x v="210"/>
    <x v="32"/>
    <x v="0"/>
    <x v="4"/>
    <s v="BIC Brite Liner Highlighters, Chisel Tip"/>
    <x v="115"/>
    <n v="2"/>
    <n v="4.1500000000000004"/>
    <x v="6"/>
    <x v="3"/>
  </r>
  <r>
    <n v="45481"/>
    <x v="381"/>
    <x v="3"/>
    <x v="1"/>
    <x v="8"/>
    <s v="Deflect-o SuperTray Unbreakable Stackable Tray, Letter, Black"/>
    <x v="2510"/>
    <n v="5"/>
    <n v="62.74"/>
    <x v="6"/>
    <x v="3"/>
  </r>
  <r>
    <n v="45481"/>
    <x v="788"/>
    <x v="22"/>
    <x v="1"/>
    <x v="8"/>
    <s v="GE 48&quot; Fluorescent Tube, Cool White Energy Saver, 34 Watts, 30/Box"/>
    <x v="4701"/>
    <n v="2"/>
    <n v="99.23"/>
    <x v="6"/>
    <x v="3"/>
  </r>
  <r>
    <n v="45481"/>
    <x v="788"/>
    <x v="22"/>
    <x v="0"/>
    <x v="1"/>
    <s v="Dot Matrix Printer Tape Reel Labels, White, 5000/Box"/>
    <x v="4702"/>
    <n v="8"/>
    <n v="385.38"/>
    <x v="6"/>
    <x v="3"/>
  </r>
  <r>
    <n v="45481"/>
    <x v="788"/>
    <x v="22"/>
    <x v="0"/>
    <x v="3"/>
    <s v="GBC White Gloss Covers, Plain Front"/>
    <x v="4703"/>
    <n v="2"/>
    <n v="7.82"/>
    <x v="6"/>
    <x v="3"/>
  </r>
  <r>
    <n v="45481"/>
    <x v="788"/>
    <x v="22"/>
    <x v="2"/>
    <x v="9"/>
    <s v="Micro Innovations USB RF Wireless Keyboard with Mouse"/>
    <x v="2473"/>
    <n v="2"/>
    <n v="10.5"/>
    <x v="6"/>
    <x v="3"/>
  </r>
  <r>
    <n v="45481"/>
    <x v="339"/>
    <x v="3"/>
    <x v="0"/>
    <x v="1"/>
    <s v="Avery 485"/>
    <x v="999"/>
    <n v="6"/>
    <n v="35.33"/>
    <x v="6"/>
    <x v="3"/>
  </r>
  <r>
    <n v="45481"/>
    <x v="58"/>
    <x v="22"/>
    <x v="1"/>
    <x v="8"/>
    <s v="Master Big Foot Doorstop, Beige"/>
    <x v="254"/>
    <n v="3"/>
    <n v="4.91"/>
    <x v="6"/>
    <x v="3"/>
  </r>
  <r>
    <n v="45481"/>
    <x v="58"/>
    <x v="22"/>
    <x v="0"/>
    <x v="3"/>
    <s v="GBC VeloBinder Manual Binding System"/>
    <x v="588"/>
    <n v="3"/>
    <n v="30.23"/>
    <x v="6"/>
    <x v="3"/>
  </r>
  <r>
    <n v="45481"/>
    <x v="58"/>
    <x v="22"/>
    <x v="0"/>
    <x v="4"/>
    <s v="Zebra Zazzle Fluorescent Highlighters"/>
    <x v="459"/>
    <n v="3"/>
    <n v="6.2"/>
    <x v="6"/>
    <x v="3"/>
  </r>
  <r>
    <n v="45481"/>
    <x v="58"/>
    <x v="22"/>
    <x v="0"/>
    <x v="4"/>
    <s v="Crayola Colored Pencils"/>
    <x v="342"/>
    <n v="4"/>
    <n v="4.33"/>
    <x v="6"/>
    <x v="3"/>
  </r>
  <r>
    <n v="45481"/>
    <x v="736"/>
    <x v="7"/>
    <x v="1"/>
    <x v="8"/>
    <s v="36X48 HARDFLOOR CHAIRMAT"/>
    <x v="894"/>
    <n v="4"/>
    <n v="5.87"/>
    <x v="6"/>
    <x v="3"/>
  </r>
  <r>
    <n v="45481"/>
    <x v="736"/>
    <x v="7"/>
    <x v="2"/>
    <x v="9"/>
    <s v="Maxell 4.7GB DVD-R"/>
    <x v="4704"/>
    <n v="5"/>
    <n v="58.18"/>
    <x v="6"/>
    <x v="3"/>
  </r>
  <r>
    <n v="45481"/>
    <x v="736"/>
    <x v="7"/>
    <x v="1"/>
    <x v="8"/>
    <s v="Tensor Track Tree Floor Lamp"/>
    <x v="2447"/>
    <n v="2"/>
    <n v="9.1999999999999993"/>
    <x v="6"/>
    <x v="3"/>
  </r>
  <r>
    <n v="45481"/>
    <x v="736"/>
    <x v="7"/>
    <x v="0"/>
    <x v="4"/>
    <s v="Newell 325"/>
    <x v="2034"/>
    <n v="7"/>
    <n v="8.67"/>
    <x v="6"/>
    <x v="3"/>
  </r>
  <r>
    <n v="45481"/>
    <x v="736"/>
    <x v="7"/>
    <x v="0"/>
    <x v="4"/>
    <s v="Hunt Boston Vacuum Mount KS Pencil Sharpener"/>
    <x v="383"/>
    <n v="5"/>
    <n v="45.49"/>
    <x v="6"/>
    <x v="3"/>
  </r>
  <r>
    <n v="45481"/>
    <x v="376"/>
    <x v="22"/>
    <x v="0"/>
    <x v="0"/>
    <s v="Easy-staple paper"/>
    <x v="1853"/>
    <n v="2"/>
    <n v="24.27"/>
    <x v="6"/>
    <x v="3"/>
  </r>
  <r>
    <n v="45482"/>
    <x v="210"/>
    <x v="11"/>
    <x v="0"/>
    <x v="3"/>
    <s v="Wilson Jones Easy Flow II Sheet Lifters"/>
    <x v="108"/>
    <n v="2"/>
    <n v="-0.79"/>
    <x v="6"/>
    <x v="3"/>
  </r>
  <r>
    <n v="45482"/>
    <x v="270"/>
    <x v="1"/>
    <x v="0"/>
    <x v="4"/>
    <s v="Quartet Alpha White Chalk, 12/Pack"/>
    <x v="4705"/>
    <n v="5"/>
    <n v="2.98"/>
    <x v="6"/>
    <x v="3"/>
  </r>
  <r>
    <n v="45482"/>
    <x v="270"/>
    <x v="1"/>
    <x v="0"/>
    <x v="12"/>
    <s v="Belkin F9S820V06 8 Outlet Surge"/>
    <x v="4706"/>
    <n v="9"/>
    <n v="-146.16"/>
    <x v="6"/>
    <x v="3"/>
  </r>
  <r>
    <n v="45482"/>
    <x v="209"/>
    <x v="1"/>
    <x v="0"/>
    <x v="2"/>
    <s v="Recycled Steel Personal File for Hanging File Folders"/>
    <x v="2090"/>
    <n v="5"/>
    <n v="14.31"/>
    <x v="6"/>
    <x v="3"/>
  </r>
  <r>
    <n v="45482"/>
    <x v="88"/>
    <x v="18"/>
    <x v="1"/>
    <x v="8"/>
    <s v="Eldon Antistatic Chair Mats for Low to Medium Pile Carpets"/>
    <x v="4665"/>
    <n v="5"/>
    <n v="31.59"/>
    <x v="6"/>
    <x v="3"/>
  </r>
  <r>
    <n v="45482"/>
    <x v="509"/>
    <x v="37"/>
    <x v="0"/>
    <x v="0"/>
    <s v="Xerox 1914"/>
    <x v="2029"/>
    <n v="5"/>
    <n v="134.65"/>
    <x v="6"/>
    <x v="3"/>
  </r>
  <r>
    <n v="45482"/>
    <x v="509"/>
    <x v="37"/>
    <x v="0"/>
    <x v="2"/>
    <s v="Tennsco Industrial Shelving"/>
    <x v="1633"/>
    <n v="4"/>
    <n v="3.91"/>
    <x v="6"/>
    <x v="3"/>
  </r>
  <r>
    <n v="45482"/>
    <x v="509"/>
    <x v="37"/>
    <x v="2"/>
    <x v="6"/>
    <s v="Digium D40 VoIP phone"/>
    <x v="1181"/>
    <n v="2"/>
    <n v="74.81"/>
    <x v="6"/>
    <x v="3"/>
  </r>
  <r>
    <n v="45482"/>
    <x v="509"/>
    <x v="37"/>
    <x v="0"/>
    <x v="4"/>
    <s v="Prismacolor Color Pencil Set"/>
    <x v="2677"/>
    <n v="6"/>
    <n v="48.81"/>
    <x v="6"/>
    <x v="3"/>
  </r>
  <r>
    <n v="45483"/>
    <x v="652"/>
    <x v="4"/>
    <x v="1"/>
    <x v="8"/>
    <s v="Eldon 200 Class Desk Accessories, Smoke"/>
    <x v="125"/>
    <n v="3"/>
    <n v="7.91"/>
    <x v="6"/>
    <x v="3"/>
  </r>
  <r>
    <n v="45483"/>
    <x v="215"/>
    <x v="1"/>
    <x v="0"/>
    <x v="2"/>
    <s v="Fellowes Mobile File Cart, Black"/>
    <x v="4707"/>
    <n v="6"/>
    <n v="26.12"/>
    <x v="6"/>
    <x v="3"/>
  </r>
  <r>
    <n v="45483"/>
    <x v="97"/>
    <x v="4"/>
    <x v="0"/>
    <x v="12"/>
    <s v="Belkin 7-Outlet SurgeMaster Home Series"/>
    <x v="4708"/>
    <n v="3"/>
    <n v="10.9"/>
    <x v="6"/>
    <x v="3"/>
  </r>
  <r>
    <n v="45484"/>
    <x v="549"/>
    <x v="3"/>
    <x v="0"/>
    <x v="1"/>
    <s v="Avery 482"/>
    <x v="3035"/>
    <n v="3"/>
    <n v="4.07"/>
    <x v="6"/>
    <x v="3"/>
  </r>
  <r>
    <n v="45484"/>
    <x v="448"/>
    <x v="20"/>
    <x v="2"/>
    <x v="9"/>
    <s v="SanDisk Ultra 32 GB MicroSDHC Class 10 Memory Card"/>
    <x v="4709"/>
    <n v="6"/>
    <n v="17.239999999999998"/>
    <x v="6"/>
    <x v="3"/>
  </r>
  <r>
    <n v="45484"/>
    <x v="262"/>
    <x v="30"/>
    <x v="0"/>
    <x v="4"/>
    <s v="Staples in misc. colors"/>
    <x v="4710"/>
    <n v="4"/>
    <n v="11.82"/>
    <x v="6"/>
    <x v="3"/>
  </r>
  <r>
    <n v="45484"/>
    <x v="119"/>
    <x v="3"/>
    <x v="2"/>
    <x v="9"/>
    <s v="LogitechÂ P710e Mobile Speakerphone"/>
    <x v="3125"/>
    <n v="5"/>
    <n v="244.62"/>
    <x v="6"/>
    <x v="3"/>
  </r>
  <r>
    <n v="45484"/>
    <x v="119"/>
    <x v="3"/>
    <x v="0"/>
    <x v="12"/>
    <s v="Fellowes 8 Outlet Superior Workstation Surge Protector w/o Phone/Fax/Modem Protection"/>
    <x v="4711"/>
    <n v="5"/>
    <n v="43.71"/>
    <x v="6"/>
    <x v="3"/>
  </r>
  <r>
    <n v="45484"/>
    <x v="324"/>
    <x v="3"/>
    <x v="2"/>
    <x v="6"/>
    <s v="Belkin iPhone and iPad Lightning Cable"/>
    <x v="4712"/>
    <n v="6"/>
    <n v="5.4"/>
    <x v="6"/>
    <x v="3"/>
  </r>
  <r>
    <n v="45484"/>
    <x v="324"/>
    <x v="3"/>
    <x v="0"/>
    <x v="3"/>
    <s v="Acco Four Pocket Poly Ring Binder with Label Holder, Smoke, 1&quot;"/>
    <x v="2576"/>
    <n v="5"/>
    <n v="9.31"/>
    <x v="6"/>
    <x v="3"/>
  </r>
  <r>
    <n v="45485"/>
    <x v="178"/>
    <x v="10"/>
    <x v="0"/>
    <x v="0"/>
    <s v="Wirebound Message Books, Four 2 3/4 x 5 Forms per Page, 200 Sets per Book"/>
    <x v="4713"/>
    <n v="1"/>
    <n v="1.19"/>
    <x v="6"/>
    <x v="3"/>
  </r>
  <r>
    <n v="45486"/>
    <x v="294"/>
    <x v="2"/>
    <x v="2"/>
    <x v="6"/>
    <s v="Cisco SPA508G"/>
    <x v="4714"/>
    <n v="1"/>
    <n v="-7.26"/>
    <x v="6"/>
    <x v="3"/>
  </r>
  <r>
    <n v="45486"/>
    <x v="294"/>
    <x v="2"/>
    <x v="1"/>
    <x v="8"/>
    <s v="Nu-Dell Executive Frame"/>
    <x v="4715"/>
    <n v="9"/>
    <n v="19.34"/>
    <x v="6"/>
    <x v="3"/>
  </r>
  <r>
    <n v="45486"/>
    <x v="390"/>
    <x v="42"/>
    <x v="0"/>
    <x v="2"/>
    <s v="Standard Rollaway File with Lock"/>
    <x v="2856"/>
    <n v="2"/>
    <n v="93.7"/>
    <x v="6"/>
    <x v="3"/>
  </r>
  <r>
    <n v="45486"/>
    <x v="390"/>
    <x v="42"/>
    <x v="0"/>
    <x v="0"/>
    <s v="Strathmore Photo Mount Cards"/>
    <x v="4716"/>
    <n v="2"/>
    <n v="6.24"/>
    <x v="6"/>
    <x v="3"/>
  </r>
  <r>
    <n v="45487"/>
    <x v="460"/>
    <x v="3"/>
    <x v="0"/>
    <x v="3"/>
    <s v="Acco Suede Grain Vinyl Round Ring Binder"/>
    <x v="192"/>
    <n v="2"/>
    <n v="1.45"/>
    <x v="6"/>
    <x v="3"/>
  </r>
  <r>
    <n v="45487"/>
    <x v="460"/>
    <x v="3"/>
    <x v="1"/>
    <x v="8"/>
    <s v="Deflect-o RollaMat Studded, Beveled Mat for Medium Pile Carpeting"/>
    <x v="4657"/>
    <n v="3"/>
    <n v="49.8"/>
    <x v="6"/>
    <x v="3"/>
  </r>
  <r>
    <n v="45487"/>
    <x v="460"/>
    <x v="3"/>
    <x v="0"/>
    <x v="7"/>
    <s v="OIC Binder Clips, Mini, 1/4&quot; Capacity, Black"/>
    <x v="2095"/>
    <n v="4"/>
    <n v="2.33"/>
    <x v="6"/>
    <x v="3"/>
  </r>
  <r>
    <n v="45487"/>
    <x v="460"/>
    <x v="3"/>
    <x v="0"/>
    <x v="4"/>
    <s v="BOSTON Model 1800 Electric Pencil Sharpeners, Putty/Woodgrain"/>
    <x v="4717"/>
    <n v="4"/>
    <n v="20.86"/>
    <x v="6"/>
    <x v="3"/>
  </r>
  <r>
    <n v="45487"/>
    <x v="460"/>
    <x v="3"/>
    <x v="1"/>
    <x v="8"/>
    <s v="Eldon 200 Class Desk Accessories, Burgundy"/>
    <x v="125"/>
    <n v="3"/>
    <n v="7.91"/>
    <x v="6"/>
    <x v="3"/>
  </r>
  <r>
    <n v="45487"/>
    <x v="460"/>
    <x v="3"/>
    <x v="2"/>
    <x v="9"/>
    <s v="Sony Micro Vault Click 8 GB USB 2.0 Flash Drive"/>
    <x v="4718"/>
    <n v="3"/>
    <n v="19.739999999999998"/>
    <x v="6"/>
    <x v="3"/>
  </r>
  <r>
    <n v="45487"/>
    <x v="460"/>
    <x v="3"/>
    <x v="2"/>
    <x v="6"/>
    <s v="GE 30524EE4"/>
    <x v="4375"/>
    <n v="3"/>
    <n v="52.92"/>
    <x v="6"/>
    <x v="3"/>
  </r>
  <r>
    <n v="45487"/>
    <x v="154"/>
    <x v="10"/>
    <x v="0"/>
    <x v="0"/>
    <s v="Xerox 1950"/>
    <x v="3521"/>
    <n v="2"/>
    <n v="3.35"/>
    <x v="6"/>
    <x v="3"/>
  </r>
  <r>
    <n v="45487"/>
    <x v="154"/>
    <x v="10"/>
    <x v="2"/>
    <x v="6"/>
    <s v="Samsung Galaxy S III - 16GB - pebble blue (T-Mobile)"/>
    <x v="4719"/>
    <n v="9"/>
    <n v="-377.99"/>
    <x v="6"/>
    <x v="3"/>
  </r>
  <r>
    <n v="45487"/>
    <x v="154"/>
    <x v="10"/>
    <x v="0"/>
    <x v="2"/>
    <s v="Tenex File Box, Personal Filing Tote with Lid, Black"/>
    <x v="4720"/>
    <n v="5"/>
    <n v="4.6500000000000004"/>
    <x v="6"/>
    <x v="3"/>
  </r>
  <r>
    <n v="45487"/>
    <x v="154"/>
    <x v="10"/>
    <x v="1"/>
    <x v="8"/>
    <s v="GE 48&quot; Fluorescent Tube, Cool White Energy Saver, 34 Watts, 30/Box"/>
    <x v="4137"/>
    <n v="5"/>
    <n v="148.85"/>
    <x v="6"/>
    <x v="3"/>
  </r>
  <r>
    <n v="45487"/>
    <x v="154"/>
    <x v="10"/>
    <x v="0"/>
    <x v="2"/>
    <s v="SAFCO Mobile Desk Side File, Wire Frame"/>
    <x v="4721"/>
    <n v="7"/>
    <n v="17.96"/>
    <x v="6"/>
    <x v="3"/>
  </r>
  <r>
    <n v="45487"/>
    <x v="154"/>
    <x v="10"/>
    <x v="0"/>
    <x v="4"/>
    <s v="Crayola Colored Pencils"/>
    <x v="342"/>
    <n v="5"/>
    <n v="2.13"/>
    <x v="6"/>
    <x v="3"/>
  </r>
  <r>
    <n v="45488"/>
    <x v="226"/>
    <x v="7"/>
    <x v="0"/>
    <x v="3"/>
    <s v="GBC Standard Plastic Binding Systems Combs"/>
    <x v="3327"/>
    <n v="3"/>
    <n v="13.01"/>
    <x v="6"/>
    <x v="3"/>
  </r>
  <r>
    <n v="45488"/>
    <x v="226"/>
    <x v="7"/>
    <x v="1"/>
    <x v="13"/>
    <s v="Hon 2111 Invitation Series Straight Table"/>
    <x v="4722"/>
    <n v="3"/>
    <n v="-48.78"/>
    <x v="6"/>
    <x v="3"/>
  </r>
  <r>
    <n v="45488"/>
    <x v="147"/>
    <x v="20"/>
    <x v="0"/>
    <x v="4"/>
    <s v="Newell 349"/>
    <x v="239"/>
    <n v="2"/>
    <n v="1.9"/>
    <x v="6"/>
    <x v="3"/>
  </r>
  <r>
    <n v="45488"/>
    <x v="147"/>
    <x v="20"/>
    <x v="0"/>
    <x v="1"/>
    <s v="Avery 509"/>
    <x v="337"/>
    <n v="3"/>
    <n v="3.6"/>
    <x v="6"/>
    <x v="3"/>
  </r>
  <r>
    <n v="45488"/>
    <x v="147"/>
    <x v="20"/>
    <x v="2"/>
    <x v="9"/>
    <s v="Sony 32GB Class 10 Micro SDHC R40 Memory Card"/>
    <x v="634"/>
    <n v="2"/>
    <n v="8.8000000000000007"/>
    <x v="6"/>
    <x v="3"/>
  </r>
  <r>
    <n v="45488"/>
    <x v="147"/>
    <x v="20"/>
    <x v="1"/>
    <x v="5"/>
    <s v="Hon Mobius Operator's Chair"/>
    <x v="4723"/>
    <n v="6"/>
    <n v="88.55"/>
    <x v="6"/>
    <x v="3"/>
  </r>
  <r>
    <n v="45488"/>
    <x v="147"/>
    <x v="20"/>
    <x v="0"/>
    <x v="0"/>
    <s v="Spiral Phone Message Books with Labels by Adams"/>
    <x v="307"/>
    <n v="2"/>
    <n v="4.3899999999999997"/>
    <x v="6"/>
    <x v="3"/>
  </r>
  <r>
    <n v="45488"/>
    <x v="332"/>
    <x v="6"/>
    <x v="0"/>
    <x v="12"/>
    <s v="Belkin 8 Outlet SurgeMaster II Gold Surge Protector"/>
    <x v="1468"/>
    <n v="3"/>
    <n v="50.38"/>
    <x v="6"/>
    <x v="3"/>
  </r>
  <r>
    <n v="45488"/>
    <x v="332"/>
    <x v="6"/>
    <x v="1"/>
    <x v="13"/>
    <s v="Hon 5100 Series Wood Tables"/>
    <x v="4724"/>
    <n v="3"/>
    <n v="157.13"/>
    <x v="6"/>
    <x v="3"/>
  </r>
  <r>
    <n v="45488"/>
    <x v="332"/>
    <x v="6"/>
    <x v="0"/>
    <x v="0"/>
    <s v="Xerox 1999"/>
    <x v="115"/>
    <n v="2"/>
    <n v="6.22"/>
    <x v="6"/>
    <x v="3"/>
  </r>
  <r>
    <n v="45489"/>
    <x v="394"/>
    <x v="2"/>
    <x v="1"/>
    <x v="5"/>
    <s v="Global Deluxe Stacking Chair, Gray"/>
    <x v="4725"/>
    <n v="2"/>
    <n v="-1.02"/>
    <x v="6"/>
    <x v="3"/>
  </r>
  <r>
    <n v="45489"/>
    <x v="139"/>
    <x v="1"/>
    <x v="0"/>
    <x v="4"/>
    <s v="Crayola Anti Dust Chalk, 12/Pack"/>
    <x v="3681"/>
    <n v="2"/>
    <n v="0.91"/>
    <x v="6"/>
    <x v="3"/>
  </r>
  <r>
    <n v="45489"/>
    <x v="40"/>
    <x v="25"/>
    <x v="1"/>
    <x v="5"/>
    <s v="Global Fabric Manager's Chair, Dark Gray"/>
    <x v="1554"/>
    <n v="3"/>
    <n v="15.15"/>
    <x v="6"/>
    <x v="3"/>
  </r>
  <r>
    <n v="45490"/>
    <x v="661"/>
    <x v="16"/>
    <x v="1"/>
    <x v="8"/>
    <s v="C-Line Magnetic Cubicle Keepers, Clear Polypropylene"/>
    <x v="2423"/>
    <n v="2"/>
    <n v="2.17"/>
    <x v="6"/>
    <x v="3"/>
  </r>
  <r>
    <n v="45490"/>
    <x v="734"/>
    <x v="20"/>
    <x v="2"/>
    <x v="6"/>
    <s v="Avaya 5420 Digital phone"/>
    <x v="2121"/>
    <n v="2"/>
    <n v="67.5"/>
    <x v="6"/>
    <x v="3"/>
  </r>
  <r>
    <n v="45490"/>
    <x v="734"/>
    <x v="20"/>
    <x v="0"/>
    <x v="0"/>
    <s v="Southworth 25% Cotton Premium Laser Paper and Envelopes"/>
    <x v="3344"/>
    <n v="5"/>
    <n v="47.95"/>
    <x v="6"/>
    <x v="3"/>
  </r>
  <r>
    <n v="45490"/>
    <x v="734"/>
    <x v="20"/>
    <x v="1"/>
    <x v="8"/>
    <s v="DAX Solid Wood Frames"/>
    <x v="4726"/>
    <n v="4"/>
    <n v="14.46"/>
    <x v="6"/>
    <x v="3"/>
  </r>
  <r>
    <n v="45490"/>
    <x v="314"/>
    <x v="3"/>
    <x v="2"/>
    <x v="16"/>
    <s v="Brother DCP1000 Digital 3 in 1 Multifunction Machine"/>
    <x v="386"/>
    <n v="2"/>
    <n v="90"/>
    <x v="6"/>
    <x v="3"/>
  </r>
  <r>
    <n v="45490"/>
    <x v="202"/>
    <x v="3"/>
    <x v="0"/>
    <x v="0"/>
    <s v="Xerox 221"/>
    <x v="331"/>
    <n v="5"/>
    <n v="15.55"/>
    <x v="6"/>
    <x v="3"/>
  </r>
  <r>
    <n v="45490"/>
    <x v="202"/>
    <x v="3"/>
    <x v="0"/>
    <x v="10"/>
    <s v="Peel &amp; Seel Recycled Catalog Envelopes, Brown"/>
    <x v="4727"/>
    <n v="5"/>
    <n v="28.95"/>
    <x v="6"/>
    <x v="3"/>
  </r>
  <r>
    <n v="45490"/>
    <x v="202"/>
    <x v="3"/>
    <x v="0"/>
    <x v="2"/>
    <s v="Sterilite Show Offs Storage Containers"/>
    <x v="75"/>
    <n v="2"/>
    <n v="0"/>
    <x v="6"/>
    <x v="3"/>
  </r>
  <r>
    <n v="45490"/>
    <x v="202"/>
    <x v="3"/>
    <x v="1"/>
    <x v="11"/>
    <s v="Atlantic Metals Mobile 4-Shelf Bookcases, Custom Colors"/>
    <x v="4728"/>
    <n v="5"/>
    <n v="210.74"/>
    <x v="6"/>
    <x v="3"/>
  </r>
  <r>
    <n v="45491"/>
    <x v="505"/>
    <x v="12"/>
    <x v="1"/>
    <x v="13"/>
    <s v="Chromcraft 48&quot; x 96&quot; Racetrack Double Pedestal Table"/>
    <x v="4729"/>
    <n v="5"/>
    <n v="-448.9"/>
    <x v="6"/>
    <x v="3"/>
  </r>
  <r>
    <n v="45491"/>
    <x v="505"/>
    <x v="12"/>
    <x v="1"/>
    <x v="5"/>
    <s v="Global Fabric Manager's Chair, Dark Gray"/>
    <x v="1718"/>
    <n v="2"/>
    <n v="10.1"/>
    <x v="6"/>
    <x v="3"/>
  </r>
  <r>
    <n v="45491"/>
    <x v="505"/>
    <x v="12"/>
    <x v="0"/>
    <x v="0"/>
    <s v="Riverleaf Stik-Withit Designer Note Cubes"/>
    <x v="4730"/>
    <n v="2"/>
    <n v="5.23"/>
    <x v="6"/>
    <x v="3"/>
  </r>
  <r>
    <n v="45491"/>
    <x v="505"/>
    <x v="12"/>
    <x v="0"/>
    <x v="3"/>
    <s v="Acco Expandable Hanging Binders"/>
    <x v="1994"/>
    <n v="4"/>
    <n v="-6.12"/>
    <x v="6"/>
    <x v="3"/>
  </r>
  <r>
    <n v="45491"/>
    <x v="505"/>
    <x v="12"/>
    <x v="1"/>
    <x v="5"/>
    <s v="High-Back Leather Manager's Chair"/>
    <x v="1917"/>
    <n v="3"/>
    <n v="-42.9"/>
    <x v="6"/>
    <x v="3"/>
  </r>
  <r>
    <n v="45491"/>
    <x v="9"/>
    <x v="2"/>
    <x v="2"/>
    <x v="16"/>
    <s v="Canon PC-428 Personal Copier"/>
    <x v="4731"/>
    <n v="5"/>
    <n v="70"/>
    <x v="6"/>
    <x v="3"/>
  </r>
  <r>
    <n v="45491"/>
    <x v="9"/>
    <x v="2"/>
    <x v="1"/>
    <x v="5"/>
    <s v="Situations Contoured Folding Chairs, 4/Set"/>
    <x v="3630"/>
    <n v="4"/>
    <n v="-14.2"/>
    <x v="6"/>
    <x v="3"/>
  </r>
  <r>
    <n v="45491"/>
    <x v="9"/>
    <x v="2"/>
    <x v="0"/>
    <x v="14"/>
    <s v="Acme Kleencut Forged Steel Scissors"/>
    <x v="814"/>
    <n v="2"/>
    <n v="1.1499999999999999"/>
    <x v="6"/>
    <x v="3"/>
  </r>
  <r>
    <n v="45493"/>
    <x v="246"/>
    <x v="1"/>
    <x v="0"/>
    <x v="2"/>
    <s v="Trav-L-File Heavy-Duty Shuttle II, Black"/>
    <x v="4732"/>
    <n v="2"/>
    <n v="8.7100000000000009"/>
    <x v="6"/>
    <x v="3"/>
  </r>
  <r>
    <n v="45493"/>
    <x v="246"/>
    <x v="1"/>
    <x v="1"/>
    <x v="8"/>
    <s v="Contract Clock, 14&quot;, Brown"/>
    <x v="4733"/>
    <n v="1"/>
    <n v="-5.71"/>
    <x v="6"/>
    <x v="3"/>
  </r>
  <r>
    <n v="45493"/>
    <x v="551"/>
    <x v="19"/>
    <x v="0"/>
    <x v="1"/>
    <s v="Avery 486"/>
    <x v="471"/>
    <n v="2"/>
    <n v="6.87"/>
    <x v="6"/>
    <x v="3"/>
  </r>
  <r>
    <n v="45493"/>
    <x v="551"/>
    <x v="19"/>
    <x v="0"/>
    <x v="12"/>
    <s v="1.7 Cubic Foot Compact &quot;Cube&quot; Office Refrigerators"/>
    <x v="4734"/>
    <n v="2"/>
    <n v="112.41"/>
    <x v="6"/>
    <x v="3"/>
  </r>
  <r>
    <n v="45493"/>
    <x v="551"/>
    <x v="19"/>
    <x v="0"/>
    <x v="3"/>
    <s v="Avery Printable Repositionable Plastic Tabs"/>
    <x v="4735"/>
    <n v="5"/>
    <n v="20.21"/>
    <x v="6"/>
    <x v="3"/>
  </r>
  <r>
    <n v="45493"/>
    <x v="551"/>
    <x v="19"/>
    <x v="1"/>
    <x v="5"/>
    <s v="Novimex Fabric Task Chair"/>
    <x v="978"/>
    <n v="3"/>
    <n v="27.44"/>
    <x v="6"/>
    <x v="3"/>
  </r>
  <r>
    <n v="45493"/>
    <x v="551"/>
    <x v="19"/>
    <x v="0"/>
    <x v="3"/>
    <s v="Cardinal Slant-D Ring Binders"/>
    <x v="4736"/>
    <n v="7"/>
    <n v="30.42"/>
    <x v="6"/>
    <x v="3"/>
  </r>
  <r>
    <n v="45493"/>
    <x v="551"/>
    <x v="19"/>
    <x v="2"/>
    <x v="9"/>
    <s v="Logitech G35 7.1-Channel Surround Sound Headset"/>
    <x v="2516"/>
    <n v="3"/>
    <n v="132.59"/>
    <x v="6"/>
    <x v="3"/>
  </r>
  <r>
    <n v="45493"/>
    <x v="436"/>
    <x v="28"/>
    <x v="0"/>
    <x v="3"/>
    <s v="Ibico Ibimaster 300 Manual Binding System"/>
    <x v="3778"/>
    <n v="2"/>
    <n v="331.19"/>
    <x v="6"/>
    <x v="3"/>
  </r>
  <r>
    <n v="45493"/>
    <x v="278"/>
    <x v="20"/>
    <x v="0"/>
    <x v="0"/>
    <s v="Xerox 1977"/>
    <x v="518"/>
    <n v="2"/>
    <n v="6.41"/>
    <x v="6"/>
    <x v="3"/>
  </r>
  <r>
    <n v="45493"/>
    <x v="278"/>
    <x v="20"/>
    <x v="1"/>
    <x v="5"/>
    <s v="Office Star - Task Chair with Contemporary Loop Arms"/>
    <x v="4737"/>
    <n v="2"/>
    <n v="25.47"/>
    <x v="6"/>
    <x v="3"/>
  </r>
  <r>
    <n v="45493"/>
    <x v="278"/>
    <x v="20"/>
    <x v="1"/>
    <x v="8"/>
    <s v="Tenex B1-RE Series Chair Mats for Low Pile Carpets"/>
    <x v="4738"/>
    <n v="4"/>
    <n v="31.27"/>
    <x v="6"/>
    <x v="3"/>
  </r>
  <r>
    <n v="45494"/>
    <x v="581"/>
    <x v="23"/>
    <x v="0"/>
    <x v="0"/>
    <s v="Xerox 1993"/>
    <x v="710"/>
    <n v="1"/>
    <n v="3.18"/>
    <x v="6"/>
    <x v="3"/>
  </r>
  <r>
    <n v="45494"/>
    <x v="582"/>
    <x v="27"/>
    <x v="2"/>
    <x v="6"/>
    <s v="PayAnywhere Card Reader"/>
    <x v="336"/>
    <n v="9"/>
    <n v="6.29"/>
    <x v="6"/>
    <x v="3"/>
  </r>
  <r>
    <n v="45494"/>
    <x v="582"/>
    <x v="27"/>
    <x v="0"/>
    <x v="4"/>
    <s v="BOSTON Ranger #55 Pencil Sharpener, Black"/>
    <x v="1905"/>
    <n v="1"/>
    <n v="7.54"/>
    <x v="6"/>
    <x v="3"/>
  </r>
  <r>
    <n v="45494"/>
    <x v="746"/>
    <x v="10"/>
    <x v="0"/>
    <x v="3"/>
    <s v="Vinyl Sectional Post Binders"/>
    <x v="4739"/>
    <n v="3"/>
    <n v="-22.62"/>
    <x v="6"/>
    <x v="3"/>
  </r>
  <r>
    <n v="45494"/>
    <x v="746"/>
    <x v="10"/>
    <x v="0"/>
    <x v="2"/>
    <s v="Letter Size File"/>
    <x v="4740"/>
    <n v="7"/>
    <n v="25.01"/>
    <x v="6"/>
    <x v="3"/>
  </r>
  <r>
    <n v="45494"/>
    <x v="746"/>
    <x v="10"/>
    <x v="2"/>
    <x v="6"/>
    <s v="Dexim XPower Skin Super-Thin Power Case for iPhone 5 - Black"/>
    <x v="4741"/>
    <n v="6"/>
    <n v="-52.64"/>
    <x v="6"/>
    <x v="3"/>
  </r>
  <r>
    <n v="45494"/>
    <x v="481"/>
    <x v="6"/>
    <x v="0"/>
    <x v="4"/>
    <s v="Berol Giant Pencil Sharpener"/>
    <x v="2836"/>
    <n v="6"/>
    <n v="29.56"/>
    <x v="6"/>
    <x v="3"/>
  </r>
  <r>
    <n v="45494"/>
    <x v="481"/>
    <x v="6"/>
    <x v="2"/>
    <x v="6"/>
    <s v="Nortel Networks T7316 E Nt8 B27"/>
    <x v="4093"/>
    <n v="4"/>
    <n v="67.989999999999995"/>
    <x v="6"/>
    <x v="3"/>
  </r>
  <r>
    <n v="45494"/>
    <x v="481"/>
    <x v="6"/>
    <x v="1"/>
    <x v="8"/>
    <s v="Regeneration Desk Collection"/>
    <x v="4742"/>
    <n v="5"/>
    <n v="3.87"/>
    <x v="6"/>
    <x v="3"/>
  </r>
  <r>
    <n v="45494"/>
    <x v="481"/>
    <x v="6"/>
    <x v="0"/>
    <x v="4"/>
    <s v="Newell 35"/>
    <x v="184"/>
    <n v="6"/>
    <n v="5.71"/>
    <x v="6"/>
    <x v="3"/>
  </r>
  <r>
    <n v="45494"/>
    <x v="481"/>
    <x v="6"/>
    <x v="1"/>
    <x v="11"/>
    <s v="Bush Westfield Collection Bookcases, Fully Assembled"/>
    <x v="2874"/>
    <n v="3"/>
    <n v="69.680000000000007"/>
    <x v="6"/>
    <x v="3"/>
  </r>
  <r>
    <n v="45494"/>
    <x v="481"/>
    <x v="6"/>
    <x v="0"/>
    <x v="3"/>
    <s v="Cardinal Holdit Business Card Pockets"/>
    <x v="98"/>
    <n v="3"/>
    <n v="7.17"/>
    <x v="6"/>
    <x v="3"/>
  </r>
  <r>
    <n v="45494"/>
    <x v="481"/>
    <x v="6"/>
    <x v="0"/>
    <x v="14"/>
    <s v="Premier Electric Letter Opener"/>
    <x v="3415"/>
    <n v="2"/>
    <n v="11.59"/>
    <x v="6"/>
    <x v="3"/>
  </r>
  <r>
    <n v="45494"/>
    <x v="661"/>
    <x v="3"/>
    <x v="0"/>
    <x v="0"/>
    <s v="Wirebound Message Forms, Four 2 3/4 x 5 Forms per Page, Pink Paper"/>
    <x v="4743"/>
    <n v="2"/>
    <n v="7.68"/>
    <x v="6"/>
    <x v="3"/>
  </r>
  <r>
    <n v="45494"/>
    <x v="661"/>
    <x v="3"/>
    <x v="1"/>
    <x v="5"/>
    <s v="Hon Olson Stacker Stools"/>
    <x v="474"/>
    <n v="2"/>
    <n v="22.53"/>
    <x v="6"/>
    <x v="3"/>
  </r>
  <r>
    <n v="45494"/>
    <x v="661"/>
    <x v="3"/>
    <x v="0"/>
    <x v="3"/>
    <s v="GBC Premium Transparent Covers with Diagonal Lined Pattern"/>
    <x v="1918"/>
    <n v="3"/>
    <n v="17.62"/>
    <x v="6"/>
    <x v="3"/>
  </r>
  <r>
    <n v="45494"/>
    <x v="178"/>
    <x v="20"/>
    <x v="0"/>
    <x v="12"/>
    <s v="Eureka Sanitaire  Multi-Pro Heavy-Duty Upright, Disposable Bags"/>
    <x v="1649"/>
    <n v="4"/>
    <n v="4.54"/>
    <x v="6"/>
    <x v="3"/>
  </r>
  <r>
    <n v="45494"/>
    <x v="278"/>
    <x v="3"/>
    <x v="0"/>
    <x v="4"/>
    <s v="Nontoxic Chalk"/>
    <x v="567"/>
    <n v="2"/>
    <n v="1.69"/>
    <x v="6"/>
    <x v="3"/>
  </r>
  <r>
    <n v="45494"/>
    <x v="278"/>
    <x v="3"/>
    <x v="2"/>
    <x v="6"/>
    <s v="Polycom SoundPoint IP 450 VoIP phone"/>
    <x v="4744"/>
    <n v="9"/>
    <n v="121.96"/>
    <x v="6"/>
    <x v="3"/>
  </r>
  <r>
    <n v="45494"/>
    <x v="344"/>
    <x v="0"/>
    <x v="1"/>
    <x v="13"/>
    <s v="Hon 61000 Series Interactive Training Tables"/>
    <x v="4745"/>
    <n v="4"/>
    <n v="-21.33"/>
    <x v="6"/>
    <x v="3"/>
  </r>
  <r>
    <n v="45494"/>
    <x v="254"/>
    <x v="1"/>
    <x v="0"/>
    <x v="3"/>
    <s v="Avery Poly Binder Pockets"/>
    <x v="846"/>
    <n v="4"/>
    <n v="-4.58"/>
    <x v="6"/>
    <x v="3"/>
  </r>
  <r>
    <n v="45494"/>
    <x v="254"/>
    <x v="1"/>
    <x v="0"/>
    <x v="3"/>
    <s v="Catalog Binders with Expanding Posts"/>
    <x v="4746"/>
    <n v="7"/>
    <n v="-164.84"/>
    <x v="6"/>
    <x v="3"/>
  </r>
  <r>
    <n v="45494"/>
    <x v="397"/>
    <x v="1"/>
    <x v="0"/>
    <x v="3"/>
    <s v="Wilson Jones 1&quot; Hanging DublLock Ring Binders"/>
    <x v="4747"/>
    <n v="2"/>
    <n v="-3.38"/>
    <x v="6"/>
    <x v="3"/>
  </r>
  <r>
    <n v="45495"/>
    <x v="470"/>
    <x v="20"/>
    <x v="2"/>
    <x v="6"/>
    <s v="Square Credit Card Reader, 4 1/2&quot; x 4 1/2&quot; x 1&quot;, White"/>
    <x v="2157"/>
    <n v="3"/>
    <n v="14.09"/>
    <x v="6"/>
    <x v="3"/>
  </r>
  <r>
    <n v="45495"/>
    <x v="34"/>
    <x v="1"/>
    <x v="1"/>
    <x v="5"/>
    <s v="Hon Every-Day Series Multi-Task Chairs"/>
    <x v="4748"/>
    <n v="4"/>
    <n v="-75.19"/>
    <x v="6"/>
    <x v="3"/>
  </r>
  <r>
    <n v="45496"/>
    <x v="85"/>
    <x v="20"/>
    <x v="0"/>
    <x v="3"/>
    <s v="Angle-D Ring Binders"/>
    <x v="957"/>
    <n v="3"/>
    <n v="4.2699999999999996"/>
    <x v="6"/>
    <x v="3"/>
  </r>
  <r>
    <n v="45496"/>
    <x v="352"/>
    <x v="18"/>
    <x v="0"/>
    <x v="4"/>
    <s v="Quartet Omega Colored Chalk, 12/Pack"/>
    <x v="2410"/>
    <n v="2"/>
    <n v="5.49"/>
    <x v="6"/>
    <x v="3"/>
  </r>
  <r>
    <n v="45496"/>
    <x v="352"/>
    <x v="18"/>
    <x v="2"/>
    <x v="9"/>
    <s v="Memorex 25GB 6X Branded Blu-Ray Recordable Disc, 30/Pack"/>
    <x v="4749"/>
    <n v="5"/>
    <n v="11.18"/>
    <x v="6"/>
    <x v="3"/>
  </r>
  <r>
    <n v="45496"/>
    <x v="382"/>
    <x v="20"/>
    <x v="0"/>
    <x v="1"/>
    <s v="Avery Address/Shipping Labels for Typewriters, 4&quot; x 2&quot;"/>
    <x v="554"/>
    <n v="4"/>
    <n v="19.87"/>
    <x v="6"/>
    <x v="3"/>
  </r>
  <r>
    <n v="45496"/>
    <x v="39"/>
    <x v="20"/>
    <x v="0"/>
    <x v="3"/>
    <s v="Wilson Jones Â“SnapÂ” Scratch Pad Binder Tool for Ring Binders"/>
    <x v="605"/>
    <n v="3"/>
    <n v="4.3499999999999996"/>
    <x v="6"/>
    <x v="3"/>
  </r>
  <r>
    <n v="45496"/>
    <x v="706"/>
    <x v="1"/>
    <x v="0"/>
    <x v="0"/>
    <s v="Xerox 1909"/>
    <x v="2966"/>
    <n v="3"/>
    <n v="20.58"/>
    <x v="6"/>
    <x v="3"/>
  </r>
  <r>
    <n v="45496"/>
    <x v="675"/>
    <x v="21"/>
    <x v="2"/>
    <x v="9"/>
    <s v="Logitech G600 MMO Gaming Mouse"/>
    <x v="4750"/>
    <n v="5"/>
    <n v="143.97999999999999"/>
    <x v="6"/>
    <x v="3"/>
  </r>
  <r>
    <n v="45496"/>
    <x v="463"/>
    <x v="3"/>
    <x v="0"/>
    <x v="3"/>
    <s v="Cardinal HOLDit! Binder Insert Strips,Extra Strips"/>
    <x v="4751"/>
    <n v="3"/>
    <n v="5.51"/>
    <x v="6"/>
    <x v="3"/>
  </r>
  <r>
    <n v="45496"/>
    <x v="463"/>
    <x v="3"/>
    <x v="0"/>
    <x v="0"/>
    <s v="Weyerhaeuser First Choice Laser/Copy Paper (20Lb. and 88 Bright)"/>
    <x v="309"/>
    <n v="9"/>
    <n v="27.99"/>
    <x v="6"/>
    <x v="3"/>
  </r>
  <r>
    <n v="45496"/>
    <x v="86"/>
    <x v="1"/>
    <x v="0"/>
    <x v="4"/>
    <s v="Hunt PowerHouse Electric Pencil Sharpener, Blue"/>
    <x v="4752"/>
    <n v="4"/>
    <n v="15.19"/>
    <x v="6"/>
    <x v="3"/>
  </r>
  <r>
    <n v="45497"/>
    <x v="535"/>
    <x v="3"/>
    <x v="2"/>
    <x v="16"/>
    <s v="Hewlett Packard LaserJet 3310 Copier"/>
    <x v="4383"/>
    <n v="5"/>
    <n v="839.99"/>
    <x v="6"/>
    <x v="3"/>
  </r>
  <r>
    <n v="45498"/>
    <x v="745"/>
    <x v="19"/>
    <x v="0"/>
    <x v="1"/>
    <s v="Avery 498"/>
    <x v="992"/>
    <n v="7"/>
    <n v="9.51"/>
    <x v="6"/>
    <x v="3"/>
  </r>
  <r>
    <n v="45498"/>
    <x v="118"/>
    <x v="2"/>
    <x v="0"/>
    <x v="1"/>
    <s v="Avery 491"/>
    <x v="2223"/>
    <n v="1"/>
    <n v="1.07"/>
    <x v="6"/>
    <x v="3"/>
  </r>
  <r>
    <n v="45498"/>
    <x v="405"/>
    <x v="2"/>
    <x v="1"/>
    <x v="8"/>
    <s v="Eldon 200 Class Desk Accessories"/>
    <x v="2118"/>
    <n v="4"/>
    <n v="3.01"/>
    <x v="6"/>
    <x v="3"/>
  </r>
  <r>
    <n v="45498"/>
    <x v="405"/>
    <x v="2"/>
    <x v="0"/>
    <x v="14"/>
    <s v="Acme Galleria Hot Forged Steel Scissors with Colored Handles"/>
    <x v="4753"/>
    <n v="3"/>
    <n v="4.25"/>
    <x v="6"/>
    <x v="3"/>
  </r>
  <r>
    <n v="45498"/>
    <x v="405"/>
    <x v="2"/>
    <x v="1"/>
    <x v="13"/>
    <s v="Bush Cubix Conference Tables, Fully Assembled"/>
    <x v="4754"/>
    <n v="1"/>
    <n v="-34.65"/>
    <x v="6"/>
    <x v="3"/>
  </r>
  <r>
    <n v="45498"/>
    <x v="405"/>
    <x v="2"/>
    <x v="0"/>
    <x v="2"/>
    <s v="Fellowes Bankers Box Staxonsteel Drawer File/Stacking System"/>
    <x v="4755"/>
    <n v="5"/>
    <n v="-25.99"/>
    <x v="6"/>
    <x v="3"/>
  </r>
  <r>
    <n v="45498"/>
    <x v="405"/>
    <x v="2"/>
    <x v="0"/>
    <x v="0"/>
    <s v="Xerox 216"/>
    <x v="1315"/>
    <n v="4"/>
    <n v="7.26"/>
    <x v="6"/>
    <x v="3"/>
  </r>
  <r>
    <n v="45498"/>
    <x v="726"/>
    <x v="0"/>
    <x v="1"/>
    <x v="13"/>
    <s v="Safco Drafting Table"/>
    <x v="4756"/>
    <n v="6"/>
    <n v="-4.26"/>
    <x v="6"/>
    <x v="3"/>
  </r>
  <r>
    <n v="45499"/>
    <x v="434"/>
    <x v="3"/>
    <x v="2"/>
    <x v="9"/>
    <s v="LogitechÂ Z-906 Speaker sys - home theater - 5.1-CH"/>
    <x v="4065"/>
    <n v="5"/>
    <n v="659.98"/>
    <x v="6"/>
    <x v="3"/>
  </r>
  <r>
    <n v="45499"/>
    <x v="434"/>
    <x v="3"/>
    <x v="1"/>
    <x v="5"/>
    <s v="Global Airflow Leather Mesh Back Chair, Black"/>
    <x v="4757"/>
    <n v="3"/>
    <n v="45.29"/>
    <x v="6"/>
    <x v="3"/>
  </r>
  <r>
    <n v="45500"/>
    <x v="110"/>
    <x v="16"/>
    <x v="1"/>
    <x v="8"/>
    <s v="Eldon Delta Triangular Chair Mat, 52&quot; x 58&quot;, Clear"/>
    <x v="4758"/>
    <n v="3"/>
    <n v="-2.2799999999999998"/>
    <x v="6"/>
    <x v="3"/>
  </r>
  <r>
    <n v="45500"/>
    <x v="784"/>
    <x v="20"/>
    <x v="1"/>
    <x v="8"/>
    <s v="Tensor Computer Mounted Lamp"/>
    <x v="4759"/>
    <n v="1"/>
    <n v="4.0199999999999996"/>
    <x v="6"/>
    <x v="3"/>
  </r>
  <r>
    <n v="45500"/>
    <x v="784"/>
    <x v="20"/>
    <x v="2"/>
    <x v="6"/>
    <s v="Nortel Networks T7316 E Nt8 B27"/>
    <x v="4664"/>
    <n v="8"/>
    <n v="135.97999999999999"/>
    <x v="6"/>
    <x v="3"/>
  </r>
  <r>
    <n v="45500"/>
    <x v="380"/>
    <x v="22"/>
    <x v="1"/>
    <x v="8"/>
    <s v="Staple-based wall hangings"/>
    <x v="1403"/>
    <n v="3"/>
    <n v="10.51"/>
    <x v="6"/>
    <x v="3"/>
  </r>
  <r>
    <n v="45500"/>
    <x v="380"/>
    <x v="22"/>
    <x v="0"/>
    <x v="0"/>
    <s v="Message Book, Phone, Wirebound Standard Line Memo, 2 3/4&quot; X 5&quot;"/>
    <x v="922"/>
    <n v="4"/>
    <n v="12.05"/>
    <x v="6"/>
    <x v="3"/>
  </r>
  <r>
    <n v="45500"/>
    <x v="380"/>
    <x v="22"/>
    <x v="0"/>
    <x v="0"/>
    <s v="Xerox 227"/>
    <x v="115"/>
    <n v="2"/>
    <n v="6.22"/>
    <x v="6"/>
    <x v="3"/>
  </r>
  <r>
    <n v="45500"/>
    <x v="380"/>
    <x v="22"/>
    <x v="2"/>
    <x v="9"/>
    <s v="Sony Micro Vault Click 8 GB USB 2.0 Flash Drive"/>
    <x v="4760"/>
    <n v="5"/>
    <n v="32.89"/>
    <x v="6"/>
    <x v="3"/>
  </r>
  <r>
    <n v="45500"/>
    <x v="677"/>
    <x v="25"/>
    <x v="1"/>
    <x v="5"/>
    <s v="Global Value Mid-Back Manager's Chair, Gray"/>
    <x v="3770"/>
    <n v="4"/>
    <n v="12.18"/>
    <x v="6"/>
    <x v="3"/>
  </r>
  <r>
    <n v="45501"/>
    <x v="719"/>
    <x v="3"/>
    <x v="0"/>
    <x v="3"/>
    <s v="Zipper Ring Binder Pockets"/>
    <x v="1375"/>
    <n v="4"/>
    <n v="3.62"/>
    <x v="6"/>
    <x v="3"/>
  </r>
  <r>
    <n v="45501"/>
    <x v="719"/>
    <x v="3"/>
    <x v="0"/>
    <x v="2"/>
    <s v="Super Decoflex Portable Personal File"/>
    <x v="1746"/>
    <n v="1"/>
    <n v="4.1900000000000004"/>
    <x v="6"/>
    <x v="3"/>
  </r>
  <r>
    <n v="45501"/>
    <x v="719"/>
    <x v="3"/>
    <x v="2"/>
    <x v="6"/>
    <s v="Wilson Electronics DB Pro Signal Booster"/>
    <x v="4761"/>
    <n v="4"/>
    <n v="100.24"/>
    <x v="6"/>
    <x v="3"/>
  </r>
  <r>
    <n v="45502"/>
    <x v="643"/>
    <x v="25"/>
    <x v="0"/>
    <x v="12"/>
    <s v="Holmes HEPA Air Purifier"/>
    <x v="3298"/>
    <n v="2"/>
    <n v="6.53"/>
    <x v="6"/>
    <x v="3"/>
  </r>
  <r>
    <n v="45502"/>
    <x v="643"/>
    <x v="25"/>
    <x v="2"/>
    <x v="6"/>
    <s v="Samsung Replacement EH64AVFWE Premium Headset"/>
    <x v="3595"/>
    <n v="5"/>
    <n v="1.38"/>
    <x v="6"/>
    <x v="3"/>
  </r>
  <r>
    <n v="45502"/>
    <x v="643"/>
    <x v="25"/>
    <x v="0"/>
    <x v="4"/>
    <s v="Newell 322"/>
    <x v="621"/>
    <n v="3"/>
    <n v="0.38"/>
    <x v="6"/>
    <x v="3"/>
  </r>
  <r>
    <n v="45502"/>
    <x v="60"/>
    <x v="22"/>
    <x v="2"/>
    <x v="9"/>
    <s v="ImationÂ 8GB Mini TravelDrive USB 2.0Â Flash Drive"/>
    <x v="2975"/>
    <n v="3"/>
    <n v="11.77"/>
    <x v="6"/>
    <x v="3"/>
  </r>
  <r>
    <n v="45502"/>
    <x v="174"/>
    <x v="0"/>
    <x v="0"/>
    <x v="7"/>
    <s v="Assorted Color Push Pins"/>
    <x v="1510"/>
    <n v="2"/>
    <n v="0.47"/>
    <x v="6"/>
    <x v="3"/>
  </r>
  <r>
    <n v="45502"/>
    <x v="174"/>
    <x v="0"/>
    <x v="2"/>
    <x v="6"/>
    <s v="Cisco SPA301"/>
    <x v="4286"/>
    <n v="1"/>
    <n v="15.6"/>
    <x v="6"/>
    <x v="3"/>
  </r>
  <r>
    <n v="45502"/>
    <x v="95"/>
    <x v="20"/>
    <x v="0"/>
    <x v="4"/>
    <s v="Sanford Liquid Accent Highlighters"/>
    <x v="2973"/>
    <n v="9"/>
    <n v="22.24"/>
    <x v="6"/>
    <x v="3"/>
  </r>
  <r>
    <n v="45502"/>
    <x v="334"/>
    <x v="39"/>
    <x v="0"/>
    <x v="3"/>
    <s v="GBC Poly Designer Binding Covers"/>
    <x v="3849"/>
    <n v="2"/>
    <n v="16.41"/>
    <x v="6"/>
    <x v="3"/>
  </r>
  <r>
    <n v="45502"/>
    <x v="334"/>
    <x v="39"/>
    <x v="2"/>
    <x v="6"/>
    <s v="Nortel Meridian M3904 Professional Digital phone"/>
    <x v="4762"/>
    <n v="3"/>
    <n v="133.97"/>
    <x v="6"/>
    <x v="3"/>
  </r>
  <r>
    <n v="45502"/>
    <x v="334"/>
    <x v="39"/>
    <x v="0"/>
    <x v="12"/>
    <s v="Holmes Replacement Filter for HEPA Air Cleaner, Very Large Room, HEPA Filter"/>
    <x v="2318"/>
    <n v="2"/>
    <n v="60.55"/>
    <x v="6"/>
    <x v="3"/>
  </r>
  <r>
    <n v="45502"/>
    <x v="334"/>
    <x v="39"/>
    <x v="1"/>
    <x v="5"/>
    <s v="Office Star Flex Back Scooter Chair with Aluminum Finish Frame"/>
    <x v="4234"/>
    <n v="3"/>
    <n v="72.64"/>
    <x v="6"/>
    <x v="3"/>
  </r>
  <r>
    <n v="45502"/>
    <x v="339"/>
    <x v="22"/>
    <x v="1"/>
    <x v="11"/>
    <s v="Bush Westfield Collection Bookcases, Medium Cherry Finish"/>
    <x v="4576"/>
    <n v="2"/>
    <n v="25.51"/>
    <x v="6"/>
    <x v="3"/>
  </r>
  <r>
    <n v="45503"/>
    <x v="154"/>
    <x v="3"/>
    <x v="0"/>
    <x v="2"/>
    <s v="Economy Rollaway Files"/>
    <x v="233"/>
    <n v="2"/>
    <n v="85.9"/>
    <x v="6"/>
    <x v="3"/>
  </r>
  <r>
    <n v="45503"/>
    <x v="154"/>
    <x v="3"/>
    <x v="0"/>
    <x v="1"/>
    <s v="Avery 480"/>
    <x v="4763"/>
    <n v="7"/>
    <n v="12.6"/>
    <x v="6"/>
    <x v="3"/>
  </r>
  <r>
    <n v="45503"/>
    <x v="529"/>
    <x v="10"/>
    <x v="0"/>
    <x v="3"/>
    <s v="GBC ProClick Punch Binding System"/>
    <x v="813"/>
    <n v="4"/>
    <n v="-53.74"/>
    <x v="6"/>
    <x v="3"/>
  </r>
  <r>
    <n v="45503"/>
    <x v="705"/>
    <x v="36"/>
    <x v="2"/>
    <x v="6"/>
    <s v="invisibleSHIELD by ZAGG Smudge-Free Screen Protector"/>
    <x v="3485"/>
    <n v="5"/>
    <n v="43.18"/>
    <x v="6"/>
    <x v="3"/>
  </r>
  <r>
    <n v="45504"/>
    <x v="400"/>
    <x v="2"/>
    <x v="0"/>
    <x v="0"/>
    <s v="Xerox 1991"/>
    <x v="1858"/>
    <n v="3"/>
    <n v="17.82"/>
    <x v="6"/>
    <x v="3"/>
  </r>
  <r>
    <n v="45504"/>
    <x v="469"/>
    <x v="16"/>
    <x v="2"/>
    <x v="9"/>
    <s v="TRENDnet 56K USB 2.0 Phone, Internet and Fax Modem"/>
    <x v="1891"/>
    <n v="2"/>
    <n v="8.2799999999999994"/>
    <x v="6"/>
    <x v="3"/>
  </r>
  <r>
    <n v="45504"/>
    <x v="682"/>
    <x v="1"/>
    <x v="2"/>
    <x v="6"/>
    <s v="Motorola L804"/>
    <x v="3184"/>
    <n v="1"/>
    <n v="4.1399999999999997"/>
    <x v="6"/>
    <x v="3"/>
  </r>
  <r>
    <n v="45504"/>
    <x v="574"/>
    <x v="3"/>
    <x v="0"/>
    <x v="2"/>
    <s v="Eldon Portable Mobile Manager"/>
    <x v="4764"/>
    <n v="2"/>
    <n v="15.27"/>
    <x v="6"/>
    <x v="3"/>
  </r>
  <r>
    <n v="45504"/>
    <x v="574"/>
    <x v="3"/>
    <x v="1"/>
    <x v="8"/>
    <s v="Master Big Foot Doorstop, Beige"/>
    <x v="2801"/>
    <n v="7"/>
    <n v="11.46"/>
    <x v="6"/>
    <x v="3"/>
  </r>
  <r>
    <n v="45504"/>
    <x v="465"/>
    <x v="21"/>
    <x v="0"/>
    <x v="3"/>
    <s v="Acco 3-Hole Punch"/>
    <x v="1765"/>
    <n v="4"/>
    <n v="8.41"/>
    <x v="6"/>
    <x v="3"/>
  </r>
  <r>
    <n v="45504"/>
    <x v="465"/>
    <x v="21"/>
    <x v="0"/>
    <x v="12"/>
    <s v="3M Office Air Cleaner"/>
    <x v="2207"/>
    <n v="6"/>
    <n v="54.56"/>
    <x v="6"/>
    <x v="3"/>
  </r>
  <r>
    <n v="45504"/>
    <x v="193"/>
    <x v="2"/>
    <x v="2"/>
    <x v="6"/>
    <s v="Polycom SoundPoint Pro SE-225 Corded phone"/>
    <x v="4765"/>
    <n v="4"/>
    <n v="-57.12"/>
    <x v="6"/>
    <x v="3"/>
  </r>
  <r>
    <n v="45504"/>
    <x v="162"/>
    <x v="7"/>
    <x v="0"/>
    <x v="0"/>
    <s v="Avery Personal Creations Heavyweight Cards"/>
    <x v="4458"/>
    <n v="1"/>
    <n v="5.54"/>
    <x v="6"/>
    <x v="3"/>
  </r>
  <r>
    <n v="45504"/>
    <x v="162"/>
    <x v="7"/>
    <x v="0"/>
    <x v="3"/>
    <s v="Fellowes PB200 Plastic Comb Binding Machine"/>
    <x v="4766"/>
    <n v="5"/>
    <n v="390.98"/>
    <x v="6"/>
    <x v="3"/>
  </r>
  <r>
    <n v="45504"/>
    <x v="162"/>
    <x v="7"/>
    <x v="0"/>
    <x v="3"/>
    <s v="Black Avery Memo-Size 3-Ring Binder, 5 1/2&quot; x 8 1/2&quot;"/>
    <x v="4767"/>
    <n v="3"/>
    <n v="5.39"/>
    <x v="6"/>
    <x v="3"/>
  </r>
  <r>
    <n v="45505"/>
    <x v="372"/>
    <x v="1"/>
    <x v="2"/>
    <x v="6"/>
    <s v="JBL Micro Wireless Portable Bluetooth Speaker"/>
    <x v="772"/>
    <n v="2"/>
    <n v="6"/>
    <x v="7"/>
    <x v="3"/>
  </r>
  <r>
    <n v="45505"/>
    <x v="420"/>
    <x v="25"/>
    <x v="2"/>
    <x v="6"/>
    <s v="Nortel Networks T7316 E Nt8 B27"/>
    <x v="4093"/>
    <n v="5"/>
    <n v="17"/>
    <x v="7"/>
    <x v="3"/>
  </r>
  <r>
    <n v="45505"/>
    <x v="322"/>
    <x v="0"/>
    <x v="2"/>
    <x v="15"/>
    <s v="Bady BDG101FRU Card Printer"/>
    <x v="3504"/>
    <n v="3"/>
    <n v="-264"/>
    <x v="7"/>
    <x v="3"/>
  </r>
  <r>
    <n v="45505"/>
    <x v="322"/>
    <x v="0"/>
    <x v="0"/>
    <x v="0"/>
    <s v="Xerox 1998"/>
    <x v="1308"/>
    <n v="7"/>
    <n v="12.7"/>
    <x v="7"/>
    <x v="3"/>
  </r>
  <r>
    <n v="45505"/>
    <x v="252"/>
    <x v="3"/>
    <x v="0"/>
    <x v="3"/>
    <s v="GBC Prestige Therm-A-Bind Covers"/>
    <x v="3197"/>
    <n v="2"/>
    <n v="18.53"/>
    <x v="7"/>
    <x v="3"/>
  </r>
  <r>
    <n v="45505"/>
    <x v="699"/>
    <x v="3"/>
    <x v="0"/>
    <x v="2"/>
    <s v="Fellowes Mobile File Cart, Black"/>
    <x v="2626"/>
    <n v="3"/>
    <n v="50.37"/>
    <x v="7"/>
    <x v="3"/>
  </r>
  <r>
    <n v="45507"/>
    <x v="693"/>
    <x v="1"/>
    <x v="1"/>
    <x v="11"/>
    <s v="O'Sullivan Elevations Bookcase, Cherry Finish"/>
    <x v="1139"/>
    <n v="2"/>
    <n v="-36.67"/>
    <x v="7"/>
    <x v="3"/>
  </r>
  <r>
    <n v="45507"/>
    <x v="664"/>
    <x v="3"/>
    <x v="0"/>
    <x v="1"/>
    <s v="Avery 473"/>
    <x v="3460"/>
    <n v="5"/>
    <n v="24.84"/>
    <x v="7"/>
    <x v="3"/>
  </r>
  <r>
    <n v="45507"/>
    <x v="664"/>
    <x v="3"/>
    <x v="1"/>
    <x v="8"/>
    <s v="Deflect-o EconoMat Studded, No Bevel Mat for Low Pile Carpeting"/>
    <x v="1955"/>
    <n v="3"/>
    <n v="11.16"/>
    <x v="7"/>
    <x v="3"/>
  </r>
  <r>
    <n v="45507"/>
    <x v="208"/>
    <x v="3"/>
    <x v="0"/>
    <x v="2"/>
    <s v="Fellowes Bases and Tops For Staxonsteel/High-Stak Systems"/>
    <x v="3809"/>
    <n v="3"/>
    <n v="23.97"/>
    <x v="7"/>
    <x v="3"/>
  </r>
  <r>
    <n v="45507"/>
    <x v="579"/>
    <x v="1"/>
    <x v="2"/>
    <x v="9"/>
    <s v="Kensington K72356US Mouse-in-a-Box USB Desktop Mouse"/>
    <x v="4768"/>
    <n v="3"/>
    <n v="7.47"/>
    <x v="7"/>
    <x v="3"/>
  </r>
  <r>
    <n v="45507"/>
    <x v="759"/>
    <x v="22"/>
    <x v="0"/>
    <x v="2"/>
    <s v="Letter/Legal File Tote with Clear Snap-On Lid, Black Granite"/>
    <x v="4695"/>
    <n v="1"/>
    <n v="4.18"/>
    <x v="7"/>
    <x v="3"/>
  </r>
  <r>
    <n v="45507"/>
    <x v="764"/>
    <x v="10"/>
    <x v="0"/>
    <x v="1"/>
    <s v="Avery 476"/>
    <x v="356"/>
    <n v="5"/>
    <n v="5.37"/>
    <x v="7"/>
    <x v="3"/>
  </r>
  <r>
    <n v="45508"/>
    <x v="312"/>
    <x v="26"/>
    <x v="0"/>
    <x v="0"/>
    <s v="Hammermill CopyPlus Copy Paper (20Lb. and 84 Bright)"/>
    <x v="1140"/>
    <n v="2"/>
    <n v="2.89"/>
    <x v="7"/>
    <x v="3"/>
  </r>
  <r>
    <n v="45508"/>
    <x v="312"/>
    <x v="26"/>
    <x v="0"/>
    <x v="10"/>
    <s v="Manila Recycled Extra-Heavyweight Clasp Envelopes, 6&quot; x 9&quot;"/>
    <x v="2772"/>
    <n v="1"/>
    <n v="3.18"/>
    <x v="7"/>
    <x v="3"/>
  </r>
  <r>
    <n v="45508"/>
    <x v="312"/>
    <x v="0"/>
    <x v="0"/>
    <x v="3"/>
    <s v="Avery Durable Poly Binders"/>
    <x v="3568"/>
    <n v="3"/>
    <n v="-5.64"/>
    <x v="7"/>
    <x v="3"/>
  </r>
  <r>
    <n v="45509"/>
    <x v="203"/>
    <x v="5"/>
    <x v="0"/>
    <x v="0"/>
    <s v="Adams Phone Message Book, 200 Message Capacity, 8 1/16Â” x 11Â”"/>
    <x v="4040"/>
    <n v="2"/>
    <n v="6.33"/>
    <x v="7"/>
    <x v="3"/>
  </r>
  <r>
    <n v="45509"/>
    <x v="327"/>
    <x v="0"/>
    <x v="0"/>
    <x v="2"/>
    <s v="Tennsco Lockers, Sand"/>
    <x v="4769"/>
    <n v="9"/>
    <n v="7.55"/>
    <x v="7"/>
    <x v="3"/>
  </r>
  <r>
    <n v="45509"/>
    <x v="99"/>
    <x v="18"/>
    <x v="0"/>
    <x v="3"/>
    <s v="Premium Transparent Presentation Covers by GBC"/>
    <x v="4770"/>
    <n v="6"/>
    <n v="60.42"/>
    <x v="7"/>
    <x v="3"/>
  </r>
  <r>
    <n v="45509"/>
    <x v="99"/>
    <x v="18"/>
    <x v="2"/>
    <x v="9"/>
    <s v="LogitechÂ MX Performance Wireless Mouse"/>
    <x v="4771"/>
    <n v="2"/>
    <n v="29.52"/>
    <x v="7"/>
    <x v="3"/>
  </r>
  <r>
    <n v="45509"/>
    <x v="99"/>
    <x v="18"/>
    <x v="0"/>
    <x v="1"/>
    <s v="Avery 475"/>
    <x v="4772"/>
    <n v="9"/>
    <n v="66.599999999999994"/>
    <x v="7"/>
    <x v="3"/>
  </r>
  <r>
    <n v="45510"/>
    <x v="9"/>
    <x v="8"/>
    <x v="1"/>
    <x v="11"/>
    <s v="O'Sullivan 2-Shelf Heavy-Duty Bookcases"/>
    <x v="4773"/>
    <n v="3"/>
    <n v="23.32"/>
    <x v="7"/>
    <x v="3"/>
  </r>
  <r>
    <n v="45510"/>
    <x v="9"/>
    <x v="8"/>
    <x v="1"/>
    <x v="8"/>
    <s v="Longer-Life Soft White Bulbs"/>
    <x v="4774"/>
    <n v="5"/>
    <n v="7.39"/>
    <x v="7"/>
    <x v="3"/>
  </r>
  <r>
    <n v="45510"/>
    <x v="735"/>
    <x v="0"/>
    <x v="0"/>
    <x v="0"/>
    <s v="14-7/8 x 11 Blue Bar Computer Printout Paper"/>
    <x v="2656"/>
    <n v="3"/>
    <n v="40.35"/>
    <x v="7"/>
    <x v="3"/>
  </r>
  <r>
    <n v="45510"/>
    <x v="146"/>
    <x v="38"/>
    <x v="2"/>
    <x v="6"/>
    <s v="Ativa D5772 2-Line 5.8GHz Digital Expandable Corded/Cordless Phone System with Answering &amp; Caller ID/Call Waiting, Black/Silver"/>
    <x v="4775"/>
    <n v="5"/>
    <n v="247.49"/>
    <x v="7"/>
    <x v="3"/>
  </r>
  <r>
    <n v="45510"/>
    <x v="146"/>
    <x v="38"/>
    <x v="0"/>
    <x v="1"/>
    <s v="Avery 481"/>
    <x v="2359"/>
    <n v="8"/>
    <n v="11.83"/>
    <x v="7"/>
    <x v="3"/>
  </r>
  <r>
    <n v="45510"/>
    <x v="146"/>
    <x v="38"/>
    <x v="0"/>
    <x v="4"/>
    <s v="Hunt PowerHouse Electric Pencil Sharpener, Blue"/>
    <x v="4776"/>
    <n v="6"/>
    <n v="68.36"/>
    <x v="7"/>
    <x v="3"/>
  </r>
  <r>
    <n v="45510"/>
    <x v="489"/>
    <x v="20"/>
    <x v="0"/>
    <x v="14"/>
    <s v="Acme 10&quot; Easy Grip Assistive Scissors"/>
    <x v="2572"/>
    <n v="4"/>
    <n v="21.04"/>
    <x v="7"/>
    <x v="3"/>
  </r>
  <r>
    <n v="45511"/>
    <x v="667"/>
    <x v="25"/>
    <x v="2"/>
    <x v="9"/>
    <s v="Logitech G700s Rechargeable Gaming Mouse"/>
    <x v="2232"/>
    <n v="1"/>
    <n v="22"/>
    <x v="7"/>
    <x v="3"/>
  </r>
  <r>
    <n v="45511"/>
    <x v="677"/>
    <x v="20"/>
    <x v="0"/>
    <x v="4"/>
    <s v="Quartet Omega Colored Chalk, 12/Pack"/>
    <x v="2410"/>
    <n v="2"/>
    <n v="5.49"/>
    <x v="7"/>
    <x v="3"/>
  </r>
  <r>
    <n v="45511"/>
    <x v="677"/>
    <x v="20"/>
    <x v="0"/>
    <x v="4"/>
    <s v="Staples in misc. colors"/>
    <x v="4777"/>
    <n v="10"/>
    <n v="26.2"/>
    <x v="7"/>
    <x v="3"/>
  </r>
  <r>
    <n v="45511"/>
    <x v="144"/>
    <x v="3"/>
    <x v="2"/>
    <x v="6"/>
    <s v="GE DSL Phone Line Filter"/>
    <x v="4778"/>
    <n v="5"/>
    <n v="18"/>
    <x v="7"/>
    <x v="3"/>
  </r>
  <r>
    <n v="45511"/>
    <x v="144"/>
    <x v="3"/>
    <x v="0"/>
    <x v="3"/>
    <s v="Avery Printable Repositionable Plastic Tabs"/>
    <x v="4040"/>
    <n v="2"/>
    <n v="4.6399999999999997"/>
    <x v="7"/>
    <x v="3"/>
  </r>
  <r>
    <n v="45511"/>
    <x v="204"/>
    <x v="28"/>
    <x v="2"/>
    <x v="9"/>
    <s v="Memorex Micro Travel Drive 16 GB"/>
    <x v="2429"/>
    <n v="4"/>
    <n v="19.829999999999998"/>
    <x v="7"/>
    <x v="3"/>
  </r>
  <r>
    <n v="45511"/>
    <x v="550"/>
    <x v="3"/>
    <x v="0"/>
    <x v="0"/>
    <s v="Xerox 1891"/>
    <x v="2636"/>
    <n v="5"/>
    <n v="114.94"/>
    <x v="7"/>
    <x v="3"/>
  </r>
  <r>
    <n v="45511"/>
    <x v="74"/>
    <x v="0"/>
    <x v="2"/>
    <x v="9"/>
    <s v="Logitech K350 2.4Ghz Wireless Keyboard"/>
    <x v="4779"/>
    <n v="3"/>
    <n v="-13.44"/>
    <x v="7"/>
    <x v="3"/>
  </r>
  <r>
    <n v="45511"/>
    <x v="74"/>
    <x v="0"/>
    <x v="0"/>
    <x v="2"/>
    <s v="Safco Industrial Shelving"/>
    <x v="1601"/>
    <n v="2"/>
    <n v="-25.11"/>
    <x v="7"/>
    <x v="3"/>
  </r>
  <r>
    <n v="45511"/>
    <x v="506"/>
    <x v="3"/>
    <x v="2"/>
    <x v="6"/>
    <s v="Polycom VoiceStation 500 ConferenceÂ phone"/>
    <x v="4780"/>
    <n v="3"/>
    <n v="44.24"/>
    <x v="7"/>
    <x v="3"/>
  </r>
  <r>
    <n v="45511"/>
    <x v="506"/>
    <x v="3"/>
    <x v="0"/>
    <x v="3"/>
    <s v="Cardinal Holdit Business Card Pockets"/>
    <x v="1177"/>
    <n v="3"/>
    <n v="4.18"/>
    <x v="7"/>
    <x v="3"/>
  </r>
  <r>
    <n v="45511"/>
    <x v="506"/>
    <x v="3"/>
    <x v="0"/>
    <x v="3"/>
    <s v="Mead 1st Gear 2&quot; Zipper Binder, Asst. Colors"/>
    <x v="4781"/>
    <n v="3"/>
    <n v="11.67"/>
    <x v="7"/>
    <x v="3"/>
  </r>
  <r>
    <n v="45511"/>
    <x v="506"/>
    <x v="3"/>
    <x v="2"/>
    <x v="9"/>
    <s v="Sony Micro Vault Click 4 GB USB 2.0 Flash Drive"/>
    <x v="4782"/>
    <n v="4"/>
    <n v="7.81"/>
    <x v="7"/>
    <x v="3"/>
  </r>
  <r>
    <n v="45511"/>
    <x v="506"/>
    <x v="3"/>
    <x v="0"/>
    <x v="0"/>
    <s v="Xerox 1881"/>
    <x v="396"/>
    <n v="2"/>
    <n v="11.54"/>
    <x v="7"/>
    <x v="3"/>
  </r>
  <r>
    <n v="45511"/>
    <x v="506"/>
    <x v="3"/>
    <x v="1"/>
    <x v="8"/>
    <s v="Howard Miller 13-3/4&quot; Diameter Brushed Chrome Round Wall Clock"/>
    <x v="3460"/>
    <n v="1"/>
    <n v="15.53"/>
    <x v="7"/>
    <x v="3"/>
  </r>
  <r>
    <n v="45511"/>
    <x v="506"/>
    <x v="3"/>
    <x v="1"/>
    <x v="5"/>
    <s v="Global Enterprise Series Seating Low-Back Swivel/Tilt Chairs"/>
    <x v="4783"/>
    <n v="1"/>
    <n v="25.9"/>
    <x v="7"/>
    <x v="3"/>
  </r>
  <r>
    <n v="45511"/>
    <x v="506"/>
    <x v="3"/>
    <x v="0"/>
    <x v="12"/>
    <s v="3.6 Cubic Foot Counter Height Office Refrigerator"/>
    <x v="4784"/>
    <n v="5"/>
    <n v="412.47"/>
    <x v="7"/>
    <x v="3"/>
  </r>
  <r>
    <n v="45514"/>
    <x v="325"/>
    <x v="18"/>
    <x v="0"/>
    <x v="10"/>
    <s v="Staple envelope"/>
    <x v="3088"/>
    <n v="6"/>
    <n v="35.04"/>
    <x v="7"/>
    <x v="3"/>
  </r>
  <r>
    <n v="45514"/>
    <x v="325"/>
    <x v="18"/>
    <x v="1"/>
    <x v="8"/>
    <s v="Tenex Traditional Chairmats for Medium Pile Carpet, Standard Lip, 36&quot; x 48&quot;"/>
    <x v="4785"/>
    <n v="2"/>
    <n v="25.47"/>
    <x v="7"/>
    <x v="3"/>
  </r>
  <r>
    <n v="45514"/>
    <x v="325"/>
    <x v="18"/>
    <x v="2"/>
    <x v="6"/>
    <s v="Aastra 57i VoIP phone"/>
    <x v="4786"/>
    <n v="9"/>
    <n v="378.17"/>
    <x v="7"/>
    <x v="3"/>
  </r>
  <r>
    <n v="45514"/>
    <x v="571"/>
    <x v="18"/>
    <x v="0"/>
    <x v="0"/>
    <s v="Xerox 1906"/>
    <x v="639"/>
    <n v="5"/>
    <n v="83.28"/>
    <x v="7"/>
    <x v="3"/>
  </r>
  <r>
    <n v="45515"/>
    <x v="472"/>
    <x v="0"/>
    <x v="0"/>
    <x v="0"/>
    <s v="Wirebound Message Books, Four 2 3/4&quot; x 5&quot; Forms per Page, 600 Sets per Book"/>
    <x v="4787"/>
    <n v="4"/>
    <n v="10.01"/>
    <x v="7"/>
    <x v="3"/>
  </r>
  <r>
    <n v="45515"/>
    <x v="472"/>
    <x v="0"/>
    <x v="0"/>
    <x v="4"/>
    <s v="BIC Brite Liner Grip Highlighters"/>
    <x v="814"/>
    <n v="7"/>
    <n v="2.87"/>
    <x v="7"/>
    <x v="3"/>
  </r>
  <r>
    <n v="45515"/>
    <x v="472"/>
    <x v="0"/>
    <x v="2"/>
    <x v="6"/>
    <s v="Pyle PMP37LED"/>
    <x v="2186"/>
    <n v="2"/>
    <n v="13.44"/>
    <x v="7"/>
    <x v="3"/>
  </r>
  <r>
    <n v="45515"/>
    <x v="472"/>
    <x v="0"/>
    <x v="0"/>
    <x v="3"/>
    <s v="Fellowes Twister Kit, Gray/Clear, 3/pkg"/>
    <x v="4788"/>
    <n v="8"/>
    <n v="-22.51"/>
    <x v="7"/>
    <x v="3"/>
  </r>
  <r>
    <n v="45515"/>
    <x v="108"/>
    <x v="8"/>
    <x v="0"/>
    <x v="3"/>
    <s v="Satellite Sectional Post Binders"/>
    <x v="4789"/>
    <n v="11"/>
    <n v="219.65"/>
    <x v="7"/>
    <x v="3"/>
  </r>
  <r>
    <n v="45515"/>
    <x v="694"/>
    <x v="20"/>
    <x v="0"/>
    <x v="0"/>
    <s v="Xerox 226"/>
    <x v="499"/>
    <n v="4"/>
    <n v="12.44"/>
    <x v="7"/>
    <x v="3"/>
  </r>
  <r>
    <n v="45516"/>
    <x v="356"/>
    <x v="16"/>
    <x v="0"/>
    <x v="0"/>
    <s v="Xerox 2000"/>
    <x v="1315"/>
    <n v="4"/>
    <n v="7.26"/>
    <x v="7"/>
    <x v="3"/>
  </r>
  <r>
    <n v="45516"/>
    <x v="176"/>
    <x v="3"/>
    <x v="0"/>
    <x v="12"/>
    <s v="Avanti 4.4 Cu. Ft. Refrigerator"/>
    <x v="2277"/>
    <n v="3"/>
    <n v="152.02000000000001"/>
    <x v="7"/>
    <x v="3"/>
  </r>
  <r>
    <n v="45516"/>
    <x v="176"/>
    <x v="3"/>
    <x v="1"/>
    <x v="8"/>
    <s v="DAX Wood Document Frame"/>
    <x v="2846"/>
    <n v="4"/>
    <n v="19.77"/>
    <x v="7"/>
    <x v="3"/>
  </r>
  <r>
    <n v="45516"/>
    <x v="653"/>
    <x v="36"/>
    <x v="0"/>
    <x v="4"/>
    <s v="Newell 312"/>
    <x v="1765"/>
    <n v="3"/>
    <n v="5.26"/>
    <x v="7"/>
    <x v="3"/>
  </r>
  <r>
    <n v="45516"/>
    <x v="653"/>
    <x v="36"/>
    <x v="1"/>
    <x v="5"/>
    <s v="Hon 4700 Series Mobuis Mid-Back Task Chairs with Adjustable Arms"/>
    <x v="4790"/>
    <n v="5"/>
    <n v="373.78"/>
    <x v="7"/>
    <x v="3"/>
  </r>
  <r>
    <n v="45516"/>
    <x v="653"/>
    <x v="36"/>
    <x v="0"/>
    <x v="4"/>
    <s v="Boston 1645 Deluxe Heavier-Duty Electric Pencil Sharpener"/>
    <x v="4791"/>
    <n v="5"/>
    <n v="59.37"/>
    <x v="7"/>
    <x v="3"/>
  </r>
  <r>
    <n v="45516"/>
    <x v="613"/>
    <x v="22"/>
    <x v="2"/>
    <x v="16"/>
    <s v="Hewlett Packard 310 Color Digital Copier"/>
    <x v="4792"/>
    <n v="1"/>
    <n v="90"/>
    <x v="7"/>
    <x v="3"/>
  </r>
  <r>
    <n v="45516"/>
    <x v="613"/>
    <x v="22"/>
    <x v="0"/>
    <x v="0"/>
    <s v="Xerox 1937"/>
    <x v="3647"/>
    <n v="4"/>
    <n v="92.24"/>
    <x v="7"/>
    <x v="3"/>
  </r>
  <r>
    <n v="45516"/>
    <x v="613"/>
    <x v="22"/>
    <x v="2"/>
    <x v="6"/>
    <s v="Grandstream GXP1160 VoIP phone"/>
    <x v="4793"/>
    <n v="8"/>
    <n v="27.3"/>
    <x v="7"/>
    <x v="3"/>
  </r>
  <r>
    <n v="45516"/>
    <x v="613"/>
    <x v="22"/>
    <x v="0"/>
    <x v="2"/>
    <s v="Personal File Boxes with Fold-Down Carry Handle"/>
    <x v="1759"/>
    <n v="3"/>
    <n v="11.69"/>
    <x v="7"/>
    <x v="3"/>
  </r>
  <r>
    <n v="45516"/>
    <x v="613"/>
    <x v="22"/>
    <x v="2"/>
    <x v="9"/>
    <s v="Perixx PERIBOARD-512B, Ergonomic Split Keyboard"/>
    <x v="383"/>
    <n v="5"/>
    <n v="12.25"/>
    <x v="7"/>
    <x v="3"/>
  </r>
  <r>
    <n v="45516"/>
    <x v="613"/>
    <x v="22"/>
    <x v="0"/>
    <x v="3"/>
    <s v="Avery Legal 4-Ring Binder"/>
    <x v="1491"/>
    <n v="6"/>
    <n v="37.76"/>
    <x v="7"/>
    <x v="3"/>
  </r>
  <r>
    <n v="45517"/>
    <x v="144"/>
    <x v="3"/>
    <x v="0"/>
    <x v="2"/>
    <s v="Sterilite Officeware Hinged File Box"/>
    <x v="2316"/>
    <n v="3"/>
    <n v="8.49"/>
    <x v="7"/>
    <x v="3"/>
  </r>
  <r>
    <n v="45517"/>
    <x v="144"/>
    <x v="3"/>
    <x v="0"/>
    <x v="12"/>
    <s v="Staple holder"/>
    <x v="4794"/>
    <n v="7"/>
    <n v="22.62"/>
    <x v="7"/>
    <x v="3"/>
  </r>
  <r>
    <n v="45517"/>
    <x v="144"/>
    <x v="3"/>
    <x v="0"/>
    <x v="4"/>
    <s v="Newell 345"/>
    <x v="144"/>
    <n v="3"/>
    <n v="15.48"/>
    <x v="7"/>
    <x v="3"/>
  </r>
  <r>
    <n v="45517"/>
    <x v="144"/>
    <x v="3"/>
    <x v="0"/>
    <x v="14"/>
    <s v="Staple remover"/>
    <x v="1115"/>
    <n v="4"/>
    <n v="9.26"/>
    <x v="7"/>
    <x v="3"/>
  </r>
  <r>
    <n v="45517"/>
    <x v="435"/>
    <x v="2"/>
    <x v="0"/>
    <x v="1"/>
    <s v="Avery 486"/>
    <x v="734"/>
    <n v="3"/>
    <n v="5.92"/>
    <x v="7"/>
    <x v="3"/>
  </r>
  <r>
    <n v="45517"/>
    <x v="521"/>
    <x v="3"/>
    <x v="0"/>
    <x v="3"/>
    <s v="GBC Prepunched Paper, 19-Hole, for Binding Systems, 24-lb"/>
    <x v="4795"/>
    <n v="3"/>
    <n v="11.71"/>
    <x v="7"/>
    <x v="3"/>
  </r>
  <r>
    <n v="45517"/>
    <x v="284"/>
    <x v="15"/>
    <x v="0"/>
    <x v="12"/>
    <s v="Belkin Premiere Surge Master II 8-outlet surge protector"/>
    <x v="4796"/>
    <n v="7"/>
    <n v="30.61"/>
    <x v="7"/>
    <x v="3"/>
  </r>
  <r>
    <n v="45517"/>
    <x v="284"/>
    <x v="15"/>
    <x v="0"/>
    <x v="3"/>
    <s v="GBC DocuBind TL300 Electric Binding System"/>
    <x v="4797"/>
    <n v="6"/>
    <n v="-1237.8499999999999"/>
    <x v="7"/>
    <x v="3"/>
  </r>
  <r>
    <n v="45517"/>
    <x v="284"/>
    <x v="15"/>
    <x v="0"/>
    <x v="7"/>
    <s v="Staples"/>
    <x v="2385"/>
    <n v="5"/>
    <n v="9.1199999999999992"/>
    <x v="7"/>
    <x v="3"/>
  </r>
  <r>
    <n v="45517"/>
    <x v="284"/>
    <x v="15"/>
    <x v="2"/>
    <x v="9"/>
    <s v="Maxell 4.7GB DVD-R 5/Pack"/>
    <x v="4798"/>
    <n v="2"/>
    <n v="0.48"/>
    <x v="7"/>
    <x v="3"/>
  </r>
  <r>
    <n v="45517"/>
    <x v="284"/>
    <x v="15"/>
    <x v="1"/>
    <x v="8"/>
    <s v="Eldon Radial Chair Mat for Low to Medium Pile Carpets"/>
    <x v="665"/>
    <n v="1"/>
    <n v="0"/>
    <x v="7"/>
    <x v="3"/>
  </r>
  <r>
    <n v="45517"/>
    <x v="284"/>
    <x v="15"/>
    <x v="0"/>
    <x v="10"/>
    <s v="Colored Envelopes"/>
    <x v="1195"/>
    <n v="5"/>
    <n v="4.8"/>
    <x v="7"/>
    <x v="3"/>
  </r>
  <r>
    <n v="45517"/>
    <x v="284"/>
    <x v="15"/>
    <x v="1"/>
    <x v="5"/>
    <s v="Hon Olson Stacker Chairs"/>
    <x v="4799"/>
    <n v="2"/>
    <n v="47.66"/>
    <x v="7"/>
    <x v="3"/>
  </r>
  <r>
    <n v="45518"/>
    <x v="377"/>
    <x v="3"/>
    <x v="0"/>
    <x v="1"/>
    <s v="Avery File Folder Labels"/>
    <x v="1235"/>
    <n v="2"/>
    <n v="2.82"/>
    <x v="7"/>
    <x v="3"/>
  </r>
  <r>
    <n v="45518"/>
    <x v="377"/>
    <x v="3"/>
    <x v="0"/>
    <x v="4"/>
    <s v="Newell 318"/>
    <x v="65"/>
    <n v="6"/>
    <n v="4.34"/>
    <x v="7"/>
    <x v="3"/>
  </r>
  <r>
    <n v="45518"/>
    <x v="744"/>
    <x v="3"/>
    <x v="1"/>
    <x v="13"/>
    <s v="Chromcraft Round Conference Tables"/>
    <x v="4800"/>
    <n v="3"/>
    <n v="5.23"/>
    <x v="7"/>
    <x v="3"/>
  </r>
  <r>
    <n v="45519"/>
    <x v="229"/>
    <x v="23"/>
    <x v="0"/>
    <x v="12"/>
    <s v="Fellowes Premier Superior Surge Suppressor, 10-Outlet, With Phone and Remote"/>
    <x v="4801"/>
    <n v="2"/>
    <n v="25.44"/>
    <x v="7"/>
    <x v="3"/>
  </r>
  <r>
    <n v="45519"/>
    <x v="729"/>
    <x v="2"/>
    <x v="0"/>
    <x v="2"/>
    <s v="Tennsco Single-Tier Lockers"/>
    <x v="1057"/>
    <n v="6"/>
    <n v="-337.81"/>
    <x v="7"/>
    <x v="3"/>
  </r>
  <r>
    <n v="45519"/>
    <x v="731"/>
    <x v="28"/>
    <x v="0"/>
    <x v="1"/>
    <s v="Avery 495"/>
    <x v="4802"/>
    <n v="8"/>
    <n v="23.18"/>
    <x v="7"/>
    <x v="3"/>
  </r>
  <r>
    <n v="45520"/>
    <x v="605"/>
    <x v="15"/>
    <x v="0"/>
    <x v="3"/>
    <s v="Recycled Easel Ring Binders"/>
    <x v="4803"/>
    <n v="3"/>
    <n v="-11.19"/>
    <x v="7"/>
    <x v="3"/>
  </r>
  <r>
    <n v="45520"/>
    <x v="605"/>
    <x v="15"/>
    <x v="0"/>
    <x v="2"/>
    <s v="Acco Perma 3000 Stacking Storage Drawers"/>
    <x v="3659"/>
    <n v="4"/>
    <n v="-0.84"/>
    <x v="7"/>
    <x v="3"/>
  </r>
  <r>
    <n v="45521"/>
    <x v="150"/>
    <x v="20"/>
    <x v="0"/>
    <x v="3"/>
    <s v="GBC DocuBind TL200 Manual Binding Machine"/>
    <x v="4325"/>
    <n v="5"/>
    <n v="302.37"/>
    <x v="7"/>
    <x v="3"/>
  </r>
  <r>
    <n v="45521"/>
    <x v="150"/>
    <x v="20"/>
    <x v="1"/>
    <x v="5"/>
    <s v="Global Commerce Series Low-Back Swivel/Tilt Chairs"/>
    <x v="4804"/>
    <n v="2"/>
    <n v="97.65"/>
    <x v="7"/>
    <x v="3"/>
  </r>
  <r>
    <n v="45521"/>
    <x v="303"/>
    <x v="5"/>
    <x v="0"/>
    <x v="3"/>
    <s v="GBC Prestige Therm-A-Bind Covers"/>
    <x v="4658"/>
    <n v="3"/>
    <n v="48.38"/>
    <x v="7"/>
    <x v="3"/>
  </r>
  <r>
    <n v="45521"/>
    <x v="303"/>
    <x v="5"/>
    <x v="2"/>
    <x v="9"/>
    <s v="Logitech Desktop MK120 Mouse and keyboard Combo"/>
    <x v="3832"/>
    <n v="6"/>
    <n v="9.82"/>
    <x v="7"/>
    <x v="3"/>
  </r>
  <r>
    <n v="45521"/>
    <x v="341"/>
    <x v="0"/>
    <x v="0"/>
    <x v="14"/>
    <s v="Acco Side-Punched Conventional Columnar Pads"/>
    <x v="796"/>
    <n v="2"/>
    <n v="-1.04"/>
    <x v="7"/>
    <x v="3"/>
  </r>
  <r>
    <n v="45521"/>
    <x v="341"/>
    <x v="0"/>
    <x v="0"/>
    <x v="4"/>
    <s v="Avery Fluorescent Highlighter Four-Color Set"/>
    <x v="202"/>
    <n v="3"/>
    <n v="1"/>
    <x v="7"/>
    <x v="3"/>
  </r>
  <r>
    <n v="45521"/>
    <x v="341"/>
    <x v="0"/>
    <x v="1"/>
    <x v="5"/>
    <s v="SAFCO Optional Arm Kit for Workspace Cribbage Stacking Chair"/>
    <x v="4805"/>
    <n v="4"/>
    <n v="-2.13"/>
    <x v="7"/>
    <x v="3"/>
  </r>
  <r>
    <n v="45521"/>
    <x v="341"/>
    <x v="0"/>
    <x v="1"/>
    <x v="8"/>
    <s v="36X48 HARDFLOOR CHAIRMAT"/>
    <x v="723"/>
    <n v="2"/>
    <n v="-22.24"/>
    <x v="7"/>
    <x v="3"/>
  </r>
  <r>
    <n v="45521"/>
    <x v="341"/>
    <x v="0"/>
    <x v="0"/>
    <x v="12"/>
    <s v="Belkin Premiere Surge Master II 8-outlet surge protector"/>
    <x v="4806"/>
    <n v="4"/>
    <n v="-99.1"/>
    <x v="7"/>
    <x v="3"/>
  </r>
  <r>
    <n v="45521"/>
    <x v="717"/>
    <x v="2"/>
    <x v="1"/>
    <x v="5"/>
    <s v="HON 5400 Series Task Chairs for Big and Tall"/>
    <x v="4807"/>
    <n v="9"/>
    <n v="-630.88"/>
    <x v="7"/>
    <x v="3"/>
  </r>
  <r>
    <n v="45521"/>
    <x v="602"/>
    <x v="3"/>
    <x v="0"/>
    <x v="10"/>
    <s v="Staple envelope"/>
    <x v="3001"/>
    <n v="2"/>
    <n v="11.68"/>
    <x v="7"/>
    <x v="3"/>
  </r>
  <r>
    <n v="45521"/>
    <x v="602"/>
    <x v="3"/>
    <x v="2"/>
    <x v="6"/>
    <s v="OtterBox Defender Series Case - Samsung Galaxy S4"/>
    <x v="1553"/>
    <n v="3"/>
    <n v="9"/>
    <x v="7"/>
    <x v="3"/>
  </r>
  <r>
    <n v="45521"/>
    <x v="602"/>
    <x v="3"/>
    <x v="0"/>
    <x v="0"/>
    <s v="Xerox 1962"/>
    <x v="507"/>
    <n v="2"/>
    <n v="3.85"/>
    <x v="7"/>
    <x v="3"/>
  </r>
  <r>
    <n v="45521"/>
    <x v="602"/>
    <x v="3"/>
    <x v="0"/>
    <x v="3"/>
    <s v="Wilson Jones Clip &amp; Carry Folder Binder Tool for Ring Binders, Clear"/>
    <x v="605"/>
    <n v="3"/>
    <n v="4.87"/>
    <x v="7"/>
    <x v="3"/>
  </r>
  <r>
    <n v="45521"/>
    <x v="602"/>
    <x v="3"/>
    <x v="0"/>
    <x v="12"/>
    <s v="Sanyo 2.5 Cubic Foot Mid-Size Office Refrigerators"/>
    <x v="4808"/>
    <n v="9"/>
    <n v="654.76"/>
    <x v="7"/>
    <x v="3"/>
  </r>
  <r>
    <n v="45521"/>
    <x v="602"/>
    <x v="3"/>
    <x v="0"/>
    <x v="2"/>
    <s v="Standard Rollaway File with Lock"/>
    <x v="2012"/>
    <n v="3"/>
    <n v="140.55000000000001"/>
    <x v="7"/>
    <x v="3"/>
  </r>
  <r>
    <n v="45521"/>
    <x v="602"/>
    <x v="3"/>
    <x v="0"/>
    <x v="3"/>
    <s v="GBC Recycled Grain Textured Covers"/>
    <x v="2160"/>
    <n v="8"/>
    <n v="77.37"/>
    <x v="7"/>
    <x v="3"/>
  </r>
  <r>
    <n v="45522"/>
    <x v="537"/>
    <x v="20"/>
    <x v="1"/>
    <x v="8"/>
    <s v="DAX Metal Frame, Desktop, Stepped-Edge"/>
    <x v="237"/>
    <n v="2"/>
    <n v="15.79"/>
    <x v="7"/>
    <x v="3"/>
  </r>
  <r>
    <n v="45522"/>
    <x v="537"/>
    <x v="20"/>
    <x v="1"/>
    <x v="8"/>
    <s v="DAX Value U-Channel Document Frames, Easel Back"/>
    <x v="20"/>
    <n v="2"/>
    <n v="3.08"/>
    <x v="7"/>
    <x v="3"/>
  </r>
  <r>
    <n v="45522"/>
    <x v="537"/>
    <x v="20"/>
    <x v="0"/>
    <x v="3"/>
    <s v="Recycled Easel Ring Binders"/>
    <x v="4809"/>
    <n v="9"/>
    <n v="33.57"/>
    <x v="7"/>
    <x v="3"/>
  </r>
  <r>
    <n v="45522"/>
    <x v="537"/>
    <x v="20"/>
    <x v="2"/>
    <x v="6"/>
    <s v="Grandstream GXP1160 VoIP phone"/>
    <x v="4810"/>
    <n v="1"/>
    <n v="10.99"/>
    <x v="7"/>
    <x v="3"/>
  </r>
  <r>
    <n v="45522"/>
    <x v="537"/>
    <x v="20"/>
    <x v="1"/>
    <x v="8"/>
    <s v="Seth Thomas 14&quot; Putty-Colored Wall Clock"/>
    <x v="4811"/>
    <n v="3"/>
    <n v="27.29"/>
    <x v="7"/>
    <x v="3"/>
  </r>
  <r>
    <n v="45522"/>
    <x v="277"/>
    <x v="0"/>
    <x v="0"/>
    <x v="2"/>
    <s v="Safco Steel Mobile File Cart"/>
    <x v="4812"/>
    <n v="3"/>
    <n v="12.5"/>
    <x v="7"/>
    <x v="3"/>
  </r>
  <r>
    <n v="45522"/>
    <x v="277"/>
    <x v="0"/>
    <x v="0"/>
    <x v="3"/>
    <s v="Acco D-Ring Binder w/DublLock"/>
    <x v="201"/>
    <n v="5"/>
    <n v="-33.14"/>
    <x v="7"/>
    <x v="3"/>
  </r>
  <r>
    <n v="45522"/>
    <x v="277"/>
    <x v="0"/>
    <x v="0"/>
    <x v="3"/>
    <s v="Ibico Plastic and Wire Spiral Binding Combs"/>
    <x v="4813"/>
    <n v="4"/>
    <n v="-11.46"/>
    <x v="7"/>
    <x v="3"/>
  </r>
  <r>
    <n v="45522"/>
    <x v="155"/>
    <x v="22"/>
    <x v="0"/>
    <x v="2"/>
    <s v="Fellowes Super Stor/Drawer Files"/>
    <x v="2024"/>
    <n v="2"/>
    <n v="61.39"/>
    <x v="7"/>
    <x v="3"/>
  </r>
  <r>
    <n v="45522"/>
    <x v="698"/>
    <x v="22"/>
    <x v="2"/>
    <x v="9"/>
    <s v="Plantronics Savi W720 Multi-Device Wireless Headset System"/>
    <x v="2916"/>
    <n v="2"/>
    <n v="371.32"/>
    <x v="7"/>
    <x v="3"/>
  </r>
  <r>
    <n v="45522"/>
    <x v="698"/>
    <x v="22"/>
    <x v="2"/>
    <x v="9"/>
    <s v="Imation Bio 8GB USBÂ Flash Drive ImationÂ Corp"/>
    <x v="4814"/>
    <n v="9"/>
    <n v="224.42"/>
    <x v="7"/>
    <x v="3"/>
  </r>
  <r>
    <n v="45522"/>
    <x v="598"/>
    <x v="22"/>
    <x v="0"/>
    <x v="3"/>
    <s v="Fellowes PB300 Plastic Comb Binding Machine"/>
    <x v="4815"/>
    <n v="9"/>
    <n v="942.82"/>
    <x v="7"/>
    <x v="3"/>
  </r>
  <r>
    <n v="45522"/>
    <x v="598"/>
    <x v="22"/>
    <x v="0"/>
    <x v="2"/>
    <s v="Letter Size Cart"/>
    <x v="4816"/>
    <n v="7"/>
    <n v="290.01"/>
    <x v="7"/>
    <x v="3"/>
  </r>
  <r>
    <n v="45522"/>
    <x v="598"/>
    <x v="22"/>
    <x v="1"/>
    <x v="8"/>
    <s v="Contract Clock, 14&quot;, Brown"/>
    <x v="3619"/>
    <n v="3"/>
    <n v="22.42"/>
    <x v="7"/>
    <x v="3"/>
  </r>
  <r>
    <n v="45522"/>
    <x v="137"/>
    <x v="10"/>
    <x v="0"/>
    <x v="4"/>
    <s v="Newell 325"/>
    <x v="235"/>
    <n v="3"/>
    <n v="1.24"/>
    <x v="7"/>
    <x v="3"/>
  </r>
  <r>
    <n v="45522"/>
    <x v="74"/>
    <x v="10"/>
    <x v="0"/>
    <x v="3"/>
    <s v="GBC Personal VeloBind Strips"/>
    <x v="1142"/>
    <n v="3"/>
    <n v="-7.91"/>
    <x v="7"/>
    <x v="3"/>
  </r>
  <r>
    <n v="45522"/>
    <x v="773"/>
    <x v="32"/>
    <x v="2"/>
    <x v="9"/>
    <s v="Verbatim 25 GB 6x Blu-ray Single Layer Recordable Disc, 10/Pack"/>
    <x v="4817"/>
    <n v="2"/>
    <n v="7.65"/>
    <x v="7"/>
    <x v="3"/>
  </r>
  <r>
    <n v="45523"/>
    <x v="403"/>
    <x v="32"/>
    <x v="0"/>
    <x v="3"/>
    <s v="Fellowes PB300 Plastic Comb Binding Machine"/>
    <x v="4818"/>
    <n v="1"/>
    <n v="182.36"/>
    <x v="7"/>
    <x v="3"/>
  </r>
  <r>
    <n v="45523"/>
    <x v="256"/>
    <x v="1"/>
    <x v="0"/>
    <x v="3"/>
    <s v="Binder Posts"/>
    <x v="2256"/>
    <n v="2"/>
    <n v="-3.9"/>
    <x v="7"/>
    <x v="3"/>
  </r>
  <r>
    <n v="45523"/>
    <x v="712"/>
    <x v="32"/>
    <x v="0"/>
    <x v="0"/>
    <s v="Xerox 200"/>
    <x v="5"/>
    <n v="3"/>
    <n v="9.33"/>
    <x v="7"/>
    <x v="3"/>
  </r>
  <r>
    <n v="45523"/>
    <x v="445"/>
    <x v="27"/>
    <x v="0"/>
    <x v="3"/>
    <s v="Wilson Jones Elliptical Ring 3 1/2&quot; Capacity Binders, 800 sheets"/>
    <x v="4819"/>
    <n v="3"/>
    <n v="37.24"/>
    <x v="7"/>
    <x v="3"/>
  </r>
  <r>
    <n v="45524"/>
    <x v="344"/>
    <x v="3"/>
    <x v="0"/>
    <x v="3"/>
    <s v="GBC Recycled Regency Composition Covers"/>
    <x v="4820"/>
    <n v="5"/>
    <n v="77.709999999999994"/>
    <x v="7"/>
    <x v="3"/>
  </r>
  <r>
    <n v="45524"/>
    <x v="654"/>
    <x v="32"/>
    <x v="0"/>
    <x v="2"/>
    <s v="Neat Ideas Personal Hanging Folder Files, Black"/>
    <x v="4821"/>
    <n v="3"/>
    <n v="10.48"/>
    <x v="7"/>
    <x v="3"/>
  </r>
  <r>
    <n v="45524"/>
    <x v="382"/>
    <x v="3"/>
    <x v="0"/>
    <x v="14"/>
    <s v="Acme Kleencut Forged Steel Scissors"/>
    <x v="2632"/>
    <n v="3"/>
    <n v="5.17"/>
    <x v="7"/>
    <x v="3"/>
  </r>
  <r>
    <n v="45524"/>
    <x v="382"/>
    <x v="3"/>
    <x v="0"/>
    <x v="2"/>
    <s v="Companion Letter/Legal File, Black"/>
    <x v="3356"/>
    <n v="6"/>
    <n v="63.44"/>
    <x v="7"/>
    <x v="3"/>
  </r>
  <r>
    <n v="45524"/>
    <x v="382"/>
    <x v="3"/>
    <x v="2"/>
    <x v="6"/>
    <s v="Plantronics Encore H101 Dual EarpiecesÂ Headset"/>
    <x v="4822"/>
    <n v="3"/>
    <n v="10.79"/>
    <x v="7"/>
    <x v="3"/>
  </r>
  <r>
    <n v="45524"/>
    <x v="73"/>
    <x v="3"/>
    <x v="0"/>
    <x v="0"/>
    <s v="Xerox 203"/>
    <x v="499"/>
    <n v="4"/>
    <n v="12.44"/>
    <x v="7"/>
    <x v="3"/>
  </r>
  <r>
    <n v="45524"/>
    <x v="722"/>
    <x v="25"/>
    <x v="2"/>
    <x v="6"/>
    <s v="Plantronics Encore H101 Dual EarpiecesÂ Headset"/>
    <x v="2441"/>
    <n v="1"/>
    <n v="3.6"/>
    <x v="7"/>
    <x v="3"/>
  </r>
  <r>
    <n v="45525"/>
    <x v="40"/>
    <x v="29"/>
    <x v="1"/>
    <x v="5"/>
    <s v="Hon Multipurpose Stacking Arm Chairs"/>
    <x v="3009"/>
    <n v="4"/>
    <n v="225.26"/>
    <x v="7"/>
    <x v="3"/>
  </r>
  <r>
    <n v="45525"/>
    <x v="217"/>
    <x v="28"/>
    <x v="0"/>
    <x v="7"/>
    <s v="Advantus Plastic Paper Clips"/>
    <x v="555"/>
    <n v="7"/>
    <n v="16.8"/>
    <x v="7"/>
    <x v="3"/>
  </r>
  <r>
    <n v="45525"/>
    <x v="217"/>
    <x v="28"/>
    <x v="0"/>
    <x v="14"/>
    <s v="Acme Forged Steel Scissors with Black Enamel Handles"/>
    <x v="4823"/>
    <n v="4"/>
    <n v="10.8"/>
    <x v="7"/>
    <x v="3"/>
  </r>
  <r>
    <n v="45525"/>
    <x v="217"/>
    <x v="28"/>
    <x v="0"/>
    <x v="10"/>
    <s v="Security-Tint Envelopes"/>
    <x v="510"/>
    <n v="2"/>
    <n v="7.49"/>
    <x v="7"/>
    <x v="3"/>
  </r>
  <r>
    <n v="45525"/>
    <x v="378"/>
    <x v="3"/>
    <x v="0"/>
    <x v="4"/>
    <s v="Newell 336"/>
    <x v="2446"/>
    <n v="4"/>
    <n v="4.96"/>
    <x v="7"/>
    <x v="3"/>
  </r>
  <r>
    <n v="45525"/>
    <x v="378"/>
    <x v="3"/>
    <x v="2"/>
    <x v="6"/>
    <s v="Cisco 8x8 Inc. 6753i IP Business Phone System"/>
    <x v="4824"/>
    <n v="4"/>
    <n v="37.799999999999997"/>
    <x v="7"/>
    <x v="3"/>
  </r>
  <r>
    <n v="45525"/>
    <x v="378"/>
    <x v="3"/>
    <x v="1"/>
    <x v="8"/>
    <s v="Tenex Chairmats For Use with Hard Floors"/>
    <x v="1096"/>
    <n v="4"/>
    <n v="10.39"/>
    <x v="7"/>
    <x v="3"/>
  </r>
  <r>
    <n v="45525"/>
    <x v="378"/>
    <x v="3"/>
    <x v="1"/>
    <x v="13"/>
    <s v="Chromcraft Rectangular Conference Tables"/>
    <x v="3622"/>
    <n v="3"/>
    <n v="28.44"/>
    <x v="7"/>
    <x v="3"/>
  </r>
  <r>
    <n v="45525"/>
    <x v="378"/>
    <x v="3"/>
    <x v="0"/>
    <x v="3"/>
    <s v="Acco Flexible ACCOHIDE Square Ring Data Binder, Dark Blue, 11 1/2&quot; X 14&quot; 7/8&quot;"/>
    <x v="4825"/>
    <n v="9"/>
    <n v="42.46"/>
    <x v="7"/>
    <x v="3"/>
  </r>
  <r>
    <n v="45525"/>
    <x v="378"/>
    <x v="3"/>
    <x v="0"/>
    <x v="12"/>
    <s v="Fellowes Command Center 5-outlet power strip"/>
    <x v="4826"/>
    <n v="3"/>
    <n v="54.95"/>
    <x v="7"/>
    <x v="3"/>
  </r>
  <r>
    <n v="45525"/>
    <x v="378"/>
    <x v="3"/>
    <x v="0"/>
    <x v="1"/>
    <s v="Avery Address/Shipping Labels for Typewriters, 4&quot; x 2&quot;"/>
    <x v="3460"/>
    <n v="5"/>
    <n v="24.84"/>
    <x v="7"/>
    <x v="3"/>
  </r>
  <r>
    <n v="45525"/>
    <x v="128"/>
    <x v="36"/>
    <x v="0"/>
    <x v="0"/>
    <s v="Xerox 1888"/>
    <x v="4364"/>
    <n v="5"/>
    <n v="133.15"/>
    <x v="7"/>
    <x v="3"/>
  </r>
  <r>
    <n v="45525"/>
    <x v="128"/>
    <x v="36"/>
    <x v="1"/>
    <x v="8"/>
    <s v="DAX Executive Solid Wood Document Frame, Desktop or Hang, Mahogany, 5 x 7"/>
    <x v="111"/>
    <n v="2"/>
    <n v="8.5500000000000007"/>
    <x v="7"/>
    <x v="3"/>
  </r>
  <r>
    <n v="45525"/>
    <x v="128"/>
    <x v="36"/>
    <x v="1"/>
    <x v="8"/>
    <s v="Seth Thomas 12&quot; Clock w/ Goldtone Case"/>
    <x v="1093"/>
    <n v="4"/>
    <n v="31.25"/>
    <x v="7"/>
    <x v="3"/>
  </r>
  <r>
    <n v="45525"/>
    <x v="729"/>
    <x v="12"/>
    <x v="0"/>
    <x v="0"/>
    <s v="Xerox 1941"/>
    <x v="906"/>
    <n v="1"/>
    <n v="29.36"/>
    <x v="7"/>
    <x v="3"/>
  </r>
  <r>
    <n v="45525"/>
    <x v="507"/>
    <x v="22"/>
    <x v="1"/>
    <x v="5"/>
    <s v="Padded Folding Chairs, Black, 4/Carton"/>
    <x v="3151"/>
    <n v="6"/>
    <n v="38.869999999999997"/>
    <x v="7"/>
    <x v="3"/>
  </r>
  <r>
    <n v="45525"/>
    <x v="507"/>
    <x v="22"/>
    <x v="0"/>
    <x v="2"/>
    <s v="Fellowes Stor/Drawer Steel Plus Storage Drawers"/>
    <x v="25"/>
    <n v="6"/>
    <n v="34.35"/>
    <x v="7"/>
    <x v="3"/>
  </r>
  <r>
    <n v="45525"/>
    <x v="507"/>
    <x v="22"/>
    <x v="2"/>
    <x v="9"/>
    <s v="Kensington K72356US Mouse-in-a-Box USB Desktop Mouse"/>
    <x v="4827"/>
    <n v="2"/>
    <n v="11.61"/>
    <x v="7"/>
    <x v="3"/>
  </r>
  <r>
    <n v="45525"/>
    <x v="500"/>
    <x v="20"/>
    <x v="0"/>
    <x v="3"/>
    <s v="Avery Metallic Poly Binders"/>
    <x v="4828"/>
    <n v="7"/>
    <n v="11.23"/>
    <x v="7"/>
    <x v="3"/>
  </r>
  <r>
    <n v="45525"/>
    <x v="500"/>
    <x v="20"/>
    <x v="0"/>
    <x v="3"/>
    <s v="GBC DocuBind TL300 Electric Binding System"/>
    <x v="4829"/>
    <n v="6"/>
    <n v="1453.12"/>
    <x v="7"/>
    <x v="3"/>
  </r>
  <r>
    <n v="45525"/>
    <x v="774"/>
    <x v="26"/>
    <x v="0"/>
    <x v="2"/>
    <s v="Recycled Data-Pak for Archival Bound Computer Printouts, 12-1/2 x 12-1/2 x 16"/>
    <x v="1492"/>
    <n v="3"/>
    <n v="20.75"/>
    <x v="7"/>
    <x v="3"/>
  </r>
  <r>
    <n v="45525"/>
    <x v="774"/>
    <x v="26"/>
    <x v="1"/>
    <x v="8"/>
    <s v="DAX Charcoal/Nickel-Tone Document Frame, 5 x 7"/>
    <x v="3314"/>
    <n v="3"/>
    <n v="7.11"/>
    <x v="7"/>
    <x v="3"/>
  </r>
  <r>
    <n v="45525"/>
    <x v="774"/>
    <x v="26"/>
    <x v="0"/>
    <x v="0"/>
    <s v="Southworth 25% Cotton Antique Laid Paper &amp; Envelopes"/>
    <x v="4121"/>
    <n v="1"/>
    <n v="2.09"/>
    <x v="7"/>
    <x v="3"/>
  </r>
  <r>
    <n v="45526"/>
    <x v="784"/>
    <x v="3"/>
    <x v="1"/>
    <x v="13"/>
    <s v="Hon Racetrack Conference Tables"/>
    <x v="4830"/>
    <n v="1"/>
    <n v="2.63"/>
    <x v="7"/>
    <x v="3"/>
  </r>
  <r>
    <n v="45526"/>
    <x v="222"/>
    <x v="2"/>
    <x v="1"/>
    <x v="13"/>
    <s v="Bevis Boat-Shaped Conference Table"/>
    <x v="4831"/>
    <n v="2"/>
    <n v="-83.88"/>
    <x v="7"/>
    <x v="3"/>
  </r>
  <r>
    <n v="45527"/>
    <x v="487"/>
    <x v="16"/>
    <x v="2"/>
    <x v="6"/>
    <s v="Samsung Galaxy Mega 6.3"/>
    <x v="4832"/>
    <n v="13"/>
    <n v="327.58999999999997"/>
    <x v="7"/>
    <x v="3"/>
  </r>
  <r>
    <n v="45527"/>
    <x v="487"/>
    <x v="16"/>
    <x v="0"/>
    <x v="0"/>
    <s v="IBM Multi-Purpose Copy Paper, 8 1/2 x 11&quot;, Case"/>
    <x v="827"/>
    <n v="2"/>
    <n v="15.49"/>
    <x v="7"/>
    <x v="3"/>
  </r>
  <r>
    <n v="45527"/>
    <x v="487"/>
    <x v="16"/>
    <x v="0"/>
    <x v="12"/>
    <s v="Fellowes 8 Outlet Superior Workstation Surge Protector w/o Phone/Fax/Modem Protection"/>
    <x v="4833"/>
    <n v="6"/>
    <n v="12.1"/>
    <x v="7"/>
    <x v="3"/>
  </r>
  <r>
    <n v="45527"/>
    <x v="487"/>
    <x v="16"/>
    <x v="1"/>
    <x v="8"/>
    <s v="Eldon Regeneration Recycled Desk Accessories, Smoke"/>
    <x v="2573"/>
    <n v="2"/>
    <n v="0.42"/>
    <x v="7"/>
    <x v="3"/>
  </r>
  <r>
    <n v="45527"/>
    <x v="487"/>
    <x v="16"/>
    <x v="0"/>
    <x v="0"/>
    <s v="Ampad Evidence Wirebond Steno Books, 6&quot; x 9&quot;"/>
    <x v="1051"/>
    <n v="5"/>
    <n v="2.94"/>
    <x v="7"/>
    <x v="3"/>
  </r>
  <r>
    <n v="45528"/>
    <x v="611"/>
    <x v="20"/>
    <x v="0"/>
    <x v="3"/>
    <s v="DXL Angle-View Binders with Locking Rings by Samsill"/>
    <x v="1405"/>
    <n v="4"/>
    <n v="7.71"/>
    <x v="7"/>
    <x v="3"/>
  </r>
  <r>
    <n v="45528"/>
    <x v="611"/>
    <x v="20"/>
    <x v="0"/>
    <x v="3"/>
    <s v="Acco Translucent Poly Ring Binders"/>
    <x v="4017"/>
    <n v="1"/>
    <n v="1.31"/>
    <x v="7"/>
    <x v="3"/>
  </r>
  <r>
    <n v="45528"/>
    <x v="406"/>
    <x v="10"/>
    <x v="0"/>
    <x v="12"/>
    <s v="Avanti 1.7 Cu. Ft. Refrigerator"/>
    <x v="4834"/>
    <n v="8"/>
    <n v="64.63"/>
    <x v="7"/>
    <x v="3"/>
  </r>
  <r>
    <n v="45528"/>
    <x v="406"/>
    <x v="10"/>
    <x v="0"/>
    <x v="0"/>
    <s v="Xerox 1966"/>
    <x v="320"/>
    <n v="2"/>
    <n v="3.76"/>
    <x v="7"/>
    <x v="3"/>
  </r>
  <r>
    <n v="45529"/>
    <x v="41"/>
    <x v="25"/>
    <x v="0"/>
    <x v="0"/>
    <s v="Xerox 1910"/>
    <x v="3647"/>
    <n v="5"/>
    <n v="67.260000000000005"/>
    <x v="7"/>
    <x v="3"/>
  </r>
  <r>
    <n v="45529"/>
    <x v="738"/>
    <x v="15"/>
    <x v="0"/>
    <x v="4"/>
    <s v="Zebra Zazzle Fluorescent Highlighters"/>
    <x v="2574"/>
    <n v="2"/>
    <n v="1.7"/>
    <x v="7"/>
    <x v="3"/>
  </r>
  <r>
    <n v="45529"/>
    <x v="738"/>
    <x v="15"/>
    <x v="0"/>
    <x v="0"/>
    <s v="Xerox 199"/>
    <x v="132"/>
    <n v="1"/>
    <n v="1.07"/>
    <x v="7"/>
    <x v="3"/>
  </r>
  <r>
    <n v="45529"/>
    <x v="364"/>
    <x v="10"/>
    <x v="0"/>
    <x v="2"/>
    <s v="Letter/Legal File Tote with Clear Snap-On Lid, Black Granite"/>
    <x v="4835"/>
    <n v="2"/>
    <n v="1.93"/>
    <x v="7"/>
    <x v="3"/>
  </r>
  <r>
    <n v="45529"/>
    <x v="9"/>
    <x v="2"/>
    <x v="1"/>
    <x v="11"/>
    <s v="Bush Somerset Collection Bookcase"/>
    <x v="4836"/>
    <n v="2"/>
    <n v="-89.07"/>
    <x v="7"/>
    <x v="3"/>
  </r>
  <r>
    <n v="45530"/>
    <x v="528"/>
    <x v="4"/>
    <x v="2"/>
    <x v="9"/>
    <s v="Sony 64GB Class 10 Micro SDHC R40 Memory Card"/>
    <x v="1553"/>
    <n v="2"/>
    <n v="15.12"/>
    <x v="7"/>
    <x v="3"/>
  </r>
  <r>
    <n v="45530"/>
    <x v="0"/>
    <x v="1"/>
    <x v="1"/>
    <x v="8"/>
    <s v="Seth Thomas 16&quot; Steel Case Clock"/>
    <x v="92"/>
    <n v="5"/>
    <n v="-43.85"/>
    <x v="7"/>
    <x v="3"/>
  </r>
  <r>
    <n v="45530"/>
    <x v="631"/>
    <x v="14"/>
    <x v="0"/>
    <x v="2"/>
    <s v="Neat Ideas Personal Hanging Folder Files, Black"/>
    <x v="707"/>
    <n v="4"/>
    <n v="13.97"/>
    <x v="7"/>
    <x v="3"/>
  </r>
  <r>
    <n v="45531"/>
    <x v="444"/>
    <x v="32"/>
    <x v="1"/>
    <x v="13"/>
    <s v="Office Impressions End Table, 20-1/2&quot;H x 24&quot;W x 20&quot;D"/>
    <x v="4837"/>
    <n v="7"/>
    <n v="-297.68"/>
    <x v="7"/>
    <x v="3"/>
  </r>
  <r>
    <n v="45531"/>
    <x v="376"/>
    <x v="20"/>
    <x v="0"/>
    <x v="2"/>
    <s v="Iris Project Case"/>
    <x v="3138"/>
    <n v="8"/>
    <n v="16.600000000000001"/>
    <x v="7"/>
    <x v="3"/>
  </r>
  <r>
    <n v="45531"/>
    <x v="376"/>
    <x v="20"/>
    <x v="2"/>
    <x v="6"/>
    <s v="GE 30522EE2"/>
    <x v="4838"/>
    <n v="3"/>
    <n v="100.91"/>
    <x v="7"/>
    <x v="3"/>
  </r>
  <r>
    <n v="45531"/>
    <x v="376"/>
    <x v="20"/>
    <x v="0"/>
    <x v="3"/>
    <s v="DXL Angle-View Binders with Locking Rings by Samsill"/>
    <x v="4839"/>
    <n v="6"/>
    <n v="11.57"/>
    <x v="7"/>
    <x v="3"/>
  </r>
  <r>
    <n v="45531"/>
    <x v="145"/>
    <x v="0"/>
    <x v="0"/>
    <x v="4"/>
    <s v="Eberhard Faber 3 1/2&quot; Golf Pencils"/>
    <x v="1457"/>
    <n v="1"/>
    <n v="0.37"/>
    <x v="7"/>
    <x v="3"/>
  </r>
  <r>
    <n v="45531"/>
    <x v="386"/>
    <x v="16"/>
    <x v="0"/>
    <x v="10"/>
    <s v="Convenience Packs of Business Envelopes"/>
    <x v="1510"/>
    <n v="1"/>
    <n v="0.98"/>
    <x v="7"/>
    <x v="3"/>
  </r>
  <r>
    <n v="45531"/>
    <x v="696"/>
    <x v="3"/>
    <x v="1"/>
    <x v="8"/>
    <s v="GE 48&quot; Fluorescent Tube, Cool White Energy Saver, 34 Watts, 30/Box"/>
    <x v="4701"/>
    <n v="2"/>
    <n v="99.23"/>
    <x v="7"/>
    <x v="3"/>
  </r>
  <r>
    <n v="45531"/>
    <x v="696"/>
    <x v="3"/>
    <x v="0"/>
    <x v="12"/>
    <s v="APC 7 Outlet Network SurgeArrest Surge Protector"/>
    <x v="4840"/>
    <n v="4"/>
    <n v="96.58"/>
    <x v="7"/>
    <x v="3"/>
  </r>
  <r>
    <n v="45531"/>
    <x v="696"/>
    <x v="3"/>
    <x v="2"/>
    <x v="16"/>
    <s v="Sharp 1540cs Digital Laser Copier"/>
    <x v="2380"/>
    <n v="2"/>
    <n v="329.99"/>
    <x v="7"/>
    <x v="3"/>
  </r>
  <r>
    <n v="45531"/>
    <x v="696"/>
    <x v="3"/>
    <x v="0"/>
    <x v="14"/>
    <s v="Acme Preferred Stainless Steel Scissors"/>
    <x v="1680"/>
    <n v="5"/>
    <n v="8.24"/>
    <x v="7"/>
    <x v="3"/>
  </r>
  <r>
    <n v="45531"/>
    <x v="696"/>
    <x v="3"/>
    <x v="1"/>
    <x v="5"/>
    <s v="Bevis Steel Folding Chairs"/>
    <x v="367"/>
    <n v="3"/>
    <n v="23.03"/>
    <x v="7"/>
    <x v="3"/>
  </r>
  <r>
    <n v="45531"/>
    <x v="696"/>
    <x v="3"/>
    <x v="0"/>
    <x v="0"/>
    <s v="White Computer Printout Paper by Universal"/>
    <x v="468"/>
    <n v="3"/>
    <n v="56.98"/>
    <x v="7"/>
    <x v="3"/>
  </r>
  <r>
    <n v="45531"/>
    <x v="696"/>
    <x v="3"/>
    <x v="0"/>
    <x v="3"/>
    <s v="GBC DocuBind 300 Electric Binding Machine"/>
    <x v="3694"/>
    <n v="2"/>
    <n v="294.55"/>
    <x v="7"/>
    <x v="3"/>
  </r>
  <r>
    <n v="45531"/>
    <x v="696"/>
    <x v="3"/>
    <x v="0"/>
    <x v="2"/>
    <s v="Sensible Storage WireTech Storage Systems"/>
    <x v="142"/>
    <n v="5"/>
    <n v="17.75"/>
    <x v="7"/>
    <x v="3"/>
  </r>
  <r>
    <n v="45531"/>
    <x v="613"/>
    <x v="15"/>
    <x v="0"/>
    <x v="0"/>
    <s v="Xerox 217"/>
    <x v="193"/>
    <n v="1"/>
    <n v="1.81"/>
    <x v="7"/>
    <x v="3"/>
  </r>
  <r>
    <n v="45531"/>
    <x v="43"/>
    <x v="16"/>
    <x v="0"/>
    <x v="12"/>
    <s v="Hoover Portapower Portable Vacuum"/>
    <x v="4841"/>
    <n v="4"/>
    <n v="0.9"/>
    <x v="7"/>
    <x v="3"/>
  </r>
  <r>
    <n v="45531"/>
    <x v="624"/>
    <x v="2"/>
    <x v="0"/>
    <x v="0"/>
    <s v="Xerox 1981"/>
    <x v="810"/>
    <n v="3"/>
    <n v="3.96"/>
    <x v="7"/>
    <x v="3"/>
  </r>
  <r>
    <n v="45531"/>
    <x v="624"/>
    <x v="2"/>
    <x v="2"/>
    <x v="9"/>
    <s v="Logitech Wireless Headset h800"/>
    <x v="4842"/>
    <n v="14"/>
    <n v="209.98"/>
    <x v="7"/>
    <x v="3"/>
  </r>
  <r>
    <n v="45531"/>
    <x v="582"/>
    <x v="12"/>
    <x v="1"/>
    <x v="8"/>
    <s v="Flat Face Poster Frame"/>
    <x v="4843"/>
    <n v="8"/>
    <n v="33.159999999999997"/>
    <x v="7"/>
    <x v="3"/>
  </r>
  <r>
    <n v="45532"/>
    <x v="61"/>
    <x v="22"/>
    <x v="2"/>
    <x v="6"/>
    <s v="Anker 24W Portable Micro USB Car Charger"/>
    <x v="1395"/>
    <n v="4"/>
    <n v="11.43"/>
    <x v="7"/>
    <x v="3"/>
  </r>
  <r>
    <n v="45532"/>
    <x v="61"/>
    <x v="22"/>
    <x v="1"/>
    <x v="13"/>
    <s v="Hon Practical Foundations 30 x 60 Training Table, Light Gray/Charcoal"/>
    <x v="4844"/>
    <n v="5"/>
    <n v="250.31"/>
    <x v="7"/>
    <x v="3"/>
  </r>
  <r>
    <n v="45532"/>
    <x v="61"/>
    <x v="22"/>
    <x v="0"/>
    <x v="3"/>
    <s v="GBC Standard Therm-A-Bind Covers"/>
    <x v="4845"/>
    <n v="5"/>
    <n v="32.4"/>
    <x v="7"/>
    <x v="3"/>
  </r>
  <r>
    <n v="45532"/>
    <x v="61"/>
    <x v="22"/>
    <x v="0"/>
    <x v="4"/>
    <s v="Newell 344"/>
    <x v="638"/>
    <n v="2"/>
    <n v="1.45"/>
    <x v="7"/>
    <x v="3"/>
  </r>
  <r>
    <n v="45532"/>
    <x v="573"/>
    <x v="1"/>
    <x v="0"/>
    <x v="0"/>
    <s v="Xerox 4200 Series MultiUse Premium Copy Paper (20Lb. and 84 Bright)"/>
    <x v="2156"/>
    <n v="6"/>
    <n v="7.92"/>
    <x v="7"/>
    <x v="3"/>
  </r>
  <r>
    <n v="45532"/>
    <x v="573"/>
    <x v="1"/>
    <x v="0"/>
    <x v="0"/>
    <s v="HP Office Paper (20Lb. and 87 Bright)"/>
    <x v="277"/>
    <n v="5"/>
    <n v="9.35"/>
    <x v="7"/>
    <x v="3"/>
  </r>
  <r>
    <n v="45532"/>
    <x v="342"/>
    <x v="21"/>
    <x v="0"/>
    <x v="14"/>
    <s v="Acme Stainless Steel Office Snips"/>
    <x v="4846"/>
    <n v="3"/>
    <n v="5.89"/>
    <x v="7"/>
    <x v="3"/>
  </r>
  <r>
    <n v="45532"/>
    <x v="342"/>
    <x v="21"/>
    <x v="0"/>
    <x v="12"/>
    <s v="Acco 6 Outlet Guardian Premium Plus Surge Suppressor"/>
    <x v="4847"/>
    <n v="5"/>
    <n v="26.56"/>
    <x v="7"/>
    <x v="3"/>
  </r>
  <r>
    <n v="45533"/>
    <x v="552"/>
    <x v="1"/>
    <x v="0"/>
    <x v="1"/>
    <s v="Avery 505"/>
    <x v="1968"/>
    <n v="4"/>
    <n v="17.760000000000002"/>
    <x v="7"/>
    <x v="3"/>
  </r>
  <r>
    <n v="45533"/>
    <x v="552"/>
    <x v="1"/>
    <x v="0"/>
    <x v="2"/>
    <s v="Advantus Rolling Storage Box"/>
    <x v="4590"/>
    <n v="2"/>
    <n v="2.4"/>
    <x v="7"/>
    <x v="3"/>
  </r>
  <r>
    <n v="45533"/>
    <x v="552"/>
    <x v="1"/>
    <x v="0"/>
    <x v="3"/>
    <s v="Wilson Jones Easy Flow II Sheet Lifters"/>
    <x v="4848"/>
    <n v="9"/>
    <n v="-5.18"/>
    <x v="7"/>
    <x v="3"/>
  </r>
  <r>
    <n v="45533"/>
    <x v="548"/>
    <x v="2"/>
    <x v="0"/>
    <x v="4"/>
    <s v="Newell 323"/>
    <x v="1071"/>
    <n v="7"/>
    <n v="0.71"/>
    <x v="7"/>
    <x v="3"/>
  </r>
  <r>
    <n v="45533"/>
    <x v="602"/>
    <x v="3"/>
    <x v="1"/>
    <x v="8"/>
    <s v="Electrix Fluorescent Magnifier Lamps &amp; Weighted Base"/>
    <x v="4849"/>
    <n v="3"/>
    <n v="41.45"/>
    <x v="7"/>
    <x v="3"/>
  </r>
  <r>
    <n v="45535"/>
    <x v="467"/>
    <x v="12"/>
    <x v="0"/>
    <x v="2"/>
    <s v="Neat Ideas Personal Hanging Folder Files, Black"/>
    <x v="1864"/>
    <n v="1"/>
    <n v="0.81"/>
    <x v="7"/>
    <x v="3"/>
  </r>
  <r>
    <n v="45535"/>
    <x v="467"/>
    <x v="12"/>
    <x v="0"/>
    <x v="7"/>
    <s v="OIC Bulk Pack Metal Binder Clips"/>
    <x v="1243"/>
    <n v="3"/>
    <n v="2.72"/>
    <x v="7"/>
    <x v="3"/>
  </r>
  <r>
    <n v="45535"/>
    <x v="556"/>
    <x v="25"/>
    <x v="0"/>
    <x v="0"/>
    <s v="Xerox 1945"/>
    <x v="4850"/>
    <n v="7"/>
    <n v="83.21"/>
    <x v="7"/>
    <x v="3"/>
  </r>
  <r>
    <n v="45535"/>
    <x v="63"/>
    <x v="18"/>
    <x v="0"/>
    <x v="12"/>
    <s v="Tripp Lite Isotel 8 Ultra 8 Outlet Metal Surge"/>
    <x v="4851"/>
    <n v="9"/>
    <n v="166.07"/>
    <x v="7"/>
    <x v="3"/>
  </r>
  <r>
    <n v="45535"/>
    <x v="299"/>
    <x v="3"/>
    <x v="0"/>
    <x v="3"/>
    <s v="Acco Suede Grain Vinyl Round Ring Binder"/>
    <x v="4121"/>
    <n v="3"/>
    <n v="2.17"/>
    <x v="7"/>
    <x v="3"/>
  </r>
  <r>
    <n v="45535"/>
    <x v="299"/>
    <x v="3"/>
    <x v="2"/>
    <x v="6"/>
    <s v="Aastra 6757i CT Wireless VoIP phone"/>
    <x v="4852"/>
    <n v="4"/>
    <n v="77.56"/>
    <x v="7"/>
    <x v="3"/>
  </r>
  <r>
    <n v="45535"/>
    <x v="497"/>
    <x v="8"/>
    <x v="2"/>
    <x v="9"/>
    <s v="Plantronics CS510 - Over-the-Head monaural Wireless Headset System"/>
    <x v="2404"/>
    <n v="2"/>
    <n v="217.77"/>
    <x v="7"/>
    <x v="3"/>
  </r>
  <r>
    <n v="45535"/>
    <x v="620"/>
    <x v="22"/>
    <x v="1"/>
    <x v="5"/>
    <s v="Hon 4700 Series Mobuis Mid-Back Task Chairs with Adjustable Arms"/>
    <x v="4853"/>
    <n v="2"/>
    <n v="7.12"/>
    <x v="7"/>
    <x v="3"/>
  </r>
  <r>
    <n v="45535"/>
    <x v="620"/>
    <x v="22"/>
    <x v="0"/>
    <x v="2"/>
    <s v="Sortfiler Multipurpose Personal File Organizer, Black"/>
    <x v="4854"/>
    <n v="7"/>
    <n v="43.42"/>
    <x v="7"/>
    <x v="3"/>
  </r>
  <r>
    <n v="45535"/>
    <x v="588"/>
    <x v="11"/>
    <x v="0"/>
    <x v="14"/>
    <s v="Acme Kleen Earth Office Shears"/>
    <x v="2071"/>
    <n v="2"/>
    <n v="0.7"/>
    <x v="7"/>
    <x v="3"/>
  </r>
  <r>
    <n v="45535"/>
    <x v="282"/>
    <x v="3"/>
    <x v="0"/>
    <x v="2"/>
    <s v="Space Solutions Commercial Steel Shelving"/>
    <x v="1366"/>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5DF813-4EC4-4F6E-ADD2-449C8EF2798E}" name="PivotTable1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E5:AF7"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h="1" x="1"/>
        <item h="1"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axis="axisRow" showAll="0">
      <items count="13">
        <item h="1" x="0"/>
        <item h="1" x="1"/>
        <item x="2"/>
        <item h="1" x="3"/>
        <item h="1" x="4"/>
        <item h="1" x="5"/>
        <item h="1" x="6"/>
        <item h="1" x="7"/>
        <item h="1" x="8"/>
        <item h="1" x="9"/>
        <item h="1" x="10"/>
        <item h="1" x="11"/>
        <item t="default"/>
      </items>
    </pivotField>
    <pivotField showAll="0">
      <items count="5">
        <item h="1" x="0"/>
        <item x="1"/>
        <item h="1" x="2"/>
        <item h="1" x="3"/>
        <item t="default"/>
      </items>
    </pivotField>
  </pivotFields>
  <rowFields count="1">
    <field x="9"/>
  </rowFields>
  <rowItems count="2">
    <i>
      <x v="2"/>
    </i>
    <i t="grand">
      <x/>
    </i>
  </rowItems>
  <colItems count="1">
    <i/>
  </colItems>
  <dataFields count="1">
    <dataField name="Sum of Sales" fld="6" baseField="0" baseItem="0"/>
  </dataFields>
  <formats count="13">
    <format dxfId="388">
      <pivotArea collapsedLevelsAreSubtotals="1" fieldPosition="0">
        <references count="1">
          <reference field="9" count="1">
            <x v="0"/>
          </reference>
        </references>
      </pivotArea>
    </format>
    <format dxfId="387">
      <pivotArea collapsedLevelsAreSubtotals="1" fieldPosition="0">
        <references count="1">
          <reference field="9" count="1">
            <x v="1"/>
          </reference>
        </references>
      </pivotArea>
    </format>
    <format dxfId="386">
      <pivotArea collapsedLevelsAreSubtotals="1" fieldPosition="0">
        <references count="1">
          <reference field="9" count="1">
            <x v="2"/>
          </reference>
        </references>
      </pivotArea>
    </format>
    <format dxfId="385">
      <pivotArea collapsedLevelsAreSubtotals="1" fieldPosition="0">
        <references count="1">
          <reference field="9" count="1">
            <x v="3"/>
          </reference>
        </references>
      </pivotArea>
    </format>
    <format dxfId="384">
      <pivotArea collapsedLevelsAreSubtotals="1" fieldPosition="0">
        <references count="1">
          <reference field="9" count="1">
            <x v="4"/>
          </reference>
        </references>
      </pivotArea>
    </format>
    <format dxfId="383">
      <pivotArea collapsedLevelsAreSubtotals="1" fieldPosition="0">
        <references count="1">
          <reference field="9" count="1">
            <x v="5"/>
          </reference>
        </references>
      </pivotArea>
    </format>
    <format dxfId="382">
      <pivotArea collapsedLevelsAreSubtotals="1" fieldPosition="0">
        <references count="1">
          <reference field="9" count="1">
            <x v="6"/>
          </reference>
        </references>
      </pivotArea>
    </format>
    <format dxfId="381">
      <pivotArea collapsedLevelsAreSubtotals="1" fieldPosition="0">
        <references count="1">
          <reference field="9" count="1">
            <x v="7"/>
          </reference>
        </references>
      </pivotArea>
    </format>
    <format dxfId="380">
      <pivotArea collapsedLevelsAreSubtotals="1" fieldPosition="0">
        <references count="1">
          <reference field="9" count="1">
            <x v="8"/>
          </reference>
        </references>
      </pivotArea>
    </format>
    <format dxfId="379">
      <pivotArea collapsedLevelsAreSubtotals="1" fieldPosition="0">
        <references count="1">
          <reference field="9" count="1">
            <x v="9"/>
          </reference>
        </references>
      </pivotArea>
    </format>
    <format dxfId="378">
      <pivotArea collapsedLevelsAreSubtotals="1" fieldPosition="0">
        <references count="1">
          <reference field="9" count="1">
            <x v="10"/>
          </reference>
        </references>
      </pivotArea>
    </format>
    <format dxfId="377">
      <pivotArea collapsedLevelsAreSubtotals="1" fieldPosition="0">
        <references count="1">
          <reference field="9" count="1">
            <x v="11"/>
          </reference>
        </references>
      </pivotArea>
    </format>
    <format dxfId="376">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CDAD20-5ED1-41BC-84A2-3F094606E1D4}" name="PivotTable1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B5:AC11"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dataField="1" showAll="0"/>
    <pivotField showAll="0"/>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dataFields>
  <formats count="6">
    <format dxfId="375">
      <pivotArea collapsedLevelsAreSubtotals="1" fieldPosition="0">
        <references count="1">
          <reference field="1" count="1">
            <x v="727"/>
          </reference>
        </references>
      </pivotArea>
    </format>
    <format dxfId="374">
      <pivotArea collapsedLevelsAreSubtotals="1" fieldPosition="0">
        <references count="1">
          <reference field="1" count="1">
            <x v="619"/>
          </reference>
        </references>
      </pivotArea>
    </format>
    <format dxfId="373">
      <pivotArea collapsedLevelsAreSubtotals="1" fieldPosition="0">
        <references count="1">
          <reference field="1" count="1">
            <x v="668"/>
          </reference>
        </references>
      </pivotArea>
    </format>
    <format dxfId="372">
      <pivotArea collapsedLevelsAreSubtotals="1" fieldPosition="0">
        <references count="1">
          <reference field="1" count="1">
            <x v="6"/>
          </reference>
        </references>
      </pivotArea>
    </format>
    <format dxfId="371">
      <pivotArea collapsedLevelsAreSubtotals="1" fieldPosition="0">
        <references count="1">
          <reference field="1" count="1">
            <x v="495"/>
          </reference>
        </references>
      </pivotArea>
    </format>
    <format dxfId="37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8DA114-F452-4AF6-9FA7-F253BF8F7F2E}" name="PivotTable1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5:W55"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showAll="0"/>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AF67C6-52E0-4139-8FB2-98BE91563577}" name="PivotTable1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S4:T9" firstHeaderRow="1" firstDataRow="1" firstDataCol="1"/>
  <pivotFields count="2">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6">
    <chartFormat chart="1"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 count="1" selected="0">
            <x v="0"/>
          </reference>
        </references>
      </pivotArea>
    </chartFormat>
    <chartFormat chart="10" format="8">
      <pivotArea type="data" outline="0" fieldPosition="0">
        <references count="2">
          <reference field="4294967294" count="1" selected="0">
            <x v="0"/>
          </reference>
          <reference field="1" count="1" selected="0">
            <x v="1"/>
          </reference>
        </references>
      </pivotArea>
    </chartFormat>
    <chartFormat chart="10" format="9">
      <pivotArea type="data" outline="0" fieldPosition="0">
        <references count="2">
          <reference field="4294967294" count="1" selected="0">
            <x v="0"/>
          </reference>
          <reference field="1" count="1" selected="0">
            <x v="2"/>
          </reference>
        </references>
      </pivotArea>
    </chartFormat>
    <chartFormat chart="10"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DF87B6-5F12-4223-B6A5-14F36F666101}" name="PivotTable7"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22" firstHeaderRow="1" firstDataRow="1" firstDataCol="1"/>
  <pivotFields count="11">
    <pivotField showAll="0"/>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44"/>
  </dataFields>
  <formats count="2">
    <format dxfId="367">
      <pivotArea outline="0" collapsedLevelsAreSubtotals="1" fieldPosition="0"/>
    </format>
    <format dxfId="36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46E8B1-6114-4DBE-88C9-B10B31A7A622}" name="PivotTable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4:G10"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44"/>
  </dataFields>
  <formats count="1">
    <format dxfId="365">
      <pivotArea outline="0" collapsedLevelsAreSubtotals="1" fieldPosition="0"/>
    </format>
  </format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4" format="6" series="1">
      <pivotArea type="data" outline="0" fieldPosition="0">
        <references count="2">
          <reference field="4294967294" count="1" selected="0">
            <x v="0"/>
          </reference>
          <reference field="3" count="1" selected="0">
            <x v="0"/>
          </reference>
        </references>
      </pivotArea>
    </chartFormat>
    <chartFormat chart="4" format="7" series="1">
      <pivotArea type="data" outline="0" fieldPosition="0">
        <references count="2">
          <reference field="4294967294" count="1" selected="0">
            <x v="0"/>
          </reference>
          <reference field="3" count="1" selected="0">
            <x v="1"/>
          </reference>
        </references>
      </pivotArea>
    </chartFormat>
    <chartFormat chart="4"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DED491-DE71-42DD-90AA-119D89826D0F}"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Profit" fld="8" baseField="0" baseItem="0" numFmtId="44"/>
  </dataFields>
  <formats count="1">
    <format dxfId="3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544CB9-F0B1-4DC8-AC9F-451BB2A03B8A}" name="PivotTable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Sales" fld="6" baseField="0" baseItem="0" numFmtId="44"/>
  </dataFields>
  <formats count="1">
    <format dxfId="3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1B37062-D70C-4467-832A-74130EEBDA48}" sourceName="Category">
  <pivotTables>
    <pivotTable tabId="5" name="PivotTable14"/>
  </pivotTables>
  <data>
    <tabular pivotCacheId="518527599">
      <items count="3">
        <i x="1"/>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AF0F5CF-DA58-448B-A26F-8C8977DF882E}" sourceName="Month">
  <pivotTables>
    <pivotTable tabId="5" name="PivotTable14"/>
  </pivotTables>
  <data>
    <tabular pivotCacheId="518527599">
      <items count="12">
        <i x="0"/>
        <i x="1"/>
        <i x="2" s="1"/>
        <i x="3"/>
        <i x="4"/>
        <i x="5"/>
        <i x="6"/>
        <i x="7"/>
        <i x="8"/>
        <i x="9"/>
        <i x="10"/>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43720A0-593D-4316-AFE2-D9E6F04A33B5}" sourceName="Year">
  <pivotTables>
    <pivotTable tabId="5" name="PivotTable14"/>
  </pivotTables>
  <data>
    <tabular pivotCacheId="518527599">
      <items count="4">
        <i x="0"/>
        <i x="1" s="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1C1EC02-69C6-47F0-8152-AFD5C068CB46}" cache="Slicer_Category" caption="Category" style="SlicerStyleDark1" rowHeight="247650"/>
  <slicer name="Month" xr10:uid="{F7F434F1-A828-44A1-B13A-A0D151FE3093}" cache="Slicer_Month" caption="Month" style="SlicerStyleDark1" rowHeight="247650"/>
  <slicer name="Year" xr10:uid="{31244E1D-F88E-4769-82B8-E060DA8B7807}" cache="Slicer_Year" caption="Year"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D0A07D5-9A29-4BD6-9316-7AA22BFF3021}" cache="Slicer_Category" caption="Category" style="SlicerStyleDark1" rowHeight="247650"/>
  <slicer name="Month 1" xr10:uid="{609E4739-BE4B-4097-AB35-BFD8AEF156C4}" cache="Slicer_Month" caption="Month" style="SlicerStyleDark1" rowHeight="247650"/>
  <slicer name="Year 1" xr10:uid="{34C23BA5-2CDB-4F46-8BB0-C1E77866CBAD}" cache="Slicer_Year" caption="Year" startItem="1"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76E39F-8371-4326-BFDD-D01F0A6A4E4D}" name="Table1" displayName="Table1" ref="A1:K8315" totalsRowShown="0">
  <autoFilter ref="A1:K8315" xr:uid="{DD76E39F-8371-4326-BFDD-D01F0A6A4E4D}"/>
  <tableColumns count="11">
    <tableColumn id="1" xr3:uid="{5B0CCEBE-23CF-42DB-ABE7-C0A2A6D5BD43}" name="Order Date"/>
    <tableColumn id="2" xr3:uid="{FC8FDB5E-DEC5-4E46-B7D1-E1C998AAABA4}" name="Customer Name"/>
    <tableColumn id="3" xr3:uid="{8606BB36-0444-40DF-BB78-566188EB5384}" name="State"/>
    <tableColumn id="4" xr3:uid="{4C50EBA9-359F-4346-B8F4-F595DFC7EE52}" name="Category"/>
    <tableColumn id="5" xr3:uid="{B04F8AF6-5A14-44F8-8CE5-87ED02F32E31}" name="Sub-Category"/>
    <tableColumn id="6" xr3:uid="{77D54EED-E838-443C-90DD-B0D25739D585}" name="Product Name"/>
    <tableColumn id="7" xr3:uid="{FE109264-13B3-4CE6-BBED-782200535008}" name="Sales"/>
    <tableColumn id="8" xr3:uid="{BC8CE184-2299-474E-97B5-CD7BB3FCC34F}" name="Quantity"/>
    <tableColumn id="9" xr3:uid="{AC021765-0DA6-42A9-B448-5BE97C0628AB}" name="Profit"/>
    <tableColumn id="10" xr3:uid="{066D0DBB-D707-4632-A25F-F27B1D3DDB56}" name="Month"/>
    <tableColumn id="11" xr3:uid="{52C51B05-1906-4A57-9C14-3BA880192B4E}"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abSelected="1" workbookViewId="0">
      <selection activeCell="K1" sqref="K1:K1048576"/>
    </sheetView>
  </sheetViews>
  <sheetFormatPr defaultRowHeight="14.4" x14ac:dyDescent="0.3"/>
  <cols>
    <col min="1" max="1" width="11.88671875"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6F076-A0E1-42F3-ABBA-E21CA6374A91}">
  <dimension ref="A1:AF8318"/>
  <sheetViews>
    <sheetView topLeftCell="AC1" workbookViewId="0">
      <selection activeCell="AN1" sqref="AN1"/>
    </sheetView>
  </sheetViews>
  <sheetFormatPr defaultRowHeight="14.4" x14ac:dyDescent="0.3"/>
  <cols>
    <col min="1" max="1" width="13.88671875" bestFit="1" customWidth="1"/>
    <col min="2" max="2" width="6.21875" customWidth="1"/>
    <col min="3" max="3" width="12.44140625" bestFit="1" customWidth="1"/>
    <col min="4" max="4" width="15.5546875" bestFit="1" customWidth="1"/>
    <col min="5" max="5" width="13.77734375" bestFit="1" customWidth="1"/>
    <col min="6" max="8" width="12.44140625" customWidth="1"/>
    <col min="9" max="9" width="8.109375" customWidth="1"/>
    <col min="10" max="10" width="12.44140625" bestFit="1" customWidth="1"/>
    <col min="11" max="11" width="12.21875" customWidth="1"/>
    <col min="12" max="12" width="5.88671875" customWidth="1"/>
    <col min="14" max="14" width="12.109375" customWidth="1"/>
    <col min="15" max="15" width="5.77734375" customWidth="1"/>
    <col min="16" max="16" width="20.33203125" bestFit="1" customWidth="1"/>
    <col min="17" max="17" width="6.5546875" customWidth="1"/>
    <col min="18" max="18" width="6" customWidth="1"/>
    <col min="19" max="19" width="12.44140625" bestFit="1" customWidth="1"/>
    <col min="20" max="20" width="17.88671875" customWidth="1"/>
    <col min="21" max="21" width="6.21875" customWidth="1"/>
    <col min="22" max="22" width="16.77734375" bestFit="1" customWidth="1"/>
    <col min="23" max="23" width="11.5546875" bestFit="1" customWidth="1"/>
    <col min="26" max="26" width="13.88671875" bestFit="1" customWidth="1"/>
    <col min="28" max="28" width="12.88671875" bestFit="1" customWidth="1"/>
    <col min="29" max="29" width="11.5546875" bestFit="1" customWidth="1"/>
    <col min="31" max="31" width="12.44140625" bestFit="1" customWidth="1"/>
    <col min="32" max="32" width="11.5546875" bestFit="1" customWidth="1"/>
  </cols>
  <sheetData>
    <row r="1" spans="1:32" x14ac:dyDescent="0.3">
      <c r="P1" s="8" t="s">
        <v>1</v>
      </c>
      <c r="Q1" s="8" t="s">
        <v>10</v>
      </c>
    </row>
    <row r="2" spans="1:32" x14ac:dyDescent="0.3">
      <c r="A2" t="s">
        <v>2717</v>
      </c>
      <c r="P2" t="s">
        <v>11</v>
      </c>
      <c r="Q2">
        <v>2021</v>
      </c>
    </row>
    <row r="3" spans="1:32" x14ac:dyDescent="0.3">
      <c r="A3" t="s">
        <v>2710</v>
      </c>
      <c r="C3" s="8" t="s">
        <v>2716</v>
      </c>
      <c r="J3" s="8" t="s">
        <v>2716</v>
      </c>
      <c r="P3" t="s">
        <v>16</v>
      </c>
      <c r="Q3">
        <v>2021</v>
      </c>
      <c r="S3" t="s">
        <v>2718</v>
      </c>
    </row>
    <row r="4" spans="1:32" x14ac:dyDescent="0.3">
      <c r="A4" s="9">
        <v>1928887.8599999624</v>
      </c>
      <c r="C4" s="1" t="s">
        <v>2711</v>
      </c>
      <c r="D4" s="1" t="s">
        <v>2721</v>
      </c>
      <c r="J4" s="1" t="s">
        <v>2712</v>
      </c>
      <c r="K4" t="s">
        <v>2710</v>
      </c>
      <c r="M4" s="8" t="s">
        <v>3</v>
      </c>
      <c r="N4" s="8" t="s">
        <v>6</v>
      </c>
      <c r="P4" t="s">
        <v>24</v>
      </c>
      <c r="Q4">
        <v>2021</v>
      </c>
      <c r="S4" s="1" t="s">
        <v>2712</v>
      </c>
      <c r="T4" t="s">
        <v>2714</v>
      </c>
      <c r="V4" s="8" t="s">
        <v>2719</v>
      </c>
      <c r="AB4" s="8" t="s">
        <v>2720</v>
      </c>
      <c r="AE4" s="8" t="s">
        <v>2715</v>
      </c>
    </row>
    <row r="5" spans="1:32" x14ac:dyDescent="0.3">
      <c r="C5" s="1" t="s">
        <v>2712</v>
      </c>
      <c r="D5" t="s">
        <v>36</v>
      </c>
      <c r="E5" t="s">
        <v>13</v>
      </c>
      <c r="F5" t="s">
        <v>41</v>
      </c>
      <c r="G5" t="s">
        <v>2713</v>
      </c>
      <c r="H5" s="9"/>
      <c r="J5" s="2" t="s">
        <v>42</v>
      </c>
      <c r="K5" s="9">
        <v>279464.4200000001</v>
      </c>
      <c r="M5" t="str">
        <f>J5</f>
        <v>Phones</v>
      </c>
      <c r="N5" s="10">
        <f>GETPIVOTDATA("Sales",$J$4,"Sub-Category","Phones")</f>
        <v>279464.4200000001</v>
      </c>
      <c r="P5" t="s">
        <v>28</v>
      </c>
      <c r="Q5">
        <v>2021</v>
      </c>
      <c r="S5" s="2">
        <v>2021</v>
      </c>
      <c r="T5" s="7">
        <v>595</v>
      </c>
      <c r="V5" s="1" t="s">
        <v>2712</v>
      </c>
      <c r="W5" t="s">
        <v>2710</v>
      </c>
      <c r="Y5" s="8" t="s">
        <v>2</v>
      </c>
      <c r="Z5" s="8" t="s">
        <v>6</v>
      </c>
      <c r="AB5" s="1" t="s">
        <v>2712</v>
      </c>
      <c r="AC5" t="s">
        <v>2711</v>
      </c>
      <c r="AE5" s="1" t="s">
        <v>2712</v>
      </c>
      <c r="AF5" t="s">
        <v>2710</v>
      </c>
    </row>
    <row r="6" spans="1:32" x14ac:dyDescent="0.3">
      <c r="C6" s="2">
        <v>2021</v>
      </c>
      <c r="D6" s="9">
        <v>5469.7699999999977</v>
      </c>
      <c r="E6" s="9">
        <v>22593.399999999965</v>
      </c>
      <c r="F6" s="9">
        <v>21492.950000000008</v>
      </c>
      <c r="G6" s="9">
        <v>49556.119999999966</v>
      </c>
      <c r="H6" s="9"/>
      <c r="J6" s="2" t="s">
        <v>37</v>
      </c>
      <c r="K6" s="9">
        <v>277058.98000000045</v>
      </c>
      <c r="M6" t="str">
        <f t="shared" ref="M6:M21" si="0">J6</f>
        <v>Chairs</v>
      </c>
      <c r="N6" s="10">
        <f>GETPIVOTDATA("Sales",$J$4,"Sub-Category","Chairs")</f>
        <v>277058.98000000045</v>
      </c>
      <c r="P6" t="s">
        <v>31</v>
      </c>
      <c r="Q6">
        <v>2021</v>
      </c>
      <c r="S6" s="2">
        <v>2022</v>
      </c>
      <c r="T6" s="7">
        <v>573</v>
      </c>
      <c r="V6" s="2" t="s">
        <v>490</v>
      </c>
      <c r="W6" s="7">
        <v>18299.32</v>
      </c>
      <c r="Y6" t="str">
        <f>V6</f>
        <v>Alabama</v>
      </c>
      <c r="Z6" s="10">
        <f>GETPIVOTDATA("Sales",$V$5,"State","Alabama")</f>
        <v>18299.32</v>
      </c>
      <c r="AB6" s="2" t="s">
        <v>1578</v>
      </c>
      <c r="AC6" s="9">
        <v>8981.32</v>
      </c>
      <c r="AE6" s="2" t="s">
        <v>2700</v>
      </c>
      <c r="AF6" s="9">
        <v>10343.919999999998</v>
      </c>
    </row>
    <row r="7" spans="1:32" x14ac:dyDescent="0.3">
      <c r="A7" t="s">
        <v>2711</v>
      </c>
      <c r="C7" s="2">
        <v>2022</v>
      </c>
      <c r="D7" s="9">
        <v>3015.170000000001</v>
      </c>
      <c r="E7" s="9">
        <v>25099.55000000001</v>
      </c>
      <c r="F7" s="9">
        <v>33503.970000000016</v>
      </c>
      <c r="G7" s="9">
        <v>61618.690000000031</v>
      </c>
      <c r="H7" s="9"/>
      <c r="J7" s="2" t="s">
        <v>20</v>
      </c>
      <c r="K7" s="9">
        <v>190679.61000000019</v>
      </c>
      <c r="M7" t="str">
        <f t="shared" si="0"/>
        <v>Storage</v>
      </c>
      <c r="N7" s="10">
        <f>GETPIVOTDATA("Sales",$J$4,"Sub-Category","Storage")</f>
        <v>190679.61000000019</v>
      </c>
      <c r="P7" t="s">
        <v>34</v>
      </c>
      <c r="Q7">
        <v>2021</v>
      </c>
      <c r="S7" s="2">
        <v>2023</v>
      </c>
      <c r="T7" s="7">
        <v>638</v>
      </c>
      <c r="V7" s="2" t="s">
        <v>97</v>
      </c>
      <c r="W7" s="7">
        <v>28978.850000000006</v>
      </c>
      <c r="Y7" t="str">
        <f t="shared" ref="Y7:Y55" si="1">V7</f>
        <v>Arizona</v>
      </c>
      <c r="Z7" s="10">
        <f>GETPIVOTDATA("Sales",$V$5,"State","Arizona")</f>
        <v>28978.850000000006</v>
      </c>
      <c r="AB7" s="2" t="s">
        <v>2476</v>
      </c>
      <c r="AC7" s="9">
        <v>6939.17</v>
      </c>
      <c r="AE7" s="2" t="s">
        <v>2713</v>
      </c>
      <c r="AF7" s="9">
        <v>10343.919999999998</v>
      </c>
    </row>
    <row r="8" spans="1:32" x14ac:dyDescent="0.3">
      <c r="A8" s="9">
        <v>247961.07000000036</v>
      </c>
      <c r="C8" s="2">
        <v>2023</v>
      </c>
      <c r="D8" s="9">
        <v>6959.9299999999967</v>
      </c>
      <c r="E8" s="9">
        <v>35052.909999999989</v>
      </c>
      <c r="F8" s="9">
        <v>39774.099999999984</v>
      </c>
      <c r="G8" s="9">
        <v>81786.939999999973</v>
      </c>
      <c r="H8" s="9"/>
      <c r="J8" s="2" t="s">
        <v>22</v>
      </c>
      <c r="K8" s="9">
        <v>169089.72999999995</v>
      </c>
      <c r="M8" t="str">
        <f t="shared" si="0"/>
        <v>Binders</v>
      </c>
      <c r="N8" s="10">
        <f>GETPIVOTDATA("Sales",$J$4,"Sub-Category","Binders")</f>
        <v>169089.72999999995</v>
      </c>
      <c r="P8" t="s">
        <v>48</v>
      </c>
      <c r="Q8">
        <v>2021</v>
      </c>
      <c r="S8" s="2">
        <v>2024</v>
      </c>
      <c r="T8" s="7">
        <v>513</v>
      </c>
      <c r="V8" s="2" t="s">
        <v>103</v>
      </c>
      <c r="W8" s="7">
        <v>9177.42</v>
      </c>
      <c r="Y8" t="str">
        <f t="shared" si="1"/>
        <v>Arkansas</v>
      </c>
      <c r="Z8" s="10">
        <f>GETPIVOTDATA("Sales",$V$5,"State","Arkansas")</f>
        <v>9177.42</v>
      </c>
      <c r="AB8" s="2" t="s">
        <v>195</v>
      </c>
      <c r="AC8" s="9">
        <v>5757.42</v>
      </c>
    </row>
    <row r="9" spans="1:32" x14ac:dyDescent="0.3">
      <c r="C9" s="2">
        <v>2024</v>
      </c>
      <c r="D9" s="9">
        <v>2443.7999999999993</v>
      </c>
      <c r="E9" s="9">
        <v>25464.809999999976</v>
      </c>
      <c r="F9" s="9">
        <v>27090.710000000028</v>
      </c>
      <c r="G9" s="9">
        <v>54999.320000000007</v>
      </c>
      <c r="H9" s="9"/>
      <c r="J9" s="2" t="s">
        <v>147</v>
      </c>
      <c r="K9" s="9">
        <v>167672.76</v>
      </c>
      <c r="M9" t="str">
        <f t="shared" si="0"/>
        <v>Tables</v>
      </c>
      <c r="N9" s="10">
        <f>GETPIVOTDATA("Sales",$J$4,"Sub-Category","Tables")</f>
        <v>167672.76</v>
      </c>
      <c r="P9" t="s">
        <v>52</v>
      </c>
      <c r="Q9">
        <v>2021</v>
      </c>
      <c r="S9" s="2" t="s">
        <v>2713</v>
      </c>
      <c r="T9" s="7">
        <v>2319</v>
      </c>
      <c r="V9" s="2" t="s">
        <v>29</v>
      </c>
      <c r="W9" s="7">
        <v>390145.54000000079</v>
      </c>
      <c r="Y9" t="str">
        <f t="shared" si="1"/>
        <v>California</v>
      </c>
      <c r="Z9" s="10">
        <f>GETPIVOTDATA("Sales",$V$5,"State","Arkansas")</f>
        <v>9177.42</v>
      </c>
      <c r="AB9" s="2" t="s">
        <v>1819</v>
      </c>
      <c r="AC9" s="9">
        <v>5202.84</v>
      </c>
    </row>
    <row r="10" spans="1:32" x14ac:dyDescent="0.3">
      <c r="C10" s="2" t="s">
        <v>2713</v>
      </c>
      <c r="D10" s="9">
        <v>17888.669999999995</v>
      </c>
      <c r="E10" s="9">
        <v>108210.66999999993</v>
      </c>
      <c r="F10" s="9">
        <v>121861.73000000004</v>
      </c>
      <c r="G10" s="9">
        <v>247961.06999999998</v>
      </c>
      <c r="J10" s="2" t="s">
        <v>304</v>
      </c>
      <c r="K10" s="9">
        <v>166777.78000000003</v>
      </c>
      <c r="M10" t="str">
        <f t="shared" si="0"/>
        <v>Machines</v>
      </c>
      <c r="N10" s="10">
        <f>GETPIVOTDATA("Sales",$J$4,"Sub-Category","Machines")</f>
        <v>166777.78000000003</v>
      </c>
      <c r="P10" t="s">
        <v>56</v>
      </c>
      <c r="Q10">
        <v>2021</v>
      </c>
      <c r="V10" s="2" t="s">
        <v>280</v>
      </c>
      <c r="W10" s="7">
        <v>27113.920000000002</v>
      </c>
      <c r="Y10" t="str">
        <f t="shared" si="1"/>
        <v>Colorado</v>
      </c>
      <c r="Z10" s="10">
        <f>GETPIVOTDATA("Sales",$V$5,"State","Colorado")</f>
        <v>27113.920000000002</v>
      </c>
      <c r="AB10" s="2" t="s">
        <v>1950</v>
      </c>
      <c r="AC10" s="9">
        <v>3883.0899999999997</v>
      </c>
    </row>
    <row r="11" spans="1:32" x14ac:dyDescent="0.3">
      <c r="J11" s="2" t="s">
        <v>54</v>
      </c>
      <c r="K11" s="9">
        <v>139241.71000000002</v>
      </c>
      <c r="M11" t="str">
        <f t="shared" si="0"/>
        <v>Accessories</v>
      </c>
      <c r="N11" s="10">
        <f>GETPIVOTDATA("Sales",$J$4,"Sub-Category","Accessories")</f>
        <v>139241.71000000002</v>
      </c>
      <c r="P11" t="s">
        <v>60</v>
      </c>
      <c r="Q11">
        <v>2021</v>
      </c>
      <c r="V11" s="2" t="s">
        <v>615</v>
      </c>
      <c r="W11" s="7">
        <v>11471.419999999998</v>
      </c>
      <c r="Y11" t="str">
        <f t="shared" si="1"/>
        <v>Connecticut</v>
      </c>
      <c r="Z11" s="10">
        <f>GETPIVOTDATA("Sales",$V$5,"State","Connecticut")</f>
        <v>11471.419999999998</v>
      </c>
      <c r="AB11" s="2" t="s">
        <v>2713</v>
      </c>
      <c r="AC11" s="9">
        <v>30763.84</v>
      </c>
    </row>
    <row r="12" spans="1:32" x14ac:dyDescent="0.3">
      <c r="J12" s="2" t="s">
        <v>605</v>
      </c>
      <c r="K12" s="9">
        <v>118968.23999999999</v>
      </c>
      <c r="M12" t="str">
        <f t="shared" si="0"/>
        <v>Copiers</v>
      </c>
      <c r="N12" s="10">
        <f>GETPIVOTDATA("Sales",$J$4,"Sub-Category","Copiers")</f>
        <v>118968.23999999999</v>
      </c>
      <c r="P12" t="s">
        <v>63</v>
      </c>
      <c r="Q12">
        <v>2021</v>
      </c>
      <c r="V12" s="2" t="s">
        <v>61</v>
      </c>
      <c r="W12" s="7">
        <v>16302.24</v>
      </c>
      <c r="Y12" t="str">
        <f t="shared" si="1"/>
        <v>Delaware</v>
      </c>
      <c r="Z12" s="10">
        <f>GETPIVOTDATA("Sales",$V$5,"State","Delaware")</f>
        <v>16302.24</v>
      </c>
    </row>
    <row r="13" spans="1:32" x14ac:dyDescent="0.3">
      <c r="J13" s="2" t="s">
        <v>76</v>
      </c>
      <c r="K13" s="9">
        <v>101387.67000000013</v>
      </c>
      <c r="M13" t="str">
        <f t="shared" si="0"/>
        <v>Bookcases</v>
      </c>
      <c r="N13" s="10">
        <f>GETPIVOTDATA("Sales",$J$4,"Sub-Category","Bookcases")</f>
        <v>101387.67000000013</v>
      </c>
      <c r="P13" t="s">
        <v>71</v>
      </c>
      <c r="Q13">
        <v>2021</v>
      </c>
      <c r="V13" s="2" t="s">
        <v>2046</v>
      </c>
      <c r="W13" s="7">
        <v>2865.0199999999995</v>
      </c>
      <c r="Y13" t="str">
        <f t="shared" si="1"/>
        <v>District of Columbia</v>
      </c>
      <c r="Z13" s="10">
        <f>GETPIVOTDATA("Sales",$V$5,"State","District of Columbia")</f>
        <v>2865.0199999999995</v>
      </c>
    </row>
    <row r="14" spans="1:32" x14ac:dyDescent="0.3">
      <c r="J14" s="2" t="s">
        <v>94</v>
      </c>
      <c r="K14" s="9">
        <v>87846.099999999991</v>
      </c>
      <c r="M14" t="str">
        <f t="shared" si="0"/>
        <v>Appliances</v>
      </c>
      <c r="N14" s="10">
        <f>GETPIVOTDATA("Sales",$J$4,"Sub-Category","Appliances")</f>
        <v>87846.099999999991</v>
      </c>
      <c r="P14" t="s">
        <v>74</v>
      </c>
      <c r="Q14">
        <v>2021</v>
      </c>
      <c r="V14" s="2" t="s">
        <v>125</v>
      </c>
      <c r="W14" s="7">
        <v>79303.609999999986</v>
      </c>
      <c r="Y14" t="str">
        <f t="shared" si="1"/>
        <v>Florida</v>
      </c>
      <c r="Z14" s="10">
        <f>GETPIVOTDATA("Sales",$V$5,"State","Florida")</f>
        <v>79303.609999999986</v>
      </c>
    </row>
    <row r="15" spans="1:32" x14ac:dyDescent="0.3">
      <c r="J15" s="2" t="s">
        <v>49</v>
      </c>
      <c r="K15" s="9">
        <v>76222.689999999944</v>
      </c>
      <c r="M15" t="str">
        <f t="shared" si="0"/>
        <v>Furnishings</v>
      </c>
      <c r="N15" s="10">
        <f>GETPIVOTDATA("Sales",$J$4,"Sub-Category","Furnishings")</f>
        <v>76222.689999999944</v>
      </c>
      <c r="P15" t="s">
        <v>79</v>
      </c>
      <c r="Q15">
        <v>2021</v>
      </c>
      <c r="V15" s="2" t="s">
        <v>32</v>
      </c>
      <c r="W15" s="7">
        <v>46346.2</v>
      </c>
      <c r="Y15" t="str">
        <f t="shared" si="1"/>
        <v>Georgia</v>
      </c>
      <c r="Z15" s="10">
        <f>GETPIVOTDATA("Sales",$V$5,"State","Georgia")</f>
        <v>46346.2</v>
      </c>
    </row>
    <row r="16" spans="1:32" x14ac:dyDescent="0.3">
      <c r="J16" s="2" t="s">
        <v>14</v>
      </c>
      <c r="K16" s="9">
        <v>64529.990000000034</v>
      </c>
      <c r="M16" t="str">
        <f t="shared" si="0"/>
        <v>Paper</v>
      </c>
      <c r="N16" s="10">
        <f>GETPIVOTDATA("Sales",$J$4,"Sub-Category","Paper")</f>
        <v>64529.990000000034</v>
      </c>
      <c r="P16" t="s">
        <v>83</v>
      </c>
      <c r="Q16">
        <v>2021</v>
      </c>
      <c r="V16" s="2" t="s">
        <v>512</v>
      </c>
      <c r="W16" s="7">
        <v>3963.4700000000007</v>
      </c>
      <c r="Y16" t="str">
        <f t="shared" si="1"/>
        <v>Idaho</v>
      </c>
      <c r="Z16" s="10">
        <f>GETPIVOTDATA("Sales",$V$5,"State","Idaho")</f>
        <v>3963.4700000000007</v>
      </c>
    </row>
    <row r="17" spans="10:26" x14ac:dyDescent="0.3">
      <c r="J17" s="2" t="s">
        <v>202</v>
      </c>
      <c r="K17" s="9">
        <v>38554.810000000027</v>
      </c>
      <c r="M17" t="str">
        <f t="shared" si="0"/>
        <v>Supplies</v>
      </c>
      <c r="N17" s="10">
        <f>GETPIVOTDATA("Sales",$J$4,"Sub-Category","Supplies")</f>
        <v>38554.810000000027</v>
      </c>
      <c r="P17" t="s">
        <v>85</v>
      </c>
      <c r="Q17">
        <v>2021</v>
      </c>
      <c r="V17" s="2" t="s">
        <v>17</v>
      </c>
      <c r="W17" s="7">
        <v>68565.030000000072</v>
      </c>
      <c r="Y17" t="str">
        <f t="shared" si="1"/>
        <v>Illinois</v>
      </c>
      <c r="Z17" s="10">
        <f>GETPIVOTDATA("Sales",$V$5,"State","Illinois")</f>
        <v>68565.030000000072</v>
      </c>
    </row>
    <row r="18" spans="10:26" x14ac:dyDescent="0.3">
      <c r="J18" s="2" t="s">
        <v>26</v>
      </c>
      <c r="K18" s="9">
        <v>23145.500000000011</v>
      </c>
      <c r="M18" t="str">
        <f t="shared" si="0"/>
        <v>Art</v>
      </c>
      <c r="N18" s="10">
        <f>GETPIVOTDATA("Sales",$J$4,"Sub-Category","Art")</f>
        <v>23145.500000000011</v>
      </c>
      <c r="P18" t="s">
        <v>87</v>
      </c>
      <c r="Q18">
        <v>2021</v>
      </c>
      <c r="V18" s="2" t="s">
        <v>131</v>
      </c>
      <c r="W18" s="7">
        <v>47809.549999999996</v>
      </c>
      <c r="Y18" t="str">
        <f t="shared" si="1"/>
        <v>Indiana</v>
      </c>
      <c r="Z18" s="10">
        <f>GETPIVOTDATA("Sales",$V$5,"State","Indiana")</f>
        <v>47809.549999999996</v>
      </c>
    </row>
    <row r="19" spans="10:26" x14ac:dyDescent="0.3">
      <c r="J19" s="2" t="s">
        <v>65</v>
      </c>
      <c r="K19" s="9">
        <v>14717.39</v>
      </c>
      <c r="M19" t="str">
        <f t="shared" si="0"/>
        <v>Envelopes</v>
      </c>
      <c r="N19" s="10">
        <f>GETPIVOTDATA("Sales",$J$4,"Sub-Category","Envelopes")</f>
        <v>14717.39</v>
      </c>
      <c r="P19" t="s">
        <v>92</v>
      </c>
      <c r="Q19">
        <v>2021</v>
      </c>
      <c r="V19" s="2" t="s">
        <v>397</v>
      </c>
      <c r="W19" s="7">
        <v>4476.41</v>
      </c>
      <c r="Y19" t="str">
        <f t="shared" si="1"/>
        <v>Iowa</v>
      </c>
      <c r="Z19" s="10">
        <f>GETPIVOTDATA("Sales",$V$5,"State","Iowa")</f>
        <v>4476.41</v>
      </c>
    </row>
    <row r="20" spans="10:26" x14ac:dyDescent="0.3">
      <c r="J20" s="2" t="s">
        <v>18</v>
      </c>
      <c r="K20" s="9">
        <v>11045.550000000012</v>
      </c>
      <c r="M20" t="str">
        <f t="shared" si="0"/>
        <v>Labels</v>
      </c>
      <c r="N20" s="10">
        <f>GETPIVOTDATA("Sales",$J$4,"Sub-Category","Labels")</f>
        <v>11045.550000000012</v>
      </c>
      <c r="P20" t="s">
        <v>96</v>
      </c>
      <c r="Q20">
        <v>2021</v>
      </c>
      <c r="V20" s="2" t="s">
        <v>1285</v>
      </c>
      <c r="W20" s="7">
        <v>2835.0000000000005</v>
      </c>
      <c r="Y20" t="str">
        <f t="shared" si="1"/>
        <v>Kansas</v>
      </c>
      <c r="Z20" s="10">
        <f>GETPIVOTDATA("Sales",$V$5,"State","Kansas")</f>
        <v>2835.0000000000005</v>
      </c>
    </row>
    <row r="21" spans="10:26" x14ac:dyDescent="0.3">
      <c r="J21" s="2" t="s">
        <v>45</v>
      </c>
      <c r="K21" s="9">
        <v>2484.9300000000003</v>
      </c>
      <c r="M21" t="str">
        <f t="shared" si="0"/>
        <v>Fasteners</v>
      </c>
      <c r="N21" s="10">
        <f>GETPIVOTDATA("Sales",$J$4,"Sub-Category","Fasteners")</f>
        <v>2484.9300000000003</v>
      </c>
      <c r="P21" t="s">
        <v>102</v>
      </c>
      <c r="Q21">
        <v>2021</v>
      </c>
      <c r="V21" s="2" t="s">
        <v>35</v>
      </c>
      <c r="W21" s="7">
        <v>23650.589999999982</v>
      </c>
      <c r="Y21" t="str">
        <f t="shared" si="1"/>
        <v>Kentucky</v>
      </c>
      <c r="Z21" s="10">
        <f>GETPIVOTDATA("Sales",$V$5,"State","Kentucky")</f>
        <v>23650.589999999982</v>
      </c>
    </row>
    <row r="22" spans="10:26" x14ac:dyDescent="0.3">
      <c r="J22" s="2" t="s">
        <v>2713</v>
      </c>
      <c r="K22" s="9">
        <v>1928887.8600000008</v>
      </c>
      <c r="P22" t="s">
        <v>109</v>
      </c>
      <c r="Q22">
        <v>2021</v>
      </c>
      <c r="V22" s="2" t="s">
        <v>64</v>
      </c>
      <c r="W22" s="7">
        <v>5297.05</v>
      </c>
      <c r="Y22" t="str">
        <f t="shared" si="1"/>
        <v>Louisiana</v>
      </c>
      <c r="Z22" s="10">
        <f>GETPIVOTDATA("Sales",$V$5,"State","Louisiana")</f>
        <v>5297.05</v>
      </c>
    </row>
    <row r="23" spans="10:26" x14ac:dyDescent="0.3">
      <c r="P23" t="s">
        <v>111</v>
      </c>
      <c r="Q23">
        <v>2021</v>
      </c>
      <c r="V23" s="2" t="s">
        <v>1063</v>
      </c>
      <c r="W23" s="7">
        <v>1270.5300000000002</v>
      </c>
      <c r="Y23" t="str">
        <f t="shared" si="1"/>
        <v>Maine</v>
      </c>
      <c r="Z23" s="10">
        <f>GETPIVOTDATA("Sales",$V$5,"State","Maine")</f>
        <v>1270.5300000000002</v>
      </c>
    </row>
    <row r="24" spans="10:26" x14ac:dyDescent="0.3">
      <c r="P24" t="s">
        <v>121</v>
      </c>
      <c r="Q24">
        <v>2021</v>
      </c>
      <c r="V24" s="2" t="s">
        <v>533</v>
      </c>
      <c r="W24" s="7">
        <v>18580.899999999998</v>
      </c>
      <c r="Y24" t="str">
        <f t="shared" si="1"/>
        <v>Maryland</v>
      </c>
      <c r="Z24" s="10">
        <f>GETPIVOTDATA("Sales",$V$5,"State","Maryland")</f>
        <v>18580.899999999998</v>
      </c>
    </row>
    <row r="25" spans="10:26" x14ac:dyDescent="0.3">
      <c r="P25" t="s">
        <v>124</v>
      </c>
      <c r="Q25">
        <v>2021</v>
      </c>
      <c r="V25" s="2" t="s">
        <v>436</v>
      </c>
      <c r="W25" s="7">
        <v>23040.059999999998</v>
      </c>
      <c r="Y25" t="str">
        <f t="shared" si="1"/>
        <v>Massachusetts</v>
      </c>
      <c r="Z25" s="10">
        <f>GETPIVOTDATA("Sales",$V$5,"State","Massachusetts")</f>
        <v>23040.059999999998</v>
      </c>
    </row>
    <row r="26" spans="10:26" x14ac:dyDescent="0.3">
      <c r="P26" t="s">
        <v>127</v>
      </c>
      <c r="Q26">
        <v>2021</v>
      </c>
      <c r="V26" s="2" t="s">
        <v>112</v>
      </c>
      <c r="W26" s="7">
        <v>66559.090000000011</v>
      </c>
      <c r="Y26" t="str">
        <f t="shared" si="1"/>
        <v>Michigan</v>
      </c>
      <c r="Z26" s="10">
        <f>GETPIVOTDATA("Sales",$V$5,"State","Michigan")</f>
        <v>66559.090000000011</v>
      </c>
    </row>
    <row r="27" spans="10:26" x14ac:dyDescent="0.3">
      <c r="P27" t="s">
        <v>130</v>
      </c>
      <c r="Q27">
        <v>2021</v>
      </c>
      <c r="V27" s="2" t="s">
        <v>317</v>
      </c>
      <c r="W27" s="7">
        <v>25069.119999999992</v>
      </c>
      <c r="Y27" t="str">
        <f t="shared" si="1"/>
        <v>Minnesota</v>
      </c>
      <c r="Z27" s="10">
        <f>GETPIVOTDATA("Sales",$V$5,"State","Minnesota")</f>
        <v>25069.119999999992</v>
      </c>
    </row>
    <row r="28" spans="10:26" x14ac:dyDescent="0.3">
      <c r="P28" t="s">
        <v>133</v>
      </c>
      <c r="Q28">
        <v>2021</v>
      </c>
      <c r="V28" s="2" t="s">
        <v>331</v>
      </c>
      <c r="W28" s="7">
        <v>9528.4400000000023</v>
      </c>
      <c r="Y28" t="str">
        <f t="shared" si="1"/>
        <v>Mississippi</v>
      </c>
      <c r="Z28" s="10">
        <f>GETPIVOTDATA("Sales",$V$5,"State","Mississippi")</f>
        <v>9528.4400000000023</v>
      </c>
    </row>
    <row r="29" spans="10:26" x14ac:dyDescent="0.3">
      <c r="P29" t="s">
        <v>141</v>
      </c>
      <c r="Q29">
        <v>2021</v>
      </c>
      <c r="V29" s="2" t="s">
        <v>188</v>
      </c>
      <c r="W29" s="7">
        <v>18470.039999999997</v>
      </c>
      <c r="Y29" t="str">
        <f t="shared" si="1"/>
        <v>Missouri</v>
      </c>
      <c r="Z29" s="10">
        <f>GETPIVOTDATA("Sales",$V$5,"State","Missouri")</f>
        <v>18470.039999999997</v>
      </c>
    </row>
    <row r="30" spans="10:26" x14ac:dyDescent="0.3">
      <c r="P30" t="s">
        <v>145</v>
      </c>
      <c r="Q30">
        <v>2021</v>
      </c>
      <c r="V30" s="2" t="s">
        <v>517</v>
      </c>
      <c r="W30" s="7">
        <v>5549.4500000000007</v>
      </c>
      <c r="Y30" t="str">
        <f t="shared" si="1"/>
        <v>Montana</v>
      </c>
      <c r="Z30" s="10">
        <f>GETPIVOTDATA("Sales",$V$5,"State","Montana")</f>
        <v>5549.4500000000007</v>
      </c>
    </row>
    <row r="31" spans="10:26" x14ac:dyDescent="0.3">
      <c r="P31" t="s">
        <v>150</v>
      </c>
      <c r="Q31">
        <v>2021</v>
      </c>
      <c r="V31" s="2" t="s">
        <v>998</v>
      </c>
      <c r="W31" s="7">
        <v>4063.0600000000004</v>
      </c>
      <c r="Y31" t="str">
        <f t="shared" si="1"/>
        <v>Nebraska</v>
      </c>
      <c r="Z31" s="10">
        <f>GETPIVOTDATA("Sales",$V$5,"State","Nebraska")</f>
        <v>4063.0600000000004</v>
      </c>
    </row>
    <row r="32" spans="10:26" x14ac:dyDescent="0.3">
      <c r="P32" t="s">
        <v>153</v>
      </c>
      <c r="Q32">
        <v>2021</v>
      </c>
      <c r="V32" s="2" t="s">
        <v>128</v>
      </c>
      <c r="W32" s="7">
        <v>15059.500000000002</v>
      </c>
      <c r="Y32" t="str">
        <f t="shared" si="1"/>
        <v>Nevada</v>
      </c>
      <c r="Z32" s="10">
        <f>GETPIVOTDATA("Sales",$V$5,"State","Nevada")</f>
        <v>15059.500000000002</v>
      </c>
    </row>
    <row r="33" spans="16:26" x14ac:dyDescent="0.3">
      <c r="P33" t="s">
        <v>156</v>
      </c>
      <c r="Q33">
        <v>2021</v>
      </c>
      <c r="V33" s="2" t="s">
        <v>687</v>
      </c>
      <c r="W33" s="7">
        <v>7210.3</v>
      </c>
      <c r="Y33" t="str">
        <f t="shared" si="1"/>
        <v>New Hampshire</v>
      </c>
      <c r="Z33" s="10">
        <f>GETPIVOTDATA("Sales",$V$5,"State","New Hampshire")</f>
        <v>7210.3</v>
      </c>
    </row>
    <row r="34" spans="16:26" x14ac:dyDescent="0.3">
      <c r="P34" t="s">
        <v>158</v>
      </c>
      <c r="Q34">
        <v>2021</v>
      </c>
      <c r="V34" s="2" t="s">
        <v>179</v>
      </c>
      <c r="W34" s="7">
        <v>29833.009999999995</v>
      </c>
      <c r="Y34" t="str">
        <f t="shared" si="1"/>
        <v>New Jersey</v>
      </c>
      <c r="Z34" s="10">
        <f>GETPIVOTDATA("Sales",$V$5,"State","New Jersey")</f>
        <v>29833.009999999995</v>
      </c>
    </row>
    <row r="35" spans="16:26" x14ac:dyDescent="0.3">
      <c r="P35" t="s">
        <v>161</v>
      </c>
      <c r="Q35">
        <v>2021</v>
      </c>
      <c r="V35" s="2" t="s">
        <v>401</v>
      </c>
      <c r="W35" s="7">
        <v>3519.2000000000003</v>
      </c>
      <c r="Y35" t="str">
        <f t="shared" si="1"/>
        <v>New Mexico</v>
      </c>
      <c r="Z35" s="10">
        <f>GETPIVOTDATA("Sales",$V$5,"State","New Mexico")</f>
        <v>3519.2000000000003</v>
      </c>
    </row>
    <row r="36" spans="16:26" x14ac:dyDescent="0.3">
      <c r="P36" t="s">
        <v>163</v>
      </c>
      <c r="Q36">
        <v>2021</v>
      </c>
      <c r="V36" s="2" t="s">
        <v>151</v>
      </c>
      <c r="W36" s="7">
        <v>246517.74000000046</v>
      </c>
      <c r="Y36" t="str">
        <f t="shared" si="1"/>
        <v>New York</v>
      </c>
      <c r="Z36" s="10">
        <f>GETPIVOTDATA("Sales",$V$5,"State","New York")</f>
        <v>246517.74000000046</v>
      </c>
    </row>
    <row r="37" spans="16:26" x14ac:dyDescent="0.3">
      <c r="P37" t="s">
        <v>169</v>
      </c>
      <c r="Q37">
        <v>2021</v>
      </c>
      <c r="V37" s="2" t="s">
        <v>247</v>
      </c>
      <c r="W37" s="7">
        <v>37450.26999999999</v>
      </c>
      <c r="Y37" t="str">
        <f t="shared" si="1"/>
        <v>North Carolina</v>
      </c>
      <c r="Z37" s="10">
        <f>GETPIVOTDATA("Sales",$V$5,"State","North Carolina")</f>
        <v>37450.26999999999</v>
      </c>
    </row>
    <row r="38" spans="16:26" x14ac:dyDescent="0.3">
      <c r="P38" t="s">
        <v>172</v>
      </c>
      <c r="Q38">
        <v>2021</v>
      </c>
      <c r="V38" s="2" t="s">
        <v>2677</v>
      </c>
      <c r="W38" s="7">
        <v>891.53</v>
      </c>
      <c r="Y38" t="str">
        <f t="shared" si="1"/>
        <v>North Dakota</v>
      </c>
      <c r="Z38" s="10">
        <f>GETPIVOTDATA("Sales",$V$5,"State","North Dakota")</f>
        <v>891.53</v>
      </c>
    </row>
    <row r="39" spans="16:26" x14ac:dyDescent="0.3">
      <c r="P39" t="s">
        <v>173</v>
      </c>
      <c r="Q39">
        <v>2021</v>
      </c>
      <c r="V39" s="2" t="s">
        <v>80</v>
      </c>
      <c r="W39" s="7">
        <v>66407.170000000027</v>
      </c>
      <c r="Y39" t="str">
        <f t="shared" si="1"/>
        <v>Ohio</v>
      </c>
      <c r="Z39" s="10">
        <f>GETPIVOTDATA("Sales",$V$5,"State","Ohio")</f>
        <v>66407.170000000027</v>
      </c>
    </row>
    <row r="40" spans="16:26" x14ac:dyDescent="0.3">
      <c r="P40" t="s">
        <v>178</v>
      </c>
      <c r="Q40">
        <v>2021</v>
      </c>
      <c r="V40" s="2" t="s">
        <v>842</v>
      </c>
      <c r="W40" s="7">
        <v>17021.929999999997</v>
      </c>
      <c r="Y40" t="str">
        <f t="shared" si="1"/>
        <v>Oklahoma</v>
      </c>
      <c r="Z40" s="10">
        <f>GETPIVOTDATA("Sales",$V$5,"State","Ohio")</f>
        <v>66407.170000000027</v>
      </c>
    </row>
    <row r="41" spans="16:26" x14ac:dyDescent="0.3">
      <c r="P41" t="s">
        <v>182</v>
      </c>
      <c r="Q41">
        <v>2021</v>
      </c>
      <c r="V41" s="2" t="s">
        <v>93</v>
      </c>
      <c r="W41" s="7">
        <v>15189.980000000009</v>
      </c>
      <c r="Y41" t="str">
        <f t="shared" si="1"/>
        <v>Oregon</v>
      </c>
      <c r="Z41" s="10">
        <f>GETPIVOTDATA("Sales",$V$5,"State","Oregon")</f>
        <v>15189.980000000009</v>
      </c>
    </row>
    <row r="42" spans="16:26" x14ac:dyDescent="0.3">
      <c r="P42" t="s">
        <v>184</v>
      </c>
      <c r="Q42">
        <v>2021</v>
      </c>
      <c r="V42" s="2" t="s">
        <v>25</v>
      </c>
      <c r="W42" s="7">
        <v>95494.859999999986</v>
      </c>
      <c r="Y42" t="str">
        <f t="shared" si="1"/>
        <v>Pennsylvania</v>
      </c>
      <c r="Z42" s="10">
        <f>GETPIVOTDATA("Sales",$V$5,"State","Pennsylvania")</f>
        <v>95494.859999999986</v>
      </c>
    </row>
    <row r="43" spans="16:26" x14ac:dyDescent="0.3">
      <c r="P43" t="s">
        <v>187</v>
      </c>
      <c r="Q43">
        <v>2021</v>
      </c>
      <c r="V43" s="2" t="s">
        <v>1531</v>
      </c>
      <c r="W43" s="7">
        <v>19695.419999999998</v>
      </c>
      <c r="Y43" t="str">
        <f t="shared" si="1"/>
        <v>Rhode Island</v>
      </c>
      <c r="Z43" s="10">
        <f>GETPIVOTDATA("Sales",$V$5,"State","Rhode Island")</f>
        <v>19695.419999999998</v>
      </c>
    </row>
    <row r="44" spans="16:26" x14ac:dyDescent="0.3">
      <c r="P44" t="s">
        <v>195</v>
      </c>
      <c r="Q44">
        <v>2021</v>
      </c>
      <c r="V44" s="2" t="s">
        <v>72</v>
      </c>
      <c r="W44" s="7">
        <v>7350.869999999999</v>
      </c>
      <c r="Y44" t="str">
        <f t="shared" si="1"/>
        <v>South Carolina</v>
      </c>
      <c r="Z44" s="10">
        <f>GETPIVOTDATA("Sales",$V$5,"State","South Carolina")</f>
        <v>7350.869999999999</v>
      </c>
    </row>
    <row r="45" spans="16:26" x14ac:dyDescent="0.3">
      <c r="P45" t="s">
        <v>197</v>
      </c>
      <c r="Q45">
        <v>2021</v>
      </c>
      <c r="V45" s="2" t="s">
        <v>142</v>
      </c>
      <c r="W45" s="7">
        <v>1290.06</v>
      </c>
      <c r="Y45" t="str">
        <f t="shared" si="1"/>
        <v>South Dakota</v>
      </c>
      <c r="Z45" s="10">
        <f>GETPIVOTDATA("Sales",$V$5,"State","South Dakota")</f>
        <v>1290.06</v>
      </c>
    </row>
    <row r="46" spans="16:26" x14ac:dyDescent="0.3">
      <c r="P46" t="s">
        <v>199</v>
      </c>
      <c r="Q46">
        <v>2021</v>
      </c>
      <c r="V46" s="2" t="s">
        <v>122</v>
      </c>
      <c r="W46" s="7">
        <v>21227.569999999996</v>
      </c>
      <c r="Y46" t="str">
        <f t="shared" si="1"/>
        <v>Tennessee</v>
      </c>
      <c r="Z46" s="10">
        <f>GETPIVOTDATA("Sales",$V$5,"State","Tennessee")</f>
        <v>21227.569999999996</v>
      </c>
    </row>
    <row r="47" spans="16:26" x14ac:dyDescent="0.3">
      <c r="P47" t="s">
        <v>204</v>
      </c>
      <c r="Q47">
        <v>2021</v>
      </c>
      <c r="V47" s="2" t="s">
        <v>12</v>
      </c>
      <c r="W47" s="7">
        <v>151436.59999999998</v>
      </c>
      <c r="Y47" t="str">
        <f t="shared" si="1"/>
        <v>Texas</v>
      </c>
      <c r="Z47" s="10">
        <f>GETPIVOTDATA("Sales",$V$5,"State","Texas")</f>
        <v>151436.59999999998</v>
      </c>
    </row>
    <row r="48" spans="16:26" x14ac:dyDescent="0.3">
      <c r="P48" t="s">
        <v>206</v>
      </c>
      <c r="Q48">
        <v>2021</v>
      </c>
      <c r="V48" s="2" t="s">
        <v>298</v>
      </c>
      <c r="W48" s="7">
        <v>8960.06</v>
      </c>
      <c r="Y48" t="str">
        <f t="shared" si="1"/>
        <v>Utah</v>
      </c>
      <c r="Z48" s="10">
        <f>GETPIVOTDATA("Sales",$V$5,"State","Utah")</f>
        <v>8960.06</v>
      </c>
    </row>
    <row r="49" spans="16:26" x14ac:dyDescent="0.3">
      <c r="P49" t="s">
        <v>210</v>
      </c>
      <c r="Q49">
        <v>2021</v>
      </c>
      <c r="V49" s="2" t="s">
        <v>2324</v>
      </c>
      <c r="W49" s="7">
        <v>8724.34</v>
      </c>
      <c r="Y49" t="str">
        <f t="shared" si="1"/>
        <v>Vermont</v>
      </c>
      <c r="Z49" s="10">
        <f>GETPIVOTDATA("Sales",$V$5,"State","Vermont")</f>
        <v>8724.34</v>
      </c>
    </row>
    <row r="50" spans="16:26" x14ac:dyDescent="0.3">
      <c r="P50" t="s">
        <v>212</v>
      </c>
      <c r="Q50">
        <v>2021</v>
      </c>
      <c r="V50" s="2" t="s">
        <v>57</v>
      </c>
      <c r="W50" s="7">
        <v>67825.950000000026</v>
      </c>
      <c r="Y50" t="str">
        <f t="shared" si="1"/>
        <v>Virginia</v>
      </c>
      <c r="Z50" s="10">
        <f>GETPIVOTDATA("Sales",$V$5,"State","Virginia")</f>
        <v>67825.950000000026</v>
      </c>
    </row>
    <row r="51" spans="16:26" x14ac:dyDescent="0.3">
      <c r="P51" t="s">
        <v>214</v>
      </c>
      <c r="Q51">
        <v>2021</v>
      </c>
      <c r="V51" s="2" t="s">
        <v>166</v>
      </c>
      <c r="W51" s="7">
        <v>117661.47000000002</v>
      </c>
      <c r="Y51" t="str">
        <f t="shared" si="1"/>
        <v>Washington</v>
      </c>
      <c r="Z51" s="10">
        <f>GETPIVOTDATA("Sales",$V$5,"State","Washington")</f>
        <v>117661.47000000002</v>
      </c>
    </row>
    <row r="52" spans="16:26" x14ac:dyDescent="0.3">
      <c r="P52" t="s">
        <v>217</v>
      </c>
      <c r="Q52">
        <v>2021</v>
      </c>
      <c r="V52" s="2" t="s">
        <v>2689</v>
      </c>
      <c r="W52" s="7">
        <v>536.48</v>
      </c>
      <c r="Y52" t="str">
        <f t="shared" si="1"/>
        <v>West Virginia</v>
      </c>
      <c r="Z52" s="10">
        <f>GETPIVOTDATA("Sales",$V$5,"State","West Virginia")</f>
        <v>536.48</v>
      </c>
    </row>
    <row r="53" spans="16:26" x14ac:dyDescent="0.3">
      <c r="P53" t="s">
        <v>219</v>
      </c>
      <c r="Q53">
        <v>2021</v>
      </c>
      <c r="V53" s="2" t="s">
        <v>159</v>
      </c>
      <c r="W53" s="7">
        <v>29249.080000000009</v>
      </c>
      <c r="Y53" t="str">
        <f t="shared" si="1"/>
        <v>Wisconsin</v>
      </c>
      <c r="Z53" s="10">
        <f>GETPIVOTDATA("Sales",$V$5,"State","Wisconsin")</f>
        <v>29249.080000000009</v>
      </c>
    </row>
    <row r="54" spans="16:26" x14ac:dyDescent="0.3">
      <c r="P54" t="s">
        <v>220</v>
      </c>
      <c r="Q54">
        <v>2021</v>
      </c>
      <c r="V54" s="2" t="s">
        <v>2622</v>
      </c>
      <c r="W54" s="7">
        <v>1603.14</v>
      </c>
      <c r="Y54" t="str">
        <f t="shared" si="1"/>
        <v>Wyoming</v>
      </c>
      <c r="Z54" s="10">
        <f>GETPIVOTDATA("Sales",$V$5,"State","Wyoming")</f>
        <v>1603.14</v>
      </c>
    </row>
    <row r="55" spans="16:26" x14ac:dyDescent="0.3">
      <c r="P55" t="s">
        <v>222</v>
      </c>
      <c r="Q55">
        <v>2021</v>
      </c>
      <c r="V55" s="2" t="s">
        <v>2713</v>
      </c>
      <c r="W55" s="7">
        <v>1928887.8600000013</v>
      </c>
      <c r="Y55" t="str">
        <f t="shared" si="1"/>
        <v>Grand Total</v>
      </c>
      <c r="Z55" s="10">
        <f>GETPIVOTDATA("Sales",$V$5)</f>
        <v>1928887.8600000013</v>
      </c>
    </row>
    <row r="56" spans="16:26" x14ac:dyDescent="0.3">
      <c r="P56" t="s">
        <v>225</v>
      </c>
      <c r="Q56">
        <v>2021</v>
      </c>
    </row>
    <row r="57" spans="16:26" x14ac:dyDescent="0.3">
      <c r="P57" t="s">
        <v>227</v>
      </c>
      <c r="Q57">
        <v>2021</v>
      </c>
    </row>
    <row r="58" spans="16:26" x14ac:dyDescent="0.3">
      <c r="P58" t="s">
        <v>229</v>
      </c>
      <c r="Q58">
        <v>2021</v>
      </c>
    </row>
    <row r="59" spans="16:26" x14ac:dyDescent="0.3">
      <c r="P59" t="s">
        <v>230</v>
      </c>
      <c r="Q59">
        <v>2021</v>
      </c>
    </row>
    <row r="60" spans="16:26" x14ac:dyDescent="0.3">
      <c r="P60" t="s">
        <v>232</v>
      </c>
      <c r="Q60">
        <v>2021</v>
      </c>
    </row>
    <row r="61" spans="16:26" x14ac:dyDescent="0.3">
      <c r="P61" t="s">
        <v>235</v>
      </c>
      <c r="Q61">
        <v>2021</v>
      </c>
    </row>
    <row r="62" spans="16:26" x14ac:dyDescent="0.3">
      <c r="P62" t="s">
        <v>239</v>
      </c>
      <c r="Q62">
        <v>2021</v>
      </c>
    </row>
    <row r="63" spans="16:26" x14ac:dyDescent="0.3">
      <c r="P63" t="s">
        <v>241</v>
      </c>
      <c r="Q63">
        <v>2021</v>
      </c>
    </row>
    <row r="64" spans="16:26" x14ac:dyDescent="0.3">
      <c r="P64" t="s">
        <v>243</v>
      </c>
      <c r="Q64">
        <v>2021</v>
      </c>
    </row>
    <row r="65" spans="16:17" x14ac:dyDescent="0.3">
      <c r="P65" t="s">
        <v>246</v>
      </c>
      <c r="Q65">
        <v>2021</v>
      </c>
    </row>
    <row r="66" spans="16:17" x14ac:dyDescent="0.3">
      <c r="P66" t="s">
        <v>248</v>
      </c>
      <c r="Q66">
        <v>2021</v>
      </c>
    </row>
    <row r="67" spans="16:17" x14ac:dyDescent="0.3">
      <c r="P67" t="s">
        <v>251</v>
      </c>
      <c r="Q67">
        <v>2021</v>
      </c>
    </row>
    <row r="68" spans="16:17" x14ac:dyDescent="0.3">
      <c r="P68" t="s">
        <v>254</v>
      </c>
      <c r="Q68">
        <v>2021</v>
      </c>
    </row>
    <row r="69" spans="16:17" x14ac:dyDescent="0.3">
      <c r="P69" t="s">
        <v>256</v>
      </c>
      <c r="Q69">
        <v>2021</v>
      </c>
    </row>
    <row r="70" spans="16:17" x14ac:dyDescent="0.3">
      <c r="P70" t="s">
        <v>258</v>
      </c>
      <c r="Q70">
        <v>2021</v>
      </c>
    </row>
    <row r="71" spans="16:17" x14ac:dyDescent="0.3">
      <c r="P71" t="s">
        <v>261</v>
      </c>
      <c r="Q71">
        <v>2021</v>
      </c>
    </row>
    <row r="72" spans="16:17" x14ac:dyDescent="0.3">
      <c r="P72" t="s">
        <v>270</v>
      </c>
      <c r="Q72">
        <v>2021</v>
      </c>
    </row>
    <row r="73" spans="16:17" x14ac:dyDescent="0.3">
      <c r="P73" t="s">
        <v>272</v>
      </c>
      <c r="Q73">
        <v>2021</v>
      </c>
    </row>
    <row r="74" spans="16:17" x14ac:dyDescent="0.3">
      <c r="P74" t="s">
        <v>277</v>
      </c>
      <c r="Q74">
        <v>2021</v>
      </c>
    </row>
    <row r="75" spans="16:17" x14ac:dyDescent="0.3">
      <c r="P75" t="s">
        <v>279</v>
      </c>
      <c r="Q75">
        <v>2021</v>
      </c>
    </row>
    <row r="76" spans="16:17" x14ac:dyDescent="0.3">
      <c r="P76" t="s">
        <v>282</v>
      </c>
      <c r="Q76">
        <v>2021</v>
      </c>
    </row>
    <row r="77" spans="16:17" x14ac:dyDescent="0.3">
      <c r="P77" t="s">
        <v>285</v>
      </c>
      <c r="Q77">
        <v>2021</v>
      </c>
    </row>
    <row r="78" spans="16:17" x14ac:dyDescent="0.3">
      <c r="P78" t="s">
        <v>287</v>
      </c>
      <c r="Q78">
        <v>2021</v>
      </c>
    </row>
    <row r="79" spans="16:17" x14ac:dyDescent="0.3">
      <c r="P79" t="s">
        <v>291</v>
      </c>
      <c r="Q79">
        <v>2021</v>
      </c>
    </row>
    <row r="80" spans="16:17" x14ac:dyDescent="0.3">
      <c r="P80" t="s">
        <v>293</v>
      </c>
      <c r="Q80">
        <v>2021</v>
      </c>
    </row>
    <row r="81" spans="16:17" x14ac:dyDescent="0.3">
      <c r="P81" t="s">
        <v>295</v>
      </c>
      <c r="Q81">
        <v>2021</v>
      </c>
    </row>
    <row r="82" spans="16:17" x14ac:dyDescent="0.3">
      <c r="P82" t="s">
        <v>297</v>
      </c>
      <c r="Q82">
        <v>2021</v>
      </c>
    </row>
    <row r="83" spans="16:17" x14ac:dyDescent="0.3">
      <c r="P83" t="s">
        <v>303</v>
      </c>
      <c r="Q83">
        <v>2021</v>
      </c>
    </row>
    <row r="84" spans="16:17" x14ac:dyDescent="0.3">
      <c r="P84" t="s">
        <v>307</v>
      </c>
      <c r="Q84">
        <v>2021</v>
      </c>
    </row>
    <row r="85" spans="16:17" x14ac:dyDescent="0.3">
      <c r="P85" t="s">
        <v>309</v>
      </c>
      <c r="Q85">
        <v>2021</v>
      </c>
    </row>
    <row r="86" spans="16:17" x14ac:dyDescent="0.3">
      <c r="P86" t="s">
        <v>316</v>
      </c>
      <c r="Q86">
        <v>2021</v>
      </c>
    </row>
    <row r="87" spans="16:17" x14ac:dyDescent="0.3">
      <c r="P87" t="s">
        <v>321</v>
      </c>
      <c r="Q87">
        <v>2021</v>
      </c>
    </row>
    <row r="88" spans="16:17" x14ac:dyDescent="0.3">
      <c r="P88" t="s">
        <v>327</v>
      </c>
      <c r="Q88">
        <v>2021</v>
      </c>
    </row>
    <row r="89" spans="16:17" x14ac:dyDescent="0.3">
      <c r="P89" t="s">
        <v>336</v>
      </c>
      <c r="Q89">
        <v>2021</v>
      </c>
    </row>
    <row r="90" spans="16:17" x14ac:dyDescent="0.3">
      <c r="P90" t="s">
        <v>338</v>
      </c>
      <c r="Q90">
        <v>2021</v>
      </c>
    </row>
    <row r="91" spans="16:17" x14ac:dyDescent="0.3">
      <c r="P91" t="s">
        <v>343</v>
      </c>
      <c r="Q91">
        <v>2021</v>
      </c>
    </row>
    <row r="92" spans="16:17" x14ac:dyDescent="0.3">
      <c r="P92" t="s">
        <v>345</v>
      </c>
      <c r="Q92">
        <v>2021</v>
      </c>
    </row>
    <row r="93" spans="16:17" x14ac:dyDescent="0.3">
      <c r="P93" t="s">
        <v>348</v>
      </c>
      <c r="Q93">
        <v>2021</v>
      </c>
    </row>
    <row r="94" spans="16:17" x14ac:dyDescent="0.3">
      <c r="P94" t="s">
        <v>354</v>
      </c>
      <c r="Q94">
        <v>2021</v>
      </c>
    </row>
    <row r="95" spans="16:17" x14ac:dyDescent="0.3">
      <c r="P95" t="s">
        <v>357</v>
      </c>
      <c r="Q95">
        <v>2021</v>
      </c>
    </row>
    <row r="96" spans="16:17" x14ac:dyDescent="0.3">
      <c r="P96" t="s">
        <v>359</v>
      </c>
      <c r="Q96">
        <v>2021</v>
      </c>
    </row>
    <row r="97" spans="16:17" x14ac:dyDescent="0.3">
      <c r="P97" t="s">
        <v>365</v>
      </c>
      <c r="Q97">
        <v>2021</v>
      </c>
    </row>
    <row r="98" spans="16:17" x14ac:dyDescent="0.3">
      <c r="P98" t="s">
        <v>368</v>
      </c>
      <c r="Q98">
        <v>2021</v>
      </c>
    </row>
    <row r="99" spans="16:17" x14ac:dyDescent="0.3">
      <c r="P99" t="s">
        <v>371</v>
      </c>
      <c r="Q99">
        <v>2021</v>
      </c>
    </row>
    <row r="100" spans="16:17" x14ac:dyDescent="0.3">
      <c r="P100" t="s">
        <v>374</v>
      </c>
      <c r="Q100">
        <v>2021</v>
      </c>
    </row>
    <row r="101" spans="16:17" x14ac:dyDescent="0.3">
      <c r="P101" t="s">
        <v>375</v>
      </c>
      <c r="Q101">
        <v>2021</v>
      </c>
    </row>
    <row r="102" spans="16:17" x14ac:dyDescent="0.3">
      <c r="P102" t="s">
        <v>378</v>
      </c>
      <c r="Q102">
        <v>2021</v>
      </c>
    </row>
    <row r="103" spans="16:17" x14ac:dyDescent="0.3">
      <c r="P103" t="s">
        <v>380</v>
      </c>
      <c r="Q103">
        <v>2021</v>
      </c>
    </row>
    <row r="104" spans="16:17" x14ac:dyDescent="0.3">
      <c r="P104" t="s">
        <v>382</v>
      </c>
      <c r="Q104">
        <v>2021</v>
      </c>
    </row>
    <row r="105" spans="16:17" x14ac:dyDescent="0.3">
      <c r="P105" t="s">
        <v>385</v>
      </c>
      <c r="Q105">
        <v>2021</v>
      </c>
    </row>
    <row r="106" spans="16:17" x14ac:dyDescent="0.3">
      <c r="P106" t="s">
        <v>389</v>
      </c>
      <c r="Q106">
        <v>2021</v>
      </c>
    </row>
    <row r="107" spans="16:17" x14ac:dyDescent="0.3">
      <c r="P107" t="s">
        <v>391</v>
      </c>
      <c r="Q107">
        <v>2021</v>
      </c>
    </row>
    <row r="108" spans="16:17" x14ac:dyDescent="0.3">
      <c r="P108" t="s">
        <v>394</v>
      </c>
      <c r="Q108">
        <v>2021</v>
      </c>
    </row>
    <row r="109" spans="16:17" x14ac:dyDescent="0.3">
      <c r="P109" t="s">
        <v>396</v>
      </c>
      <c r="Q109">
        <v>2021</v>
      </c>
    </row>
    <row r="110" spans="16:17" x14ac:dyDescent="0.3">
      <c r="P110" t="s">
        <v>400</v>
      </c>
      <c r="Q110">
        <v>2021</v>
      </c>
    </row>
    <row r="111" spans="16:17" x14ac:dyDescent="0.3">
      <c r="P111" t="s">
        <v>403</v>
      </c>
      <c r="Q111">
        <v>2021</v>
      </c>
    </row>
    <row r="112" spans="16:17" x14ac:dyDescent="0.3">
      <c r="P112" t="s">
        <v>405</v>
      </c>
      <c r="Q112">
        <v>2021</v>
      </c>
    </row>
    <row r="113" spans="16:17" x14ac:dyDescent="0.3">
      <c r="P113" t="s">
        <v>407</v>
      </c>
      <c r="Q113">
        <v>2021</v>
      </c>
    </row>
    <row r="114" spans="16:17" x14ac:dyDescent="0.3">
      <c r="P114" t="s">
        <v>409</v>
      </c>
      <c r="Q114">
        <v>2021</v>
      </c>
    </row>
    <row r="115" spans="16:17" x14ac:dyDescent="0.3">
      <c r="P115" t="s">
        <v>412</v>
      </c>
      <c r="Q115">
        <v>2021</v>
      </c>
    </row>
    <row r="116" spans="16:17" x14ac:dyDescent="0.3">
      <c r="P116" t="s">
        <v>415</v>
      </c>
      <c r="Q116">
        <v>2021</v>
      </c>
    </row>
    <row r="117" spans="16:17" x14ac:dyDescent="0.3">
      <c r="P117" t="s">
        <v>419</v>
      </c>
      <c r="Q117">
        <v>2021</v>
      </c>
    </row>
    <row r="118" spans="16:17" x14ac:dyDescent="0.3">
      <c r="P118" t="s">
        <v>421</v>
      </c>
      <c r="Q118">
        <v>2021</v>
      </c>
    </row>
    <row r="119" spans="16:17" x14ac:dyDescent="0.3">
      <c r="P119" t="s">
        <v>424</v>
      </c>
      <c r="Q119">
        <v>2021</v>
      </c>
    </row>
    <row r="120" spans="16:17" x14ac:dyDescent="0.3">
      <c r="P120" t="s">
        <v>426</v>
      </c>
      <c r="Q120">
        <v>2021</v>
      </c>
    </row>
    <row r="121" spans="16:17" x14ac:dyDescent="0.3">
      <c r="P121" t="s">
        <v>429</v>
      </c>
      <c r="Q121">
        <v>2021</v>
      </c>
    </row>
    <row r="122" spans="16:17" x14ac:dyDescent="0.3">
      <c r="P122" t="s">
        <v>431</v>
      </c>
      <c r="Q122">
        <v>2021</v>
      </c>
    </row>
    <row r="123" spans="16:17" x14ac:dyDescent="0.3">
      <c r="P123" t="s">
        <v>435</v>
      </c>
      <c r="Q123">
        <v>2021</v>
      </c>
    </row>
    <row r="124" spans="16:17" x14ac:dyDescent="0.3">
      <c r="P124" t="s">
        <v>439</v>
      </c>
      <c r="Q124">
        <v>2021</v>
      </c>
    </row>
    <row r="125" spans="16:17" x14ac:dyDescent="0.3">
      <c r="P125" t="s">
        <v>445</v>
      </c>
      <c r="Q125">
        <v>2021</v>
      </c>
    </row>
    <row r="126" spans="16:17" x14ac:dyDescent="0.3">
      <c r="P126" t="s">
        <v>447</v>
      </c>
      <c r="Q126">
        <v>2021</v>
      </c>
    </row>
    <row r="127" spans="16:17" x14ac:dyDescent="0.3">
      <c r="P127" t="s">
        <v>448</v>
      </c>
      <c r="Q127">
        <v>2021</v>
      </c>
    </row>
    <row r="128" spans="16:17" x14ac:dyDescent="0.3">
      <c r="P128" t="s">
        <v>452</v>
      </c>
      <c r="Q128">
        <v>2021</v>
      </c>
    </row>
    <row r="129" spans="16:17" x14ac:dyDescent="0.3">
      <c r="P129" t="s">
        <v>454</v>
      </c>
      <c r="Q129">
        <v>2021</v>
      </c>
    </row>
    <row r="130" spans="16:17" x14ac:dyDescent="0.3">
      <c r="P130" t="s">
        <v>458</v>
      </c>
      <c r="Q130">
        <v>2021</v>
      </c>
    </row>
    <row r="131" spans="16:17" x14ac:dyDescent="0.3">
      <c r="P131" t="s">
        <v>460</v>
      </c>
      <c r="Q131">
        <v>2021</v>
      </c>
    </row>
    <row r="132" spans="16:17" x14ac:dyDescent="0.3">
      <c r="P132" t="s">
        <v>464</v>
      </c>
      <c r="Q132">
        <v>2021</v>
      </c>
    </row>
    <row r="133" spans="16:17" x14ac:dyDescent="0.3">
      <c r="P133" t="s">
        <v>467</v>
      </c>
      <c r="Q133">
        <v>2021</v>
      </c>
    </row>
    <row r="134" spans="16:17" x14ac:dyDescent="0.3">
      <c r="P134" t="s">
        <v>470</v>
      </c>
      <c r="Q134">
        <v>2021</v>
      </c>
    </row>
    <row r="135" spans="16:17" x14ac:dyDescent="0.3">
      <c r="P135" t="s">
        <v>472</v>
      </c>
      <c r="Q135">
        <v>2021</v>
      </c>
    </row>
    <row r="136" spans="16:17" x14ac:dyDescent="0.3">
      <c r="P136" t="s">
        <v>477</v>
      </c>
      <c r="Q136">
        <v>2021</v>
      </c>
    </row>
    <row r="137" spans="16:17" x14ac:dyDescent="0.3">
      <c r="P137" t="s">
        <v>480</v>
      </c>
      <c r="Q137">
        <v>2021</v>
      </c>
    </row>
    <row r="138" spans="16:17" x14ac:dyDescent="0.3">
      <c r="P138" t="s">
        <v>485</v>
      </c>
      <c r="Q138">
        <v>2021</v>
      </c>
    </row>
    <row r="139" spans="16:17" x14ac:dyDescent="0.3">
      <c r="P139" t="s">
        <v>489</v>
      </c>
      <c r="Q139">
        <v>2021</v>
      </c>
    </row>
    <row r="140" spans="16:17" x14ac:dyDescent="0.3">
      <c r="P140" t="s">
        <v>492</v>
      </c>
      <c r="Q140">
        <v>2021</v>
      </c>
    </row>
    <row r="141" spans="16:17" x14ac:dyDescent="0.3">
      <c r="P141" t="s">
        <v>494</v>
      </c>
      <c r="Q141">
        <v>2021</v>
      </c>
    </row>
    <row r="142" spans="16:17" x14ac:dyDescent="0.3">
      <c r="P142" t="s">
        <v>497</v>
      </c>
      <c r="Q142">
        <v>2021</v>
      </c>
    </row>
    <row r="143" spans="16:17" x14ac:dyDescent="0.3">
      <c r="P143" t="s">
        <v>500</v>
      </c>
      <c r="Q143">
        <v>2021</v>
      </c>
    </row>
    <row r="144" spans="16:17" x14ac:dyDescent="0.3">
      <c r="P144" t="s">
        <v>502</v>
      </c>
      <c r="Q144">
        <v>2021</v>
      </c>
    </row>
    <row r="145" spans="16:17" x14ac:dyDescent="0.3">
      <c r="P145" t="s">
        <v>505</v>
      </c>
      <c r="Q145">
        <v>2021</v>
      </c>
    </row>
    <row r="146" spans="16:17" x14ac:dyDescent="0.3">
      <c r="P146" t="s">
        <v>507</v>
      </c>
      <c r="Q146">
        <v>2021</v>
      </c>
    </row>
    <row r="147" spans="16:17" x14ac:dyDescent="0.3">
      <c r="P147" t="s">
        <v>511</v>
      </c>
      <c r="Q147">
        <v>2021</v>
      </c>
    </row>
    <row r="148" spans="16:17" x14ac:dyDescent="0.3">
      <c r="P148" t="s">
        <v>514</v>
      </c>
      <c r="Q148">
        <v>2021</v>
      </c>
    </row>
    <row r="149" spans="16:17" x14ac:dyDescent="0.3">
      <c r="P149" t="s">
        <v>516</v>
      </c>
      <c r="Q149">
        <v>2021</v>
      </c>
    </row>
    <row r="150" spans="16:17" x14ac:dyDescent="0.3">
      <c r="P150" t="s">
        <v>521</v>
      </c>
      <c r="Q150">
        <v>2021</v>
      </c>
    </row>
    <row r="151" spans="16:17" x14ac:dyDescent="0.3">
      <c r="P151" t="s">
        <v>525</v>
      </c>
      <c r="Q151">
        <v>2021</v>
      </c>
    </row>
    <row r="152" spans="16:17" x14ac:dyDescent="0.3">
      <c r="P152" t="s">
        <v>527</v>
      </c>
      <c r="Q152">
        <v>2021</v>
      </c>
    </row>
    <row r="153" spans="16:17" x14ac:dyDescent="0.3">
      <c r="P153" t="s">
        <v>532</v>
      </c>
      <c r="Q153">
        <v>2021</v>
      </c>
    </row>
    <row r="154" spans="16:17" x14ac:dyDescent="0.3">
      <c r="P154" t="s">
        <v>535</v>
      </c>
      <c r="Q154">
        <v>2021</v>
      </c>
    </row>
    <row r="155" spans="16:17" x14ac:dyDescent="0.3">
      <c r="P155" t="s">
        <v>538</v>
      </c>
      <c r="Q155">
        <v>2021</v>
      </c>
    </row>
    <row r="156" spans="16:17" x14ac:dyDescent="0.3">
      <c r="P156" t="s">
        <v>539</v>
      </c>
      <c r="Q156">
        <v>2021</v>
      </c>
    </row>
    <row r="157" spans="16:17" x14ac:dyDescent="0.3">
      <c r="P157" t="s">
        <v>547</v>
      </c>
      <c r="Q157">
        <v>2021</v>
      </c>
    </row>
    <row r="158" spans="16:17" x14ac:dyDescent="0.3">
      <c r="P158" t="s">
        <v>549</v>
      </c>
      <c r="Q158">
        <v>2021</v>
      </c>
    </row>
    <row r="159" spans="16:17" x14ac:dyDescent="0.3">
      <c r="P159" t="s">
        <v>554</v>
      </c>
      <c r="Q159">
        <v>2021</v>
      </c>
    </row>
    <row r="160" spans="16:17" x14ac:dyDescent="0.3">
      <c r="P160" t="s">
        <v>556</v>
      </c>
      <c r="Q160">
        <v>2021</v>
      </c>
    </row>
    <row r="161" spans="16:17" x14ac:dyDescent="0.3">
      <c r="P161" t="s">
        <v>558</v>
      </c>
      <c r="Q161">
        <v>2021</v>
      </c>
    </row>
    <row r="162" spans="16:17" x14ac:dyDescent="0.3">
      <c r="P162" t="s">
        <v>560</v>
      </c>
      <c r="Q162">
        <v>2021</v>
      </c>
    </row>
    <row r="163" spans="16:17" x14ac:dyDescent="0.3">
      <c r="P163" t="s">
        <v>562</v>
      </c>
      <c r="Q163">
        <v>2021</v>
      </c>
    </row>
    <row r="164" spans="16:17" x14ac:dyDescent="0.3">
      <c r="P164" t="s">
        <v>564</v>
      </c>
      <c r="Q164">
        <v>2021</v>
      </c>
    </row>
    <row r="165" spans="16:17" x14ac:dyDescent="0.3">
      <c r="P165" t="s">
        <v>566</v>
      </c>
      <c r="Q165">
        <v>2021</v>
      </c>
    </row>
    <row r="166" spans="16:17" x14ac:dyDescent="0.3">
      <c r="P166" t="s">
        <v>569</v>
      </c>
      <c r="Q166">
        <v>2021</v>
      </c>
    </row>
    <row r="167" spans="16:17" x14ac:dyDescent="0.3">
      <c r="P167" t="s">
        <v>571</v>
      </c>
      <c r="Q167">
        <v>2021</v>
      </c>
    </row>
    <row r="168" spans="16:17" x14ac:dyDescent="0.3">
      <c r="P168" t="s">
        <v>575</v>
      </c>
      <c r="Q168">
        <v>2021</v>
      </c>
    </row>
    <row r="169" spans="16:17" x14ac:dyDescent="0.3">
      <c r="P169" t="s">
        <v>578</v>
      </c>
      <c r="Q169">
        <v>2021</v>
      </c>
    </row>
    <row r="170" spans="16:17" x14ac:dyDescent="0.3">
      <c r="P170" t="s">
        <v>580</v>
      </c>
      <c r="Q170">
        <v>2021</v>
      </c>
    </row>
    <row r="171" spans="16:17" x14ac:dyDescent="0.3">
      <c r="P171" t="s">
        <v>585</v>
      </c>
      <c r="Q171">
        <v>2021</v>
      </c>
    </row>
    <row r="172" spans="16:17" x14ac:dyDescent="0.3">
      <c r="P172" t="s">
        <v>589</v>
      </c>
      <c r="Q172">
        <v>2021</v>
      </c>
    </row>
    <row r="173" spans="16:17" x14ac:dyDescent="0.3">
      <c r="P173" t="s">
        <v>591</v>
      </c>
      <c r="Q173">
        <v>2021</v>
      </c>
    </row>
    <row r="174" spans="16:17" x14ac:dyDescent="0.3">
      <c r="P174" t="s">
        <v>592</v>
      </c>
      <c r="Q174">
        <v>2021</v>
      </c>
    </row>
    <row r="175" spans="16:17" x14ac:dyDescent="0.3">
      <c r="P175" t="s">
        <v>594</v>
      </c>
      <c r="Q175">
        <v>2021</v>
      </c>
    </row>
    <row r="176" spans="16:17" x14ac:dyDescent="0.3">
      <c r="P176" t="s">
        <v>595</v>
      </c>
      <c r="Q176">
        <v>2021</v>
      </c>
    </row>
    <row r="177" spans="16:17" x14ac:dyDescent="0.3">
      <c r="P177" t="s">
        <v>598</v>
      </c>
      <c r="Q177">
        <v>2021</v>
      </c>
    </row>
    <row r="178" spans="16:17" x14ac:dyDescent="0.3">
      <c r="P178" t="s">
        <v>601</v>
      </c>
      <c r="Q178">
        <v>2021</v>
      </c>
    </row>
    <row r="179" spans="16:17" x14ac:dyDescent="0.3">
      <c r="P179" t="s">
        <v>603</v>
      </c>
      <c r="Q179">
        <v>2021</v>
      </c>
    </row>
    <row r="180" spans="16:17" x14ac:dyDescent="0.3">
      <c r="P180" t="s">
        <v>604</v>
      </c>
      <c r="Q180">
        <v>2021</v>
      </c>
    </row>
    <row r="181" spans="16:17" x14ac:dyDescent="0.3">
      <c r="P181" t="s">
        <v>607</v>
      </c>
      <c r="Q181">
        <v>2021</v>
      </c>
    </row>
    <row r="182" spans="16:17" x14ac:dyDescent="0.3">
      <c r="P182" t="s">
        <v>609</v>
      </c>
      <c r="Q182">
        <v>2021</v>
      </c>
    </row>
    <row r="183" spans="16:17" x14ac:dyDescent="0.3">
      <c r="P183" t="s">
        <v>612</v>
      </c>
      <c r="Q183">
        <v>2021</v>
      </c>
    </row>
    <row r="184" spans="16:17" x14ac:dyDescent="0.3">
      <c r="P184" t="s">
        <v>614</v>
      </c>
      <c r="Q184">
        <v>2021</v>
      </c>
    </row>
    <row r="185" spans="16:17" x14ac:dyDescent="0.3">
      <c r="P185" t="s">
        <v>617</v>
      </c>
      <c r="Q185">
        <v>2021</v>
      </c>
    </row>
    <row r="186" spans="16:17" x14ac:dyDescent="0.3">
      <c r="P186" t="s">
        <v>620</v>
      </c>
      <c r="Q186">
        <v>2021</v>
      </c>
    </row>
    <row r="187" spans="16:17" x14ac:dyDescent="0.3">
      <c r="P187" t="s">
        <v>624</v>
      </c>
      <c r="Q187">
        <v>2021</v>
      </c>
    </row>
    <row r="188" spans="16:17" x14ac:dyDescent="0.3">
      <c r="P188" t="s">
        <v>626</v>
      </c>
      <c r="Q188">
        <v>2021</v>
      </c>
    </row>
    <row r="189" spans="16:17" x14ac:dyDescent="0.3">
      <c r="P189" t="s">
        <v>628</v>
      </c>
      <c r="Q189">
        <v>2021</v>
      </c>
    </row>
    <row r="190" spans="16:17" x14ac:dyDescent="0.3">
      <c r="P190" t="s">
        <v>630</v>
      </c>
      <c r="Q190">
        <v>2021</v>
      </c>
    </row>
    <row r="191" spans="16:17" x14ac:dyDescent="0.3">
      <c r="P191" t="s">
        <v>632</v>
      </c>
      <c r="Q191">
        <v>2021</v>
      </c>
    </row>
    <row r="192" spans="16:17" x14ac:dyDescent="0.3">
      <c r="P192" t="s">
        <v>637</v>
      </c>
      <c r="Q192">
        <v>2021</v>
      </c>
    </row>
    <row r="193" spans="16:17" x14ac:dyDescent="0.3">
      <c r="P193" t="s">
        <v>639</v>
      </c>
      <c r="Q193">
        <v>2021</v>
      </c>
    </row>
    <row r="194" spans="16:17" x14ac:dyDescent="0.3">
      <c r="P194" t="s">
        <v>645</v>
      </c>
      <c r="Q194">
        <v>2021</v>
      </c>
    </row>
    <row r="195" spans="16:17" x14ac:dyDescent="0.3">
      <c r="P195" t="s">
        <v>648</v>
      </c>
      <c r="Q195">
        <v>2021</v>
      </c>
    </row>
    <row r="196" spans="16:17" x14ac:dyDescent="0.3">
      <c r="P196" t="s">
        <v>653</v>
      </c>
      <c r="Q196">
        <v>2021</v>
      </c>
    </row>
    <row r="197" spans="16:17" x14ac:dyDescent="0.3">
      <c r="P197" t="s">
        <v>657</v>
      </c>
      <c r="Q197">
        <v>2021</v>
      </c>
    </row>
    <row r="198" spans="16:17" x14ac:dyDescent="0.3">
      <c r="P198" t="s">
        <v>659</v>
      </c>
      <c r="Q198">
        <v>2021</v>
      </c>
    </row>
    <row r="199" spans="16:17" x14ac:dyDescent="0.3">
      <c r="P199" t="s">
        <v>661</v>
      </c>
      <c r="Q199">
        <v>2021</v>
      </c>
    </row>
    <row r="200" spans="16:17" x14ac:dyDescent="0.3">
      <c r="P200" t="s">
        <v>663</v>
      </c>
      <c r="Q200">
        <v>2021</v>
      </c>
    </row>
    <row r="201" spans="16:17" x14ac:dyDescent="0.3">
      <c r="P201" t="s">
        <v>666</v>
      </c>
      <c r="Q201">
        <v>2021</v>
      </c>
    </row>
    <row r="202" spans="16:17" x14ac:dyDescent="0.3">
      <c r="P202" t="s">
        <v>667</v>
      </c>
      <c r="Q202">
        <v>2021</v>
      </c>
    </row>
    <row r="203" spans="16:17" x14ac:dyDescent="0.3">
      <c r="P203" t="s">
        <v>669</v>
      </c>
      <c r="Q203">
        <v>2021</v>
      </c>
    </row>
    <row r="204" spans="16:17" x14ac:dyDescent="0.3">
      <c r="P204" t="s">
        <v>671</v>
      </c>
      <c r="Q204">
        <v>2021</v>
      </c>
    </row>
    <row r="205" spans="16:17" x14ac:dyDescent="0.3">
      <c r="P205" t="s">
        <v>673</v>
      </c>
      <c r="Q205">
        <v>2021</v>
      </c>
    </row>
    <row r="206" spans="16:17" x14ac:dyDescent="0.3">
      <c r="P206" t="s">
        <v>674</v>
      </c>
      <c r="Q206">
        <v>2021</v>
      </c>
    </row>
    <row r="207" spans="16:17" x14ac:dyDescent="0.3">
      <c r="P207" t="s">
        <v>676</v>
      </c>
      <c r="Q207">
        <v>2021</v>
      </c>
    </row>
    <row r="208" spans="16:17" x14ac:dyDescent="0.3">
      <c r="P208" t="s">
        <v>677</v>
      </c>
      <c r="Q208">
        <v>2021</v>
      </c>
    </row>
    <row r="209" spans="16:17" x14ac:dyDescent="0.3">
      <c r="P209" t="s">
        <v>679</v>
      </c>
      <c r="Q209">
        <v>2021</v>
      </c>
    </row>
    <row r="210" spans="16:17" x14ac:dyDescent="0.3">
      <c r="P210" t="s">
        <v>682</v>
      </c>
      <c r="Q210">
        <v>2021</v>
      </c>
    </row>
    <row r="211" spans="16:17" x14ac:dyDescent="0.3">
      <c r="P211" t="s">
        <v>683</v>
      </c>
      <c r="Q211">
        <v>2021</v>
      </c>
    </row>
    <row r="212" spans="16:17" x14ac:dyDescent="0.3">
      <c r="P212" t="s">
        <v>685</v>
      </c>
      <c r="Q212">
        <v>2021</v>
      </c>
    </row>
    <row r="213" spans="16:17" x14ac:dyDescent="0.3">
      <c r="P213" t="s">
        <v>686</v>
      </c>
      <c r="Q213">
        <v>2021</v>
      </c>
    </row>
    <row r="214" spans="16:17" x14ac:dyDescent="0.3">
      <c r="P214" t="s">
        <v>691</v>
      </c>
      <c r="Q214">
        <v>2021</v>
      </c>
    </row>
    <row r="215" spans="16:17" x14ac:dyDescent="0.3">
      <c r="P215" t="s">
        <v>694</v>
      </c>
      <c r="Q215">
        <v>2021</v>
      </c>
    </row>
    <row r="216" spans="16:17" x14ac:dyDescent="0.3">
      <c r="P216" t="s">
        <v>697</v>
      </c>
      <c r="Q216">
        <v>2021</v>
      </c>
    </row>
    <row r="217" spans="16:17" x14ac:dyDescent="0.3">
      <c r="P217" t="s">
        <v>698</v>
      </c>
      <c r="Q217">
        <v>2021</v>
      </c>
    </row>
    <row r="218" spans="16:17" x14ac:dyDescent="0.3">
      <c r="P218" t="s">
        <v>704</v>
      </c>
      <c r="Q218">
        <v>2021</v>
      </c>
    </row>
    <row r="219" spans="16:17" x14ac:dyDescent="0.3">
      <c r="P219" t="s">
        <v>711</v>
      </c>
      <c r="Q219">
        <v>2021</v>
      </c>
    </row>
    <row r="220" spans="16:17" x14ac:dyDescent="0.3">
      <c r="P220" t="s">
        <v>714</v>
      </c>
      <c r="Q220">
        <v>2021</v>
      </c>
    </row>
    <row r="221" spans="16:17" x14ac:dyDescent="0.3">
      <c r="P221" t="s">
        <v>716</v>
      </c>
      <c r="Q221">
        <v>2021</v>
      </c>
    </row>
    <row r="222" spans="16:17" x14ac:dyDescent="0.3">
      <c r="P222" t="s">
        <v>719</v>
      </c>
      <c r="Q222">
        <v>2021</v>
      </c>
    </row>
    <row r="223" spans="16:17" x14ac:dyDescent="0.3">
      <c r="P223" t="s">
        <v>724</v>
      </c>
      <c r="Q223">
        <v>2021</v>
      </c>
    </row>
    <row r="224" spans="16:17" x14ac:dyDescent="0.3">
      <c r="P224" t="s">
        <v>726</v>
      </c>
      <c r="Q224">
        <v>2021</v>
      </c>
    </row>
    <row r="225" spans="16:17" x14ac:dyDescent="0.3">
      <c r="P225" t="s">
        <v>729</v>
      </c>
      <c r="Q225">
        <v>2021</v>
      </c>
    </row>
    <row r="226" spans="16:17" x14ac:dyDescent="0.3">
      <c r="P226" t="s">
        <v>734</v>
      </c>
      <c r="Q226">
        <v>2021</v>
      </c>
    </row>
    <row r="227" spans="16:17" x14ac:dyDescent="0.3">
      <c r="P227" t="s">
        <v>736</v>
      </c>
      <c r="Q227">
        <v>2021</v>
      </c>
    </row>
    <row r="228" spans="16:17" x14ac:dyDescent="0.3">
      <c r="P228" t="s">
        <v>738</v>
      </c>
      <c r="Q228">
        <v>2021</v>
      </c>
    </row>
    <row r="229" spans="16:17" x14ac:dyDescent="0.3">
      <c r="P229" t="s">
        <v>740</v>
      </c>
      <c r="Q229">
        <v>2021</v>
      </c>
    </row>
    <row r="230" spans="16:17" x14ac:dyDescent="0.3">
      <c r="P230" t="s">
        <v>742</v>
      </c>
      <c r="Q230">
        <v>2021</v>
      </c>
    </row>
    <row r="231" spans="16:17" x14ac:dyDescent="0.3">
      <c r="P231" t="s">
        <v>744</v>
      </c>
      <c r="Q231">
        <v>2021</v>
      </c>
    </row>
    <row r="232" spans="16:17" x14ac:dyDescent="0.3">
      <c r="P232" t="s">
        <v>745</v>
      </c>
      <c r="Q232">
        <v>2021</v>
      </c>
    </row>
    <row r="233" spans="16:17" x14ac:dyDescent="0.3">
      <c r="P233" t="s">
        <v>750</v>
      </c>
      <c r="Q233">
        <v>2021</v>
      </c>
    </row>
    <row r="234" spans="16:17" x14ac:dyDescent="0.3">
      <c r="P234" t="s">
        <v>751</v>
      </c>
      <c r="Q234">
        <v>2021</v>
      </c>
    </row>
    <row r="235" spans="16:17" x14ac:dyDescent="0.3">
      <c r="P235" t="s">
        <v>754</v>
      </c>
      <c r="Q235">
        <v>2021</v>
      </c>
    </row>
    <row r="236" spans="16:17" x14ac:dyDescent="0.3">
      <c r="P236" t="s">
        <v>759</v>
      </c>
      <c r="Q236">
        <v>2021</v>
      </c>
    </row>
    <row r="237" spans="16:17" x14ac:dyDescent="0.3">
      <c r="P237" t="s">
        <v>762</v>
      </c>
      <c r="Q237">
        <v>2021</v>
      </c>
    </row>
    <row r="238" spans="16:17" x14ac:dyDescent="0.3">
      <c r="P238" t="s">
        <v>770</v>
      </c>
      <c r="Q238">
        <v>2021</v>
      </c>
    </row>
    <row r="239" spans="16:17" x14ac:dyDescent="0.3">
      <c r="P239" t="s">
        <v>771</v>
      </c>
      <c r="Q239">
        <v>2021</v>
      </c>
    </row>
    <row r="240" spans="16:17" x14ac:dyDescent="0.3">
      <c r="P240" t="s">
        <v>773</v>
      </c>
      <c r="Q240">
        <v>2021</v>
      </c>
    </row>
    <row r="241" spans="16:17" x14ac:dyDescent="0.3">
      <c r="P241" t="s">
        <v>776</v>
      </c>
      <c r="Q241">
        <v>2021</v>
      </c>
    </row>
    <row r="242" spans="16:17" x14ac:dyDescent="0.3">
      <c r="P242" t="s">
        <v>780</v>
      </c>
      <c r="Q242">
        <v>2021</v>
      </c>
    </row>
    <row r="243" spans="16:17" x14ac:dyDescent="0.3">
      <c r="P243" t="s">
        <v>782</v>
      </c>
      <c r="Q243">
        <v>2021</v>
      </c>
    </row>
    <row r="244" spans="16:17" x14ac:dyDescent="0.3">
      <c r="P244" t="s">
        <v>786</v>
      </c>
      <c r="Q244">
        <v>2021</v>
      </c>
    </row>
    <row r="245" spans="16:17" x14ac:dyDescent="0.3">
      <c r="P245" t="s">
        <v>788</v>
      </c>
      <c r="Q245">
        <v>2021</v>
      </c>
    </row>
    <row r="246" spans="16:17" x14ac:dyDescent="0.3">
      <c r="P246" t="s">
        <v>790</v>
      </c>
      <c r="Q246">
        <v>2021</v>
      </c>
    </row>
    <row r="247" spans="16:17" x14ac:dyDescent="0.3">
      <c r="P247" t="s">
        <v>791</v>
      </c>
      <c r="Q247">
        <v>2021</v>
      </c>
    </row>
    <row r="248" spans="16:17" x14ac:dyDescent="0.3">
      <c r="P248" t="s">
        <v>793</v>
      </c>
      <c r="Q248">
        <v>2021</v>
      </c>
    </row>
    <row r="249" spans="16:17" x14ac:dyDescent="0.3">
      <c r="P249" t="s">
        <v>796</v>
      </c>
      <c r="Q249">
        <v>2021</v>
      </c>
    </row>
    <row r="250" spans="16:17" x14ac:dyDescent="0.3">
      <c r="P250" t="s">
        <v>798</v>
      </c>
      <c r="Q250">
        <v>2021</v>
      </c>
    </row>
    <row r="251" spans="16:17" x14ac:dyDescent="0.3">
      <c r="P251" t="s">
        <v>805</v>
      </c>
      <c r="Q251">
        <v>2021</v>
      </c>
    </row>
    <row r="252" spans="16:17" x14ac:dyDescent="0.3">
      <c r="P252" t="s">
        <v>808</v>
      </c>
      <c r="Q252">
        <v>2021</v>
      </c>
    </row>
    <row r="253" spans="16:17" x14ac:dyDescent="0.3">
      <c r="P253" t="s">
        <v>811</v>
      </c>
      <c r="Q253">
        <v>2021</v>
      </c>
    </row>
    <row r="254" spans="16:17" x14ac:dyDescent="0.3">
      <c r="P254" t="s">
        <v>815</v>
      </c>
      <c r="Q254">
        <v>2021</v>
      </c>
    </row>
    <row r="255" spans="16:17" x14ac:dyDescent="0.3">
      <c r="P255" t="s">
        <v>817</v>
      </c>
      <c r="Q255">
        <v>2021</v>
      </c>
    </row>
    <row r="256" spans="16:17" x14ac:dyDescent="0.3">
      <c r="P256" t="s">
        <v>819</v>
      </c>
      <c r="Q256">
        <v>2021</v>
      </c>
    </row>
    <row r="257" spans="16:17" x14ac:dyDescent="0.3">
      <c r="P257" t="s">
        <v>822</v>
      </c>
      <c r="Q257">
        <v>2021</v>
      </c>
    </row>
    <row r="258" spans="16:17" x14ac:dyDescent="0.3">
      <c r="P258" t="s">
        <v>824</v>
      </c>
      <c r="Q258">
        <v>2021</v>
      </c>
    </row>
    <row r="259" spans="16:17" x14ac:dyDescent="0.3">
      <c r="P259" t="s">
        <v>826</v>
      </c>
      <c r="Q259">
        <v>2021</v>
      </c>
    </row>
    <row r="260" spans="16:17" x14ac:dyDescent="0.3">
      <c r="P260" t="s">
        <v>828</v>
      </c>
      <c r="Q260">
        <v>2021</v>
      </c>
    </row>
    <row r="261" spans="16:17" x14ac:dyDescent="0.3">
      <c r="P261" t="s">
        <v>831</v>
      </c>
      <c r="Q261">
        <v>2021</v>
      </c>
    </row>
    <row r="262" spans="16:17" x14ac:dyDescent="0.3">
      <c r="P262" t="s">
        <v>833</v>
      </c>
      <c r="Q262">
        <v>2021</v>
      </c>
    </row>
    <row r="263" spans="16:17" x14ac:dyDescent="0.3">
      <c r="P263" t="s">
        <v>841</v>
      </c>
      <c r="Q263">
        <v>2021</v>
      </c>
    </row>
    <row r="264" spans="16:17" x14ac:dyDescent="0.3">
      <c r="P264" t="s">
        <v>850</v>
      </c>
      <c r="Q264">
        <v>2021</v>
      </c>
    </row>
    <row r="265" spans="16:17" x14ac:dyDescent="0.3">
      <c r="P265" t="s">
        <v>855</v>
      </c>
      <c r="Q265">
        <v>2021</v>
      </c>
    </row>
    <row r="266" spans="16:17" x14ac:dyDescent="0.3">
      <c r="P266" t="s">
        <v>859</v>
      </c>
      <c r="Q266">
        <v>2021</v>
      </c>
    </row>
    <row r="267" spans="16:17" x14ac:dyDescent="0.3">
      <c r="P267" t="s">
        <v>861</v>
      </c>
      <c r="Q267">
        <v>2021</v>
      </c>
    </row>
    <row r="268" spans="16:17" x14ac:dyDescent="0.3">
      <c r="P268" t="s">
        <v>863</v>
      </c>
      <c r="Q268">
        <v>2021</v>
      </c>
    </row>
    <row r="269" spans="16:17" x14ac:dyDescent="0.3">
      <c r="P269" t="s">
        <v>868</v>
      </c>
      <c r="Q269">
        <v>2021</v>
      </c>
    </row>
    <row r="270" spans="16:17" x14ac:dyDescent="0.3">
      <c r="P270" t="s">
        <v>870</v>
      </c>
      <c r="Q270">
        <v>2021</v>
      </c>
    </row>
    <row r="271" spans="16:17" x14ac:dyDescent="0.3">
      <c r="P271" t="s">
        <v>873</v>
      </c>
      <c r="Q271">
        <v>2021</v>
      </c>
    </row>
    <row r="272" spans="16:17" x14ac:dyDescent="0.3">
      <c r="P272" t="s">
        <v>875</v>
      </c>
      <c r="Q272">
        <v>2021</v>
      </c>
    </row>
    <row r="273" spans="16:17" x14ac:dyDescent="0.3">
      <c r="P273" t="s">
        <v>877</v>
      </c>
      <c r="Q273">
        <v>2021</v>
      </c>
    </row>
    <row r="274" spans="16:17" x14ac:dyDescent="0.3">
      <c r="P274" t="s">
        <v>880</v>
      </c>
      <c r="Q274">
        <v>2021</v>
      </c>
    </row>
    <row r="275" spans="16:17" x14ac:dyDescent="0.3">
      <c r="P275" t="s">
        <v>881</v>
      </c>
      <c r="Q275">
        <v>2021</v>
      </c>
    </row>
    <row r="276" spans="16:17" x14ac:dyDescent="0.3">
      <c r="P276" t="s">
        <v>885</v>
      </c>
      <c r="Q276">
        <v>2021</v>
      </c>
    </row>
    <row r="277" spans="16:17" x14ac:dyDescent="0.3">
      <c r="P277" t="s">
        <v>886</v>
      </c>
      <c r="Q277">
        <v>2021</v>
      </c>
    </row>
    <row r="278" spans="16:17" x14ac:dyDescent="0.3">
      <c r="P278" t="s">
        <v>889</v>
      </c>
      <c r="Q278">
        <v>2021</v>
      </c>
    </row>
    <row r="279" spans="16:17" x14ac:dyDescent="0.3">
      <c r="P279" t="s">
        <v>891</v>
      </c>
      <c r="Q279">
        <v>2021</v>
      </c>
    </row>
    <row r="280" spans="16:17" x14ac:dyDescent="0.3">
      <c r="P280" t="s">
        <v>893</v>
      </c>
      <c r="Q280">
        <v>2021</v>
      </c>
    </row>
    <row r="281" spans="16:17" x14ac:dyDescent="0.3">
      <c r="P281" t="s">
        <v>894</v>
      </c>
      <c r="Q281">
        <v>2021</v>
      </c>
    </row>
    <row r="282" spans="16:17" x14ac:dyDescent="0.3">
      <c r="P282" t="s">
        <v>897</v>
      </c>
      <c r="Q282">
        <v>2021</v>
      </c>
    </row>
    <row r="283" spans="16:17" x14ac:dyDescent="0.3">
      <c r="P283" t="s">
        <v>902</v>
      </c>
      <c r="Q283">
        <v>2021</v>
      </c>
    </row>
    <row r="284" spans="16:17" x14ac:dyDescent="0.3">
      <c r="P284" t="s">
        <v>904</v>
      </c>
      <c r="Q284">
        <v>2021</v>
      </c>
    </row>
    <row r="285" spans="16:17" x14ac:dyDescent="0.3">
      <c r="P285" t="s">
        <v>906</v>
      </c>
      <c r="Q285">
        <v>2021</v>
      </c>
    </row>
    <row r="286" spans="16:17" x14ac:dyDescent="0.3">
      <c r="P286" t="s">
        <v>909</v>
      </c>
      <c r="Q286">
        <v>2021</v>
      </c>
    </row>
    <row r="287" spans="16:17" x14ac:dyDescent="0.3">
      <c r="P287" t="s">
        <v>912</v>
      </c>
      <c r="Q287">
        <v>2021</v>
      </c>
    </row>
    <row r="288" spans="16:17" x14ac:dyDescent="0.3">
      <c r="P288" t="s">
        <v>914</v>
      </c>
      <c r="Q288">
        <v>2021</v>
      </c>
    </row>
    <row r="289" spans="16:17" x14ac:dyDescent="0.3">
      <c r="P289" t="s">
        <v>917</v>
      </c>
      <c r="Q289">
        <v>2021</v>
      </c>
    </row>
    <row r="290" spans="16:17" x14ac:dyDescent="0.3">
      <c r="P290" t="s">
        <v>919</v>
      </c>
      <c r="Q290">
        <v>2021</v>
      </c>
    </row>
    <row r="291" spans="16:17" x14ac:dyDescent="0.3">
      <c r="P291" t="s">
        <v>923</v>
      </c>
      <c r="Q291">
        <v>2021</v>
      </c>
    </row>
    <row r="292" spans="16:17" x14ac:dyDescent="0.3">
      <c r="P292" t="s">
        <v>924</v>
      </c>
      <c r="Q292">
        <v>2021</v>
      </c>
    </row>
    <row r="293" spans="16:17" x14ac:dyDescent="0.3">
      <c r="P293" t="s">
        <v>925</v>
      </c>
      <c r="Q293">
        <v>2021</v>
      </c>
    </row>
    <row r="294" spans="16:17" x14ac:dyDescent="0.3">
      <c r="P294" t="s">
        <v>927</v>
      </c>
      <c r="Q294">
        <v>2021</v>
      </c>
    </row>
    <row r="295" spans="16:17" x14ac:dyDescent="0.3">
      <c r="P295" t="s">
        <v>930</v>
      </c>
      <c r="Q295">
        <v>2021</v>
      </c>
    </row>
    <row r="296" spans="16:17" x14ac:dyDescent="0.3">
      <c r="P296" t="s">
        <v>937</v>
      </c>
      <c r="Q296">
        <v>2021</v>
      </c>
    </row>
    <row r="297" spans="16:17" x14ac:dyDescent="0.3">
      <c r="P297" t="s">
        <v>940</v>
      </c>
      <c r="Q297">
        <v>2021</v>
      </c>
    </row>
    <row r="298" spans="16:17" x14ac:dyDescent="0.3">
      <c r="P298" t="s">
        <v>942</v>
      </c>
      <c r="Q298">
        <v>2021</v>
      </c>
    </row>
    <row r="299" spans="16:17" x14ac:dyDescent="0.3">
      <c r="P299" t="s">
        <v>947</v>
      </c>
      <c r="Q299">
        <v>2021</v>
      </c>
    </row>
    <row r="300" spans="16:17" x14ac:dyDescent="0.3">
      <c r="P300" t="s">
        <v>949</v>
      </c>
      <c r="Q300">
        <v>2021</v>
      </c>
    </row>
    <row r="301" spans="16:17" x14ac:dyDescent="0.3">
      <c r="P301" t="s">
        <v>953</v>
      </c>
      <c r="Q301">
        <v>2021</v>
      </c>
    </row>
    <row r="302" spans="16:17" x14ac:dyDescent="0.3">
      <c r="P302" t="s">
        <v>955</v>
      </c>
      <c r="Q302">
        <v>2021</v>
      </c>
    </row>
    <row r="303" spans="16:17" x14ac:dyDescent="0.3">
      <c r="P303" t="s">
        <v>959</v>
      </c>
      <c r="Q303">
        <v>2021</v>
      </c>
    </row>
    <row r="304" spans="16:17" x14ac:dyDescent="0.3">
      <c r="P304" t="s">
        <v>961</v>
      </c>
      <c r="Q304">
        <v>2021</v>
      </c>
    </row>
    <row r="305" spans="16:17" x14ac:dyDescent="0.3">
      <c r="P305" t="s">
        <v>965</v>
      </c>
      <c r="Q305">
        <v>2021</v>
      </c>
    </row>
    <row r="306" spans="16:17" x14ac:dyDescent="0.3">
      <c r="P306" t="s">
        <v>967</v>
      </c>
      <c r="Q306">
        <v>2021</v>
      </c>
    </row>
    <row r="307" spans="16:17" x14ac:dyDescent="0.3">
      <c r="P307" t="s">
        <v>969</v>
      </c>
      <c r="Q307">
        <v>2021</v>
      </c>
    </row>
    <row r="308" spans="16:17" x14ac:dyDescent="0.3">
      <c r="P308" t="s">
        <v>973</v>
      </c>
      <c r="Q308">
        <v>2021</v>
      </c>
    </row>
    <row r="309" spans="16:17" x14ac:dyDescent="0.3">
      <c r="P309" t="s">
        <v>975</v>
      </c>
      <c r="Q309">
        <v>2021</v>
      </c>
    </row>
    <row r="310" spans="16:17" x14ac:dyDescent="0.3">
      <c r="P310" t="s">
        <v>979</v>
      </c>
      <c r="Q310">
        <v>2021</v>
      </c>
    </row>
    <row r="311" spans="16:17" x14ac:dyDescent="0.3">
      <c r="P311" t="s">
        <v>980</v>
      </c>
      <c r="Q311">
        <v>2021</v>
      </c>
    </row>
    <row r="312" spans="16:17" x14ac:dyDescent="0.3">
      <c r="P312" t="s">
        <v>985</v>
      </c>
      <c r="Q312">
        <v>2021</v>
      </c>
    </row>
    <row r="313" spans="16:17" x14ac:dyDescent="0.3">
      <c r="P313" t="s">
        <v>991</v>
      </c>
      <c r="Q313">
        <v>2021</v>
      </c>
    </row>
    <row r="314" spans="16:17" x14ac:dyDescent="0.3">
      <c r="P314" t="s">
        <v>994</v>
      </c>
      <c r="Q314">
        <v>2021</v>
      </c>
    </row>
    <row r="315" spans="16:17" x14ac:dyDescent="0.3">
      <c r="P315" t="s">
        <v>999</v>
      </c>
      <c r="Q315">
        <v>2021</v>
      </c>
    </row>
    <row r="316" spans="16:17" x14ac:dyDescent="0.3">
      <c r="P316" t="s">
        <v>1005</v>
      </c>
      <c r="Q316">
        <v>2021</v>
      </c>
    </row>
    <row r="317" spans="16:17" x14ac:dyDescent="0.3">
      <c r="P317" t="s">
        <v>1006</v>
      </c>
      <c r="Q317">
        <v>2021</v>
      </c>
    </row>
    <row r="318" spans="16:17" x14ac:dyDescent="0.3">
      <c r="P318" t="s">
        <v>1007</v>
      </c>
      <c r="Q318">
        <v>2021</v>
      </c>
    </row>
    <row r="319" spans="16:17" x14ac:dyDescent="0.3">
      <c r="P319" t="s">
        <v>1011</v>
      </c>
      <c r="Q319">
        <v>2021</v>
      </c>
    </row>
    <row r="320" spans="16:17" x14ac:dyDescent="0.3">
      <c r="P320" t="s">
        <v>1014</v>
      </c>
      <c r="Q320">
        <v>2021</v>
      </c>
    </row>
    <row r="321" spans="16:17" x14ac:dyDescent="0.3">
      <c r="P321" t="s">
        <v>1018</v>
      </c>
      <c r="Q321">
        <v>2021</v>
      </c>
    </row>
    <row r="322" spans="16:17" x14ac:dyDescent="0.3">
      <c r="P322" t="s">
        <v>1025</v>
      </c>
      <c r="Q322">
        <v>2021</v>
      </c>
    </row>
    <row r="323" spans="16:17" x14ac:dyDescent="0.3">
      <c r="P323" t="s">
        <v>1029</v>
      </c>
      <c r="Q323">
        <v>2021</v>
      </c>
    </row>
    <row r="324" spans="16:17" x14ac:dyDescent="0.3">
      <c r="P324" t="s">
        <v>1035</v>
      </c>
      <c r="Q324">
        <v>2021</v>
      </c>
    </row>
    <row r="325" spans="16:17" x14ac:dyDescent="0.3">
      <c r="P325" t="s">
        <v>1037</v>
      </c>
      <c r="Q325">
        <v>2021</v>
      </c>
    </row>
    <row r="326" spans="16:17" x14ac:dyDescent="0.3">
      <c r="P326" t="s">
        <v>1040</v>
      </c>
      <c r="Q326">
        <v>2021</v>
      </c>
    </row>
    <row r="327" spans="16:17" x14ac:dyDescent="0.3">
      <c r="P327" t="s">
        <v>1044</v>
      </c>
      <c r="Q327">
        <v>2021</v>
      </c>
    </row>
    <row r="328" spans="16:17" x14ac:dyDescent="0.3">
      <c r="P328" t="s">
        <v>1046</v>
      </c>
      <c r="Q328">
        <v>2021</v>
      </c>
    </row>
    <row r="329" spans="16:17" x14ac:dyDescent="0.3">
      <c r="P329" t="s">
        <v>1048</v>
      </c>
      <c r="Q329">
        <v>2021</v>
      </c>
    </row>
    <row r="330" spans="16:17" x14ac:dyDescent="0.3">
      <c r="P330" t="s">
        <v>1053</v>
      </c>
      <c r="Q330">
        <v>2021</v>
      </c>
    </row>
    <row r="331" spans="16:17" x14ac:dyDescent="0.3">
      <c r="P331" t="s">
        <v>1057</v>
      </c>
      <c r="Q331">
        <v>2021</v>
      </c>
    </row>
    <row r="332" spans="16:17" x14ac:dyDescent="0.3">
      <c r="P332" t="s">
        <v>1066</v>
      </c>
      <c r="Q332">
        <v>2021</v>
      </c>
    </row>
    <row r="333" spans="16:17" x14ac:dyDescent="0.3">
      <c r="P333" t="s">
        <v>1069</v>
      </c>
      <c r="Q333">
        <v>2021</v>
      </c>
    </row>
    <row r="334" spans="16:17" x14ac:dyDescent="0.3">
      <c r="P334" t="s">
        <v>1072</v>
      </c>
      <c r="Q334">
        <v>2021</v>
      </c>
    </row>
    <row r="335" spans="16:17" x14ac:dyDescent="0.3">
      <c r="P335" t="s">
        <v>1076</v>
      </c>
      <c r="Q335">
        <v>2021</v>
      </c>
    </row>
    <row r="336" spans="16:17" x14ac:dyDescent="0.3">
      <c r="P336" t="s">
        <v>1078</v>
      </c>
      <c r="Q336">
        <v>2021</v>
      </c>
    </row>
    <row r="337" spans="16:17" x14ac:dyDescent="0.3">
      <c r="P337" t="s">
        <v>1079</v>
      </c>
      <c r="Q337">
        <v>2021</v>
      </c>
    </row>
    <row r="338" spans="16:17" x14ac:dyDescent="0.3">
      <c r="P338" t="s">
        <v>1081</v>
      </c>
      <c r="Q338">
        <v>2021</v>
      </c>
    </row>
    <row r="339" spans="16:17" x14ac:dyDescent="0.3">
      <c r="P339" t="s">
        <v>1086</v>
      </c>
      <c r="Q339">
        <v>2021</v>
      </c>
    </row>
    <row r="340" spans="16:17" x14ac:dyDescent="0.3">
      <c r="P340" t="s">
        <v>1090</v>
      </c>
      <c r="Q340">
        <v>2021</v>
      </c>
    </row>
    <row r="341" spans="16:17" x14ac:dyDescent="0.3">
      <c r="P341" t="s">
        <v>1095</v>
      </c>
      <c r="Q341">
        <v>2021</v>
      </c>
    </row>
    <row r="342" spans="16:17" x14ac:dyDescent="0.3">
      <c r="P342" t="s">
        <v>1097</v>
      </c>
      <c r="Q342">
        <v>2021</v>
      </c>
    </row>
    <row r="343" spans="16:17" x14ac:dyDescent="0.3">
      <c r="P343" t="s">
        <v>1099</v>
      </c>
      <c r="Q343">
        <v>2021</v>
      </c>
    </row>
    <row r="344" spans="16:17" x14ac:dyDescent="0.3">
      <c r="P344" t="s">
        <v>1101</v>
      </c>
      <c r="Q344">
        <v>2021</v>
      </c>
    </row>
    <row r="345" spans="16:17" x14ac:dyDescent="0.3">
      <c r="P345" t="s">
        <v>1104</v>
      </c>
      <c r="Q345">
        <v>2021</v>
      </c>
    </row>
    <row r="346" spans="16:17" x14ac:dyDescent="0.3">
      <c r="P346" t="s">
        <v>1106</v>
      </c>
      <c r="Q346">
        <v>2021</v>
      </c>
    </row>
    <row r="347" spans="16:17" x14ac:dyDescent="0.3">
      <c r="P347" t="s">
        <v>1113</v>
      </c>
      <c r="Q347">
        <v>2021</v>
      </c>
    </row>
    <row r="348" spans="16:17" x14ac:dyDescent="0.3">
      <c r="P348" t="s">
        <v>1115</v>
      </c>
      <c r="Q348">
        <v>2021</v>
      </c>
    </row>
    <row r="349" spans="16:17" x14ac:dyDescent="0.3">
      <c r="P349" t="s">
        <v>1117</v>
      </c>
      <c r="Q349">
        <v>2021</v>
      </c>
    </row>
    <row r="350" spans="16:17" x14ac:dyDescent="0.3">
      <c r="P350" t="s">
        <v>1123</v>
      </c>
      <c r="Q350">
        <v>2021</v>
      </c>
    </row>
    <row r="351" spans="16:17" x14ac:dyDescent="0.3">
      <c r="P351" t="s">
        <v>1124</v>
      </c>
      <c r="Q351">
        <v>2021</v>
      </c>
    </row>
    <row r="352" spans="16:17" x14ac:dyDescent="0.3">
      <c r="P352" t="s">
        <v>1131</v>
      </c>
      <c r="Q352">
        <v>2021</v>
      </c>
    </row>
    <row r="353" spans="16:17" x14ac:dyDescent="0.3">
      <c r="P353" t="s">
        <v>1133</v>
      </c>
      <c r="Q353">
        <v>2021</v>
      </c>
    </row>
    <row r="354" spans="16:17" x14ac:dyDescent="0.3">
      <c r="P354" t="s">
        <v>1140</v>
      </c>
      <c r="Q354">
        <v>2021</v>
      </c>
    </row>
    <row r="355" spans="16:17" x14ac:dyDescent="0.3">
      <c r="P355" t="s">
        <v>1142</v>
      </c>
      <c r="Q355">
        <v>2021</v>
      </c>
    </row>
    <row r="356" spans="16:17" x14ac:dyDescent="0.3">
      <c r="P356" t="s">
        <v>1145</v>
      </c>
      <c r="Q356">
        <v>2021</v>
      </c>
    </row>
    <row r="357" spans="16:17" x14ac:dyDescent="0.3">
      <c r="P357" t="s">
        <v>1147</v>
      </c>
      <c r="Q357">
        <v>2021</v>
      </c>
    </row>
    <row r="358" spans="16:17" x14ac:dyDescent="0.3">
      <c r="P358" t="s">
        <v>1150</v>
      </c>
      <c r="Q358">
        <v>2021</v>
      </c>
    </row>
    <row r="359" spans="16:17" x14ac:dyDescent="0.3">
      <c r="P359" t="s">
        <v>1153</v>
      </c>
      <c r="Q359">
        <v>2021</v>
      </c>
    </row>
    <row r="360" spans="16:17" x14ac:dyDescent="0.3">
      <c r="P360" t="s">
        <v>1154</v>
      </c>
      <c r="Q360">
        <v>2021</v>
      </c>
    </row>
    <row r="361" spans="16:17" x14ac:dyDescent="0.3">
      <c r="P361" t="s">
        <v>1163</v>
      </c>
      <c r="Q361">
        <v>2021</v>
      </c>
    </row>
    <row r="362" spans="16:17" x14ac:dyDescent="0.3">
      <c r="P362" t="s">
        <v>1165</v>
      </c>
      <c r="Q362">
        <v>2021</v>
      </c>
    </row>
    <row r="363" spans="16:17" x14ac:dyDescent="0.3">
      <c r="P363" t="s">
        <v>1166</v>
      </c>
      <c r="Q363">
        <v>2021</v>
      </c>
    </row>
    <row r="364" spans="16:17" x14ac:dyDescent="0.3">
      <c r="P364" t="s">
        <v>1169</v>
      </c>
      <c r="Q364">
        <v>2021</v>
      </c>
    </row>
    <row r="365" spans="16:17" x14ac:dyDescent="0.3">
      <c r="P365" t="s">
        <v>1174</v>
      </c>
      <c r="Q365">
        <v>2021</v>
      </c>
    </row>
    <row r="366" spans="16:17" x14ac:dyDescent="0.3">
      <c r="P366" t="s">
        <v>1175</v>
      </c>
      <c r="Q366">
        <v>2021</v>
      </c>
    </row>
    <row r="367" spans="16:17" x14ac:dyDescent="0.3">
      <c r="P367" t="s">
        <v>1179</v>
      </c>
      <c r="Q367">
        <v>2021</v>
      </c>
    </row>
    <row r="368" spans="16:17" x14ac:dyDescent="0.3">
      <c r="P368" t="s">
        <v>1180</v>
      </c>
      <c r="Q368">
        <v>2021</v>
      </c>
    </row>
    <row r="369" spans="16:17" x14ac:dyDescent="0.3">
      <c r="P369" t="s">
        <v>1183</v>
      </c>
      <c r="Q369">
        <v>2021</v>
      </c>
    </row>
    <row r="370" spans="16:17" x14ac:dyDescent="0.3">
      <c r="P370" t="s">
        <v>1185</v>
      </c>
      <c r="Q370">
        <v>2021</v>
      </c>
    </row>
    <row r="371" spans="16:17" x14ac:dyDescent="0.3">
      <c r="P371" t="s">
        <v>1188</v>
      </c>
      <c r="Q371">
        <v>2021</v>
      </c>
    </row>
    <row r="372" spans="16:17" x14ac:dyDescent="0.3">
      <c r="P372" t="s">
        <v>1192</v>
      </c>
      <c r="Q372">
        <v>2021</v>
      </c>
    </row>
    <row r="373" spans="16:17" x14ac:dyDescent="0.3">
      <c r="P373" t="s">
        <v>1195</v>
      </c>
      <c r="Q373">
        <v>2021</v>
      </c>
    </row>
    <row r="374" spans="16:17" x14ac:dyDescent="0.3">
      <c r="P374" t="s">
        <v>1198</v>
      </c>
      <c r="Q374">
        <v>2021</v>
      </c>
    </row>
    <row r="375" spans="16:17" x14ac:dyDescent="0.3">
      <c r="P375" t="s">
        <v>1200</v>
      </c>
      <c r="Q375">
        <v>2021</v>
      </c>
    </row>
    <row r="376" spans="16:17" x14ac:dyDescent="0.3">
      <c r="P376" t="s">
        <v>1202</v>
      </c>
      <c r="Q376">
        <v>2021</v>
      </c>
    </row>
    <row r="377" spans="16:17" x14ac:dyDescent="0.3">
      <c r="P377" t="s">
        <v>1209</v>
      </c>
      <c r="Q377">
        <v>2021</v>
      </c>
    </row>
    <row r="378" spans="16:17" x14ac:dyDescent="0.3">
      <c r="P378" t="s">
        <v>1211</v>
      </c>
      <c r="Q378">
        <v>2021</v>
      </c>
    </row>
    <row r="379" spans="16:17" x14ac:dyDescent="0.3">
      <c r="P379" t="s">
        <v>1213</v>
      </c>
      <c r="Q379">
        <v>2021</v>
      </c>
    </row>
    <row r="380" spans="16:17" x14ac:dyDescent="0.3">
      <c r="P380" t="s">
        <v>1214</v>
      </c>
      <c r="Q380">
        <v>2021</v>
      </c>
    </row>
    <row r="381" spans="16:17" x14ac:dyDescent="0.3">
      <c r="P381" t="s">
        <v>1216</v>
      </c>
      <c r="Q381">
        <v>2021</v>
      </c>
    </row>
    <row r="382" spans="16:17" x14ac:dyDescent="0.3">
      <c r="P382" t="s">
        <v>1223</v>
      </c>
      <c r="Q382">
        <v>2021</v>
      </c>
    </row>
    <row r="383" spans="16:17" x14ac:dyDescent="0.3">
      <c r="P383" t="s">
        <v>1225</v>
      </c>
      <c r="Q383">
        <v>2021</v>
      </c>
    </row>
    <row r="384" spans="16:17" x14ac:dyDescent="0.3">
      <c r="P384" t="s">
        <v>1232</v>
      </c>
      <c r="Q384">
        <v>2021</v>
      </c>
    </row>
    <row r="385" spans="16:17" x14ac:dyDescent="0.3">
      <c r="P385" t="s">
        <v>1236</v>
      </c>
      <c r="Q385">
        <v>2021</v>
      </c>
    </row>
    <row r="386" spans="16:17" x14ac:dyDescent="0.3">
      <c r="P386" t="s">
        <v>1243</v>
      </c>
      <c r="Q386">
        <v>2021</v>
      </c>
    </row>
    <row r="387" spans="16:17" x14ac:dyDescent="0.3">
      <c r="P387" t="s">
        <v>1244</v>
      </c>
      <c r="Q387">
        <v>2021</v>
      </c>
    </row>
    <row r="388" spans="16:17" x14ac:dyDescent="0.3">
      <c r="P388" t="s">
        <v>1251</v>
      </c>
      <c r="Q388">
        <v>2021</v>
      </c>
    </row>
    <row r="389" spans="16:17" x14ac:dyDescent="0.3">
      <c r="P389" t="s">
        <v>1253</v>
      </c>
      <c r="Q389">
        <v>2021</v>
      </c>
    </row>
    <row r="390" spans="16:17" x14ac:dyDescent="0.3">
      <c r="P390" t="s">
        <v>1256</v>
      </c>
      <c r="Q390">
        <v>2021</v>
      </c>
    </row>
    <row r="391" spans="16:17" x14ac:dyDescent="0.3">
      <c r="P391" t="s">
        <v>1260</v>
      </c>
      <c r="Q391">
        <v>2021</v>
      </c>
    </row>
    <row r="392" spans="16:17" x14ac:dyDescent="0.3">
      <c r="P392" t="s">
        <v>1262</v>
      </c>
      <c r="Q392">
        <v>2021</v>
      </c>
    </row>
    <row r="393" spans="16:17" x14ac:dyDescent="0.3">
      <c r="P393" t="s">
        <v>1265</v>
      </c>
      <c r="Q393">
        <v>2021</v>
      </c>
    </row>
    <row r="394" spans="16:17" x14ac:dyDescent="0.3">
      <c r="P394" t="s">
        <v>1269</v>
      </c>
      <c r="Q394">
        <v>2021</v>
      </c>
    </row>
    <row r="395" spans="16:17" x14ac:dyDescent="0.3">
      <c r="P395" t="s">
        <v>1273</v>
      </c>
      <c r="Q395">
        <v>2021</v>
      </c>
    </row>
    <row r="396" spans="16:17" x14ac:dyDescent="0.3">
      <c r="P396" t="s">
        <v>1275</v>
      </c>
      <c r="Q396">
        <v>2021</v>
      </c>
    </row>
    <row r="397" spans="16:17" x14ac:dyDescent="0.3">
      <c r="P397" t="s">
        <v>1277</v>
      </c>
      <c r="Q397">
        <v>2021</v>
      </c>
    </row>
    <row r="398" spans="16:17" x14ac:dyDescent="0.3">
      <c r="P398" t="s">
        <v>1279</v>
      </c>
      <c r="Q398">
        <v>2021</v>
      </c>
    </row>
    <row r="399" spans="16:17" x14ac:dyDescent="0.3">
      <c r="P399" t="s">
        <v>1281</v>
      </c>
      <c r="Q399">
        <v>2021</v>
      </c>
    </row>
    <row r="400" spans="16:17" x14ac:dyDescent="0.3">
      <c r="P400" t="s">
        <v>1284</v>
      </c>
      <c r="Q400">
        <v>2021</v>
      </c>
    </row>
    <row r="401" spans="16:17" x14ac:dyDescent="0.3">
      <c r="P401" t="s">
        <v>1288</v>
      </c>
      <c r="Q401">
        <v>2021</v>
      </c>
    </row>
    <row r="402" spans="16:17" x14ac:dyDescent="0.3">
      <c r="P402" t="s">
        <v>1289</v>
      </c>
      <c r="Q402">
        <v>2021</v>
      </c>
    </row>
    <row r="403" spans="16:17" x14ac:dyDescent="0.3">
      <c r="P403" t="s">
        <v>1290</v>
      </c>
      <c r="Q403">
        <v>2021</v>
      </c>
    </row>
    <row r="404" spans="16:17" x14ac:dyDescent="0.3">
      <c r="P404" t="s">
        <v>1291</v>
      </c>
      <c r="Q404">
        <v>2021</v>
      </c>
    </row>
    <row r="405" spans="16:17" x14ac:dyDescent="0.3">
      <c r="P405" t="s">
        <v>1297</v>
      </c>
      <c r="Q405">
        <v>2021</v>
      </c>
    </row>
    <row r="406" spans="16:17" x14ac:dyDescent="0.3">
      <c r="P406" t="s">
        <v>1300</v>
      </c>
      <c r="Q406">
        <v>2021</v>
      </c>
    </row>
    <row r="407" spans="16:17" x14ac:dyDescent="0.3">
      <c r="P407" t="s">
        <v>1303</v>
      </c>
      <c r="Q407">
        <v>2021</v>
      </c>
    </row>
    <row r="408" spans="16:17" x14ac:dyDescent="0.3">
      <c r="P408" t="s">
        <v>1305</v>
      </c>
      <c r="Q408">
        <v>2021</v>
      </c>
    </row>
    <row r="409" spans="16:17" x14ac:dyDescent="0.3">
      <c r="P409" t="s">
        <v>1312</v>
      </c>
      <c r="Q409">
        <v>2021</v>
      </c>
    </row>
    <row r="410" spans="16:17" x14ac:dyDescent="0.3">
      <c r="P410" t="s">
        <v>1314</v>
      </c>
      <c r="Q410">
        <v>2021</v>
      </c>
    </row>
    <row r="411" spans="16:17" x14ac:dyDescent="0.3">
      <c r="P411" t="s">
        <v>1322</v>
      </c>
      <c r="Q411">
        <v>2021</v>
      </c>
    </row>
    <row r="412" spans="16:17" x14ac:dyDescent="0.3">
      <c r="P412" t="s">
        <v>1329</v>
      </c>
      <c r="Q412">
        <v>2021</v>
      </c>
    </row>
    <row r="413" spans="16:17" x14ac:dyDescent="0.3">
      <c r="P413" t="s">
        <v>1332</v>
      </c>
      <c r="Q413">
        <v>2021</v>
      </c>
    </row>
    <row r="414" spans="16:17" x14ac:dyDescent="0.3">
      <c r="P414" t="s">
        <v>1334</v>
      </c>
      <c r="Q414">
        <v>2021</v>
      </c>
    </row>
    <row r="415" spans="16:17" x14ac:dyDescent="0.3">
      <c r="P415" t="s">
        <v>1336</v>
      </c>
      <c r="Q415">
        <v>2021</v>
      </c>
    </row>
    <row r="416" spans="16:17" x14ac:dyDescent="0.3">
      <c r="P416" t="s">
        <v>1337</v>
      </c>
      <c r="Q416">
        <v>2021</v>
      </c>
    </row>
    <row r="417" spans="16:17" x14ac:dyDescent="0.3">
      <c r="P417" t="s">
        <v>1340</v>
      </c>
      <c r="Q417">
        <v>2021</v>
      </c>
    </row>
    <row r="418" spans="16:17" x14ac:dyDescent="0.3">
      <c r="P418" t="s">
        <v>1341</v>
      </c>
      <c r="Q418">
        <v>2021</v>
      </c>
    </row>
    <row r="419" spans="16:17" x14ac:dyDescent="0.3">
      <c r="P419" t="s">
        <v>1343</v>
      </c>
      <c r="Q419">
        <v>2021</v>
      </c>
    </row>
    <row r="420" spans="16:17" x14ac:dyDescent="0.3">
      <c r="P420" t="s">
        <v>1345</v>
      </c>
      <c r="Q420">
        <v>2021</v>
      </c>
    </row>
    <row r="421" spans="16:17" x14ac:dyDescent="0.3">
      <c r="P421" t="s">
        <v>1348</v>
      </c>
      <c r="Q421">
        <v>2021</v>
      </c>
    </row>
    <row r="422" spans="16:17" x14ac:dyDescent="0.3">
      <c r="P422" t="s">
        <v>1358</v>
      </c>
      <c r="Q422">
        <v>2021</v>
      </c>
    </row>
    <row r="423" spans="16:17" x14ac:dyDescent="0.3">
      <c r="P423" t="s">
        <v>1359</v>
      </c>
      <c r="Q423">
        <v>2021</v>
      </c>
    </row>
    <row r="424" spans="16:17" x14ac:dyDescent="0.3">
      <c r="P424" t="s">
        <v>1361</v>
      </c>
      <c r="Q424">
        <v>2021</v>
      </c>
    </row>
    <row r="425" spans="16:17" x14ac:dyDescent="0.3">
      <c r="P425" t="s">
        <v>1363</v>
      </c>
      <c r="Q425">
        <v>2021</v>
      </c>
    </row>
    <row r="426" spans="16:17" x14ac:dyDescent="0.3">
      <c r="P426" t="s">
        <v>1370</v>
      </c>
      <c r="Q426">
        <v>2021</v>
      </c>
    </row>
    <row r="427" spans="16:17" x14ac:dyDescent="0.3">
      <c r="P427" t="s">
        <v>1371</v>
      </c>
      <c r="Q427">
        <v>2021</v>
      </c>
    </row>
    <row r="428" spans="16:17" x14ac:dyDescent="0.3">
      <c r="P428" t="s">
        <v>1373</v>
      </c>
      <c r="Q428">
        <v>2021</v>
      </c>
    </row>
    <row r="429" spans="16:17" x14ac:dyDescent="0.3">
      <c r="P429" t="s">
        <v>1375</v>
      </c>
      <c r="Q429">
        <v>2021</v>
      </c>
    </row>
    <row r="430" spans="16:17" x14ac:dyDescent="0.3">
      <c r="P430" t="s">
        <v>1377</v>
      </c>
      <c r="Q430">
        <v>2021</v>
      </c>
    </row>
    <row r="431" spans="16:17" x14ac:dyDescent="0.3">
      <c r="P431" t="s">
        <v>1380</v>
      </c>
      <c r="Q431">
        <v>2021</v>
      </c>
    </row>
    <row r="432" spans="16:17" x14ac:dyDescent="0.3">
      <c r="P432" t="s">
        <v>1383</v>
      </c>
      <c r="Q432">
        <v>2021</v>
      </c>
    </row>
    <row r="433" spans="16:17" x14ac:dyDescent="0.3">
      <c r="P433" t="s">
        <v>1385</v>
      </c>
      <c r="Q433">
        <v>2021</v>
      </c>
    </row>
    <row r="434" spans="16:17" x14ac:dyDescent="0.3">
      <c r="P434" t="s">
        <v>1387</v>
      </c>
      <c r="Q434">
        <v>2021</v>
      </c>
    </row>
    <row r="435" spans="16:17" x14ac:dyDescent="0.3">
      <c r="P435" t="s">
        <v>1394</v>
      </c>
      <c r="Q435">
        <v>2021</v>
      </c>
    </row>
    <row r="436" spans="16:17" x14ac:dyDescent="0.3">
      <c r="P436" t="s">
        <v>1395</v>
      </c>
      <c r="Q436">
        <v>2021</v>
      </c>
    </row>
    <row r="437" spans="16:17" x14ac:dyDescent="0.3">
      <c r="P437" t="s">
        <v>1396</v>
      </c>
      <c r="Q437">
        <v>2021</v>
      </c>
    </row>
    <row r="438" spans="16:17" x14ac:dyDescent="0.3">
      <c r="P438" t="s">
        <v>1403</v>
      </c>
      <c r="Q438">
        <v>2021</v>
      </c>
    </row>
    <row r="439" spans="16:17" x14ac:dyDescent="0.3">
      <c r="P439" t="s">
        <v>1407</v>
      </c>
      <c r="Q439">
        <v>2021</v>
      </c>
    </row>
    <row r="440" spans="16:17" x14ac:dyDescent="0.3">
      <c r="P440" t="s">
        <v>1410</v>
      </c>
      <c r="Q440">
        <v>2021</v>
      </c>
    </row>
    <row r="441" spans="16:17" x14ac:dyDescent="0.3">
      <c r="P441" t="s">
        <v>1414</v>
      </c>
      <c r="Q441">
        <v>2021</v>
      </c>
    </row>
    <row r="442" spans="16:17" x14ac:dyDescent="0.3">
      <c r="P442" t="s">
        <v>1415</v>
      </c>
      <c r="Q442">
        <v>2021</v>
      </c>
    </row>
    <row r="443" spans="16:17" x14ac:dyDescent="0.3">
      <c r="P443" t="s">
        <v>1416</v>
      </c>
      <c r="Q443">
        <v>2021</v>
      </c>
    </row>
    <row r="444" spans="16:17" x14ac:dyDescent="0.3">
      <c r="P444" t="s">
        <v>1419</v>
      </c>
      <c r="Q444">
        <v>2021</v>
      </c>
    </row>
    <row r="445" spans="16:17" x14ac:dyDescent="0.3">
      <c r="P445" t="s">
        <v>1425</v>
      </c>
      <c r="Q445">
        <v>2021</v>
      </c>
    </row>
    <row r="446" spans="16:17" x14ac:dyDescent="0.3">
      <c r="P446" t="s">
        <v>1426</v>
      </c>
      <c r="Q446">
        <v>2021</v>
      </c>
    </row>
    <row r="447" spans="16:17" x14ac:dyDescent="0.3">
      <c r="P447" t="s">
        <v>1428</v>
      </c>
      <c r="Q447">
        <v>2021</v>
      </c>
    </row>
    <row r="448" spans="16:17" x14ac:dyDescent="0.3">
      <c r="P448" t="s">
        <v>1431</v>
      </c>
      <c r="Q448">
        <v>2021</v>
      </c>
    </row>
    <row r="449" spans="16:17" x14ac:dyDescent="0.3">
      <c r="P449" t="s">
        <v>1433</v>
      </c>
      <c r="Q449">
        <v>2021</v>
      </c>
    </row>
    <row r="450" spans="16:17" x14ac:dyDescent="0.3">
      <c r="P450" t="s">
        <v>1435</v>
      </c>
      <c r="Q450">
        <v>2021</v>
      </c>
    </row>
    <row r="451" spans="16:17" x14ac:dyDescent="0.3">
      <c r="P451" t="s">
        <v>1438</v>
      </c>
      <c r="Q451">
        <v>2021</v>
      </c>
    </row>
    <row r="452" spans="16:17" x14ac:dyDescent="0.3">
      <c r="P452" t="s">
        <v>1440</v>
      </c>
      <c r="Q452">
        <v>2021</v>
      </c>
    </row>
    <row r="453" spans="16:17" x14ac:dyDescent="0.3">
      <c r="P453" t="s">
        <v>1445</v>
      </c>
      <c r="Q453">
        <v>2021</v>
      </c>
    </row>
    <row r="454" spans="16:17" x14ac:dyDescent="0.3">
      <c r="P454" t="s">
        <v>1448</v>
      </c>
      <c r="Q454">
        <v>2021</v>
      </c>
    </row>
    <row r="455" spans="16:17" x14ac:dyDescent="0.3">
      <c r="P455" t="s">
        <v>1450</v>
      </c>
      <c r="Q455">
        <v>2021</v>
      </c>
    </row>
    <row r="456" spans="16:17" x14ac:dyDescent="0.3">
      <c r="P456" t="s">
        <v>1454</v>
      </c>
      <c r="Q456">
        <v>2021</v>
      </c>
    </row>
    <row r="457" spans="16:17" x14ac:dyDescent="0.3">
      <c r="P457" t="s">
        <v>1459</v>
      </c>
      <c r="Q457">
        <v>2021</v>
      </c>
    </row>
    <row r="458" spans="16:17" x14ac:dyDescent="0.3">
      <c r="P458" t="s">
        <v>1461</v>
      </c>
      <c r="Q458">
        <v>2021</v>
      </c>
    </row>
    <row r="459" spans="16:17" x14ac:dyDescent="0.3">
      <c r="P459" t="s">
        <v>1465</v>
      </c>
      <c r="Q459">
        <v>2021</v>
      </c>
    </row>
    <row r="460" spans="16:17" x14ac:dyDescent="0.3">
      <c r="P460" t="s">
        <v>1468</v>
      </c>
      <c r="Q460">
        <v>2021</v>
      </c>
    </row>
    <row r="461" spans="16:17" x14ac:dyDescent="0.3">
      <c r="P461" t="s">
        <v>1469</v>
      </c>
      <c r="Q461">
        <v>2021</v>
      </c>
    </row>
    <row r="462" spans="16:17" x14ac:dyDescent="0.3">
      <c r="P462" t="s">
        <v>1473</v>
      </c>
      <c r="Q462">
        <v>2021</v>
      </c>
    </row>
    <row r="463" spans="16:17" x14ac:dyDescent="0.3">
      <c r="P463" t="s">
        <v>1476</v>
      </c>
      <c r="Q463">
        <v>2021</v>
      </c>
    </row>
    <row r="464" spans="16:17" x14ac:dyDescent="0.3">
      <c r="P464" t="s">
        <v>1477</v>
      </c>
      <c r="Q464">
        <v>2021</v>
      </c>
    </row>
    <row r="465" spans="16:17" x14ac:dyDescent="0.3">
      <c r="P465" t="s">
        <v>1479</v>
      </c>
      <c r="Q465">
        <v>2021</v>
      </c>
    </row>
    <row r="466" spans="16:17" x14ac:dyDescent="0.3">
      <c r="P466" t="s">
        <v>1480</v>
      </c>
      <c r="Q466">
        <v>2021</v>
      </c>
    </row>
    <row r="467" spans="16:17" x14ac:dyDescent="0.3">
      <c r="P467" t="s">
        <v>1485</v>
      </c>
      <c r="Q467">
        <v>2021</v>
      </c>
    </row>
    <row r="468" spans="16:17" x14ac:dyDescent="0.3">
      <c r="P468" t="s">
        <v>1487</v>
      </c>
      <c r="Q468">
        <v>2021</v>
      </c>
    </row>
    <row r="469" spans="16:17" x14ac:dyDescent="0.3">
      <c r="P469" t="s">
        <v>1489</v>
      </c>
      <c r="Q469">
        <v>2021</v>
      </c>
    </row>
    <row r="470" spans="16:17" x14ac:dyDescent="0.3">
      <c r="P470" t="s">
        <v>1491</v>
      </c>
      <c r="Q470">
        <v>2021</v>
      </c>
    </row>
    <row r="471" spans="16:17" x14ac:dyDescent="0.3">
      <c r="P471" t="s">
        <v>1496</v>
      </c>
      <c r="Q471">
        <v>2021</v>
      </c>
    </row>
    <row r="472" spans="16:17" x14ac:dyDescent="0.3">
      <c r="P472" t="s">
        <v>1497</v>
      </c>
      <c r="Q472">
        <v>2021</v>
      </c>
    </row>
    <row r="473" spans="16:17" x14ac:dyDescent="0.3">
      <c r="P473" t="s">
        <v>1499</v>
      </c>
      <c r="Q473">
        <v>2021</v>
      </c>
    </row>
    <row r="474" spans="16:17" x14ac:dyDescent="0.3">
      <c r="P474" t="s">
        <v>1504</v>
      </c>
      <c r="Q474">
        <v>2021</v>
      </c>
    </row>
    <row r="475" spans="16:17" x14ac:dyDescent="0.3">
      <c r="P475" t="s">
        <v>1507</v>
      </c>
      <c r="Q475">
        <v>2021</v>
      </c>
    </row>
    <row r="476" spans="16:17" x14ac:dyDescent="0.3">
      <c r="P476" t="s">
        <v>1509</v>
      </c>
      <c r="Q476">
        <v>2021</v>
      </c>
    </row>
    <row r="477" spans="16:17" x14ac:dyDescent="0.3">
      <c r="P477" t="s">
        <v>1513</v>
      </c>
      <c r="Q477">
        <v>2021</v>
      </c>
    </row>
    <row r="478" spans="16:17" x14ac:dyDescent="0.3">
      <c r="P478" t="s">
        <v>1515</v>
      </c>
      <c r="Q478">
        <v>2021</v>
      </c>
    </row>
    <row r="479" spans="16:17" x14ac:dyDescent="0.3">
      <c r="P479" t="s">
        <v>1516</v>
      </c>
      <c r="Q479">
        <v>2021</v>
      </c>
    </row>
    <row r="480" spans="16:17" x14ac:dyDescent="0.3">
      <c r="P480" t="s">
        <v>1519</v>
      </c>
      <c r="Q480">
        <v>2021</v>
      </c>
    </row>
    <row r="481" spans="16:17" x14ac:dyDescent="0.3">
      <c r="P481" t="s">
        <v>1521</v>
      </c>
      <c r="Q481">
        <v>2021</v>
      </c>
    </row>
    <row r="482" spans="16:17" x14ac:dyDescent="0.3">
      <c r="P482" t="s">
        <v>1523</v>
      </c>
      <c r="Q482">
        <v>2021</v>
      </c>
    </row>
    <row r="483" spans="16:17" x14ac:dyDescent="0.3">
      <c r="P483" t="s">
        <v>1530</v>
      </c>
      <c r="Q483">
        <v>2021</v>
      </c>
    </row>
    <row r="484" spans="16:17" x14ac:dyDescent="0.3">
      <c r="P484" t="s">
        <v>1536</v>
      </c>
      <c r="Q484">
        <v>2021</v>
      </c>
    </row>
    <row r="485" spans="16:17" x14ac:dyDescent="0.3">
      <c r="P485" t="s">
        <v>1537</v>
      </c>
      <c r="Q485">
        <v>2021</v>
      </c>
    </row>
    <row r="486" spans="16:17" x14ac:dyDescent="0.3">
      <c r="P486" t="s">
        <v>1540</v>
      </c>
      <c r="Q486">
        <v>2021</v>
      </c>
    </row>
    <row r="487" spans="16:17" x14ac:dyDescent="0.3">
      <c r="P487" t="s">
        <v>1543</v>
      </c>
      <c r="Q487">
        <v>2021</v>
      </c>
    </row>
    <row r="488" spans="16:17" x14ac:dyDescent="0.3">
      <c r="P488" t="s">
        <v>1546</v>
      </c>
      <c r="Q488">
        <v>2021</v>
      </c>
    </row>
    <row r="489" spans="16:17" x14ac:dyDescent="0.3">
      <c r="P489" t="s">
        <v>1548</v>
      </c>
      <c r="Q489">
        <v>2021</v>
      </c>
    </row>
    <row r="490" spans="16:17" x14ac:dyDescent="0.3">
      <c r="P490" t="s">
        <v>1549</v>
      </c>
      <c r="Q490">
        <v>2021</v>
      </c>
    </row>
    <row r="491" spans="16:17" x14ac:dyDescent="0.3">
      <c r="P491" t="s">
        <v>1550</v>
      </c>
      <c r="Q491">
        <v>2021</v>
      </c>
    </row>
    <row r="492" spans="16:17" x14ac:dyDescent="0.3">
      <c r="P492" t="s">
        <v>1552</v>
      </c>
      <c r="Q492">
        <v>2021</v>
      </c>
    </row>
    <row r="493" spans="16:17" x14ac:dyDescent="0.3">
      <c r="P493" t="s">
        <v>1557</v>
      </c>
      <c r="Q493">
        <v>2021</v>
      </c>
    </row>
    <row r="494" spans="16:17" x14ac:dyDescent="0.3">
      <c r="P494" t="s">
        <v>1559</v>
      </c>
      <c r="Q494">
        <v>2021</v>
      </c>
    </row>
    <row r="495" spans="16:17" x14ac:dyDescent="0.3">
      <c r="P495" t="s">
        <v>1564</v>
      </c>
      <c r="Q495">
        <v>2021</v>
      </c>
    </row>
    <row r="496" spans="16:17" x14ac:dyDescent="0.3">
      <c r="P496" t="s">
        <v>1565</v>
      </c>
      <c r="Q496">
        <v>2021</v>
      </c>
    </row>
    <row r="497" spans="16:17" x14ac:dyDescent="0.3">
      <c r="P497" t="s">
        <v>1570</v>
      </c>
      <c r="Q497">
        <v>2021</v>
      </c>
    </row>
    <row r="498" spans="16:17" x14ac:dyDescent="0.3">
      <c r="P498" t="s">
        <v>1573</v>
      </c>
      <c r="Q498">
        <v>2021</v>
      </c>
    </row>
    <row r="499" spans="16:17" x14ac:dyDescent="0.3">
      <c r="P499" t="s">
        <v>1576</v>
      </c>
      <c r="Q499">
        <v>2021</v>
      </c>
    </row>
    <row r="500" spans="16:17" x14ac:dyDescent="0.3">
      <c r="P500" t="s">
        <v>1578</v>
      </c>
      <c r="Q500">
        <v>2021</v>
      </c>
    </row>
    <row r="501" spans="16:17" x14ac:dyDescent="0.3">
      <c r="P501" t="s">
        <v>1586</v>
      </c>
      <c r="Q501">
        <v>2021</v>
      </c>
    </row>
    <row r="502" spans="16:17" x14ac:dyDescent="0.3">
      <c r="P502" t="s">
        <v>1595</v>
      </c>
      <c r="Q502">
        <v>2021</v>
      </c>
    </row>
    <row r="503" spans="16:17" x14ac:dyDescent="0.3">
      <c r="P503" t="s">
        <v>1597</v>
      </c>
      <c r="Q503">
        <v>2021</v>
      </c>
    </row>
    <row r="504" spans="16:17" x14ac:dyDescent="0.3">
      <c r="P504" t="s">
        <v>1600</v>
      </c>
      <c r="Q504">
        <v>2021</v>
      </c>
    </row>
    <row r="505" spans="16:17" x14ac:dyDescent="0.3">
      <c r="P505" t="s">
        <v>1612</v>
      </c>
      <c r="Q505">
        <v>2021</v>
      </c>
    </row>
    <row r="506" spans="16:17" x14ac:dyDescent="0.3">
      <c r="P506" t="s">
        <v>1616</v>
      </c>
      <c r="Q506">
        <v>2021</v>
      </c>
    </row>
    <row r="507" spans="16:17" x14ac:dyDescent="0.3">
      <c r="P507" t="s">
        <v>1618</v>
      </c>
      <c r="Q507">
        <v>2021</v>
      </c>
    </row>
    <row r="508" spans="16:17" x14ac:dyDescent="0.3">
      <c r="P508" t="s">
        <v>1619</v>
      </c>
      <c r="Q508">
        <v>2021</v>
      </c>
    </row>
    <row r="509" spans="16:17" x14ac:dyDescent="0.3">
      <c r="P509" t="s">
        <v>1620</v>
      </c>
      <c r="Q509">
        <v>2021</v>
      </c>
    </row>
    <row r="510" spans="16:17" x14ac:dyDescent="0.3">
      <c r="P510" t="s">
        <v>1622</v>
      </c>
      <c r="Q510">
        <v>2021</v>
      </c>
    </row>
    <row r="511" spans="16:17" x14ac:dyDescent="0.3">
      <c r="P511" t="s">
        <v>1625</v>
      </c>
      <c r="Q511">
        <v>2021</v>
      </c>
    </row>
    <row r="512" spans="16:17" x14ac:dyDescent="0.3">
      <c r="P512" t="s">
        <v>1627</v>
      </c>
      <c r="Q512">
        <v>2021</v>
      </c>
    </row>
    <row r="513" spans="16:17" x14ac:dyDescent="0.3">
      <c r="P513" t="s">
        <v>1631</v>
      </c>
      <c r="Q513">
        <v>2021</v>
      </c>
    </row>
    <row r="514" spans="16:17" x14ac:dyDescent="0.3">
      <c r="P514" t="s">
        <v>1633</v>
      </c>
      <c r="Q514">
        <v>2021</v>
      </c>
    </row>
    <row r="515" spans="16:17" x14ac:dyDescent="0.3">
      <c r="P515" t="s">
        <v>1635</v>
      </c>
      <c r="Q515">
        <v>2021</v>
      </c>
    </row>
    <row r="516" spans="16:17" x14ac:dyDescent="0.3">
      <c r="P516" t="s">
        <v>1637</v>
      </c>
      <c r="Q516">
        <v>2021</v>
      </c>
    </row>
    <row r="517" spans="16:17" x14ac:dyDescent="0.3">
      <c r="P517" t="s">
        <v>1640</v>
      </c>
      <c r="Q517">
        <v>2021</v>
      </c>
    </row>
    <row r="518" spans="16:17" x14ac:dyDescent="0.3">
      <c r="P518" t="s">
        <v>1643</v>
      </c>
      <c r="Q518">
        <v>2021</v>
      </c>
    </row>
    <row r="519" spans="16:17" x14ac:dyDescent="0.3">
      <c r="P519" t="s">
        <v>1645</v>
      </c>
      <c r="Q519">
        <v>2021</v>
      </c>
    </row>
    <row r="520" spans="16:17" x14ac:dyDescent="0.3">
      <c r="P520" t="s">
        <v>1650</v>
      </c>
      <c r="Q520">
        <v>2021</v>
      </c>
    </row>
    <row r="521" spans="16:17" x14ac:dyDescent="0.3">
      <c r="P521" t="s">
        <v>1654</v>
      </c>
      <c r="Q521">
        <v>2021</v>
      </c>
    </row>
    <row r="522" spans="16:17" x14ac:dyDescent="0.3">
      <c r="P522" t="s">
        <v>1657</v>
      </c>
      <c r="Q522">
        <v>2021</v>
      </c>
    </row>
    <row r="523" spans="16:17" x14ac:dyDescent="0.3">
      <c r="P523" t="s">
        <v>1659</v>
      </c>
      <c r="Q523">
        <v>2021</v>
      </c>
    </row>
    <row r="524" spans="16:17" x14ac:dyDescent="0.3">
      <c r="P524" t="s">
        <v>1663</v>
      </c>
      <c r="Q524">
        <v>2021</v>
      </c>
    </row>
    <row r="525" spans="16:17" x14ac:dyDescent="0.3">
      <c r="P525" t="s">
        <v>1664</v>
      </c>
      <c r="Q525">
        <v>2021</v>
      </c>
    </row>
    <row r="526" spans="16:17" x14ac:dyDescent="0.3">
      <c r="P526" t="s">
        <v>1665</v>
      </c>
      <c r="Q526">
        <v>2021</v>
      </c>
    </row>
    <row r="527" spans="16:17" x14ac:dyDescent="0.3">
      <c r="P527" t="s">
        <v>1667</v>
      </c>
      <c r="Q527">
        <v>2021</v>
      </c>
    </row>
    <row r="528" spans="16:17" x14ac:dyDescent="0.3">
      <c r="P528" t="s">
        <v>1671</v>
      </c>
      <c r="Q528">
        <v>2021</v>
      </c>
    </row>
    <row r="529" spans="16:17" x14ac:dyDescent="0.3">
      <c r="P529" t="s">
        <v>1673</v>
      </c>
      <c r="Q529">
        <v>2021</v>
      </c>
    </row>
    <row r="530" spans="16:17" x14ac:dyDescent="0.3">
      <c r="P530" t="s">
        <v>1674</v>
      </c>
      <c r="Q530">
        <v>2021</v>
      </c>
    </row>
    <row r="531" spans="16:17" x14ac:dyDescent="0.3">
      <c r="P531" t="s">
        <v>1678</v>
      </c>
      <c r="Q531">
        <v>2021</v>
      </c>
    </row>
    <row r="532" spans="16:17" x14ac:dyDescent="0.3">
      <c r="P532" t="s">
        <v>1679</v>
      </c>
      <c r="Q532">
        <v>2021</v>
      </c>
    </row>
    <row r="533" spans="16:17" x14ac:dyDescent="0.3">
      <c r="P533" t="s">
        <v>1682</v>
      </c>
      <c r="Q533">
        <v>2021</v>
      </c>
    </row>
    <row r="534" spans="16:17" x14ac:dyDescent="0.3">
      <c r="P534" t="s">
        <v>1684</v>
      </c>
      <c r="Q534">
        <v>2021</v>
      </c>
    </row>
    <row r="535" spans="16:17" x14ac:dyDescent="0.3">
      <c r="P535" t="s">
        <v>1686</v>
      </c>
      <c r="Q535">
        <v>2021</v>
      </c>
    </row>
    <row r="536" spans="16:17" x14ac:dyDescent="0.3">
      <c r="P536" t="s">
        <v>1689</v>
      </c>
      <c r="Q536">
        <v>2021</v>
      </c>
    </row>
    <row r="537" spans="16:17" x14ac:dyDescent="0.3">
      <c r="P537" t="s">
        <v>1690</v>
      </c>
      <c r="Q537">
        <v>2021</v>
      </c>
    </row>
    <row r="538" spans="16:17" x14ac:dyDescent="0.3">
      <c r="P538" t="s">
        <v>1695</v>
      </c>
      <c r="Q538">
        <v>2021</v>
      </c>
    </row>
    <row r="539" spans="16:17" x14ac:dyDescent="0.3">
      <c r="P539" t="s">
        <v>1698</v>
      </c>
      <c r="Q539">
        <v>2021</v>
      </c>
    </row>
    <row r="540" spans="16:17" x14ac:dyDescent="0.3">
      <c r="P540" t="s">
        <v>1701</v>
      </c>
      <c r="Q540">
        <v>2021</v>
      </c>
    </row>
    <row r="541" spans="16:17" x14ac:dyDescent="0.3">
      <c r="P541" t="s">
        <v>1707</v>
      </c>
      <c r="Q541">
        <v>2021</v>
      </c>
    </row>
    <row r="542" spans="16:17" x14ac:dyDescent="0.3">
      <c r="P542" t="s">
        <v>1714</v>
      </c>
      <c r="Q542">
        <v>2021</v>
      </c>
    </row>
    <row r="543" spans="16:17" x14ac:dyDescent="0.3">
      <c r="P543" t="s">
        <v>1716</v>
      </c>
      <c r="Q543">
        <v>2021</v>
      </c>
    </row>
    <row r="544" spans="16:17" x14ac:dyDescent="0.3">
      <c r="P544" t="s">
        <v>1721</v>
      </c>
      <c r="Q544">
        <v>2021</v>
      </c>
    </row>
    <row r="545" spans="16:17" x14ac:dyDescent="0.3">
      <c r="P545" t="s">
        <v>1722</v>
      </c>
      <c r="Q545">
        <v>2021</v>
      </c>
    </row>
    <row r="546" spans="16:17" x14ac:dyDescent="0.3">
      <c r="P546" t="s">
        <v>1724</v>
      </c>
      <c r="Q546">
        <v>2021</v>
      </c>
    </row>
    <row r="547" spans="16:17" x14ac:dyDescent="0.3">
      <c r="P547" t="s">
        <v>1725</v>
      </c>
      <c r="Q547">
        <v>2021</v>
      </c>
    </row>
    <row r="548" spans="16:17" x14ac:dyDescent="0.3">
      <c r="P548" t="s">
        <v>1729</v>
      </c>
      <c r="Q548">
        <v>2021</v>
      </c>
    </row>
    <row r="549" spans="16:17" x14ac:dyDescent="0.3">
      <c r="P549" t="s">
        <v>1735</v>
      </c>
      <c r="Q549">
        <v>2021</v>
      </c>
    </row>
    <row r="550" spans="16:17" x14ac:dyDescent="0.3">
      <c r="P550" t="s">
        <v>1736</v>
      </c>
      <c r="Q550">
        <v>2021</v>
      </c>
    </row>
    <row r="551" spans="16:17" x14ac:dyDescent="0.3">
      <c r="P551" t="s">
        <v>1738</v>
      </c>
      <c r="Q551">
        <v>2021</v>
      </c>
    </row>
    <row r="552" spans="16:17" x14ac:dyDescent="0.3">
      <c r="P552" t="s">
        <v>1740</v>
      </c>
      <c r="Q552">
        <v>2021</v>
      </c>
    </row>
    <row r="553" spans="16:17" x14ac:dyDescent="0.3">
      <c r="P553" t="s">
        <v>1743</v>
      </c>
      <c r="Q553">
        <v>2021</v>
      </c>
    </row>
    <row r="554" spans="16:17" x14ac:dyDescent="0.3">
      <c r="P554" t="s">
        <v>1746</v>
      </c>
      <c r="Q554">
        <v>2021</v>
      </c>
    </row>
    <row r="555" spans="16:17" x14ac:dyDescent="0.3">
      <c r="P555" t="s">
        <v>1748</v>
      </c>
      <c r="Q555">
        <v>2021</v>
      </c>
    </row>
    <row r="556" spans="16:17" x14ac:dyDescent="0.3">
      <c r="P556" t="s">
        <v>1749</v>
      </c>
      <c r="Q556">
        <v>2021</v>
      </c>
    </row>
    <row r="557" spans="16:17" x14ac:dyDescent="0.3">
      <c r="P557" t="s">
        <v>1750</v>
      </c>
      <c r="Q557">
        <v>2021</v>
      </c>
    </row>
    <row r="558" spans="16:17" x14ac:dyDescent="0.3">
      <c r="P558" t="s">
        <v>1753</v>
      </c>
      <c r="Q558">
        <v>2021</v>
      </c>
    </row>
    <row r="559" spans="16:17" x14ac:dyDescent="0.3">
      <c r="P559" t="s">
        <v>1754</v>
      </c>
      <c r="Q559">
        <v>2021</v>
      </c>
    </row>
    <row r="560" spans="16:17" x14ac:dyDescent="0.3">
      <c r="P560" t="s">
        <v>1760</v>
      </c>
      <c r="Q560">
        <v>2021</v>
      </c>
    </row>
    <row r="561" spans="16:17" x14ac:dyDescent="0.3">
      <c r="P561" t="s">
        <v>1762</v>
      </c>
      <c r="Q561">
        <v>2021</v>
      </c>
    </row>
    <row r="562" spans="16:17" x14ac:dyDescent="0.3">
      <c r="P562" t="s">
        <v>1764</v>
      </c>
      <c r="Q562">
        <v>2021</v>
      </c>
    </row>
    <row r="563" spans="16:17" x14ac:dyDescent="0.3">
      <c r="P563" t="s">
        <v>1768</v>
      </c>
      <c r="Q563">
        <v>2021</v>
      </c>
    </row>
    <row r="564" spans="16:17" x14ac:dyDescent="0.3">
      <c r="P564" t="s">
        <v>1773</v>
      </c>
      <c r="Q564">
        <v>2021</v>
      </c>
    </row>
    <row r="565" spans="16:17" x14ac:dyDescent="0.3">
      <c r="P565" t="s">
        <v>1778</v>
      </c>
      <c r="Q565">
        <v>2021</v>
      </c>
    </row>
    <row r="566" spans="16:17" x14ac:dyDescent="0.3">
      <c r="P566" t="s">
        <v>1780</v>
      </c>
      <c r="Q566">
        <v>2021</v>
      </c>
    </row>
    <row r="567" spans="16:17" x14ac:dyDescent="0.3">
      <c r="P567" t="s">
        <v>1783</v>
      </c>
      <c r="Q567">
        <v>2021</v>
      </c>
    </row>
    <row r="568" spans="16:17" x14ac:dyDescent="0.3">
      <c r="P568" t="s">
        <v>1785</v>
      </c>
      <c r="Q568">
        <v>2021</v>
      </c>
    </row>
    <row r="569" spans="16:17" x14ac:dyDescent="0.3">
      <c r="P569" t="s">
        <v>1787</v>
      </c>
      <c r="Q569">
        <v>2021</v>
      </c>
    </row>
    <row r="570" spans="16:17" x14ac:dyDescent="0.3">
      <c r="P570" t="s">
        <v>1790</v>
      </c>
      <c r="Q570">
        <v>2021</v>
      </c>
    </row>
    <row r="571" spans="16:17" x14ac:dyDescent="0.3">
      <c r="P571" t="s">
        <v>1793</v>
      </c>
      <c r="Q571">
        <v>2021</v>
      </c>
    </row>
    <row r="572" spans="16:17" x14ac:dyDescent="0.3">
      <c r="P572" t="s">
        <v>1795</v>
      </c>
      <c r="Q572">
        <v>2021</v>
      </c>
    </row>
    <row r="573" spans="16:17" x14ac:dyDescent="0.3">
      <c r="P573" t="s">
        <v>1799</v>
      </c>
      <c r="Q573">
        <v>2021</v>
      </c>
    </row>
    <row r="574" spans="16:17" x14ac:dyDescent="0.3">
      <c r="P574" t="s">
        <v>1800</v>
      </c>
      <c r="Q574">
        <v>2021</v>
      </c>
    </row>
    <row r="575" spans="16:17" x14ac:dyDescent="0.3">
      <c r="P575" t="s">
        <v>1801</v>
      </c>
      <c r="Q575">
        <v>2021</v>
      </c>
    </row>
    <row r="576" spans="16:17" x14ac:dyDescent="0.3">
      <c r="P576" t="s">
        <v>1802</v>
      </c>
      <c r="Q576">
        <v>2021</v>
      </c>
    </row>
    <row r="577" spans="16:17" x14ac:dyDescent="0.3">
      <c r="P577" t="s">
        <v>1803</v>
      </c>
      <c r="Q577">
        <v>2021</v>
      </c>
    </row>
    <row r="578" spans="16:17" x14ac:dyDescent="0.3">
      <c r="P578" t="s">
        <v>1805</v>
      </c>
      <c r="Q578">
        <v>2021</v>
      </c>
    </row>
    <row r="579" spans="16:17" x14ac:dyDescent="0.3">
      <c r="P579" t="s">
        <v>1813</v>
      </c>
      <c r="Q579">
        <v>2021</v>
      </c>
    </row>
    <row r="580" spans="16:17" x14ac:dyDescent="0.3">
      <c r="P580" t="s">
        <v>1815</v>
      </c>
      <c r="Q580">
        <v>2021</v>
      </c>
    </row>
    <row r="581" spans="16:17" x14ac:dyDescent="0.3">
      <c r="P581" t="s">
        <v>1819</v>
      </c>
      <c r="Q581">
        <v>2021</v>
      </c>
    </row>
    <row r="582" spans="16:17" x14ac:dyDescent="0.3">
      <c r="P582" t="s">
        <v>1824</v>
      </c>
      <c r="Q582">
        <v>2021</v>
      </c>
    </row>
    <row r="583" spans="16:17" x14ac:dyDescent="0.3">
      <c r="P583" t="s">
        <v>1828</v>
      </c>
      <c r="Q583">
        <v>2021</v>
      </c>
    </row>
    <row r="584" spans="16:17" x14ac:dyDescent="0.3">
      <c r="P584" t="s">
        <v>1830</v>
      </c>
      <c r="Q584">
        <v>2021</v>
      </c>
    </row>
    <row r="585" spans="16:17" x14ac:dyDescent="0.3">
      <c r="P585" t="s">
        <v>1833</v>
      </c>
      <c r="Q585">
        <v>2021</v>
      </c>
    </row>
    <row r="586" spans="16:17" x14ac:dyDescent="0.3">
      <c r="P586" t="s">
        <v>1842</v>
      </c>
      <c r="Q586">
        <v>2021</v>
      </c>
    </row>
    <row r="587" spans="16:17" x14ac:dyDescent="0.3">
      <c r="P587" t="s">
        <v>1844</v>
      </c>
      <c r="Q587">
        <v>2021</v>
      </c>
    </row>
    <row r="588" spans="16:17" x14ac:dyDescent="0.3">
      <c r="P588" t="s">
        <v>1848</v>
      </c>
      <c r="Q588">
        <v>2021</v>
      </c>
    </row>
    <row r="589" spans="16:17" x14ac:dyDescent="0.3">
      <c r="P589" t="s">
        <v>1858</v>
      </c>
      <c r="Q589">
        <v>2021</v>
      </c>
    </row>
    <row r="590" spans="16:17" x14ac:dyDescent="0.3">
      <c r="P590" t="s">
        <v>1865</v>
      </c>
      <c r="Q590">
        <v>2021</v>
      </c>
    </row>
    <row r="591" spans="16:17" x14ac:dyDescent="0.3">
      <c r="P591" t="s">
        <v>1867</v>
      </c>
      <c r="Q591">
        <v>2021</v>
      </c>
    </row>
    <row r="592" spans="16:17" x14ac:dyDescent="0.3">
      <c r="P592" t="s">
        <v>1868</v>
      </c>
      <c r="Q592">
        <v>2021</v>
      </c>
    </row>
    <row r="593" spans="16:17" x14ac:dyDescent="0.3">
      <c r="P593" t="s">
        <v>1869</v>
      </c>
      <c r="Q593">
        <v>2021</v>
      </c>
    </row>
    <row r="594" spans="16:17" x14ac:dyDescent="0.3">
      <c r="P594" t="s">
        <v>1870</v>
      </c>
      <c r="Q594">
        <v>2021</v>
      </c>
    </row>
    <row r="595" spans="16:17" x14ac:dyDescent="0.3">
      <c r="P595" t="s">
        <v>1873</v>
      </c>
      <c r="Q595">
        <v>2021</v>
      </c>
    </row>
    <row r="596" spans="16:17" x14ac:dyDescent="0.3">
      <c r="P596" t="s">
        <v>1879</v>
      </c>
      <c r="Q596">
        <v>2021</v>
      </c>
    </row>
    <row r="597" spans="16:17" x14ac:dyDescent="0.3">
      <c r="P597" t="s">
        <v>661</v>
      </c>
      <c r="Q597">
        <v>2022</v>
      </c>
    </row>
    <row r="598" spans="16:17" x14ac:dyDescent="0.3">
      <c r="P598" t="s">
        <v>1885</v>
      </c>
      <c r="Q598">
        <v>2022</v>
      </c>
    </row>
    <row r="599" spans="16:17" x14ac:dyDescent="0.3">
      <c r="P599" t="s">
        <v>1504</v>
      </c>
      <c r="Q599">
        <v>2022</v>
      </c>
    </row>
    <row r="600" spans="16:17" x14ac:dyDescent="0.3">
      <c r="P600" t="s">
        <v>1887</v>
      </c>
      <c r="Q600">
        <v>2022</v>
      </c>
    </row>
    <row r="601" spans="16:17" x14ac:dyDescent="0.3">
      <c r="P601" t="s">
        <v>63</v>
      </c>
      <c r="Q601">
        <v>2022</v>
      </c>
    </row>
    <row r="602" spans="16:17" x14ac:dyDescent="0.3">
      <c r="P602" t="s">
        <v>1888</v>
      </c>
      <c r="Q602">
        <v>2022</v>
      </c>
    </row>
    <row r="603" spans="16:17" x14ac:dyDescent="0.3">
      <c r="P603" t="s">
        <v>217</v>
      </c>
      <c r="Q603">
        <v>2022</v>
      </c>
    </row>
    <row r="604" spans="16:17" x14ac:dyDescent="0.3">
      <c r="P604" t="s">
        <v>659</v>
      </c>
      <c r="Q604">
        <v>2022</v>
      </c>
    </row>
    <row r="605" spans="16:17" x14ac:dyDescent="0.3">
      <c r="P605" t="s">
        <v>1879</v>
      </c>
      <c r="Q605">
        <v>2022</v>
      </c>
    </row>
    <row r="606" spans="16:17" x14ac:dyDescent="0.3">
      <c r="P606" t="s">
        <v>1251</v>
      </c>
      <c r="Q606">
        <v>2022</v>
      </c>
    </row>
    <row r="607" spans="16:17" x14ac:dyDescent="0.3">
      <c r="P607" t="s">
        <v>368</v>
      </c>
      <c r="Q607">
        <v>2022</v>
      </c>
    </row>
    <row r="608" spans="16:17" x14ac:dyDescent="0.3">
      <c r="P608" t="s">
        <v>79</v>
      </c>
      <c r="Q608">
        <v>2022</v>
      </c>
    </row>
    <row r="609" spans="16:17" x14ac:dyDescent="0.3">
      <c r="P609" t="s">
        <v>1893</v>
      </c>
      <c r="Q609">
        <v>2022</v>
      </c>
    </row>
    <row r="610" spans="16:17" x14ac:dyDescent="0.3">
      <c r="P610" t="s">
        <v>1894</v>
      </c>
      <c r="Q610">
        <v>2022</v>
      </c>
    </row>
    <row r="611" spans="16:17" x14ac:dyDescent="0.3">
      <c r="P611" t="s">
        <v>955</v>
      </c>
      <c r="Q611">
        <v>2022</v>
      </c>
    </row>
    <row r="612" spans="16:17" x14ac:dyDescent="0.3">
      <c r="P612" t="s">
        <v>1900</v>
      </c>
      <c r="Q612">
        <v>2022</v>
      </c>
    </row>
    <row r="613" spans="16:17" x14ac:dyDescent="0.3">
      <c r="P613" t="s">
        <v>607</v>
      </c>
      <c r="Q613">
        <v>2022</v>
      </c>
    </row>
    <row r="614" spans="16:17" x14ac:dyDescent="0.3">
      <c r="P614" t="s">
        <v>477</v>
      </c>
      <c r="Q614">
        <v>2022</v>
      </c>
    </row>
    <row r="615" spans="16:17" x14ac:dyDescent="0.3">
      <c r="P615" t="s">
        <v>612</v>
      </c>
      <c r="Q615">
        <v>2022</v>
      </c>
    </row>
    <row r="616" spans="16:17" x14ac:dyDescent="0.3">
      <c r="P616" t="s">
        <v>805</v>
      </c>
      <c r="Q616">
        <v>2022</v>
      </c>
    </row>
    <row r="617" spans="16:17" x14ac:dyDescent="0.3">
      <c r="P617" t="s">
        <v>1902</v>
      </c>
      <c r="Q617">
        <v>2022</v>
      </c>
    </row>
    <row r="618" spans="16:17" x14ac:dyDescent="0.3">
      <c r="P618" t="s">
        <v>1743</v>
      </c>
      <c r="Q618">
        <v>2022</v>
      </c>
    </row>
    <row r="619" spans="16:17" x14ac:dyDescent="0.3">
      <c r="P619" t="s">
        <v>60</v>
      </c>
      <c r="Q619">
        <v>2022</v>
      </c>
    </row>
    <row r="620" spans="16:17" x14ac:dyDescent="0.3">
      <c r="P620" t="s">
        <v>1801</v>
      </c>
      <c r="Q620">
        <v>2022</v>
      </c>
    </row>
    <row r="621" spans="16:17" x14ac:dyDescent="0.3">
      <c r="P621" t="s">
        <v>1104</v>
      </c>
      <c r="Q621">
        <v>2022</v>
      </c>
    </row>
    <row r="622" spans="16:17" x14ac:dyDescent="0.3">
      <c r="P622" t="s">
        <v>1147</v>
      </c>
      <c r="Q622">
        <v>2022</v>
      </c>
    </row>
    <row r="623" spans="16:17" x14ac:dyDescent="0.3">
      <c r="P623" t="s">
        <v>980</v>
      </c>
      <c r="Q623">
        <v>2022</v>
      </c>
    </row>
    <row r="624" spans="16:17" x14ac:dyDescent="0.3">
      <c r="P624" t="s">
        <v>1180</v>
      </c>
      <c r="Q624">
        <v>2022</v>
      </c>
    </row>
    <row r="625" spans="16:17" x14ac:dyDescent="0.3">
      <c r="P625" t="s">
        <v>556</v>
      </c>
      <c r="Q625">
        <v>2022</v>
      </c>
    </row>
    <row r="626" spans="16:17" x14ac:dyDescent="0.3">
      <c r="P626" t="s">
        <v>1909</v>
      </c>
      <c r="Q626">
        <v>2022</v>
      </c>
    </row>
    <row r="627" spans="16:17" x14ac:dyDescent="0.3">
      <c r="P627" t="s">
        <v>1540</v>
      </c>
      <c r="Q627">
        <v>2022</v>
      </c>
    </row>
    <row r="628" spans="16:17" x14ac:dyDescent="0.3">
      <c r="P628" t="s">
        <v>811</v>
      </c>
      <c r="Q628">
        <v>2022</v>
      </c>
    </row>
    <row r="629" spans="16:17" x14ac:dyDescent="0.3">
      <c r="P629" t="s">
        <v>673</v>
      </c>
      <c r="Q629">
        <v>2022</v>
      </c>
    </row>
    <row r="630" spans="16:17" x14ac:dyDescent="0.3">
      <c r="P630" t="s">
        <v>1044</v>
      </c>
      <c r="Q630">
        <v>2022</v>
      </c>
    </row>
    <row r="631" spans="16:17" x14ac:dyDescent="0.3">
      <c r="P631" t="s">
        <v>1912</v>
      </c>
      <c r="Q631">
        <v>2022</v>
      </c>
    </row>
    <row r="632" spans="16:17" x14ac:dyDescent="0.3">
      <c r="P632" t="s">
        <v>1914</v>
      </c>
      <c r="Q632">
        <v>2022</v>
      </c>
    </row>
    <row r="633" spans="16:17" x14ac:dyDescent="0.3">
      <c r="P633" t="s">
        <v>391</v>
      </c>
      <c r="Q633">
        <v>2022</v>
      </c>
    </row>
    <row r="634" spans="16:17" x14ac:dyDescent="0.3">
      <c r="P634" t="s">
        <v>1243</v>
      </c>
      <c r="Q634">
        <v>2022</v>
      </c>
    </row>
    <row r="635" spans="16:17" x14ac:dyDescent="0.3">
      <c r="P635" t="s">
        <v>798</v>
      </c>
      <c r="Q635">
        <v>2022</v>
      </c>
    </row>
    <row r="636" spans="16:17" x14ac:dyDescent="0.3">
      <c r="P636" t="s">
        <v>894</v>
      </c>
      <c r="Q636">
        <v>2022</v>
      </c>
    </row>
    <row r="637" spans="16:17" x14ac:dyDescent="0.3">
      <c r="P637" t="s">
        <v>1329</v>
      </c>
      <c r="Q637">
        <v>2022</v>
      </c>
    </row>
    <row r="638" spans="16:17" x14ac:dyDescent="0.3">
      <c r="P638" t="s">
        <v>1918</v>
      </c>
      <c r="Q638">
        <v>2022</v>
      </c>
    </row>
    <row r="639" spans="16:17" x14ac:dyDescent="0.3">
      <c r="P639" t="s">
        <v>1450</v>
      </c>
      <c r="Q639">
        <v>2022</v>
      </c>
    </row>
    <row r="640" spans="16:17" x14ac:dyDescent="0.3">
      <c r="P640" t="s">
        <v>1750</v>
      </c>
      <c r="Q640">
        <v>2022</v>
      </c>
    </row>
    <row r="641" spans="16:17" x14ac:dyDescent="0.3">
      <c r="P641" t="s">
        <v>679</v>
      </c>
      <c r="Q641">
        <v>2022</v>
      </c>
    </row>
    <row r="642" spans="16:17" x14ac:dyDescent="0.3">
      <c r="P642" t="s">
        <v>470</v>
      </c>
      <c r="Q642">
        <v>2022</v>
      </c>
    </row>
    <row r="643" spans="16:17" x14ac:dyDescent="0.3">
      <c r="P643" t="s">
        <v>601</v>
      </c>
      <c r="Q643">
        <v>2022</v>
      </c>
    </row>
    <row r="644" spans="16:17" x14ac:dyDescent="0.3">
      <c r="P644" t="s">
        <v>1793</v>
      </c>
      <c r="Q644">
        <v>2022</v>
      </c>
    </row>
    <row r="645" spans="16:17" x14ac:dyDescent="0.3">
      <c r="P645" t="s">
        <v>439</v>
      </c>
      <c r="Q645">
        <v>2022</v>
      </c>
    </row>
    <row r="646" spans="16:17" x14ac:dyDescent="0.3">
      <c r="P646" t="s">
        <v>1650</v>
      </c>
      <c r="Q646">
        <v>2022</v>
      </c>
    </row>
    <row r="647" spans="16:17" x14ac:dyDescent="0.3">
      <c r="P647" t="s">
        <v>1922</v>
      </c>
      <c r="Q647">
        <v>2022</v>
      </c>
    </row>
    <row r="648" spans="16:17" x14ac:dyDescent="0.3">
      <c r="P648" t="s">
        <v>880</v>
      </c>
      <c r="Q648">
        <v>2022</v>
      </c>
    </row>
    <row r="649" spans="16:17" x14ac:dyDescent="0.3">
      <c r="P649" t="s">
        <v>285</v>
      </c>
      <c r="Q649">
        <v>2022</v>
      </c>
    </row>
    <row r="650" spans="16:17" x14ac:dyDescent="0.3">
      <c r="P650" t="s">
        <v>1175</v>
      </c>
      <c r="Q650">
        <v>2022</v>
      </c>
    </row>
    <row r="651" spans="16:17" x14ac:dyDescent="0.3">
      <c r="P651" t="s">
        <v>1645</v>
      </c>
      <c r="Q651">
        <v>2022</v>
      </c>
    </row>
    <row r="652" spans="16:17" x14ac:dyDescent="0.3">
      <c r="P652" t="s">
        <v>1813</v>
      </c>
      <c r="Q652">
        <v>2022</v>
      </c>
    </row>
    <row r="653" spans="16:17" x14ac:dyDescent="0.3">
      <c r="P653" t="s">
        <v>1924</v>
      </c>
      <c r="Q653">
        <v>2022</v>
      </c>
    </row>
    <row r="654" spans="16:17" x14ac:dyDescent="0.3">
      <c r="P654" t="s">
        <v>1787</v>
      </c>
      <c r="Q654">
        <v>2022</v>
      </c>
    </row>
    <row r="655" spans="16:17" x14ac:dyDescent="0.3">
      <c r="P655" t="s">
        <v>1519</v>
      </c>
      <c r="Q655">
        <v>2022</v>
      </c>
    </row>
    <row r="656" spans="16:17" x14ac:dyDescent="0.3">
      <c r="P656" t="s">
        <v>1419</v>
      </c>
      <c r="Q656">
        <v>2022</v>
      </c>
    </row>
    <row r="657" spans="16:17" x14ac:dyDescent="0.3">
      <c r="P657" t="s">
        <v>1928</v>
      </c>
      <c r="Q657">
        <v>2022</v>
      </c>
    </row>
    <row r="658" spans="16:17" x14ac:dyDescent="0.3">
      <c r="P658" t="s">
        <v>1057</v>
      </c>
      <c r="Q658">
        <v>2022</v>
      </c>
    </row>
    <row r="659" spans="16:17" x14ac:dyDescent="0.3">
      <c r="P659" t="s">
        <v>197</v>
      </c>
      <c r="Q659">
        <v>2022</v>
      </c>
    </row>
    <row r="660" spans="16:17" x14ac:dyDescent="0.3">
      <c r="P660" t="s">
        <v>1671</v>
      </c>
      <c r="Q660">
        <v>2022</v>
      </c>
    </row>
    <row r="661" spans="16:17" x14ac:dyDescent="0.3">
      <c r="P661" t="s">
        <v>714</v>
      </c>
      <c r="Q661">
        <v>2022</v>
      </c>
    </row>
    <row r="662" spans="16:17" x14ac:dyDescent="0.3">
      <c r="P662" t="s">
        <v>272</v>
      </c>
      <c r="Q662">
        <v>2022</v>
      </c>
    </row>
    <row r="663" spans="16:17" x14ac:dyDescent="0.3">
      <c r="P663" t="s">
        <v>1933</v>
      </c>
      <c r="Q663">
        <v>2022</v>
      </c>
    </row>
    <row r="664" spans="16:17" x14ac:dyDescent="0.3">
      <c r="P664" t="s">
        <v>1935</v>
      </c>
      <c r="Q664">
        <v>2022</v>
      </c>
    </row>
    <row r="665" spans="16:17" x14ac:dyDescent="0.3">
      <c r="P665" t="s">
        <v>676</v>
      </c>
      <c r="Q665">
        <v>2022</v>
      </c>
    </row>
    <row r="666" spans="16:17" x14ac:dyDescent="0.3">
      <c r="P666" t="s">
        <v>1029</v>
      </c>
      <c r="Q666">
        <v>2022</v>
      </c>
    </row>
    <row r="667" spans="16:17" x14ac:dyDescent="0.3">
      <c r="P667" t="s">
        <v>1830</v>
      </c>
      <c r="Q667">
        <v>2022</v>
      </c>
    </row>
    <row r="668" spans="16:17" x14ac:dyDescent="0.3">
      <c r="P668" t="s">
        <v>1738</v>
      </c>
      <c r="Q668">
        <v>2022</v>
      </c>
    </row>
    <row r="669" spans="16:17" x14ac:dyDescent="0.3">
      <c r="P669" t="s">
        <v>1937</v>
      </c>
      <c r="Q669">
        <v>2022</v>
      </c>
    </row>
    <row r="670" spans="16:17" x14ac:dyDescent="0.3">
      <c r="P670" t="s">
        <v>153</v>
      </c>
      <c r="Q670">
        <v>2022</v>
      </c>
    </row>
    <row r="671" spans="16:17" x14ac:dyDescent="0.3">
      <c r="P671" t="s">
        <v>1939</v>
      </c>
      <c r="Q671">
        <v>2022</v>
      </c>
    </row>
    <row r="672" spans="16:17" x14ac:dyDescent="0.3">
      <c r="P672" t="s">
        <v>1260</v>
      </c>
      <c r="Q672">
        <v>2022</v>
      </c>
    </row>
    <row r="673" spans="16:17" x14ac:dyDescent="0.3">
      <c r="P673" t="s">
        <v>1006</v>
      </c>
      <c r="Q673">
        <v>2022</v>
      </c>
    </row>
    <row r="674" spans="16:17" x14ac:dyDescent="0.3">
      <c r="P674" t="s">
        <v>973</v>
      </c>
      <c r="Q674">
        <v>2022</v>
      </c>
    </row>
    <row r="675" spans="16:17" x14ac:dyDescent="0.3">
      <c r="P675" t="s">
        <v>1943</v>
      </c>
      <c r="Q675">
        <v>2022</v>
      </c>
    </row>
    <row r="676" spans="16:17" x14ac:dyDescent="0.3">
      <c r="P676" t="s">
        <v>893</v>
      </c>
      <c r="Q676">
        <v>2022</v>
      </c>
    </row>
    <row r="677" spans="16:17" x14ac:dyDescent="0.3">
      <c r="P677" t="s">
        <v>1448</v>
      </c>
      <c r="Q677">
        <v>2022</v>
      </c>
    </row>
    <row r="678" spans="16:17" x14ac:dyDescent="0.3">
      <c r="P678" t="s">
        <v>875</v>
      </c>
      <c r="Q678">
        <v>2022</v>
      </c>
    </row>
    <row r="679" spans="16:17" x14ac:dyDescent="0.3">
      <c r="P679" t="s">
        <v>1947</v>
      </c>
      <c r="Q679">
        <v>2022</v>
      </c>
    </row>
    <row r="680" spans="16:17" x14ac:dyDescent="0.3">
      <c r="P680" t="s">
        <v>96</v>
      </c>
      <c r="Q680">
        <v>2022</v>
      </c>
    </row>
    <row r="681" spans="16:17" x14ac:dyDescent="0.3">
      <c r="P681" t="s">
        <v>454</v>
      </c>
      <c r="Q681">
        <v>2022</v>
      </c>
    </row>
    <row r="682" spans="16:17" x14ac:dyDescent="0.3">
      <c r="P682" t="s">
        <v>1948</v>
      </c>
      <c r="Q682">
        <v>2022</v>
      </c>
    </row>
    <row r="683" spans="16:17" x14ac:dyDescent="0.3">
      <c r="P683" t="s">
        <v>1410</v>
      </c>
      <c r="Q683">
        <v>2022</v>
      </c>
    </row>
    <row r="684" spans="16:17" x14ac:dyDescent="0.3">
      <c r="P684" t="s">
        <v>1253</v>
      </c>
      <c r="Q684">
        <v>2022</v>
      </c>
    </row>
    <row r="685" spans="16:17" x14ac:dyDescent="0.3">
      <c r="P685" t="s">
        <v>547</v>
      </c>
      <c r="Q685">
        <v>2022</v>
      </c>
    </row>
    <row r="686" spans="16:17" x14ac:dyDescent="0.3">
      <c r="P686" t="s">
        <v>917</v>
      </c>
      <c r="Q686">
        <v>2022</v>
      </c>
    </row>
    <row r="687" spans="16:17" x14ac:dyDescent="0.3">
      <c r="P687" t="s">
        <v>589</v>
      </c>
      <c r="Q687">
        <v>2022</v>
      </c>
    </row>
    <row r="688" spans="16:17" x14ac:dyDescent="0.3">
      <c r="P688" t="s">
        <v>1950</v>
      </c>
      <c r="Q688">
        <v>2022</v>
      </c>
    </row>
    <row r="689" spans="16:17" x14ac:dyDescent="0.3">
      <c r="P689" t="s">
        <v>1953</v>
      </c>
      <c r="Q689">
        <v>2022</v>
      </c>
    </row>
    <row r="690" spans="16:17" x14ac:dyDescent="0.3">
      <c r="P690" t="s">
        <v>1312</v>
      </c>
      <c r="Q690">
        <v>2022</v>
      </c>
    </row>
    <row r="691" spans="16:17" x14ac:dyDescent="0.3">
      <c r="P691" t="s">
        <v>382</v>
      </c>
      <c r="Q691">
        <v>2022</v>
      </c>
    </row>
    <row r="692" spans="16:17" x14ac:dyDescent="0.3">
      <c r="P692" t="s">
        <v>1334</v>
      </c>
      <c r="Q692">
        <v>2022</v>
      </c>
    </row>
    <row r="693" spans="16:17" x14ac:dyDescent="0.3">
      <c r="P693" t="s">
        <v>1690</v>
      </c>
      <c r="Q693">
        <v>2022</v>
      </c>
    </row>
    <row r="694" spans="16:17" x14ac:dyDescent="0.3">
      <c r="P694" t="s">
        <v>1959</v>
      </c>
      <c r="Q694">
        <v>2022</v>
      </c>
    </row>
    <row r="695" spans="16:17" x14ac:dyDescent="0.3">
      <c r="P695" t="s">
        <v>1497</v>
      </c>
      <c r="Q695">
        <v>2022</v>
      </c>
    </row>
    <row r="696" spans="16:17" x14ac:dyDescent="0.3">
      <c r="P696" t="s">
        <v>1053</v>
      </c>
      <c r="Q696">
        <v>2022</v>
      </c>
    </row>
    <row r="697" spans="16:17" x14ac:dyDescent="0.3">
      <c r="P697" t="s">
        <v>909</v>
      </c>
      <c r="Q697">
        <v>2022</v>
      </c>
    </row>
    <row r="698" spans="16:17" x14ac:dyDescent="0.3">
      <c r="P698" t="s">
        <v>1332</v>
      </c>
      <c r="Q698">
        <v>2022</v>
      </c>
    </row>
    <row r="699" spans="16:17" x14ac:dyDescent="0.3">
      <c r="P699" t="s">
        <v>187</v>
      </c>
      <c r="Q699">
        <v>2022</v>
      </c>
    </row>
    <row r="700" spans="16:17" x14ac:dyDescent="0.3">
      <c r="P700" t="s">
        <v>1964</v>
      </c>
      <c r="Q700">
        <v>2022</v>
      </c>
    </row>
    <row r="701" spans="16:17" x14ac:dyDescent="0.3">
      <c r="P701" t="s">
        <v>1965</v>
      </c>
      <c r="Q701">
        <v>2022</v>
      </c>
    </row>
    <row r="702" spans="16:17" x14ac:dyDescent="0.3">
      <c r="P702" t="s">
        <v>1654</v>
      </c>
      <c r="Q702">
        <v>2022</v>
      </c>
    </row>
    <row r="703" spans="16:17" x14ac:dyDescent="0.3">
      <c r="P703" t="s">
        <v>780</v>
      </c>
      <c r="Q703">
        <v>2022</v>
      </c>
    </row>
    <row r="704" spans="16:17" x14ac:dyDescent="0.3">
      <c r="P704" t="s">
        <v>1968</v>
      </c>
      <c r="Q704">
        <v>2022</v>
      </c>
    </row>
    <row r="705" spans="16:17" x14ac:dyDescent="0.3">
      <c r="P705" t="s">
        <v>1970</v>
      </c>
      <c r="Q705">
        <v>2022</v>
      </c>
    </row>
    <row r="706" spans="16:17" x14ac:dyDescent="0.3">
      <c r="P706" t="s">
        <v>467</v>
      </c>
      <c r="Q706">
        <v>2022</v>
      </c>
    </row>
    <row r="707" spans="16:17" x14ac:dyDescent="0.3">
      <c r="P707" t="s">
        <v>1637</v>
      </c>
      <c r="Q707">
        <v>2022</v>
      </c>
    </row>
    <row r="708" spans="16:17" x14ac:dyDescent="0.3">
      <c r="P708" t="s">
        <v>1973</v>
      </c>
      <c r="Q708">
        <v>2022</v>
      </c>
    </row>
    <row r="709" spans="16:17" x14ac:dyDescent="0.3">
      <c r="P709" t="s">
        <v>1858</v>
      </c>
      <c r="Q709">
        <v>2022</v>
      </c>
    </row>
    <row r="710" spans="16:17" x14ac:dyDescent="0.3">
      <c r="P710" t="s">
        <v>1375</v>
      </c>
      <c r="Q710">
        <v>2022</v>
      </c>
    </row>
    <row r="711" spans="16:17" x14ac:dyDescent="0.3">
      <c r="P711" t="s">
        <v>1025</v>
      </c>
      <c r="Q711">
        <v>2022</v>
      </c>
    </row>
    <row r="712" spans="16:17" x14ac:dyDescent="0.3">
      <c r="P712" t="s">
        <v>790</v>
      </c>
      <c r="Q712">
        <v>2022</v>
      </c>
    </row>
    <row r="713" spans="16:17" x14ac:dyDescent="0.3">
      <c r="P713" t="s">
        <v>1440</v>
      </c>
      <c r="Q713">
        <v>2022</v>
      </c>
    </row>
    <row r="714" spans="16:17" x14ac:dyDescent="0.3">
      <c r="P714" t="s">
        <v>912</v>
      </c>
      <c r="Q714">
        <v>2022</v>
      </c>
    </row>
    <row r="715" spans="16:17" x14ac:dyDescent="0.3">
      <c r="P715" t="s">
        <v>1976</v>
      </c>
      <c r="Q715">
        <v>2022</v>
      </c>
    </row>
    <row r="716" spans="16:17" x14ac:dyDescent="0.3">
      <c r="P716" t="s">
        <v>1746</v>
      </c>
      <c r="Q716">
        <v>2022</v>
      </c>
    </row>
    <row r="717" spans="16:17" x14ac:dyDescent="0.3">
      <c r="P717" t="s">
        <v>1979</v>
      </c>
      <c r="Q717">
        <v>2022</v>
      </c>
    </row>
    <row r="718" spans="16:17" x14ac:dyDescent="0.3">
      <c r="P718" t="s">
        <v>1106</v>
      </c>
      <c r="Q718">
        <v>2022</v>
      </c>
    </row>
    <row r="719" spans="16:17" x14ac:dyDescent="0.3">
      <c r="P719" t="s">
        <v>740</v>
      </c>
      <c r="Q719">
        <v>2022</v>
      </c>
    </row>
    <row r="720" spans="16:17" x14ac:dyDescent="0.3">
      <c r="P720" t="s">
        <v>1403</v>
      </c>
      <c r="Q720">
        <v>2022</v>
      </c>
    </row>
    <row r="721" spans="16:17" x14ac:dyDescent="0.3">
      <c r="P721" t="s">
        <v>109</v>
      </c>
      <c r="Q721">
        <v>2022</v>
      </c>
    </row>
    <row r="722" spans="16:17" x14ac:dyDescent="0.3">
      <c r="P722" t="s">
        <v>1635</v>
      </c>
      <c r="Q722">
        <v>2022</v>
      </c>
    </row>
    <row r="723" spans="16:17" x14ac:dyDescent="0.3">
      <c r="P723" t="s">
        <v>282</v>
      </c>
      <c r="Q723">
        <v>2022</v>
      </c>
    </row>
    <row r="724" spans="16:17" x14ac:dyDescent="0.3">
      <c r="P724" t="s">
        <v>683</v>
      </c>
      <c r="Q724">
        <v>2022</v>
      </c>
    </row>
    <row r="725" spans="16:17" x14ac:dyDescent="0.3">
      <c r="P725" t="s">
        <v>1359</v>
      </c>
      <c r="Q725">
        <v>2022</v>
      </c>
    </row>
    <row r="726" spans="16:17" x14ac:dyDescent="0.3">
      <c r="P726" t="s">
        <v>1428</v>
      </c>
      <c r="Q726">
        <v>2022</v>
      </c>
    </row>
    <row r="727" spans="16:17" x14ac:dyDescent="0.3">
      <c r="P727" t="s">
        <v>291</v>
      </c>
      <c r="Q727">
        <v>2022</v>
      </c>
    </row>
    <row r="728" spans="16:17" x14ac:dyDescent="0.3">
      <c r="P728" t="s">
        <v>309</v>
      </c>
      <c r="Q728">
        <v>2022</v>
      </c>
    </row>
    <row r="729" spans="16:17" x14ac:dyDescent="0.3">
      <c r="P729" t="s">
        <v>1988</v>
      </c>
      <c r="Q729">
        <v>2022</v>
      </c>
    </row>
    <row r="730" spans="16:17" x14ac:dyDescent="0.3">
      <c r="P730" t="s">
        <v>400</v>
      </c>
      <c r="Q730">
        <v>2022</v>
      </c>
    </row>
    <row r="731" spans="16:17" x14ac:dyDescent="0.3">
      <c r="P731" t="s">
        <v>924</v>
      </c>
      <c r="Q731">
        <v>2022</v>
      </c>
    </row>
    <row r="732" spans="16:17" x14ac:dyDescent="0.3">
      <c r="P732" t="s">
        <v>1993</v>
      </c>
      <c r="Q732">
        <v>2022</v>
      </c>
    </row>
    <row r="733" spans="16:17" x14ac:dyDescent="0.3">
      <c r="P733" t="s">
        <v>1790</v>
      </c>
      <c r="Q733">
        <v>2022</v>
      </c>
    </row>
    <row r="734" spans="16:17" x14ac:dyDescent="0.3">
      <c r="P734" t="s">
        <v>1996</v>
      </c>
      <c r="Q734">
        <v>2022</v>
      </c>
    </row>
    <row r="735" spans="16:17" x14ac:dyDescent="0.3">
      <c r="P735" t="s">
        <v>419</v>
      </c>
      <c r="Q735">
        <v>2022</v>
      </c>
    </row>
    <row r="736" spans="16:17" x14ac:dyDescent="0.3">
      <c r="P736" t="s">
        <v>1523</v>
      </c>
      <c r="Q736">
        <v>2022</v>
      </c>
    </row>
    <row r="737" spans="16:17" x14ac:dyDescent="0.3">
      <c r="P737" t="s">
        <v>788</v>
      </c>
      <c r="Q737">
        <v>2022</v>
      </c>
    </row>
    <row r="738" spans="16:17" x14ac:dyDescent="0.3">
      <c r="P738" t="s">
        <v>141</v>
      </c>
      <c r="Q738">
        <v>2022</v>
      </c>
    </row>
    <row r="739" spans="16:17" x14ac:dyDescent="0.3">
      <c r="P739" t="s">
        <v>831</v>
      </c>
      <c r="Q739">
        <v>2022</v>
      </c>
    </row>
    <row r="740" spans="16:17" x14ac:dyDescent="0.3">
      <c r="P740" t="s">
        <v>1373</v>
      </c>
      <c r="Q740">
        <v>2022</v>
      </c>
    </row>
    <row r="741" spans="16:17" x14ac:dyDescent="0.3">
      <c r="P741" t="s">
        <v>937</v>
      </c>
      <c r="Q741">
        <v>2022</v>
      </c>
    </row>
    <row r="742" spans="16:17" x14ac:dyDescent="0.3">
      <c r="P742" t="s">
        <v>620</v>
      </c>
      <c r="Q742">
        <v>2022</v>
      </c>
    </row>
    <row r="743" spans="16:17" x14ac:dyDescent="0.3">
      <c r="P743" t="s">
        <v>1179</v>
      </c>
      <c r="Q743">
        <v>2022</v>
      </c>
    </row>
    <row r="744" spans="16:17" x14ac:dyDescent="0.3">
      <c r="P744" t="s">
        <v>507</v>
      </c>
      <c r="Q744">
        <v>2022</v>
      </c>
    </row>
    <row r="745" spans="16:17" x14ac:dyDescent="0.3">
      <c r="P745" t="s">
        <v>833</v>
      </c>
      <c r="Q745">
        <v>2022</v>
      </c>
    </row>
    <row r="746" spans="16:17" x14ac:dyDescent="0.3">
      <c r="P746" t="s">
        <v>1487</v>
      </c>
      <c r="Q746">
        <v>2022</v>
      </c>
    </row>
    <row r="747" spans="16:17" x14ac:dyDescent="0.3">
      <c r="P747" t="s">
        <v>1416</v>
      </c>
      <c r="Q747">
        <v>2022</v>
      </c>
    </row>
    <row r="748" spans="16:17" x14ac:dyDescent="0.3">
      <c r="P748" t="s">
        <v>1496</v>
      </c>
      <c r="Q748">
        <v>2022</v>
      </c>
    </row>
    <row r="749" spans="16:17" x14ac:dyDescent="0.3">
      <c r="P749" t="s">
        <v>511</v>
      </c>
      <c r="Q749">
        <v>2022</v>
      </c>
    </row>
    <row r="750" spans="16:17" x14ac:dyDescent="0.3">
      <c r="P750" t="s">
        <v>1214</v>
      </c>
      <c r="Q750">
        <v>2022</v>
      </c>
    </row>
    <row r="751" spans="16:17" x14ac:dyDescent="0.3">
      <c r="P751" t="s">
        <v>1707</v>
      </c>
      <c r="Q751">
        <v>2022</v>
      </c>
    </row>
    <row r="752" spans="16:17" x14ac:dyDescent="0.3">
      <c r="P752" t="s">
        <v>2013</v>
      </c>
      <c r="Q752">
        <v>2022</v>
      </c>
    </row>
    <row r="753" spans="16:17" x14ac:dyDescent="0.3">
      <c r="P753" t="s">
        <v>1461</v>
      </c>
      <c r="Q753">
        <v>2022</v>
      </c>
    </row>
    <row r="754" spans="16:17" x14ac:dyDescent="0.3">
      <c r="P754" t="s">
        <v>2014</v>
      </c>
      <c r="Q754">
        <v>2022</v>
      </c>
    </row>
    <row r="755" spans="16:17" x14ac:dyDescent="0.3">
      <c r="P755" t="s">
        <v>2015</v>
      </c>
      <c r="Q755">
        <v>2022</v>
      </c>
    </row>
    <row r="756" spans="16:17" x14ac:dyDescent="0.3">
      <c r="P756" t="s">
        <v>1069</v>
      </c>
      <c r="Q756">
        <v>2022</v>
      </c>
    </row>
    <row r="757" spans="16:17" x14ac:dyDescent="0.3">
      <c r="P757" t="s">
        <v>2019</v>
      </c>
      <c r="Q757">
        <v>2022</v>
      </c>
    </row>
    <row r="758" spans="16:17" x14ac:dyDescent="0.3">
      <c r="P758" t="s">
        <v>1394</v>
      </c>
      <c r="Q758">
        <v>2022</v>
      </c>
    </row>
    <row r="759" spans="16:17" x14ac:dyDescent="0.3">
      <c r="P759" t="s">
        <v>1760</v>
      </c>
      <c r="Q759">
        <v>2022</v>
      </c>
    </row>
    <row r="760" spans="16:17" x14ac:dyDescent="0.3">
      <c r="P760" t="s">
        <v>2023</v>
      </c>
      <c r="Q760">
        <v>2022</v>
      </c>
    </row>
    <row r="761" spans="16:17" x14ac:dyDescent="0.3">
      <c r="P761" t="s">
        <v>562</v>
      </c>
      <c r="Q761">
        <v>2022</v>
      </c>
    </row>
    <row r="762" spans="16:17" x14ac:dyDescent="0.3">
      <c r="P762" t="s">
        <v>1279</v>
      </c>
      <c r="Q762">
        <v>2022</v>
      </c>
    </row>
    <row r="763" spans="16:17" x14ac:dyDescent="0.3">
      <c r="P763" t="s">
        <v>1343</v>
      </c>
      <c r="Q763">
        <v>2022</v>
      </c>
    </row>
    <row r="764" spans="16:17" x14ac:dyDescent="0.3">
      <c r="P764" t="s">
        <v>592</v>
      </c>
      <c r="Q764">
        <v>2022</v>
      </c>
    </row>
    <row r="765" spans="16:17" x14ac:dyDescent="0.3">
      <c r="P765" t="s">
        <v>1557</v>
      </c>
      <c r="Q765">
        <v>2022</v>
      </c>
    </row>
    <row r="766" spans="16:17" x14ac:dyDescent="0.3">
      <c r="P766" t="s">
        <v>682</v>
      </c>
      <c r="Q766">
        <v>2022</v>
      </c>
    </row>
    <row r="767" spans="16:17" x14ac:dyDescent="0.3">
      <c r="P767" t="s">
        <v>1290</v>
      </c>
      <c r="Q767">
        <v>2022</v>
      </c>
    </row>
    <row r="768" spans="16:17" x14ac:dyDescent="0.3">
      <c r="P768" t="s">
        <v>11</v>
      </c>
      <c r="Q768">
        <v>2022</v>
      </c>
    </row>
    <row r="769" spans="16:17" x14ac:dyDescent="0.3">
      <c r="P769" t="s">
        <v>1414</v>
      </c>
      <c r="Q769">
        <v>2022</v>
      </c>
    </row>
    <row r="770" spans="16:17" x14ac:dyDescent="0.3">
      <c r="P770" t="s">
        <v>1078</v>
      </c>
      <c r="Q770">
        <v>2022</v>
      </c>
    </row>
    <row r="771" spans="16:17" x14ac:dyDescent="0.3">
      <c r="P771" t="s">
        <v>1145</v>
      </c>
      <c r="Q771">
        <v>2022</v>
      </c>
    </row>
    <row r="772" spans="16:17" x14ac:dyDescent="0.3">
      <c r="P772" t="s">
        <v>609</v>
      </c>
      <c r="Q772">
        <v>2022</v>
      </c>
    </row>
    <row r="773" spans="16:17" x14ac:dyDescent="0.3">
      <c r="P773" t="s">
        <v>2035</v>
      </c>
      <c r="Q773">
        <v>2022</v>
      </c>
    </row>
    <row r="774" spans="16:17" x14ac:dyDescent="0.3">
      <c r="P774" t="s">
        <v>637</v>
      </c>
      <c r="Q774">
        <v>2022</v>
      </c>
    </row>
    <row r="775" spans="16:17" x14ac:dyDescent="0.3">
      <c r="P775" t="s">
        <v>1337</v>
      </c>
      <c r="Q775">
        <v>2022</v>
      </c>
    </row>
    <row r="776" spans="16:17" x14ac:dyDescent="0.3">
      <c r="P776" t="s">
        <v>2039</v>
      </c>
      <c r="Q776">
        <v>2022</v>
      </c>
    </row>
    <row r="777" spans="16:17" x14ac:dyDescent="0.3">
      <c r="P777" t="s">
        <v>2041</v>
      </c>
      <c r="Q777">
        <v>2022</v>
      </c>
    </row>
    <row r="778" spans="16:17" x14ac:dyDescent="0.3">
      <c r="P778" t="s">
        <v>327</v>
      </c>
      <c r="Q778">
        <v>2022</v>
      </c>
    </row>
    <row r="779" spans="16:17" x14ac:dyDescent="0.3">
      <c r="P779" t="s">
        <v>169</v>
      </c>
      <c r="Q779">
        <v>2022</v>
      </c>
    </row>
    <row r="780" spans="16:17" x14ac:dyDescent="0.3">
      <c r="P780" t="s">
        <v>251</v>
      </c>
      <c r="Q780">
        <v>2022</v>
      </c>
    </row>
    <row r="781" spans="16:17" x14ac:dyDescent="0.3">
      <c r="P781" t="s">
        <v>2044</v>
      </c>
      <c r="Q781">
        <v>2022</v>
      </c>
    </row>
    <row r="782" spans="16:17" x14ac:dyDescent="0.3">
      <c r="P782" t="s">
        <v>859</v>
      </c>
      <c r="Q782">
        <v>2022</v>
      </c>
    </row>
    <row r="783" spans="16:17" x14ac:dyDescent="0.3">
      <c r="P783" t="s">
        <v>220</v>
      </c>
      <c r="Q783">
        <v>2022</v>
      </c>
    </row>
    <row r="784" spans="16:17" x14ac:dyDescent="0.3">
      <c r="P784" t="s">
        <v>711</v>
      </c>
      <c r="Q784">
        <v>2022</v>
      </c>
    </row>
    <row r="785" spans="16:17" x14ac:dyDescent="0.3">
      <c r="P785" t="s">
        <v>1678</v>
      </c>
      <c r="Q785">
        <v>2022</v>
      </c>
    </row>
    <row r="786" spans="16:17" x14ac:dyDescent="0.3">
      <c r="P786" t="s">
        <v>891</v>
      </c>
      <c r="Q786">
        <v>2022</v>
      </c>
    </row>
    <row r="787" spans="16:17" x14ac:dyDescent="0.3">
      <c r="P787" t="s">
        <v>133</v>
      </c>
      <c r="Q787">
        <v>2022</v>
      </c>
    </row>
    <row r="788" spans="16:17" x14ac:dyDescent="0.3">
      <c r="P788" t="s">
        <v>535</v>
      </c>
      <c r="Q788">
        <v>2022</v>
      </c>
    </row>
    <row r="789" spans="16:17" x14ac:dyDescent="0.3">
      <c r="P789" t="s">
        <v>554</v>
      </c>
      <c r="Q789">
        <v>2022</v>
      </c>
    </row>
    <row r="790" spans="16:17" x14ac:dyDescent="0.3">
      <c r="P790" t="s">
        <v>2050</v>
      </c>
      <c r="Q790">
        <v>2022</v>
      </c>
    </row>
    <row r="791" spans="16:17" x14ac:dyDescent="0.3">
      <c r="P791" t="s">
        <v>1297</v>
      </c>
      <c r="Q791">
        <v>2022</v>
      </c>
    </row>
    <row r="792" spans="16:17" x14ac:dyDescent="0.3">
      <c r="P792" t="s">
        <v>2055</v>
      </c>
      <c r="Q792">
        <v>2022</v>
      </c>
    </row>
    <row r="793" spans="16:17" x14ac:dyDescent="0.3">
      <c r="P793" t="s">
        <v>1548</v>
      </c>
      <c r="Q793">
        <v>2022</v>
      </c>
    </row>
    <row r="794" spans="16:17" x14ac:dyDescent="0.3">
      <c r="P794" t="s">
        <v>1521</v>
      </c>
      <c r="Q794">
        <v>2022</v>
      </c>
    </row>
    <row r="795" spans="16:17" x14ac:dyDescent="0.3">
      <c r="P795" t="s">
        <v>2059</v>
      </c>
      <c r="Q795">
        <v>2022</v>
      </c>
    </row>
    <row r="796" spans="16:17" x14ac:dyDescent="0.3">
      <c r="P796" t="s">
        <v>525</v>
      </c>
      <c r="Q796">
        <v>2022</v>
      </c>
    </row>
    <row r="797" spans="16:17" x14ac:dyDescent="0.3">
      <c r="P797" t="s">
        <v>2062</v>
      </c>
      <c r="Q797">
        <v>2022</v>
      </c>
    </row>
    <row r="798" spans="16:17" x14ac:dyDescent="0.3">
      <c r="P798" t="s">
        <v>1480</v>
      </c>
      <c r="Q798">
        <v>2022</v>
      </c>
    </row>
    <row r="799" spans="16:17" x14ac:dyDescent="0.3">
      <c r="P799" t="s">
        <v>595</v>
      </c>
      <c r="Q799">
        <v>2022</v>
      </c>
    </row>
    <row r="800" spans="16:17" x14ac:dyDescent="0.3">
      <c r="P800" t="s">
        <v>445</v>
      </c>
      <c r="Q800">
        <v>2022</v>
      </c>
    </row>
    <row r="801" spans="16:17" x14ac:dyDescent="0.3">
      <c r="P801" t="s">
        <v>2066</v>
      </c>
      <c r="Q801">
        <v>2022</v>
      </c>
    </row>
    <row r="802" spans="16:17" x14ac:dyDescent="0.3">
      <c r="P802" t="s">
        <v>2067</v>
      </c>
      <c r="Q802">
        <v>2022</v>
      </c>
    </row>
    <row r="803" spans="16:17" x14ac:dyDescent="0.3">
      <c r="P803" t="s">
        <v>1273</v>
      </c>
      <c r="Q803">
        <v>2022</v>
      </c>
    </row>
    <row r="804" spans="16:17" x14ac:dyDescent="0.3">
      <c r="P804" t="s">
        <v>1269</v>
      </c>
      <c r="Q804">
        <v>2022</v>
      </c>
    </row>
    <row r="805" spans="16:17" x14ac:dyDescent="0.3">
      <c r="P805" t="s">
        <v>1005</v>
      </c>
      <c r="Q805">
        <v>2022</v>
      </c>
    </row>
    <row r="806" spans="16:17" x14ac:dyDescent="0.3">
      <c r="P806" t="s">
        <v>850</v>
      </c>
      <c r="Q806">
        <v>2022</v>
      </c>
    </row>
    <row r="807" spans="16:17" x14ac:dyDescent="0.3">
      <c r="P807" t="s">
        <v>947</v>
      </c>
      <c r="Q807">
        <v>2022</v>
      </c>
    </row>
    <row r="808" spans="16:17" x14ac:dyDescent="0.3">
      <c r="P808" t="s">
        <v>394</v>
      </c>
      <c r="Q808">
        <v>2022</v>
      </c>
    </row>
    <row r="809" spans="16:17" x14ac:dyDescent="0.3">
      <c r="P809" t="s">
        <v>1202</v>
      </c>
      <c r="Q809">
        <v>2022</v>
      </c>
    </row>
    <row r="810" spans="16:17" x14ac:dyDescent="0.3">
      <c r="P810" t="s">
        <v>2073</v>
      </c>
      <c r="Q810">
        <v>2022</v>
      </c>
    </row>
    <row r="811" spans="16:17" x14ac:dyDescent="0.3">
      <c r="P811" t="s">
        <v>744</v>
      </c>
      <c r="Q811">
        <v>2022</v>
      </c>
    </row>
    <row r="812" spans="16:17" x14ac:dyDescent="0.3">
      <c r="P812" t="s">
        <v>532</v>
      </c>
      <c r="Q812">
        <v>2022</v>
      </c>
    </row>
    <row r="813" spans="16:17" x14ac:dyDescent="0.3">
      <c r="P813" t="s">
        <v>1469</v>
      </c>
      <c r="Q813">
        <v>2022</v>
      </c>
    </row>
    <row r="814" spans="16:17" x14ac:dyDescent="0.3">
      <c r="P814" t="s">
        <v>458</v>
      </c>
      <c r="Q814">
        <v>2022</v>
      </c>
    </row>
    <row r="815" spans="16:17" x14ac:dyDescent="0.3">
      <c r="P815" t="s">
        <v>1291</v>
      </c>
      <c r="Q815">
        <v>2022</v>
      </c>
    </row>
    <row r="816" spans="16:17" x14ac:dyDescent="0.3">
      <c r="P816" t="s">
        <v>861</v>
      </c>
      <c r="Q816">
        <v>2022</v>
      </c>
    </row>
    <row r="817" spans="16:17" x14ac:dyDescent="0.3">
      <c r="P817" t="s">
        <v>56</v>
      </c>
      <c r="Q817">
        <v>2022</v>
      </c>
    </row>
    <row r="818" spans="16:17" x14ac:dyDescent="0.3">
      <c r="P818" t="s">
        <v>991</v>
      </c>
      <c r="Q818">
        <v>2022</v>
      </c>
    </row>
    <row r="819" spans="16:17" x14ac:dyDescent="0.3">
      <c r="P819" t="s">
        <v>1345</v>
      </c>
      <c r="Q819">
        <v>2022</v>
      </c>
    </row>
    <row r="820" spans="16:17" x14ac:dyDescent="0.3">
      <c r="P820" t="s">
        <v>1289</v>
      </c>
      <c r="Q820">
        <v>2022</v>
      </c>
    </row>
    <row r="821" spans="16:17" x14ac:dyDescent="0.3">
      <c r="P821" t="s">
        <v>624</v>
      </c>
      <c r="Q821">
        <v>2022</v>
      </c>
    </row>
    <row r="822" spans="16:17" x14ac:dyDescent="0.3">
      <c r="P822" t="s">
        <v>359</v>
      </c>
      <c r="Q822">
        <v>2022</v>
      </c>
    </row>
    <row r="823" spans="16:17" x14ac:dyDescent="0.3">
      <c r="P823" t="s">
        <v>182</v>
      </c>
      <c r="Q823">
        <v>2022</v>
      </c>
    </row>
    <row r="824" spans="16:17" x14ac:dyDescent="0.3">
      <c r="P824" t="s">
        <v>48</v>
      </c>
      <c r="Q824">
        <v>2022</v>
      </c>
    </row>
    <row r="825" spans="16:17" x14ac:dyDescent="0.3">
      <c r="P825" t="s">
        <v>2081</v>
      </c>
      <c r="Q825">
        <v>2022</v>
      </c>
    </row>
    <row r="826" spans="16:17" x14ac:dyDescent="0.3">
      <c r="P826" t="s">
        <v>270</v>
      </c>
      <c r="Q826">
        <v>2022</v>
      </c>
    </row>
    <row r="827" spans="16:17" x14ac:dyDescent="0.3">
      <c r="P827" t="s">
        <v>1778</v>
      </c>
      <c r="Q827">
        <v>2022</v>
      </c>
    </row>
    <row r="828" spans="16:17" x14ac:dyDescent="0.3">
      <c r="P828" t="s">
        <v>121</v>
      </c>
      <c r="Q828">
        <v>2022</v>
      </c>
    </row>
    <row r="829" spans="16:17" x14ac:dyDescent="0.3">
      <c r="P829" t="s">
        <v>822</v>
      </c>
      <c r="Q829">
        <v>2022</v>
      </c>
    </row>
    <row r="830" spans="16:17" x14ac:dyDescent="0.3">
      <c r="P830" t="s">
        <v>2085</v>
      </c>
      <c r="Q830">
        <v>2022</v>
      </c>
    </row>
    <row r="831" spans="16:17" x14ac:dyDescent="0.3">
      <c r="P831" t="s">
        <v>904</v>
      </c>
      <c r="Q831">
        <v>2022</v>
      </c>
    </row>
    <row r="832" spans="16:17" x14ac:dyDescent="0.3">
      <c r="P832" t="s">
        <v>1079</v>
      </c>
      <c r="Q832">
        <v>2022</v>
      </c>
    </row>
    <row r="833" spans="16:17" x14ac:dyDescent="0.3">
      <c r="P833" t="s">
        <v>1216</v>
      </c>
      <c r="Q833">
        <v>2022</v>
      </c>
    </row>
    <row r="834" spans="16:17" x14ac:dyDescent="0.3">
      <c r="P834" t="s">
        <v>1795</v>
      </c>
      <c r="Q834">
        <v>2022</v>
      </c>
    </row>
    <row r="835" spans="16:17" x14ac:dyDescent="0.3">
      <c r="P835" t="s">
        <v>2090</v>
      </c>
      <c r="Q835">
        <v>2022</v>
      </c>
    </row>
    <row r="836" spans="16:17" x14ac:dyDescent="0.3">
      <c r="P836" t="s">
        <v>2093</v>
      </c>
      <c r="Q836">
        <v>2022</v>
      </c>
    </row>
    <row r="837" spans="16:17" x14ac:dyDescent="0.3">
      <c r="P837" t="s">
        <v>538</v>
      </c>
      <c r="Q837">
        <v>2022</v>
      </c>
    </row>
    <row r="838" spans="16:17" x14ac:dyDescent="0.3">
      <c r="P838" t="s">
        <v>345</v>
      </c>
      <c r="Q838">
        <v>2022</v>
      </c>
    </row>
    <row r="839" spans="16:17" x14ac:dyDescent="0.3">
      <c r="P839" t="s">
        <v>219</v>
      </c>
      <c r="Q839">
        <v>2022</v>
      </c>
    </row>
    <row r="840" spans="16:17" x14ac:dyDescent="0.3">
      <c r="P840" t="s">
        <v>2096</v>
      </c>
      <c r="Q840">
        <v>2022</v>
      </c>
    </row>
    <row r="841" spans="16:17" x14ac:dyDescent="0.3">
      <c r="P841" t="s">
        <v>2097</v>
      </c>
      <c r="Q841">
        <v>2022</v>
      </c>
    </row>
    <row r="842" spans="16:17" x14ac:dyDescent="0.3">
      <c r="P842" t="s">
        <v>1169</v>
      </c>
      <c r="Q842">
        <v>2022</v>
      </c>
    </row>
    <row r="843" spans="16:17" x14ac:dyDescent="0.3">
      <c r="P843" t="s">
        <v>447</v>
      </c>
      <c r="Q843">
        <v>2022</v>
      </c>
    </row>
    <row r="844" spans="16:17" x14ac:dyDescent="0.3">
      <c r="P844" t="s">
        <v>246</v>
      </c>
      <c r="Q844">
        <v>2022</v>
      </c>
    </row>
    <row r="845" spans="16:17" x14ac:dyDescent="0.3">
      <c r="P845" t="s">
        <v>2102</v>
      </c>
      <c r="Q845">
        <v>2022</v>
      </c>
    </row>
    <row r="846" spans="16:17" x14ac:dyDescent="0.3">
      <c r="P846" t="s">
        <v>1559</v>
      </c>
      <c r="Q846">
        <v>2022</v>
      </c>
    </row>
    <row r="847" spans="16:17" x14ac:dyDescent="0.3">
      <c r="P847" t="s">
        <v>2103</v>
      </c>
      <c r="Q847">
        <v>2022</v>
      </c>
    </row>
    <row r="848" spans="16:17" x14ac:dyDescent="0.3">
      <c r="P848" t="s">
        <v>2105</v>
      </c>
      <c r="Q848">
        <v>2022</v>
      </c>
    </row>
    <row r="849" spans="16:17" x14ac:dyDescent="0.3">
      <c r="P849" t="s">
        <v>2106</v>
      </c>
      <c r="Q849">
        <v>2022</v>
      </c>
    </row>
    <row r="850" spans="16:17" x14ac:dyDescent="0.3">
      <c r="P850" t="s">
        <v>663</v>
      </c>
      <c r="Q850">
        <v>2022</v>
      </c>
    </row>
    <row r="851" spans="16:17" x14ac:dyDescent="0.3">
      <c r="P851" t="s">
        <v>1844</v>
      </c>
      <c r="Q851">
        <v>2022</v>
      </c>
    </row>
    <row r="852" spans="16:17" x14ac:dyDescent="0.3">
      <c r="P852" t="s">
        <v>1314</v>
      </c>
      <c r="Q852">
        <v>2022</v>
      </c>
    </row>
    <row r="853" spans="16:17" x14ac:dyDescent="0.3">
      <c r="P853" t="s">
        <v>431</v>
      </c>
      <c r="Q853">
        <v>2022</v>
      </c>
    </row>
    <row r="854" spans="16:17" x14ac:dyDescent="0.3">
      <c r="P854" t="s">
        <v>2109</v>
      </c>
      <c r="Q854">
        <v>2022</v>
      </c>
    </row>
    <row r="855" spans="16:17" x14ac:dyDescent="0.3">
      <c r="P855" t="s">
        <v>74</v>
      </c>
      <c r="Q855">
        <v>2022</v>
      </c>
    </row>
    <row r="856" spans="16:17" x14ac:dyDescent="0.3">
      <c r="P856" t="s">
        <v>1468</v>
      </c>
      <c r="Q856">
        <v>2022</v>
      </c>
    </row>
    <row r="857" spans="16:17" x14ac:dyDescent="0.3">
      <c r="P857" t="s">
        <v>2113</v>
      </c>
      <c r="Q857">
        <v>2022</v>
      </c>
    </row>
    <row r="858" spans="16:17" x14ac:dyDescent="0.3">
      <c r="P858" t="s">
        <v>734</v>
      </c>
      <c r="Q858">
        <v>2022</v>
      </c>
    </row>
    <row r="859" spans="16:17" x14ac:dyDescent="0.3">
      <c r="P859" t="s">
        <v>2114</v>
      </c>
      <c r="Q859">
        <v>2022</v>
      </c>
    </row>
    <row r="860" spans="16:17" x14ac:dyDescent="0.3">
      <c r="P860" t="s">
        <v>1225</v>
      </c>
      <c r="Q860">
        <v>2022</v>
      </c>
    </row>
    <row r="861" spans="16:17" x14ac:dyDescent="0.3">
      <c r="P861" t="s">
        <v>961</v>
      </c>
      <c r="Q861">
        <v>2022</v>
      </c>
    </row>
    <row r="862" spans="16:17" x14ac:dyDescent="0.3">
      <c r="P862" t="s">
        <v>2117</v>
      </c>
      <c r="Q862">
        <v>2022</v>
      </c>
    </row>
    <row r="863" spans="16:17" x14ac:dyDescent="0.3">
      <c r="P863" t="s">
        <v>1667</v>
      </c>
      <c r="Q863">
        <v>2022</v>
      </c>
    </row>
    <row r="864" spans="16:17" x14ac:dyDescent="0.3">
      <c r="P864" t="s">
        <v>1536</v>
      </c>
      <c r="Q864">
        <v>2022</v>
      </c>
    </row>
    <row r="865" spans="16:17" x14ac:dyDescent="0.3">
      <c r="P865" t="s">
        <v>877</v>
      </c>
      <c r="Q865">
        <v>2022</v>
      </c>
    </row>
    <row r="866" spans="16:17" x14ac:dyDescent="0.3">
      <c r="P866" t="s">
        <v>28</v>
      </c>
      <c r="Q866">
        <v>2022</v>
      </c>
    </row>
    <row r="867" spans="16:17" x14ac:dyDescent="0.3">
      <c r="P867" t="s">
        <v>569</v>
      </c>
      <c r="Q867">
        <v>2022</v>
      </c>
    </row>
    <row r="868" spans="16:17" x14ac:dyDescent="0.3">
      <c r="P868" t="s">
        <v>2119</v>
      </c>
      <c r="Q868">
        <v>2022</v>
      </c>
    </row>
    <row r="869" spans="16:17" x14ac:dyDescent="0.3">
      <c r="P869" t="s">
        <v>378</v>
      </c>
      <c r="Q869">
        <v>2022</v>
      </c>
    </row>
    <row r="870" spans="16:17" x14ac:dyDescent="0.3">
      <c r="P870" t="s">
        <v>1123</v>
      </c>
      <c r="Q870">
        <v>2022</v>
      </c>
    </row>
    <row r="871" spans="16:17" x14ac:dyDescent="0.3">
      <c r="P871" t="s">
        <v>1780</v>
      </c>
      <c r="Q871">
        <v>2022</v>
      </c>
    </row>
    <row r="872" spans="16:17" x14ac:dyDescent="0.3">
      <c r="P872" t="s">
        <v>34</v>
      </c>
      <c r="Q872">
        <v>2022</v>
      </c>
    </row>
    <row r="873" spans="16:17" x14ac:dyDescent="0.3">
      <c r="P873" t="s">
        <v>975</v>
      </c>
      <c r="Q873">
        <v>2022</v>
      </c>
    </row>
    <row r="874" spans="16:17" x14ac:dyDescent="0.3">
      <c r="P874" t="s">
        <v>1183</v>
      </c>
      <c r="Q874">
        <v>2022</v>
      </c>
    </row>
    <row r="875" spans="16:17" x14ac:dyDescent="0.3">
      <c r="P875" t="s">
        <v>2126</v>
      </c>
      <c r="Q875">
        <v>2022</v>
      </c>
    </row>
    <row r="876" spans="16:17" x14ac:dyDescent="0.3">
      <c r="P876" t="s">
        <v>919</v>
      </c>
      <c r="Q876">
        <v>2022</v>
      </c>
    </row>
    <row r="877" spans="16:17" x14ac:dyDescent="0.3">
      <c r="P877" t="s">
        <v>1014</v>
      </c>
      <c r="Q877">
        <v>2022</v>
      </c>
    </row>
    <row r="878" spans="16:17" x14ac:dyDescent="0.3">
      <c r="P878" t="s">
        <v>222</v>
      </c>
      <c r="Q878">
        <v>2022</v>
      </c>
    </row>
    <row r="879" spans="16:17" x14ac:dyDescent="0.3">
      <c r="P879" t="s">
        <v>2128</v>
      </c>
      <c r="Q879">
        <v>2022</v>
      </c>
    </row>
    <row r="880" spans="16:17" x14ac:dyDescent="0.3">
      <c r="P880" t="s">
        <v>796</v>
      </c>
      <c r="Q880">
        <v>2022</v>
      </c>
    </row>
    <row r="881" spans="16:17" x14ac:dyDescent="0.3">
      <c r="P881" t="s">
        <v>1124</v>
      </c>
      <c r="Q881">
        <v>2022</v>
      </c>
    </row>
    <row r="882" spans="16:17" x14ac:dyDescent="0.3">
      <c r="P882" t="s">
        <v>686</v>
      </c>
      <c r="Q882">
        <v>2022</v>
      </c>
    </row>
    <row r="883" spans="16:17" x14ac:dyDescent="0.3">
      <c r="P883" t="s">
        <v>2133</v>
      </c>
      <c r="Q883">
        <v>2022</v>
      </c>
    </row>
    <row r="884" spans="16:17" x14ac:dyDescent="0.3">
      <c r="P884" t="s">
        <v>1665</v>
      </c>
      <c r="Q884">
        <v>2022</v>
      </c>
    </row>
    <row r="885" spans="16:17" x14ac:dyDescent="0.3">
      <c r="P885" t="s">
        <v>1165</v>
      </c>
      <c r="Q885">
        <v>2022</v>
      </c>
    </row>
    <row r="886" spans="16:17" x14ac:dyDescent="0.3">
      <c r="P886" t="s">
        <v>415</v>
      </c>
      <c r="Q886">
        <v>2022</v>
      </c>
    </row>
    <row r="887" spans="16:17" x14ac:dyDescent="0.3">
      <c r="P887" t="s">
        <v>770</v>
      </c>
      <c r="Q887">
        <v>2022</v>
      </c>
    </row>
    <row r="888" spans="16:17" x14ac:dyDescent="0.3">
      <c r="P888" t="s">
        <v>516</v>
      </c>
      <c r="Q888">
        <v>2022</v>
      </c>
    </row>
    <row r="889" spans="16:17" x14ac:dyDescent="0.3">
      <c r="P889" t="s">
        <v>307</v>
      </c>
      <c r="Q889">
        <v>2022</v>
      </c>
    </row>
    <row r="890" spans="16:17" x14ac:dyDescent="0.3">
      <c r="P890" t="s">
        <v>2139</v>
      </c>
      <c r="Q890">
        <v>2022</v>
      </c>
    </row>
    <row r="891" spans="16:17" x14ac:dyDescent="0.3">
      <c r="P891" t="s">
        <v>2140</v>
      </c>
      <c r="Q891">
        <v>2022</v>
      </c>
    </row>
    <row r="892" spans="16:17" x14ac:dyDescent="0.3">
      <c r="P892" t="s">
        <v>1546</v>
      </c>
      <c r="Q892">
        <v>2022</v>
      </c>
    </row>
    <row r="893" spans="16:17" x14ac:dyDescent="0.3">
      <c r="P893" t="s">
        <v>1805</v>
      </c>
      <c r="Q893">
        <v>2022</v>
      </c>
    </row>
    <row r="894" spans="16:17" x14ac:dyDescent="0.3">
      <c r="P894" t="s">
        <v>1371</v>
      </c>
      <c r="Q894">
        <v>2022</v>
      </c>
    </row>
    <row r="895" spans="16:17" x14ac:dyDescent="0.3">
      <c r="P895" t="s">
        <v>2147</v>
      </c>
      <c r="Q895">
        <v>2022</v>
      </c>
    </row>
    <row r="896" spans="16:17" x14ac:dyDescent="0.3">
      <c r="P896" t="s">
        <v>1174</v>
      </c>
      <c r="Q896">
        <v>2022</v>
      </c>
    </row>
    <row r="897" spans="16:17" x14ac:dyDescent="0.3">
      <c r="P897" t="s">
        <v>492</v>
      </c>
      <c r="Q897">
        <v>2022</v>
      </c>
    </row>
    <row r="898" spans="16:17" x14ac:dyDescent="0.3">
      <c r="P898" t="s">
        <v>2149</v>
      </c>
      <c r="Q898">
        <v>2022</v>
      </c>
    </row>
    <row r="899" spans="16:17" x14ac:dyDescent="0.3">
      <c r="P899" t="s">
        <v>1305</v>
      </c>
      <c r="Q899">
        <v>2022</v>
      </c>
    </row>
    <row r="900" spans="16:17" x14ac:dyDescent="0.3">
      <c r="P900" t="s">
        <v>1721</v>
      </c>
      <c r="Q900">
        <v>2022</v>
      </c>
    </row>
    <row r="901" spans="16:17" x14ac:dyDescent="0.3">
      <c r="P901" t="s">
        <v>1740</v>
      </c>
      <c r="Q901">
        <v>2022</v>
      </c>
    </row>
    <row r="902" spans="16:17" x14ac:dyDescent="0.3">
      <c r="P902" t="s">
        <v>521</v>
      </c>
      <c r="Q902">
        <v>2022</v>
      </c>
    </row>
    <row r="903" spans="16:17" x14ac:dyDescent="0.3">
      <c r="P903" t="s">
        <v>902</v>
      </c>
      <c r="Q903">
        <v>2022</v>
      </c>
    </row>
    <row r="904" spans="16:17" x14ac:dyDescent="0.3">
      <c r="P904" t="s">
        <v>1842</v>
      </c>
      <c r="Q904">
        <v>2022</v>
      </c>
    </row>
    <row r="905" spans="16:17" x14ac:dyDescent="0.3">
      <c r="P905" t="s">
        <v>235</v>
      </c>
      <c r="Q905">
        <v>2022</v>
      </c>
    </row>
    <row r="906" spans="16:17" x14ac:dyDescent="0.3">
      <c r="P906" t="s">
        <v>1516</v>
      </c>
      <c r="Q906">
        <v>2022</v>
      </c>
    </row>
    <row r="907" spans="16:17" x14ac:dyDescent="0.3">
      <c r="P907" t="s">
        <v>1753</v>
      </c>
      <c r="Q907">
        <v>2022</v>
      </c>
    </row>
    <row r="908" spans="16:17" x14ac:dyDescent="0.3">
      <c r="P908" t="s">
        <v>2158</v>
      </c>
      <c r="Q908">
        <v>2022</v>
      </c>
    </row>
    <row r="909" spans="16:17" x14ac:dyDescent="0.3">
      <c r="P909" t="s">
        <v>71</v>
      </c>
      <c r="Q909">
        <v>2022</v>
      </c>
    </row>
    <row r="910" spans="16:17" x14ac:dyDescent="0.3">
      <c r="P910" t="s">
        <v>173</v>
      </c>
      <c r="Q910">
        <v>2022</v>
      </c>
    </row>
    <row r="911" spans="16:17" x14ac:dyDescent="0.3">
      <c r="P911" t="s">
        <v>1865</v>
      </c>
      <c r="Q911">
        <v>2022</v>
      </c>
    </row>
    <row r="912" spans="16:17" x14ac:dyDescent="0.3">
      <c r="P912" t="s">
        <v>2164</v>
      </c>
      <c r="Q912">
        <v>2022</v>
      </c>
    </row>
    <row r="913" spans="16:17" x14ac:dyDescent="0.3">
      <c r="P913" t="s">
        <v>1244</v>
      </c>
      <c r="Q913">
        <v>2022</v>
      </c>
    </row>
    <row r="914" spans="16:17" x14ac:dyDescent="0.3">
      <c r="P914" t="s">
        <v>489</v>
      </c>
      <c r="Q914">
        <v>2022</v>
      </c>
    </row>
    <row r="915" spans="16:17" x14ac:dyDescent="0.3">
      <c r="P915" t="s">
        <v>2166</v>
      </c>
      <c r="Q915">
        <v>2022</v>
      </c>
    </row>
    <row r="916" spans="16:17" x14ac:dyDescent="0.3">
      <c r="P916" t="s">
        <v>2168</v>
      </c>
      <c r="Q916">
        <v>2022</v>
      </c>
    </row>
    <row r="917" spans="16:17" x14ac:dyDescent="0.3">
      <c r="P917" t="s">
        <v>52</v>
      </c>
      <c r="Q917">
        <v>2022</v>
      </c>
    </row>
    <row r="918" spans="16:17" x14ac:dyDescent="0.3">
      <c r="P918" t="s">
        <v>959</v>
      </c>
      <c r="Q918">
        <v>2022</v>
      </c>
    </row>
    <row r="919" spans="16:17" x14ac:dyDescent="0.3">
      <c r="P919" t="s">
        <v>771</v>
      </c>
      <c r="Q919">
        <v>2022</v>
      </c>
    </row>
    <row r="920" spans="16:17" x14ac:dyDescent="0.3">
      <c r="P920" t="s">
        <v>923</v>
      </c>
      <c r="Q920">
        <v>2022</v>
      </c>
    </row>
    <row r="921" spans="16:17" x14ac:dyDescent="0.3">
      <c r="P921" t="s">
        <v>1431</v>
      </c>
      <c r="Q921">
        <v>2022</v>
      </c>
    </row>
    <row r="922" spans="16:17" x14ac:dyDescent="0.3">
      <c r="P922" t="s">
        <v>881</v>
      </c>
      <c r="Q922">
        <v>2022</v>
      </c>
    </row>
    <row r="923" spans="16:17" x14ac:dyDescent="0.3">
      <c r="P923" t="s">
        <v>1454</v>
      </c>
      <c r="Q923">
        <v>2022</v>
      </c>
    </row>
    <row r="924" spans="16:17" x14ac:dyDescent="0.3">
      <c r="P924" t="s">
        <v>178</v>
      </c>
      <c r="Q924">
        <v>2022</v>
      </c>
    </row>
    <row r="925" spans="16:17" x14ac:dyDescent="0.3">
      <c r="P925" t="s">
        <v>1188</v>
      </c>
      <c r="Q925">
        <v>2022</v>
      </c>
    </row>
    <row r="926" spans="16:17" x14ac:dyDescent="0.3">
      <c r="P926" t="s">
        <v>927</v>
      </c>
      <c r="Q926">
        <v>2022</v>
      </c>
    </row>
    <row r="927" spans="16:17" x14ac:dyDescent="0.3">
      <c r="P927" t="s">
        <v>1150</v>
      </c>
      <c r="Q927">
        <v>2022</v>
      </c>
    </row>
    <row r="928" spans="16:17" x14ac:dyDescent="0.3">
      <c r="P928" t="s">
        <v>1426</v>
      </c>
      <c r="Q928">
        <v>2022</v>
      </c>
    </row>
    <row r="929" spans="16:17" x14ac:dyDescent="0.3">
      <c r="P929" t="s">
        <v>1799</v>
      </c>
      <c r="Q929">
        <v>2022</v>
      </c>
    </row>
    <row r="930" spans="16:17" x14ac:dyDescent="0.3">
      <c r="P930" t="s">
        <v>502</v>
      </c>
      <c r="Q930">
        <v>2022</v>
      </c>
    </row>
    <row r="931" spans="16:17" x14ac:dyDescent="0.3">
      <c r="P931" t="s">
        <v>841</v>
      </c>
      <c r="Q931">
        <v>2022</v>
      </c>
    </row>
    <row r="932" spans="16:17" x14ac:dyDescent="0.3">
      <c r="P932" t="s">
        <v>2176</v>
      </c>
      <c r="Q932">
        <v>2022</v>
      </c>
    </row>
    <row r="933" spans="16:17" x14ac:dyDescent="0.3">
      <c r="P933" t="s">
        <v>1695</v>
      </c>
      <c r="Q933">
        <v>2022</v>
      </c>
    </row>
    <row r="934" spans="16:17" x14ac:dyDescent="0.3">
      <c r="P934" t="s">
        <v>1491</v>
      </c>
      <c r="Q934">
        <v>2022</v>
      </c>
    </row>
    <row r="935" spans="16:17" x14ac:dyDescent="0.3">
      <c r="P935" t="s">
        <v>2178</v>
      </c>
      <c r="Q935">
        <v>2022</v>
      </c>
    </row>
    <row r="936" spans="16:17" x14ac:dyDescent="0.3">
      <c r="P936" t="s">
        <v>751</v>
      </c>
      <c r="Q936">
        <v>2022</v>
      </c>
    </row>
    <row r="937" spans="16:17" x14ac:dyDescent="0.3">
      <c r="P937" t="s">
        <v>2181</v>
      </c>
      <c r="Q937">
        <v>2022</v>
      </c>
    </row>
    <row r="938" spans="16:17" x14ac:dyDescent="0.3">
      <c r="P938" t="s">
        <v>2185</v>
      </c>
      <c r="Q938">
        <v>2022</v>
      </c>
    </row>
    <row r="939" spans="16:17" x14ac:dyDescent="0.3">
      <c r="P939" t="s">
        <v>591</v>
      </c>
      <c r="Q939">
        <v>2022</v>
      </c>
    </row>
    <row r="940" spans="16:17" x14ac:dyDescent="0.3">
      <c r="P940" t="s">
        <v>669</v>
      </c>
      <c r="Q940">
        <v>2022</v>
      </c>
    </row>
    <row r="941" spans="16:17" x14ac:dyDescent="0.3">
      <c r="P941" t="s">
        <v>500</v>
      </c>
      <c r="Q941">
        <v>2022</v>
      </c>
    </row>
    <row r="942" spans="16:17" x14ac:dyDescent="0.3">
      <c r="P942" t="s">
        <v>230</v>
      </c>
      <c r="Q942">
        <v>2022</v>
      </c>
    </row>
    <row r="943" spans="16:17" x14ac:dyDescent="0.3">
      <c r="P943" t="s">
        <v>1549</v>
      </c>
      <c r="Q943">
        <v>2022</v>
      </c>
    </row>
    <row r="944" spans="16:17" x14ac:dyDescent="0.3">
      <c r="P944" t="s">
        <v>1565</v>
      </c>
      <c r="Q944">
        <v>2022</v>
      </c>
    </row>
    <row r="945" spans="16:17" x14ac:dyDescent="0.3">
      <c r="P945" t="s">
        <v>719</v>
      </c>
      <c r="Q945">
        <v>2022</v>
      </c>
    </row>
    <row r="946" spans="16:17" x14ac:dyDescent="0.3">
      <c r="P946" t="s">
        <v>2190</v>
      </c>
      <c r="Q946">
        <v>2022</v>
      </c>
    </row>
    <row r="947" spans="16:17" x14ac:dyDescent="0.3">
      <c r="P947" t="s">
        <v>1783</v>
      </c>
      <c r="Q947">
        <v>2022</v>
      </c>
    </row>
    <row r="948" spans="16:17" x14ac:dyDescent="0.3">
      <c r="P948" t="s">
        <v>145</v>
      </c>
      <c r="Q948">
        <v>2022</v>
      </c>
    </row>
    <row r="949" spans="16:17" x14ac:dyDescent="0.3">
      <c r="P949" t="s">
        <v>1275</v>
      </c>
      <c r="Q949">
        <v>2022</v>
      </c>
    </row>
    <row r="950" spans="16:17" x14ac:dyDescent="0.3">
      <c r="P950" t="s">
        <v>2192</v>
      </c>
      <c r="Q950">
        <v>2022</v>
      </c>
    </row>
    <row r="951" spans="16:17" x14ac:dyDescent="0.3">
      <c r="P951" t="s">
        <v>773</v>
      </c>
      <c r="Q951">
        <v>2022</v>
      </c>
    </row>
    <row r="952" spans="16:17" x14ac:dyDescent="0.3">
      <c r="P952" t="s">
        <v>1663</v>
      </c>
      <c r="Q952">
        <v>2022</v>
      </c>
    </row>
    <row r="953" spans="16:17" x14ac:dyDescent="0.3">
      <c r="P953" t="s">
        <v>2199</v>
      </c>
      <c r="Q953">
        <v>2022</v>
      </c>
    </row>
    <row r="954" spans="16:17" x14ac:dyDescent="0.3">
      <c r="P954" t="s">
        <v>2201</v>
      </c>
      <c r="Q954">
        <v>2022</v>
      </c>
    </row>
    <row r="955" spans="16:17" x14ac:dyDescent="0.3">
      <c r="P955" t="s">
        <v>1048</v>
      </c>
      <c r="Q955">
        <v>2022</v>
      </c>
    </row>
    <row r="956" spans="16:17" x14ac:dyDescent="0.3">
      <c r="P956" t="s">
        <v>338</v>
      </c>
      <c r="Q956">
        <v>2022</v>
      </c>
    </row>
    <row r="957" spans="16:17" x14ac:dyDescent="0.3">
      <c r="P957" t="s">
        <v>2207</v>
      </c>
      <c r="Q957">
        <v>2022</v>
      </c>
    </row>
    <row r="958" spans="16:17" x14ac:dyDescent="0.3">
      <c r="P958" t="s">
        <v>2208</v>
      </c>
      <c r="Q958">
        <v>2022</v>
      </c>
    </row>
    <row r="959" spans="16:17" x14ac:dyDescent="0.3">
      <c r="P959" t="s">
        <v>685</v>
      </c>
      <c r="Q959">
        <v>2022</v>
      </c>
    </row>
    <row r="960" spans="16:17" x14ac:dyDescent="0.3">
      <c r="P960" t="s">
        <v>2211</v>
      </c>
      <c r="Q960">
        <v>2022</v>
      </c>
    </row>
    <row r="961" spans="16:17" x14ac:dyDescent="0.3">
      <c r="P961" t="s">
        <v>354</v>
      </c>
      <c r="Q961">
        <v>2022</v>
      </c>
    </row>
    <row r="962" spans="16:17" x14ac:dyDescent="0.3">
      <c r="P962" t="s">
        <v>2214</v>
      </c>
      <c r="Q962">
        <v>2022</v>
      </c>
    </row>
    <row r="963" spans="16:17" x14ac:dyDescent="0.3">
      <c r="P963" t="s">
        <v>1537</v>
      </c>
      <c r="Q963">
        <v>2022</v>
      </c>
    </row>
    <row r="964" spans="16:17" x14ac:dyDescent="0.3">
      <c r="P964" t="s">
        <v>1195</v>
      </c>
      <c r="Q964">
        <v>2022</v>
      </c>
    </row>
    <row r="965" spans="16:17" x14ac:dyDescent="0.3">
      <c r="P965" t="s">
        <v>1336</v>
      </c>
      <c r="Q965">
        <v>2022</v>
      </c>
    </row>
    <row r="966" spans="16:17" x14ac:dyDescent="0.3">
      <c r="P966" t="s">
        <v>603</v>
      </c>
      <c r="Q966">
        <v>2022</v>
      </c>
    </row>
    <row r="967" spans="16:17" x14ac:dyDescent="0.3">
      <c r="P967" t="s">
        <v>1631</v>
      </c>
      <c r="Q967">
        <v>2022</v>
      </c>
    </row>
    <row r="968" spans="16:17" x14ac:dyDescent="0.3">
      <c r="P968" t="s">
        <v>1415</v>
      </c>
      <c r="Q968">
        <v>2022</v>
      </c>
    </row>
    <row r="969" spans="16:17" x14ac:dyDescent="0.3">
      <c r="P969" t="s">
        <v>1657</v>
      </c>
      <c r="Q969">
        <v>2022</v>
      </c>
    </row>
    <row r="970" spans="16:17" x14ac:dyDescent="0.3">
      <c r="P970" t="s">
        <v>405</v>
      </c>
      <c r="Q970">
        <v>2022</v>
      </c>
    </row>
    <row r="971" spans="16:17" x14ac:dyDescent="0.3">
      <c r="P971" t="s">
        <v>1046</v>
      </c>
      <c r="Q971">
        <v>2022</v>
      </c>
    </row>
    <row r="972" spans="16:17" x14ac:dyDescent="0.3">
      <c r="P972" t="s">
        <v>1007</v>
      </c>
      <c r="Q972">
        <v>2022</v>
      </c>
    </row>
    <row r="973" spans="16:17" x14ac:dyDescent="0.3">
      <c r="P973" t="s">
        <v>2224</v>
      </c>
      <c r="Q973">
        <v>2022</v>
      </c>
    </row>
    <row r="974" spans="16:17" x14ac:dyDescent="0.3">
      <c r="P974" t="s">
        <v>1828</v>
      </c>
      <c r="Q974">
        <v>2022</v>
      </c>
    </row>
    <row r="975" spans="16:17" x14ac:dyDescent="0.3">
      <c r="P975" t="s">
        <v>571</v>
      </c>
      <c r="Q975">
        <v>2022</v>
      </c>
    </row>
    <row r="976" spans="16:17" x14ac:dyDescent="0.3">
      <c r="P976" t="s">
        <v>2227</v>
      </c>
      <c r="Q976">
        <v>2022</v>
      </c>
    </row>
    <row r="977" spans="16:17" x14ac:dyDescent="0.3">
      <c r="P977" t="s">
        <v>1701</v>
      </c>
      <c r="Q977">
        <v>2022</v>
      </c>
    </row>
    <row r="978" spans="16:17" x14ac:dyDescent="0.3">
      <c r="P978" t="s">
        <v>83</v>
      </c>
      <c r="Q978">
        <v>2022</v>
      </c>
    </row>
    <row r="979" spans="16:17" x14ac:dyDescent="0.3">
      <c r="P979" t="s">
        <v>1097</v>
      </c>
      <c r="Q979">
        <v>2022</v>
      </c>
    </row>
    <row r="980" spans="16:17" x14ac:dyDescent="0.3">
      <c r="P980" t="s">
        <v>1232</v>
      </c>
      <c r="Q980">
        <v>2022</v>
      </c>
    </row>
    <row r="981" spans="16:17" x14ac:dyDescent="0.3">
      <c r="P981" t="s">
        <v>1445</v>
      </c>
      <c r="Q981">
        <v>2022</v>
      </c>
    </row>
    <row r="982" spans="16:17" x14ac:dyDescent="0.3">
      <c r="P982" t="s">
        <v>2232</v>
      </c>
      <c r="Q982">
        <v>2022</v>
      </c>
    </row>
    <row r="983" spans="16:17" x14ac:dyDescent="0.3">
      <c r="P983" t="s">
        <v>261</v>
      </c>
      <c r="Q983">
        <v>2022</v>
      </c>
    </row>
    <row r="984" spans="16:17" x14ac:dyDescent="0.3">
      <c r="P984" t="s">
        <v>527</v>
      </c>
      <c r="Q984">
        <v>2022</v>
      </c>
    </row>
    <row r="985" spans="16:17" x14ac:dyDescent="0.3">
      <c r="P985" t="s">
        <v>2234</v>
      </c>
      <c r="Q985">
        <v>2022</v>
      </c>
    </row>
    <row r="986" spans="16:17" x14ac:dyDescent="0.3">
      <c r="P986" t="s">
        <v>1870</v>
      </c>
      <c r="Q986">
        <v>2022</v>
      </c>
    </row>
    <row r="987" spans="16:17" x14ac:dyDescent="0.3">
      <c r="P987" t="s">
        <v>639</v>
      </c>
      <c r="Q987">
        <v>2022</v>
      </c>
    </row>
    <row r="988" spans="16:17" x14ac:dyDescent="0.3">
      <c r="P988" t="s">
        <v>914</v>
      </c>
      <c r="Q988">
        <v>2022</v>
      </c>
    </row>
    <row r="989" spans="16:17" x14ac:dyDescent="0.3">
      <c r="P989" t="s">
        <v>585</v>
      </c>
      <c r="Q989">
        <v>2022</v>
      </c>
    </row>
    <row r="990" spans="16:17" x14ac:dyDescent="0.3">
      <c r="P990" t="s">
        <v>653</v>
      </c>
      <c r="Q990">
        <v>2022</v>
      </c>
    </row>
    <row r="991" spans="16:17" x14ac:dyDescent="0.3">
      <c r="P991" t="s">
        <v>1833</v>
      </c>
      <c r="Q991">
        <v>2022</v>
      </c>
    </row>
    <row r="992" spans="16:17" x14ac:dyDescent="0.3">
      <c r="P992" t="s">
        <v>594</v>
      </c>
      <c r="Q992">
        <v>2022</v>
      </c>
    </row>
    <row r="993" spans="16:17" x14ac:dyDescent="0.3">
      <c r="P993" t="s">
        <v>1530</v>
      </c>
      <c r="Q993">
        <v>2022</v>
      </c>
    </row>
    <row r="994" spans="16:17" x14ac:dyDescent="0.3">
      <c r="P994" t="s">
        <v>2244</v>
      </c>
      <c r="Q994">
        <v>2022</v>
      </c>
    </row>
    <row r="995" spans="16:17" x14ac:dyDescent="0.3">
      <c r="P995" t="s">
        <v>385</v>
      </c>
      <c r="Q995">
        <v>2022</v>
      </c>
    </row>
    <row r="996" spans="16:17" x14ac:dyDescent="0.3">
      <c r="P996" t="s">
        <v>1698</v>
      </c>
      <c r="Q996">
        <v>2022</v>
      </c>
    </row>
    <row r="997" spans="16:17" x14ac:dyDescent="0.3">
      <c r="P997" t="s">
        <v>632</v>
      </c>
      <c r="Q997">
        <v>2022</v>
      </c>
    </row>
    <row r="998" spans="16:17" x14ac:dyDescent="0.3">
      <c r="P998" t="s">
        <v>2246</v>
      </c>
      <c r="Q998">
        <v>2022</v>
      </c>
    </row>
    <row r="999" spans="16:17" x14ac:dyDescent="0.3">
      <c r="P999" t="s">
        <v>2248</v>
      </c>
      <c r="Q999">
        <v>2022</v>
      </c>
    </row>
    <row r="1000" spans="16:17" x14ac:dyDescent="0.3">
      <c r="P1000" t="s">
        <v>158</v>
      </c>
      <c r="Q1000">
        <v>2022</v>
      </c>
    </row>
    <row r="1001" spans="16:17" x14ac:dyDescent="0.3">
      <c r="P1001" t="s">
        <v>1479</v>
      </c>
      <c r="Q1001">
        <v>2022</v>
      </c>
    </row>
    <row r="1002" spans="16:17" x14ac:dyDescent="0.3">
      <c r="P1002" t="s">
        <v>2250</v>
      </c>
      <c r="Q1002">
        <v>2022</v>
      </c>
    </row>
    <row r="1003" spans="16:17" x14ac:dyDescent="0.3">
      <c r="P1003" t="s">
        <v>1499</v>
      </c>
      <c r="Q1003">
        <v>2022</v>
      </c>
    </row>
    <row r="1004" spans="16:17" x14ac:dyDescent="0.3">
      <c r="P1004" t="s">
        <v>2254</v>
      </c>
      <c r="Q1004">
        <v>2022</v>
      </c>
    </row>
    <row r="1005" spans="16:17" x14ac:dyDescent="0.3">
      <c r="P1005" t="s">
        <v>2255</v>
      </c>
      <c r="Q1005">
        <v>2022</v>
      </c>
    </row>
    <row r="1006" spans="16:17" x14ac:dyDescent="0.3">
      <c r="P1006" t="s">
        <v>2256</v>
      </c>
      <c r="Q1006">
        <v>2022</v>
      </c>
    </row>
    <row r="1007" spans="16:17" x14ac:dyDescent="0.3">
      <c r="P1007" t="s">
        <v>243</v>
      </c>
      <c r="Q1007">
        <v>2022</v>
      </c>
    </row>
    <row r="1008" spans="16:17" x14ac:dyDescent="0.3">
      <c r="P1008" t="s">
        <v>239</v>
      </c>
      <c r="Q1008">
        <v>2022</v>
      </c>
    </row>
    <row r="1009" spans="16:17" x14ac:dyDescent="0.3">
      <c r="P1009" t="s">
        <v>578</v>
      </c>
      <c r="Q1009">
        <v>2022</v>
      </c>
    </row>
    <row r="1010" spans="16:17" x14ac:dyDescent="0.3">
      <c r="P1010" t="s">
        <v>666</v>
      </c>
      <c r="Q1010">
        <v>2022</v>
      </c>
    </row>
    <row r="1011" spans="16:17" x14ac:dyDescent="0.3">
      <c r="P1011" t="s">
        <v>1578</v>
      </c>
      <c r="Q1011">
        <v>2022</v>
      </c>
    </row>
    <row r="1012" spans="16:17" x14ac:dyDescent="0.3">
      <c r="P1012" t="s">
        <v>1576</v>
      </c>
      <c r="Q1012">
        <v>2022</v>
      </c>
    </row>
    <row r="1013" spans="16:17" x14ac:dyDescent="0.3">
      <c r="P1013" t="s">
        <v>1066</v>
      </c>
      <c r="Q1013">
        <v>2022</v>
      </c>
    </row>
    <row r="1014" spans="16:17" x14ac:dyDescent="0.3">
      <c r="P1014" t="s">
        <v>161</v>
      </c>
      <c r="Q1014">
        <v>2022</v>
      </c>
    </row>
    <row r="1015" spans="16:17" x14ac:dyDescent="0.3">
      <c r="P1015" t="s">
        <v>1117</v>
      </c>
      <c r="Q1015">
        <v>2022</v>
      </c>
    </row>
    <row r="1016" spans="16:17" x14ac:dyDescent="0.3">
      <c r="P1016" t="s">
        <v>2261</v>
      </c>
      <c r="Q1016">
        <v>2022</v>
      </c>
    </row>
    <row r="1017" spans="16:17" x14ac:dyDescent="0.3">
      <c r="P1017" t="s">
        <v>1674</v>
      </c>
      <c r="Q1017">
        <v>2022</v>
      </c>
    </row>
    <row r="1018" spans="16:17" x14ac:dyDescent="0.3">
      <c r="P1018" t="s">
        <v>2264</v>
      </c>
      <c r="Q1018">
        <v>2022</v>
      </c>
    </row>
    <row r="1019" spans="16:17" x14ac:dyDescent="0.3">
      <c r="P1019" t="s">
        <v>407</v>
      </c>
      <c r="Q1019">
        <v>2022</v>
      </c>
    </row>
    <row r="1020" spans="16:17" x14ac:dyDescent="0.3">
      <c r="P1020" t="s">
        <v>1086</v>
      </c>
      <c r="Q1020">
        <v>2022</v>
      </c>
    </row>
    <row r="1021" spans="16:17" x14ac:dyDescent="0.3">
      <c r="P1021" t="s">
        <v>1625</v>
      </c>
      <c r="Q1021">
        <v>2022</v>
      </c>
    </row>
    <row r="1022" spans="16:17" x14ac:dyDescent="0.3">
      <c r="P1022" t="s">
        <v>16</v>
      </c>
      <c r="Q1022">
        <v>2022</v>
      </c>
    </row>
    <row r="1023" spans="16:17" x14ac:dyDescent="0.3">
      <c r="P1023" t="s">
        <v>2267</v>
      </c>
      <c r="Q1023">
        <v>2022</v>
      </c>
    </row>
    <row r="1024" spans="16:17" x14ac:dyDescent="0.3">
      <c r="P1024" t="s">
        <v>85</v>
      </c>
      <c r="Q1024">
        <v>2022</v>
      </c>
    </row>
    <row r="1025" spans="16:17" x14ac:dyDescent="0.3">
      <c r="P1025" t="s">
        <v>1773</v>
      </c>
      <c r="Q1025">
        <v>2022</v>
      </c>
    </row>
    <row r="1026" spans="16:17" x14ac:dyDescent="0.3">
      <c r="P1026" t="s">
        <v>199</v>
      </c>
      <c r="Q1026">
        <v>2022</v>
      </c>
    </row>
    <row r="1027" spans="16:17" x14ac:dyDescent="0.3">
      <c r="P1027" t="s">
        <v>793</v>
      </c>
      <c r="Q1027">
        <v>2022</v>
      </c>
    </row>
    <row r="1028" spans="16:17" x14ac:dyDescent="0.3">
      <c r="P1028" t="s">
        <v>2272</v>
      </c>
      <c r="Q1028">
        <v>2022</v>
      </c>
    </row>
    <row r="1029" spans="16:17" x14ac:dyDescent="0.3">
      <c r="P1029" t="s">
        <v>2273</v>
      </c>
      <c r="Q1029">
        <v>2022</v>
      </c>
    </row>
    <row r="1030" spans="16:17" x14ac:dyDescent="0.3">
      <c r="P1030" t="s">
        <v>940</v>
      </c>
      <c r="Q1030">
        <v>2022</v>
      </c>
    </row>
    <row r="1031" spans="16:17" x14ac:dyDescent="0.3">
      <c r="P1031" t="s">
        <v>1682</v>
      </c>
      <c r="Q1031">
        <v>2022</v>
      </c>
    </row>
    <row r="1032" spans="16:17" x14ac:dyDescent="0.3">
      <c r="P1032" t="s">
        <v>1622</v>
      </c>
      <c r="Q1032">
        <v>2022</v>
      </c>
    </row>
    <row r="1033" spans="16:17" x14ac:dyDescent="0.3">
      <c r="P1033" t="s">
        <v>2278</v>
      </c>
      <c r="Q1033">
        <v>2022</v>
      </c>
    </row>
    <row r="1034" spans="16:17" x14ac:dyDescent="0.3">
      <c r="P1034" t="s">
        <v>1163</v>
      </c>
      <c r="Q1034">
        <v>2022</v>
      </c>
    </row>
    <row r="1035" spans="16:17" x14ac:dyDescent="0.3">
      <c r="P1035" t="s">
        <v>1385</v>
      </c>
      <c r="Q1035">
        <v>2022</v>
      </c>
    </row>
    <row r="1036" spans="16:17" x14ac:dyDescent="0.3">
      <c r="P1036" t="s">
        <v>2279</v>
      </c>
      <c r="Q1036">
        <v>2022</v>
      </c>
    </row>
    <row r="1037" spans="16:17" x14ac:dyDescent="0.3">
      <c r="P1037" t="s">
        <v>452</v>
      </c>
      <c r="Q1037">
        <v>2022</v>
      </c>
    </row>
    <row r="1038" spans="16:17" x14ac:dyDescent="0.3">
      <c r="P1038" t="s">
        <v>677</v>
      </c>
      <c r="Q1038">
        <v>2022</v>
      </c>
    </row>
    <row r="1039" spans="16:17" x14ac:dyDescent="0.3">
      <c r="P1039" t="s">
        <v>1768</v>
      </c>
      <c r="Q1039">
        <v>2022</v>
      </c>
    </row>
    <row r="1040" spans="16:17" x14ac:dyDescent="0.3">
      <c r="P1040" t="s">
        <v>421</v>
      </c>
      <c r="Q1040">
        <v>2022</v>
      </c>
    </row>
    <row r="1041" spans="16:17" x14ac:dyDescent="0.3">
      <c r="P1041" t="s">
        <v>2282</v>
      </c>
      <c r="Q1041">
        <v>2022</v>
      </c>
    </row>
    <row r="1042" spans="16:17" x14ac:dyDescent="0.3">
      <c r="P1042" t="s">
        <v>1489</v>
      </c>
      <c r="Q1042">
        <v>2022</v>
      </c>
    </row>
    <row r="1043" spans="16:17" x14ac:dyDescent="0.3">
      <c r="P1043" t="s">
        <v>2284</v>
      </c>
      <c r="Q1043">
        <v>2022</v>
      </c>
    </row>
    <row r="1044" spans="16:17" x14ac:dyDescent="0.3">
      <c r="P1044" t="s">
        <v>1764</v>
      </c>
      <c r="Q1044">
        <v>2022</v>
      </c>
    </row>
    <row r="1045" spans="16:17" x14ac:dyDescent="0.3">
      <c r="P1045" t="s">
        <v>925</v>
      </c>
      <c r="Q1045">
        <v>2022</v>
      </c>
    </row>
    <row r="1046" spans="16:17" x14ac:dyDescent="0.3">
      <c r="P1046" t="s">
        <v>824</v>
      </c>
      <c r="Q1046">
        <v>2022</v>
      </c>
    </row>
    <row r="1047" spans="16:17" x14ac:dyDescent="0.3">
      <c r="P1047" t="s">
        <v>1735</v>
      </c>
      <c r="Q1047">
        <v>2022</v>
      </c>
    </row>
    <row r="1048" spans="16:17" x14ac:dyDescent="0.3">
      <c r="P1048" t="s">
        <v>2286</v>
      </c>
      <c r="Q1048">
        <v>2022</v>
      </c>
    </row>
    <row r="1049" spans="16:17" x14ac:dyDescent="0.3">
      <c r="P1049" t="s">
        <v>1550</v>
      </c>
      <c r="Q1049">
        <v>2022</v>
      </c>
    </row>
    <row r="1050" spans="16:17" x14ac:dyDescent="0.3">
      <c r="P1050" t="s">
        <v>645</v>
      </c>
      <c r="Q1050">
        <v>2022</v>
      </c>
    </row>
    <row r="1051" spans="16:17" x14ac:dyDescent="0.3">
      <c r="P1051" t="s">
        <v>2288</v>
      </c>
      <c r="Q1051">
        <v>2022</v>
      </c>
    </row>
    <row r="1052" spans="16:17" x14ac:dyDescent="0.3">
      <c r="P1052" t="s">
        <v>241</v>
      </c>
      <c r="Q1052">
        <v>2022</v>
      </c>
    </row>
    <row r="1053" spans="16:17" x14ac:dyDescent="0.3">
      <c r="P1053" t="s">
        <v>1303</v>
      </c>
      <c r="Q1053">
        <v>2022</v>
      </c>
    </row>
    <row r="1054" spans="16:17" x14ac:dyDescent="0.3">
      <c r="P1054" t="s">
        <v>604</v>
      </c>
      <c r="Q1054">
        <v>2022</v>
      </c>
    </row>
    <row r="1055" spans="16:17" x14ac:dyDescent="0.3">
      <c r="P1055" t="s">
        <v>762</v>
      </c>
      <c r="Q1055">
        <v>2022</v>
      </c>
    </row>
    <row r="1056" spans="16:17" x14ac:dyDescent="0.3">
      <c r="P1056" t="s">
        <v>2296</v>
      </c>
      <c r="Q1056">
        <v>2022</v>
      </c>
    </row>
    <row r="1057" spans="16:17" x14ac:dyDescent="0.3">
      <c r="P1057" t="s">
        <v>1377</v>
      </c>
      <c r="Q1057">
        <v>2022</v>
      </c>
    </row>
    <row r="1058" spans="16:17" x14ac:dyDescent="0.3">
      <c r="P1058" t="s">
        <v>815</v>
      </c>
      <c r="Q1058">
        <v>2022</v>
      </c>
    </row>
    <row r="1059" spans="16:17" x14ac:dyDescent="0.3">
      <c r="P1059" t="s">
        <v>2300</v>
      </c>
      <c r="Q1059">
        <v>2022</v>
      </c>
    </row>
    <row r="1060" spans="16:17" x14ac:dyDescent="0.3">
      <c r="P1060" t="s">
        <v>204</v>
      </c>
      <c r="Q1060">
        <v>2022</v>
      </c>
    </row>
    <row r="1061" spans="16:17" x14ac:dyDescent="0.3">
      <c r="P1061" t="s">
        <v>628</v>
      </c>
      <c r="Q1061">
        <v>2022</v>
      </c>
    </row>
    <row r="1062" spans="16:17" x14ac:dyDescent="0.3">
      <c r="P1062" t="s">
        <v>279</v>
      </c>
      <c r="Q1062">
        <v>2022</v>
      </c>
    </row>
    <row r="1063" spans="16:17" x14ac:dyDescent="0.3">
      <c r="P1063" t="s">
        <v>2308</v>
      </c>
      <c r="Q1063">
        <v>2022</v>
      </c>
    </row>
    <row r="1064" spans="16:17" x14ac:dyDescent="0.3">
      <c r="P1064" t="s">
        <v>494</v>
      </c>
      <c r="Q1064">
        <v>2022</v>
      </c>
    </row>
    <row r="1065" spans="16:17" x14ac:dyDescent="0.3">
      <c r="P1065" t="s">
        <v>336</v>
      </c>
      <c r="Q1065">
        <v>2022</v>
      </c>
    </row>
    <row r="1066" spans="16:17" x14ac:dyDescent="0.3">
      <c r="P1066" t="s">
        <v>1564</v>
      </c>
      <c r="Q1066">
        <v>2022</v>
      </c>
    </row>
    <row r="1067" spans="16:17" x14ac:dyDescent="0.3">
      <c r="P1067" t="s">
        <v>424</v>
      </c>
      <c r="Q1067">
        <v>2022</v>
      </c>
    </row>
    <row r="1068" spans="16:17" x14ac:dyDescent="0.3">
      <c r="P1068" t="s">
        <v>2310</v>
      </c>
      <c r="Q1068">
        <v>2022</v>
      </c>
    </row>
    <row r="1069" spans="16:17" x14ac:dyDescent="0.3">
      <c r="P1069" t="s">
        <v>979</v>
      </c>
      <c r="Q1069">
        <v>2022</v>
      </c>
    </row>
    <row r="1070" spans="16:17" x14ac:dyDescent="0.3">
      <c r="P1070" t="s">
        <v>1099</v>
      </c>
      <c r="Q1070">
        <v>2022</v>
      </c>
    </row>
    <row r="1071" spans="16:17" x14ac:dyDescent="0.3">
      <c r="P1071" t="s">
        <v>1037</v>
      </c>
      <c r="Q1071">
        <v>2022</v>
      </c>
    </row>
    <row r="1072" spans="16:17" x14ac:dyDescent="0.3">
      <c r="P1072" t="s">
        <v>2315</v>
      </c>
      <c r="Q1072">
        <v>2022</v>
      </c>
    </row>
    <row r="1073" spans="16:17" x14ac:dyDescent="0.3">
      <c r="P1073" t="s">
        <v>782</v>
      </c>
      <c r="Q1073">
        <v>2022</v>
      </c>
    </row>
    <row r="1074" spans="16:17" x14ac:dyDescent="0.3">
      <c r="P1074" t="s">
        <v>1689</v>
      </c>
      <c r="Q1074">
        <v>2022</v>
      </c>
    </row>
    <row r="1075" spans="16:17" x14ac:dyDescent="0.3">
      <c r="P1075" t="s">
        <v>2320</v>
      </c>
      <c r="Q1075">
        <v>2022</v>
      </c>
    </row>
    <row r="1076" spans="16:17" x14ac:dyDescent="0.3">
      <c r="P1076" t="s">
        <v>2321</v>
      </c>
      <c r="Q1076">
        <v>2022</v>
      </c>
    </row>
    <row r="1077" spans="16:17" x14ac:dyDescent="0.3">
      <c r="P1077" t="s">
        <v>429</v>
      </c>
      <c r="Q1077">
        <v>2022</v>
      </c>
    </row>
    <row r="1078" spans="16:17" x14ac:dyDescent="0.3">
      <c r="P1078" t="s">
        <v>321</v>
      </c>
      <c r="Q1078">
        <v>2022</v>
      </c>
    </row>
    <row r="1079" spans="16:17" x14ac:dyDescent="0.3">
      <c r="P1079" t="s">
        <v>2325</v>
      </c>
      <c r="Q1079">
        <v>2022</v>
      </c>
    </row>
    <row r="1080" spans="16:17" x14ac:dyDescent="0.3">
      <c r="P1080" t="s">
        <v>1819</v>
      </c>
      <c r="Q1080">
        <v>2022</v>
      </c>
    </row>
    <row r="1081" spans="16:17" x14ac:dyDescent="0.3">
      <c r="P1081" t="s">
        <v>889</v>
      </c>
      <c r="Q1081">
        <v>2022</v>
      </c>
    </row>
    <row r="1082" spans="16:17" x14ac:dyDescent="0.3">
      <c r="P1082" t="s">
        <v>2328</v>
      </c>
      <c r="Q1082">
        <v>2022</v>
      </c>
    </row>
    <row r="1083" spans="16:17" x14ac:dyDescent="0.3">
      <c r="P1083" t="s">
        <v>195</v>
      </c>
      <c r="Q1083">
        <v>2022</v>
      </c>
    </row>
    <row r="1084" spans="16:17" x14ac:dyDescent="0.3">
      <c r="P1084" t="s">
        <v>826</v>
      </c>
      <c r="Q1084">
        <v>2022</v>
      </c>
    </row>
    <row r="1085" spans="16:17" x14ac:dyDescent="0.3">
      <c r="P1085" t="s">
        <v>1396</v>
      </c>
      <c r="Q1085">
        <v>2022</v>
      </c>
    </row>
    <row r="1086" spans="16:17" x14ac:dyDescent="0.3">
      <c r="P1086" t="s">
        <v>1363</v>
      </c>
      <c r="Q1086">
        <v>2022</v>
      </c>
    </row>
    <row r="1087" spans="16:17" x14ac:dyDescent="0.3">
      <c r="P1087" t="s">
        <v>726</v>
      </c>
      <c r="Q1087">
        <v>2022</v>
      </c>
    </row>
    <row r="1088" spans="16:17" x14ac:dyDescent="0.3">
      <c r="P1088" t="s">
        <v>1725</v>
      </c>
      <c r="Q1088">
        <v>2022</v>
      </c>
    </row>
    <row r="1089" spans="16:17" x14ac:dyDescent="0.3">
      <c r="P1089" t="s">
        <v>254</v>
      </c>
      <c r="Q1089">
        <v>2022</v>
      </c>
    </row>
    <row r="1090" spans="16:17" x14ac:dyDescent="0.3">
      <c r="P1090" t="s">
        <v>1640</v>
      </c>
      <c r="Q1090">
        <v>2022</v>
      </c>
    </row>
    <row r="1091" spans="16:17" x14ac:dyDescent="0.3">
      <c r="P1091" t="s">
        <v>953</v>
      </c>
      <c r="Q1091">
        <v>2022</v>
      </c>
    </row>
    <row r="1092" spans="16:17" x14ac:dyDescent="0.3">
      <c r="P1092" t="s">
        <v>736</v>
      </c>
      <c r="Q1092">
        <v>2022</v>
      </c>
    </row>
    <row r="1093" spans="16:17" x14ac:dyDescent="0.3">
      <c r="P1093" t="s">
        <v>1507</v>
      </c>
      <c r="Q1093">
        <v>2022</v>
      </c>
    </row>
    <row r="1094" spans="16:17" x14ac:dyDescent="0.3">
      <c r="P1094" t="s">
        <v>1076</v>
      </c>
      <c r="Q1094">
        <v>2022</v>
      </c>
    </row>
    <row r="1095" spans="16:17" x14ac:dyDescent="0.3">
      <c r="P1095" t="s">
        <v>293</v>
      </c>
      <c r="Q1095">
        <v>2022</v>
      </c>
    </row>
    <row r="1096" spans="16:17" x14ac:dyDescent="0.3">
      <c r="P1096" t="s">
        <v>729</v>
      </c>
      <c r="Q1096">
        <v>2022</v>
      </c>
    </row>
    <row r="1097" spans="16:17" x14ac:dyDescent="0.3">
      <c r="P1097" t="s">
        <v>403</v>
      </c>
      <c r="Q1097">
        <v>2022</v>
      </c>
    </row>
    <row r="1098" spans="16:17" x14ac:dyDescent="0.3">
      <c r="P1098" t="s">
        <v>348</v>
      </c>
      <c r="Q1098">
        <v>2022</v>
      </c>
    </row>
    <row r="1099" spans="16:17" x14ac:dyDescent="0.3">
      <c r="P1099" t="s">
        <v>464</v>
      </c>
      <c r="Q1099">
        <v>2022</v>
      </c>
    </row>
    <row r="1100" spans="16:17" x14ac:dyDescent="0.3">
      <c r="P1100" t="s">
        <v>2345</v>
      </c>
      <c r="Q1100">
        <v>2022</v>
      </c>
    </row>
    <row r="1101" spans="16:17" x14ac:dyDescent="0.3">
      <c r="P1101" t="s">
        <v>868</v>
      </c>
      <c r="Q1101">
        <v>2022</v>
      </c>
    </row>
    <row r="1102" spans="16:17" x14ac:dyDescent="0.3">
      <c r="P1102" t="s">
        <v>863</v>
      </c>
      <c r="Q1102">
        <v>2022</v>
      </c>
    </row>
    <row r="1103" spans="16:17" x14ac:dyDescent="0.3">
      <c r="P1103" t="s">
        <v>575</v>
      </c>
      <c r="Q1103">
        <v>2022</v>
      </c>
    </row>
    <row r="1104" spans="16:17" x14ac:dyDescent="0.3">
      <c r="P1104" t="s">
        <v>1209</v>
      </c>
      <c r="Q1104">
        <v>2022</v>
      </c>
    </row>
    <row r="1105" spans="16:17" x14ac:dyDescent="0.3">
      <c r="P1105" t="s">
        <v>886</v>
      </c>
      <c r="Q1105">
        <v>2022</v>
      </c>
    </row>
    <row r="1106" spans="16:17" x14ac:dyDescent="0.3">
      <c r="P1106" t="s">
        <v>2348</v>
      </c>
      <c r="Q1106">
        <v>2022</v>
      </c>
    </row>
    <row r="1107" spans="16:17" x14ac:dyDescent="0.3">
      <c r="P1107" t="s">
        <v>2349</v>
      </c>
      <c r="Q1107">
        <v>2022</v>
      </c>
    </row>
    <row r="1108" spans="16:17" x14ac:dyDescent="0.3">
      <c r="P1108" t="s">
        <v>870</v>
      </c>
      <c r="Q1108">
        <v>2022</v>
      </c>
    </row>
    <row r="1109" spans="16:17" x14ac:dyDescent="0.3">
      <c r="P1109" t="s">
        <v>742</v>
      </c>
      <c r="Q1109">
        <v>2022</v>
      </c>
    </row>
    <row r="1110" spans="16:17" x14ac:dyDescent="0.3">
      <c r="P1110" t="s">
        <v>248</v>
      </c>
      <c r="Q1110">
        <v>2022</v>
      </c>
    </row>
    <row r="1111" spans="16:17" x14ac:dyDescent="0.3">
      <c r="P1111" t="s">
        <v>1198</v>
      </c>
      <c r="Q1111">
        <v>2022</v>
      </c>
    </row>
    <row r="1112" spans="16:17" x14ac:dyDescent="0.3">
      <c r="P1112" t="s">
        <v>472</v>
      </c>
      <c r="Q1112">
        <v>2022</v>
      </c>
    </row>
    <row r="1113" spans="16:17" x14ac:dyDescent="0.3">
      <c r="P1113" t="s">
        <v>1800</v>
      </c>
      <c r="Q1113">
        <v>2022</v>
      </c>
    </row>
    <row r="1114" spans="16:17" x14ac:dyDescent="0.3">
      <c r="P1114" t="s">
        <v>380</v>
      </c>
      <c r="Q1114">
        <v>2022</v>
      </c>
    </row>
    <row r="1115" spans="16:17" x14ac:dyDescent="0.3">
      <c r="P1115" t="s">
        <v>1848</v>
      </c>
      <c r="Q1115">
        <v>2022</v>
      </c>
    </row>
    <row r="1116" spans="16:17" x14ac:dyDescent="0.3">
      <c r="P1116" t="s">
        <v>630</v>
      </c>
      <c r="Q1116">
        <v>2022</v>
      </c>
    </row>
    <row r="1117" spans="16:17" x14ac:dyDescent="0.3">
      <c r="P1117" t="s">
        <v>1090</v>
      </c>
      <c r="Q1117">
        <v>2022</v>
      </c>
    </row>
    <row r="1118" spans="16:17" x14ac:dyDescent="0.3">
      <c r="P1118" t="s">
        <v>2367</v>
      </c>
      <c r="Q1118">
        <v>2022</v>
      </c>
    </row>
    <row r="1119" spans="16:17" x14ac:dyDescent="0.3">
      <c r="P1119" t="s">
        <v>750</v>
      </c>
      <c r="Q1119">
        <v>2022</v>
      </c>
    </row>
    <row r="1120" spans="16:17" x14ac:dyDescent="0.3">
      <c r="P1120" t="s">
        <v>1340</v>
      </c>
      <c r="Q1120">
        <v>2022</v>
      </c>
    </row>
    <row r="1121" spans="16:17" x14ac:dyDescent="0.3">
      <c r="P1121" t="s">
        <v>343</v>
      </c>
      <c r="Q1121">
        <v>2022</v>
      </c>
    </row>
    <row r="1122" spans="16:17" x14ac:dyDescent="0.3">
      <c r="P1122" t="s">
        <v>657</v>
      </c>
      <c r="Q1122">
        <v>2022</v>
      </c>
    </row>
    <row r="1123" spans="16:17" x14ac:dyDescent="0.3">
      <c r="P1123" t="s">
        <v>716</v>
      </c>
      <c r="Q1123">
        <v>2022</v>
      </c>
    </row>
    <row r="1124" spans="16:17" x14ac:dyDescent="0.3">
      <c r="P1124" t="s">
        <v>1081</v>
      </c>
      <c r="Q1124">
        <v>2022</v>
      </c>
    </row>
    <row r="1125" spans="16:17" x14ac:dyDescent="0.3">
      <c r="P1125" t="s">
        <v>1265</v>
      </c>
      <c r="Q1125">
        <v>2022</v>
      </c>
    </row>
    <row r="1126" spans="16:17" x14ac:dyDescent="0.3">
      <c r="P1126" t="s">
        <v>1724</v>
      </c>
      <c r="Q1126">
        <v>2022</v>
      </c>
    </row>
    <row r="1127" spans="16:17" x14ac:dyDescent="0.3">
      <c r="P1127" t="s">
        <v>1348</v>
      </c>
      <c r="Q1127">
        <v>2022</v>
      </c>
    </row>
    <row r="1128" spans="16:17" x14ac:dyDescent="0.3">
      <c r="P1128" t="s">
        <v>2380</v>
      </c>
      <c r="Q1128">
        <v>2022</v>
      </c>
    </row>
    <row r="1129" spans="16:17" x14ac:dyDescent="0.3">
      <c r="P1129" t="s">
        <v>994</v>
      </c>
      <c r="Q1129">
        <v>2022</v>
      </c>
    </row>
    <row r="1130" spans="16:17" x14ac:dyDescent="0.3">
      <c r="P1130" t="s">
        <v>1597</v>
      </c>
      <c r="Q1130">
        <v>2022</v>
      </c>
    </row>
    <row r="1131" spans="16:17" x14ac:dyDescent="0.3">
      <c r="P1131" t="s">
        <v>2382</v>
      </c>
      <c r="Q1131">
        <v>2022</v>
      </c>
    </row>
    <row r="1132" spans="16:17" x14ac:dyDescent="0.3">
      <c r="P1132" t="s">
        <v>2383</v>
      </c>
      <c r="Q1132">
        <v>2022</v>
      </c>
    </row>
    <row r="1133" spans="16:17" x14ac:dyDescent="0.3">
      <c r="P1133" t="s">
        <v>1438</v>
      </c>
      <c r="Q1133">
        <v>2022</v>
      </c>
    </row>
    <row r="1134" spans="16:17" x14ac:dyDescent="0.3">
      <c r="P1134" t="s">
        <v>1262</v>
      </c>
      <c r="Q1134">
        <v>2022</v>
      </c>
    </row>
    <row r="1135" spans="16:17" x14ac:dyDescent="0.3">
      <c r="P1135" t="s">
        <v>828</v>
      </c>
      <c r="Q1135">
        <v>2022</v>
      </c>
    </row>
    <row r="1136" spans="16:17" x14ac:dyDescent="0.3">
      <c r="P1136" t="s">
        <v>1223</v>
      </c>
      <c r="Q1136">
        <v>2022</v>
      </c>
    </row>
    <row r="1137" spans="16:17" x14ac:dyDescent="0.3">
      <c r="P1137" t="s">
        <v>130</v>
      </c>
      <c r="Q1137">
        <v>2022</v>
      </c>
    </row>
    <row r="1138" spans="16:17" x14ac:dyDescent="0.3">
      <c r="P1138" t="s">
        <v>2385</v>
      </c>
      <c r="Q1138">
        <v>2022</v>
      </c>
    </row>
    <row r="1139" spans="16:17" x14ac:dyDescent="0.3">
      <c r="P1139" t="s">
        <v>2387</v>
      </c>
      <c r="Q1139">
        <v>2022</v>
      </c>
    </row>
    <row r="1140" spans="16:17" x14ac:dyDescent="0.3">
      <c r="P1140" t="s">
        <v>1868</v>
      </c>
      <c r="Q1140">
        <v>2022</v>
      </c>
    </row>
    <row r="1141" spans="16:17" x14ac:dyDescent="0.3">
      <c r="P1141" t="s">
        <v>1824</v>
      </c>
      <c r="Q1141">
        <v>2022</v>
      </c>
    </row>
    <row r="1142" spans="16:17" x14ac:dyDescent="0.3">
      <c r="P1142" t="s">
        <v>2390</v>
      </c>
      <c r="Q1142">
        <v>2022</v>
      </c>
    </row>
    <row r="1143" spans="16:17" x14ac:dyDescent="0.3">
      <c r="P1143" t="s">
        <v>1754</v>
      </c>
      <c r="Q1143">
        <v>2022</v>
      </c>
    </row>
    <row r="1144" spans="16:17" x14ac:dyDescent="0.3">
      <c r="P1144" t="s">
        <v>111</v>
      </c>
      <c r="Q1144">
        <v>2022</v>
      </c>
    </row>
    <row r="1145" spans="16:17" x14ac:dyDescent="0.3">
      <c r="P1145" t="s">
        <v>389</v>
      </c>
      <c r="Q1145">
        <v>2022</v>
      </c>
    </row>
    <row r="1146" spans="16:17" x14ac:dyDescent="0.3">
      <c r="P1146" t="s">
        <v>1600</v>
      </c>
      <c r="Q1146">
        <v>2022</v>
      </c>
    </row>
    <row r="1147" spans="16:17" x14ac:dyDescent="0.3">
      <c r="P1147" t="s">
        <v>2398</v>
      </c>
      <c r="Q1147">
        <v>2022</v>
      </c>
    </row>
    <row r="1148" spans="16:17" x14ac:dyDescent="0.3">
      <c r="P1148" t="s">
        <v>1616</v>
      </c>
      <c r="Q1148">
        <v>2022</v>
      </c>
    </row>
    <row r="1149" spans="16:17" x14ac:dyDescent="0.3">
      <c r="P1149" t="s">
        <v>184</v>
      </c>
      <c r="Q1149">
        <v>2022</v>
      </c>
    </row>
    <row r="1150" spans="16:17" x14ac:dyDescent="0.3">
      <c r="P1150" t="s">
        <v>539</v>
      </c>
      <c r="Q1150">
        <v>2022</v>
      </c>
    </row>
    <row r="1151" spans="16:17" x14ac:dyDescent="0.3">
      <c r="P1151" t="s">
        <v>1659</v>
      </c>
      <c r="Q1151">
        <v>2022</v>
      </c>
    </row>
    <row r="1152" spans="16:17" x14ac:dyDescent="0.3">
      <c r="P1152" t="s">
        <v>1153</v>
      </c>
      <c r="Q1152">
        <v>2022</v>
      </c>
    </row>
    <row r="1153" spans="16:17" x14ac:dyDescent="0.3">
      <c r="P1153" t="s">
        <v>2407</v>
      </c>
      <c r="Q1153">
        <v>2022</v>
      </c>
    </row>
    <row r="1154" spans="16:17" x14ac:dyDescent="0.3">
      <c r="P1154" t="s">
        <v>2408</v>
      </c>
      <c r="Q1154">
        <v>2022</v>
      </c>
    </row>
    <row r="1155" spans="16:17" x14ac:dyDescent="0.3">
      <c r="P1155" t="s">
        <v>505</v>
      </c>
      <c r="Q1155">
        <v>2022</v>
      </c>
    </row>
    <row r="1156" spans="16:17" x14ac:dyDescent="0.3">
      <c r="P1156" t="s">
        <v>2409</v>
      </c>
      <c r="Q1156">
        <v>2022</v>
      </c>
    </row>
    <row r="1157" spans="16:17" x14ac:dyDescent="0.3">
      <c r="P1157" t="s">
        <v>1477</v>
      </c>
      <c r="Q1157">
        <v>2022</v>
      </c>
    </row>
    <row r="1158" spans="16:17" x14ac:dyDescent="0.3">
      <c r="P1158" t="s">
        <v>985</v>
      </c>
      <c r="Q1158">
        <v>2022</v>
      </c>
    </row>
    <row r="1159" spans="16:17" x14ac:dyDescent="0.3">
      <c r="P1159" t="s">
        <v>1633</v>
      </c>
      <c r="Q1159">
        <v>2022</v>
      </c>
    </row>
    <row r="1160" spans="16:17" x14ac:dyDescent="0.3">
      <c r="P1160" t="s">
        <v>2413</v>
      </c>
      <c r="Q1160">
        <v>2022</v>
      </c>
    </row>
    <row r="1161" spans="16:17" x14ac:dyDescent="0.3">
      <c r="P1161" t="s">
        <v>1256</v>
      </c>
      <c r="Q1161">
        <v>2022</v>
      </c>
    </row>
    <row r="1162" spans="16:17" x14ac:dyDescent="0.3">
      <c r="P1162" t="s">
        <v>2414</v>
      </c>
      <c r="Q1162">
        <v>2022</v>
      </c>
    </row>
    <row r="1163" spans="16:17" x14ac:dyDescent="0.3">
      <c r="P1163" t="s">
        <v>1140</v>
      </c>
      <c r="Q1163">
        <v>2022</v>
      </c>
    </row>
    <row r="1164" spans="16:17" x14ac:dyDescent="0.3">
      <c r="P1164" t="s">
        <v>1433</v>
      </c>
      <c r="Q1164">
        <v>2022</v>
      </c>
    </row>
    <row r="1165" spans="16:17" x14ac:dyDescent="0.3">
      <c r="P1165" t="s">
        <v>1573</v>
      </c>
      <c r="Q1165">
        <v>2022</v>
      </c>
    </row>
    <row r="1166" spans="16:17" x14ac:dyDescent="0.3">
      <c r="P1166" t="s">
        <v>2418</v>
      </c>
      <c r="Q1166">
        <v>2022</v>
      </c>
    </row>
    <row r="1167" spans="16:17" x14ac:dyDescent="0.3">
      <c r="P1167" t="s">
        <v>560</v>
      </c>
      <c r="Q1167">
        <v>2022</v>
      </c>
    </row>
    <row r="1168" spans="16:17" x14ac:dyDescent="0.3">
      <c r="P1168" t="s">
        <v>1612</v>
      </c>
      <c r="Q1168">
        <v>2022</v>
      </c>
    </row>
    <row r="1169" spans="16:17" x14ac:dyDescent="0.3">
      <c r="P1169" t="s">
        <v>258</v>
      </c>
      <c r="Q1169">
        <v>2022</v>
      </c>
    </row>
    <row r="1170" spans="16:17" x14ac:dyDescent="0.3">
      <c r="P1170" t="s">
        <v>2246</v>
      </c>
      <c r="Q1170">
        <v>2023</v>
      </c>
    </row>
    <row r="1171" spans="16:17" x14ac:dyDescent="0.3">
      <c r="P1171" t="s">
        <v>1081</v>
      </c>
      <c r="Q1171">
        <v>2023</v>
      </c>
    </row>
    <row r="1172" spans="16:17" x14ac:dyDescent="0.3">
      <c r="P1172" t="s">
        <v>969</v>
      </c>
      <c r="Q1172">
        <v>2023</v>
      </c>
    </row>
    <row r="1173" spans="16:17" x14ac:dyDescent="0.3">
      <c r="P1173" t="s">
        <v>2425</v>
      </c>
      <c r="Q1173">
        <v>2023</v>
      </c>
    </row>
    <row r="1174" spans="16:17" x14ac:dyDescent="0.3">
      <c r="P1174" t="s">
        <v>2426</v>
      </c>
      <c r="Q1174">
        <v>2023</v>
      </c>
    </row>
    <row r="1175" spans="16:17" x14ac:dyDescent="0.3">
      <c r="P1175" t="s">
        <v>1976</v>
      </c>
      <c r="Q1175">
        <v>2023</v>
      </c>
    </row>
    <row r="1176" spans="16:17" x14ac:dyDescent="0.3">
      <c r="P1176" t="s">
        <v>671</v>
      </c>
      <c r="Q1176">
        <v>2023</v>
      </c>
    </row>
    <row r="1177" spans="16:17" x14ac:dyDescent="0.3">
      <c r="P1177" t="s">
        <v>754</v>
      </c>
      <c r="Q1177">
        <v>2023</v>
      </c>
    </row>
    <row r="1178" spans="16:17" x14ac:dyDescent="0.3">
      <c r="P1178" t="s">
        <v>2232</v>
      </c>
      <c r="Q1178">
        <v>2023</v>
      </c>
    </row>
    <row r="1179" spans="16:17" x14ac:dyDescent="0.3">
      <c r="P1179" t="s">
        <v>31</v>
      </c>
      <c r="Q1179">
        <v>2023</v>
      </c>
    </row>
    <row r="1180" spans="16:17" x14ac:dyDescent="0.3">
      <c r="P1180" t="s">
        <v>48</v>
      </c>
      <c r="Q1180">
        <v>2023</v>
      </c>
    </row>
    <row r="1181" spans="16:17" x14ac:dyDescent="0.3">
      <c r="P1181" t="s">
        <v>595</v>
      </c>
      <c r="Q1181">
        <v>2023</v>
      </c>
    </row>
    <row r="1182" spans="16:17" x14ac:dyDescent="0.3">
      <c r="P1182" t="s">
        <v>1869</v>
      </c>
      <c r="Q1182">
        <v>2023</v>
      </c>
    </row>
    <row r="1183" spans="16:17" x14ac:dyDescent="0.3">
      <c r="P1183" t="s">
        <v>454</v>
      </c>
      <c r="Q1183">
        <v>2023</v>
      </c>
    </row>
    <row r="1184" spans="16:17" x14ac:dyDescent="0.3">
      <c r="P1184" t="s">
        <v>2431</v>
      </c>
      <c r="Q1184">
        <v>2023</v>
      </c>
    </row>
    <row r="1185" spans="16:17" x14ac:dyDescent="0.3">
      <c r="P1185" t="s">
        <v>1145</v>
      </c>
      <c r="Q1185">
        <v>2023</v>
      </c>
    </row>
    <row r="1186" spans="16:17" x14ac:dyDescent="0.3">
      <c r="P1186" t="s">
        <v>415</v>
      </c>
      <c r="Q1186">
        <v>2023</v>
      </c>
    </row>
    <row r="1187" spans="16:17" x14ac:dyDescent="0.3">
      <c r="P1187" t="s">
        <v>2067</v>
      </c>
      <c r="Q1187">
        <v>2023</v>
      </c>
    </row>
    <row r="1188" spans="16:17" x14ac:dyDescent="0.3">
      <c r="P1188" t="s">
        <v>726</v>
      </c>
      <c r="Q1188">
        <v>2023</v>
      </c>
    </row>
    <row r="1189" spans="16:17" x14ac:dyDescent="0.3">
      <c r="P1189" t="s">
        <v>1749</v>
      </c>
      <c r="Q1189">
        <v>2023</v>
      </c>
    </row>
    <row r="1190" spans="16:17" x14ac:dyDescent="0.3">
      <c r="P1190" t="s">
        <v>1565</v>
      </c>
      <c r="Q1190">
        <v>2023</v>
      </c>
    </row>
    <row r="1191" spans="16:17" x14ac:dyDescent="0.3">
      <c r="P1191" t="s">
        <v>2434</v>
      </c>
      <c r="Q1191">
        <v>2023</v>
      </c>
    </row>
    <row r="1192" spans="16:17" x14ac:dyDescent="0.3">
      <c r="P1192" t="s">
        <v>902</v>
      </c>
      <c r="Q1192">
        <v>2023</v>
      </c>
    </row>
    <row r="1193" spans="16:17" x14ac:dyDescent="0.3">
      <c r="P1193" t="s">
        <v>2227</v>
      </c>
      <c r="Q1193">
        <v>2023</v>
      </c>
    </row>
    <row r="1194" spans="16:17" x14ac:dyDescent="0.3">
      <c r="P1194" t="s">
        <v>2414</v>
      </c>
      <c r="Q1194">
        <v>2023</v>
      </c>
    </row>
    <row r="1195" spans="16:17" x14ac:dyDescent="0.3">
      <c r="P1195" t="s">
        <v>685</v>
      </c>
      <c r="Q1195">
        <v>2023</v>
      </c>
    </row>
    <row r="1196" spans="16:17" x14ac:dyDescent="0.3">
      <c r="P1196" t="s">
        <v>653</v>
      </c>
      <c r="Q1196">
        <v>2023</v>
      </c>
    </row>
    <row r="1197" spans="16:17" x14ac:dyDescent="0.3">
      <c r="P1197" t="s">
        <v>2264</v>
      </c>
      <c r="Q1197">
        <v>2023</v>
      </c>
    </row>
    <row r="1198" spans="16:17" x14ac:dyDescent="0.3">
      <c r="P1198" t="s">
        <v>1253</v>
      </c>
      <c r="Q1198">
        <v>2023</v>
      </c>
    </row>
    <row r="1199" spans="16:17" x14ac:dyDescent="0.3">
      <c r="P1199" t="s">
        <v>1760</v>
      </c>
      <c r="Q1199">
        <v>2023</v>
      </c>
    </row>
    <row r="1200" spans="16:17" x14ac:dyDescent="0.3">
      <c r="P1200" t="s">
        <v>697</v>
      </c>
      <c r="Q1200">
        <v>2023</v>
      </c>
    </row>
    <row r="1201" spans="16:17" x14ac:dyDescent="0.3">
      <c r="P1201" t="s">
        <v>855</v>
      </c>
      <c r="Q1201">
        <v>2023</v>
      </c>
    </row>
    <row r="1202" spans="16:17" x14ac:dyDescent="0.3">
      <c r="P1202" t="s">
        <v>2320</v>
      </c>
      <c r="Q1202">
        <v>2023</v>
      </c>
    </row>
    <row r="1203" spans="16:17" x14ac:dyDescent="0.3">
      <c r="P1203" t="s">
        <v>1885</v>
      </c>
      <c r="Q1203">
        <v>2023</v>
      </c>
    </row>
    <row r="1204" spans="16:17" x14ac:dyDescent="0.3">
      <c r="P1204" t="s">
        <v>1345</v>
      </c>
      <c r="Q1204">
        <v>2023</v>
      </c>
    </row>
    <row r="1205" spans="16:17" x14ac:dyDescent="0.3">
      <c r="P1205" t="s">
        <v>2437</v>
      </c>
      <c r="Q1205">
        <v>2023</v>
      </c>
    </row>
    <row r="1206" spans="16:17" x14ac:dyDescent="0.3">
      <c r="P1206" t="s">
        <v>389</v>
      </c>
      <c r="Q1206">
        <v>2023</v>
      </c>
    </row>
    <row r="1207" spans="16:17" x14ac:dyDescent="0.3">
      <c r="P1207" t="s">
        <v>1489</v>
      </c>
      <c r="Q1207">
        <v>2023</v>
      </c>
    </row>
    <row r="1208" spans="16:17" x14ac:dyDescent="0.3">
      <c r="P1208" t="s">
        <v>770</v>
      </c>
      <c r="Q1208">
        <v>2023</v>
      </c>
    </row>
    <row r="1209" spans="16:17" x14ac:dyDescent="0.3">
      <c r="P1209" t="s">
        <v>1764</v>
      </c>
      <c r="Q1209">
        <v>2023</v>
      </c>
    </row>
    <row r="1210" spans="16:17" x14ac:dyDescent="0.3">
      <c r="P1210" t="s">
        <v>2441</v>
      </c>
      <c r="Q1210">
        <v>2023</v>
      </c>
    </row>
    <row r="1211" spans="16:17" x14ac:dyDescent="0.3">
      <c r="P1211" t="s">
        <v>1433</v>
      </c>
      <c r="Q1211">
        <v>2023</v>
      </c>
    </row>
    <row r="1212" spans="16:17" x14ac:dyDescent="0.3">
      <c r="P1212" t="s">
        <v>345</v>
      </c>
      <c r="Q1212">
        <v>2023</v>
      </c>
    </row>
    <row r="1213" spans="16:17" x14ac:dyDescent="0.3">
      <c r="P1213" t="s">
        <v>261</v>
      </c>
      <c r="Q1213">
        <v>2023</v>
      </c>
    </row>
    <row r="1214" spans="16:17" x14ac:dyDescent="0.3">
      <c r="P1214" t="s">
        <v>1673</v>
      </c>
      <c r="Q1214">
        <v>2023</v>
      </c>
    </row>
    <row r="1215" spans="16:17" x14ac:dyDescent="0.3">
      <c r="P1215" t="s">
        <v>532</v>
      </c>
      <c r="Q1215">
        <v>2023</v>
      </c>
    </row>
    <row r="1216" spans="16:17" x14ac:dyDescent="0.3">
      <c r="P1216" t="s">
        <v>178</v>
      </c>
      <c r="Q1216">
        <v>2023</v>
      </c>
    </row>
    <row r="1217" spans="16:17" x14ac:dyDescent="0.3">
      <c r="P1217" t="s">
        <v>1403</v>
      </c>
      <c r="Q1217">
        <v>2023</v>
      </c>
    </row>
    <row r="1218" spans="16:17" x14ac:dyDescent="0.3">
      <c r="P1218" t="s">
        <v>1819</v>
      </c>
      <c r="Q1218">
        <v>2023</v>
      </c>
    </row>
    <row r="1219" spans="16:17" x14ac:dyDescent="0.3">
      <c r="P1219" t="s">
        <v>511</v>
      </c>
      <c r="Q1219">
        <v>2023</v>
      </c>
    </row>
    <row r="1220" spans="16:17" x14ac:dyDescent="0.3">
      <c r="P1220" t="s">
        <v>875</v>
      </c>
      <c r="Q1220">
        <v>2023</v>
      </c>
    </row>
    <row r="1221" spans="16:17" x14ac:dyDescent="0.3">
      <c r="P1221" t="s">
        <v>156</v>
      </c>
      <c r="Q1221">
        <v>2023</v>
      </c>
    </row>
    <row r="1222" spans="16:17" x14ac:dyDescent="0.3">
      <c r="P1222" t="s">
        <v>1479</v>
      </c>
      <c r="Q1222">
        <v>2023</v>
      </c>
    </row>
    <row r="1223" spans="16:17" x14ac:dyDescent="0.3">
      <c r="P1223" t="s">
        <v>1260</v>
      </c>
      <c r="Q1223">
        <v>2023</v>
      </c>
    </row>
    <row r="1224" spans="16:17" x14ac:dyDescent="0.3">
      <c r="P1224" t="s">
        <v>1297</v>
      </c>
      <c r="Q1224">
        <v>2023</v>
      </c>
    </row>
    <row r="1225" spans="16:17" x14ac:dyDescent="0.3">
      <c r="P1225" t="s">
        <v>1183</v>
      </c>
      <c r="Q1225">
        <v>2023</v>
      </c>
    </row>
    <row r="1226" spans="16:17" x14ac:dyDescent="0.3">
      <c r="P1226" t="s">
        <v>327</v>
      </c>
      <c r="Q1226">
        <v>2023</v>
      </c>
    </row>
    <row r="1227" spans="16:17" x14ac:dyDescent="0.3">
      <c r="P1227" t="s">
        <v>429</v>
      </c>
      <c r="Q1227">
        <v>2023</v>
      </c>
    </row>
    <row r="1228" spans="16:17" x14ac:dyDescent="0.3">
      <c r="P1228" t="s">
        <v>385</v>
      </c>
      <c r="Q1228">
        <v>2023</v>
      </c>
    </row>
    <row r="1229" spans="16:17" x14ac:dyDescent="0.3">
      <c r="P1229" t="s">
        <v>2446</v>
      </c>
      <c r="Q1229">
        <v>2023</v>
      </c>
    </row>
    <row r="1230" spans="16:17" x14ac:dyDescent="0.3">
      <c r="P1230" t="s">
        <v>2133</v>
      </c>
      <c r="Q1230">
        <v>2023</v>
      </c>
    </row>
    <row r="1231" spans="16:17" x14ac:dyDescent="0.3">
      <c r="P1231" t="s">
        <v>172</v>
      </c>
      <c r="Q1231">
        <v>2023</v>
      </c>
    </row>
    <row r="1232" spans="16:17" x14ac:dyDescent="0.3">
      <c r="P1232" t="s">
        <v>2254</v>
      </c>
      <c r="Q1232">
        <v>2023</v>
      </c>
    </row>
    <row r="1233" spans="16:17" x14ac:dyDescent="0.3">
      <c r="P1233" t="s">
        <v>1684</v>
      </c>
      <c r="Q1233">
        <v>2023</v>
      </c>
    </row>
    <row r="1234" spans="16:17" x14ac:dyDescent="0.3">
      <c r="P1234" t="s">
        <v>505</v>
      </c>
      <c r="Q1234">
        <v>2023</v>
      </c>
    </row>
    <row r="1235" spans="16:17" x14ac:dyDescent="0.3">
      <c r="P1235" t="s">
        <v>1515</v>
      </c>
      <c r="Q1235">
        <v>2023</v>
      </c>
    </row>
    <row r="1236" spans="16:17" x14ac:dyDescent="0.3">
      <c r="P1236" t="s">
        <v>1935</v>
      </c>
      <c r="Q1236">
        <v>2023</v>
      </c>
    </row>
    <row r="1237" spans="16:17" x14ac:dyDescent="0.3">
      <c r="P1237" t="s">
        <v>2158</v>
      </c>
      <c r="Q1237">
        <v>2023</v>
      </c>
    </row>
    <row r="1238" spans="16:17" x14ac:dyDescent="0.3">
      <c r="P1238" t="s">
        <v>637</v>
      </c>
      <c r="Q1238">
        <v>2023</v>
      </c>
    </row>
    <row r="1239" spans="16:17" x14ac:dyDescent="0.3">
      <c r="P1239" t="s">
        <v>1289</v>
      </c>
      <c r="Q1239">
        <v>2023</v>
      </c>
    </row>
    <row r="1240" spans="16:17" x14ac:dyDescent="0.3">
      <c r="P1240" t="s">
        <v>1996</v>
      </c>
      <c r="Q1240">
        <v>2023</v>
      </c>
    </row>
    <row r="1241" spans="16:17" x14ac:dyDescent="0.3">
      <c r="P1241" t="s">
        <v>239</v>
      </c>
      <c r="Q1241">
        <v>2023</v>
      </c>
    </row>
    <row r="1242" spans="16:17" x14ac:dyDescent="0.3">
      <c r="P1242" t="s">
        <v>1450</v>
      </c>
      <c r="Q1242">
        <v>2023</v>
      </c>
    </row>
    <row r="1243" spans="16:17" x14ac:dyDescent="0.3">
      <c r="P1243" t="s">
        <v>711</v>
      </c>
      <c r="Q1243">
        <v>2023</v>
      </c>
    </row>
    <row r="1244" spans="16:17" x14ac:dyDescent="0.3">
      <c r="P1244" t="s">
        <v>1725</v>
      </c>
      <c r="Q1244">
        <v>2023</v>
      </c>
    </row>
    <row r="1245" spans="16:17" x14ac:dyDescent="0.3">
      <c r="P1245" t="s">
        <v>1722</v>
      </c>
      <c r="Q1245">
        <v>2023</v>
      </c>
    </row>
    <row r="1246" spans="16:17" x14ac:dyDescent="0.3">
      <c r="P1246" t="s">
        <v>1979</v>
      </c>
      <c r="Q1246">
        <v>2023</v>
      </c>
    </row>
    <row r="1247" spans="16:17" x14ac:dyDescent="0.3">
      <c r="P1247" t="s">
        <v>1924</v>
      </c>
      <c r="Q1247">
        <v>2023</v>
      </c>
    </row>
    <row r="1248" spans="16:17" x14ac:dyDescent="0.3">
      <c r="P1248" t="s">
        <v>949</v>
      </c>
      <c r="Q1248">
        <v>2023</v>
      </c>
    </row>
    <row r="1249" spans="16:17" x14ac:dyDescent="0.3">
      <c r="P1249" t="s">
        <v>1597</v>
      </c>
      <c r="Q1249">
        <v>2023</v>
      </c>
    </row>
    <row r="1250" spans="16:17" x14ac:dyDescent="0.3">
      <c r="P1250" t="s">
        <v>942</v>
      </c>
      <c r="Q1250">
        <v>2023</v>
      </c>
    </row>
    <row r="1251" spans="16:17" x14ac:dyDescent="0.3">
      <c r="P1251" t="s">
        <v>2140</v>
      </c>
      <c r="Q1251">
        <v>2023</v>
      </c>
    </row>
    <row r="1252" spans="16:17" x14ac:dyDescent="0.3">
      <c r="P1252" t="s">
        <v>886</v>
      </c>
      <c r="Q1252">
        <v>2023</v>
      </c>
    </row>
    <row r="1253" spans="16:17" x14ac:dyDescent="0.3">
      <c r="P1253" t="s">
        <v>163</v>
      </c>
      <c r="Q1253">
        <v>2023</v>
      </c>
    </row>
    <row r="1254" spans="16:17" x14ac:dyDescent="0.3">
      <c r="P1254" t="s">
        <v>2449</v>
      </c>
      <c r="Q1254">
        <v>2023</v>
      </c>
    </row>
    <row r="1255" spans="16:17" x14ac:dyDescent="0.3">
      <c r="P1255" t="s">
        <v>1262</v>
      </c>
      <c r="Q1255">
        <v>2023</v>
      </c>
    </row>
    <row r="1256" spans="16:17" x14ac:dyDescent="0.3">
      <c r="P1256" t="s">
        <v>1600</v>
      </c>
      <c r="Q1256">
        <v>2023</v>
      </c>
    </row>
    <row r="1257" spans="16:17" x14ac:dyDescent="0.3">
      <c r="P1257" t="s">
        <v>1291</v>
      </c>
      <c r="Q1257">
        <v>2023</v>
      </c>
    </row>
    <row r="1258" spans="16:17" x14ac:dyDescent="0.3">
      <c r="P1258" t="s">
        <v>798</v>
      </c>
      <c r="Q1258">
        <v>2023</v>
      </c>
    </row>
    <row r="1259" spans="16:17" x14ac:dyDescent="0.3">
      <c r="P1259" t="s">
        <v>2452</v>
      </c>
      <c r="Q1259">
        <v>2023</v>
      </c>
    </row>
    <row r="1260" spans="16:17" x14ac:dyDescent="0.3">
      <c r="P1260" t="s">
        <v>1833</v>
      </c>
      <c r="Q1260">
        <v>2023</v>
      </c>
    </row>
    <row r="1261" spans="16:17" x14ac:dyDescent="0.3">
      <c r="P1261" t="s">
        <v>1273</v>
      </c>
      <c r="Q1261">
        <v>2023</v>
      </c>
    </row>
    <row r="1262" spans="16:17" x14ac:dyDescent="0.3">
      <c r="P1262" t="s">
        <v>562</v>
      </c>
      <c r="Q1262">
        <v>2023</v>
      </c>
    </row>
    <row r="1263" spans="16:17" x14ac:dyDescent="0.3">
      <c r="P1263" t="s">
        <v>421</v>
      </c>
      <c r="Q1263">
        <v>2023</v>
      </c>
    </row>
    <row r="1264" spans="16:17" x14ac:dyDescent="0.3">
      <c r="P1264" t="s">
        <v>1865</v>
      </c>
      <c r="Q1264">
        <v>2023</v>
      </c>
    </row>
    <row r="1265" spans="16:17" x14ac:dyDescent="0.3">
      <c r="P1265" t="s">
        <v>686</v>
      </c>
      <c r="Q1265">
        <v>2023</v>
      </c>
    </row>
    <row r="1266" spans="16:17" x14ac:dyDescent="0.3">
      <c r="P1266" t="s">
        <v>796</v>
      </c>
      <c r="Q1266">
        <v>2023</v>
      </c>
    </row>
    <row r="1267" spans="16:17" x14ac:dyDescent="0.3">
      <c r="P1267" t="s">
        <v>2106</v>
      </c>
      <c r="Q1267">
        <v>2023</v>
      </c>
    </row>
    <row r="1268" spans="16:17" x14ac:dyDescent="0.3">
      <c r="P1268" t="s">
        <v>885</v>
      </c>
      <c r="Q1268">
        <v>2023</v>
      </c>
    </row>
    <row r="1269" spans="16:17" x14ac:dyDescent="0.3">
      <c r="P1269" t="s">
        <v>2059</v>
      </c>
      <c r="Q1269">
        <v>2023</v>
      </c>
    </row>
    <row r="1270" spans="16:17" x14ac:dyDescent="0.3">
      <c r="P1270" t="s">
        <v>2062</v>
      </c>
      <c r="Q1270">
        <v>2023</v>
      </c>
    </row>
    <row r="1271" spans="16:17" x14ac:dyDescent="0.3">
      <c r="P1271" t="s">
        <v>924</v>
      </c>
      <c r="Q1271">
        <v>2023</v>
      </c>
    </row>
    <row r="1272" spans="16:17" x14ac:dyDescent="0.3">
      <c r="P1272" t="s">
        <v>1461</v>
      </c>
      <c r="Q1272">
        <v>2023</v>
      </c>
    </row>
    <row r="1273" spans="16:17" x14ac:dyDescent="0.3">
      <c r="P1273" t="s">
        <v>897</v>
      </c>
      <c r="Q1273">
        <v>2023</v>
      </c>
    </row>
    <row r="1274" spans="16:17" x14ac:dyDescent="0.3">
      <c r="P1274" t="s">
        <v>2113</v>
      </c>
      <c r="Q1274">
        <v>2023</v>
      </c>
    </row>
    <row r="1275" spans="16:17" x14ac:dyDescent="0.3">
      <c r="P1275" t="s">
        <v>2261</v>
      </c>
      <c r="Q1275">
        <v>2023</v>
      </c>
    </row>
    <row r="1276" spans="16:17" x14ac:dyDescent="0.3">
      <c r="P1276" t="s">
        <v>538</v>
      </c>
      <c r="Q1276">
        <v>2023</v>
      </c>
    </row>
    <row r="1277" spans="16:17" x14ac:dyDescent="0.3">
      <c r="P1277" t="s">
        <v>303</v>
      </c>
      <c r="Q1277">
        <v>2023</v>
      </c>
    </row>
    <row r="1278" spans="16:17" x14ac:dyDescent="0.3">
      <c r="P1278" t="s">
        <v>822</v>
      </c>
      <c r="Q1278">
        <v>2023</v>
      </c>
    </row>
    <row r="1279" spans="16:17" x14ac:dyDescent="0.3">
      <c r="P1279" t="s">
        <v>2457</v>
      </c>
      <c r="Q1279">
        <v>2023</v>
      </c>
    </row>
    <row r="1280" spans="16:17" x14ac:dyDescent="0.3">
      <c r="P1280" t="s">
        <v>2458</v>
      </c>
      <c r="Q1280">
        <v>2023</v>
      </c>
    </row>
    <row r="1281" spans="16:17" x14ac:dyDescent="0.3">
      <c r="P1281" t="s">
        <v>1387</v>
      </c>
      <c r="Q1281">
        <v>2023</v>
      </c>
    </row>
    <row r="1282" spans="16:17" x14ac:dyDescent="0.3">
      <c r="P1282" t="s">
        <v>1631</v>
      </c>
      <c r="Q1282">
        <v>2023</v>
      </c>
    </row>
    <row r="1283" spans="16:17" x14ac:dyDescent="0.3">
      <c r="P1283" t="s">
        <v>729</v>
      </c>
      <c r="Q1283">
        <v>2023</v>
      </c>
    </row>
    <row r="1284" spans="16:17" x14ac:dyDescent="0.3">
      <c r="P1284" t="s">
        <v>24</v>
      </c>
      <c r="Q1284">
        <v>2023</v>
      </c>
    </row>
    <row r="1285" spans="16:17" x14ac:dyDescent="0.3">
      <c r="P1285" t="s">
        <v>1371</v>
      </c>
      <c r="Q1285">
        <v>2023</v>
      </c>
    </row>
    <row r="1286" spans="16:17" x14ac:dyDescent="0.3">
      <c r="P1286" t="s">
        <v>2418</v>
      </c>
      <c r="Q1286">
        <v>2023</v>
      </c>
    </row>
    <row r="1287" spans="16:17" x14ac:dyDescent="0.3">
      <c r="P1287" t="s">
        <v>1332</v>
      </c>
      <c r="Q1287">
        <v>2023</v>
      </c>
    </row>
    <row r="1288" spans="16:17" x14ac:dyDescent="0.3">
      <c r="P1288" t="s">
        <v>1842</v>
      </c>
      <c r="Q1288">
        <v>2023</v>
      </c>
    </row>
    <row r="1289" spans="16:17" x14ac:dyDescent="0.3">
      <c r="P1289" t="s">
        <v>293</v>
      </c>
      <c r="Q1289">
        <v>2023</v>
      </c>
    </row>
    <row r="1290" spans="16:17" x14ac:dyDescent="0.3">
      <c r="P1290" t="s">
        <v>979</v>
      </c>
      <c r="Q1290">
        <v>2023</v>
      </c>
    </row>
    <row r="1291" spans="16:17" x14ac:dyDescent="0.3">
      <c r="P1291" t="s">
        <v>1828</v>
      </c>
      <c r="Q1291">
        <v>2023</v>
      </c>
    </row>
    <row r="1292" spans="16:17" x14ac:dyDescent="0.3">
      <c r="P1292" t="s">
        <v>762</v>
      </c>
      <c r="Q1292">
        <v>2023</v>
      </c>
    </row>
    <row r="1293" spans="16:17" x14ac:dyDescent="0.3">
      <c r="P1293" t="s">
        <v>2255</v>
      </c>
      <c r="Q1293">
        <v>2023</v>
      </c>
    </row>
    <row r="1294" spans="16:17" x14ac:dyDescent="0.3">
      <c r="P1294" t="s">
        <v>527</v>
      </c>
      <c r="Q1294">
        <v>2023</v>
      </c>
    </row>
    <row r="1295" spans="16:17" x14ac:dyDescent="0.3">
      <c r="P1295" t="s">
        <v>2126</v>
      </c>
      <c r="Q1295">
        <v>2023</v>
      </c>
    </row>
    <row r="1296" spans="16:17" x14ac:dyDescent="0.3">
      <c r="P1296" t="s">
        <v>1665</v>
      </c>
      <c r="Q1296">
        <v>2023</v>
      </c>
    </row>
    <row r="1297" spans="16:17" x14ac:dyDescent="0.3">
      <c r="P1297" t="s">
        <v>2465</v>
      </c>
      <c r="Q1297">
        <v>2023</v>
      </c>
    </row>
    <row r="1298" spans="16:17" x14ac:dyDescent="0.3">
      <c r="P1298" t="s">
        <v>121</v>
      </c>
      <c r="Q1298">
        <v>2023</v>
      </c>
    </row>
    <row r="1299" spans="16:17" x14ac:dyDescent="0.3">
      <c r="P1299" t="s">
        <v>1465</v>
      </c>
      <c r="Q1299">
        <v>2023</v>
      </c>
    </row>
    <row r="1300" spans="16:17" x14ac:dyDescent="0.3">
      <c r="P1300" t="s">
        <v>1543</v>
      </c>
      <c r="Q1300">
        <v>2023</v>
      </c>
    </row>
    <row r="1301" spans="16:17" x14ac:dyDescent="0.3">
      <c r="P1301" t="s">
        <v>1448</v>
      </c>
      <c r="Q1301">
        <v>2023</v>
      </c>
    </row>
    <row r="1302" spans="16:17" x14ac:dyDescent="0.3">
      <c r="P1302" t="s">
        <v>580</v>
      </c>
      <c r="Q1302">
        <v>2023</v>
      </c>
    </row>
    <row r="1303" spans="16:17" x14ac:dyDescent="0.3">
      <c r="P1303" t="s">
        <v>1124</v>
      </c>
      <c r="Q1303">
        <v>2023</v>
      </c>
    </row>
    <row r="1304" spans="16:17" x14ac:dyDescent="0.3">
      <c r="P1304" t="s">
        <v>374</v>
      </c>
      <c r="Q1304">
        <v>2023</v>
      </c>
    </row>
    <row r="1305" spans="16:17" x14ac:dyDescent="0.3">
      <c r="P1305" t="s">
        <v>1076</v>
      </c>
      <c r="Q1305">
        <v>2023</v>
      </c>
    </row>
    <row r="1306" spans="16:17" x14ac:dyDescent="0.3">
      <c r="P1306" t="s">
        <v>1476</v>
      </c>
      <c r="Q1306">
        <v>2023</v>
      </c>
    </row>
    <row r="1307" spans="16:17" x14ac:dyDescent="0.3">
      <c r="P1307" t="s">
        <v>2073</v>
      </c>
      <c r="Q1307">
        <v>2023</v>
      </c>
    </row>
    <row r="1308" spans="16:17" x14ac:dyDescent="0.3">
      <c r="P1308" t="s">
        <v>229</v>
      </c>
      <c r="Q1308">
        <v>2023</v>
      </c>
    </row>
    <row r="1309" spans="16:17" x14ac:dyDescent="0.3">
      <c r="P1309" t="s">
        <v>776</v>
      </c>
      <c r="Q1309">
        <v>2023</v>
      </c>
    </row>
    <row r="1310" spans="16:17" x14ac:dyDescent="0.3">
      <c r="P1310" t="s">
        <v>2468</v>
      </c>
      <c r="Q1310">
        <v>2023</v>
      </c>
    </row>
    <row r="1311" spans="16:17" x14ac:dyDescent="0.3">
      <c r="P1311" t="s">
        <v>1188</v>
      </c>
      <c r="Q1311">
        <v>2023</v>
      </c>
    </row>
    <row r="1312" spans="16:17" x14ac:dyDescent="0.3">
      <c r="P1312" t="s">
        <v>1627</v>
      </c>
      <c r="Q1312">
        <v>2023</v>
      </c>
    </row>
    <row r="1313" spans="16:17" x14ac:dyDescent="0.3">
      <c r="P1313" t="s">
        <v>2013</v>
      </c>
      <c r="Q1313">
        <v>2023</v>
      </c>
    </row>
    <row r="1314" spans="16:17" x14ac:dyDescent="0.3">
      <c r="P1314" t="s">
        <v>560</v>
      </c>
      <c r="Q1314">
        <v>2023</v>
      </c>
    </row>
    <row r="1315" spans="16:17" x14ac:dyDescent="0.3">
      <c r="P1315" t="s">
        <v>1256</v>
      </c>
      <c r="Q1315">
        <v>2023</v>
      </c>
    </row>
    <row r="1316" spans="16:17" x14ac:dyDescent="0.3">
      <c r="P1316" t="s">
        <v>1416</v>
      </c>
      <c r="Q1316">
        <v>2023</v>
      </c>
    </row>
    <row r="1317" spans="16:17" x14ac:dyDescent="0.3">
      <c r="P1317" t="s">
        <v>1153</v>
      </c>
      <c r="Q1317">
        <v>2023</v>
      </c>
    </row>
    <row r="1318" spans="16:17" x14ac:dyDescent="0.3">
      <c r="P1318" t="s">
        <v>2267</v>
      </c>
      <c r="Q1318">
        <v>2023</v>
      </c>
    </row>
    <row r="1319" spans="16:17" x14ac:dyDescent="0.3">
      <c r="P1319" t="s">
        <v>1361</v>
      </c>
      <c r="Q1319">
        <v>2023</v>
      </c>
    </row>
    <row r="1320" spans="16:17" x14ac:dyDescent="0.3">
      <c r="P1320" t="s">
        <v>909</v>
      </c>
      <c r="Q1320">
        <v>2023</v>
      </c>
    </row>
    <row r="1321" spans="16:17" x14ac:dyDescent="0.3">
      <c r="P1321" t="s">
        <v>391</v>
      </c>
      <c r="Q1321">
        <v>2023</v>
      </c>
    </row>
    <row r="1322" spans="16:17" x14ac:dyDescent="0.3">
      <c r="P1322" t="s">
        <v>1970</v>
      </c>
      <c r="Q1322">
        <v>2023</v>
      </c>
    </row>
    <row r="1323" spans="16:17" x14ac:dyDescent="0.3">
      <c r="P1323" t="s">
        <v>109</v>
      </c>
      <c r="Q1323">
        <v>2023</v>
      </c>
    </row>
    <row r="1324" spans="16:17" x14ac:dyDescent="0.3">
      <c r="P1324" t="s">
        <v>591</v>
      </c>
      <c r="Q1324">
        <v>2023</v>
      </c>
    </row>
    <row r="1325" spans="16:17" x14ac:dyDescent="0.3">
      <c r="P1325" t="s">
        <v>1035</v>
      </c>
      <c r="Q1325">
        <v>2023</v>
      </c>
    </row>
    <row r="1326" spans="16:17" x14ac:dyDescent="0.3">
      <c r="P1326" t="s">
        <v>34</v>
      </c>
      <c r="Q1326">
        <v>2023</v>
      </c>
    </row>
    <row r="1327" spans="16:17" x14ac:dyDescent="0.3">
      <c r="P1327" t="s">
        <v>2474</v>
      </c>
      <c r="Q1327">
        <v>2023</v>
      </c>
    </row>
    <row r="1328" spans="16:17" x14ac:dyDescent="0.3">
      <c r="P1328" t="s">
        <v>210</v>
      </c>
      <c r="Q1328">
        <v>2023</v>
      </c>
    </row>
    <row r="1329" spans="16:17" x14ac:dyDescent="0.3">
      <c r="P1329" t="s">
        <v>1746</v>
      </c>
      <c r="Q1329">
        <v>2023</v>
      </c>
    </row>
    <row r="1330" spans="16:17" x14ac:dyDescent="0.3">
      <c r="P1330" t="s">
        <v>793</v>
      </c>
      <c r="Q1330">
        <v>2023</v>
      </c>
    </row>
    <row r="1331" spans="16:17" x14ac:dyDescent="0.3">
      <c r="P1331" t="s">
        <v>85</v>
      </c>
      <c r="Q1331">
        <v>2023</v>
      </c>
    </row>
    <row r="1332" spans="16:17" x14ac:dyDescent="0.3">
      <c r="P1332" t="s">
        <v>2476</v>
      </c>
      <c r="Q1332">
        <v>2023</v>
      </c>
    </row>
    <row r="1333" spans="16:17" x14ac:dyDescent="0.3">
      <c r="P1333" t="s">
        <v>1037</v>
      </c>
      <c r="Q1333">
        <v>2023</v>
      </c>
    </row>
    <row r="1334" spans="16:17" x14ac:dyDescent="0.3">
      <c r="P1334" t="s">
        <v>1762</v>
      </c>
      <c r="Q1334">
        <v>2023</v>
      </c>
    </row>
    <row r="1335" spans="16:17" x14ac:dyDescent="0.3">
      <c r="P1335" t="s">
        <v>1509</v>
      </c>
      <c r="Q1335">
        <v>2023</v>
      </c>
    </row>
    <row r="1336" spans="16:17" x14ac:dyDescent="0.3">
      <c r="P1336" t="s">
        <v>1768</v>
      </c>
      <c r="Q1336">
        <v>2023</v>
      </c>
    </row>
    <row r="1337" spans="16:17" x14ac:dyDescent="0.3">
      <c r="P1337" t="s">
        <v>1185</v>
      </c>
      <c r="Q1337">
        <v>2023</v>
      </c>
    </row>
    <row r="1338" spans="16:17" x14ac:dyDescent="0.3">
      <c r="P1338" t="s">
        <v>217</v>
      </c>
      <c r="Q1338">
        <v>2023</v>
      </c>
    </row>
    <row r="1339" spans="16:17" x14ac:dyDescent="0.3">
      <c r="P1339" t="s">
        <v>704</v>
      </c>
      <c r="Q1339">
        <v>2023</v>
      </c>
    </row>
    <row r="1340" spans="16:17" x14ac:dyDescent="0.3">
      <c r="P1340" t="s">
        <v>919</v>
      </c>
      <c r="Q1340">
        <v>2023</v>
      </c>
    </row>
    <row r="1341" spans="16:17" x14ac:dyDescent="0.3">
      <c r="P1341" t="s">
        <v>514</v>
      </c>
      <c r="Q1341">
        <v>2023</v>
      </c>
    </row>
    <row r="1342" spans="16:17" x14ac:dyDescent="0.3">
      <c r="P1342" t="s">
        <v>2081</v>
      </c>
      <c r="Q1342">
        <v>2023</v>
      </c>
    </row>
    <row r="1343" spans="16:17" x14ac:dyDescent="0.3">
      <c r="P1343" t="s">
        <v>494</v>
      </c>
      <c r="Q1343">
        <v>2023</v>
      </c>
    </row>
    <row r="1344" spans="16:17" x14ac:dyDescent="0.3">
      <c r="P1344" t="s">
        <v>1640</v>
      </c>
      <c r="Q1344">
        <v>2023</v>
      </c>
    </row>
    <row r="1345" spans="16:17" x14ac:dyDescent="0.3">
      <c r="P1345" t="s">
        <v>409</v>
      </c>
      <c r="Q1345">
        <v>2023</v>
      </c>
    </row>
    <row r="1346" spans="16:17" x14ac:dyDescent="0.3">
      <c r="P1346" t="s">
        <v>1830</v>
      </c>
      <c r="Q1346">
        <v>2023</v>
      </c>
    </row>
    <row r="1347" spans="16:17" x14ac:dyDescent="0.3">
      <c r="P1347" t="s">
        <v>1419</v>
      </c>
      <c r="Q1347">
        <v>2023</v>
      </c>
    </row>
    <row r="1348" spans="16:17" x14ac:dyDescent="0.3">
      <c r="P1348" t="s">
        <v>309</v>
      </c>
      <c r="Q1348">
        <v>2023</v>
      </c>
    </row>
    <row r="1349" spans="16:17" x14ac:dyDescent="0.3">
      <c r="P1349" t="s">
        <v>1619</v>
      </c>
      <c r="Q1349">
        <v>2023</v>
      </c>
    </row>
    <row r="1350" spans="16:17" x14ac:dyDescent="0.3">
      <c r="P1350" t="s">
        <v>1265</v>
      </c>
      <c r="Q1350">
        <v>2023</v>
      </c>
    </row>
    <row r="1351" spans="16:17" x14ac:dyDescent="0.3">
      <c r="P1351" t="s">
        <v>1496</v>
      </c>
      <c r="Q1351">
        <v>2023</v>
      </c>
    </row>
    <row r="1352" spans="16:17" x14ac:dyDescent="0.3">
      <c r="P1352" t="s">
        <v>657</v>
      </c>
      <c r="Q1352">
        <v>2023</v>
      </c>
    </row>
    <row r="1353" spans="16:17" x14ac:dyDescent="0.3">
      <c r="P1353" t="s">
        <v>295</v>
      </c>
      <c r="Q1353">
        <v>2023</v>
      </c>
    </row>
    <row r="1354" spans="16:17" x14ac:dyDescent="0.3">
      <c r="P1354" t="s">
        <v>1948</v>
      </c>
      <c r="Q1354">
        <v>2023</v>
      </c>
    </row>
    <row r="1355" spans="16:17" x14ac:dyDescent="0.3">
      <c r="P1355" t="s">
        <v>2484</v>
      </c>
      <c r="Q1355">
        <v>2023</v>
      </c>
    </row>
    <row r="1356" spans="16:17" x14ac:dyDescent="0.3">
      <c r="P1356" t="s">
        <v>724</v>
      </c>
      <c r="Q1356">
        <v>2023</v>
      </c>
    </row>
    <row r="1357" spans="16:17" x14ac:dyDescent="0.3">
      <c r="P1357" t="s">
        <v>287</v>
      </c>
      <c r="Q1357">
        <v>2023</v>
      </c>
    </row>
    <row r="1358" spans="16:17" x14ac:dyDescent="0.3">
      <c r="P1358" t="s">
        <v>1721</v>
      </c>
      <c r="Q1358">
        <v>2023</v>
      </c>
    </row>
    <row r="1359" spans="16:17" x14ac:dyDescent="0.3">
      <c r="P1359" t="s">
        <v>336</v>
      </c>
      <c r="Q1359">
        <v>2023</v>
      </c>
    </row>
    <row r="1360" spans="16:17" x14ac:dyDescent="0.3">
      <c r="P1360" t="s">
        <v>74</v>
      </c>
      <c r="Q1360">
        <v>2023</v>
      </c>
    </row>
    <row r="1361" spans="16:17" x14ac:dyDescent="0.3">
      <c r="P1361" t="s">
        <v>1425</v>
      </c>
      <c r="Q1361">
        <v>2023</v>
      </c>
    </row>
    <row r="1362" spans="16:17" x14ac:dyDescent="0.3">
      <c r="P1362" t="s">
        <v>297</v>
      </c>
      <c r="Q1362">
        <v>2023</v>
      </c>
    </row>
    <row r="1363" spans="16:17" x14ac:dyDescent="0.3">
      <c r="P1363" t="s">
        <v>1679</v>
      </c>
      <c r="Q1363">
        <v>2023</v>
      </c>
    </row>
    <row r="1364" spans="16:17" x14ac:dyDescent="0.3">
      <c r="P1364" t="s">
        <v>955</v>
      </c>
      <c r="Q1364">
        <v>2023</v>
      </c>
    </row>
    <row r="1365" spans="16:17" x14ac:dyDescent="0.3">
      <c r="P1365" t="s">
        <v>124</v>
      </c>
      <c r="Q1365">
        <v>2023</v>
      </c>
    </row>
    <row r="1366" spans="16:17" x14ac:dyDescent="0.3">
      <c r="P1366" t="s">
        <v>2488</v>
      </c>
      <c r="Q1366">
        <v>2023</v>
      </c>
    </row>
    <row r="1367" spans="16:17" x14ac:dyDescent="0.3">
      <c r="P1367" t="s">
        <v>771</v>
      </c>
      <c r="Q1367">
        <v>2023</v>
      </c>
    </row>
    <row r="1368" spans="16:17" x14ac:dyDescent="0.3">
      <c r="P1368" t="s">
        <v>2096</v>
      </c>
      <c r="Q1368">
        <v>2023</v>
      </c>
    </row>
    <row r="1369" spans="16:17" x14ac:dyDescent="0.3">
      <c r="P1369" t="s">
        <v>1549</v>
      </c>
      <c r="Q1369">
        <v>2023</v>
      </c>
    </row>
    <row r="1370" spans="16:17" x14ac:dyDescent="0.3">
      <c r="P1370" t="s">
        <v>1154</v>
      </c>
      <c r="Q1370">
        <v>2023</v>
      </c>
    </row>
    <row r="1371" spans="16:17" x14ac:dyDescent="0.3">
      <c r="P1371" t="s">
        <v>617</v>
      </c>
      <c r="Q1371">
        <v>2023</v>
      </c>
    </row>
    <row r="1372" spans="16:17" x14ac:dyDescent="0.3">
      <c r="P1372" t="s">
        <v>780</v>
      </c>
      <c r="Q1372">
        <v>2023</v>
      </c>
    </row>
    <row r="1373" spans="16:17" x14ac:dyDescent="0.3">
      <c r="P1373" t="s">
        <v>1595</v>
      </c>
      <c r="Q1373">
        <v>2023</v>
      </c>
    </row>
    <row r="1374" spans="16:17" x14ac:dyDescent="0.3">
      <c r="P1374" t="s">
        <v>1290</v>
      </c>
      <c r="Q1374">
        <v>2023</v>
      </c>
    </row>
    <row r="1375" spans="16:17" x14ac:dyDescent="0.3">
      <c r="P1375" t="s">
        <v>1113</v>
      </c>
      <c r="Q1375">
        <v>2023</v>
      </c>
    </row>
    <row r="1376" spans="16:17" x14ac:dyDescent="0.3">
      <c r="P1376" t="s">
        <v>2498</v>
      </c>
      <c r="Q1376">
        <v>2023</v>
      </c>
    </row>
    <row r="1377" spans="16:17" x14ac:dyDescent="0.3">
      <c r="P1377" t="s">
        <v>1612</v>
      </c>
      <c r="Q1377">
        <v>2023</v>
      </c>
    </row>
    <row r="1378" spans="16:17" x14ac:dyDescent="0.3">
      <c r="P1378" t="s">
        <v>1370</v>
      </c>
      <c r="Q1378">
        <v>2023</v>
      </c>
    </row>
    <row r="1379" spans="16:17" x14ac:dyDescent="0.3">
      <c r="P1379" t="s">
        <v>1894</v>
      </c>
      <c r="Q1379">
        <v>2023</v>
      </c>
    </row>
    <row r="1380" spans="16:17" x14ac:dyDescent="0.3">
      <c r="P1380" t="s">
        <v>424</v>
      </c>
      <c r="Q1380">
        <v>2023</v>
      </c>
    </row>
    <row r="1381" spans="16:17" x14ac:dyDescent="0.3">
      <c r="P1381" t="s">
        <v>407</v>
      </c>
      <c r="Q1381">
        <v>2023</v>
      </c>
    </row>
    <row r="1382" spans="16:17" x14ac:dyDescent="0.3">
      <c r="P1382" t="s">
        <v>1341</v>
      </c>
      <c r="Q1382">
        <v>2023</v>
      </c>
    </row>
    <row r="1383" spans="16:17" x14ac:dyDescent="0.3">
      <c r="P1383" t="s">
        <v>1445</v>
      </c>
      <c r="Q1383">
        <v>2023</v>
      </c>
    </row>
    <row r="1384" spans="16:17" x14ac:dyDescent="0.3">
      <c r="P1384" t="s">
        <v>2500</v>
      </c>
      <c r="Q1384">
        <v>2023</v>
      </c>
    </row>
    <row r="1385" spans="16:17" x14ac:dyDescent="0.3">
      <c r="P1385" t="s">
        <v>2387</v>
      </c>
      <c r="Q1385">
        <v>2023</v>
      </c>
    </row>
    <row r="1386" spans="16:17" x14ac:dyDescent="0.3">
      <c r="P1386" t="s">
        <v>79</v>
      </c>
      <c r="Q1386">
        <v>2023</v>
      </c>
    </row>
    <row r="1387" spans="16:17" x14ac:dyDescent="0.3">
      <c r="P1387" t="s">
        <v>877</v>
      </c>
      <c r="Q1387">
        <v>2023</v>
      </c>
    </row>
    <row r="1388" spans="16:17" x14ac:dyDescent="0.3">
      <c r="P1388" t="s">
        <v>815</v>
      </c>
      <c r="Q1388">
        <v>2023</v>
      </c>
    </row>
    <row r="1389" spans="16:17" x14ac:dyDescent="0.3">
      <c r="P1389" t="s">
        <v>2109</v>
      </c>
      <c r="Q1389">
        <v>2023</v>
      </c>
    </row>
    <row r="1390" spans="16:17" x14ac:dyDescent="0.3">
      <c r="P1390" t="s">
        <v>2385</v>
      </c>
      <c r="Q1390">
        <v>2023</v>
      </c>
    </row>
    <row r="1391" spans="16:17" x14ac:dyDescent="0.3">
      <c r="P1391" t="s">
        <v>2224</v>
      </c>
      <c r="Q1391">
        <v>2023</v>
      </c>
    </row>
    <row r="1392" spans="16:17" x14ac:dyDescent="0.3">
      <c r="P1392" t="s">
        <v>967</v>
      </c>
      <c r="Q1392">
        <v>2023</v>
      </c>
    </row>
    <row r="1393" spans="16:17" x14ac:dyDescent="0.3">
      <c r="P1393" t="s">
        <v>2503</v>
      </c>
      <c r="Q1393">
        <v>2023</v>
      </c>
    </row>
    <row r="1394" spans="16:17" x14ac:dyDescent="0.3">
      <c r="P1394" t="s">
        <v>1006</v>
      </c>
      <c r="Q1394">
        <v>2023</v>
      </c>
    </row>
    <row r="1395" spans="16:17" x14ac:dyDescent="0.3">
      <c r="P1395" t="s">
        <v>1750</v>
      </c>
      <c r="Q1395">
        <v>2023</v>
      </c>
    </row>
    <row r="1396" spans="16:17" x14ac:dyDescent="0.3">
      <c r="P1396" t="s">
        <v>667</v>
      </c>
      <c r="Q1396">
        <v>2023</v>
      </c>
    </row>
    <row r="1397" spans="16:17" x14ac:dyDescent="0.3">
      <c r="P1397" t="s">
        <v>2505</v>
      </c>
      <c r="Q1397">
        <v>2023</v>
      </c>
    </row>
    <row r="1398" spans="16:17" x14ac:dyDescent="0.3">
      <c r="P1398" t="s">
        <v>539</v>
      </c>
      <c r="Q1398">
        <v>2023</v>
      </c>
    </row>
    <row r="1399" spans="16:17" x14ac:dyDescent="0.3">
      <c r="P1399" t="s">
        <v>2244</v>
      </c>
      <c r="Q1399">
        <v>2023</v>
      </c>
    </row>
    <row r="1400" spans="16:17" x14ac:dyDescent="0.3">
      <c r="P1400" t="s">
        <v>2506</v>
      </c>
      <c r="Q1400">
        <v>2023</v>
      </c>
    </row>
    <row r="1401" spans="16:17" x14ac:dyDescent="0.3">
      <c r="P1401" t="s">
        <v>674</v>
      </c>
      <c r="Q1401">
        <v>2023</v>
      </c>
    </row>
    <row r="1402" spans="16:17" x14ac:dyDescent="0.3">
      <c r="P1402" t="s">
        <v>1363</v>
      </c>
      <c r="Q1402">
        <v>2023</v>
      </c>
    </row>
    <row r="1403" spans="16:17" x14ac:dyDescent="0.3">
      <c r="P1403" t="s">
        <v>791</v>
      </c>
      <c r="Q1403">
        <v>2023</v>
      </c>
    </row>
    <row r="1404" spans="16:17" x14ac:dyDescent="0.3">
      <c r="P1404" t="s">
        <v>2509</v>
      </c>
      <c r="Q1404">
        <v>2023</v>
      </c>
    </row>
    <row r="1405" spans="16:17" x14ac:dyDescent="0.3">
      <c r="P1405" t="s">
        <v>71</v>
      </c>
      <c r="Q1405">
        <v>2023</v>
      </c>
    </row>
    <row r="1406" spans="16:17" x14ac:dyDescent="0.3">
      <c r="P1406" t="s">
        <v>736</v>
      </c>
      <c r="Q1406">
        <v>2023</v>
      </c>
    </row>
    <row r="1407" spans="16:17" x14ac:dyDescent="0.3">
      <c r="P1407" t="s">
        <v>1380</v>
      </c>
      <c r="Q1407">
        <v>2023</v>
      </c>
    </row>
    <row r="1408" spans="16:17" x14ac:dyDescent="0.3">
      <c r="P1408" t="s">
        <v>1305</v>
      </c>
      <c r="Q1408">
        <v>2023</v>
      </c>
    </row>
    <row r="1409" spans="16:17" x14ac:dyDescent="0.3">
      <c r="P1409" t="s">
        <v>1887</v>
      </c>
      <c r="Q1409">
        <v>2023</v>
      </c>
    </row>
    <row r="1410" spans="16:17" x14ac:dyDescent="0.3">
      <c r="P1410" t="s">
        <v>2512</v>
      </c>
      <c r="Q1410">
        <v>2023</v>
      </c>
    </row>
    <row r="1411" spans="16:17" x14ac:dyDescent="0.3">
      <c r="P1411" t="s">
        <v>2176</v>
      </c>
      <c r="Q1411">
        <v>2023</v>
      </c>
    </row>
    <row r="1412" spans="16:17" x14ac:dyDescent="0.3">
      <c r="P1412" t="s">
        <v>1106</v>
      </c>
      <c r="Q1412">
        <v>2023</v>
      </c>
    </row>
    <row r="1413" spans="16:17" x14ac:dyDescent="0.3">
      <c r="P1413" t="s">
        <v>585</v>
      </c>
      <c r="Q1413">
        <v>2023</v>
      </c>
    </row>
    <row r="1414" spans="16:17" x14ac:dyDescent="0.3">
      <c r="P1414" t="s">
        <v>258</v>
      </c>
      <c r="Q1414">
        <v>2023</v>
      </c>
    </row>
    <row r="1415" spans="16:17" x14ac:dyDescent="0.3">
      <c r="P1415" t="s">
        <v>1079</v>
      </c>
      <c r="Q1415">
        <v>2023</v>
      </c>
    </row>
    <row r="1416" spans="16:17" x14ac:dyDescent="0.3">
      <c r="P1416" t="s">
        <v>1069</v>
      </c>
      <c r="Q1416">
        <v>2023</v>
      </c>
    </row>
    <row r="1417" spans="16:17" x14ac:dyDescent="0.3">
      <c r="P1417" t="s">
        <v>1968</v>
      </c>
      <c r="Q1417">
        <v>2023</v>
      </c>
    </row>
    <row r="1418" spans="16:17" x14ac:dyDescent="0.3">
      <c r="P1418" t="s">
        <v>535</v>
      </c>
      <c r="Q1418">
        <v>2023</v>
      </c>
    </row>
    <row r="1419" spans="16:17" x14ac:dyDescent="0.3">
      <c r="P1419" t="s">
        <v>1072</v>
      </c>
      <c r="Q1419">
        <v>2023</v>
      </c>
    </row>
    <row r="1420" spans="16:17" x14ac:dyDescent="0.3">
      <c r="P1420" t="s">
        <v>1394</v>
      </c>
      <c r="Q1420">
        <v>2023</v>
      </c>
    </row>
    <row r="1421" spans="16:17" x14ac:dyDescent="0.3">
      <c r="P1421" t="s">
        <v>2520</v>
      </c>
      <c r="Q1421">
        <v>2023</v>
      </c>
    </row>
    <row r="1422" spans="16:17" x14ac:dyDescent="0.3">
      <c r="P1422" t="s">
        <v>985</v>
      </c>
      <c r="Q1422">
        <v>2023</v>
      </c>
    </row>
    <row r="1423" spans="16:17" x14ac:dyDescent="0.3">
      <c r="P1423" t="s">
        <v>1385</v>
      </c>
      <c r="Q1423">
        <v>2023</v>
      </c>
    </row>
    <row r="1424" spans="16:17" x14ac:dyDescent="0.3">
      <c r="P1424" t="s">
        <v>679</v>
      </c>
      <c r="Q1424">
        <v>2023</v>
      </c>
    </row>
    <row r="1425" spans="16:17" x14ac:dyDescent="0.3">
      <c r="P1425" t="s">
        <v>994</v>
      </c>
      <c r="Q1425">
        <v>2023</v>
      </c>
    </row>
    <row r="1426" spans="16:17" x14ac:dyDescent="0.3">
      <c r="P1426" t="s">
        <v>1780</v>
      </c>
      <c r="Q1426">
        <v>2023</v>
      </c>
    </row>
    <row r="1427" spans="16:17" x14ac:dyDescent="0.3">
      <c r="P1427" t="s">
        <v>1659</v>
      </c>
      <c r="Q1427">
        <v>2023</v>
      </c>
    </row>
    <row r="1428" spans="16:17" x14ac:dyDescent="0.3">
      <c r="P1428" t="s">
        <v>1570</v>
      </c>
      <c r="Q1428">
        <v>2023</v>
      </c>
    </row>
    <row r="1429" spans="16:17" x14ac:dyDescent="0.3">
      <c r="P1429" t="s">
        <v>630</v>
      </c>
      <c r="Q1429">
        <v>2023</v>
      </c>
    </row>
    <row r="1430" spans="16:17" x14ac:dyDescent="0.3">
      <c r="P1430" t="s">
        <v>1373</v>
      </c>
      <c r="Q1430">
        <v>2023</v>
      </c>
    </row>
    <row r="1431" spans="16:17" x14ac:dyDescent="0.3">
      <c r="P1431" t="s">
        <v>11</v>
      </c>
      <c r="Q1431">
        <v>2023</v>
      </c>
    </row>
    <row r="1432" spans="16:17" x14ac:dyDescent="0.3">
      <c r="P1432" t="s">
        <v>206</v>
      </c>
      <c r="Q1432">
        <v>2023</v>
      </c>
    </row>
    <row r="1433" spans="16:17" x14ac:dyDescent="0.3">
      <c r="P1433" t="s">
        <v>2413</v>
      </c>
      <c r="Q1433">
        <v>2023</v>
      </c>
    </row>
    <row r="1434" spans="16:17" x14ac:dyDescent="0.3">
      <c r="P1434" t="s">
        <v>1428</v>
      </c>
      <c r="Q1434">
        <v>2023</v>
      </c>
    </row>
    <row r="1435" spans="16:17" x14ac:dyDescent="0.3">
      <c r="P1435" t="s">
        <v>195</v>
      </c>
      <c r="Q1435">
        <v>2023</v>
      </c>
    </row>
    <row r="1436" spans="16:17" x14ac:dyDescent="0.3">
      <c r="P1436" t="s">
        <v>470</v>
      </c>
      <c r="Q1436">
        <v>2023</v>
      </c>
    </row>
    <row r="1437" spans="16:17" x14ac:dyDescent="0.3">
      <c r="P1437" t="s">
        <v>1007</v>
      </c>
      <c r="Q1437">
        <v>2023</v>
      </c>
    </row>
    <row r="1438" spans="16:17" x14ac:dyDescent="0.3">
      <c r="P1438" t="s">
        <v>1288</v>
      </c>
      <c r="Q1438">
        <v>2023</v>
      </c>
    </row>
    <row r="1439" spans="16:17" x14ac:dyDescent="0.3">
      <c r="P1439" t="s">
        <v>734</v>
      </c>
      <c r="Q1439">
        <v>2023</v>
      </c>
    </row>
    <row r="1440" spans="16:17" x14ac:dyDescent="0.3">
      <c r="P1440" t="s">
        <v>316</v>
      </c>
      <c r="Q1440">
        <v>2023</v>
      </c>
    </row>
    <row r="1441" spans="16:17" x14ac:dyDescent="0.3">
      <c r="P1441" t="s">
        <v>1519</v>
      </c>
      <c r="Q1441">
        <v>2023</v>
      </c>
    </row>
    <row r="1442" spans="16:17" x14ac:dyDescent="0.3">
      <c r="P1442" t="s">
        <v>445</v>
      </c>
      <c r="Q1442">
        <v>2023</v>
      </c>
    </row>
    <row r="1443" spans="16:17" x14ac:dyDescent="0.3">
      <c r="P1443" t="s">
        <v>1654</v>
      </c>
      <c r="Q1443">
        <v>2023</v>
      </c>
    </row>
    <row r="1444" spans="16:17" x14ac:dyDescent="0.3">
      <c r="P1444" t="s">
        <v>214</v>
      </c>
      <c r="Q1444">
        <v>2023</v>
      </c>
    </row>
    <row r="1445" spans="16:17" x14ac:dyDescent="0.3">
      <c r="P1445" t="s">
        <v>321</v>
      </c>
      <c r="Q1445">
        <v>2023</v>
      </c>
    </row>
    <row r="1446" spans="16:17" x14ac:dyDescent="0.3">
      <c r="P1446" t="s">
        <v>2528</v>
      </c>
      <c r="Q1446">
        <v>2023</v>
      </c>
    </row>
    <row r="1447" spans="16:17" x14ac:dyDescent="0.3">
      <c r="P1447" t="s">
        <v>1773</v>
      </c>
      <c r="Q1447">
        <v>2023</v>
      </c>
    </row>
    <row r="1448" spans="16:17" x14ac:dyDescent="0.3">
      <c r="P1448" t="s">
        <v>1468</v>
      </c>
      <c r="Q1448">
        <v>2023</v>
      </c>
    </row>
    <row r="1449" spans="16:17" x14ac:dyDescent="0.3">
      <c r="P1449" t="s">
        <v>1407</v>
      </c>
      <c r="Q1449">
        <v>2023</v>
      </c>
    </row>
    <row r="1450" spans="16:17" x14ac:dyDescent="0.3">
      <c r="P1450" t="s">
        <v>1014</v>
      </c>
      <c r="Q1450">
        <v>2023</v>
      </c>
    </row>
    <row r="1451" spans="16:17" x14ac:dyDescent="0.3">
      <c r="P1451" t="s">
        <v>248</v>
      </c>
      <c r="Q1451">
        <v>2023</v>
      </c>
    </row>
    <row r="1452" spans="16:17" x14ac:dyDescent="0.3">
      <c r="P1452" t="s">
        <v>2530</v>
      </c>
      <c r="Q1452">
        <v>2023</v>
      </c>
    </row>
    <row r="1453" spans="16:17" x14ac:dyDescent="0.3">
      <c r="P1453" t="s">
        <v>912</v>
      </c>
      <c r="Q1453">
        <v>2023</v>
      </c>
    </row>
    <row r="1454" spans="16:17" x14ac:dyDescent="0.3">
      <c r="P1454" t="s">
        <v>382</v>
      </c>
      <c r="Q1454">
        <v>2023</v>
      </c>
    </row>
    <row r="1455" spans="16:17" x14ac:dyDescent="0.3">
      <c r="P1455" t="s">
        <v>525</v>
      </c>
      <c r="Q1455">
        <v>2023</v>
      </c>
    </row>
    <row r="1456" spans="16:17" x14ac:dyDescent="0.3">
      <c r="P1456" t="s">
        <v>868</v>
      </c>
      <c r="Q1456">
        <v>2023</v>
      </c>
    </row>
    <row r="1457" spans="16:17" x14ac:dyDescent="0.3">
      <c r="P1457" t="s">
        <v>1477</v>
      </c>
      <c r="Q1457">
        <v>2023</v>
      </c>
    </row>
    <row r="1458" spans="16:17" x14ac:dyDescent="0.3">
      <c r="P1458" t="s">
        <v>1057</v>
      </c>
      <c r="Q1458">
        <v>2023</v>
      </c>
    </row>
    <row r="1459" spans="16:17" x14ac:dyDescent="0.3">
      <c r="P1459" t="s">
        <v>1785</v>
      </c>
      <c r="Q1459">
        <v>2023</v>
      </c>
    </row>
    <row r="1460" spans="16:17" x14ac:dyDescent="0.3">
      <c r="P1460" t="s">
        <v>1753</v>
      </c>
      <c r="Q1460">
        <v>2023</v>
      </c>
    </row>
    <row r="1461" spans="16:17" x14ac:dyDescent="0.3">
      <c r="P1461" t="s">
        <v>2300</v>
      </c>
      <c r="Q1461">
        <v>2023</v>
      </c>
    </row>
    <row r="1462" spans="16:17" x14ac:dyDescent="0.3">
      <c r="P1462" t="s">
        <v>2536</v>
      </c>
      <c r="Q1462">
        <v>2023</v>
      </c>
    </row>
    <row r="1463" spans="16:17" x14ac:dyDescent="0.3">
      <c r="P1463" t="s">
        <v>659</v>
      </c>
      <c r="Q1463">
        <v>2023</v>
      </c>
    </row>
    <row r="1464" spans="16:17" x14ac:dyDescent="0.3">
      <c r="P1464" t="s">
        <v>601</v>
      </c>
      <c r="Q1464">
        <v>2023</v>
      </c>
    </row>
    <row r="1465" spans="16:17" x14ac:dyDescent="0.3">
      <c r="P1465" t="s">
        <v>1537</v>
      </c>
      <c r="Q1465">
        <v>2023</v>
      </c>
    </row>
    <row r="1466" spans="16:17" x14ac:dyDescent="0.3">
      <c r="P1466" t="s">
        <v>973</v>
      </c>
      <c r="Q1466">
        <v>2023</v>
      </c>
    </row>
    <row r="1467" spans="16:17" x14ac:dyDescent="0.3">
      <c r="P1467" t="s">
        <v>1198</v>
      </c>
      <c r="Q1467">
        <v>2023</v>
      </c>
    </row>
    <row r="1468" spans="16:17" x14ac:dyDescent="0.3">
      <c r="P1468" t="s">
        <v>1244</v>
      </c>
      <c r="Q1468">
        <v>2023</v>
      </c>
    </row>
    <row r="1469" spans="16:17" x14ac:dyDescent="0.3">
      <c r="P1469" t="s">
        <v>2090</v>
      </c>
      <c r="Q1469">
        <v>2023</v>
      </c>
    </row>
    <row r="1470" spans="16:17" x14ac:dyDescent="0.3">
      <c r="P1470" t="s">
        <v>607</v>
      </c>
      <c r="Q1470">
        <v>2023</v>
      </c>
    </row>
    <row r="1471" spans="16:17" x14ac:dyDescent="0.3">
      <c r="P1471" t="s">
        <v>716</v>
      </c>
      <c r="Q1471">
        <v>2023</v>
      </c>
    </row>
    <row r="1472" spans="16:17" x14ac:dyDescent="0.3">
      <c r="P1472" t="s">
        <v>282</v>
      </c>
      <c r="Q1472">
        <v>2023</v>
      </c>
    </row>
    <row r="1473" spans="16:17" x14ac:dyDescent="0.3">
      <c r="P1473" t="s">
        <v>1868</v>
      </c>
      <c r="Q1473">
        <v>2023</v>
      </c>
    </row>
    <row r="1474" spans="16:17" x14ac:dyDescent="0.3">
      <c r="P1474" t="s">
        <v>2539</v>
      </c>
      <c r="Q1474">
        <v>2023</v>
      </c>
    </row>
    <row r="1475" spans="16:17" x14ac:dyDescent="0.3">
      <c r="P1475" t="s">
        <v>2542</v>
      </c>
      <c r="Q1475">
        <v>2023</v>
      </c>
    </row>
    <row r="1476" spans="16:17" x14ac:dyDescent="0.3">
      <c r="P1476" t="s">
        <v>1179</v>
      </c>
      <c r="Q1476">
        <v>2023</v>
      </c>
    </row>
    <row r="1477" spans="16:17" x14ac:dyDescent="0.3">
      <c r="P1477" t="s">
        <v>2543</v>
      </c>
      <c r="Q1477">
        <v>2023</v>
      </c>
    </row>
    <row r="1478" spans="16:17" x14ac:dyDescent="0.3">
      <c r="P1478" t="s">
        <v>648</v>
      </c>
      <c r="Q1478">
        <v>2023</v>
      </c>
    </row>
    <row r="1479" spans="16:17" x14ac:dyDescent="0.3">
      <c r="P1479" t="s">
        <v>1473</v>
      </c>
      <c r="Q1479">
        <v>2023</v>
      </c>
    </row>
    <row r="1480" spans="16:17" x14ac:dyDescent="0.3">
      <c r="P1480" t="s">
        <v>1586</v>
      </c>
      <c r="Q1480">
        <v>2023</v>
      </c>
    </row>
    <row r="1481" spans="16:17" x14ac:dyDescent="0.3">
      <c r="P1481" t="s">
        <v>2039</v>
      </c>
      <c r="Q1481">
        <v>2023</v>
      </c>
    </row>
    <row r="1482" spans="16:17" x14ac:dyDescent="0.3">
      <c r="P1482" t="s">
        <v>452</v>
      </c>
      <c r="Q1482">
        <v>2023</v>
      </c>
    </row>
    <row r="1483" spans="16:17" x14ac:dyDescent="0.3">
      <c r="P1483" t="s">
        <v>1337</v>
      </c>
      <c r="Q1483">
        <v>2023</v>
      </c>
    </row>
    <row r="1484" spans="16:17" x14ac:dyDescent="0.3">
      <c r="P1484" t="s">
        <v>60</v>
      </c>
      <c r="Q1484">
        <v>2023</v>
      </c>
    </row>
    <row r="1485" spans="16:17" x14ac:dyDescent="0.3">
      <c r="P1485" t="s">
        <v>2546</v>
      </c>
      <c r="Q1485">
        <v>2023</v>
      </c>
    </row>
    <row r="1486" spans="16:17" x14ac:dyDescent="0.3">
      <c r="P1486" t="s">
        <v>2190</v>
      </c>
      <c r="Q1486">
        <v>2023</v>
      </c>
    </row>
    <row r="1487" spans="16:17" x14ac:dyDescent="0.3">
      <c r="P1487" t="s">
        <v>1142</v>
      </c>
      <c r="Q1487">
        <v>2023</v>
      </c>
    </row>
    <row r="1488" spans="16:17" x14ac:dyDescent="0.3">
      <c r="P1488" t="s">
        <v>953</v>
      </c>
      <c r="Q1488">
        <v>2023</v>
      </c>
    </row>
    <row r="1489" spans="16:17" x14ac:dyDescent="0.3">
      <c r="P1489" t="s">
        <v>578</v>
      </c>
      <c r="Q1489">
        <v>2023</v>
      </c>
    </row>
    <row r="1490" spans="16:17" x14ac:dyDescent="0.3">
      <c r="P1490" t="s">
        <v>2550</v>
      </c>
      <c r="Q1490">
        <v>2023</v>
      </c>
    </row>
    <row r="1491" spans="16:17" x14ac:dyDescent="0.3">
      <c r="P1491" t="s">
        <v>893</v>
      </c>
      <c r="Q1491">
        <v>2023</v>
      </c>
    </row>
    <row r="1492" spans="16:17" x14ac:dyDescent="0.3">
      <c r="P1492" t="s">
        <v>1879</v>
      </c>
      <c r="Q1492">
        <v>2023</v>
      </c>
    </row>
    <row r="1493" spans="16:17" x14ac:dyDescent="0.3">
      <c r="P1493" t="s">
        <v>1939</v>
      </c>
      <c r="Q1493">
        <v>2023</v>
      </c>
    </row>
    <row r="1494" spans="16:17" x14ac:dyDescent="0.3">
      <c r="P1494" t="s">
        <v>2552</v>
      </c>
      <c r="Q1494">
        <v>2023</v>
      </c>
    </row>
    <row r="1495" spans="16:17" x14ac:dyDescent="0.3">
      <c r="P1495" t="s">
        <v>1487</v>
      </c>
      <c r="Q1495">
        <v>2023</v>
      </c>
    </row>
    <row r="1496" spans="16:17" x14ac:dyDescent="0.3">
      <c r="P1496" t="s">
        <v>153</v>
      </c>
      <c r="Q1496">
        <v>2023</v>
      </c>
    </row>
    <row r="1497" spans="16:17" x14ac:dyDescent="0.3">
      <c r="P1497" t="s">
        <v>569</v>
      </c>
      <c r="Q1497">
        <v>2023</v>
      </c>
    </row>
    <row r="1498" spans="16:17" x14ac:dyDescent="0.3">
      <c r="P1498" t="s">
        <v>1557</v>
      </c>
      <c r="Q1498">
        <v>2023</v>
      </c>
    </row>
    <row r="1499" spans="16:17" x14ac:dyDescent="0.3">
      <c r="P1499" t="s">
        <v>1140</v>
      </c>
      <c r="Q1499">
        <v>2023</v>
      </c>
    </row>
    <row r="1500" spans="16:17" x14ac:dyDescent="0.3">
      <c r="P1500" t="s">
        <v>2207</v>
      </c>
      <c r="Q1500">
        <v>2023</v>
      </c>
    </row>
    <row r="1501" spans="16:17" x14ac:dyDescent="0.3">
      <c r="P1501" t="s">
        <v>2102</v>
      </c>
      <c r="Q1501">
        <v>2023</v>
      </c>
    </row>
    <row r="1502" spans="16:17" x14ac:dyDescent="0.3">
      <c r="P1502" t="s">
        <v>1805</v>
      </c>
      <c r="Q1502">
        <v>2023</v>
      </c>
    </row>
    <row r="1503" spans="16:17" x14ac:dyDescent="0.3">
      <c r="P1503" t="s">
        <v>1844</v>
      </c>
      <c r="Q1503">
        <v>2023</v>
      </c>
    </row>
    <row r="1504" spans="16:17" x14ac:dyDescent="0.3">
      <c r="P1504" t="s">
        <v>467</v>
      </c>
      <c r="Q1504">
        <v>2023</v>
      </c>
    </row>
    <row r="1505" spans="16:17" x14ac:dyDescent="0.3">
      <c r="P1505" t="s">
        <v>1686</v>
      </c>
      <c r="Q1505">
        <v>2023</v>
      </c>
    </row>
    <row r="1506" spans="16:17" x14ac:dyDescent="0.3">
      <c r="P1506" t="s">
        <v>102</v>
      </c>
      <c r="Q1506">
        <v>2023</v>
      </c>
    </row>
    <row r="1507" spans="16:17" x14ac:dyDescent="0.3">
      <c r="P1507" t="s">
        <v>1671</v>
      </c>
      <c r="Q1507">
        <v>2023</v>
      </c>
    </row>
    <row r="1508" spans="16:17" x14ac:dyDescent="0.3">
      <c r="P1508" t="s">
        <v>464</v>
      </c>
      <c r="Q1508">
        <v>2023</v>
      </c>
    </row>
    <row r="1509" spans="16:17" x14ac:dyDescent="0.3">
      <c r="P1509" t="s">
        <v>1005</v>
      </c>
      <c r="Q1509">
        <v>2023</v>
      </c>
    </row>
    <row r="1510" spans="16:17" x14ac:dyDescent="0.3">
      <c r="P1510" t="s">
        <v>2558</v>
      </c>
      <c r="Q1510">
        <v>2023</v>
      </c>
    </row>
    <row r="1511" spans="16:17" x14ac:dyDescent="0.3">
      <c r="P1511" t="s">
        <v>2119</v>
      </c>
      <c r="Q1511">
        <v>2023</v>
      </c>
    </row>
    <row r="1512" spans="16:17" x14ac:dyDescent="0.3">
      <c r="P1512" t="s">
        <v>1633</v>
      </c>
      <c r="Q1512">
        <v>2023</v>
      </c>
    </row>
    <row r="1513" spans="16:17" x14ac:dyDescent="0.3">
      <c r="P1513" t="s">
        <v>1216</v>
      </c>
      <c r="Q1513">
        <v>2023</v>
      </c>
    </row>
    <row r="1514" spans="16:17" x14ac:dyDescent="0.3">
      <c r="P1514" t="s">
        <v>2560</v>
      </c>
      <c r="Q1514">
        <v>2023</v>
      </c>
    </row>
    <row r="1515" spans="16:17" x14ac:dyDescent="0.3">
      <c r="P1515" t="s">
        <v>435</v>
      </c>
      <c r="Q1515">
        <v>2023</v>
      </c>
    </row>
    <row r="1516" spans="16:17" x14ac:dyDescent="0.3">
      <c r="P1516" t="s">
        <v>1078</v>
      </c>
      <c r="Q1516">
        <v>2023</v>
      </c>
    </row>
    <row r="1517" spans="16:17" x14ac:dyDescent="0.3">
      <c r="P1517" t="s">
        <v>63</v>
      </c>
      <c r="Q1517">
        <v>2023</v>
      </c>
    </row>
    <row r="1518" spans="16:17" x14ac:dyDescent="0.3">
      <c r="P1518" t="s">
        <v>2103</v>
      </c>
      <c r="Q1518">
        <v>2023</v>
      </c>
    </row>
    <row r="1519" spans="16:17" x14ac:dyDescent="0.3">
      <c r="P1519" t="s">
        <v>841</v>
      </c>
      <c r="Q1519">
        <v>2023</v>
      </c>
    </row>
    <row r="1520" spans="16:17" x14ac:dyDescent="0.3">
      <c r="P1520" t="s">
        <v>1336</v>
      </c>
      <c r="Q1520">
        <v>2023</v>
      </c>
    </row>
    <row r="1521" spans="16:17" x14ac:dyDescent="0.3">
      <c r="P1521" t="s">
        <v>965</v>
      </c>
      <c r="Q1521">
        <v>2023</v>
      </c>
    </row>
    <row r="1522" spans="16:17" x14ac:dyDescent="0.3">
      <c r="P1522" t="s">
        <v>2296</v>
      </c>
      <c r="Q1522">
        <v>2023</v>
      </c>
    </row>
    <row r="1523" spans="16:17" x14ac:dyDescent="0.3">
      <c r="P1523" t="s">
        <v>2383</v>
      </c>
      <c r="Q1523">
        <v>2023</v>
      </c>
    </row>
    <row r="1524" spans="16:17" x14ac:dyDescent="0.3">
      <c r="P1524" t="s">
        <v>1048</v>
      </c>
      <c r="Q1524">
        <v>2023</v>
      </c>
    </row>
    <row r="1525" spans="16:17" x14ac:dyDescent="0.3">
      <c r="P1525" t="s">
        <v>598</v>
      </c>
      <c r="Q1525">
        <v>2023</v>
      </c>
    </row>
    <row r="1526" spans="16:17" x14ac:dyDescent="0.3">
      <c r="P1526" t="s">
        <v>1922</v>
      </c>
      <c r="Q1526">
        <v>2023</v>
      </c>
    </row>
    <row r="1527" spans="16:17" x14ac:dyDescent="0.3">
      <c r="P1527" t="s">
        <v>863</v>
      </c>
      <c r="Q1527">
        <v>2023</v>
      </c>
    </row>
    <row r="1528" spans="16:17" x14ac:dyDescent="0.3">
      <c r="P1528" t="s">
        <v>1799</v>
      </c>
      <c r="Q1528">
        <v>2023</v>
      </c>
    </row>
    <row r="1529" spans="16:17" x14ac:dyDescent="0.3">
      <c r="P1529" t="s">
        <v>204</v>
      </c>
      <c r="Q1529">
        <v>2023</v>
      </c>
    </row>
    <row r="1530" spans="16:17" x14ac:dyDescent="0.3">
      <c r="P1530" t="s">
        <v>1795</v>
      </c>
      <c r="Q1530">
        <v>2023</v>
      </c>
    </row>
    <row r="1531" spans="16:17" x14ac:dyDescent="0.3">
      <c r="P1531" t="s">
        <v>1175</v>
      </c>
      <c r="Q1531">
        <v>2023</v>
      </c>
    </row>
    <row r="1532" spans="16:17" x14ac:dyDescent="0.3">
      <c r="P1532" t="s">
        <v>556</v>
      </c>
      <c r="Q1532">
        <v>2023</v>
      </c>
    </row>
    <row r="1533" spans="16:17" x14ac:dyDescent="0.3">
      <c r="P1533" t="s">
        <v>359</v>
      </c>
      <c r="Q1533">
        <v>2023</v>
      </c>
    </row>
    <row r="1534" spans="16:17" x14ac:dyDescent="0.3">
      <c r="P1534" t="s">
        <v>2023</v>
      </c>
      <c r="Q1534">
        <v>2023</v>
      </c>
    </row>
    <row r="1535" spans="16:17" x14ac:dyDescent="0.3">
      <c r="P1535" t="s">
        <v>1552</v>
      </c>
      <c r="Q1535">
        <v>2023</v>
      </c>
    </row>
    <row r="1536" spans="16:17" x14ac:dyDescent="0.3">
      <c r="P1536" t="s">
        <v>2139</v>
      </c>
      <c r="Q1536">
        <v>2023</v>
      </c>
    </row>
    <row r="1537" spans="16:17" x14ac:dyDescent="0.3">
      <c r="P1537" t="s">
        <v>773</v>
      </c>
      <c r="Q1537">
        <v>2023</v>
      </c>
    </row>
    <row r="1538" spans="16:17" x14ac:dyDescent="0.3">
      <c r="P1538" t="s">
        <v>2566</v>
      </c>
      <c r="Q1538">
        <v>2023</v>
      </c>
    </row>
    <row r="1539" spans="16:17" x14ac:dyDescent="0.3">
      <c r="P1539" t="s">
        <v>750</v>
      </c>
      <c r="Q1539">
        <v>2023</v>
      </c>
    </row>
    <row r="1540" spans="16:17" x14ac:dyDescent="0.3">
      <c r="P1540" t="s">
        <v>1440</v>
      </c>
      <c r="Q1540">
        <v>2023</v>
      </c>
    </row>
    <row r="1541" spans="16:17" x14ac:dyDescent="0.3">
      <c r="P1541" t="s">
        <v>500</v>
      </c>
      <c r="Q1541">
        <v>2023</v>
      </c>
    </row>
    <row r="1542" spans="16:17" x14ac:dyDescent="0.3">
      <c r="P1542" t="s">
        <v>691</v>
      </c>
      <c r="Q1542">
        <v>2023</v>
      </c>
    </row>
    <row r="1543" spans="16:17" x14ac:dyDescent="0.3">
      <c r="P1543" t="s">
        <v>614</v>
      </c>
      <c r="Q1543">
        <v>2023</v>
      </c>
    </row>
    <row r="1544" spans="16:17" x14ac:dyDescent="0.3">
      <c r="P1544" t="s">
        <v>1223</v>
      </c>
      <c r="Q1544">
        <v>2023</v>
      </c>
    </row>
    <row r="1545" spans="16:17" x14ac:dyDescent="0.3">
      <c r="P1545" t="s">
        <v>2044</v>
      </c>
      <c r="Q1545">
        <v>2023</v>
      </c>
    </row>
    <row r="1546" spans="16:17" x14ac:dyDescent="0.3">
      <c r="P1546" t="s">
        <v>1163</v>
      </c>
      <c r="Q1546">
        <v>2023</v>
      </c>
    </row>
    <row r="1547" spans="16:17" x14ac:dyDescent="0.3">
      <c r="P1547" t="s">
        <v>1928</v>
      </c>
      <c r="Q1547">
        <v>2023</v>
      </c>
    </row>
    <row r="1548" spans="16:17" x14ac:dyDescent="0.3">
      <c r="P1548" t="s">
        <v>2085</v>
      </c>
      <c r="Q1548">
        <v>2023</v>
      </c>
    </row>
    <row r="1549" spans="16:17" x14ac:dyDescent="0.3">
      <c r="P1549" t="s">
        <v>227</v>
      </c>
      <c r="Q1549">
        <v>2023</v>
      </c>
    </row>
    <row r="1550" spans="16:17" x14ac:dyDescent="0.3">
      <c r="P1550" t="s">
        <v>1559</v>
      </c>
      <c r="Q1550">
        <v>2023</v>
      </c>
    </row>
    <row r="1551" spans="16:17" x14ac:dyDescent="0.3">
      <c r="P1551" t="s">
        <v>489</v>
      </c>
      <c r="Q1551">
        <v>2023</v>
      </c>
    </row>
    <row r="1552" spans="16:17" x14ac:dyDescent="0.3">
      <c r="P1552" t="s">
        <v>241</v>
      </c>
      <c r="Q1552">
        <v>2023</v>
      </c>
    </row>
    <row r="1553" spans="16:17" x14ac:dyDescent="0.3">
      <c r="P1553" t="s">
        <v>307</v>
      </c>
      <c r="Q1553">
        <v>2023</v>
      </c>
    </row>
    <row r="1554" spans="16:17" x14ac:dyDescent="0.3">
      <c r="P1554" t="s">
        <v>1044</v>
      </c>
      <c r="Q1554">
        <v>2023</v>
      </c>
    </row>
    <row r="1555" spans="16:17" x14ac:dyDescent="0.3">
      <c r="P1555" t="s">
        <v>1616</v>
      </c>
      <c r="Q1555">
        <v>2023</v>
      </c>
    </row>
    <row r="1556" spans="16:17" x14ac:dyDescent="0.3">
      <c r="P1556" t="s">
        <v>744</v>
      </c>
      <c r="Q1556">
        <v>2023</v>
      </c>
    </row>
    <row r="1557" spans="16:17" x14ac:dyDescent="0.3">
      <c r="P1557" t="s">
        <v>2575</v>
      </c>
      <c r="Q1557">
        <v>2023</v>
      </c>
    </row>
    <row r="1558" spans="16:17" x14ac:dyDescent="0.3">
      <c r="P1558" t="s">
        <v>1540</v>
      </c>
      <c r="Q1558">
        <v>2023</v>
      </c>
    </row>
    <row r="1559" spans="16:17" x14ac:dyDescent="0.3">
      <c r="P1559" t="s">
        <v>2321</v>
      </c>
      <c r="Q1559">
        <v>2023</v>
      </c>
    </row>
    <row r="1560" spans="16:17" x14ac:dyDescent="0.3">
      <c r="P1560" t="s">
        <v>975</v>
      </c>
      <c r="Q1560">
        <v>2023</v>
      </c>
    </row>
    <row r="1561" spans="16:17" x14ac:dyDescent="0.3">
      <c r="P1561" t="s">
        <v>1674</v>
      </c>
      <c r="Q1561">
        <v>2023</v>
      </c>
    </row>
    <row r="1562" spans="16:17" x14ac:dyDescent="0.3">
      <c r="P1562" t="s">
        <v>1824</v>
      </c>
      <c r="Q1562">
        <v>2023</v>
      </c>
    </row>
    <row r="1563" spans="16:17" x14ac:dyDescent="0.3">
      <c r="P1563" t="s">
        <v>1645</v>
      </c>
      <c r="Q1563">
        <v>2023</v>
      </c>
    </row>
    <row r="1564" spans="16:17" x14ac:dyDescent="0.3">
      <c r="P1564" t="s">
        <v>2380</v>
      </c>
      <c r="Q1564">
        <v>2023</v>
      </c>
    </row>
    <row r="1565" spans="16:17" x14ac:dyDescent="0.3">
      <c r="P1565" t="s">
        <v>1499</v>
      </c>
      <c r="Q1565">
        <v>2023</v>
      </c>
    </row>
    <row r="1566" spans="16:17" x14ac:dyDescent="0.3">
      <c r="P1566" t="s">
        <v>412</v>
      </c>
      <c r="Q1566">
        <v>2023</v>
      </c>
    </row>
    <row r="1567" spans="16:17" x14ac:dyDescent="0.3">
      <c r="P1567" t="s">
        <v>357</v>
      </c>
      <c r="Q1567">
        <v>2023</v>
      </c>
    </row>
    <row r="1568" spans="16:17" x14ac:dyDescent="0.3">
      <c r="P1568" t="s">
        <v>2580</v>
      </c>
      <c r="Q1568">
        <v>2023</v>
      </c>
    </row>
    <row r="1569" spans="16:17" x14ac:dyDescent="0.3">
      <c r="P1569" t="s">
        <v>2582</v>
      </c>
      <c r="Q1569">
        <v>2023</v>
      </c>
    </row>
    <row r="1570" spans="16:17" x14ac:dyDescent="0.3">
      <c r="P1570" t="s">
        <v>1783</v>
      </c>
      <c r="Q1570">
        <v>2023</v>
      </c>
    </row>
    <row r="1571" spans="16:17" x14ac:dyDescent="0.3">
      <c r="P1571" t="s">
        <v>1095</v>
      </c>
      <c r="Q1571">
        <v>2023</v>
      </c>
    </row>
    <row r="1572" spans="16:17" x14ac:dyDescent="0.3">
      <c r="P1572" t="s">
        <v>880</v>
      </c>
      <c r="Q1572">
        <v>2023</v>
      </c>
    </row>
    <row r="1573" spans="16:17" x14ac:dyDescent="0.3">
      <c r="P1573" t="s">
        <v>1165</v>
      </c>
      <c r="Q1573">
        <v>2023</v>
      </c>
    </row>
    <row r="1574" spans="16:17" x14ac:dyDescent="0.3">
      <c r="P1574" t="s">
        <v>1964</v>
      </c>
      <c r="Q1574">
        <v>2023</v>
      </c>
    </row>
    <row r="1575" spans="16:17" x14ac:dyDescent="0.3">
      <c r="P1575" t="s">
        <v>980</v>
      </c>
      <c r="Q1575">
        <v>2023</v>
      </c>
    </row>
    <row r="1576" spans="16:17" x14ac:dyDescent="0.3">
      <c r="P1576" t="s">
        <v>1454</v>
      </c>
      <c r="Q1576">
        <v>2023</v>
      </c>
    </row>
    <row r="1577" spans="16:17" x14ac:dyDescent="0.3">
      <c r="P1577" t="s">
        <v>927</v>
      </c>
      <c r="Q1577">
        <v>2023</v>
      </c>
    </row>
    <row r="1578" spans="16:17" x14ac:dyDescent="0.3">
      <c r="P1578" t="s">
        <v>1377</v>
      </c>
      <c r="Q1578">
        <v>2023</v>
      </c>
    </row>
    <row r="1579" spans="16:17" x14ac:dyDescent="0.3">
      <c r="P1579" t="s">
        <v>1213</v>
      </c>
      <c r="Q1579">
        <v>2023</v>
      </c>
    </row>
    <row r="1580" spans="16:17" x14ac:dyDescent="0.3">
      <c r="P1580" t="s">
        <v>169</v>
      </c>
      <c r="Q1580">
        <v>2023</v>
      </c>
    </row>
    <row r="1581" spans="16:17" x14ac:dyDescent="0.3">
      <c r="P1581" t="s">
        <v>999</v>
      </c>
      <c r="Q1581">
        <v>2023</v>
      </c>
    </row>
    <row r="1582" spans="16:17" x14ac:dyDescent="0.3">
      <c r="P1582" t="s">
        <v>1469</v>
      </c>
      <c r="Q1582">
        <v>2023</v>
      </c>
    </row>
    <row r="1583" spans="16:17" x14ac:dyDescent="0.3">
      <c r="P1583" t="s">
        <v>632</v>
      </c>
      <c r="Q1583">
        <v>2023</v>
      </c>
    </row>
    <row r="1584" spans="16:17" x14ac:dyDescent="0.3">
      <c r="P1584" t="s">
        <v>1729</v>
      </c>
      <c r="Q1584">
        <v>2023</v>
      </c>
    </row>
    <row r="1585" spans="16:17" x14ac:dyDescent="0.3">
      <c r="P1585" t="s">
        <v>947</v>
      </c>
      <c r="Q1585">
        <v>2023</v>
      </c>
    </row>
    <row r="1586" spans="16:17" x14ac:dyDescent="0.3">
      <c r="P1586" t="s">
        <v>1778</v>
      </c>
      <c r="Q1586">
        <v>2023</v>
      </c>
    </row>
    <row r="1587" spans="16:17" x14ac:dyDescent="0.3">
      <c r="P1587" t="s">
        <v>1303</v>
      </c>
      <c r="Q1587">
        <v>2023</v>
      </c>
    </row>
    <row r="1588" spans="16:17" x14ac:dyDescent="0.3">
      <c r="P1588" t="s">
        <v>2586</v>
      </c>
      <c r="Q1588">
        <v>2023</v>
      </c>
    </row>
    <row r="1589" spans="16:17" x14ac:dyDescent="0.3">
      <c r="P1589" t="s">
        <v>1147</v>
      </c>
      <c r="Q1589">
        <v>2023</v>
      </c>
    </row>
    <row r="1590" spans="16:17" x14ac:dyDescent="0.3">
      <c r="P1590" t="s">
        <v>2273</v>
      </c>
      <c r="Q1590">
        <v>2023</v>
      </c>
    </row>
    <row r="1591" spans="16:17" x14ac:dyDescent="0.3">
      <c r="P1591" t="s">
        <v>1523</v>
      </c>
      <c r="Q1591">
        <v>2023</v>
      </c>
    </row>
    <row r="1592" spans="16:17" x14ac:dyDescent="0.3">
      <c r="P1592" t="s">
        <v>184</v>
      </c>
      <c r="Q1592">
        <v>2023</v>
      </c>
    </row>
    <row r="1593" spans="16:17" x14ac:dyDescent="0.3">
      <c r="P1593" t="s">
        <v>1090</v>
      </c>
      <c r="Q1593">
        <v>2023</v>
      </c>
    </row>
    <row r="1594" spans="16:17" x14ac:dyDescent="0.3">
      <c r="P1594" t="s">
        <v>714</v>
      </c>
      <c r="Q1594">
        <v>2023</v>
      </c>
    </row>
    <row r="1595" spans="16:17" x14ac:dyDescent="0.3">
      <c r="P1595" t="s">
        <v>1491</v>
      </c>
      <c r="Q1595">
        <v>2023</v>
      </c>
    </row>
    <row r="1596" spans="16:17" x14ac:dyDescent="0.3">
      <c r="P1596" t="s">
        <v>507</v>
      </c>
      <c r="Q1596">
        <v>2023</v>
      </c>
    </row>
    <row r="1597" spans="16:17" x14ac:dyDescent="0.3">
      <c r="P1597" t="s">
        <v>426</v>
      </c>
      <c r="Q1597">
        <v>2023</v>
      </c>
    </row>
    <row r="1598" spans="16:17" x14ac:dyDescent="0.3">
      <c r="P1598" t="s">
        <v>1025</v>
      </c>
      <c r="Q1598">
        <v>2023</v>
      </c>
    </row>
    <row r="1599" spans="16:17" x14ac:dyDescent="0.3">
      <c r="P1599" t="s">
        <v>1546</v>
      </c>
      <c r="Q1599">
        <v>2023</v>
      </c>
    </row>
    <row r="1600" spans="16:17" x14ac:dyDescent="0.3">
      <c r="P1600" t="s">
        <v>1678</v>
      </c>
      <c r="Q1600">
        <v>2023</v>
      </c>
    </row>
    <row r="1601" spans="16:17" x14ac:dyDescent="0.3">
      <c r="P1601" t="s">
        <v>673</v>
      </c>
      <c r="Q1601">
        <v>2023</v>
      </c>
    </row>
    <row r="1602" spans="16:17" x14ac:dyDescent="0.3">
      <c r="P1602" t="s">
        <v>2587</v>
      </c>
      <c r="Q1602">
        <v>2023</v>
      </c>
    </row>
    <row r="1603" spans="16:17" x14ac:dyDescent="0.3">
      <c r="P1603" t="s">
        <v>904</v>
      </c>
      <c r="Q1603">
        <v>2023</v>
      </c>
    </row>
    <row r="1604" spans="16:17" x14ac:dyDescent="0.3">
      <c r="P1604" t="s">
        <v>1133</v>
      </c>
      <c r="Q1604">
        <v>2023</v>
      </c>
    </row>
    <row r="1605" spans="16:17" x14ac:dyDescent="0.3">
      <c r="P1605" t="s">
        <v>1040</v>
      </c>
      <c r="Q1605">
        <v>2023</v>
      </c>
    </row>
    <row r="1606" spans="16:17" x14ac:dyDescent="0.3">
      <c r="P1606" t="s">
        <v>959</v>
      </c>
      <c r="Q1606">
        <v>2023</v>
      </c>
    </row>
    <row r="1607" spans="16:17" x14ac:dyDescent="0.3">
      <c r="P1607" t="s">
        <v>111</v>
      </c>
      <c r="Q1607">
        <v>2023</v>
      </c>
    </row>
    <row r="1608" spans="16:17" x14ac:dyDescent="0.3">
      <c r="P1608" t="s">
        <v>2066</v>
      </c>
      <c r="Q1608">
        <v>2023</v>
      </c>
    </row>
    <row r="1609" spans="16:17" x14ac:dyDescent="0.3">
      <c r="P1609" t="s">
        <v>1787</v>
      </c>
      <c r="Q1609">
        <v>2023</v>
      </c>
    </row>
    <row r="1610" spans="16:17" x14ac:dyDescent="0.3">
      <c r="P1610" t="s">
        <v>1743</v>
      </c>
      <c r="Q1610">
        <v>2023</v>
      </c>
    </row>
    <row r="1611" spans="16:17" x14ac:dyDescent="0.3">
      <c r="P1611" t="s">
        <v>1066</v>
      </c>
      <c r="Q1611">
        <v>2023</v>
      </c>
    </row>
    <row r="1612" spans="16:17" x14ac:dyDescent="0.3">
      <c r="P1612" t="s">
        <v>2367</v>
      </c>
      <c r="Q1612">
        <v>2023</v>
      </c>
    </row>
    <row r="1613" spans="16:17" x14ac:dyDescent="0.3">
      <c r="P1613" t="s">
        <v>2250</v>
      </c>
      <c r="Q1613">
        <v>2023</v>
      </c>
    </row>
    <row r="1614" spans="16:17" x14ac:dyDescent="0.3">
      <c r="P1614" t="s">
        <v>1548</v>
      </c>
      <c r="Q1614">
        <v>2023</v>
      </c>
    </row>
    <row r="1615" spans="16:17" x14ac:dyDescent="0.3">
      <c r="P1615" t="s">
        <v>378</v>
      </c>
      <c r="Q1615">
        <v>2023</v>
      </c>
    </row>
    <row r="1616" spans="16:17" x14ac:dyDescent="0.3">
      <c r="P1616" t="s">
        <v>1322</v>
      </c>
      <c r="Q1616">
        <v>2023</v>
      </c>
    </row>
    <row r="1617" spans="16:17" x14ac:dyDescent="0.3">
      <c r="P1617" t="s">
        <v>564</v>
      </c>
      <c r="Q1617">
        <v>2023</v>
      </c>
    </row>
    <row r="1618" spans="16:17" x14ac:dyDescent="0.3">
      <c r="P1618" t="s">
        <v>1225</v>
      </c>
      <c r="Q1618">
        <v>2023</v>
      </c>
    </row>
    <row r="1619" spans="16:17" x14ac:dyDescent="0.3">
      <c r="P1619" t="s">
        <v>1284</v>
      </c>
      <c r="Q1619">
        <v>2023</v>
      </c>
    </row>
    <row r="1620" spans="16:17" x14ac:dyDescent="0.3">
      <c r="P1620" t="s">
        <v>1947</v>
      </c>
      <c r="Q1620">
        <v>2023</v>
      </c>
    </row>
    <row r="1621" spans="16:17" x14ac:dyDescent="0.3">
      <c r="P1621" t="s">
        <v>1236</v>
      </c>
      <c r="Q1621">
        <v>2023</v>
      </c>
    </row>
    <row r="1622" spans="16:17" x14ac:dyDescent="0.3">
      <c r="P1622" t="s">
        <v>448</v>
      </c>
      <c r="Q1622">
        <v>2023</v>
      </c>
    </row>
    <row r="1623" spans="16:17" x14ac:dyDescent="0.3">
      <c r="P1623" t="s">
        <v>2382</v>
      </c>
      <c r="Q1623">
        <v>2023</v>
      </c>
    </row>
    <row r="1624" spans="16:17" x14ac:dyDescent="0.3">
      <c r="P1624" t="s">
        <v>396</v>
      </c>
      <c r="Q1624">
        <v>2023</v>
      </c>
    </row>
    <row r="1625" spans="16:17" x14ac:dyDescent="0.3">
      <c r="P1625" t="s">
        <v>87</v>
      </c>
      <c r="Q1625">
        <v>2023</v>
      </c>
    </row>
    <row r="1626" spans="16:17" x14ac:dyDescent="0.3">
      <c r="P1626" t="s">
        <v>127</v>
      </c>
      <c r="Q1626">
        <v>2023</v>
      </c>
    </row>
    <row r="1627" spans="16:17" x14ac:dyDescent="0.3">
      <c r="P1627" t="s">
        <v>199</v>
      </c>
      <c r="Q1627">
        <v>2023</v>
      </c>
    </row>
    <row r="1628" spans="16:17" x14ac:dyDescent="0.3">
      <c r="P1628" t="s">
        <v>150</v>
      </c>
      <c r="Q1628">
        <v>2023</v>
      </c>
    </row>
    <row r="1629" spans="16:17" x14ac:dyDescent="0.3">
      <c r="P1629" t="s">
        <v>1104</v>
      </c>
      <c r="Q1629">
        <v>2023</v>
      </c>
    </row>
    <row r="1630" spans="16:17" x14ac:dyDescent="0.3">
      <c r="P1630" t="s">
        <v>914</v>
      </c>
      <c r="Q1630">
        <v>2023</v>
      </c>
    </row>
    <row r="1631" spans="16:17" x14ac:dyDescent="0.3">
      <c r="P1631" t="s">
        <v>1281</v>
      </c>
      <c r="Q1631">
        <v>2023</v>
      </c>
    </row>
    <row r="1632" spans="16:17" x14ac:dyDescent="0.3">
      <c r="P1632" t="s">
        <v>1573</v>
      </c>
      <c r="Q1632">
        <v>2023</v>
      </c>
    </row>
    <row r="1633" spans="16:17" x14ac:dyDescent="0.3">
      <c r="P1633" t="s">
        <v>1973</v>
      </c>
      <c r="Q1633">
        <v>2023</v>
      </c>
    </row>
    <row r="1634" spans="16:17" x14ac:dyDescent="0.3">
      <c r="P1634" t="s">
        <v>2409</v>
      </c>
      <c r="Q1634">
        <v>2023</v>
      </c>
    </row>
    <row r="1635" spans="16:17" x14ac:dyDescent="0.3">
      <c r="P1635" t="s">
        <v>1716</v>
      </c>
      <c r="Q1635">
        <v>2023</v>
      </c>
    </row>
    <row r="1636" spans="16:17" x14ac:dyDescent="0.3">
      <c r="P1636" t="s">
        <v>1180</v>
      </c>
      <c r="Q1636">
        <v>2023</v>
      </c>
    </row>
    <row r="1637" spans="16:17" x14ac:dyDescent="0.3">
      <c r="P1637" t="s">
        <v>222</v>
      </c>
      <c r="Q1637">
        <v>2023</v>
      </c>
    </row>
    <row r="1638" spans="16:17" x14ac:dyDescent="0.3">
      <c r="P1638" t="s">
        <v>1131</v>
      </c>
      <c r="Q1638">
        <v>2023</v>
      </c>
    </row>
    <row r="1639" spans="16:17" x14ac:dyDescent="0.3">
      <c r="P1639" t="s">
        <v>2178</v>
      </c>
      <c r="Q1639">
        <v>2023</v>
      </c>
    </row>
    <row r="1640" spans="16:17" x14ac:dyDescent="0.3">
      <c r="P1640" t="s">
        <v>279</v>
      </c>
      <c r="Q1640">
        <v>2023</v>
      </c>
    </row>
    <row r="1641" spans="16:17" x14ac:dyDescent="0.3">
      <c r="P1641" t="s">
        <v>861</v>
      </c>
      <c r="Q1641">
        <v>2023</v>
      </c>
    </row>
    <row r="1642" spans="16:17" x14ac:dyDescent="0.3">
      <c r="P1642" t="s">
        <v>2310</v>
      </c>
      <c r="Q1642">
        <v>2023</v>
      </c>
    </row>
    <row r="1643" spans="16:17" x14ac:dyDescent="0.3">
      <c r="P1643" t="s">
        <v>626</v>
      </c>
      <c r="Q1643">
        <v>2023</v>
      </c>
    </row>
    <row r="1644" spans="16:17" x14ac:dyDescent="0.3">
      <c r="P1644" t="s">
        <v>2019</v>
      </c>
      <c r="Q1644">
        <v>2023</v>
      </c>
    </row>
    <row r="1645" spans="16:17" x14ac:dyDescent="0.3">
      <c r="P1645" t="s">
        <v>1166</v>
      </c>
      <c r="Q1645">
        <v>2023</v>
      </c>
    </row>
    <row r="1646" spans="16:17" x14ac:dyDescent="0.3">
      <c r="P1646" t="s">
        <v>666</v>
      </c>
      <c r="Q1646">
        <v>2023</v>
      </c>
    </row>
    <row r="1647" spans="16:17" x14ac:dyDescent="0.3">
      <c r="P1647" t="s">
        <v>1637</v>
      </c>
      <c r="Q1647">
        <v>2023</v>
      </c>
    </row>
    <row r="1648" spans="16:17" x14ac:dyDescent="0.3">
      <c r="P1648" t="s">
        <v>1513</v>
      </c>
      <c r="Q1648">
        <v>2023</v>
      </c>
    </row>
    <row r="1649" spans="16:17" x14ac:dyDescent="0.3">
      <c r="P1649" t="s">
        <v>1396</v>
      </c>
      <c r="Q1649">
        <v>2023</v>
      </c>
    </row>
    <row r="1650" spans="16:17" x14ac:dyDescent="0.3">
      <c r="P1650" t="s">
        <v>759</v>
      </c>
      <c r="Q1650">
        <v>2023</v>
      </c>
    </row>
    <row r="1651" spans="16:17" x14ac:dyDescent="0.3">
      <c r="P1651" t="s">
        <v>394</v>
      </c>
      <c r="Q1651">
        <v>2023</v>
      </c>
    </row>
    <row r="1652" spans="16:17" x14ac:dyDescent="0.3">
      <c r="P1652" t="s">
        <v>83</v>
      </c>
      <c r="Q1652">
        <v>2023</v>
      </c>
    </row>
    <row r="1653" spans="16:17" x14ac:dyDescent="0.3">
      <c r="P1653" t="s">
        <v>375</v>
      </c>
      <c r="Q1653">
        <v>2023</v>
      </c>
    </row>
    <row r="1654" spans="16:17" x14ac:dyDescent="0.3">
      <c r="P1654" t="s">
        <v>2279</v>
      </c>
      <c r="Q1654">
        <v>2023</v>
      </c>
    </row>
    <row r="1655" spans="16:17" x14ac:dyDescent="0.3">
      <c r="P1655" t="s">
        <v>1530</v>
      </c>
      <c r="Q1655">
        <v>2023</v>
      </c>
    </row>
    <row r="1656" spans="16:17" x14ac:dyDescent="0.3">
      <c r="P1656" t="s">
        <v>738</v>
      </c>
      <c r="Q1656">
        <v>2023</v>
      </c>
    </row>
    <row r="1657" spans="16:17" x14ac:dyDescent="0.3">
      <c r="P1657" t="s">
        <v>2050</v>
      </c>
      <c r="Q1657">
        <v>2023</v>
      </c>
    </row>
    <row r="1658" spans="16:17" x14ac:dyDescent="0.3">
      <c r="P1658" t="s">
        <v>133</v>
      </c>
      <c r="Q1658">
        <v>2023</v>
      </c>
    </row>
    <row r="1659" spans="16:17" x14ac:dyDescent="0.3">
      <c r="P1659" t="s">
        <v>485</v>
      </c>
      <c r="Q1659">
        <v>2023</v>
      </c>
    </row>
    <row r="1660" spans="16:17" x14ac:dyDescent="0.3">
      <c r="P1660" t="s">
        <v>460</v>
      </c>
      <c r="Q1660">
        <v>2023</v>
      </c>
    </row>
    <row r="1661" spans="16:17" x14ac:dyDescent="0.3">
      <c r="P1661" t="s">
        <v>889</v>
      </c>
      <c r="Q1661">
        <v>2023</v>
      </c>
    </row>
    <row r="1662" spans="16:17" x14ac:dyDescent="0.3">
      <c r="P1662" t="s">
        <v>2015</v>
      </c>
      <c r="Q1662">
        <v>2023</v>
      </c>
    </row>
    <row r="1663" spans="16:17" x14ac:dyDescent="0.3">
      <c r="P1663" t="s">
        <v>1536</v>
      </c>
      <c r="Q1663">
        <v>2023</v>
      </c>
    </row>
    <row r="1664" spans="16:17" x14ac:dyDescent="0.3">
      <c r="P1664" t="s">
        <v>1046</v>
      </c>
      <c r="Q1664">
        <v>2023</v>
      </c>
    </row>
    <row r="1665" spans="16:17" x14ac:dyDescent="0.3">
      <c r="P1665" t="s">
        <v>270</v>
      </c>
      <c r="Q1665">
        <v>2023</v>
      </c>
    </row>
    <row r="1666" spans="16:17" x14ac:dyDescent="0.3">
      <c r="P1666" t="s">
        <v>819</v>
      </c>
      <c r="Q1666">
        <v>2023</v>
      </c>
    </row>
    <row r="1667" spans="16:17" x14ac:dyDescent="0.3">
      <c r="P1667" t="s">
        <v>891</v>
      </c>
      <c r="Q1667">
        <v>2023</v>
      </c>
    </row>
    <row r="1668" spans="16:17" x14ac:dyDescent="0.3">
      <c r="P1668" t="s">
        <v>1620</v>
      </c>
      <c r="Q1668">
        <v>2023</v>
      </c>
    </row>
    <row r="1669" spans="16:17" x14ac:dyDescent="0.3">
      <c r="P1669" t="s">
        <v>554</v>
      </c>
      <c r="Q1669">
        <v>2023</v>
      </c>
    </row>
    <row r="1670" spans="16:17" x14ac:dyDescent="0.3">
      <c r="P1670" t="s">
        <v>243</v>
      </c>
      <c r="Q1670">
        <v>2023</v>
      </c>
    </row>
    <row r="1671" spans="16:17" x14ac:dyDescent="0.3">
      <c r="P1671" t="s">
        <v>447</v>
      </c>
      <c r="Q1671">
        <v>2023</v>
      </c>
    </row>
    <row r="1672" spans="16:17" x14ac:dyDescent="0.3">
      <c r="P1672" t="s">
        <v>1815</v>
      </c>
      <c r="Q1672">
        <v>2023</v>
      </c>
    </row>
    <row r="1673" spans="16:17" x14ac:dyDescent="0.3">
      <c r="P1673" t="s">
        <v>808</v>
      </c>
      <c r="Q1673">
        <v>2023</v>
      </c>
    </row>
    <row r="1674" spans="16:17" x14ac:dyDescent="0.3">
      <c r="P1674" t="s">
        <v>235</v>
      </c>
      <c r="Q1674">
        <v>2023</v>
      </c>
    </row>
    <row r="1675" spans="16:17" x14ac:dyDescent="0.3">
      <c r="P1675" t="s">
        <v>1232</v>
      </c>
      <c r="Q1675">
        <v>2023</v>
      </c>
    </row>
    <row r="1676" spans="16:17" x14ac:dyDescent="0.3">
      <c r="P1676" t="s">
        <v>925</v>
      </c>
      <c r="Q1676">
        <v>2023</v>
      </c>
    </row>
    <row r="1677" spans="16:17" x14ac:dyDescent="0.3">
      <c r="P1677" t="s">
        <v>2128</v>
      </c>
      <c r="Q1677">
        <v>2023</v>
      </c>
    </row>
    <row r="1678" spans="16:17" x14ac:dyDescent="0.3">
      <c r="P1678" t="s">
        <v>1707</v>
      </c>
      <c r="Q1678">
        <v>2023</v>
      </c>
    </row>
    <row r="1679" spans="16:17" x14ac:dyDescent="0.3">
      <c r="P1679" t="s">
        <v>1618</v>
      </c>
      <c r="Q1679">
        <v>2023</v>
      </c>
    </row>
    <row r="1680" spans="16:17" x14ac:dyDescent="0.3">
      <c r="P1680" t="s">
        <v>1918</v>
      </c>
      <c r="Q1680">
        <v>2023</v>
      </c>
    </row>
    <row r="1681" spans="16:17" x14ac:dyDescent="0.3">
      <c r="P1681" t="s">
        <v>940</v>
      </c>
      <c r="Q1681">
        <v>2023</v>
      </c>
    </row>
    <row r="1682" spans="16:17" x14ac:dyDescent="0.3">
      <c r="P1682" t="s">
        <v>2192</v>
      </c>
      <c r="Q1682">
        <v>2023</v>
      </c>
    </row>
    <row r="1683" spans="16:17" x14ac:dyDescent="0.3">
      <c r="P1683" t="s">
        <v>1578</v>
      </c>
      <c r="Q1683">
        <v>2023</v>
      </c>
    </row>
    <row r="1684" spans="16:17" x14ac:dyDescent="0.3">
      <c r="P1684" t="s">
        <v>624</v>
      </c>
      <c r="Q1684">
        <v>2023</v>
      </c>
    </row>
    <row r="1685" spans="16:17" x14ac:dyDescent="0.3">
      <c r="P1685" t="s">
        <v>1933</v>
      </c>
      <c r="Q1685">
        <v>2023</v>
      </c>
    </row>
    <row r="1686" spans="16:17" x14ac:dyDescent="0.3">
      <c r="P1686" t="s">
        <v>400</v>
      </c>
      <c r="Q1686">
        <v>2023</v>
      </c>
    </row>
    <row r="1687" spans="16:17" x14ac:dyDescent="0.3">
      <c r="P1687" t="s">
        <v>52</v>
      </c>
      <c r="Q1687">
        <v>2023</v>
      </c>
    </row>
    <row r="1688" spans="16:17" x14ac:dyDescent="0.3">
      <c r="P1688" t="s">
        <v>2114</v>
      </c>
      <c r="Q1688">
        <v>2023</v>
      </c>
    </row>
    <row r="1689" spans="16:17" x14ac:dyDescent="0.3">
      <c r="P1689" t="s">
        <v>833</v>
      </c>
      <c r="Q1689">
        <v>2023</v>
      </c>
    </row>
    <row r="1690" spans="16:17" x14ac:dyDescent="0.3">
      <c r="P1690" t="s">
        <v>1965</v>
      </c>
      <c r="Q1690">
        <v>2023</v>
      </c>
    </row>
    <row r="1691" spans="16:17" x14ac:dyDescent="0.3">
      <c r="P1691" t="s">
        <v>859</v>
      </c>
      <c r="Q1691">
        <v>2023</v>
      </c>
    </row>
    <row r="1692" spans="16:17" x14ac:dyDescent="0.3">
      <c r="P1692" t="s">
        <v>2407</v>
      </c>
      <c r="Q1692">
        <v>2023</v>
      </c>
    </row>
    <row r="1693" spans="16:17" x14ac:dyDescent="0.3">
      <c r="P1693" t="s">
        <v>1415</v>
      </c>
      <c r="Q1693">
        <v>2023</v>
      </c>
    </row>
    <row r="1694" spans="16:17" x14ac:dyDescent="0.3">
      <c r="P1694" t="s">
        <v>2035</v>
      </c>
      <c r="Q1694">
        <v>2023</v>
      </c>
    </row>
    <row r="1695" spans="16:17" x14ac:dyDescent="0.3">
      <c r="P1695" t="s">
        <v>2328</v>
      </c>
      <c r="Q1695">
        <v>2023</v>
      </c>
    </row>
    <row r="1696" spans="16:17" x14ac:dyDescent="0.3">
      <c r="P1696" t="s">
        <v>917</v>
      </c>
      <c r="Q1696">
        <v>2023</v>
      </c>
    </row>
    <row r="1697" spans="16:17" x14ac:dyDescent="0.3">
      <c r="P1697" t="s">
        <v>1521</v>
      </c>
      <c r="Q1697">
        <v>2023</v>
      </c>
    </row>
    <row r="1698" spans="16:17" x14ac:dyDescent="0.3">
      <c r="P1698" t="s">
        <v>609</v>
      </c>
      <c r="Q1698">
        <v>2023</v>
      </c>
    </row>
    <row r="1699" spans="16:17" x14ac:dyDescent="0.3">
      <c r="P1699" t="s">
        <v>2348</v>
      </c>
      <c r="Q1699">
        <v>2023</v>
      </c>
    </row>
    <row r="1700" spans="16:17" x14ac:dyDescent="0.3">
      <c r="P1700" t="s">
        <v>161</v>
      </c>
      <c r="Q1700">
        <v>2023</v>
      </c>
    </row>
    <row r="1701" spans="16:17" x14ac:dyDescent="0.3">
      <c r="P1701" t="s">
        <v>2117</v>
      </c>
      <c r="Q1701">
        <v>2023</v>
      </c>
    </row>
    <row r="1702" spans="16:17" x14ac:dyDescent="0.3">
      <c r="P1702" t="s">
        <v>1029</v>
      </c>
      <c r="Q1702">
        <v>2023</v>
      </c>
    </row>
    <row r="1703" spans="16:17" x14ac:dyDescent="0.3">
      <c r="P1703" t="s">
        <v>1888</v>
      </c>
      <c r="Q1703">
        <v>2023</v>
      </c>
    </row>
    <row r="1704" spans="16:17" x14ac:dyDescent="0.3">
      <c r="P1704" t="s">
        <v>2616</v>
      </c>
      <c r="Q1704">
        <v>2023</v>
      </c>
    </row>
    <row r="1705" spans="16:17" x14ac:dyDescent="0.3">
      <c r="P1705" t="s">
        <v>661</v>
      </c>
      <c r="Q1705">
        <v>2023</v>
      </c>
    </row>
    <row r="1706" spans="16:17" x14ac:dyDescent="0.3">
      <c r="P1706" t="s">
        <v>1564</v>
      </c>
      <c r="Q1706">
        <v>2023</v>
      </c>
    </row>
    <row r="1707" spans="16:17" x14ac:dyDescent="0.3">
      <c r="P1707" t="s">
        <v>1099</v>
      </c>
      <c r="Q1707">
        <v>2023</v>
      </c>
    </row>
    <row r="1708" spans="16:17" x14ac:dyDescent="0.3">
      <c r="P1708" t="s">
        <v>251</v>
      </c>
      <c r="Q1708">
        <v>2023</v>
      </c>
    </row>
    <row r="1709" spans="16:17" x14ac:dyDescent="0.3">
      <c r="P1709" t="s">
        <v>1953</v>
      </c>
      <c r="Q1709">
        <v>2023</v>
      </c>
    </row>
    <row r="1710" spans="16:17" x14ac:dyDescent="0.3">
      <c r="P1710" t="s">
        <v>790</v>
      </c>
      <c r="Q1710">
        <v>2023</v>
      </c>
    </row>
    <row r="1711" spans="16:17" x14ac:dyDescent="0.3">
      <c r="P1711" t="s">
        <v>1115</v>
      </c>
      <c r="Q1711">
        <v>2023</v>
      </c>
    </row>
    <row r="1712" spans="16:17" x14ac:dyDescent="0.3">
      <c r="P1712" t="s">
        <v>676</v>
      </c>
      <c r="Q1712">
        <v>2023</v>
      </c>
    </row>
    <row r="1713" spans="16:17" x14ac:dyDescent="0.3">
      <c r="P1713" t="s">
        <v>870</v>
      </c>
      <c r="Q1713">
        <v>2023</v>
      </c>
    </row>
    <row r="1714" spans="16:17" x14ac:dyDescent="0.3">
      <c r="P1714" t="s">
        <v>2164</v>
      </c>
      <c r="Q1714">
        <v>2023</v>
      </c>
    </row>
    <row r="1715" spans="16:17" x14ac:dyDescent="0.3">
      <c r="P1715" t="s">
        <v>497</v>
      </c>
      <c r="Q1715">
        <v>2023</v>
      </c>
    </row>
    <row r="1716" spans="16:17" x14ac:dyDescent="0.3">
      <c r="P1716" t="s">
        <v>2214</v>
      </c>
      <c r="Q1716">
        <v>2023</v>
      </c>
    </row>
    <row r="1717" spans="16:17" x14ac:dyDescent="0.3">
      <c r="P1717" t="s">
        <v>811</v>
      </c>
      <c r="Q1717">
        <v>2023</v>
      </c>
    </row>
    <row r="1718" spans="16:17" x14ac:dyDescent="0.3">
      <c r="P1718" t="s">
        <v>1504</v>
      </c>
      <c r="Q1718">
        <v>2023</v>
      </c>
    </row>
    <row r="1719" spans="16:17" x14ac:dyDescent="0.3">
      <c r="P1719" t="s">
        <v>850</v>
      </c>
      <c r="Q1719">
        <v>2023</v>
      </c>
    </row>
    <row r="1720" spans="16:17" x14ac:dyDescent="0.3">
      <c r="P1720" t="s">
        <v>1243</v>
      </c>
      <c r="Q1720">
        <v>2023</v>
      </c>
    </row>
    <row r="1721" spans="16:17" x14ac:dyDescent="0.3">
      <c r="P1721" t="s">
        <v>805</v>
      </c>
      <c r="Q1721">
        <v>2023</v>
      </c>
    </row>
    <row r="1722" spans="16:17" x14ac:dyDescent="0.3">
      <c r="P1722" t="s">
        <v>1340</v>
      </c>
      <c r="Q1722">
        <v>2023</v>
      </c>
    </row>
    <row r="1723" spans="16:17" x14ac:dyDescent="0.3">
      <c r="P1723" t="s">
        <v>1410</v>
      </c>
      <c r="Q1723">
        <v>2023</v>
      </c>
    </row>
    <row r="1724" spans="16:17" x14ac:dyDescent="0.3">
      <c r="P1724" t="s">
        <v>1277</v>
      </c>
      <c r="Q1724">
        <v>2023</v>
      </c>
    </row>
    <row r="1725" spans="16:17" x14ac:dyDescent="0.3">
      <c r="P1725" t="s">
        <v>2181</v>
      </c>
      <c r="Q1725">
        <v>2023</v>
      </c>
    </row>
    <row r="1726" spans="16:17" x14ac:dyDescent="0.3">
      <c r="P1726" t="s">
        <v>1813</v>
      </c>
      <c r="Q1726">
        <v>2023</v>
      </c>
    </row>
    <row r="1727" spans="16:17" x14ac:dyDescent="0.3">
      <c r="P1727" t="s">
        <v>906</v>
      </c>
      <c r="Q1727">
        <v>2023</v>
      </c>
    </row>
    <row r="1728" spans="16:17" x14ac:dyDescent="0.3">
      <c r="P1728" t="s">
        <v>2288</v>
      </c>
      <c r="Q1728">
        <v>2023</v>
      </c>
    </row>
    <row r="1729" spans="16:17" x14ac:dyDescent="0.3">
      <c r="P1729" t="s">
        <v>1873</v>
      </c>
      <c r="Q1729">
        <v>2023</v>
      </c>
    </row>
    <row r="1730" spans="16:17" x14ac:dyDescent="0.3">
      <c r="P1730" t="s">
        <v>1858</v>
      </c>
      <c r="Q1730">
        <v>2023</v>
      </c>
    </row>
    <row r="1731" spans="16:17" x14ac:dyDescent="0.3">
      <c r="P1731" t="s">
        <v>645</v>
      </c>
      <c r="Q1731">
        <v>2023</v>
      </c>
    </row>
    <row r="1732" spans="16:17" x14ac:dyDescent="0.3">
      <c r="P1732" t="s">
        <v>2149</v>
      </c>
      <c r="Q1732">
        <v>2023</v>
      </c>
    </row>
    <row r="1733" spans="16:17" x14ac:dyDescent="0.3">
      <c r="P1733" t="s">
        <v>589</v>
      </c>
      <c r="Q1733">
        <v>2023</v>
      </c>
    </row>
    <row r="1734" spans="16:17" x14ac:dyDescent="0.3">
      <c r="P1734" t="s">
        <v>212</v>
      </c>
      <c r="Q1734">
        <v>2023</v>
      </c>
    </row>
    <row r="1735" spans="16:17" x14ac:dyDescent="0.3">
      <c r="P1735" t="s">
        <v>277</v>
      </c>
      <c r="Q1735">
        <v>2023</v>
      </c>
    </row>
    <row r="1736" spans="16:17" x14ac:dyDescent="0.3">
      <c r="P1736" t="s">
        <v>2105</v>
      </c>
      <c r="Q1736">
        <v>2023</v>
      </c>
    </row>
    <row r="1737" spans="16:17" x14ac:dyDescent="0.3">
      <c r="P1737" t="s">
        <v>1053</v>
      </c>
      <c r="Q1737">
        <v>2023</v>
      </c>
    </row>
    <row r="1738" spans="16:17" x14ac:dyDescent="0.3">
      <c r="P1738" t="s">
        <v>873</v>
      </c>
      <c r="Q1738">
        <v>2023</v>
      </c>
    </row>
    <row r="1739" spans="16:17" x14ac:dyDescent="0.3">
      <c r="P1739" t="s">
        <v>2626</v>
      </c>
      <c r="Q1739">
        <v>2023</v>
      </c>
    </row>
    <row r="1740" spans="16:17" x14ac:dyDescent="0.3">
      <c r="P1740" t="s">
        <v>2627</v>
      </c>
      <c r="Q1740">
        <v>2023</v>
      </c>
    </row>
    <row r="1741" spans="16:17" x14ac:dyDescent="0.3">
      <c r="P1741" t="s">
        <v>2629</v>
      </c>
      <c r="Q1741">
        <v>2023</v>
      </c>
    </row>
    <row r="1742" spans="16:17" x14ac:dyDescent="0.3">
      <c r="P1742" t="s">
        <v>1086</v>
      </c>
      <c r="Q1742">
        <v>2023</v>
      </c>
    </row>
    <row r="1743" spans="16:17" x14ac:dyDescent="0.3">
      <c r="P1743" t="s">
        <v>1576</v>
      </c>
      <c r="Q1743">
        <v>2023</v>
      </c>
    </row>
    <row r="1744" spans="16:17" x14ac:dyDescent="0.3">
      <c r="P1744" t="s">
        <v>639</v>
      </c>
      <c r="Q1744">
        <v>2023</v>
      </c>
    </row>
    <row r="1745" spans="16:17" x14ac:dyDescent="0.3">
      <c r="P1745" t="s">
        <v>246</v>
      </c>
      <c r="Q1745">
        <v>2023</v>
      </c>
    </row>
    <row r="1746" spans="16:17" x14ac:dyDescent="0.3">
      <c r="P1746" t="s">
        <v>2398</v>
      </c>
      <c r="Q1746">
        <v>2023</v>
      </c>
    </row>
    <row r="1747" spans="16:17" x14ac:dyDescent="0.3">
      <c r="P1747" t="s">
        <v>1169</v>
      </c>
      <c r="Q1747">
        <v>2023</v>
      </c>
    </row>
    <row r="1748" spans="16:17" x14ac:dyDescent="0.3">
      <c r="P1748" t="s">
        <v>549</v>
      </c>
      <c r="Q1748">
        <v>2023</v>
      </c>
    </row>
    <row r="1749" spans="16:17" x14ac:dyDescent="0.3">
      <c r="P1749" t="s">
        <v>92</v>
      </c>
      <c r="Q1749">
        <v>2023</v>
      </c>
    </row>
    <row r="1750" spans="16:17" x14ac:dyDescent="0.3">
      <c r="P1750" t="s">
        <v>961</v>
      </c>
      <c r="Q1750">
        <v>2023</v>
      </c>
    </row>
    <row r="1751" spans="16:17" x14ac:dyDescent="0.3">
      <c r="P1751" t="s">
        <v>348</v>
      </c>
      <c r="Q1751">
        <v>2023</v>
      </c>
    </row>
    <row r="1752" spans="16:17" x14ac:dyDescent="0.3">
      <c r="P1752" t="s">
        <v>1200</v>
      </c>
      <c r="Q1752">
        <v>2023</v>
      </c>
    </row>
    <row r="1753" spans="16:17" x14ac:dyDescent="0.3">
      <c r="P1753" t="s">
        <v>1329</v>
      </c>
      <c r="Q1753">
        <v>2023</v>
      </c>
    </row>
    <row r="1754" spans="16:17" x14ac:dyDescent="0.3">
      <c r="P1754" t="s">
        <v>439</v>
      </c>
      <c r="Q1754">
        <v>2023</v>
      </c>
    </row>
    <row r="1755" spans="16:17" x14ac:dyDescent="0.3">
      <c r="P1755" t="s">
        <v>1485</v>
      </c>
      <c r="Q1755">
        <v>2023</v>
      </c>
    </row>
    <row r="1756" spans="16:17" x14ac:dyDescent="0.3">
      <c r="P1756" t="s">
        <v>1101</v>
      </c>
      <c r="Q1756">
        <v>2023</v>
      </c>
    </row>
    <row r="1757" spans="16:17" x14ac:dyDescent="0.3">
      <c r="P1757" t="s">
        <v>419</v>
      </c>
      <c r="Q1757">
        <v>2023</v>
      </c>
    </row>
    <row r="1758" spans="16:17" x14ac:dyDescent="0.3">
      <c r="P1758" t="s">
        <v>1701</v>
      </c>
      <c r="Q1758">
        <v>2023</v>
      </c>
    </row>
    <row r="1759" spans="16:17" x14ac:dyDescent="0.3">
      <c r="P1759" t="s">
        <v>2633</v>
      </c>
      <c r="Q1759">
        <v>2023</v>
      </c>
    </row>
    <row r="1760" spans="16:17" x14ac:dyDescent="0.3">
      <c r="P1760" t="s">
        <v>2634</v>
      </c>
      <c r="Q1760">
        <v>2023</v>
      </c>
    </row>
    <row r="1761" spans="16:17" x14ac:dyDescent="0.3">
      <c r="P1761" t="s">
        <v>682</v>
      </c>
      <c r="Q1761">
        <v>2023</v>
      </c>
    </row>
    <row r="1762" spans="16:17" x14ac:dyDescent="0.3">
      <c r="P1762" t="s">
        <v>1793</v>
      </c>
      <c r="Q1762">
        <v>2023</v>
      </c>
    </row>
    <row r="1763" spans="16:17" x14ac:dyDescent="0.3">
      <c r="P1763" t="s">
        <v>1459</v>
      </c>
      <c r="Q1763">
        <v>2023</v>
      </c>
    </row>
    <row r="1764" spans="16:17" x14ac:dyDescent="0.3">
      <c r="P1764" t="s">
        <v>937</v>
      </c>
      <c r="Q1764">
        <v>2023</v>
      </c>
    </row>
    <row r="1765" spans="16:17" x14ac:dyDescent="0.3">
      <c r="P1765" t="s">
        <v>354</v>
      </c>
      <c r="Q1765">
        <v>2023</v>
      </c>
    </row>
    <row r="1766" spans="16:17" x14ac:dyDescent="0.3">
      <c r="P1766" t="s">
        <v>2641</v>
      </c>
      <c r="Q1766">
        <v>2023</v>
      </c>
    </row>
    <row r="1767" spans="16:17" x14ac:dyDescent="0.3">
      <c r="P1767" t="s">
        <v>56</v>
      </c>
      <c r="Q1767">
        <v>2023</v>
      </c>
    </row>
    <row r="1768" spans="16:17" x14ac:dyDescent="0.3">
      <c r="P1768" t="s">
        <v>1011</v>
      </c>
      <c r="Q1768">
        <v>2023</v>
      </c>
    </row>
    <row r="1769" spans="16:17" x14ac:dyDescent="0.3">
      <c r="P1769" t="s">
        <v>677</v>
      </c>
      <c r="Q1769">
        <v>2023</v>
      </c>
    </row>
    <row r="1770" spans="16:17" x14ac:dyDescent="0.3">
      <c r="P1770" t="s">
        <v>1018</v>
      </c>
      <c r="Q1770">
        <v>2023</v>
      </c>
    </row>
    <row r="1771" spans="16:17" x14ac:dyDescent="0.3">
      <c r="P1771" t="s">
        <v>1663</v>
      </c>
      <c r="Q1771">
        <v>2023</v>
      </c>
    </row>
    <row r="1772" spans="16:17" x14ac:dyDescent="0.3">
      <c r="P1772" t="s">
        <v>256</v>
      </c>
      <c r="Q1772">
        <v>2023</v>
      </c>
    </row>
    <row r="1773" spans="16:17" x14ac:dyDescent="0.3">
      <c r="P1773" t="s">
        <v>1497</v>
      </c>
      <c r="Q1773">
        <v>2023</v>
      </c>
    </row>
    <row r="1774" spans="16:17" x14ac:dyDescent="0.3">
      <c r="P1774" t="s">
        <v>1803</v>
      </c>
      <c r="Q1774">
        <v>2023</v>
      </c>
    </row>
    <row r="1775" spans="16:17" x14ac:dyDescent="0.3">
      <c r="P1775" t="s">
        <v>1625</v>
      </c>
      <c r="Q1775">
        <v>2023</v>
      </c>
    </row>
    <row r="1776" spans="16:17" x14ac:dyDescent="0.3">
      <c r="P1776" t="s">
        <v>1480</v>
      </c>
      <c r="Q1776">
        <v>2023</v>
      </c>
    </row>
    <row r="1777" spans="16:17" x14ac:dyDescent="0.3">
      <c r="P1777" t="s">
        <v>2315</v>
      </c>
      <c r="Q1777">
        <v>2023</v>
      </c>
    </row>
    <row r="1778" spans="16:17" x14ac:dyDescent="0.3">
      <c r="P1778" t="s">
        <v>365</v>
      </c>
      <c r="Q1778">
        <v>2023</v>
      </c>
    </row>
    <row r="1779" spans="16:17" x14ac:dyDescent="0.3">
      <c r="P1779" t="s">
        <v>740</v>
      </c>
      <c r="Q1779">
        <v>2023</v>
      </c>
    </row>
    <row r="1780" spans="16:17" x14ac:dyDescent="0.3">
      <c r="P1780" t="s">
        <v>2643</v>
      </c>
      <c r="Q1780">
        <v>2023</v>
      </c>
    </row>
    <row r="1781" spans="16:17" x14ac:dyDescent="0.3">
      <c r="P1781" t="s">
        <v>575</v>
      </c>
      <c r="Q1781">
        <v>2023</v>
      </c>
    </row>
    <row r="1782" spans="16:17" x14ac:dyDescent="0.3">
      <c r="P1782" t="s">
        <v>403</v>
      </c>
      <c r="Q1782">
        <v>2023</v>
      </c>
    </row>
    <row r="1783" spans="16:17" x14ac:dyDescent="0.3">
      <c r="P1783" t="s">
        <v>2284</v>
      </c>
      <c r="Q1783">
        <v>2023</v>
      </c>
    </row>
    <row r="1784" spans="16:17" x14ac:dyDescent="0.3">
      <c r="P1784" t="s">
        <v>1251</v>
      </c>
      <c r="Q1784">
        <v>2023</v>
      </c>
    </row>
    <row r="1785" spans="16:17" x14ac:dyDescent="0.3">
      <c r="P1785" t="s">
        <v>612</v>
      </c>
      <c r="Q1785">
        <v>2023</v>
      </c>
    </row>
    <row r="1786" spans="16:17" x14ac:dyDescent="0.3">
      <c r="P1786" t="s">
        <v>1359</v>
      </c>
      <c r="Q1786">
        <v>2023</v>
      </c>
    </row>
    <row r="1787" spans="16:17" x14ac:dyDescent="0.3">
      <c r="P1787" t="s">
        <v>881</v>
      </c>
      <c r="Q1787">
        <v>2023</v>
      </c>
    </row>
    <row r="1788" spans="16:17" x14ac:dyDescent="0.3">
      <c r="P1788" t="s">
        <v>1802</v>
      </c>
      <c r="Q1788">
        <v>2023</v>
      </c>
    </row>
    <row r="1789" spans="16:17" x14ac:dyDescent="0.3">
      <c r="P1789" t="s">
        <v>1550</v>
      </c>
      <c r="Q1789">
        <v>2023</v>
      </c>
    </row>
    <row r="1790" spans="16:17" x14ac:dyDescent="0.3">
      <c r="P1790" t="s">
        <v>1275</v>
      </c>
      <c r="Q1790">
        <v>2023</v>
      </c>
    </row>
    <row r="1791" spans="16:17" x14ac:dyDescent="0.3">
      <c r="P1791" t="s">
        <v>1937</v>
      </c>
      <c r="Q1791">
        <v>2023</v>
      </c>
    </row>
    <row r="1792" spans="16:17" x14ac:dyDescent="0.3">
      <c r="P1792" t="s">
        <v>480</v>
      </c>
      <c r="Q1792">
        <v>2023</v>
      </c>
    </row>
    <row r="1793" spans="16:17" x14ac:dyDescent="0.3">
      <c r="P1793" t="s">
        <v>2390</v>
      </c>
      <c r="Q1793">
        <v>2023</v>
      </c>
    </row>
    <row r="1794" spans="16:17" x14ac:dyDescent="0.3">
      <c r="P1794" t="s">
        <v>1740</v>
      </c>
      <c r="Q1794">
        <v>2023</v>
      </c>
    </row>
    <row r="1795" spans="16:17" x14ac:dyDescent="0.3">
      <c r="P1795" t="s">
        <v>220</v>
      </c>
      <c r="Q1795">
        <v>2023</v>
      </c>
    </row>
    <row r="1796" spans="16:17" x14ac:dyDescent="0.3">
      <c r="P1796" t="s">
        <v>141</v>
      </c>
      <c r="Q1796">
        <v>2023</v>
      </c>
    </row>
    <row r="1797" spans="16:17" x14ac:dyDescent="0.3">
      <c r="P1797" t="s">
        <v>1801</v>
      </c>
      <c r="Q1797">
        <v>2023</v>
      </c>
    </row>
    <row r="1798" spans="16:17" x14ac:dyDescent="0.3">
      <c r="P1798" t="s">
        <v>1682</v>
      </c>
      <c r="Q1798">
        <v>2023</v>
      </c>
    </row>
    <row r="1799" spans="16:17" x14ac:dyDescent="0.3">
      <c r="P1799" t="s">
        <v>745</v>
      </c>
      <c r="Q1799">
        <v>2023</v>
      </c>
    </row>
    <row r="1800" spans="16:17" x14ac:dyDescent="0.3">
      <c r="P1800" t="s">
        <v>1912</v>
      </c>
      <c r="Q1800">
        <v>2023</v>
      </c>
    </row>
    <row r="1801" spans="16:17" x14ac:dyDescent="0.3">
      <c r="P1801" t="s">
        <v>603</v>
      </c>
      <c r="Q1801">
        <v>2023</v>
      </c>
    </row>
    <row r="1802" spans="16:17" x14ac:dyDescent="0.3">
      <c r="P1802" t="s">
        <v>1174</v>
      </c>
      <c r="Q1802">
        <v>2023</v>
      </c>
    </row>
    <row r="1803" spans="16:17" x14ac:dyDescent="0.3">
      <c r="P1803" t="s">
        <v>2199</v>
      </c>
      <c r="Q1803">
        <v>2023</v>
      </c>
    </row>
    <row r="1804" spans="16:17" x14ac:dyDescent="0.3">
      <c r="P1804" t="s">
        <v>285</v>
      </c>
      <c r="Q1804">
        <v>2023</v>
      </c>
    </row>
    <row r="1805" spans="16:17" x14ac:dyDescent="0.3">
      <c r="P1805" t="s">
        <v>380</v>
      </c>
      <c r="Q1805">
        <v>2023</v>
      </c>
    </row>
    <row r="1806" spans="16:17" x14ac:dyDescent="0.3">
      <c r="P1806" t="s">
        <v>2653</v>
      </c>
      <c r="Q1806">
        <v>2023</v>
      </c>
    </row>
    <row r="1807" spans="16:17" x14ac:dyDescent="0.3">
      <c r="P1807" t="s">
        <v>826</v>
      </c>
      <c r="Q1807">
        <v>2023</v>
      </c>
    </row>
    <row r="1808" spans="16:17" x14ac:dyDescent="0.3">
      <c r="P1808" t="s">
        <v>187</v>
      </c>
      <c r="Q1808">
        <v>2024</v>
      </c>
    </row>
    <row r="1809" spans="16:17" x14ac:dyDescent="0.3">
      <c r="P1809" t="s">
        <v>770</v>
      </c>
      <c r="Q1809">
        <v>2024</v>
      </c>
    </row>
    <row r="1810" spans="16:17" x14ac:dyDescent="0.3">
      <c r="P1810" t="s">
        <v>912</v>
      </c>
      <c r="Q1810">
        <v>2024</v>
      </c>
    </row>
    <row r="1811" spans="16:17" x14ac:dyDescent="0.3">
      <c r="P1811" t="s">
        <v>2474</v>
      </c>
      <c r="Q1811">
        <v>2024</v>
      </c>
    </row>
    <row r="1812" spans="16:17" x14ac:dyDescent="0.3">
      <c r="P1812" t="s">
        <v>1035</v>
      </c>
      <c r="Q1812">
        <v>2024</v>
      </c>
    </row>
    <row r="1813" spans="16:17" x14ac:dyDescent="0.3">
      <c r="P1813" t="s">
        <v>1912</v>
      </c>
      <c r="Q1813">
        <v>2024</v>
      </c>
    </row>
    <row r="1814" spans="16:17" x14ac:dyDescent="0.3">
      <c r="P1814" t="s">
        <v>1973</v>
      </c>
      <c r="Q1814">
        <v>2024</v>
      </c>
    </row>
    <row r="1815" spans="16:17" x14ac:dyDescent="0.3">
      <c r="P1815" t="s">
        <v>87</v>
      </c>
      <c r="Q1815">
        <v>2024</v>
      </c>
    </row>
    <row r="1816" spans="16:17" x14ac:dyDescent="0.3">
      <c r="P1816" t="s">
        <v>1950</v>
      </c>
      <c r="Q1816">
        <v>2024</v>
      </c>
    </row>
    <row r="1817" spans="16:17" x14ac:dyDescent="0.3">
      <c r="P1817" t="s">
        <v>1965</v>
      </c>
      <c r="Q1817">
        <v>2024</v>
      </c>
    </row>
    <row r="1818" spans="16:17" x14ac:dyDescent="0.3">
      <c r="P1818" t="s">
        <v>2166</v>
      </c>
      <c r="Q1818">
        <v>2024</v>
      </c>
    </row>
    <row r="1819" spans="16:17" x14ac:dyDescent="0.3">
      <c r="P1819" t="s">
        <v>1625</v>
      </c>
      <c r="Q1819">
        <v>2024</v>
      </c>
    </row>
    <row r="1820" spans="16:17" x14ac:dyDescent="0.3">
      <c r="P1820" t="s">
        <v>1072</v>
      </c>
      <c r="Q1820">
        <v>2024</v>
      </c>
    </row>
    <row r="1821" spans="16:17" x14ac:dyDescent="0.3">
      <c r="P1821" t="s">
        <v>1425</v>
      </c>
      <c r="Q1821">
        <v>2024</v>
      </c>
    </row>
    <row r="1822" spans="16:17" x14ac:dyDescent="0.3">
      <c r="P1822" t="s">
        <v>566</v>
      </c>
      <c r="Q1822">
        <v>2024</v>
      </c>
    </row>
    <row r="1823" spans="16:17" x14ac:dyDescent="0.3">
      <c r="P1823" t="s">
        <v>2044</v>
      </c>
      <c r="Q1823">
        <v>2024</v>
      </c>
    </row>
    <row r="1824" spans="16:17" x14ac:dyDescent="0.3">
      <c r="P1824" t="s">
        <v>2055</v>
      </c>
      <c r="Q1824">
        <v>2024</v>
      </c>
    </row>
    <row r="1825" spans="16:17" x14ac:dyDescent="0.3">
      <c r="P1825" t="s">
        <v>1746</v>
      </c>
      <c r="Q1825">
        <v>2024</v>
      </c>
    </row>
    <row r="1826" spans="16:17" x14ac:dyDescent="0.3">
      <c r="P1826" t="s">
        <v>2505</v>
      </c>
      <c r="Q1826">
        <v>2024</v>
      </c>
    </row>
    <row r="1827" spans="16:17" x14ac:dyDescent="0.3">
      <c r="P1827" t="s">
        <v>1933</v>
      </c>
      <c r="Q1827">
        <v>2024</v>
      </c>
    </row>
    <row r="1828" spans="16:17" x14ac:dyDescent="0.3">
      <c r="P1828" t="s">
        <v>798</v>
      </c>
      <c r="Q1828">
        <v>2024</v>
      </c>
    </row>
    <row r="1829" spans="16:17" x14ac:dyDescent="0.3">
      <c r="P1829" t="s">
        <v>2286</v>
      </c>
      <c r="Q1829">
        <v>2024</v>
      </c>
    </row>
    <row r="1830" spans="16:17" x14ac:dyDescent="0.3">
      <c r="P1830" t="s">
        <v>230</v>
      </c>
      <c r="Q1830">
        <v>2024</v>
      </c>
    </row>
    <row r="1831" spans="16:17" x14ac:dyDescent="0.3">
      <c r="P1831" t="s">
        <v>2536</v>
      </c>
      <c r="Q1831">
        <v>2024</v>
      </c>
    </row>
    <row r="1832" spans="16:17" x14ac:dyDescent="0.3">
      <c r="P1832" t="s">
        <v>195</v>
      </c>
      <c r="Q1832">
        <v>2024</v>
      </c>
    </row>
    <row r="1833" spans="16:17" x14ac:dyDescent="0.3">
      <c r="P1833" t="s">
        <v>2387</v>
      </c>
      <c r="Q1833">
        <v>2024</v>
      </c>
    </row>
    <row r="1834" spans="16:17" x14ac:dyDescent="0.3">
      <c r="P1834" t="s">
        <v>1764</v>
      </c>
      <c r="Q1834">
        <v>2024</v>
      </c>
    </row>
    <row r="1835" spans="16:17" x14ac:dyDescent="0.3">
      <c r="P1835" t="s">
        <v>31</v>
      </c>
      <c r="Q1835">
        <v>2024</v>
      </c>
    </row>
    <row r="1836" spans="16:17" x14ac:dyDescent="0.3">
      <c r="P1836" t="s">
        <v>1707</v>
      </c>
      <c r="Q1836">
        <v>2024</v>
      </c>
    </row>
    <row r="1837" spans="16:17" x14ac:dyDescent="0.3">
      <c r="P1837" t="s">
        <v>886</v>
      </c>
      <c r="Q1837">
        <v>2024</v>
      </c>
    </row>
    <row r="1838" spans="16:17" x14ac:dyDescent="0.3">
      <c r="P1838" t="s">
        <v>2633</v>
      </c>
      <c r="Q1838">
        <v>2024</v>
      </c>
    </row>
    <row r="1839" spans="16:17" x14ac:dyDescent="0.3">
      <c r="P1839" t="s">
        <v>657</v>
      </c>
      <c r="Q1839">
        <v>2024</v>
      </c>
    </row>
    <row r="1840" spans="16:17" x14ac:dyDescent="0.3">
      <c r="P1840" t="s">
        <v>2520</v>
      </c>
      <c r="Q1840">
        <v>2024</v>
      </c>
    </row>
    <row r="1841" spans="16:17" x14ac:dyDescent="0.3">
      <c r="P1841" t="s">
        <v>1394</v>
      </c>
      <c r="Q1841">
        <v>2024</v>
      </c>
    </row>
    <row r="1842" spans="16:17" x14ac:dyDescent="0.3">
      <c r="P1842" t="s">
        <v>219</v>
      </c>
      <c r="Q1842">
        <v>2024</v>
      </c>
    </row>
    <row r="1843" spans="16:17" x14ac:dyDescent="0.3">
      <c r="P1843" t="s">
        <v>1489</v>
      </c>
      <c r="Q1843">
        <v>2024</v>
      </c>
    </row>
    <row r="1844" spans="16:17" x14ac:dyDescent="0.3">
      <c r="P1844" t="s">
        <v>1618</v>
      </c>
      <c r="Q1844">
        <v>2024</v>
      </c>
    </row>
    <row r="1845" spans="16:17" x14ac:dyDescent="0.3">
      <c r="P1845" t="s">
        <v>930</v>
      </c>
      <c r="Q1845">
        <v>2024</v>
      </c>
    </row>
    <row r="1846" spans="16:17" x14ac:dyDescent="0.3">
      <c r="P1846" t="s">
        <v>1813</v>
      </c>
      <c r="Q1846">
        <v>2024</v>
      </c>
    </row>
    <row r="1847" spans="16:17" x14ac:dyDescent="0.3">
      <c r="P1847" t="s">
        <v>2587</v>
      </c>
      <c r="Q1847">
        <v>2024</v>
      </c>
    </row>
    <row r="1848" spans="16:17" x14ac:dyDescent="0.3">
      <c r="P1848" t="s">
        <v>2446</v>
      </c>
      <c r="Q1848">
        <v>2024</v>
      </c>
    </row>
    <row r="1849" spans="16:17" x14ac:dyDescent="0.3">
      <c r="P1849" t="s">
        <v>1667</v>
      </c>
      <c r="Q1849">
        <v>2024</v>
      </c>
    </row>
    <row r="1850" spans="16:17" x14ac:dyDescent="0.3">
      <c r="P1850" t="s">
        <v>527</v>
      </c>
      <c r="Q1850">
        <v>2024</v>
      </c>
    </row>
    <row r="1851" spans="16:17" x14ac:dyDescent="0.3">
      <c r="P1851" t="s">
        <v>348</v>
      </c>
      <c r="Q1851">
        <v>2024</v>
      </c>
    </row>
    <row r="1852" spans="16:17" x14ac:dyDescent="0.3">
      <c r="P1852" t="s">
        <v>63</v>
      </c>
      <c r="Q1852">
        <v>2024</v>
      </c>
    </row>
    <row r="1853" spans="16:17" x14ac:dyDescent="0.3">
      <c r="P1853" t="s">
        <v>628</v>
      </c>
      <c r="Q1853">
        <v>2024</v>
      </c>
    </row>
    <row r="1854" spans="16:17" x14ac:dyDescent="0.3">
      <c r="P1854" t="s">
        <v>2023</v>
      </c>
      <c r="Q1854">
        <v>2024</v>
      </c>
    </row>
    <row r="1855" spans="16:17" x14ac:dyDescent="0.3">
      <c r="P1855" t="s">
        <v>1396</v>
      </c>
      <c r="Q1855">
        <v>2024</v>
      </c>
    </row>
    <row r="1856" spans="16:17" x14ac:dyDescent="0.3">
      <c r="P1856" t="s">
        <v>141</v>
      </c>
      <c r="Q1856">
        <v>2024</v>
      </c>
    </row>
    <row r="1857" spans="16:17" x14ac:dyDescent="0.3">
      <c r="P1857" t="s">
        <v>2288</v>
      </c>
      <c r="Q1857">
        <v>2024</v>
      </c>
    </row>
    <row r="1858" spans="16:17" x14ac:dyDescent="0.3">
      <c r="P1858" t="s">
        <v>2457</v>
      </c>
      <c r="Q1858">
        <v>2024</v>
      </c>
    </row>
    <row r="1859" spans="16:17" x14ac:dyDescent="0.3">
      <c r="P1859" t="s">
        <v>158</v>
      </c>
      <c r="Q1859">
        <v>2024</v>
      </c>
    </row>
    <row r="1860" spans="16:17" x14ac:dyDescent="0.3">
      <c r="P1860" t="s">
        <v>683</v>
      </c>
      <c r="Q1860">
        <v>2024</v>
      </c>
    </row>
    <row r="1861" spans="16:17" x14ac:dyDescent="0.3">
      <c r="P1861" t="s">
        <v>1947</v>
      </c>
      <c r="Q1861">
        <v>2024</v>
      </c>
    </row>
    <row r="1862" spans="16:17" x14ac:dyDescent="0.3">
      <c r="P1862" t="s">
        <v>571</v>
      </c>
      <c r="Q1862">
        <v>2024</v>
      </c>
    </row>
    <row r="1863" spans="16:17" x14ac:dyDescent="0.3">
      <c r="P1863" t="s">
        <v>2113</v>
      </c>
      <c r="Q1863">
        <v>2024</v>
      </c>
    </row>
    <row r="1864" spans="16:17" x14ac:dyDescent="0.3">
      <c r="P1864" t="s">
        <v>2503</v>
      </c>
      <c r="Q1864">
        <v>2024</v>
      </c>
    </row>
    <row r="1865" spans="16:17" x14ac:dyDescent="0.3">
      <c r="P1865" t="s">
        <v>1842</v>
      </c>
      <c r="Q1865">
        <v>2024</v>
      </c>
    </row>
    <row r="1866" spans="16:17" x14ac:dyDescent="0.3">
      <c r="P1866" t="s">
        <v>1095</v>
      </c>
      <c r="Q1866">
        <v>2024</v>
      </c>
    </row>
    <row r="1867" spans="16:17" x14ac:dyDescent="0.3">
      <c r="P1867" t="s">
        <v>439</v>
      </c>
      <c r="Q1867">
        <v>2024</v>
      </c>
    </row>
    <row r="1868" spans="16:17" x14ac:dyDescent="0.3">
      <c r="P1868" t="s">
        <v>2458</v>
      </c>
      <c r="Q1868">
        <v>2024</v>
      </c>
    </row>
    <row r="1869" spans="16:17" x14ac:dyDescent="0.3">
      <c r="P1869" t="s">
        <v>1979</v>
      </c>
      <c r="Q1869">
        <v>2024</v>
      </c>
    </row>
    <row r="1870" spans="16:17" x14ac:dyDescent="0.3">
      <c r="P1870" t="s">
        <v>79</v>
      </c>
      <c r="Q1870">
        <v>2024</v>
      </c>
    </row>
    <row r="1871" spans="16:17" x14ac:dyDescent="0.3">
      <c r="P1871" t="s">
        <v>1496</v>
      </c>
      <c r="Q1871">
        <v>2024</v>
      </c>
    </row>
    <row r="1872" spans="16:17" x14ac:dyDescent="0.3">
      <c r="P1872" t="s">
        <v>624</v>
      </c>
      <c r="Q1872">
        <v>2024</v>
      </c>
    </row>
    <row r="1873" spans="16:17" x14ac:dyDescent="0.3">
      <c r="P1873" t="s">
        <v>2542</v>
      </c>
      <c r="Q1873">
        <v>2024</v>
      </c>
    </row>
    <row r="1874" spans="16:17" x14ac:dyDescent="0.3">
      <c r="P1874" t="s">
        <v>1225</v>
      </c>
      <c r="Q1874">
        <v>2024</v>
      </c>
    </row>
    <row r="1875" spans="16:17" x14ac:dyDescent="0.3">
      <c r="P1875" t="s">
        <v>1165</v>
      </c>
      <c r="Q1875">
        <v>2024</v>
      </c>
    </row>
    <row r="1876" spans="16:17" x14ac:dyDescent="0.3">
      <c r="P1876" t="s">
        <v>539</v>
      </c>
      <c r="Q1876">
        <v>2024</v>
      </c>
    </row>
    <row r="1877" spans="16:17" x14ac:dyDescent="0.3">
      <c r="P1877" t="s">
        <v>2425</v>
      </c>
      <c r="Q1877">
        <v>2024</v>
      </c>
    </row>
    <row r="1878" spans="16:17" x14ac:dyDescent="0.3">
      <c r="P1878" t="s">
        <v>1740</v>
      </c>
      <c r="Q1878">
        <v>2024</v>
      </c>
    </row>
    <row r="1879" spans="16:17" x14ac:dyDescent="0.3">
      <c r="P1879" t="s">
        <v>235</v>
      </c>
      <c r="Q1879">
        <v>2024</v>
      </c>
    </row>
    <row r="1880" spans="16:17" x14ac:dyDescent="0.3">
      <c r="P1880" t="s">
        <v>1515</v>
      </c>
      <c r="Q1880">
        <v>2024</v>
      </c>
    </row>
    <row r="1881" spans="16:17" x14ac:dyDescent="0.3">
      <c r="P1881" t="s">
        <v>2296</v>
      </c>
      <c r="Q1881">
        <v>2024</v>
      </c>
    </row>
    <row r="1882" spans="16:17" x14ac:dyDescent="0.3">
      <c r="P1882" t="s">
        <v>354</v>
      </c>
      <c r="Q1882">
        <v>2024</v>
      </c>
    </row>
    <row r="1883" spans="16:17" x14ac:dyDescent="0.3">
      <c r="P1883" t="s">
        <v>1448</v>
      </c>
      <c r="Q1883">
        <v>2024</v>
      </c>
    </row>
    <row r="1884" spans="16:17" x14ac:dyDescent="0.3">
      <c r="P1884" t="s">
        <v>109</v>
      </c>
      <c r="Q1884">
        <v>2024</v>
      </c>
    </row>
    <row r="1885" spans="16:17" x14ac:dyDescent="0.3">
      <c r="P1885" t="s">
        <v>1465</v>
      </c>
      <c r="Q1885">
        <v>2024</v>
      </c>
    </row>
    <row r="1886" spans="16:17" x14ac:dyDescent="0.3">
      <c r="P1886" t="s">
        <v>2119</v>
      </c>
      <c r="Q1886">
        <v>2024</v>
      </c>
    </row>
    <row r="1887" spans="16:17" x14ac:dyDescent="0.3">
      <c r="P1887" t="s">
        <v>2367</v>
      </c>
      <c r="Q1887">
        <v>2024</v>
      </c>
    </row>
    <row r="1888" spans="16:17" x14ac:dyDescent="0.3">
      <c r="P1888" t="s">
        <v>199</v>
      </c>
      <c r="Q1888">
        <v>2024</v>
      </c>
    </row>
    <row r="1889" spans="16:17" x14ac:dyDescent="0.3">
      <c r="P1889" t="s">
        <v>786</v>
      </c>
      <c r="Q1889">
        <v>2024</v>
      </c>
    </row>
    <row r="1890" spans="16:17" x14ac:dyDescent="0.3">
      <c r="P1890" t="s">
        <v>403</v>
      </c>
      <c r="Q1890">
        <v>2024</v>
      </c>
    </row>
    <row r="1891" spans="16:17" x14ac:dyDescent="0.3">
      <c r="P1891" t="s">
        <v>206</v>
      </c>
      <c r="Q1891">
        <v>2024</v>
      </c>
    </row>
    <row r="1892" spans="16:17" x14ac:dyDescent="0.3">
      <c r="P1892" t="s">
        <v>661</v>
      </c>
      <c r="Q1892">
        <v>2024</v>
      </c>
    </row>
    <row r="1893" spans="16:17" x14ac:dyDescent="0.3">
      <c r="P1893" t="s">
        <v>1790</v>
      </c>
      <c r="Q1893">
        <v>2024</v>
      </c>
    </row>
    <row r="1894" spans="16:17" x14ac:dyDescent="0.3">
      <c r="P1894" t="s">
        <v>1133</v>
      </c>
      <c r="Q1894">
        <v>2024</v>
      </c>
    </row>
    <row r="1895" spans="16:17" x14ac:dyDescent="0.3">
      <c r="P1895" t="s">
        <v>738</v>
      </c>
      <c r="Q1895">
        <v>2024</v>
      </c>
    </row>
    <row r="1896" spans="16:17" x14ac:dyDescent="0.3">
      <c r="P1896" t="s">
        <v>2211</v>
      </c>
      <c r="Q1896">
        <v>2024</v>
      </c>
    </row>
    <row r="1897" spans="16:17" x14ac:dyDescent="0.3">
      <c r="P1897" t="s">
        <v>525</v>
      </c>
      <c r="Q1897">
        <v>2024</v>
      </c>
    </row>
    <row r="1898" spans="16:17" x14ac:dyDescent="0.3">
      <c r="P1898" t="s">
        <v>1163</v>
      </c>
      <c r="Q1898">
        <v>2024</v>
      </c>
    </row>
    <row r="1899" spans="16:17" x14ac:dyDescent="0.3">
      <c r="P1899" t="s">
        <v>937</v>
      </c>
      <c r="Q1899">
        <v>2024</v>
      </c>
    </row>
    <row r="1900" spans="16:17" x14ac:dyDescent="0.3">
      <c r="P1900" t="s">
        <v>1029</v>
      </c>
      <c r="Q1900">
        <v>2024</v>
      </c>
    </row>
    <row r="1901" spans="16:17" x14ac:dyDescent="0.3">
      <c r="P1901" t="s">
        <v>1698</v>
      </c>
      <c r="Q1901">
        <v>2024</v>
      </c>
    </row>
    <row r="1902" spans="16:17" x14ac:dyDescent="0.3">
      <c r="P1902" t="s">
        <v>227</v>
      </c>
      <c r="Q1902">
        <v>2024</v>
      </c>
    </row>
    <row r="1903" spans="16:17" x14ac:dyDescent="0.3">
      <c r="P1903" t="s">
        <v>1549</v>
      </c>
      <c r="Q1903">
        <v>2024</v>
      </c>
    </row>
    <row r="1904" spans="16:17" x14ac:dyDescent="0.3">
      <c r="P1904" t="s">
        <v>592</v>
      </c>
      <c r="Q1904">
        <v>2024</v>
      </c>
    </row>
    <row r="1905" spans="16:17" x14ac:dyDescent="0.3">
      <c r="P1905" t="s">
        <v>927</v>
      </c>
      <c r="Q1905">
        <v>2024</v>
      </c>
    </row>
    <row r="1906" spans="16:17" x14ac:dyDescent="0.3">
      <c r="P1906" t="s">
        <v>1902</v>
      </c>
      <c r="Q1906">
        <v>2024</v>
      </c>
    </row>
    <row r="1907" spans="16:17" x14ac:dyDescent="0.3">
      <c r="P1907" t="s">
        <v>295</v>
      </c>
      <c r="Q1907">
        <v>2024</v>
      </c>
    </row>
    <row r="1908" spans="16:17" x14ac:dyDescent="0.3">
      <c r="P1908" t="s">
        <v>243</v>
      </c>
      <c r="Q1908">
        <v>2024</v>
      </c>
    </row>
    <row r="1909" spans="16:17" x14ac:dyDescent="0.3">
      <c r="P1909" t="s">
        <v>947</v>
      </c>
      <c r="Q1909">
        <v>2024</v>
      </c>
    </row>
    <row r="1910" spans="16:17" x14ac:dyDescent="0.3">
      <c r="P1910" t="s">
        <v>1099</v>
      </c>
      <c r="Q1910">
        <v>2024</v>
      </c>
    </row>
    <row r="1911" spans="16:17" x14ac:dyDescent="0.3">
      <c r="P1911" t="s">
        <v>2273</v>
      </c>
      <c r="Q1911">
        <v>2024</v>
      </c>
    </row>
    <row r="1912" spans="16:17" x14ac:dyDescent="0.3">
      <c r="P1912" t="s">
        <v>1371</v>
      </c>
      <c r="Q1912">
        <v>2024</v>
      </c>
    </row>
    <row r="1913" spans="16:17" x14ac:dyDescent="0.3">
      <c r="P1913" t="s">
        <v>790</v>
      </c>
      <c r="Q1913">
        <v>2024</v>
      </c>
    </row>
    <row r="1914" spans="16:17" x14ac:dyDescent="0.3">
      <c r="P1914" t="s">
        <v>975</v>
      </c>
      <c r="Q1914">
        <v>2024</v>
      </c>
    </row>
    <row r="1915" spans="16:17" x14ac:dyDescent="0.3">
      <c r="P1915" t="s">
        <v>1935</v>
      </c>
      <c r="Q1915">
        <v>2024</v>
      </c>
    </row>
    <row r="1916" spans="16:17" x14ac:dyDescent="0.3">
      <c r="P1916" t="s">
        <v>2248</v>
      </c>
      <c r="Q1916">
        <v>2024</v>
      </c>
    </row>
    <row r="1917" spans="16:17" x14ac:dyDescent="0.3">
      <c r="P1917" t="s">
        <v>2320</v>
      </c>
      <c r="Q1917">
        <v>2024</v>
      </c>
    </row>
    <row r="1918" spans="16:17" x14ac:dyDescent="0.3">
      <c r="P1918" t="s">
        <v>1419</v>
      </c>
      <c r="Q1918">
        <v>2024</v>
      </c>
    </row>
    <row r="1919" spans="16:17" x14ac:dyDescent="0.3">
      <c r="P1919" t="s">
        <v>923</v>
      </c>
      <c r="Q1919">
        <v>2024</v>
      </c>
    </row>
    <row r="1920" spans="16:17" x14ac:dyDescent="0.3">
      <c r="P1920" t="s">
        <v>979</v>
      </c>
      <c r="Q1920">
        <v>2024</v>
      </c>
    </row>
    <row r="1921" spans="16:17" x14ac:dyDescent="0.3">
      <c r="P1921" t="s">
        <v>697</v>
      </c>
      <c r="Q1921">
        <v>2024</v>
      </c>
    </row>
    <row r="1922" spans="16:17" x14ac:dyDescent="0.3">
      <c r="P1922" t="s">
        <v>1236</v>
      </c>
      <c r="Q1922">
        <v>2024</v>
      </c>
    </row>
    <row r="1923" spans="16:17" x14ac:dyDescent="0.3">
      <c r="P1923" t="s">
        <v>229</v>
      </c>
      <c r="Q1923">
        <v>2024</v>
      </c>
    </row>
    <row r="1924" spans="16:17" x14ac:dyDescent="0.3">
      <c r="P1924" t="s">
        <v>826</v>
      </c>
      <c r="Q1924">
        <v>2024</v>
      </c>
    </row>
    <row r="1925" spans="16:17" x14ac:dyDescent="0.3">
      <c r="P1925" t="s">
        <v>2126</v>
      </c>
      <c r="Q1925">
        <v>2024</v>
      </c>
    </row>
    <row r="1926" spans="16:17" x14ac:dyDescent="0.3">
      <c r="P1926" t="s">
        <v>2300</v>
      </c>
      <c r="Q1926">
        <v>2024</v>
      </c>
    </row>
    <row r="1927" spans="16:17" x14ac:dyDescent="0.3">
      <c r="P1927" t="s">
        <v>558</v>
      </c>
      <c r="Q1927">
        <v>2024</v>
      </c>
    </row>
    <row r="1928" spans="16:17" x14ac:dyDescent="0.3">
      <c r="P1928" t="s">
        <v>1322</v>
      </c>
      <c r="Q1928">
        <v>2024</v>
      </c>
    </row>
    <row r="1929" spans="16:17" x14ac:dyDescent="0.3">
      <c r="P1929" t="s">
        <v>2244</v>
      </c>
      <c r="Q1929">
        <v>2024</v>
      </c>
    </row>
    <row r="1930" spans="16:17" x14ac:dyDescent="0.3">
      <c r="P1930" t="s">
        <v>492</v>
      </c>
      <c r="Q1930">
        <v>2024</v>
      </c>
    </row>
    <row r="1931" spans="16:17" x14ac:dyDescent="0.3">
      <c r="P1931" t="s">
        <v>773</v>
      </c>
      <c r="Q1931">
        <v>2024</v>
      </c>
    </row>
    <row r="1932" spans="16:17" x14ac:dyDescent="0.3">
      <c r="P1932" t="s">
        <v>917</v>
      </c>
      <c r="Q1932">
        <v>2024</v>
      </c>
    </row>
    <row r="1933" spans="16:17" x14ac:dyDescent="0.3">
      <c r="P1933" t="s">
        <v>145</v>
      </c>
      <c r="Q1933">
        <v>2024</v>
      </c>
    </row>
    <row r="1934" spans="16:17" x14ac:dyDescent="0.3">
      <c r="P1934" t="s">
        <v>1519</v>
      </c>
      <c r="Q1934">
        <v>2024</v>
      </c>
    </row>
    <row r="1935" spans="16:17" x14ac:dyDescent="0.3">
      <c r="P1935" t="s">
        <v>1793</v>
      </c>
      <c r="Q1935">
        <v>2024</v>
      </c>
    </row>
    <row r="1936" spans="16:17" x14ac:dyDescent="0.3">
      <c r="P1936" t="s">
        <v>11</v>
      </c>
      <c r="Q1936">
        <v>2024</v>
      </c>
    </row>
    <row r="1937" spans="16:17" x14ac:dyDescent="0.3">
      <c r="P1937" t="s">
        <v>1595</v>
      </c>
      <c r="Q1937">
        <v>2024</v>
      </c>
    </row>
    <row r="1938" spans="16:17" x14ac:dyDescent="0.3">
      <c r="P1938" t="s">
        <v>1375</v>
      </c>
      <c r="Q1938">
        <v>2024</v>
      </c>
    </row>
    <row r="1939" spans="16:17" x14ac:dyDescent="0.3">
      <c r="P1939" t="s">
        <v>1885</v>
      </c>
      <c r="Q1939">
        <v>2024</v>
      </c>
    </row>
    <row r="1940" spans="16:17" x14ac:dyDescent="0.3">
      <c r="P1940" t="s">
        <v>2659</v>
      </c>
      <c r="Q1940">
        <v>2024</v>
      </c>
    </row>
    <row r="1941" spans="16:17" x14ac:dyDescent="0.3">
      <c r="P1941" t="s">
        <v>532</v>
      </c>
      <c r="Q1941">
        <v>2024</v>
      </c>
    </row>
    <row r="1942" spans="16:17" x14ac:dyDescent="0.3">
      <c r="P1942" t="s">
        <v>1773</v>
      </c>
      <c r="Q1942">
        <v>2024</v>
      </c>
    </row>
    <row r="1943" spans="16:17" x14ac:dyDescent="0.3">
      <c r="P1943" t="s">
        <v>2117</v>
      </c>
      <c r="Q1943">
        <v>2024</v>
      </c>
    </row>
    <row r="1944" spans="16:17" x14ac:dyDescent="0.3">
      <c r="P1944" t="s">
        <v>2449</v>
      </c>
      <c r="Q1944">
        <v>2024</v>
      </c>
    </row>
    <row r="1945" spans="16:17" x14ac:dyDescent="0.3">
      <c r="P1945" t="s">
        <v>1865</v>
      </c>
      <c r="Q1945">
        <v>2024</v>
      </c>
    </row>
    <row r="1946" spans="16:17" x14ac:dyDescent="0.3">
      <c r="P1946" t="s">
        <v>1550</v>
      </c>
      <c r="Q1946">
        <v>2024</v>
      </c>
    </row>
    <row r="1947" spans="16:17" x14ac:dyDescent="0.3">
      <c r="P1947" t="s">
        <v>2164</v>
      </c>
      <c r="Q1947">
        <v>2024</v>
      </c>
    </row>
    <row r="1948" spans="16:17" x14ac:dyDescent="0.3">
      <c r="P1948" t="s">
        <v>1725</v>
      </c>
      <c r="Q1948">
        <v>2024</v>
      </c>
    </row>
    <row r="1949" spans="16:17" x14ac:dyDescent="0.3">
      <c r="P1949" t="s">
        <v>2512</v>
      </c>
      <c r="Q1949">
        <v>2024</v>
      </c>
    </row>
    <row r="1950" spans="16:17" x14ac:dyDescent="0.3">
      <c r="P1950" t="s">
        <v>1180</v>
      </c>
      <c r="Q1950">
        <v>2024</v>
      </c>
    </row>
    <row r="1951" spans="16:17" x14ac:dyDescent="0.3">
      <c r="P1951" t="s">
        <v>1900</v>
      </c>
      <c r="Q1951">
        <v>2024</v>
      </c>
    </row>
    <row r="1952" spans="16:17" x14ac:dyDescent="0.3">
      <c r="P1952" t="s">
        <v>1620</v>
      </c>
      <c r="Q1952">
        <v>2024</v>
      </c>
    </row>
    <row r="1953" spans="16:17" x14ac:dyDescent="0.3">
      <c r="P1953" t="s">
        <v>1573</v>
      </c>
      <c r="Q1953">
        <v>2024</v>
      </c>
    </row>
    <row r="1954" spans="16:17" x14ac:dyDescent="0.3">
      <c r="P1954" t="s">
        <v>2109</v>
      </c>
      <c r="Q1954">
        <v>2024</v>
      </c>
    </row>
    <row r="1955" spans="16:17" x14ac:dyDescent="0.3">
      <c r="P1955" t="s">
        <v>578</v>
      </c>
      <c r="Q1955">
        <v>2024</v>
      </c>
    </row>
    <row r="1956" spans="16:17" x14ac:dyDescent="0.3">
      <c r="P1956" t="s">
        <v>949</v>
      </c>
      <c r="Q1956">
        <v>2024</v>
      </c>
    </row>
    <row r="1957" spans="16:17" x14ac:dyDescent="0.3">
      <c r="P1957" t="s">
        <v>454</v>
      </c>
      <c r="Q1957">
        <v>2024</v>
      </c>
    </row>
    <row r="1958" spans="16:17" x14ac:dyDescent="0.3">
      <c r="P1958" t="s">
        <v>1724</v>
      </c>
      <c r="Q1958">
        <v>2024</v>
      </c>
    </row>
    <row r="1959" spans="16:17" x14ac:dyDescent="0.3">
      <c r="P1959" t="s">
        <v>1387</v>
      </c>
      <c r="Q1959">
        <v>2024</v>
      </c>
    </row>
    <row r="1960" spans="16:17" x14ac:dyDescent="0.3">
      <c r="P1960" t="s">
        <v>1586</v>
      </c>
      <c r="Q1960">
        <v>2024</v>
      </c>
    </row>
    <row r="1961" spans="16:17" x14ac:dyDescent="0.3">
      <c r="P1961" t="s">
        <v>511</v>
      </c>
      <c r="Q1961">
        <v>2024</v>
      </c>
    </row>
    <row r="1962" spans="16:17" x14ac:dyDescent="0.3">
      <c r="P1962" t="s">
        <v>2383</v>
      </c>
      <c r="Q1962">
        <v>2024</v>
      </c>
    </row>
    <row r="1963" spans="16:17" x14ac:dyDescent="0.3">
      <c r="P1963" t="s">
        <v>2431</v>
      </c>
      <c r="Q1963">
        <v>2024</v>
      </c>
    </row>
    <row r="1964" spans="16:17" x14ac:dyDescent="0.3">
      <c r="P1964" t="s">
        <v>2321</v>
      </c>
      <c r="Q1964">
        <v>2024</v>
      </c>
    </row>
    <row r="1965" spans="16:17" x14ac:dyDescent="0.3">
      <c r="P1965" t="s">
        <v>485</v>
      </c>
      <c r="Q1965">
        <v>2024</v>
      </c>
    </row>
    <row r="1966" spans="16:17" x14ac:dyDescent="0.3">
      <c r="P1966" t="s">
        <v>1279</v>
      </c>
      <c r="Q1966">
        <v>2024</v>
      </c>
    </row>
    <row r="1967" spans="16:17" x14ac:dyDescent="0.3">
      <c r="P1967" t="s">
        <v>494</v>
      </c>
      <c r="Q1967">
        <v>2024</v>
      </c>
    </row>
    <row r="1968" spans="16:17" x14ac:dyDescent="0.3">
      <c r="P1968" t="s">
        <v>1101</v>
      </c>
      <c r="Q1968">
        <v>2024</v>
      </c>
    </row>
    <row r="1969" spans="16:17" x14ac:dyDescent="0.3">
      <c r="P1969" t="s">
        <v>1679</v>
      </c>
      <c r="Q1969">
        <v>2024</v>
      </c>
    </row>
    <row r="1970" spans="16:17" x14ac:dyDescent="0.3">
      <c r="P1970" t="s">
        <v>258</v>
      </c>
      <c r="Q1970">
        <v>2024</v>
      </c>
    </row>
    <row r="1971" spans="16:17" x14ac:dyDescent="0.3">
      <c r="P1971" t="s">
        <v>2185</v>
      </c>
      <c r="Q1971">
        <v>2024</v>
      </c>
    </row>
    <row r="1972" spans="16:17" x14ac:dyDescent="0.3">
      <c r="P1972" t="s">
        <v>2190</v>
      </c>
      <c r="Q1972">
        <v>2024</v>
      </c>
    </row>
    <row r="1973" spans="16:17" x14ac:dyDescent="0.3">
      <c r="P1973" t="s">
        <v>1046</v>
      </c>
      <c r="Q1973">
        <v>2024</v>
      </c>
    </row>
    <row r="1974" spans="16:17" x14ac:dyDescent="0.3">
      <c r="P1974" t="s">
        <v>2634</v>
      </c>
      <c r="Q1974">
        <v>2024</v>
      </c>
    </row>
    <row r="1975" spans="16:17" x14ac:dyDescent="0.3">
      <c r="P1975" t="s">
        <v>2090</v>
      </c>
      <c r="Q1975">
        <v>2024</v>
      </c>
    </row>
    <row r="1976" spans="16:17" x14ac:dyDescent="0.3">
      <c r="P1976" t="s">
        <v>277</v>
      </c>
      <c r="Q1976">
        <v>2024</v>
      </c>
    </row>
    <row r="1977" spans="16:17" x14ac:dyDescent="0.3">
      <c r="P1977" t="s">
        <v>1373</v>
      </c>
      <c r="Q1977">
        <v>2024</v>
      </c>
    </row>
    <row r="1978" spans="16:17" x14ac:dyDescent="0.3">
      <c r="P1978" t="s">
        <v>1459</v>
      </c>
      <c r="Q1978">
        <v>2024</v>
      </c>
    </row>
    <row r="1979" spans="16:17" x14ac:dyDescent="0.3">
      <c r="P1979" t="s">
        <v>1673</v>
      </c>
      <c r="Q1979">
        <v>2024</v>
      </c>
    </row>
    <row r="1980" spans="16:17" x14ac:dyDescent="0.3">
      <c r="P1980" t="s">
        <v>2102</v>
      </c>
      <c r="Q1980">
        <v>2024</v>
      </c>
    </row>
    <row r="1981" spans="16:17" x14ac:dyDescent="0.3">
      <c r="P1981" t="s">
        <v>71</v>
      </c>
      <c r="Q1981">
        <v>2024</v>
      </c>
    </row>
    <row r="1982" spans="16:17" x14ac:dyDescent="0.3">
      <c r="P1982" t="s">
        <v>220</v>
      </c>
      <c r="Q1982">
        <v>2024</v>
      </c>
    </row>
    <row r="1983" spans="16:17" x14ac:dyDescent="0.3">
      <c r="P1983" t="s">
        <v>1395</v>
      </c>
      <c r="Q1983">
        <v>2024</v>
      </c>
    </row>
    <row r="1984" spans="16:17" x14ac:dyDescent="0.3">
      <c r="P1984" t="s">
        <v>1361</v>
      </c>
      <c r="Q1984">
        <v>2024</v>
      </c>
    </row>
    <row r="1985" spans="16:17" x14ac:dyDescent="0.3">
      <c r="P1985" t="s">
        <v>210</v>
      </c>
      <c r="Q1985">
        <v>2024</v>
      </c>
    </row>
    <row r="1986" spans="16:17" x14ac:dyDescent="0.3">
      <c r="P1986" t="s">
        <v>985</v>
      </c>
      <c r="Q1986">
        <v>2024</v>
      </c>
    </row>
    <row r="1987" spans="16:17" x14ac:dyDescent="0.3">
      <c r="P1987" t="s">
        <v>594</v>
      </c>
      <c r="Q1987">
        <v>2024</v>
      </c>
    </row>
    <row r="1988" spans="16:17" x14ac:dyDescent="0.3">
      <c r="P1988" t="s">
        <v>673</v>
      </c>
      <c r="Q1988">
        <v>2024</v>
      </c>
    </row>
    <row r="1989" spans="16:17" x14ac:dyDescent="0.3">
      <c r="P1989" t="s">
        <v>2552</v>
      </c>
      <c r="Q1989">
        <v>2024</v>
      </c>
    </row>
    <row r="1990" spans="16:17" x14ac:dyDescent="0.3">
      <c r="P1990" t="s">
        <v>535</v>
      </c>
      <c r="Q1990">
        <v>2024</v>
      </c>
    </row>
    <row r="1991" spans="16:17" x14ac:dyDescent="0.3">
      <c r="P1991" t="s">
        <v>2434</v>
      </c>
      <c r="Q1991">
        <v>2024</v>
      </c>
    </row>
    <row r="1992" spans="16:17" x14ac:dyDescent="0.3">
      <c r="P1992" t="s">
        <v>1476</v>
      </c>
      <c r="Q1992">
        <v>2024</v>
      </c>
    </row>
    <row r="1993" spans="16:17" x14ac:dyDescent="0.3">
      <c r="P1993" t="s">
        <v>1802</v>
      </c>
      <c r="Q1993">
        <v>2024</v>
      </c>
    </row>
    <row r="1994" spans="16:17" x14ac:dyDescent="0.3">
      <c r="P1994" t="s">
        <v>452</v>
      </c>
      <c r="Q1994">
        <v>2024</v>
      </c>
    </row>
    <row r="1995" spans="16:17" x14ac:dyDescent="0.3">
      <c r="P1995" t="s">
        <v>2261</v>
      </c>
      <c r="Q1995">
        <v>2024</v>
      </c>
    </row>
    <row r="1996" spans="16:17" x14ac:dyDescent="0.3">
      <c r="P1996" t="s">
        <v>2476</v>
      </c>
      <c r="Q1996">
        <v>2024</v>
      </c>
    </row>
    <row r="1997" spans="16:17" x14ac:dyDescent="0.3">
      <c r="P1997" t="s">
        <v>925</v>
      </c>
      <c r="Q1997">
        <v>2024</v>
      </c>
    </row>
    <row r="1998" spans="16:17" x14ac:dyDescent="0.3">
      <c r="P1998" t="s">
        <v>1690</v>
      </c>
      <c r="Q1998">
        <v>2024</v>
      </c>
    </row>
    <row r="1999" spans="16:17" x14ac:dyDescent="0.3">
      <c r="P1999" t="s">
        <v>1303</v>
      </c>
      <c r="Q1999">
        <v>2024</v>
      </c>
    </row>
    <row r="2000" spans="16:17" x14ac:dyDescent="0.3">
      <c r="P2000" t="s">
        <v>396</v>
      </c>
      <c r="Q2000">
        <v>2024</v>
      </c>
    </row>
    <row r="2001" spans="16:17" x14ac:dyDescent="0.3">
      <c r="P2001" t="s">
        <v>1637</v>
      </c>
      <c r="Q2001">
        <v>2024</v>
      </c>
    </row>
    <row r="2002" spans="16:17" x14ac:dyDescent="0.3">
      <c r="P2002" t="s">
        <v>287</v>
      </c>
      <c r="Q2002">
        <v>2024</v>
      </c>
    </row>
    <row r="2003" spans="16:17" x14ac:dyDescent="0.3">
      <c r="P2003" t="s">
        <v>365</v>
      </c>
      <c r="Q2003">
        <v>2024</v>
      </c>
    </row>
    <row r="2004" spans="16:17" x14ac:dyDescent="0.3">
      <c r="P2004" t="s">
        <v>2328</v>
      </c>
      <c r="Q2004">
        <v>2024</v>
      </c>
    </row>
    <row r="2005" spans="16:17" x14ac:dyDescent="0.3">
      <c r="P2005" t="s">
        <v>2663</v>
      </c>
      <c r="Q2005">
        <v>2024</v>
      </c>
    </row>
    <row r="2006" spans="16:17" x14ac:dyDescent="0.3">
      <c r="P2006" t="s">
        <v>2408</v>
      </c>
      <c r="Q2006">
        <v>2024</v>
      </c>
    </row>
    <row r="2007" spans="16:17" x14ac:dyDescent="0.3">
      <c r="P2007" t="s">
        <v>815</v>
      </c>
      <c r="Q2007">
        <v>2024</v>
      </c>
    </row>
    <row r="2008" spans="16:17" x14ac:dyDescent="0.3">
      <c r="P2008" t="s">
        <v>666</v>
      </c>
      <c r="Q2008">
        <v>2024</v>
      </c>
    </row>
    <row r="2009" spans="16:17" x14ac:dyDescent="0.3">
      <c r="P2009" t="s">
        <v>2093</v>
      </c>
      <c r="Q2009">
        <v>2024</v>
      </c>
    </row>
    <row r="2010" spans="16:17" x14ac:dyDescent="0.3">
      <c r="P2010" t="s">
        <v>2062</v>
      </c>
      <c r="Q2010">
        <v>2024</v>
      </c>
    </row>
    <row r="2011" spans="16:17" x14ac:dyDescent="0.3">
      <c r="P2011" t="s">
        <v>178</v>
      </c>
      <c r="Q2011">
        <v>2024</v>
      </c>
    </row>
    <row r="2012" spans="16:17" x14ac:dyDescent="0.3">
      <c r="P2012" t="s">
        <v>1671</v>
      </c>
      <c r="Q2012">
        <v>2024</v>
      </c>
    </row>
    <row r="2013" spans="16:17" x14ac:dyDescent="0.3">
      <c r="P2013" t="s">
        <v>2667</v>
      </c>
      <c r="Q2013">
        <v>2024</v>
      </c>
    </row>
    <row r="2014" spans="16:17" x14ac:dyDescent="0.3">
      <c r="P2014" t="s">
        <v>2103</v>
      </c>
      <c r="Q2014">
        <v>2024</v>
      </c>
    </row>
    <row r="2015" spans="16:17" x14ac:dyDescent="0.3">
      <c r="P2015" t="s">
        <v>34</v>
      </c>
      <c r="Q2015">
        <v>2024</v>
      </c>
    </row>
    <row r="2016" spans="16:17" x14ac:dyDescent="0.3">
      <c r="P2016" t="s">
        <v>124</v>
      </c>
      <c r="Q2016">
        <v>2024</v>
      </c>
    </row>
    <row r="2017" spans="16:17" x14ac:dyDescent="0.3">
      <c r="P2017" t="s">
        <v>1635</v>
      </c>
      <c r="Q2017">
        <v>2024</v>
      </c>
    </row>
    <row r="2018" spans="16:17" x14ac:dyDescent="0.3">
      <c r="P2018" t="s">
        <v>591</v>
      </c>
      <c r="Q2018">
        <v>2024</v>
      </c>
    </row>
    <row r="2019" spans="16:17" x14ac:dyDescent="0.3">
      <c r="P2019" t="s">
        <v>1988</v>
      </c>
      <c r="Q2019">
        <v>2024</v>
      </c>
    </row>
    <row r="2020" spans="16:17" x14ac:dyDescent="0.3">
      <c r="P2020" t="s">
        <v>1428</v>
      </c>
      <c r="Q2020">
        <v>2024</v>
      </c>
    </row>
    <row r="2021" spans="16:17" x14ac:dyDescent="0.3">
      <c r="P2021" t="s">
        <v>1509</v>
      </c>
      <c r="Q2021">
        <v>2024</v>
      </c>
    </row>
    <row r="2022" spans="16:17" x14ac:dyDescent="0.3">
      <c r="P2022" t="s">
        <v>2315</v>
      </c>
      <c r="Q2022">
        <v>2024</v>
      </c>
    </row>
    <row r="2023" spans="16:17" x14ac:dyDescent="0.3">
      <c r="P2023" t="s">
        <v>1468</v>
      </c>
      <c r="Q2023">
        <v>2024</v>
      </c>
    </row>
    <row r="2024" spans="16:17" x14ac:dyDescent="0.3">
      <c r="P2024" t="s">
        <v>477</v>
      </c>
      <c r="Q2024">
        <v>2024</v>
      </c>
    </row>
    <row r="2025" spans="16:17" x14ac:dyDescent="0.3">
      <c r="P2025" t="s">
        <v>1345</v>
      </c>
      <c r="Q2025">
        <v>2024</v>
      </c>
    </row>
    <row r="2026" spans="16:17" x14ac:dyDescent="0.3">
      <c r="P2026" t="s">
        <v>1363</v>
      </c>
      <c r="Q2026">
        <v>2024</v>
      </c>
    </row>
    <row r="2027" spans="16:17" x14ac:dyDescent="0.3">
      <c r="P2027" t="s">
        <v>1260</v>
      </c>
      <c r="Q2027">
        <v>2024</v>
      </c>
    </row>
    <row r="2028" spans="16:17" x14ac:dyDescent="0.3">
      <c r="P2028" t="s">
        <v>1011</v>
      </c>
      <c r="Q2028">
        <v>2024</v>
      </c>
    </row>
    <row r="2029" spans="16:17" x14ac:dyDescent="0.3">
      <c r="P2029" t="s">
        <v>204</v>
      </c>
      <c r="Q2029">
        <v>2024</v>
      </c>
    </row>
    <row r="2030" spans="16:17" x14ac:dyDescent="0.3">
      <c r="P2030" t="s">
        <v>585</v>
      </c>
      <c r="Q2030">
        <v>2024</v>
      </c>
    </row>
    <row r="2031" spans="16:17" x14ac:dyDescent="0.3">
      <c r="P2031" t="s">
        <v>1678</v>
      </c>
      <c r="Q2031">
        <v>2024</v>
      </c>
    </row>
    <row r="2032" spans="16:17" x14ac:dyDescent="0.3">
      <c r="P2032" t="s">
        <v>1701</v>
      </c>
      <c r="Q2032">
        <v>2024</v>
      </c>
    </row>
    <row r="2033" spans="16:17" x14ac:dyDescent="0.3">
      <c r="P2033" t="s">
        <v>1887</v>
      </c>
      <c r="Q2033">
        <v>2024</v>
      </c>
    </row>
    <row r="2034" spans="16:17" x14ac:dyDescent="0.3">
      <c r="P2034" t="s">
        <v>598</v>
      </c>
      <c r="Q2034">
        <v>2024</v>
      </c>
    </row>
    <row r="2035" spans="16:17" x14ac:dyDescent="0.3">
      <c r="P2035" t="s">
        <v>1530</v>
      </c>
      <c r="Q2035">
        <v>2024</v>
      </c>
    </row>
    <row r="2036" spans="16:17" x14ac:dyDescent="0.3">
      <c r="P2036" t="s">
        <v>1284</v>
      </c>
      <c r="Q2036">
        <v>2024</v>
      </c>
    </row>
    <row r="2037" spans="16:17" x14ac:dyDescent="0.3">
      <c r="P2037" t="s">
        <v>2582</v>
      </c>
      <c r="Q2037">
        <v>2024</v>
      </c>
    </row>
    <row r="2038" spans="16:17" x14ac:dyDescent="0.3">
      <c r="P2038" t="s">
        <v>1113</v>
      </c>
      <c r="Q2038">
        <v>2024</v>
      </c>
    </row>
    <row r="2039" spans="16:17" x14ac:dyDescent="0.3">
      <c r="P2039" t="s">
        <v>1385</v>
      </c>
      <c r="Q2039">
        <v>2024</v>
      </c>
    </row>
    <row r="2040" spans="16:17" x14ac:dyDescent="0.3">
      <c r="P2040" t="s">
        <v>1557</v>
      </c>
      <c r="Q2040">
        <v>2024</v>
      </c>
    </row>
    <row r="2041" spans="16:17" x14ac:dyDescent="0.3">
      <c r="P2041" t="s">
        <v>965</v>
      </c>
      <c r="Q2041">
        <v>2024</v>
      </c>
    </row>
    <row r="2042" spans="16:17" x14ac:dyDescent="0.3">
      <c r="P2042" t="s">
        <v>2272</v>
      </c>
      <c r="Q2042">
        <v>2024</v>
      </c>
    </row>
    <row r="2043" spans="16:17" x14ac:dyDescent="0.3">
      <c r="P2043" t="s">
        <v>1014</v>
      </c>
      <c r="Q2043">
        <v>2024</v>
      </c>
    </row>
    <row r="2044" spans="16:17" x14ac:dyDescent="0.3">
      <c r="P2044" t="s">
        <v>1521</v>
      </c>
      <c r="Q2044">
        <v>2024</v>
      </c>
    </row>
    <row r="2045" spans="16:17" x14ac:dyDescent="0.3">
      <c r="P2045" t="s">
        <v>1431</v>
      </c>
      <c r="Q2045">
        <v>2024</v>
      </c>
    </row>
    <row r="2046" spans="16:17" x14ac:dyDescent="0.3">
      <c r="P2046" t="s">
        <v>2671</v>
      </c>
      <c r="Q2046">
        <v>2024</v>
      </c>
    </row>
    <row r="2047" spans="16:17" x14ac:dyDescent="0.3">
      <c r="P2047" t="s">
        <v>1665</v>
      </c>
      <c r="Q2047">
        <v>2024</v>
      </c>
    </row>
    <row r="2048" spans="16:17" x14ac:dyDescent="0.3">
      <c r="P2048" t="s">
        <v>677</v>
      </c>
      <c r="Q2048">
        <v>2024</v>
      </c>
    </row>
    <row r="2049" spans="16:17" x14ac:dyDescent="0.3">
      <c r="P2049" t="s">
        <v>1288</v>
      </c>
      <c r="Q2049">
        <v>2024</v>
      </c>
    </row>
    <row r="2050" spans="16:17" x14ac:dyDescent="0.3">
      <c r="P2050" t="s">
        <v>345</v>
      </c>
      <c r="Q2050">
        <v>2024</v>
      </c>
    </row>
    <row r="2051" spans="16:17" x14ac:dyDescent="0.3">
      <c r="P2051" t="s">
        <v>967</v>
      </c>
      <c r="Q2051">
        <v>2024</v>
      </c>
    </row>
    <row r="2052" spans="16:17" x14ac:dyDescent="0.3">
      <c r="P2052" t="s">
        <v>2279</v>
      </c>
      <c r="Q2052">
        <v>2024</v>
      </c>
    </row>
    <row r="2053" spans="16:17" x14ac:dyDescent="0.3">
      <c r="P2053" t="s">
        <v>2096</v>
      </c>
      <c r="Q2053">
        <v>2024</v>
      </c>
    </row>
    <row r="2054" spans="16:17" x14ac:dyDescent="0.3">
      <c r="P2054" t="s">
        <v>885</v>
      </c>
      <c r="Q2054">
        <v>2024</v>
      </c>
    </row>
    <row r="2055" spans="16:17" x14ac:dyDescent="0.3">
      <c r="P2055" t="s">
        <v>1893</v>
      </c>
      <c r="Q2055">
        <v>2024</v>
      </c>
    </row>
    <row r="2056" spans="16:17" x14ac:dyDescent="0.3">
      <c r="P2056" t="s">
        <v>2207</v>
      </c>
      <c r="Q2056">
        <v>2024</v>
      </c>
    </row>
    <row r="2057" spans="16:17" x14ac:dyDescent="0.3">
      <c r="P2057" t="s">
        <v>1124</v>
      </c>
      <c r="Q2057">
        <v>2024</v>
      </c>
    </row>
    <row r="2058" spans="16:17" x14ac:dyDescent="0.3">
      <c r="P2058" t="s">
        <v>994</v>
      </c>
      <c r="Q2058">
        <v>2024</v>
      </c>
    </row>
    <row r="2059" spans="16:17" x14ac:dyDescent="0.3">
      <c r="P2059" t="s">
        <v>614</v>
      </c>
      <c r="Q2059">
        <v>2024</v>
      </c>
    </row>
    <row r="2060" spans="16:17" x14ac:dyDescent="0.3">
      <c r="P2060" t="s">
        <v>1633</v>
      </c>
      <c r="Q2060">
        <v>2024</v>
      </c>
    </row>
    <row r="2061" spans="16:17" x14ac:dyDescent="0.3">
      <c r="P2061" t="s">
        <v>875</v>
      </c>
      <c r="Q2061">
        <v>2024</v>
      </c>
    </row>
    <row r="2062" spans="16:17" x14ac:dyDescent="0.3">
      <c r="P2062" t="s">
        <v>133</v>
      </c>
      <c r="Q2062">
        <v>2024</v>
      </c>
    </row>
    <row r="2063" spans="16:17" x14ac:dyDescent="0.3">
      <c r="P2063" t="s">
        <v>1543</v>
      </c>
      <c r="Q2063">
        <v>2024</v>
      </c>
    </row>
    <row r="2064" spans="16:17" x14ac:dyDescent="0.3">
      <c r="P2064" t="s">
        <v>1612</v>
      </c>
      <c r="Q2064">
        <v>2024</v>
      </c>
    </row>
    <row r="2065" spans="16:17" x14ac:dyDescent="0.3">
      <c r="P2065" t="s">
        <v>859</v>
      </c>
      <c r="Q2065">
        <v>2024</v>
      </c>
    </row>
    <row r="2066" spans="16:17" x14ac:dyDescent="0.3">
      <c r="P2066" t="s">
        <v>1948</v>
      </c>
      <c r="Q2066">
        <v>2024</v>
      </c>
    </row>
    <row r="2067" spans="16:17" x14ac:dyDescent="0.3">
      <c r="P2067" t="s">
        <v>1959</v>
      </c>
      <c r="Q2067">
        <v>2024</v>
      </c>
    </row>
    <row r="2068" spans="16:17" x14ac:dyDescent="0.3">
      <c r="P2068" t="s">
        <v>817</v>
      </c>
      <c r="Q2068">
        <v>2024</v>
      </c>
    </row>
    <row r="2069" spans="16:17" x14ac:dyDescent="0.3">
      <c r="P2069" t="s">
        <v>378</v>
      </c>
      <c r="Q2069">
        <v>2024</v>
      </c>
    </row>
    <row r="2070" spans="16:17" x14ac:dyDescent="0.3">
      <c r="P2070" t="s">
        <v>822</v>
      </c>
      <c r="Q2070">
        <v>2024</v>
      </c>
    </row>
    <row r="2071" spans="16:17" x14ac:dyDescent="0.3">
      <c r="P2071" t="s">
        <v>2246</v>
      </c>
      <c r="Q2071">
        <v>2024</v>
      </c>
    </row>
    <row r="2072" spans="16:17" x14ac:dyDescent="0.3">
      <c r="P2072" t="s">
        <v>1918</v>
      </c>
      <c r="Q2072">
        <v>2024</v>
      </c>
    </row>
    <row r="2073" spans="16:17" x14ac:dyDescent="0.3">
      <c r="P2073" t="s">
        <v>2176</v>
      </c>
      <c r="Q2073">
        <v>2024</v>
      </c>
    </row>
    <row r="2074" spans="16:17" x14ac:dyDescent="0.3">
      <c r="P2074" t="s">
        <v>1200</v>
      </c>
      <c r="Q2074">
        <v>2024</v>
      </c>
    </row>
    <row r="2075" spans="16:17" x14ac:dyDescent="0.3">
      <c r="P2075" t="s">
        <v>714</v>
      </c>
      <c r="Q2075">
        <v>2024</v>
      </c>
    </row>
    <row r="2076" spans="16:17" x14ac:dyDescent="0.3">
      <c r="P2076" t="s">
        <v>2199</v>
      </c>
      <c r="Q2076">
        <v>2024</v>
      </c>
    </row>
    <row r="2077" spans="16:17" x14ac:dyDescent="0.3">
      <c r="P2077" t="s">
        <v>1738</v>
      </c>
      <c r="Q2077">
        <v>2024</v>
      </c>
    </row>
    <row r="2078" spans="16:17" x14ac:dyDescent="0.3">
      <c r="P2078" t="s">
        <v>2250</v>
      </c>
      <c r="Q2078">
        <v>2024</v>
      </c>
    </row>
    <row r="2079" spans="16:17" x14ac:dyDescent="0.3">
      <c r="P2079" t="s">
        <v>2140</v>
      </c>
      <c r="Q2079">
        <v>2024</v>
      </c>
    </row>
    <row r="2080" spans="16:17" x14ac:dyDescent="0.3">
      <c r="P2080" t="s">
        <v>2641</v>
      </c>
      <c r="Q2080">
        <v>2024</v>
      </c>
    </row>
    <row r="2081" spans="16:17" x14ac:dyDescent="0.3">
      <c r="P2081" t="s">
        <v>1801</v>
      </c>
      <c r="Q2081">
        <v>2024</v>
      </c>
    </row>
    <row r="2082" spans="16:17" x14ac:dyDescent="0.3">
      <c r="P2082" t="s">
        <v>685</v>
      </c>
      <c r="Q2082">
        <v>2024</v>
      </c>
    </row>
    <row r="2083" spans="16:17" x14ac:dyDescent="0.3">
      <c r="P2083" t="s">
        <v>1523</v>
      </c>
      <c r="Q2083">
        <v>2024</v>
      </c>
    </row>
    <row r="2084" spans="16:17" x14ac:dyDescent="0.3">
      <c r="P2084" t="s">
        <v>2178</v>
      </c>
      <c r="Q2084">
        <v>2024</v>
      </c>
    </row>
    <row r="2085" spans="16:17" x14ac:dyDescent="0.3">
      <c r="P2085" t="s">
        <v>391</v>
      </c>
      <c r="Q2085">
        <v>2024</v>
      </c>
    </row>
    <row r="2086" spans="16:17" x14ac:dyDescent="0.3">
      <c r="P2086" t="s">
        <v>321</v>
      </c>
      <c r="Q2086">
        <v>2024</v>
      </c>
    </row>
    <row r="2087" spans="16:17" x14ac:dyDescent="0.3">
      <c r="P2087" t="s">
        <v>2468</v>
      </c>
      <c r="Q2087">
        <v>2024</v>
      </c>
    </row>
    <row r="2088" spans="16:17" x14ac:dyDescent="0.3">
      <c r="P2088" t="s">
        <v>2385</v>
      </c>
      <c r="Q2088">
        <v>2024</v>
      </c>
    </row>
    <row r="2089" spans="16:17" x14ac:dyDescent="0.3">
      <c r="P2089" t="s">
        <v>24</v>
      </c>
      <c r="Q2089">
        <v>2024</v>
      </c>
    </row>
    <row r="2090" spans="16:17" x14ac:dyDescent="0.3">
      <c r="P2090" t="s">
        <v>1358</v>
      </c>
      <c r="Q2090">
        <v>2024</v>
      </c>
    </row>
    <row r="2091" spans="16:17" x14ac:dyDescent="0.3">
      <c r="P2091" t="s">
        <v>130</v>
      </c>
      <c r="Q2091">
        <v>2024</v>
      </c>
    </row>
    <row r="2092" spans="16:17" x14ac:dyDescent="0.3">
      <c r="P2092" t="s">
        <v>1753</v>
      </c>
      <c r="Q2092">
        <v>2024</v>
      </c>
    </row>
    <row r="2093" spans="16:17" x14ac:dyDescent="0.3">
      <c r="P2093" t="s">
        <v>2575</v>
      </c>
      <c r="Q2093">
        <v>2024</v>
      </c>
    </row>
    <row r="2094" spans="16:17" x14ac:dyDescent="0.3">
      <c r="P2094" t="s">
        <v>1154</v>
      </c>
      <c r="Q2094">
        <v>2024</v>
      </c>
    </row>
    <row r="2095" spans="16:17" x14ac:dyDescent="0.3">
      <c r="P2095" t="s">
        <v>716</v>
      </c>
      <c r="Q2095">
        <v>2024</v>
      </c>
    </row>
    <row r="2096" spans="16:17" x14ac:dyDescent="0.3">
      <c r="P2096" t="s">
        <v>279</v>
      </c>
      <c r="Q2096">
        <v>2024</v>
      </c>
    </row>
    <row r="2097" spans="16:17" x14ac:dyDescent="0.3">
      <c r="P2097" t="s">
        <v>2414</v>
      </c>
      <c r="Q2097">
        <v>2024</v>
      </c>
    </row>
    <row r="2098" spans="16:17" x14ac:dyDescent="0.3">
      <c r="P2098" t="s">
        <v>336</v>
      </c>
      <c r="Q2098">
        <v>2024</v>
      </c>
    </row>
    <row r="2099" spans="16:17" x14ac:dyDescent="0.3">
      <c r="P2099" t="s">
        <v>1682</v>
      </c>
      <c r="Q2099">
        <v>2024</v>
      </c>
    </row>
    <row r="2100" spans="16:17" x14ac:dyDescent="0.3">
      <c r="P2100" t="s">
        <v>2232</v>
      </c>
      <c r="Q2100">
        <v>2024</v>
      </c>
    </row>
    <row r="2101" spans="16:17" x14ac:dyDescent="0.3">
      <c r="P2101" t="s">
        <v>1289</v>
      </c>
      <c r="Q2101">
        <v>2024</v>
      </c>
    </row>
    <row r="2102" spans="16:17" x14ac:dyDescent="0.3">
      <c r="P2102" t="s">
        <v>1048</v>
      </c>
      <c r="Q2102">
        <v>2024</v>
      </c>
    </row>
    <row r="2103" spans="16:17" x14ac:dyDescent="0.3">
      <c r="P2103" t="s">
        <v>1007</v>
      </c>
      <c r="Q2103">
        <v>2024</v>
      </c>
    </row>
    <row r="2104" spans="16:17" x14ac:dyDescent="0.3">
      <c r="P2104" t="s">
        <v>1743</v>
      </c>
      <c r="Q2104">
        <v>2024</v>
      </c>
    </row>
    <row r="2105" spans="16:17" x14ac:dyDescent="0.3">
      <c r="P2105" t="s">
        <v>426</v>
      </c>
      <c r="Q2105">
        <v>2024</v>
      </c>
    </row>
    <row r="2106" spans="16:17" x14ac:dyDescent="0.3">
      <c r="P2106" t="s">
        <v>1616</v>
      </c>
      <c r="Q2106">
        <v>2024</v>
      </c>
    </row>
    <row r="2107" spans="16:17" x14ac:dyDescent="0.3">
      <c r="P2107" t="s">
        <v>1803</v>
      </c>
      <c r="Q2107">
        <v>2024</v>
      </c>
    </row>
    <row r="2108" spans="16:17" x14ac:dyDescent="0.3">
      <c r="P2108" t="s">
        <v>580</v>
      </c>
      <c r="Q2108">
        <v>2024</v>
      </c>
    </row>
    <row r="2109" spans="16:17" x14ac:dyDescent="0.3">
      <c r="P2109" t="s">
        <v>1273</v>
      </c>
      <c r="Q2109">
        <v>2024</v>
      </c>
    </row>
    <row r="2110" spans="16:17" x14ac:dyDescent="0.3">
      <c r="P2110" t="s">
        <v>1695</v>
      </c>
      <c r="Q2110">
        <v>2024</v>
      </c>
    </row>
    <row r="2111" spans="16:17" x14ac:dyDescent="0.3">
      <c r="P2111" t="s">
        <v>1243</v>
      </c>
      <c r="Q2111">
        <v>2024</v>
      </c>
    </row>
    <row r="2112" spans="16:17" x14ac:dyDescent="0.3">
      <c r="P2112" t="s">
        <v>589</v>
      </c>
      <c r="Q2112">
        <v>2024</v>
      </c>
    </row>
    <row r="2113" spans="16:17" x14ac:dyDescent="0.3">
      <c r="P2113" t="s">
        <v>1473</v>
      </c>
      <c r="Q2113">
        <v>2024</v>
      </c>
    </row>
    <row r="2114" spans="16:17" x14ac:dyDescent="0.3">
      <c r="P2114" t="s">
        <v>1076</v>
      </c>
      <c r="Q2114">
        <v>2024</v>
      </c>
    </row>
    <row r="2115" spans="16:17" x14ac:dyDescent="0.3">
      <c r="P2115" t="s">
        <v>1415</v>
      </c>
      <c r="Q2115">
        <v>2024</v>
      </c>
    </row>
    <row r="2116" spans="16:17" x14ac:dyDescent="0.3">
      <c r="P2116" t="s">
        <v>1909</v>
      </c>
      <c r="Q2116">
        <v>2024</v>
      </c>
    </row>
    <row r="2117" spans="16:17" x14ac:dyDescent="0.3">
      <c r="P2117" t="s">
        <v>2255</v>
      </c>
      <c r="Q2117">
        <v>2024</v>
      </c>
    </row>
    <row r="2118" spans="16:17" x14ac:dyDescent="0.3">
      <c r="P2118" t="s">
        <v>793</v>
      </c>
      <c r="Q2118">
        <v>2024</v>
      </c>
    </row>
    <row r="2119" spans="16:17" x14ac:dyDescent="0.3">
      <c r="P2119" t="s">
        <v>516</v>
      </c>
      <c r="Q2119">
        <v>2024</v>
      </c>
    </row>
    <row r="2120" spans="16:17" x14ac:dyDescent="0.3">
      <c r="P2120" t="s">
        <v>924</v>
      </c>
      <c r="Q2120">
        <v>2024</v>
      </c>
    </row>
    <row r="2121" spans="16:17" x14ac:dyDescent="0.3">
      <c r="P2121" t="s">
        <v>564</v>
      </c>
      <c r="Q2121">
        <v>2024</v>
      </c>
    </row>
    <row r="2122" spans="16:17" x14ac:dyDescent="0.3">
      <c r="P2122" t="s">
        <v>873</v>
      </c>
      <c r="Q2122">
        <v>2024</v>
      </c>
    </row>
    <row r="2123" spans="16:17" x14ac:dyDescent="0.3">
      <c r="P2123" t="s">
        <v>1516</v>
      </c>
      <c r="Q2123">
        <v>2024</v>
      </c>
    </row>
    <row r="2124" spans="16:17" x14ac:dyDescent="0.3">
      <c r="P2124" t="s">
        <v>1461</v>
      </c>
      <c r="Q2124">
        <v>2024</v>
      </c>
    </row>
    <row r="2125" spans="16:17" x14ac:dyDescent="0.3">
      <c r="P2125" t="s">
        <v>942</v>
      </c>
      <c r="Q2125">
        <v>2024</v>
      </c>
    </row>
    <row r="2126" spans="16:17" x14ac:dyDescent="0.3">
      <c r="P2126" t="s">
        <v>282</v>
      </c>
      <c r="Q2126">
        <v>2024</v>
      </c>
    </row>
    <row r="2127" spans="16:17" x14ac:dyDescent="0.3">
      <c r="P2127" t="s">
        <v>2114</v>
      </c>
      <c r="Q2127">
        <v>2024</v>
      </c>
    </row>
    <row r="2128" spans="16:17" x14ac:dyDescent="0.3">
      <c r="P2128" t="s">
        <v>881</v>
      </c>
      <c r="Q2128">
        <v>2024</v>
      </c>
    </row>
    <row r="2129" spans="16:17" x14ac:dyDescent="0.3">
      <c r="P2129" t="s">
        <v>771</v>
      </c>
      <c r="Q2129">
        <v>2024</v>
      </c>
    </row>
    <row r="2130" spans="16:17" x14ac:dyDescent="0.3">
      <c r="P2130" t="s">
        <v>805</v>
      </c>
      <c r="Q2130">
        <v>2024</v>
      </c>
    </row>
    <row r="2131" spans="16:17" x14ac:dyDescent="0.3">
      <c r="P2131" t="s">
        <v>489</v>
      </c>
      <c r="Q2131">
        <v>2024</v>
      </c>
    </row>
    <row r="2132" spans="16:17" x14ac:dyDescent="0.3">
      <c r="P2132" t="s">
        <v>256</v>
      </c>
      <c r="Q2132">
        <v>2024</v>
      </c>
    </row>
    <row r="2133" spans="16:17" x14ac:dyDescent="0.3">
      <c r="P2133" t="s">
        <v>711</v>
      </c>
      <c r="Q2133">
        <v>2024</v>
      </c>
    </row>
    <row r="2134" spans="16:17" x14ac:dyDescent="0.3">
      <c r="P2134" t="s">
        <v>56</v>
      </c>
      <c r="Q2134">
        <v>2024</v>
      </c>
    </row>
    <row r="2135" spans="16:17" x14ac:dyDescent="0.3">
      <c r="P2135" t="s">
        <v>297</v>
      </c>
      <c r="Q2135">
        <v>2024</v>
      </c>
    </row>
    <row r="2136" spans="16:17" x14ac:dyDescent="0.3">
      <c r="P2136" t="s">
        <v>1435</v>
      </c>
      <c r="Q2136">
        <v>2024</v>
      </c>
    </row>
    <row r="2137" spans="16:17" x14ac:dyDescent="0.3">
      <c r="P2137" t="s">
        <v>1663</v>
      </c>
      <c r="Q2137">
        <v>2024</v>
      </c>
    </row>
    <row r="2138" spans="16:17" x14ac:dyDescent="0.3">
      <c r="P2138" t="s">
        <v>96</v>
      </c>
      <c r="Q2138">
        <v>2024</v>
      </c>
    </row>
    <row r="2139" spans="16:17" x14ac:dyDescent="0.3">
      <c r="P2139" t="s">
        <v>412</v>
      </c>
      <c r="Q2139">
        <v>2024</v>
      </c>
    </row>
    <row r="2140" spans="16:17" x14ac:dyDescent="0.3">
      <c r="P2140" t="s">
        <v>2437</v>
      </c>
      <c r="Q2140">
        <v>2024</v>
      </c>
    </row>
    <row r="2141" spans="16:17" x14ac:dyDescent="0.3">
      <c r="P2141" t="s">
        <v>1819</v>
      </c>
      <c r="Q2141">
        <v>2024</v>
      </c>
    </row>
    <row r="2142" spans="16:17" x14ac:dyDescent="0.3">
      <c r="P2142" t="s">
        <v>1183</v>
      </c>
      <c r="Q2142">
        <v>2024</v>
      </c>
    </row>
    <row r="2143" spans="16:17" x14ac:dyDescent="0.3">
      <c r="P2143" t="s">
        <v>1198</v>
      </c>
      <c r="Q2143">
        <v>2024</v>
      </c>
    </row>
    <row r="2144" spans="16:17" x14ac:dyDescent="0.3">
      <c r="P2144" t="s">
        <v>919</v>
      </c>
      <c r="Q2144">
        <v>2024</v>
      </c>
    </row>
    <row r="2145" spans="16:17" x14ac:dyDescent="0.3">
      <c r="P2145" t="s">
        <v>736</v>
      </c>
      <c r="Q2145">
        <v>2024</v>
      </c>
    </row>
    <row r="2146" spans="16:17" x14ac:dyDescent="0.3">
      <c r="P2146" t="s">
        <v>173</v>
      </c>
      <c r="Q2146">
        <v>2024</v>
      </c>
    </row>
    <row r="2147" spans="16:17" x14ac:dyDescent="0.3">
      <c r="P2147" t="s">
        <v>419</v>
      </c>
      <c r="Q2147">
        <v>2024</v>
      </c>
    </row>
    <row r="2148" spans="16:17" x14ac:dyDescent="0.3">
      <c r="P2148" t="s">
        <v>2227</v>
      </c>
      <c r="Q2148">
        <v>2024</v>
      </c>
    </row>
    <row r="2149" spans="16:17" x14ac:dyDescent="0.3">
      <c r="P2149" t="s">
        <v>1426</v>
      </c>
      <c r="Q2149">
        <v>2024</v>
      </c>
    </row>
    <row r="2150" spans="16:17" x14ac:dyDescent="0.3">
      <c r="P2150" t="s">
        <v>796</v>
      </c>
      <c r="Q2150">
        <v>2024</v>
      </c>
    </row>
    <row r="2151" spans="16:17" x14ac:dyDescent="0.3">
      <c r="P2151" t="s">
        <v>464</v>
      </c>
      <c r="Q2151">
        <v>2024</v>
      </c>
    </row>
    <row r="2152" spans="16:17" x14ac:dyDescent="0.3">
      <c r="P2152" t="s">
        <v>734</v>
      </c>
      <c r="Q2152">
        <v>2024</v>
      </c>
    </row>
    <row r="2153" spans="16:17" x14ac:dyDescent="0.3">
      <c r="P2153" t="s">
        <v>902</v>
      </c>
      <c r="Q2153">
        <v>2024</v>
      </c>
    </row>
    <row r="2154" spans="16:17" x14ac:dyDescent="0.3">
      <c r="P2154" t="s">
        <v>232</v>
      </c>
      <c r="Q2154">
        <v>2024</v>
      </c>
    </row>
    <row r="2155" spans="16:17" x14ac:dyDescent="0.3">
      <c r="P2155" t="s">
        <v>48</v>
      </c>
      <c r="Q2155">
        <v>2024</v>
      </c>
    </row>
    <row r="2156" spans="16:17" x14ac:dyDescent="0.3">
      <c r="P2156" t="s">
        <v>1079</v>
      </c>
      <c r="Q2156">
        <v>2024</v>
      </c>
    </row>
    <row r="2157" spans="16:17" x14ac:dyDescent="0.3">
      <c r="P2157" t="s">
        <v>1619</v>
      </c>
      <c r="Q2157">
        <v>2024</v>
      </c>
    </row>
    <row r="2158" spans="16:17" x14ac:dyDescent="0.3">
      <c r="P2158" t="s">
        <v>1785</v>
      </c>
      <c r="Q2158">
        <v>2024</v>
      </c>
    </row>
    <row r="2159" spans="16:17" x14ac:dyDescent="0.3">
      <c r="P2159" t="s">
        <v>780</v>
      </c>
      <c r="Q2159">
        <v>2024</v>
      </c>
    </row>
    <row r="2160" spans="16:17" x14ac:dyDescent="0.3">
      <c r="P2160" t="s">
        <v>380</v>
      </c>
      <c r="Q2160">
        <v>2024</v>
      </c>
    </row>
    <row r="2161" spans="16:17" x14ac:dyDescent="0.3">
      <c r="P2161" t="s">
        <v>754</v>
      </c>
      <c r="Q2161">
        <v>2024</v>
      </c>
    </row>
    <row r="2162" spans="16:17" x14ac:dyDescent="0.3">
      <c r="P2162" t="s">
        <v>470</v>
      </c>
      <c r="Q2162">
        <v>2024</v>
      </c>
    </row>
    <row r="2163" spans="16:17" x14ac:dyDescent="0.3">
      <c r="P2163" t="s">
        <v>744</v>
      </c>
      <c r="Q2163">
        <v>2024</v>
      </c>
    </row>
    <row r="2164" spans="16:17" x14ac:dyDescent="0.3">
      <c r="P2164" t="s">
        <v>1341</v>
      </c>
      <c r="Q2164">
        <v>2024</v>
      </c>
    </row>
    <row r="2165" spans="16:17" x14ac:dyDescent="0.3">
      <c r="P2165" t="s">
        <v>375</v>
      </c>
      <c r="Q2165">
        <v>2024</v>
      </c>
    </row>
    <row r="2166" spans="16:17" x14ac:dyDescent="0.3">
      <c r="P2166" t="s">
        <v>1914</v>
      </c>
      <c r="Q2166">
        <v>2024</v>
      </c>
    </row>
    <row r="2167" spans="16:17" x14ac:dyDescent="0.3">
      <c r="P2167" t="s">
        <v>1570</v>
      </c>
      <c r="Q2167">
        <v>2024</v>
      </c>
    </row>
    <row r="2168" spans="16:17" x14ac:dyDescent="0.3">
      <c r="P2168" t="s">
        <v>1736</v>
      </c>
      <c r="Q2168">
        <v>2024</v>
      </c>
    </row>
    <row r="2169" spans="16:17" x14ac:dyDescent="0.3">
      <c r="P2169" t="s">
        <v>1440</v>
      </c>
      <c r="Q2169">
        <v>2024</v>
      </c>
    </row>
    <row r="2170" spans="16:17" x14ac:dyDescent="0.3">
      <c r="P2170" t="s">
        <v>1922</v>
      </c>
      <c r="Q2170">
        <v>2024</v>
      </c>
    </row>
    <row r="2171" spans="16:17" x14ac:dyDescent="0.3">
      <c r="P2171" t="s">
        <v>2465</v>
      </c>
      <c r="Q2171">
        <v>2024</v>
      </c>
    </row>
    <row r="2172" spans="16:17" x14ac:dyDescent="0.3">
      <c r="P2172" t="s">
        <v>1403</v>
      </c>
      <c r="Q2172">
        <v>2024</v>
      </c>
    </row>
    <row r="2173" spans="16:17" x14ac:dyDescent="0.3">
      <c r="P2173" t="s">
        <v>285</v>
      </c>
      <c r="Q2173">
        <v>2024</v>
      </c>
    </row>
    <row r="2174" spans="16:17" x14ac:dyDescent="0.3">
      <c r="P2174" t="s">
        <v>1037</v>
      </c>
      <c r="Q2174">
        <v>2024</v>
      </c>
    </row>
    <row r="2175" spans="16:17" x14ac:dyDescent="0.3">
      <c r="P2175" t="s">
        <v>719</v>
      </c>
      <c r="Q2175">
        <v>2024</v>
      </c>
    </row>
    <row r="2176" spans="16:17" x14ac:dyDescent="0.3">
      <c r="P2176" t="s">
        <v>1005</v>
      </c>
      <c r="Q2176">
        <v>2024</v>
      </c>
    </row>
    <row r="2177" spans="16:17" x14ac:dyDescent="0.3">
      <c r="P2177" t="s">
        <v>604</v>
      </c>
      <c r="Q2177">
        <v>2024</v>
      </c>
    </row>
    <row r="2178" spans="16:17" x14ac:dyDescent="0.3">
      <c r="P2178" t="s">
        <v>1996</v>
      </c>
      <c r="Q2178">
        <v>2024</v>
      </c>
    </row>
    <row r="2179" spans="16:17" x14ac:dyDescent="0.3">
      <c r="P2179" t="s">
        <v>626</v>
      </c>
      <c r="Q2179">
        <v>2024</v>
      </c>
    </row>
    <row r="2180" spans="16:17" x14ac:dyDescent="0.3">
      <c r="P2180" t="s">
        <v>791</v>
      </c>
      <c r="Q2180">
        <v>2024</v>
      </c>
    </row>
    <row r="2181" spans="16:17" x14ac:dyDescent="0.3">
      <c r="P2181" t="s">
        <v>909</v>
      </c>
      <c r="Q2181">
        <v>2024</v>
      </c>
    </row>
    <row r="2182" spans="16:17" x14ac:dyDescent="0.3">
      <c r="P2182" t="s">
        <v>632</v>
      </c>
      <c r="Q2182">
        <v>2024</v>
      </c>
    </row>
    <row r="2183" spans="16:17" x14ac:dyDescent="0.3">
      <c r="P2183" t="s">
        <v>667</v>
      </c>
      <c r="Q2183">
        <v>2024</v>
      </c>
    </row>
    <row r="2184" spans="16:17" x14ac:dyDescent="0.3">
      <c r="P2184" t="s">
        <v>999</v>
      </c>
      <c r="Q2184">
        <v>2024</v>
      </c>
    </row>
    <row r="2185" spans="16:17" x14ac:dyDescent="0.3">
      <c r="P2185" t="s">
        <v>409</v>
      </c>
      <c r="Q2185">
        <v>2024</v>
      </c>
    </row>
    <row r="2186" spans="16:17" x14ac:dyDescent="0.3">
      <c r="P2186" t="s">
        <v>1277</v>
      </c>
      <c r="Q2186">
        <v>2024</v>
      </c>
    </row>
    <row r="2187" spans="16:17" x14ac:dyDescent="0.3">
      <c r="P2187" t="s">
        <v>1115</v>
      </c>
      <c r="Q2187">
        <v>2024</v>
      </c>
    </row>
    <row r="2188" spans="16:17" x14ac:dyDescent="0.3">
      <c r="P2188" t="s">
        <v>1507</v>
      </c>
      <c r="Q2188">
        <v>2024</v>
      </c>
    </row>
    <row r="2189" spans="16:17" x14ac:dyDescent="0.3">
      <c r="P2189" t="s">
        <v>811</v>
      </c>
      <c r="Q2189">
        <v>2024</v>
      </c>
    </row>
    <row r="2190" spans="16:17" x14ac:dyDescent="0.3">
      <c r="P2190" t="s">
        <v>2067</v>
      </c>
      <c r="Q2190">
        <v>2024</v>
      </c>
    </row>
    <row r="2191" spans="16:17" x14ac:dyDescent="0.3">
      <c r="P2191" t="s">
        <v>1377</v>
      </c>
      <c r="Q2191">
        <v>2024</v>
      </c>
    </row>
    <row r="2192" spans="16:17" x14ac:dyDescent="0.3">
      <c r="P2192" t="s">
        <v>1018</v>
      </c>
      <c r="Q2192">
        <v>2024</v>
      </c>
    </row>
    <row r="2193" spans="16:17" x14ac:dyDescent="0.3">
      <c r="P2193" t="s">
        <v>214</v>
      </c>
      <c r="Q2193">
        <v>2024</v>
      </c>
    </row>
    <row r="2194" spans="16:17" x14ac:dyDescent="0.3">
      <c r="P2194" t="s">
        <v>121</v>
      </c>
      <c r="Q2194">
        <v>2024</v>
      </c>
    </row>
    <row r="2195" spans="16:17" x14ac:dyDescent="0.3">
      <c r="P2195" t="s">
        <v>861</v>
      </c>
      <c r="Q2195">
        <v>2024</v>
      </c>
    </row>
    <row r="2196" spans="16:17" x14ac:dyDescent="0.3">
      <c r="P2196" t="s">
        <v>241</v>
      </c>
      <c r="Q2196">
        <v>2024</v>
      </c>
    </row>
    <row r="2197" spans="16:17" x14ac:dyDescent="0.3">
      <c r="P2197" t="s">
        <v>1185</v>
      </c>
      <c r="Q2197">
        <v>2024</v>
      </c>
    </row>
    <row r="2198" spans="16:17" x14ac:dyDescent="0.3">
      <c r="P2198" t="s">
        <v>569</v>
      </c>
      <c r="Q2198">
        <v>2024</v>
      </c>
    </row>
    <row r="2199" spans="16:17" x14ac:dyDescent="0.3">
      <c r="P2199" t="s">
        <v>1469</v>
      </c>
      <c r="Q2199">
        <v>2024</v>
      </c>
    </row>
    <row r="2200" spans="16:17" x14ac:dyDescent="0.3">
      <c r="P2200" t="s">
        <v>1343</v>
      </c>
      <c r="Q2200">
        <v>2024</v>
      </c>
    </row>
    <row r="2201" spans="16:17" x14ac:dyDescent="0.3">
      <c r="P2201" t="s">
        <v>1131</v>
      </c>
      <c r="Q2201">
        <v>2024</v>
      </c>
    </row>
    <row r="2202" spans="16:17" x14ac:dyDescent="0.3">
      <c r="P2202" t="s">
        <v>653</v>
      </c>
      <c r="Q2202">
        <v>2024</v>
      </c>
    </row>
    <row r="2203" spans="16:17" x14ac:dyDescent="0.3">
      <c r="P2203" t="s">
        <v>1828</v>
      </c>
      <c r="Q2203">
        <v>2024</v>
      </c>
    </row>
    <row r="2204" spans="16:17" x14ac:dyDescent="0.3">
      <c r="P2204" t="s">
        <v>2685</v>
      </c>
      <c r="Q2204">
        <v>2024</v>
      </c>
    </row>
    <row r="2205" spans="16:17" x14ac:dyDescent="0.3">
      <c r="P2205" t="s">
        <v>2390</v>
      </c>
      <c r="Q2205">
        <v>2024</v>
      </c>
    </row>
    <row r="2206" spans="16:17" x14ac:dyDescent="0.3">
      <c r="P2206" t="s">
        <v>726</v>
      </c>
      <c r="Q2206">
        <v>2024</v>
      </c>
    </row>
    <row r="2207" spans="16:17" x14ac:dyDescent="0.3">
      <c r="P2207" t="s">
        <v>359</v>
      </c>
      <c r="Q2207">
        <v>2024</v>
      </c>
    </row>
    <row r="2208" spans="16:17" x14ac:dyDescent="0.3">
      <c r="P2208" t="s">
        <v>357</v>
      </c>
      <c r="Q2208">
        <v>2024</v>
      </c>
    </row>
    <row r="2209" spans="16:17" x14ac:dyDescent="0.3">
      <c r="P2209" t="s">
        <v>1175</v>
      </c>
      <c r="Q2209">
        <v>2024</v>
      </c>
    </row>
    <row r="2210" spans="16:17" x14ac:dyDescent="0.3">
      <c r="P2210" t="s">
        <v>1659</v>
      </c>
      <c r="Q2210">
        <v>2024</v>
      </c>
    </row>
    <row r="2211" spans="16:17" x14ac:dyDescent="0.3">
      <c r="P2211" t="s">
        <v>1209</v>
      </c>
      <c r="Q2211">
        <v>2024</v>
      </c>
    </row>
    <row r="2212" spans="16:17" x14ac:dyDescent="0.3">
      <c r="P2212" t="s">
        <v>1336</v>
      </c>
      <c r="Q2212">
        <v>2024</v>
      </c>
    </row>
    <row r="2213" spans="16:17" x14ac:dyDescent="0.3">
      <c r="P2213" t="s">
        <v>1485</v>
      </c>
      <c r="Q2213">
        <v>2024</v>
      </c>
    </row>
    <row r="2214" spans="16:17" x14ac:dyDescent="0.3">
      <c r="P2214" t="s">
        <v>1195</v>
      </c>
      <c r="Q2214">
        <v>2024</v>
      </c>
    </row>
    <row r="2215" spans="16:17" x14ac:dyDescent="0.3">
      <c r="P2215" t="s">
        <v>217</v>
      </c>
      <c r="Q2215">
        <v>2024</v>
      </c>
    </row>
    <row r="2216" spans="16:17" x14ac:dyDescent="0.3">
      <c r="P2216" t="s">
        <v>1833</v>
      </c>
      <c r="Q2216">
        <v>2024</v>
      </c>
    </row>
    <row r="2217" spans="16:17" x14ac:dyDescent="0.3">
      <c r="P2217" t="s">
        <v>2085</v>
      </c>
      <c r="Q2217">
        <v>2024</v>
      </c>
    </row>
    <row r="2218" spans="16:17" x14ac:dyDescent="0.3">
      <c r="P2218" t="s">
        <v>435</v>
      </c>
      <c r="Q2218">
        <v>2024</v>
      </c>
    </row>
    <row r="2219" spans="16:17" x14ac:dyDescent="0.3">
      <c r="P2219" t="s">
        <v>169</v>
      </c>
      <c r="Q2219">
        <v>2024</v>
      </c>
    </row>
    <row r="2220" spans="16:17" x14ac:dyDescent="0.3">
      <c r="P2220" t="s">
        <v>2550</v>
      </c>
      <c r="Q2220">
        <v>2024</v>
      </c>
    </row>
    <row r="2221" spans="16:17" x14ac:dyDescent="0.3">
      <c r="P2221" t="s">
        <v>682</v>
      </c>
      <c r="Q2221">
        <v>2024</v>
      </c>
    </row>
    <row r="2222" spans="16:17" x14ac:dyDescent="0.3">
      <c r="P2222" t="s">
        <v>1729</v>
      </c>
      <c r="Q2222">
        <v>2024</v>
      </c>
    </row>
    <row r="2223" spans="16:17" x14ac:dyDescent="0.3">
      <c r="P2223" t="s">
        <v>1953</v>
      </c>
      <c r="Q2223">
        <v>2024</v>
      </c>
    </row>
    <row r="2224" spans="16:17" x14ac:dyDescent="0.3">
      <c r="P2224" t="s">
        <v>197</v>
      </c>
      <c r="Q2224">
        <v>2024</v>
      </c>
    </row>
    <row r="2225" spans="16:17" x14ac:dyDescent="0.3">
      <c r="P2225" t="s">
        <v>309</v>
      </c>
      <c r="Q2225">
        <v>2024</v>
      </c>
    </row>
    <row r="2226" spans="16:17" x14ac:dyDescent="0.3">
      <c r="P2226" t="s">
        <v>1654</v>
      </c>
      <c r="Q2226">
        <v>2024</v>
      </c>
    </row>
    <row r="2227" spans="16:17" x14ac:dyDescent="0.3">
      <c r="P2227" t="s">
        <v>303</v>
      </c>
      <c r="Q2227">
        <v>2024</v>
      </c>
    </row>
    <row r="2228" spans="16:17" x14ac:dyDescent="0.3">
      <c r="P2228" t="s">
        <v>1086</v>
      </c>
      <c r="Q2228">
        <v>2024</v>
      </c>
    </row>
    <row r="2229" spans="16:17" x14ac:dyDescent="0.3">
      <c r="P2229" t="s">
        <v>1722</v>
      </c>
      <c r="Q2229">
        <v>2024</v>
      </c>
    </row>
    <row r="2230" spans="16:17" x14ac:dyDescent="0.3">
      <c r="P2230" t="s">
        <v>824</v>
      </c>
      <c r="Q2230">
        <v>2024</v>
      </c>
    </row>
    <row r="2231" spans="16:17" x14ac:dyDescent="0.3">
      <c r="P2231" t="s">
        <v>2158</v>
      </c>
      <c r="Q2231">
        <v>2024</v>
      </c>
    </row>
    <row r="2232" spans="16:17" x14ac:dyDescent="0.3">
      <c r="P2232" t="s">
        <v>2039</v>
      </c>
      <c r="Q2232">
        <v>2024</v>
      </c>
    </row>
    <row r="2233" spans="16:17" x14ac:dyDescent="0.3">
      <c r="P2233" t="s">
        <v>458</v>
      </c>
      <c r="Q2233">
        <v>2024</v>
      </c>
    </row>
    <row r="2234" spans="16:17" x14ac:dyDescent="0.3">
      <c r="P2234" t="s">
        <v>1213</v>
      </c>
      <c r="Q2234">
        <v>2024</v>
      </c>
    </row>
    <row r="2235" spans="16:17" x14ac:dyDescent="0.3">
      <c r="P2235" t="s">
        <v>2267</v>
      </c>
      <c r="Q2235">
        <v>2024</v>
      </c>
    </row>
    <row r="2236" spans="16:17" x14ac:dyDescent="0.3">
      <c r="P2236" t="s">
        <v>1340</v>
      </c>
      <c r="Q2236">
        <v>2024</v>
      </c>
    </row>
    <row r="2237" spans="16:17" x14ac:dyDescent="0.3">
      <c r="P2237" t="s">
        <v>293</v>
      </c>
      <c r="Q2237">
        <v>2024</v>
      </c>
    </row>
    <row r="2238" spans="16:17" x14ac:dyDescent="0.3">
      <c r="P2238" t="s">
        <v>421</v>
      </c>
      <c r="Q2238">
        <v>2024</v>
      </c>
    </row>
    <row r="2239" spans="16:17" x14ac:dyDescent="0.3">
      <c r="P2239" t="s">
        <v>1565</v>
      </c>
      <c r="Q2239">
        <v>2024</v>
      </c>
    </row>
    <row r="2240" spans="16:17" x14ac:dyDescent="0.3">
      <c r="P2240" t="s">
        <v>2147</v>
      </c>
      <c r="Q2240">
        <v>2024</v>
      </c>
    </row>
    <row r="2241" spans="16:17" x14ac:dyDescent="0.3">
      <c r="P2241" t="s">
        <v>1025</v>
      </c>
      <c r="Q2241">
        <v>2024</v>
      </c>
    </row>
    <row r="2242" spans="16:17" x14ac:dyDescent="0.3">
      <c r="P2242" t="s">
        <v>1783</v>
      </c>
      <c r="Q2242">
        <v>2024</v>
      </c>
    </row>
    <row r="2243" spans="16:17" x14ac:dyDescent="0.3">
      <c r="P2243" t="s">
        <v>2546</v>
      </c>
      <c r="Q2243">
        <v>2024</v>
      </c>
    </row>
    <row r="2244" spans="16:17" x14ac:dyDescent="0.3">
      <c r="P2244" t="s">
        <v>2690</v>
      </c>
      <c r="Q2244">
        <v>2024</v>
      </c>
    </row>
    <row r="2245" spans="16:17" x14ac:dyDescent="0.3">
      <c r="P2245" t="s">
        <v>385</v>
      </c>
      <c r="Q2245">
        <v>2024</v>
      </c>
    </row>
    <row r="2246" spans="16:17" x14ac:dyDescent="0.3">
      <c r="P2246" t="s">
        <v>1334</v>
      </c>
      <c r="Q2246">
        <v>2024</v>
      </c>
    </row>
    <row r="2247" spans="16:17" x14ac:dyDescent="0.3">
      <c r="P2247" t="s">
        <v>1179</v>
      </c>
      <c r="Q2247">
        <v>2024</v>
      </c>
    </row>
    <row r="2248" spans="16:17" x14ac:dyDescent="0.3">
      <c r="P2248" t="s">
        <v>1993</v>
      </c>
      <c r="Q2248">
        <v>2024</v>
      </c>
    </row>
    <row r="2249" spans="16:17" x14ac:dyDescent="0.3">
      <c r="P2249" t="s">
        <v>1815</v>
      </c>
      <c r="Q2249">
        <v>2024</v>
      </c>
    </row>
    <row r="2250" spans="16:17" x14ac:dyDescent="0.3">
      <c r="P2250" t="s">
        <v>1497</v>
      </c>
      <c r="Q2250">
        <v>2024</v>
      </c>
    </row>
    <row r="2251" spans="16:17" x14ac:dyDescent="0.3">
      <c r="P2251" t="s">
        <v>1513</v>
      </c>
      <c r="Q2251">
        <v>2024</v>
      </c>
    </row>
    <row r="2252" spans="16:17" x14ac:dyDescent="0.3">
      <c r="P2252" t="s">
        <v>1548</v>
      </c>
      <c r="Q2252">
        <v>2024</v>
      </c>
    </row>
    <row r="2253" spans="16:17" x14ac:dyDescent="0.3">
      <c r="P2253" t="s">
        <v>2035</v>
      </c>
      <c r="Q2253">
        <v>2024</v>
      </c>
    </row>
    <row r="2254" spans="16:17" x14ac:dyDescent="0.3">
      <c r="P2254" t="s">
        <v>2692</v>
      </c>
      <c r="Q2254">
        <v>2024</v>
      </c>
    </row>
    <row r="2255" spans="16:17" x14ac:dyDescent="0.3">
      <c r="P2255" t="s">
        <v>2441</v>
      </c>
      <c r="Q2255">
        <v>2024</v>
      </c>
    </row>
    <row r="2256" spans="16:17" x14ac:dyDescent="0.3">
      <c r="P2256" t="s">
        <v>1211</v>
      </c>
      <c r="Q2256">
        <v>2024</v>
      </c>
    </row>
    <row r="2257" spans="16:17" x14ac:dyDescent="0.3">
      <c r="P2257" t="s">
        <v>338</v>
      </c>
      <c r="Q2257">
        <v>2024</v>
      </c>
    </row>
    <row r="2258" spans="16:17" x14ac:dyDescent="0.3">
      <c r="P2258" t="s">
        <v>698</v>
      </c>
      <c r="Q2258">
        <v>2024</v>
      </c>
    </row>
    <row r="2259" spans="16:17" x14ac:dyDescent="0.3">
      <c r="P2259" t="s">
        <v>371</v>
      </c>
      <c r="Q2259">
        <v>2024</v>
      </c>
    </row>
    <row r="2260" spans="16:17" x14ac:dyDescent="0.3">
      <c r="P2260" t="s">
        <v>850</v>
      </c>
      <c r="Q2260">
        <v>2024</v>
      </c>
    </row>
    <row r="2261" spans="16:17" x14ac:dyDescent="0.3">
      <c r="P2261" t="s">
        <v>429</v>
      </c>
      <c r="Q2261">
        <v>2024</v>
      </c>
    </row>
    <row r="2262" spans="16:17" x14ac:dyDescent="0.3">
      <c r="P2262" t="s">
        <v>1040</v>
      </c>
      <c r="Q2262">
        <v>2024</v>
      </c>
    </row>
    <row r="2263" spans="16:17" x14ac:dyDescent="0.3">
      <c r="P2263" t="s">
        <v>1262</v>
      </c>
      <c r="Q2263">
        <v>2024</v>
      </c>
    </row>
    <row r="2264" spans="16:17" x14ac:dyDescent="0.3">
      <c r="P2264" t="s">
        <v>1275</v>
      </c>
      <c r="Q2264">
        <v>2024</v>
      </c>
    </row>
    <row r="2265" spans="16:17" x14ac:dyDescent="0.3">
      <c r="P2265" t="s">
        <v>184</v>
      </c>
      <c r="Q2265">
        <v>2024</v>
      </c>
    </row>
    <row r="2266" spans="16:17" x14ac:dyDescent="0.3">
      <c r="P2266" t="s">
        <v>2128</v>
      </c>
      <c r="Q2266">
        <v>2024</v>
      </c>
    </row>
    <row r="2267" spans="16:17" x14ac:dyDescent="0.3">
      <c r="P2267" t="s">
        <v>671</v>
      </c>
      <c r="Q2267">
        <v>2024</v>
      </c>
    </row>
    <row r="2268" spans="16:17" x14ac:dyDescent="0.3">
      <c r="P2268" t="s">
        <v>60</v>
      </c>
      <c r="Q2268">
        <v>2024</v>
      </c>
    </row>
    <row r="2269" spans="16:17" x14ac:dyDescent="0.3">
      <c r="P2269" t="s">
        <v>893</v>
      </c>
      <c r="Q2269">
        <v>2024</v>
      </c>
    </row>
    <row r="2270" spans="16:17" x14ac:dyDescent="0.3">
      <c r="P2270" t="s">
        <v>1830</v>
      </c>
      <c r="Q2270">
        <v>2024</v>
      </c>
    </row>
    <row r="2271" spans="16:17" x14ac:dyDescent="0.3">
      <c r="P2271" t="s">
        <v>2484</v>
      </c>
      <c r="Q2271">
        <v>2024</v>
      </c>
    </row>
    <row r="2272" spans="16:17" x14ac:dyDescent="0.3">
      <c r="P2272" t="s">
        <v>1106</v>
      </c>
      <c r="Q2272">
        <v>2024</v>
      </c>
    </row>
    <row r="2273" spans="16:17" x14ac:dyDescent="0.3">
      <c r="P2273" t="s">
        <v>819</v>
      </c>
      <c r="Q2273">
        <v>2024</v>
      </c>
    </row>
    <row r="2274" spans="16:17" x14ac:dyDescent="0.3">
      <c r="P2274" t="s">
        <v>1281</v>
      </c>
      <c r="Q2274">
        <v>2024</v>
      </c>
    </row>
    <row r="2275" spans="16:17" x14ac:dyDescent="0.3">
      <c r="P2275" t="s">
        <v>163</v>
      </c>
      <c r="Q2275">
        <v>2024</v>
      </c>
    </row>
    <row r="2276" spans="16:17" x14ac:dyDescent="0.3">
      <c r="P2276" t="s">
        <v>1140</v>
      </c>
      <c r="Q2276">
        <v>2024</v>
      </c>
    </row>
    <row r="2277" spans="16:17" x14ac:dyDescent="0.3">
      <c r="P2277" t="s">
        <v>1232</v>
      </c>
      <c r="Q2277">
        <v>2024</v>
      </c>
    </row>
    <row r="2278" spans="16:17" x14ac:dyDescent="0.3">
      <c r="P2278" t="s">
        <v>182</v>
      </c>
      <c r="Q2278">
        <v>2024</v>
      </c>
    </row>
    <row r="2279" spans="16:17" x14ac:dyDescent="0.3">
      <c r="P2279" t="s">
        <v>1479</v>
      </c>
      <c r="Q2279">
        <v>2024</v>
      </c>
    </row>
    <row r="2280" spans="16:17" x14ac:dyDescent="0.3">
      <c r="P2280" t="s">
        <v>327</v>
      </c>
      <c r="Q2280">
        <v>2024</v>
      </c>
    </row>
    <row r="2281" spans="16:17" x14ac:dyDescent="0.3">
      <c r="P2281" t="s">
        <v>405</v>
      </c>
      <c r="Q2281">
        <v>2024</v>
      </c>
    </row>
    <row r="2282" spans="16:17" x14ac:dyDescent="0.3">
      <c r="P2282" t="s">
        <v>1223</v>
      </c>
      <c r="Q2282">
        <v>2024</v>
      </c>
    </row>
    <row r="2283" spans="16:17" x14ac:dyDescent="0.3">
      <c r="P2283" t="s">
        <v>2382</v>
      </c>
      <c r="Q2283">
        <v>2024</v>
      </c>
    </row>
    <row r="2284" spans="16:17" x14ac:dyDescent="0.3">
      <c r="P2284" t="s">
        <v>239</v>
      </c>
      <c r="Q2284">
        <v>2024</v>
      </c>
    </row>
    <row r="2285" spans="16:17" x14ac:dyDescent="0.3">
      <c r="P2285" t="s">
        <v>595</v>
      </c>
      <c r="Q2285">
        <v>2024</v>
      </c>
    </row>
    <row r="2286" spans="16:17" x14ac:dyDescent="0.3">
      <c r="P2286" t="s">
        <v>1078</v>
      </c>
      <c r="Q2286">
        <v>2024</v>
      </c>
    </row>
    <row r="2287" spans="16:17" x14ac:dyDescent="0.3">
      <c r="P2287" t="s">
        <v>2214</v>
      </c>
      <c r="Q2287">
        <v>2024</v>
      </c>
    </row>
    <row r="2288" spans="16:17" x14ac:dyDescent="0.3">
      <c r="P2288" t="s">
        <v>648</v>
      </c>
      <c r="Q2288">
        <v>2024</v>
      </c>
    </row>
    <row r="2289" spans="16:17" x14ac:dyDescent="0.3">
      <c r="P2289" t="s">
        <v>2278</v>
      </c>
      <c r="Q2289">
        <v>2024</v>
      </c>
    </row>
    <row r="2290" spans="16:17" x14ac:dyDescent="0.3">
      <c r="P2290" t="s">
        <v>2256</v>
      </c>
      <c r="Q2290">
        <v>2024</v>
      </c>
    </row>
    <row r="2291" spans="16:17" x14ac:dyDescent="0.3">
      <c r="P2291" t="s">
        <v>2539</v>
      </c>
      <c r="Q2291">
        <v>2024</v>
      </c>
    </row>
    <row r="2292" spans="16:17" x14ac:dyDescent="0.3">
      <c r="P2292" t="s">
        <v>514</v>
      </c>
      <c r="Q2292">
        <v>2024</v>
      </c>
    </row>
    <row r="2293" spans="16:17" x14ac:dyDescent="0.3">
      <c r="P2293" t="s">
        <v>507</v>
      </c>
      <c r="Q2293">
        <v>2024</v>
      </c>
    </row>
    <row r="2294" spans="16:17" x14ac:dyDescent="0.3">
      <c r="P2294" t="s">
        <v>674</v>
      </c>
      <c r="Q2294">
        <v>2024</v>
      </c>
    </row>
    <row r="2295" spans="16:17" x14ac:dyDescent="0.3">
      <c r="P2295" t="s">
        <v>1044</v>
      </c>
      <c r="Q2295">
        <v>2024</v>
      </c>
    </row>
    <row r="2296" spans="16:17" x14ac:dyDescent="0.3">
      <c r="P2296" t="s">
        <v>1799</v>
      </c>
      <c r="Q2296">
        <v>2024</v>
      </c>
    </row>
    <row r="2297" spans="16:17" x14ac:dyDescent="0.3">
      <c r="P2297" t="s">
        <v>1504</v>
      </c>
      <c r="Q2297">
        <v>2024</v>
      </c>
    </row>
    <row r="2298" spans="16:17" x14ac:dyDescent="0.3">
      <c r="P2298" t="s">
        <v>400</v>
      </c>
      <c r="Q2298">
        <v>2024</v>
      </c>
    </row>
    <row r="2299" spans="16:17" x14ac:dyDescent="0.3">
      <c r="P2299" t="s">
        <v>1150</v>
      </c>
      <c r="Q2299">
        <v>2024</v>
      </c>
    </row>
    <row r="2300" spans="16:17" x14ac:dyDescent="0.3">
      <c r="P2300" t="s">
        <v>601</v>
      </c>
      <c r="Q2300">
        <v>2024</v>
      </c>
    </row>
    <row r="2301" spans="16:17" x14ac:dyDescent="0.3">
      <c r="P2301" t="s">
        <v>2105</v>
      </c>
      <c r="Q2301">
        <v>2024</v>
      </c>
    </row>
    <row r="2302" spans="16:17" x14ac:dyDescent="0.3">
      <c r="P2302" t="s">
        <v>1943</v>
      </c>
      <c r="Q2302">
        <v>2024</v>
      </c>
    </row>
    <row r="2303" spans="16:17" x14ac:dyDescent="0.3">
      <c r="P2303" t="s">
        <v>891</v>
      </c>
      <c r="Q2303">
        <v>2024</v>
      </c>
    </row>
    <row r="2304" spans="16:17" x14ac:dyDescent="0.3">
      <c r="P2304" t="s">
        <v>547</v>
      </c>
      <c r="Q2304">
        <v>2024</v>
      </c>
    </row>
    <row r="2305" spans="16:17" x14ac:dyDescent="0.3">
      <c r="P2305" t="s">
        <v>2616</v>
      </c>
      <c r="Q2305">
        <v>2024</v>
      </c>
    </row>
    <row r="2306" spans="16:17" x14ac:dyDescent="0.3">
      <c r="P2306" t="s">
        <v>1297</v>
      </c>
      <c r="Q2306">
        <v>2024</v>
      </c>
    </row>
    <row r="2307" spans="16:17" x14ac:dyDescent="0.3">
      <c r="P2307" t="s">
        <v>2325</v>
      </c>
      <c r="Q2307">
        <v>2024</v>
      </c>
    </row>
    <row r="2308" spans="16:17" x14ac:dyDescent="0.3">
      <c r="P2308" t="s">
        <v>2106</v>
      </c>
      <c r="Q2308">
        <v>2024</v>
      </c>
    </row>
    <row r="2309" spans="16:17" x14ac:dyDescent="0.3">
      <c r="P2309" t="s">
        <v>1214</v>
      </c>
      <c r="Q2309">
        <v>2024</v>
      </c>
    </row>
    <row r="2310" spans="16:17" x14ac:dyDescent="0.3">
      <c r="P2310" t="s">
        <v>2626</v>
      </c>
      <c r="Q2310">
        <v>2024</v>
      </c>
    </row>
    <row r="2311" spans="16:17" x14ac:dyDescent="0.3">
      <c r="P2311" t="s">
        <v>1937</v>
      </c>
      <c r="Q2311">
        <v>2024</v>
      </c>
    </row>
    <row r="2312" spans="16:17" x14ac:dyDescent="0.3">
      <c r="P2312" t="s">
        <v>1305</v>
      </c>
      <c r="Q2312">
        <v>2024</v>
      </c>
    </row>
    <row r="2313" spans="16:17" x14ac:dyDescent="0.3">
      <c r="P2313" t="s">
        <v>1674</v>
      </c>
      <c r="Q2313">
        <v>2024</v>
      </c>
    </row>
    <row r="2314" spans="16:17" x14ac:dyDescent="0.3">
      <c r="P2314" t="s">
        <v>2015</v>
      </c>
      <c r="Q2314">
        <v>2024</v>
      </c>
    </row>
    <row r="2315" spans="16:17" x14ac:dyDescent="0.3">
      <c r="P2315" t="s">
        <v>1251</v>
      </c>
      <c r="Q2315">
        <v>2024</v>
      </c>
    </row>
    <row r="2316" spans="16:17" x14ac:dyDescent="0.3">
      <c r="P2316" t="s">
        <v>1976</v>
      </c>
      <c r="Q2316">
        <v>2024</v>
      </c>
    </row>
    <row r="2317" spans="16:17" x14ac:dyDescent="0.3">
      <c r="P2317" t="s">
        <v>246</v>
      </c>
      <c r="Q2317">
        <v>2024</v>
      </c>
    </row>
    <row r="2318" spans="16:17" x14ac:dyDescent="0.3">
      <c r="P2318" t="s">
        <v>953</v>
      </c>
      <c r="Q2318">
        <v>2024</v>
      </c>
    </row>
    <row r="2319" spans="16:17" x14ac:dyDescent="0.3">
      <c r="P2319" t="s">
        <v>1576</v>
      </c>
      <c r="Q2319">
        <v>2024</v>
      </c>
    </row>
    <row r="2320" spans="16:17" x14ac:dyDescent="0.3">
      <c r="P2320" t="s">
        <v>904</v>
      </c>
      <c r="Q2320">
        <v>2024</v>
      </c>
    </row>
    <row r="2329" spans="19:20" x14ac:dyDescent="0.3">
      <c r="S2329" s="3"/>
      <c r="T2329" s="4"/>
    </row>
    <row r="2330" spans="19:20" x14ac:dyDescent="0.3">
      <c r="S2330" s="5"/>
      <c r="T2330" s="6"/>
    </row>
    <row r="2331" spans="19:20" x14ac:dyDescent="0.3">
      <c r="S2331" s="3"/>
      <c r="T2331" s="4"/>
    </row>
    <row r="2332" spans="19:20" x14ac:dyDescent="0.3">
      <c r="S2332" s="5"/>
      <c r="T2332" s="6"/>
    </row>
    <row r="2333" spans="19:20" x14ac:dyDescent="0.3">
      <c r="S2333" s="3"/>
      <c r="T2333" s="4"/>
    </row>
    <row r="2334" spans="19:20" x14ac:dyDescent="0.3">
      <c r="S2334" s="5"/>
      <c r="T2334" s="6"/>
    </row>
    <row r="2335" spans="19:20" x14ac:dyDescent="0.3">
      <c r="S2335" s="3"/>
      <c r="T2335" s="4"/>
    </row>
    <row r="2336" spans="19:20" x14ac:dyDescent="0.3">
      <c r="S2336" s="5"/>
      <c r="T2336" s="6"/>
    </row>
    <row r="2337" spans="19:20" x14ac:dyDescent="0.3">
      <c r="S2337" s="3"/>
      <c r="T2337" s="4"/>
    </row>
    <row r="2338" spans="19:20" x14ac:dyDescent="0.3">
      <c r="S2338" s="5"/>
      <c r="T2338" s="6"/>
    </row>
    <row r="2339" spans="19:20" x14ac:dyDescent="0.3">
      <c r="S2339" s="3"/>
      <c r="T2339" s="4"/>
    </row>
    <row r="2340" spans="19:20" x14ac:dyDescent="0.3">
      <c r="S2340" s="5"/>
      <c r="T2340" s="6"/>
    </row>
    <row r="2341" spans="19:20" x14ac:dyDescent="0.3">
      <c r="S2341" s="3"/>
      <c r="T2341" s="4"/>
    </row>
    <row r="2342" spans="19:20" x14ac:dyDescent="0.3">
      <c r="S2342" s="5"/>
      <c r="T2342" s="6"/>
    </row>
    <row r="2343" spans="19:20" x14ac:dyDescent="0.3">
      <c r="S2343" s="3"/>
      <c r="T2343" s="4"/>
    </row>
    <row r="2344" spans="19:20" x14ac:dyDescent="0.3">
      <c r="S2344" s="5"/>
      <c r="T2344" s="6"/>
    </row>
    <row r="2345" spans="19:20" x14ac:dyDescent="0.3">
      <c r="S2345" s="3"/>
      <c r="T2345" s="4"/>
    </row>
    <row r="2346" spans="19:20" x14ac:dyDescent="0.3">
      <c r="S2346" s="5"/>
      <c r="T2346" s="6"/>
    </row>
    <row r="2347" spans="19:20" x14ac:dyDescent="0.3">
      <c r="S2347" s="3"/>
      <c r="T2347" s="4"/>
    </row>
    <row r="2348" spans="19:20" x14ac:dyDescent="0.3">
      <c r="S2348" s="5"/>
      <c r="T2348" s="6"/>
    </row>
    <row r="2349" spans="19:20" x14ac:dyDescent="0.3">
      <c r="S2349" s="3"/>
      <c r="T2349" s="4"/>
    </row>
    <row r="2350" spans="19:20" x14ac:dyDescent="0.3">
      <c r="S2350" s="5"/>
      <c r="T2350" s="6"/>
    </row>
    <row r="2351" spans="19:20" x14ac:dyDescent="0.3">
      <c r="S2351" s="3"/>
      <c r="T2351" s="4"/>
    </row>
    <row r="2352" spans="19:20" x14ac:dyDescent="0.3">
      <c r="S2352" s="5"/>
      <c r="T2352" s="6"/>
    </row>
    <row r="2353" spans="19:20" x14ac:dyDescent="0.3">
      <c r="S2353" s="3"/>
      <c r="T2353" s="4"/>
    </row>
    <row r="2354" spans="19:20" x14ac:dyDescent="0.3">
      <c r="S2354" s="5"/>
      <c r="T2354" s="6"/>
    </row>
    <row r="2355" spans="19:20" x14ac:dyDescent="0.3">
      <c r="S2355" s="3"/>
      <c r="T2355" s="4"/>
    </row>
    <row r="2356" spans="19:20" x14ac:dyDescent="0.3">
      <c r="S2356" s="5"/>
      <c r="T2356" s="6"/>
    </row>
    <row r="2357" spans="19:20" x14ac:dyDescent="0.3">
      <c r="S2357" s="3"/>
      <c r="T2357" s="4"/>
    </row>
    <row r="2358" spans="19:20" x14ac:dyDescent="0.3">
      <c r="S2358" s="5"/>
      <c r="T2358" s="6"/>
    </row>
    <row r="2359" spans="19:20" x14ac:dyDescent="0.3">
      <c r="S2359" s="3"/>
      <c r="T2359" s="4"/>
    </row>
    <row r="2360" spans="19:20" x14ac:dyDescent="0.3">
      <c r="S2360" s="5"/>
      <c r="T2360" s="6"/>
    </row>
    <row r="2361" spans="19:20" x14ac:dyDescent="0.3">
      <c r="S2361" s="3"/>
      <c r="T2361" s="4"/>
    </row>
    <row r="2362" spans="19:20" x14ac:dyDescent="0.3">
      <c r="S2362" s="5"/>
      <c r="T2362" s="6"/>
    </row>
    <row r="2363" spans="19:20" x14ac:dyDescent="0.3">
      <c r="S2363" s="3"/>
      <c r="T2363" s="4"/>
    </row>
    <row r="2364" spans="19:20" x14ac:dyDescent="0.3">
      <c r="S2364" s="5"/>
      <c r="T2364" s="6"/>
    </row>
    <row r="2365" spans="19:20" x14ac:dyDescent="0.3">
      <c r="S2365" s="3"/>
      <c r="T2365" s="4"/>
    </row>
    <row r="2366" spans="19:20" x14ac:dyDescent="0.3">
      <c r="S2366" s="5"/>
      <c r="T2366" s="6"/>
    </row>
    <row r="2367" spans="19:20" x14ac:dyDescent="0.3">
      <c r="S2367" s="3"/>
      <c r="T2367" s="4"/>
    </row>
    <row r="2368" spans="19:20" x14ac:dyDescent="0.3">
      <c r="S2368" s="5"/>
      <c r="T2368" s="6"/>
    </row>
    <row r="2369" spans="19:20" x14ac:dyDescent="0.3">
      <c r="S2369" s="3"/>
      <c r="T2369" s="4"/>
    </row>
    <row r="2370" spans="19:20" x14ac:dyDescent="0.3">
      <c r="S2370" s="5"/>
      <c r="T2370" s="6"/>
    </row>
    <row r="2371" spans="19:20" x14ac:dyDescent="0.3">
      <c r="S2371" s="3"/>
      <c r="T2371" s="4"/>
    </row>
    <row r="2372" spans="19:20" x14ac:dyDescent="0.3">
      <c r="S2372" s="5"/>
      <c r="T2372" s="6"/>
    </row>
    <row r="2373" spans="19:20" x14ac:dyDescent="0.3">
      <c r="S2373" s="3"/>
      <c r="T2373" s="4"/>
    </row>
    <row r="2374" spans="19:20" x14ac:dyDescent="0.3">
      <c r="S2374" s="5"/>
      <c r="T2374" s="6"/>
    </row>
    <row r="2375" spans="19:20" x14ac:dyDescent="0.3">
      <c r="S2375" s="3"/>
      <c r="T2375" s="4"/>
    </row>
    <row r="2376" spans="19:20" x14ac:dyDescent="0.3">
      <c r="S2376" s="5"/>
      <c r="T2376" s="6"/>
    </row>
    <row r="2377" spans="19:20" x14ac:dyDescent="0.3">
      <c r="S2377" s="3"/>
      <c r="T2377" s="4"/>
    </row>
    <row r="2378" spans="19:20" x14ac:dyDescent="0.3">
      <c r="S2378" s="5"/>
      <c r="T2378" s="6"/>
    </row>
    <row r="2379" spans="19:20" x14ac:dyDescent="0.3">
      <c r="S2379" s="3"/>
      <c r="T2379" s="4"/>
    </row>
    <row r="2380" spans="19:20" x14ac:dyDescent="0.3">
      <c r="S2380" s="5"/>
      <c r="T2380" s="6"/>
    </row>
    <row r="2381" spans="19:20" x14ac:dyDescent="0.3">
      <c r="S2381" s="3"/>
      <c r="T2381" s="4"/>
    </row>
    <row r="2382" spans="19:20" x14ac:dyDescent="0.3">
      <c r="S2382" s="5"/>
      <c r="T2382" s="6"/>
    </row>
    <row r="2383" spans="19:20" x14ac:dyDescent="0.3">
      <c r="S2383" s="3"/>
      <c r="T2383" s="4"/>
    </row>
    <row r="2384" spans="19:20" x14ac:dyDescent="0.3">
      <c r="S2384" s="5"/>
      <c r="T2384" s="6"/>
    </row>
    <row r="2385" spans="19:20" x14ac:dyDescent="0.3">
      <c r="S2385" s="3"/>
      <c r="T2385" s="4"/>
    </row>
    <row r="2386" spans="19:20" x14ac:dyDescent="0.3">
      <c r="S2386" s="5"/>
      <c r="T2386" s="6"/>
    </row>
    <row r="2387" spans="19:20" x14ac:dyDescent="0.3">
      <c r="S2387" s="3"/>
      <c r="T2387" s="4"/>
    </row>
    <row r="2388" spans="19:20" x14ac:dyDescent="0.3">
      <c r="S2388" s="5"/>
      <c r="T2388" s="6"/>
    </row>
    <row r="2389" spans="19:20" x14ac:dyDescent="0.3">
      <c r="S2389" s="3"/>
      <c r="T2389" s="4"/>
    </row>
    <row r="2390" spans="19:20" x14ac:dyDescent="0.3">
      <c r="S2390" s="5"/>
      <c r="T2390" s="6"/>
    </row>
    <row r="2391" spans="19:20" x14ac:dyDescent="0.3">
      <c r="S2391" s="3"/>
      <c r="T2391" s="4"/>
    </row>
    <row r="2392" spans="19:20" x14ac:dyDescent="0.3">
      <c r="S2392" s="5"/>
      <c r="T2392" s="6"/>
    </row>
    <row r="2393" spans="19:20" x14ac:dyDescent="0.3">
      <c r="S2393" s="3"/>
      <c r="T2393" s="4"/>
    </row>
    <row r="2394" spans="19:20" x14ac:dyDescent="0.3">
      <c r="S2394" s="5"/>
      <c r="T2394" s="6"/>
    </row>
    <row r="2395" spans="19:20" x14ac:dyDescent="0.3">
      <c r="S2395" s="3"/>
      <c r="T2395" s="4"/>
    </row>
    <row r="2396" spans="19:20" x14ac:dyDescent="0.3">
      <c r="S2396" s="5"/>
      <c r="T2396" s="6"/>
    </row>
    <row r="2397" spans="19:20" x14ac:dyDescent="0.3">
      <c r="S2397" s="3"/>
      <c r="T2397" s="4"/>
    </row>
    <row r="2398" spans="19:20" x14ac:dyDescent="0.3">
      <c r="S2398" s="5"/>
      <c r="T2398" s="6"/>
    </row>
    <row r="2399" spans="19:20" x14ac:dyDescent="0.3">
      <c r="S2399" s="3"/>
      <c r="T2399" s="4"/>
    </row>
    <row r="2400" spans="19:20" x14ac:dyDescent="0.3">
      <c r="S2400" s="5"/>
      <c r="T2400" s="6"/>
    </row>
    <row r="2401" spans="19:20" x14ac:dyDescent="0.3">
      <c r="S2401" s="3"/>
      <c r="T2401" s="4"/>
    </row>
    <row r="2402" spans="19:20" x14ac:dyDescent="0.3">
      <c r="S2402" s="5"/>
      <c r="T2402" s="6"/>
    </row>
    <row r="2403" spans="19:20" x14ac:dyDescent="0.3">
      <c r="S2403" s="3"/>
      <c r="T2403" s="4"/>
    </row>
    <row r="2404" spans="19:20" x14ac:dyDescent="0.3">
      <c r="S2404" s="5"/>
      <c r="T2404" s="6"/>
    </row>
    <row r="2405" spans="19:20" x14ac:dyDescent="0.3">
      <c r="S2405" s="3"/>
      <c r="T2405" s="4"/>
    </row>
    <row r="2406" spans="19:20" x14ac:dyDescent="0.3">
      <c r="S2406" s="5"/>
      <c r="T2406" s="6"/>
    </row>
    <row r="2407" spans="19:20" x14ac:dyDescent="0.3">
      <c r="S2407" s="3"/>
      <c r="T2407" s="4"/>
    </row>
    <row r="2408" spans="19:20" x14ac:dyDescent="0.3">
      <c r="S2408" s="5"/>
      <c r="T2408" s="6"/>
    </row>
    <row r="2409" spans="19:20" x14ac:dyDescent="0.3">
      <c r="S2409" s="3"/>
      <c r="T2409" s="4"/>
    </row>
    <row r="2410" spans="19:20" x14ac:dyDescent="0.3">
      <c r="S2410" s="5"/>
      <c r="T2410" s="6"/>
    </row>
    <row r="2411" spans="19:20" x14ac:dyDescent="0.3">
      <c r="S2411" s="3"/>
      <c r="T2411" s="4"/>
    </row>
    <row r="2412" spans="19:20" x14ac:dyDescent="0.3">
      <c r="S2412" s="5"/>
      <c r="T2412" s="6"/>
    </row>
    <row r="2413" spans="19:20" x14ac:dyDescent="0.3">
      <c r="S2413" s="3"/>
      <c r="T2413" s="4"/>
    </row>
    <row r="2414" spans="19:20" x14ac:dyDescent="0.3">
      <c r="S2414" s="5"/>
      <c r="T2414" s="6"/>
    </row>
    <row r="2415" spans="19:20" x14ac:dyDescent="0.3">
      <c r="S2415" s="3"/>
      <c r="T2415" s="4"/>
    </row>
    <row r="2416" spans="19:20" x14ac:dyDescent="0.3">
      <c r="S2416" s="5"/>
      <c r="T2416" s="6"/>
    </row>
    <row r="2417" spans="19:20" x14ac:dyDescent="0.3">
      <c r="S2417" s="3"/>
      <c r="T2417" s="4"/>
    </row>
    <row r="2418" spans="19:20" x14ac:dyDescent="0.3">
      <c r="S2418" s="5"/>
      <c r="T2418" s="6"/>
    </row>
    <row r="2419" spans="19:20" x14ac:dyDescent="0.3">
      <c r="S2419" s="3"/>
      <c r="T2419" s="4"/>
    </row>
    <row r="2420" spans="19:20" x14ac:dyDescent="0.3">
      <c r="S2420" s="5"/>
      <c r="T2420" s="6"/>
    </row>
    <row r="2421" spans="19:20" x14ac:dyDescent="0.3">
      <c r="S2421" s="3"/>
      <c r="T2421" s="4"/>
    </row>
    <row r="2422" spans="19:20" x14ac:dyDescent="0.3">
      <c r="S2422" s="5"/>
      <c r="T2422" s="6"/>
    </row>
    <row r="2423" spans="19:20" x14ac:dyDescent="0.3">
      <c r="S2423" s="3"/>
      <c r="T2423" s="4"/>
    </row>
    <row r="2424" spans="19:20" x14ac:dyDescent="0.3">
      <c r="S2424" s="5"/>
      <c r="T2424" s="6"/>
    </row>
    <row r="2425" spans="19:20" x14ac:dyDescent="0.3">
      <c r="S2425" s="3"/>
      <c r="T2425" s="4"/>
    </row>
    <row r="2426" spans="19:20" x14ac:dyDescent="0.3">
      <c r="S2426" s="5"/>
      <c r="T2426" s="6"/>
    </row>
    <row r="2427" spans="19:20" x14ac:dyDescent="0.3">
      <c r="S2427" s="3"/>
      <c r="T2427" s="4"/>
    </row>
    <row r="2428" spans="19:20" x14ac:dyDescent="0.3">
      <c r="S2428" s="5"/>
      <c r="T2428" s="6"/>
    </row>
    <row r="2429" spans="19:20" x14ac:dyDescent="0.3">
      <c r="S2429" s="3"/>
      <c r="T2429" s="4"/>
    </row>
    <row r="2430" spans="19:20" x14ac:dyDescent="0.3">
      <c r="S2430" s="5"/>
      <c r="T2430" s="6"/>
    </row>
    <row r="2431" spans="19:20" x14ac:dyDescent="0.3">
      <c r="S2431" s="3"/>
      <c r="T2431" s="4"/>
    </row>
    <row r="2432" spans="19:20" x14ac:dyDescent="0.3">
      <c r="S2432" s="5"/>
      <c r="T2432" s="6"/>
    </row>
    <row r="2433" spans="19:20" x14ac:dyDescent="0.3">
      <c r="S2433" s="3"/>
      <c r="T2433" s="4"/>
    </row>
    <row r="2434" spans="19:20" x14ac:dyDescent="0.3">
      <c r="S2434" s="5"/>
      <c r="T2434" s="6"/>
    </row>
    <row r="2435" spans="19:20" x14ac:dyDescent="0.3">
      <c r="S2435" s="3"/>
      <c r="T2435" s="4"/>
    </row>
    <row r="2436" spans="19:20" x14ac:dyDescent="0.3">
      <c r="S2436" s="5"/>
      <c r="T2436" s="6"/>
    </row>
    <row r="2437" spans="19:20" x14ac:dyDescent="0.3">
      <c r="S2437" s="3"/>
      <c r="T2437" s="4"/>
    </row>
    <row r="2438" spans="19:20" x14ac:dyDescent="0.3">
      <c r="S2438" s="5"/>
      <c r="T2438" s="6"/>
    </row>
    <row r="2439" spans="19:20" x14ac:dyDescent="0.3">
      <c r="S2439" s="3"/>
      <c r="T2439" s="4"/>
    </row>
    <row r="2440" spans="19:20" x14ac:dyDescent="0.3">
      <c r="S2440" s="5"/>
      <c r="T2440" s="6"/>
    </row>
    <row r="2441" spans="19:20" x14ac:dyDescent="0.3">
      <c r="S2441" s="3"/>
      <c r="T2441" s="4"/>
    </row>
    <row r="2442" spans="19:20" x14ac:dyDescent="0.3">
      <c r="S2442" s="5"/>
      <c r="T2442" s="6"/>
    </row>
    <row r="2443" spans="19:20" x14ac:dyDescent="0.3">
      <c r="S2443" s="3"/>
      <c r="T2443" s="4"/>
    </row>
    <row r="2444" spans="19:20" x14ac:dyDescent="0.3">
      <c r="S2444" s="5"/>
      <c r="T2444" s="6"/>
    </row>
    <row r="2445" spans="19:20" x14ac:dyDescent="0.3">
      <c r="S2445" s="3"/>
      <c r="T2445" s="4"/>
    </row>
    <row r="2446" spans="19:20" x14ac:dyDescent="0.3">
      <c r="S2446" s="5"/>
      <c r="T2446" s="6"/>
    </row>
    <row r="2447" spans="19:20" x14ac:dyDescent="0.3">
      <c r="S2447" s="3"/>
      <c r="T2447" s="4"/>
    </row>
    <row r="2448" spans="19:20" x14ac:dyDescent="0.3">
      <c r="S2448" s="5"/>
      <c r="T2448" s="6"/>
    </row>
    <row r="2449" spans="19:20" x14ac:dyDescent="0.3">
      <c r="S2449" s="3"/>
      <c r="T2449" s="4"/>
    </row>
    <row r="2450" spans="19:20" x14ac:dyDescent="0.3">
      <c r="S2450" s="5"/>
      <c r="T2450" s="6"/>
    </row>
    <row r="2451" spans="19:20" x14ac:dyDescent="0.3">
      <c r="S2451" s="3"/>
      <c r="T2451" s="4"/>
    </row>
    <row r="2452" spans="19:20" x14ac:dyDescent="0.3">
      <c r="S2452" s="5"/>
      <c r="T2452" s="6"/>
    </row>
    <row r="2453" spans="19:20" x14ac:dyDescent="0.3">
      <c r="S2453" s="3"/>
      <c r="T2453" s="4"/>
    </row>
    <row r="2454" spans="19:20" x14ac:dyDescent="0.3">
      <c r="S2454" s="5"/>
      <c r="T2454" s="6"/>
    </row>
    <row r="2455" spans="19:20" x14ac:dyDescent="0.3">
      <c r="S2455" s="3"/>
      <c r="T2455" s="4"/>
    </row>
    <row r="2456" spans="19:20" x14ac:dyDescent="0.3">
      <c r="S2456" s="5"/>
      <c r="T2456" s="6"/>
    </row>
    <row r="2457" spans="19:20" x14ac:dyDescent="0.3">
      <c r="S2457" s="3"/>
      <c r="T2457" s="4"/>
    </row>
    <row r="2458" spans="19:20" x14ac:dyDescent="0.3">
      <c r="S2458" s="5"/>
      <c r="T2458" s="6"/>
    </row>
    <row r="2459" spans="19:20" x14ac:dyDescent="0.3">
      <c r="S2459" s="3"/>
      <c r="T2459" s="4"/>
    </row>
    <row r="2460" spans="19:20" x14ac:dyDescent="0.3">
      <c r="S2460" s="5"/>
      <c r="T2460" s="6"/>
    </row>
    <row r="2461" spans="19:20" x14ac:dyDescent="0.3">
      <c r="S2461" s="3"/>
      <c r="T2461" s="4"/>
    </row>
    <row r="2462" spans="19:20" x14ac:dyDescent="0.3">
      <c r="S2462" s="5"/>
      <c r="T2462" s="6"/>
    </row>
    <row r="2463" spans="19:20" x14ac:dyDescent="0.3">
      <c r="S2463" s="3"/>
      <c r="T2463" s="4"/>
    </row>
    <row r="2464" spans="19:20" x14ac:dyDescent="0.3">
      <c r="S2464" s="5"/>
      <c r="T2464" s="6"/>
    </row>
    <row r="2465" spans="19:20" x14ac:dyDescent="0.3">
      <c r="S2465" s="3"/>
      <c r="T2465" s="4"/>
    </row>
    <row r="2466" spans="19:20" x14ac:dyDescent="0.3">
      <c r="S2466" s="5"/>
      <c r="T2466" s="6"/>
    </row>
    <row r="2467" spans="19:20" x14ac:dyDescent="0.3">
      <c r="S2467" s="3"/>
      <c r="T2467" s="4"/>
    </row>
    <row r="2468" spans="19:20" x14ac:dyDescent="0.3">
      <c r="S2468" s="5"/>
      <c r="T2468" s="6"/>
    </row>
    <row r="2469" spans="19:20" x14ac:dyDescent="0.3">
      <c r="S2469" s="3"/>
      <c r="T2469" s="4"/>
    </row>
    <row r="2470" spans="19:20" x14ac:dyDescent="0.3">
      <c r="S2470" s="5"/>
      <c r="T2470" s="6"/>
    </row>
    <row r="2471" spans="19:20" x14ac:dyDescent="0.3">
      <c r="S2471" s="3"/>
      <c r="T2471" s="4"/>
    </row>
    <row r="2472" spans="19:20" x14ac:dyDescent="0.3">
      <c r="S2472" s="5"/>
      <c r="T2472" s="6"/>
    </row>
    <row r="2473" spans="19:20" x14ac:dyDescent="0.3">
      <c r="S2473" s="3"/>
      <c r="T2473" s="4"/>
    </row>
    <row r="2474" spans="19:20" x14ac:dyDescent="0.3">
      <c r="S2474" s="5"/>
      <c r="T2474" s="6"/>
    </row>
    <row r="2475" spans="19:20" x14ac:dyDescent="0.3">
      <c r="S2475" s="3"/>
      <c r="T2475" s="4"/>
    </row>
    <row r="2476" spans="19:20" x14ac:dyDescent="0.3">
      <c r="S2476" s="5"/>
      <c r="T2476" s="6"/>
    </row>
    <row r="2477" spans="19:20" x14ac:dyDescent="0.3">
      <c r="S2477" s="3"/>
      <c r="T2477" s="4"/>
    </row>
    <row r="2478" spans="19:20" x14ac:dyDescent="0.3">
      <c r="S2478" s="5"/>
      <c r="T2478" s="6"/>
    </row>
    <row r="2479" spans="19:20" x14ac:dyDescent="0.3">
      <c r="S2479" s="3"/>
      <c r="T2479" s="4"/>
    </row>
    <row r="2480" spans="19:20" x14ac:dyDescent="0.3">
      <c r="S2480" s="5"/>
      <c r="T2480" s="6"/>
    </row>
    <row r="2481" spans="19:20" x14ac:dyDescent="0.3">
      <c r="S2481" s="3"/>
      <c r="T2481" s="4"/>
    </row>
    <row r="2482" spans="19:20" x14ac:dyDescent="0.3">
      <c r="S2482" s="5"/>
      <c r="T2482" s="6"/>
    </row>
    <row r="2483" spans="19:20" x14ac:dyDescent="0.3">
      <c r="S2483" s="3"/>
      <c r="T2483" s="4"/>
    </row>
    <row r="2484" spans="19:20" x14ac:dyDescent="0.3">
      <c r="S2484" s="5"/>
      <c r="T2484" s="6"/>
    </row>
    <row r="2485" spans="19:20" x14ac:dyDescent="0.3">
      <c r="S2485" s="3"/>
      <c r="T2485" s="4"/>
    </row>
    <row r="2486" spans="19:20" x14ac:dyDescent="0.3">
      <c r="S2486" s="5"/>
      <c r="T2486" s="6"/>
    </row>
    <row r="2487" spans="19:20" x14ac:dyDescent="0.3">
      <c r="S2487" s="3"/>
      <c r="T2487" s="4"/>
    </row>
    <row r="2488" spans="19:20" x14ac:dyDescent="0.3">
      <c r="S2488" s="5"/>
      <c r="T2488" s="6"/>
    </row>
    <row r="2489" spans="19:20" x14ac:dyDescent="0.3">
      <c r="S2489" s="3"/>
      <c r="T2489" s="4"/>
    </row>
    <row r="2490" spans="19:20" x14ac:dyDescent="0.3">
      <c r="S2490" s="5"/>
      <c r="T2490" s="6"/>
    </row>
    <row r="2491" spans="19:20" x14ac:dyDescent="0.3">
      <c r="S2491" s="3"/>
      <c r="T2491" s="4"/>
    </row>
    <row r="2492" spans="19:20" x14ac:dyDescent="0.3">
      <c r="S2492" s="5"/>
      <c r="T2492" s="6"/>
    </row>
    <row r="2493" spans="19:20" x14ac:dyDescent="0.3">
      <c r="S2493" s="3"/>
      <c r="T2493" s="4"/>
    </row>
    <row r="2494" spans="19:20" x14ac:dyDescent="0.3">
      <c r="S2494" s="5"/>
      <c r="T2494" s="6"/>
    </row>
    <row r="2495" spans="19:20" x14ac:dyDescent="0.3">
      <c r="S2495" s="3"/>
      <c r="T2495" s="4"/>
    </row>
    <row r="2496" spans="19:20" x14ac:dyDescent="0.3">
      <c r="S2496" s="5"/>
      <c r="T2496" s="6"/>
    </row>
    <row r="2497" spans="19:20" x14ac:dyDescent="0.3">
      <c r="S2497" s="3"/>
      <c r="T2497" s="4"/>
    </row>
    <row r="2498" spans="19:20" x14ac:dyDescent="0.3">
      <c r="S2498" s="5"/>
      <c r="T2498" s="6"/>
    </row>
    <row r="2499" spans="19:20" x14ac:dyDescent="0.3">
      <c r="S2499" s="3"/>
      <c r="T2499" s="4"/>
    </row>
    <row r="2500" spans="19:20" x14ac:dyDescent="0.3">
      <c r="S2500" s="5"/>
      <c r="T2500" s="6"/>
    </row>
    <row r="2501" spans="19:20" x14ac:dyDescent="0.3">
      <c r="S2501" s="3"/>
      <c r="T2501" s="4"/>
    </row>
    <row r="2502" spans="19:20" x14ac:dyDescent="0.3">
      <c r="S2502" s="5"/>
      <c r="T2502" s="6"/>
    </row>
    <row r="2503" spans="19:20" x14ac:dyDescent="0.3">
      <c r="S2503" s="3"/>
      <c r="T2503" s="4"/>
    </row>
    <row r="2504" spans="19:20" x14ac:dyDescent="0.3">
      <c r="S2504" s="5"/>
      <c r="T2504" s="6"/>
    </row>
    <row r="2505" spans="19:20" x14ac:dyDescent="0.3">
      <c r="S2505" s="3"/>
      <c r="T2505" s="4"/>
    </row>
    <row r="2506" spans="19:20" x14ac:dyDescent="0.3">
      <c r="S2506" s="5"/>
      <c r="T2506" s="6"/>
    </row>
    <row r="2507" spans="19:20" x14ac:dyDescent="0.3">
      <c r="S2507" s="3"/>
      <c r="T2507" s="4"/>
    </row>
    <row r="2508" spans="19:20" x14ac:dyDescent="0.3">
      <c r="S2508" s="5"/>
      <c r="T2508" s="6"/>
    </row>
    <row r="2509" spans="19:20" x14ac:dyDescent="0.3">
      <c r="S2509" s="3"/>
      <c r="T2509" s="4"/>
    </row>
    <row r="2510" spans="19:20" x14ac:dyDescent="0.3">
      <c r="S2510" s="5"/>
      <c r="T2510" s="6"/>
    </row>
    <row r="2511" spans="19:20" x14ac:dyDescent="0.3">
      <c r="S2511" s="3"/>
      <c r="T2511" s="4"/>
    </row>
    <row r="2512" spans="19:20" x14ac:dyDescent="0.3">
      <c r="S2512" s="5"/>
      <c r="T2512" s="6"/>
    </row>
    <row r="2513" spans="19:20" x14ac:dyDescent="0.3">
      <c r="S2513" s="3"/>
      <c r="T2513" s="4"/>
    </row>
    <row r="2514" spans="19:20" x14ac:dyDescent="0.3">
      <c r="S2514" s="5"/>
      <c r="T2514" s="6"/>
    </row>
    <row r="2515" spans="19:20" x14ac:dyDescent="0.3">
      <c r="S2515" s="3"/>
      <c r="T2515" s="4"/>
    </row>
    <row r="2516" spans="19:20" x14ac:dyDescent="0.3">
      <c r="S2516" s="5"/>
      <c r="T2516" s="6"/>
    </row>
    <row r="2517" spans="19:20" x14ac:dyDescent="0.3">
      <c r="S2517" s="3"/>
      <c r="T2517" s="4"/>
    </row>
    <row r="2518" spans="19:20" x14ac:dyDescent="0.3">
      <c r="S2518" s="5"/>
      <c r="T2518" s="6"/>
    </row>
    <row r="2519" spans="19:20" x14ac:dyDescent="0.3">
      <c r="S2519" s="3"/>
      <c r="T2519" s="4"/>
    </row>
    <row r="2520" spans="19:20" x14ac:dyDescent="0.3">
      <c r="S2520" s="5"/>
      <c r="T2520" s="6"/>
    </row>
    <row r="2521" spans="19:20" x14ac:dyDescent="0.3">
      <c r="S2521" s="3"/>
      <c r="T2521" s="4"/>
    </row>
    <row r="2522" spans="19:20" x14ac:dyDescent="0.3">
      <c r="S2522" s="5"/>
      <c r="T2522" s="6"/>
    </row>
    <row r="2523" spans="19:20" x14ac:dyDescent="0.3">
      <c r="S2523" s="3"/>
      <c r="T2523" s="4"/>
    </row>
    <row r="2524" spans="19:20" x14ac:dyDescent="0.3">
      <c r="S2524" s="5"/>
      <c r="T2524" s="6"/>
    </row>
    <row r="2525" spans="19:20" x14ac:dyDescent="0.3">
      <c r="S2525" s="3"/>
      <c r="T2525" s="4"/>
    </row>
    <row r="2526" spans="19:20" x14ac:dyDescent="0.3">
      <c r="S2526" s="5"/>
      <c r="T2526" s="6"/>
    </row>
    <row r="2527" spans="19:20" x14ac:dyDescent="0.3">
      <c r="S2527" s="3"/>
      <c r="T2527" s="4"/>
    </row>
    <row r="2528" spans="19:20" x14ac:dyDescent="0.3">
      <c r="S2528" s="5"/>
      <c r="T2528" s="6"/>
    </row>
    <row r="2529" spans="19:20" x14ac:dyDescent="0.3">
      <c r="S2529" s="3"/>
      <c r="T2529" s="4"/>
    </row>
    <row r="2530" spans="19:20" x14ac:dyDescent="0.3">
      <c r="S2530" s="5"/>
      <c r="T2530" s="6"/>
    </row>
    <row r="2531" spans="19:20" x14ac:dyDescent="0.3">
      <c r="S2531" s="3"/>
      <c r="T2531" s="4"/>
    </row>
    <row r="2532" spans="19:20" x14ac:dyDescent="0.3">
      <c r="S2532" s="5"/>
      <c r="T2532" s="6"/>
    </row>
    <row r="2533" spans="19:20" x14ac:dyDescent="0.3">
      <c r="S2533" s="3"/>
      <c r="T2533" s="4"/>
    </row>
    <row r="2534" spans="19:20" x14ac:dyDescent="0.3">
      <c r="S2534" s="5"/>
      <c r="T2534" s="6"/>
    </row>
    <row r="2535" spans="19:20" x14ac:dyDescent="0.3">
      <c r="S2535" s="3"/>
      <c r="T2535" s="4"/>
    </row>
    <row r="2536" spans="19:20" x14ac:dyDescent="0.3">
      <c r="S2536" s="5"/>
      <c r="T2536" s="6"/>
    </row>
    <row r="2537" spans="19:20" x14ac:dyDescent="0.3">
      <c r="S2537" s="3"/>
      <c r="T2537" s="4"/>
    </row>
    <row r="2538" spans="19:20" x14ac:dyDescent="0.3">
      <c r="S2538" s="5"/>
      <c r="T2538" s="6"/>
    </row>
    <row r="2539" spans="19:20" x14ac:dyDescent="0.3">
      <c r="S2539" s="3"/>
      <c r="T2539" s="4"/>
    </row>
    <row r="2540" spans="19:20" x14ac:dyDescent="0.3">
      <c r="S2540" s="5"/>
      <c r="T2540" s="6"/>
    </row>
    <row r="2541" spans="19:20" x14ac:dyDescent="0.3">
      <c r="S2541" s="3"/>
      <c r="T2541" s="4"/>
    </row>
    <row r="2542" spans="19:20" x14ac:dyDescent="0.3">
      <c r="S2542" s="5"/>
      <c r="T2542" s="6"/>
    </row>
    <row r="2543" spans="19:20" x14ac:dyDescent="0.3">
      <c r="S2543" s="3"/>
      <c r="T2543" s="4"/>
    </row>
    <row r="2544" spans="19:20" x14ac:dyDescent="0.3">
      <c r="S2544" s="5"/>
      <c r="T2544" s="6"/>
    </row>
    <row r="2545" spans="19:20" x14ac:dyDescent="0.3">
      <c r="S2545" s="3"/>
      <c r="T2545" s="4"/>
    </row>
    <row r="2546" spans="19:20" x14ac:dyDescent="0.3">
      <c r="S2546" s="5"/>
      <c r="T2546" s="6"/>
    </row>
    <row r="2547" spans="19:20" x14ac:dyDescent="0.3">
      <c r="S2547" s="3"/>
      <c r="T2547" s="4"/>
    </row>
    <row r="2548" spans="19:20" x14ac:dyDescent="0.3">
      <c r="S2548" s="5"/>
      <c r="T2548" s="6"/>
    </row>
    <row r="2549" spans="19:20" x14ac:dyDescent="0.3">
      <c r="S2549" s="3"/>
      <c r="T2549" s="4"/>
    </row>
    <row r="2550" spans="19:20" x14ac:dyDescent="0.3">
      <c r="S2550" s="5"/>
      <c r="T2550" s="6"/>
    </row>
    <row r="2551" spans="19:20" x14ac:dyDescent="0.3">
      <c r="S2551" s="3"/>
      <c r="T2551" s="4"/>
    </row>
    <row r="2552" spans="19:20" x14ac:dyDescent="0.3">
      <c r="S2552" s="5"/>
      <c r="T2552" s="6"/>
    </row>
    <row r="2553" spans="19:20" x14ac:dyDescent="0.3">
      <c r="S2553" s="3"/>
      <c r="T2553" s="4"/>
    </row>
    <row r="2554" spans="19:20" x14ac:dyDescent="0.3">
      <c r="S2554" s="5"/>
      <c r="T2554" s="6"/>
    </row>
    <row r="2555" spans="19:20" x14ac:dyDescent="0.3">
      <c r="S2555" s="3"/>
      <c r="T2555" s="4"/>
    </row>
    <row r="2556" spans="19:20" x14ac:dyDescent="0.3">
      <c r="S2556" s="5"/>
      <c r="T2556" s="6"/>
    </row>
    <row r="2557" spans="19:20" x14ac:dyDescent="0.3">
      <c r="S2557" s="3"/>
      <c r="T2557" s="4"/>
    </row>
    <row r="2558" spans="19:20" x14ac:dyDescent="0.3">
      <c r="S2558" s="5"/>
      <c r="T2558" s="6"/>
    </row>
    <row r="2559" spans="19:20" x14ac:dyDescent="0.3">
      <c r="S2559" s="3"/>
      <c r="T2559" s="4"/>
    </row>
    <row r="2560" spans="19:20" x14ac:dyDescent="0.3">
      <c r="S2560" s="5"/>
      <c r="T2560" s="6"/>
    </row>
    <row r="2561" spans="19:20" x14ac:dyDescent="0.3">
      <c r="S2561" s="3"/>
      <c r="T2561" s="4"/>
    </row>
    <row r="2562" spans="19:20" x14ac:dyDescent="0.3">
      <c r="S2562" s="5"/>
      <c r="T2562" s="6"/>
    </row>
    <row r="2563" spans="19:20" x14ac:dyDescent="0.3">
      <c r="S2563" s="3"/>
      <c r="T2563" s="4"/>
    </row>
    <row r="2564" spans="19:20" x14ac:dyDescent="0.3">
      <c r="S2564" s="5"/>
      <c r="T2564" s="6"/>
    </row>
    <row r="2565" spans="19:20" x14ac:dyDescent="0.3">
      <c r="S2565" s="3"/>
      <c r="T2565" s="4"/>
    </row>
    <row r="2566" spans="19:20" x14ac:dyDescent="0.3">
      <c r="S2566" s="5"/>
      <c r="T2566" s="6"/>
    </row>
    <row r="2567" spans="19:20" x14ac:dyDescent="0.3">
      <c r="S2567" s="3"/>
      <c r="T2567" s="4"/>
    </row>
    <row r="2568" spans="19:20" x14ac:dyDescent="0.3">
      <c r="S2568" s="5"/>
      <c r="T2568" s="6"/>
    </row>
    <row r="2569" spans="19:20" x14ac:dyDescent="0.3">
      <c r="S2569" s="3"/>
      <c r="T2569" s="4"/>
    </row>
    <row r="2570" spans="19:20" x14ac:dyDescent="0.3">
      <c r="S2570" s="5"/>
      <c r="T2570" s="6"/>
    </row>
    <row r="2571" spans="19:20" x14ac:dyDescent="0.3">
      <c r="S2571" s="3"/>
      <c r="T2571" s="4"/>
    </row>
    <row r="2572" spans="19:20" x14ac:dyDescent="0.3">
      <c r="S2572" s="5"/>
      <c r="T2572" s="6"/>
    </row>
    <row r="2573" spans="19:20" x14ac:dyDescent="0.3">
      <c r="S2573" s="3"/>
      <c r="T2573" s="4"/>
    </row>
    <row r="2574" spans="19:20" x14ac:dyDescent="0.3">
      <c r="S2574" s="5"/>
      <c r="T2574" s="6"/>
    </row>
    <row r="2575" spans="19:20" x14ac:dyDescent="0.3">
      <c r="S2575" s="3"/>
      <c r="T2575" s="4"/>
    </row>
    <row r="2576" spans="19:20" x14ac:dyDescent="0.3">
      <c r="S2576" s="5"/>
      <c r="T2576" s="6"/>
    </row>
    <row r="2577" spans="19:20" x14ac:dyDescent="0.3">
      <c r="S2577" s="3"/>
      <c r="T2577" s="4"/>
    </row>
    <row r="2578" spans="19:20" x14ac:dyDescent="0.3">
      <c r="S2578" s="5"/>
      <c r="T2578" s="6"/>
    </row>
    <row r="2579" spans="19:20" x14ac:dyDescent="0.3">
      <c r="S2579" s="3"/>
      <c r="T2579" s="4"/>
    </row>
    <row r="2580" spans="19:20" x14ac:dyDescent="0.3">
      <c r="S2580" s="5"/>
      <c r="T2580" s="6"/>
    </row>
    <row r="2581" spans="19:20" x14ac:dyDescent="0.3">
      <c r="S2581" s="3"/>
      <c r="T2581" s="4"/>
    </row>
    <row r="2582" spans="19:20" x14ac:dyDescent="0.3">
      <c r="S2582" s="5"/>
      <c r="T2582" s="6"/>
    </row>
    <row r="2583" spans="19:20" x14ac:dyDescent="0.3">
      <c r="S2583" s="3"/>
      <c r="T2583" s="4"/>
    </row>
    <row r="2584" spans="19:20" x14ac:dyDescent="0.3">
      <c r="S2584" s="5"/>
      <c r="T2584" s="6"/>
    </row>
    <row r="2585" spans="19:20" x14ac:dyDescent="0.3">
      <c r="S2585" s="3"/>
      <c r="T2585" s="4"/>
    </row>
    <row r="2586" spans="19:20" x14ac:dyDescent="0.3">
      <c r="S2586" s="5"/>
      <c r="T2586" s="6"/>
    </row>
    <row r="2587" spans="19:20" x14ac:dyDescent="0.3">
      <c r="S2587" s="3"/>
      <c r="T2587" s="4"/>
    </row>
    <row r="2588" spans="19:20" x14ac:dyDescent="0.3">
      <c r="S2588" s="5"/>
      <c r="T2588" s="6"/>
    </row>
    <row r="2589" spans="19:20" x14ac:dyDescent="0.3">
      <c r="S2589" s="3"/>
      <c r="T2589" s="4"/>
    </row>
    <row r="2590" spans="19:20" x14ac:dyDescent="0.3">
      <c r="S2590" s="5"/>
      <c r="T2590" s="6"/>
    </row>
    <row r="2591" spans="19:20" x14ac:dyDescent="0.3">
      <c r="S2591" s="3"/>
      <c r="T2591" s="4"/>
    </row>
    <row r="2592" spans="19:20" x14ac:dyDescent="0.3">
      <c r="S2592" s="5"/>
      <c r="T2592" s="6"/>
    </row>
    <row r="2593" spans="19:20" x14ac:dyDescent="0.3">
      <c r="S2593" s="3"/>
      <c r="T2593" s="4"/>
    </row>
    <row r="2594" spans="19:20" x14ac:dyDescent="0.3">
      <c r="S2594" s="5"/>
      <c r="T2594" s="6"/>
    </row>
    <row r="2595" spans="19:20" x14ac:dyDescent="0.3">
      <c r="S2595" s="3"/>
      <c r="T2595" s="4"/>
    </row>
    <row r="2596" spans="19:20" x14ac:dyDescent="0.3">
      <c r="S2596" s="5"/>
      <c r="T2596" s="6"/>
    </row>
    <row r="2597" spans="19:20" x14ac:dyDescent="0.3">
      <c r="S2597" s="3"/>
      <c r="T2597" s="4"/>
    </row>
    <row r="2598" spans="19:20" x14ac:dyDescent="0.3">
      <c r="S2598" s="5"/>
      <c r="T2598" s="6"/>
    </row>
    <row r="2599" spans="19:20" x14ac:dyDescent="0.3">
      <c r="S2599" s="3"/>
      <c r="T2599" s="4"/>
    </row>
    <row r="2600" spans="19:20" x14ac:dyDescent="0.3">
      <c r="S2600" s="5"/>
      <c r="T2600" s="6"/>
    </row>
    <row r="2601" spans="19:20" x14ac:dyDescent="0.3">
      <c r="S2601" s="3"/>
      <c r="T2601" s="4"/>
    </row>
    <row r="2602" spans="19:20" x14ac:dyDescent="0.3">
      <c r="S2602" s="5"/>
      <c r="T2602" s="6"/>
    </row>
    <row r="2603" spans="19:20" x14ac:dyDescent="0.3">
      <c r="S2603" s="3"/>
      <c r="T2603" s="4"/>
    </row>
    <row r="2604" spans="19:20" x14ac:dyDescent="0.3">
      <c r="S2604" s="5"/>
      <c r="T2604" s="6"/>
    </row>
    <row r="2605" spans="19:20" x14ac:dyDescent="0.3">
      <c r="S2605" s="3"/>
      <c r="T2605" s="4"/>
    </row>
    <row r="2606" spans="19:20" x14ac:dyDescent="0.3">
      <c r="S2606" s="5"/>
      <c r="T2606" s="6"/>
    </row>
    <row r="2607" spans="19:20" x14ac:dyDescent="0.3">
      <c r="S2607" s="3"/>
      <c r="T2607" s="4"/>
    </row>
    <row r="2608" spans="19:20" x14ac:dyDescent="0.3">
      <c r="S2608" s="5"/>
      <c r="T2608" s="6"/>
    </row>
    <row r="2609" spans="19:20" x14ac:dyDescent="0.3">
      <c r="S2609" s="3"/>
      <c r="T2609" s="4"/>
    </row>
    <row r="2610" spans="19:20" x14ac:dyDescent="0.3">
      <c r="S2610" s="5"/>
      <c r="T2610" s="6"/>
    </row>
    <row r="2611" spans="19:20" x14ac:dyDescent="0.3">
      <c r="S2611" s="3"/>
      <c r="T2611" s="4"/>
    </row>
    <row r="2612" spans="19:20" x14ac:dyDescent="0.3">
      <c r="S2612" s="5"/>
      <c r="T2612" s="6"/>
    </row>
    <row r="2613" spans="19:20" x14ac:dyDescent="0.3">
      <c r="S2613" s="3"/>
      <c r="T2613" s="4"/>
    </row>
    <row r="2614" spans="19:20" x14ac:dyDescent="0.3">
      <c r="S2614" s="5"/>
      <c r="T2614" s="6"/>
    </row>
    <row r="2615" spans="19:20" x14ac:dyDescent="0.3">
      <c r="S2615" s="3"/>
      <c r="T2615" s="4"/>
    </row>
    <row r="2616" spans="19:20" x14ac:dyDescent="0.3">
      <c r="S2616" s="5"/>
      <c r="T2616" s="6"/>
    </row>
    <row r="2617" spans="19:20" x14ac:dyDescent="0.3">
      <c r="S2617" s="3"/>
      <c r="T2617" s="4"/>
    </row>
    <row r="2618" spans="19:20" x14ac:dyDescent="0.3">
      <c r="S2618" s="5"/>
      <c r="T2618" s="6"/>
    </row>
    <row r="2619" spans="19:20" x14ac:dyDescent="0.3">
      <c r="S2619" s="3"/>
      <c r="T2619" s="4"/>
    </row>
    <row r="2620" spans="19:20" x14ac:dyDescent="0.3">
      <c r="S2620" s="5"/>
      <c r="T2620" s="6"/>
    </row>
    <row r="2621" spans="19:20" x14ac:dyDescent="0.3">
      <c r="S2621" s="3"/>
      <c r="T2621" s="4"/>
    </row>
    <row r="2622" spans="19:20" x14ac:dyDescent="0.3">
      <c r="S2622" s="5"/>
      <c r="T2622" s="6"/>
    </row>
    <row r="2623" spans="19:20" x14ac:dyDescent="0.3">
      <c r="S2623" s="3"/>
      <c r="T2623" s="4"/>
    </row>
    <row r="2624" spans="19:20" x14ac:dyDescent="0.3">
      <c r="S2624" s="5"/>
      <c r="T2624" s="6"/>
    </row>
    <row r="2625" spans="19:20" x14ac:dyDescent="0.3">
      <c r="S2625" s="3"/>
      <c r="T2625" s="4"/>
    </row>
    <row r="2626" spans="19:20" x14ac:dyDescent="0.3">
      <c r="S2626" s="5"/>
      <c r="T2626" s="6"/>
    </row>
    <row r="2627" spans="19:20" x14ac:dyDescent="0.3">
      <c r="S2627" s="3"/>
      <c r="T2627" s="4"/>
    </row>
    <row r="2628" spans="19:20" x14ac:dyDescent="0.3">
      <c r="S2628" s="5"/>
      <c r="T2628" s="6"/>
    </row>
    <row r="2629" spans="19:20" x14ac:dyDescent="0.3">
      <c r="S2629" s="3"/>
      <c r="T2629" s="4"/>
    </row>
    <row r="2630" spans="19:20" x14ac:dyDescent="0.3">
      <c r="S2630" s="5"/>
      <c r="T2630" s="6"/>
    </row>
    <row r="2631" spans="19:20" x14ac:dyDescent="0.3">
      <c r="S2631" s="3"/>
      <c r="T2631" s="4"/>
    </row>
    <row r="2632" spans="19:20" x14ac:dyDescent="0.3">
      <c r="S2632" s="5"/>
      <c r="T2632" s="6"/>
    </row>
    <row r="2633" spans="19:20" x14ac:dyDescent="0.3">
      <c r="S2633" s="3"/>
      <c r="T2633" s="4"/>
    </row>
    <row r="2634" spans="19:20" x14ac:dyDescent="0.3">
      <c r="S2634" s="5"/>
      <c r="T2634" s="6"/>
    </row>
    <row r="2635" spans="19:20" x14ac:dyDescent="0.3">
      <c r="S2635" s="3"/>
      <c r="T2635" s="4"/>
    </row>
    <row r="2636" spans="19:20" x14ac:dyDescent="0.3">
      <c r="S2636" s="5"/>
      <c r="T2636" s="6"/>
    </row>
    <row r="2637" spans="19:20" x14ac:dyDescent="0.3">
      <c r="S2637" s="3"/>
      <c r="T2637" s="4"/>
    </row>
    <row r="2638" spans="19:20" x14ac:dyDescent="0.3">
      <c r="S2638" s="5"/>
      <c r="T2638" s="6"/>
    </row>
    <row r="2639" spans="19:20" x14ac:dyDescent="0.3">
      <c r="S2639" s="3"/>
      <c r="T2639" s="4"/>
    </row>
    <row r="2640" spans="19:20" x14ac:dyDescent="0.3">
      <c r="S2640" s="5"/>
      <c r="T2640" s="6"/>
    </row>
    <row r="2641" spans="19:20" x14ac:dyDescent="0.3">
      <c r="S2641" s="3"/>
      <c r="T2641" s="4"/>
    </row>
    <row r="2642" spans="19:20" x14ac:dyDescent="0.3">
      <c r="S2642" s="5"/>
      <c r="T2642" s="6"/>
    </row>
    <row r="2643" spans="19:20" x14ac:dyDescent="0.3">
      <c r="S2643" s="3"/>
      <c r="T2643" s="4"/>
    </row>
    <row r="2644" spans="19:20" x14ac:dyDescent="0.3">
      <c r="S2644" s="5"/>
      <c r="T2644" s="6"/>
    </row>
    <row r="2645" spans="19:20" x14ac:dyDescent="0.3">
      <c r="S2645" s="3"/>
      <c r="T2645" s="4"/>
    </row>
    <row r="2646" spans="19:20" x14ac:dyDescent="0.3">
      <c r="S2646" s="5"/>
      <c r="T2646" s="6"/>
    </row>
    <row r="2647" spans="19:20" x14ac:dyDescent="0.3">
      <c r="S2647" s="3"/>
      <c r="T2647" s="4"/>
    </row>
    <row r="2648" spans="19:20" x14ac:dyDescent="0.3">
      <c r="S2648" s="5"/>
      <c r="T2648" s="6"/>
    </row>
    <row r="2649" spans="19:20" x14ac:dyDescent="0.3">
      <c r="S2649" s="3"/>
      <c r="T2649" s="4"/>
    </row>
    <row r="2650" spans="19:20" x14ac:dyDescent="0.3">
      <c r="S2650" s="5"/>
      <c r="T2650" s="6"/>
    </row>
    <row r="2651" spans="19:20" x14ac:dyDescent="0.3">
      <c r="S2651" s="3"/>
      <c r="T2651" s="4"/>
    </row>
    <row r="2652" spans="19:20" x14ac:dyDescent="0.3">
      <c r="S2652" s="5"/>
      <c r="T2652" s="6"/>
    </row>
    <row r="2653" spans="19:20" x14ac:dyDescent="0.3">
      <c r="S2653" s="3"/>
      <c r="T2653" s="4"/>
    </row>
    <row r="2654" spans="19:20" x14ac:dyDescent="0.3">
      <c r="S2654" s="5"/>
      <c r="T2654" s="6"/>
    </row>
    <row r="2655" spans="19:20" x14ac:dyDescent="0.3">
      <c r="S2655" s="3"/>
      <c r="T2655" s="4"/>
    </row>
    <row r="2656" spans="19:20" x14ac:dyDescent="0.3">
      <c r="S2656" s="5"/>
      <c r="T2656" s="6"/>
    </row>
    <row r="2657" spans="19:20" x14ac:dyDescent="0.3">
      <c r="S2657" s="3"/>
      <c r="T2657" s="4"/>
    </row>
    <row r="2658" spans="19:20" x14ac:dyDescent="0.3">
      <c r="S2658" s="5"/>
      <c r="T2658" s="6"/>
    </row>
    <row r="2659" spans="19:20" x14ac:dyDescent="0.3">
      <c r="S2659" s="3"/>
      <c r="T2659" s="4"/>
    </row>
    <row r="2660" spans="19:20" x14ac:dyDescent="0.3">
      <c r="S2660" s="5"/>
      <c r="T2660" s="6"/>
    </row>
    <row r="2661" spans="19:20" x14ac:dyDescent="0.3">
      <c r="S2661" s="3"/>
      <c r="T2661" s="4"/>
    </row>
    <row r="2662" spans="19:20" x14ac:dyDescent="0.3">
      <c r="S2662" s="5"/>
      <c r="T2662" s="6"/>
    </row>
    <row r="2663" spans="19:20" x14ac:dyDescent="0.3">
      <c r="S2663" s="3"/>
      <c r="T2663" s="4"/>
    </row>
    <row r="2664" spans="19:20" x14ac:dyDescent="0.3">
      <c r="S2664" s="5"/>
      <c r="T2664" s="6"/>
    </row>
    <row r="2665" spans="19:20" x14ac:dyDescent="0.3">
      <c r="S2665" s="3"/>
      <c r="T2665" s="4"/>
    </row>
    <row r="2666" spans="19:20" x14ac:dyDescent="0.3">
      <c r="S2666" s="5"/>
      <c r="T2666" s="6"/>
    </row>
    <row r="2667" spans="19:20" x14ac:dyDescent="0.3">
      <c r="S2667" s="3"/>
      <c r="T2667" s="4"/>
    </row>
    <row r="2668" spans="19:20" x14ac:dyDescent="0.3">
      <c r="S2668" s="5"/>
      <c r="T2668" s="6"/>
    </row>
    <row r="2669" spans="19:20" x14ac:dyDescent="0.3">
      <c r="S2669" s="3"/>
      <c r="T2669" s="4"/>
    </row>
    <row r="2670" spans="19:20" x14ac:dyDescent="0.3">
      <c r="S2670" s="5"/>
      <c r="T2670" s="6"/>
    </row>
    <row r="2671" spans="19:20" x14ac:dyDescent="0.3">
      <c r="S2671" s="3"/>
      <c r="T2671" s="4"/>
    </row>
    <row r="2672" spans="19:20" x14ac:dyDescent="0.3">
      <c r="S2672" s="5"/>
      <c r="T2672" s="6"/>
    </row>
    <row r="2673" spans="19:20" x14ac:dyDescent="0.3">
      <c r="S2673" s="3"/>
      <c r="T2673" s="4"/>
    </row>
    <row r="2674" spans="19:20" x14ac:dyDescent="0.3">
      <c r="S2674" s="5"/>
      <c r="T2674" s="6"/>
    </row>
    <row r="2675" spans="19:20" x14ac:dyDescent="0.3">
      <c r="S2675" s="3"/>
      <c r="T2675" s="4"/>
    </row>
    <row r="2676" spans="19:20" x14ac:dyDescent="0.3">
      <c r="S2676" s="5"/>
      <c r="T2676" s="6"/>
    </row>
    <row r="2677" spans="19:20" x14ac:dyDescent="0.3">
      <c r="S2677" s="3"/>
      <c r="T2677" s="4"/>
    </row>
    <row r="2678" spans="19:20" x14ac:dyDescent="0.3">
      <c r="S2678" s="5"/>
      <c r="T2678" s="6"/>
    </row>
    <row r="2679" spans="19:20" x14ac:dyDescent="0.3">
      <c r="S2679" s="3"/>
      <c r="T2679" s="4"/>
    </row>
    <row r="2680" spans="19:20" x14ac:dyDescent="0.3">
      <c r="S2680" s="5"/>
      <c r="T2680" s="6"/>
    </row>
    <row r="2681" spans="19:20" x14ac:dyDescent="0.3">
      <c r="S2681" s="3"/>
      <c r="T2681" s="4"/>
    </row>
    <row r="2682" spans="19:20" x14ac:dyDescent="0.3">
      <c r="S2682" s="5"/>
      <c r="T2682" s="6"/>
    </row>
    <row r="2683" spans="19:20" x14ac:dyDescent="0.3">
      <c r="S2683" s="3"/>
      <c r="T2683" s="4"/>
    </row>
    <row r="2684" spans="19:20" x14ac:dyDescent="0.3">
      <c r="S2684" s="5"/>
      <c r="T2684" s="6"/>
    </row>
    <row r="2685" spans="19:20" x14ac:dyDescent="0.3">
      <c r="S2685" s="3"/>
      <c r="T2685" s="4"/>
    </row>
    <row r="2686" spans="19:20" x14ac:dyDescent="0.3">
      <c r="S2686" s="5"/>
      <c r="T2686" s="6"/>
    </row>
    <row r="2687" spans="19:20" x14ac:dyDescent="0.3">
      <c r="S2687" s="3"/>
      <c r="T2687" s="4"/>
    </row>
    <row r="2688" spans="19:20" x14ac:dyDescent="0.3">
      <c r="S2688" s="5"/>
      <c r="T2688" s="6"/>
    </row>
    <row r="2689" spans="19:20" x14ac:dyDescent="0.3">
      <c r="S2689" s="3"/>
      <c r="T2689" s="4"/>
    </row>
    <row r="2690" spans="19:20" x14ac:dyDescent="0.3">
      <c r="S2690" s="5"/>
      <c r="T2690" s="6"/>
    </row>
    <row r="2691" spans="19:20" x14ac:dyDescent="0.3">
      <c r="S2691" s="3"/>
      <c r="T2691" s="4"/>
    </row>
    <row r="2692" spans="19:20" x14ac:dyDescent="0.3">
      <c r="S2692" s="5"/>
      <c r="T2692" s="6"/>
    </row>
    <row r="2693" spans="19:20" x14ac:dyDescent="0.3">
      <c r="S2693" s="3"/>
      <c r="T2693" s="4"/>
    </row>
    <row r="2694" spans="19:20" x14ac:dyDescent="0.3">
      <c r="S2694" s="5"/>
      <c r="T2694" s="6"/>
    </row>
    <row r="2695" spans="19:20" x14ac:dyDescent="0.3">
      <c r="S2695" s="3"/>
      <c r="T2695" s="4"/>
    </row>
    <row r="2696" spans="19:20" x14ac:dyDescent="0.3">
      <c r="S2696" s="5"/>
      <c r="T2696" s="6"/>
    </row>
    <row r="2697" spans="19:20" x14ac:dyDescent="0.3">
      <c r="S2697" s="3"/>
      <c r="T2697" s="4"/>
    </row>
    <row r="2698" spans="19:20" x14ac:dyDescent="0.3">
      <c r="S2698" s="5"/>
      <c r="T2698" s="6"/>
    </row>
    <row r="2699" spans="19:20" x14ac:dyDescent="0.3">
      <c r="S2699" s="3"/>
      <c r="T2699" s="4"/>
    </row>
    <row r="2700" spans="19:20" x14ac:dyDescent="0.3">
      <c r="S2700" s="5"/>
      <c r="T2700" s="6"/>
    </row>
    <row r="2701" spans="19:20" x14ac:dyDescent="0.3">
      <c r="S2701" s="3"/>
      <c r="T2701" s="4"/>
    </row>
    <row r="2702" spans="19:20" x14ac:dyDescent="0.3">
      <c r="S2702" s="5"/>
      <c r="T2702" s="6"/>
    </row>
    <row r="2703" spans="19:20" x14ac:dyDescent="0.3">
      <c r="S2703" s="3"/>
      <c r="T2703" s="4"/>
    </row>
    <row r="2704" spans="19:20" x14ac:dyDescent="0.3">
      <c r="S2704" s="5"/>
      <c r="T2704" s="6"/>
    </row>
    <row r="2705" spans="19:20" x14ac:dyDescent="0.3">
      <c r="S2705" s="3"/>
      <c r="T2705" s="4"/>
    </row>
    <row r="2706" spans="19:20" x14ac:dyDescent="0.3">
      <c r="S2706" s="5"/>
      <c r="T2706" s="6"/>
    </row>
    <row r="2707" spans="19:20" x14ac:dyDescent="0.3">
      <c r="S2707" s="3"/>
      <c r="T2707" s="4"/>
    </row>
    <row r="2708" spans="19:20" x14ac:dyDescent="0.3">
      <c r="S2708" s="5"/>
      <c r="T2708" s="6"/>
    </row>
    <row r="2709" spans="19:20" x14ac:dyDescent="0.3">
      <c r="S2709" s="3"/>
      <c r="T2709" s="4"/>
    </row>
    <row r="2710" spans="19:20" x14ac:dyDescent="0.3">
      <c r="S2710" s="5"/>
      <c r="T2710" s="6"/>
    </row>
    <row r="2711" spans="19:20" x14ac:dyDescent="0.3">
      <c r="S2711" s="3"/>
      <c r="T2711" s="4"/>
    </row>
    <row r="2712" spans="19:20" x14ac:dyDescent="0.3">
      <c r="S2712" s="5"/>
      <c r="T2712" s="6"/>
    </row>
    <row r="2713" spans="19:20" x14ac:dyDescent="0.3">
      <c r="S2713" s="3"/>
      <c r="T2713" s="4"/>
    </row>
    <row r="2714" spans="19:20" x14ac:dyDescent="0.3">
      <c r="S2714" s="5"/>
      <c r="T2714" s="6"/>
    </row>
    <row r="2715" spans="19:20" x14ac:dyDescent="0.3">
      <c r="S2715" s="3"/>
      <c r="T2715" s="4"/>
    </row>
    <row r="2716" spans="19:20" x14ac:dyDescent="0.3">
      <c r="S2716" s="5"/>
      <c r="T2716" s="6"/>
    </row>
    <row r="2717" spans="19:20" x14ac:dyDescent="0.3">
      <c r="S2717" s="3"/>
      <c r="T2717" s="4"/>
    </row>
    <row r="2718" spans="19:20" x14ac:dyDescent="0.3">
      <c r="S2718" s="5"/>
      <c r="T2718" s="6"/>
    </row>
    <row r="2719" spans="19:20" x14ac:dyDescent="0.3">
      <c r="S2719" s="3"/>
      <c r="T2719" s="4"/>
    </row>
    <row r="2720" spans="19:20" x14ac:dyDescent="0.3">
      <c r="S2720" s="5"/>
      <c r="T2720" s="6"/>
    </row>
    <row r="2721" spans="19:20" x14ac:dyDescent="0.3">
      <c r="S2721" s="3"/>
      <c r="T2721" s="4"/>
    </row>
    <row r="2722" spans="19:20" x14ac:dyDescent="0.3">
      <c r="S2722" s="5"/>
      <c r="T2722" s="6"/>
    </row>
    <row r="2723" spans="19:20" x14ac:dyDescent="0.3">
      <c r="S2723" s="3"/>
      <c r="T2723" s="4"/>
    </row>
    <row r="2724" spans="19:20" x14ac:dyDescent="0.3">
      <c r="S2724" s="5"/>
      <c r="T2724" s="6"/>
    </row>
    <row r="2725" spans="19:20" x14ac:dyDescent="0.3">
      <c r="S2725" s="3"/>
      <c r="T2725" s="4"/>
    </row>
    <row r="2726" spans="19:20" x14ac:dyDescent="0.3">
      <c r="S2726" s="5"/>
      <c r="T2726" s="6"/>
    </row>
    <row r="2727" spans="19:20" x14ac:dyDescent="0.3">
      <c r="S2727" s="3"/>
      <c r="T2727" s="4"/>
    </row>
    <row r="2728" spans="19:20" x14ac:dyDescent="0.3">
      <c r="S2728" s="5"/>
      <c r="T2728" s="6"/>
    </row>
    <row r="2729" spans="19:20" x14ac:dyDescent="0.3">
      <c r="S2729" s="3"/>
      <c r="T2729" s="4"/>
    </row>
    <row r="2730" spans="19:20" x14ac:dyDescent="0.3">
      <c r="S2730" s="5"/>
      <c r="T2730" s="6"/>
    </row>
    <row r="2731" spans="19:20" x14ac:dyDescent="0.3">
      <c r="S2731" s="3"/>
      <c r="T2731" s="4"/>
    </row>
    <row r="2732" spans="19:20" x14ac:dyDescent="0.3">
      <c r="S2732" s="5"/>
      <c r="T2732" s="6"/>
    </row>
    <row r="2733" spans="19:20" x14ac:dyDescent="0.3">
      <c r="S2733" s="3"/>
      <c r="T2733" s="4"/>
    </row>
    <row r="2734" spans="19:20" x14ac:dyDescent="0.3">
      <c r="S2734" s="5"/>
      <c r="T2734" s="6"/>
    </row>
    <row r="2735" spans="19:20" x14ac:dyDescent="0.3">
      <c r="S2735" s="3"/>
      <c r="T2735" s="4"/>
    </row>
    <row r="2736" spans="19:20" x14ac:dyDescent="0.3">
      <c r="S2736" s="5"/>
      <c r="T2736" s="6"/>
    </row>
    <row r="2737" spans="19:20" x14ac:dyDescent="0.3">
      <c r="S2737" s="3"/>
      <c r="T2737" s="4"/>
    </row>
    <row r="2738" spans="19:20" x14ac:dyDescent="0.3">
      <c r="S2738" s="5"/>
      <c r="T2738" s="6"/>
    </row>
    <row r="2739" spans="19:20" x14ac:dyDescent="0.3">
      <c r="S2739" s="3"/>
      <c r="T2739" s="4"/>
    </row>
    <row r="2740" spans="19:20" x14ac:dyDescent="0.3">
      <c r="S2740" s="5"/>
      <c r="T2740" s="6"/>
    </row>
    <row r="2741" spans="19:20" x14ac:dyDescent="0.3">
      <c r="S2741" s="3"/>
      <c r="T2741" s="4"/>
    </row>
    <row r="2742" spans="19:20" x14ac:dyDescent="0.3">
      <c r="S2742" s="5"/>
      <c r="T2742" s="6"/>
    </row>
    <row r="2743" spans="19:20" x14ac:dyDescent="0.3">
      <c r="S2743" s="3"/>
      <c r="T2743" s="4"/>
    </row>
    <row r="2744" spans="19:20" x14ac:dyDescent="0.3">
      <c r="S2744" s="5"/>
      <c r="T2744" s="6"/>
    </row>
    <row r="2745" spans="19:20" x14ac:dyDescent="0.3">
      <c r="S2745" s="3"/>
      <c r="T2745" s="4"/>
    </row>
    <row r="2746" spans="19:20" x14ac:dyDescent="0.3">
      <c r="S2746" s="5"/>
      <c r="T2746" s="6"/>
    </row>
    <row r="2747" spans="19:20" x14ac:dyDescent="0.3">
      <c r="S2747" s="3"/>
      <c r="T2747" s="4"/>
    </row>
    <row r="2748" spans="19:20" x14ac:dyDescent="0.3">
      <c r="S2748" s="5"/>
      <c r="T2748" s="6"/>
    </row>
    <row r="2749" spans="19:20" x14ac:dyDescent="0.3">
      <c r="S2749" s="3"/>
      <c r="T2749" s="4"/>
    </row>
    <row r="2750" spans="19:20" x14ac:dyDescent="0.3">
      <c r="S2750" s="5"/>
      <c r="T2750" s="6"/>
    </row>
    <row r="2751" spans="19:20" x14ac:dyDescent="0.3">
      <c r="S2751" s="3"/>
      <c r="T2751" s="4"/>
    </row>
    <row r="2752" spans="19:20" x14ac:dyDescent="0.3">
      <c r="S2752" s="5"/>
      <c r="T2752" s="6"/>
    </row>
    <row r="2753" spans="19:20" x14ac:dyDescent="0.3">
      <c r="S2753" s="3"/>
      <c r="T2753" s="4"/>
    </row>
    <row r="2754" spans="19:20" x14ac:dyDescent="0.3">
      <c r="S2754" s="5"/>
      <c r="T2754" s="6"/>
    </row>
    <row r="2755" spans="19:20" x14ac:dyDescent="0.3">
      <c r="S2755" s="3"/>
      <c r="T2755" s="4"/>
    </row>
    <row r="2756" spans="19:20" x14ac:dyDescent="0.3">
      <c r="S2756" s="5"/>
      <c r="T2756" s="6"/>
    </row>
    <row r="2757" spans="19:20" x14ac:dyDescent="0.3">
      <c r="S2757" s="3"/>
      <c r="T2757" s="4"/>
    </row>
    <row r="2758" spans="19:20" x14ac:dyDescent="0.3">
      <c r="S2758" s="5"/>
      <c r="T2758" s="6"/>
    </row>
    <row r="2759" spans="19:20" x14ac:dyDescent="0.3">
      <c r="S2759" s="3"/>
      <c r="T2759" s="4"/>
    </row>
    <row r="2760" spans="19:20" x14ac:dyDescent="0.3">
      <c r="S2760" s="5"/>
      <c r="T2760" s="6"/>
    </row>
    <row r="2761" spans="19:20" x14ac:dyDescent="0.3">
      <c r="S2761" s="3"/>
      <c r="T2761" s="4"/>
    </row>
    <row r="2762" spans="19:20" x14ac:dyDescent="0.3">
      <c r="S2762" s="5"/>
      <c r="T2762" s="6"/>
    </row>
    <row r="2763" spans="19:20" x14ac:dyDescent="0.3">
      <c r="S2763" s="3"/>
      <c r="T2763" s="4"/>
    </row>
    <row r="2764" spans="19:20" x14ac:dyDescent="0.3">
      <c r="S2764" s="5"/>
      <c r="T2764" s="6"/>
    </row>
    <row r="2765" spans="19:20" x14ac:dyDescent="0.3">
      <c r="S2765" s="3"/>
      <c r="T2765" s="4"/>
    </row>
    <row r="2766" spans="19:20" x14ac:dyDescent="0.3">
      <c r="S2766" s="5"/>
      <c r="T2766" s="6"/>
    </row>
    <row r="2767" spans="19:20" x14ac:dyDescent="0.3">
      <c r="S2767" s="3"/>
      <c r="T2767" s="4"/>
    </row>
    <row r="2768" spans="19:20" x14ac:dyDescent="0.3">
      <c r="S2768" s="5"/>
      <c r="T2768" s="6"/>
    </row>
    <row r="2769" spans="19:20" x14ac:dyDescent="0.3">
      <c r="S2769" s="3"/>
      <c r="T2769" s="4"/>
    </row>
    <row r="2770" spans="19:20" x14ac:dyDescent="0.3">
      <c r="S2770" s="5"/>
      <c r="T2770" s="6"/>
    </row>
    <row r="2771" spans="19:20" x14ac:dyDescent="0.3">
      <c r="S2771" s="3"/>
      <c r="T2771" s="4"/>
    </row>
    <row r="2772" spans="19:20" x14ac:dyDescent="0.3">
      <c r="S2772" s="5"/>
      <c r="T2772" s="6"/>
    </row>
    <row r="2773" spans="19:20" x14ac:dyDescent="0.3">
      <c r="S2773" s="3"/>
      <c r="T2773" s="4"/>
    </row>
    <row r="2774" spans="19:20" x14ac:dyDescent="0.3">
      <c r="S2774" s="5"/>
      <c r="T2774" s="6"/>
    </row>
    <row r="2775" spans="19:20" x14ac:dyDescent="0.3">
      <c r="S2775" s="3"/>
      <c r="T2775" s="4"/>
    </row>
    <row r="2776" spans="19:20" x14ac:dyDescent="0.3">
      <c r="S2776" s="5"/>
      <c r="T2776" s="6"/>
    </row>
    <row r="2777" spans="19:20" x14ac:dyDescent="0.3">
      <c r="S2777" s="3"/>
      <c r="T2777" s="4"/>
    </row>
    <row r="2778" spans="19:20" x14ac:dyDescent="0.3">
      <c r="S2778" s="5"/>
      <c r="T2778" s="6"/>
    </row>
    <row r="2779" spans="19:20" x14ac:dyDescent="0.3">
      <c r="S2779" s="3"/>
      <c r="T2779" s="4"/>
    </row>
    <row r="2780" spans="19:20" x14ac:dyDescent="0.3">
      <c r="S2780" s="5"/>
      <c r="T2780" s="6"/>
    </row>
    <row r="2781" spans="19:20" x14ac:dyDescent="0.3">
      <c r="S2781" s="3"/>
      <c r="T2781" s="4"/>
    </row>
    <row r="2782" spans="19:20" x14ac:dyDescent="0.3">
      <c r="S2782" s="5"/>
      <c r="T2782" s="6"/>
    </row>
    <row r="2783" spans="19:20" x14ac:dyDescent="0.3">
      <c r="S2783" s="3"/>
      <c r="T2783" s="4"/>
    </row>
    <row r="2784" spans="19:20" x14ac:dyDescent="0.3">
      <c r="S2784" s="5"/>
      <c r="T2784" s="6"/>
    </row>
    <row r="2785" spans="19:20" x14ac:dyDescent="0.3">
      <c r="S2785" s="3"/>
      <c r="T2785" s="4"/>
    </row>
    <row r="2786" spans="19:20" x14ac:dyDescent="0.3">
      <c r="S2786" s="5"/>
      <c r="T2786" s="6"/>
    </row>
    <row r="2787" spans="19:20" x14ac:dyDescent="0.3">
      <c r="S2787" s="3"/>
      <c r="T2787" s="4"/>
    </row>
    <row r="2788" spans="19:20" x14ac:dyDescent="0.3">
      <c r="S2788" s="5"/>
      <c r="T2788" s="6"/>
    </row>
    <row r="2789" spans="19:20" x14ac:dyDescent="0.3">
      <c r="S2789" s="3"/>
      <c r="T2789" s="4"/>
    </row>
    <row r="2790" spans="19:20" x14ac:dyDescent="0.3">
      <c r="S2790" s="5"/>
      <c r="T2790" s="6"/>
    </row>
    <row r="2791" spans="19:20" x14ac:dyDescent="0.3">
      <c r="S2791" s="3"/>
      <c r="T2791" s="4"/>
    </row>
    <row r="2792" spans="19:20" x14ac:dyDescent="0.3">
      <c r="S2792" s="5"/>
      <c r="T2792" s="6"/>
    </row>
    <row r="2793" spans="19:20" x14ac:dyDescent="0.3">
      <c r="S2793" s="3"/>
      <c r="T2793" s="4"/>
    </row>
    <row r="2794" spans="19:20" x14ac:dyDescent="0.3">
      <c r="S2794" s="5"/>
      <c r="T2794" s="6"/>
    </row>
    <row r="2795" spans="19:20" x14ac:dyDescent="0.3">
      <c r="S2795" s="3"/>
      <c r="T2795" s="4"/>
    </row>
    <row r="2796" spans="19:20" x14ac:dyDescent="0.3">
      <c r="S2796" s="5"/>
      <c r="T2796" s="6"/>
    </row>
    <row r="2797" spans="19:20" x14ac:dyDescent="0.3">
      <c r="S2797" s="3"/>
      <c r="T2797" s="4"/>
    </row>
    <row r="2798" spans="19:20" x14ac:dyDescent="0.3">
      <c r="S2798" s="5"/>
      <c r="T2798" s="6"/>
    </row>
    <row r="2799" spans="19:20" x14ac:dyDescent="0.3">
      <c r="S2799" s="3"/>
      <c r="T2799" s="4"/>
    </row>
    <row r="2800" spans="19:20" x14ac:dyDescent="0.3">
      <c r="S2800" s="5"/>
      <c r="T2800" s="6"/>
    </row>
    <row r="2801" spans="19:20" x14ac:dyDescent="0.3">
      <c r="S2801" s="3"/>
      <c r="T2801" s="4"/>
    </row>
    <row r="2802" spans="19:20" x14ac:dyDescent="0.3">
      <c r="S2802" s="5"/>
      <c r="T2802" s="6"/>
    </row>
    <row r="2803" spans="19:20" x14ac:dyDescent="0.3">
      <c r="S2803" s="3"/>
      <c r="T2803" s="4"/>
    </row>
    <row r="2804" spans="19:20" x14ac:dyDescent="0.3">
      <c r="S2804" s="5"/>
      <c r="T2804" s="6"/>
    </row>
    <row r="2805" spans="19:20" x14ac:dyDescent="0.3">
      <c r="S2805" s="3"/>
      <c r="T2805" s="4"/>
    </row>
    <row r="2806" spans="19:20" x14ac:dyDescent="0.3">
      <c r="S2806" s="5"/>
      <c r="T2806" s="6"/>
    </row>
    <row r="2807" spans="19:20" x14ac:dyDescent="0.3">
      <c r="S2807" s="3"/>
      <c r="T2807" s="4"/>
    </row>
    <row r="2808" spans="19:20" x14ac:dyDescent="0.3">
      <c r="S2808" s="5"/>
      <c r="T2808" s="6"/>
    </row>
    <row r="2809" spans="19:20" x14ac:dyDescent="0.3">
      <c r="S2809" s="3"/>
      <c r="T2809" s="4"/>
    </row>
    <row r="2810" spans="19:20" x14ac:dyDescent="0.3">
      <c r="S2810" s="5"/>
      <c r="T2810" s="6"/>
    </row>
    <row r="2811" spans="19:20" x14ac:dyDescent="0.3">
      <c r="S2811" s="3"/>
      <c r="T2811" s="4"/>
    </row>
    <row r="2812" spans="19:20" x14ac:dyDescent="0.3">
      <c r="S2812" s="5"/>
      <c r="T2812" s="6"/>
    </row>
    <row r="2813" spans="19:20" x14ac:dyDescent="0.3">
      <c r="S2813" s="3"/>
      <c r="T2813" s="4"/>
    </row>
    <row r="2814" spans="19:20" x14ac:dyDescent="0.3">
      <c r="S2814" s="5"/>
      <c r="T2814" s="6"/>
    </row>
    <row r="2815" spans="19:20" x14ac:dyDescent="0.3">
      <c r="S2815" s="3"/>
      <c r="T2815" s="4"/>
    </row>
    <row r="2816" spans="19:20" x14ac:dyDescent="0.3">
      <c r="S2816" s="5"/>
      <c r="T2816" s="6"/>
    </row>
    <row r="2817" spans="19:20" x14ac:dyDescent="0.3">
      <c r="S2817" s="3"/>
      <c r="T2817" s="4"/>
    </row>
    <row r="2818" spans="19:20" x14ac:dyDescent="0.3">
      <c r="S2818" s="5"/>
      <c r="T2818" s="6"/>
    </row>
    <row r="2819" spans="19:20" x14ac:dyDescent="0.3">
      <c r="S2819" s="3"/>
      <c r="T2819" s="4"/>
    </row>
    <row r="2820" spans="19:20" x14ac:dyDescent="0.3">
      <c r="S2820" s="5"/>
      <c r="T2820" s="6"/>
    </row>
    <row r="2821" spans="19:20" x14ac:dyDescent="0.3">
      <c r="S2821" s="3"/>
      <c r="T2821" s="4"/>
    </row>
    <row r="2822" spans="19:20" x14ac:dyDescent="0.3">
      <c r="S2822" s="5"/>
      <c r="T2822" s="6"/>
    </row>
    <row r="2823" spans="19:20" x14ac:dyDescent="0.3">
      <c r="S2823" s="3"/>
      <c r="T2823" s="4"/>
    </row>
    <row r="2824" spans="19:20" x14ac:dyDescent="0.3">
      <c r="S2824" s="5"/>
      <c r="T2824" s="6"/>
    </row>
    <row r="2825" spans="19:20" x14ac:dyDescent="0.3">
      <c r="S2825" s="3"/>
      <c r="T2825" s="4"/>
    </row>
    <row r="2826" spans="19:20" x14ac:dyDescent="0.3">
      <c r="S2826" s="5"/>
      <c r="T2826" s="6"/>
    </row>
    <row r="2827" spans="19:20" x14ac:dyDescent="0.3">
      <c r="S2827" s="3"/>
      <c r="T2827" s="4"/>
    </row>
    <row r="2828" spans="19:20" x14ac:dyDescent="0.3">
      <c r="S2828" s="5"/>
      <c r="T2828" s="6"/>
    </row>
    <row r="2829" spans="19:20" x14ac:dyDescent="0.3">
      <c r="S2829" s="3"/>
      <c r="T2829" s="4"/>
    </row>
    <row r="2830" spans="19:20" x14ac:dyDescent="0.3">
      <c r="S2830" s="5"/>
      <c r="T2830" s="6"/>
    </row>
    <row r="2831" spans="19:20" x14ac:dyDescent="0.3">
      <c r="S2831" s="3"/>
      <c r="T2831" s="4"/>
    </row>
    <row r="2832" spans="19:20" x14ac:dyDescent="0.3">
      <c r="S2832" s="5"/>
      <c r="T2832" s="6"/>
    </row>
    <row r="2833" spans="19:20" x14ac:dyDescent="0.3">
      <c r="S2833" s="3"/>
      <c r="T2833" s="4"/>
    </row>
    <row r="2834" spans="19:20" x14ac:dyDescent="0.3">
      <c r="S2834" s="5"/>
      <c r="T2834" s="6"/>
    </row>
    <row r="2835" spans="19:20" x14ac:dyDescent="0.3">
      <c r="S2835" s="3"/>
      <c r="T2835" s="4"/>
    </row>
    <row r="2836" spans="19:20" x14ac:dyDescent="0.3">
      <c r="S2836" s="5"/>
      <c r="T2836" s="6"/>
    </row>
    <row r="2837" spans="19:20" x14ac:dyDescent="0.3">
      <c r="S2837" s="3"/>
      <c r="T2837" s="4"/>
    </row>
    <row r="2838" spans="19:20" x14ac:dyDescent="0.3">
      <c r="S2838" s="5"/>
      <c r="T2838" s="6"/>
    </row>
    <row r="2839" spans="19:20" x14ac:dyDescent="0.3">
      <c r="S2839" s="3"/>
      <c r="T2839" s="4"/>
    </row>
    <row r="2840" spans="19:20" x14ac:dyDescent="0.3">
      <c r="S2840" s="5"/>
      <c r="T2840" s="6"/>
    </row>
    <row r="2841" spans="19:20" x14ac:dyDescent="0.3">
      <c r="S2841" s="3"/>
      <c r="T2841" s="4"/>
    </row>
    <row r="2842" spans="19:20" x14ac:dyDescent="0.3">
      <c r="S2842" s="5"/>
      <c r="T2842" s="6"/>
    </row>
    <row r="2843" spans="19:20" x14ac:dyDescent="0.3">
      <c r="S2843" s="3"/>
      <c r="T2843" s="4"/>
    </row>
    <row r="2844" spans="19:20" x14ac:dyDescent="0.3">
      <c r="S2844" s="5"/>
      <c r="T2844" s="6"/>
    </row>
    <row r="2845" spans="19:20" x14ac:dyDescent="0.3">
      <c r="S2845" s="3"/>
      <c r="T2845" s="4"/>
    </row>
    <row r="2846" spans="19:20" x14ac:dyDescent="0.3">
      <c r="S2846" s="5"/>
      <c r="T2846" s="6"/>
    </row>
    <row r="2847" spans="19:20" x14ac:dyDescent="0.3">
      <c r="S2847" s="3"/>
      <c r="T2847" s="4"/>
    </row>
    <row r="2848" spans="19:20" x14ac:dyDescent="0.3">
      <c r="S2848" s="5"/>
      <c r="T2848" s="6"/>
    </row>
    <row r="2849" spans="19:20" x14ac:dyDescent="0.3">
      <c r="S2849" s="3"/>
      <c r="T2849" s="4"/>
    </row>
    <row r="2850" spans="19:20" x14ac:dyDescent="0.3">
      <c r="S2850" s="5"/>
      <c r="T2850" s="6"/>
    </row>
    <row r="2851" spans="19:20" x14ac:dyDescent="0.3">
      <c r="S2851" s="3"/>
      <c r="T2851" s="4"/>
    </row>
    <row r="2852" spans="19:20" x14ac:dyDescent="0.3">
      <c r="S2852" s="5"/>
      <c r="T2852" s="6"/>
    </row>
    <row r="2853" spans="19:20" x14ac:dyDescent="0.3">
      <c r="S2853" s="3"/>
      <c r="T2853" s="4"/>
    </row>
    <row r="2854" spans="19:20" x14ac:dyDescent="0.3">
      <c r="S2854" s="5"/>
      <c r="T2854" s="6"/>
    </row>
    <row r="2855" spans="19:20" x14ac:dyDescent="0.3">
      <c r="S2855" s="3"/>
      <c r="T2855" s="4"/>
    </row>
    <row r="2856" spans="19:20" x14ac:dyDescent="0.3">
      <c r="S2856" s="5"/>
      <c r="T2856" s="6"/>
    </row>
    <row r="2857" spans="19:20" x14ac:dyDescent="0.3">
      <c r="S2857" s="3"/>
      <c r="T2857" s="4"/>
    </row>
    <row r="2858" spans="19:20" x14ac:dyDescent="0.3">
      <c r="S2858" s="5"/>
      <c r="T2858" s="6"/>
    </row>
    <row r="2859" spans="19:20" x14ac:dyDescent="0.3">
      <c r="S2859" s="3"/>
      <c r="T2859" s="4"/>
    </row>
    <row r="2860" spans="19:20" x14ac:dyDescent="0.3">
      <c r="S2860" s="5"/>
      <c r="T2860" s="6"/>
    </row>
    <row r="2861" spans="19:20" x14ac:dyDescent="0.3">
      <c r="S2861" s="3"/>
      <c r="T2861" s="4"/>
    </row>
    <row r="2862" spans="19:20" x14ac:dyDescent="0.3">
      <c r="S2862" s="5"/>
      <c r="T2862" s="6"/>
    </row>
    <row r="2863" spans="19:20" x14ac:dyDescent="0.3">
      <c r="S2863" s="3"/>
      <c r="T2863" s="4"/>
    </row>
    <row r="2864" spans="19:20" x14ac:dyDescent="0.3">
      <c r="S2864" s="5"/>
      <c r="T2864" s="6"/>
    </row>
    <row r="2865" spans="19:20" x14ac:dyDescent="0.3">
      <c r="S2865" s="3"/>
      <c r="T2865" s="4"/>
    </row>
    <row r="2866" spans="19:20" x14ac:dyDescent="0.3">
      <c r="S2866" s="5"/>
      <c r="T2866" s="6"/>
    </row>
    <row r="2867" spans="19:20" x14ac:dyDescent="0.3">
      <c r="S2867" s="3"/>
      <c r="T2867" s="4"/>
    </row>
    <row r="2868" spans="19:20" x14ac:dyDescent="0.3">
      <c r="S2868" s="5"/>
      <c r="T2868" s="6"/>
    </row>
    <row r="2869" spans="19:20" x14ac:dyDescent="0.3">
      <c r="S2869" s="3"/>
      <c r="T2869" s="4"/>
    </row>
    <row r="2870" spans="19:20" x14ac:dyDescent="0.3">
      <c r="S2870" s="5"/>
      <c r="T2870" s="6"/>
    </row>
    <row r="2871" spans="19:20" x14ac:dyDescent="0.3">
      <c r="S2871" s="3"/>
      <c r="T2871" s="4"/>
    </row>
    <row r="2872" spans="19:20" x14ac:dyDescent="0.3">
      <c r="S2872" s="5"/>
      <c r="T2872" s="6"/>
    </row>
    <row r="2873" spans="19:20" x14ac:dyDescent="0.3">
      <c r="S2873" s="3"/>
      <c r="T2873" s="4"/>
    </row>
    <row r="2874" spans="19:20" x14ac:dyDescent="0.3">
      <c r="S2874" s="5"/>
      <c r="T2874" s="6"/>
    </row>
    <row r="2875" spans="19:20" x14ac:dyDescent="0.3">
      <c r="S2875" s="3"/>
      <c r="T2875" s="4"/>
    </row>
    <row r="2876" spans="19:20" x14ac:dyDescent="0.3">
      <c r="S2876" s="5"/>
      <c r="T2876" s="6"/>
    </row>
    <row r="2877" spans="19:20" x14ac:dyDescent="0.3">
      <c r="S2877" s="3"/>
      <c r="T2877" s="4"/>
    </row>
    <row r="2878" spans="19:20" x14ac:dyDescent="0.3">
      <c r="S2878" s="5"/>
      <c r="T2878" s="6"/>
    </row>
    <row r="2879" spans="19:20" x14ac:dyDescent="0.3">
      <c r="S2879" s="3"/>
      <c r="T2879" s="4"/>
    </row>
    <row r="2880" spans="19:20" x14ac:dyDescent="0.3">
      <c r="S2880" s="5"/>
      <c r="T2880" s="6"/>
    </row>
    <row r="2881" spans="19:20" x14ac:dyDescent="0.3">
      <c r="S2881" s="3"/>
      <c r="T2881" s="4"/>
    </row>
    <row r="2882" spans="19:20" x14ac:dyDescent="0.3">
      <c r="S2882" s="5"/>
      <c r="T2882" s="6"/>
    </row>
    <row r="2883" spans="19:20" x14ac:dyDescent="0.3">
      <c r="S2883" s="3"/>
      <c r="T2883" s="4"/>
    </row>
    <row r="2884" spans="19:20" x14ac:dyDescent="0.3">
      <c r="S2884" s="5"/>
      <c r="T2884" s="6"/>
    </row>
    <row r="2885" spans="19:20" x14ac:dyDescent="0.3">
      <c r="S2885" s="3"/>
      <c r="T2885" s="4"/>
    </row>
    <row r="2886" spans="19:20" x14ac:dyDescent="0.3">
      <c r="S2886" s="5"/>
      <c r="T2886" s="6"/>
    </row>
    <row r="2887" spans="19:20" x14ac:dyDescent="0.3">
      <c r="S2887" s="3"/>
      <c r="T2887" s="4"/>
    </row>
    <row r="2888" spans="19:20" x14ac:dyDescent="0.3">
      <c r="S2888" s="5"/>
      <c r="T2888" s="6"/>
    </row>
    <row r="2889" spans="19:20" x14ac:dyDescent="0.3">
      <c r="S2889" s="3"/>
      <c r="T2889" s="4"/>
    </row>
    <row r="2890" spans="19:20" x14ac:dyDescent="0.3">
      <c r="S2890" s="5"/>
      <c r="T2890" s="6"/>
    </row>
    <row r="2891" spans="19:20" x14ac:dyDescent="0.3">
      <c r="S2891" s="3"/>
      <c r="T2891" s="4"/>
    </row>
    <row r="2892" spans="19:20" x14ac:dyDescent="0.3">
      <c r="S2892" s="5"/>
      <c r="T2892" s="6"/>
    </row>
    <row r="2893" spans="19:20" x14ac:dyDescent="0.3">
      <c r="S2893" s="3"/>
      <c r="T2893" s="4"/>
    </row>
    <row r="2894" spans="19:20" x14ac:dyDescent="0.3">
      <c r="S2894" s="5"/>
      <c r="T2894" s="6"/>
    </row>
    <row r="2895" spans="19:20" x14ac:dyDescent="0.3">
      <c r="S2895" s="3"/>
      <c r="T2895" s="4"/>
    </row>
    <row r="2896" spans="19:20" x14ac:dyDescent="0.3">
      <c r="S2896" s="5"/>
      <c r="T2896" s="6"/>
    </row>
    <row r="2897" spans="19:20" x14ac:dyDescent="0.3">
      <c r="S2897" s="3"/>
      <c r="T2897" s="4"/>
    </row>
    <row r="2898" spans="19:20" x14ac:dyDescent="0.3">
      <c r="S2898" s="5"/>
      <c r="T2898" s="6"/>
    </row>
    <row r="2899" spans="19:20" x14ac:dyDescent="0.3">
      <c r="S2899" s="3"/>
      <c r="T2899" s="4"/>
    </row>
    <row r="2900" spans="19:20" x14ac:dyDescent="0.3">
      <c r="S2900" s="5"/>
      <c r="T2900" s="6"/>
    </row>
    <row r="2901" spans="19:20" x14ac:dyDescent="0.3">
      <c r="S2901" s="3"/>
      <c r="T2901" s="4"/>
    </row>
    <row r="2902" spans="19:20" x14ac:dyDescent="0.3">
      <c r="S2902" s="5"/>
      <c r="T2902" s="6"/>
    </row>
    <row r="2903" spans="19:20" x14ac:dyDescent="0.3">
      <c r="S2903" s="3"/>
      <c r="T2903" s="4"/>
    </row>
    <row r="2904" spans="19:20" x14ac:dyDescent="0.3">
      <c r="S2904" s="5"/>
      <c r="T2904" s="6"/>
    </row>
    <row r="2905" spans="19:20" x14ac:dyDescent="0.3">
      <c r="S2905" s="3"/>
      <c r="T2905" s="4"/>
    </row>
    <row r="2906" spans="19:20" x14ac:dyDescent="0.3">
      <c r="S2906" s="5"/>
      <c r="T2906" s="6"/>
    </row>
    <row r="2907" spans="19:20" x14ac:dyDescent="0.3">
      <c r="S2907" s="3"/>
      <c r="T2907" s="4"/>
    </row>
    <row r="2908" spans="19:20" x14ac:dyDescent="0.3">
      <c r="S2908" s="5"/>
      <c r="T2908" s="6"/>
    </row>
    <row r="2909" spans="19:20" x14ac:dyDescent="0.3">
      <c r="S2909" s="3"/>
      <c r="T2909" s="4"/>
    </row>
    <row r="2910" spans="19:20" x14ac:dyDescent="0.3">
      <c r="S2910" s="5"/>
      <c r="T2910" s="6"/>
    </row>
    <row r="2911" spans="19:20" x14ac:dyDescent="0.3">
      <c r="S2911" s="3"/>
      <c r="T2911" s="4"/>
    </row>
    <row r="2912" spans="19:20" x14ac:dyDescent="0.3">
      <c r="S2912" s="5"/>
      <c r="T2912" s="6"/>
    </row>
    <row r="2913" spans="19:20" x14ac:dyDescent="0.3">
      <c r="S2913" s="3"/>
      <c r="T2913" s="4"/>
    </row>
    <row r="2914" spans="19:20" x14ac:dyDescent="0.3">
      <c r="S2914" s="5"/>
      <c r="T2914" s="6"/>
    </row>
    <row r="2915" spans="19:20" x14ac:dyDescent="0.3">
      <c r="S2915" s="3"/>
      <c r="T2915" s="4"/>
    </row>
    <row r="2916" spans="19:20" x14ac:dyDescent="0.3">
      <c r="S2916" s="5"/>
      <c r="T2916" s="6"/>
    </row>
    <row r="2917" spans="19:20" x14ac:dyDescent="0.3">
      <c r="S2917" s="3"/>
      <c r="T2917" s="4"/>
    </row>
    <row r="2918" spans="19:20" x14ac:dyDescent="0.3">
      <c r="S2918" s="5"/>
      <c r="T2918" s="6"/>
    </row>
    <row r="2919" spans="19:20" x14ac:dyDescent="0.3">
      <c r="S2919" s="3"/>
      <c r="T2919" s="4"/>
    </row>
    <row r="2920" spans="19:20" x14ac:dyDescent="0.3">
      <c r="S2920" s="5"/>
      <c r="T2920" s="6"/>
    </row>
    <row r="2921" spans="19:20" x14ac:dyDescent="0.3">
      <c r="S2921" s="3"/>
      <c r="T2921" s="4"/>
    </row>
    <row r="2922" spans="19:20" x14ac:dyDescent="0.3">
      <c r="S2922" s="5"/>
      <c r="T2922" s="6"/>
    </row>
    <row r="2923" spans="19:20" x14ac:dyDescent="0.3">
      <c r="S2923" s="3"/>
      <c r="T2923" s="4"/>
    </row>
    <row r="2924" spans="19:20" x14ac:dyDescent="0.3">
      <c r="S2924" s="5"/>
      <c r="T2924" s="6"/>
    </row>
    <row r="2925" spans="19:20" x14ac:dyDescent="0.3">
      <c r="S2925" s="3"/>
      <c r="T2925" s="4"/>
    </row>
    <row r="2926" spans="19:20" x14ac:dyDescent="0.3">
      <c r="S2926" s="5"/>
      <c r="T2926" s="6"/>
    </row>
    <row r="2927" spans="19:20" x14ac:dyDescent="0.3">
      <c r="S2927" s="3"/>
      <c r="T2927" s="4"/>
    </row>
    <row r="2928" spans="19:20" x14ac:dyDescent="0.3">
      <c r="S2928" s="5"/>
      <c r="T2928" s="6"/>
    </row>
    <row r="2929" spans="19:20" x14ac:dyDescent="0.3">
      <c r="S2929" s="3"/>
      <c r="T2929" s="4"/>
    </row>
    <row r="2930" spans="19:20" x14ac:dyDescent="0.3">
      <c r="S2930" s="5"/>
      <c r="T2930" s="6"/>
    </row>
    <row r="2931" spans="19:20" x14ac:dyDescent="0.3">
      <c r="S2931" s="3"/>
      <c r="T2931" s="4"/>
    </row>
    <row r="2932" spans="19:20" x14ac:dyDescent="0.3">
      <c r="S2932" s="5"/>
      <c r="T2932" s="6"/>
    </row>
    <row r="2933" spans="19:20" x14ac:dyDescent="0.3">
      <c r="S2933" s="3"/>
      <c r="T2933" s="4"/>
    </row>
    <row r="2934" spans="19:20" x14ac:dyDescent="0.3">
      <c r="S2934" s="5"/>
      <c r="T2934" s="6"/>
    </row>
    <row r="2935" spans="19:20" x14ac:dyDescent="0.3">
      <c r="S2935" s="3"/>
      <c r="T2935" s="4"/>
    </row>
    <row r="2936" spans="19:20" x14ac:dyDescent="0.3">
      <c r="S2936" s="5"/>
      <c r="T2936" s="6"/>
    </row>
    <row r="2937" spans="19:20" x14ac:dyDescent="0.3">
      <c r="S2937" s="3"/>
      <c r="T2937" s="4"/>
    </row>
    <row r="2938" spans="19:20" x14ac:dyDescent="0.3">
      <c r="S2938" s="5"/>
      <c r="T2938" s="6"/>
    </row>
    <row r="2939" spans="19:20" x14ac:dyDescent="0.3">
      <c r="S2939" s="3"/>
      <c r="T2939" s="4"/>
    </row>
    <row r="2940" spans="19:20" x14ac:dyDescent="0.3">
      <c r="S2940" s="5"/>
      <c r="T2940" s="6"/>
    </row>
    <row r="2941" spans="19:20" x14ac:dyDescent="0.3">
      <c r="S2941" s="3"/>
      <c r="T2941" s="4"/>
    </row>
    <row r="2942" spans="19:20" x14ac:dyDescent="0.3">
      <c r="S2942" s="5"/>
      <c r="T2942" s="6"/>
    </row>
    <row r="2943" spans="19:20" x14ac:dyDescent="0.3">
      <c r="S2943" s="3"/>
      <c r="T2943" s="4"/>
    </row>
    <row r="2944" spans="19:20" x14ac:dyDescent="0.3">
      <c r="S2944" s="5"/>
      <c r="T2944" s="6"/>
    </row>
    <row r="2945" spans="19:20" x14ac:dyDescent="0.3">
      <c r="S2945" s="3"/>
      <c r="T2945" s="4"/>
    </row>
    <row r="2946" spans="19:20" x14ac:dyDescent="0.3">
      <c r="S2946" s="5"/>
      <c r="T2946" s="6"/>
    </row>
    <row r="2947" spans="19:20" x14ac:dyDescent="0.3">
      <c r="S2947" s="3"/>
      <c r="T2947" s="4"/>
    </row>
    <row r="2948" spans="19:20" x14ac:dyDescent="0.3">
      <c r="S2948" s="5"/>
      <c r="T2948" s="6"/>
    </row>
    <row r="2949" spans="19:20" x14ac:dyDescent="0.3">
      <c r="S2949" s="3"/>
      <c r="T2949" s="4"/>
    </row>
    <row r="2950" spans="19:20" x14ac:dyDescent="0.3">
      <c r="S2950" s="5"/>
      <c r="T2950" s="6"/>
    </row>
    <row r="2951" spans="19:20" x14ac:dyDescent="0.3">
      <c r="S2951" s="3"/>
      <c r="T2951" s="4"/>
    </row>
    <row r="2952" spans="19:20" x14ac:dyDescent="0.3">
      <c r="S2952" s="5"/>
      <c r="T2952" s="6"/>
    </row>
    <row r="2953" spans="19:20" x14ac:dyDescent="0.3">
      <c r="S2953" s="3"/>
      <c r="T2953" s="4"/>
    </row>
    <row r="2954" spans="19:20" x14ac:dyDescent="0.3">
      <c r="S2954" s="5"/>
      <c r="T2954" s="6"/>
    </row>
    <row r="2955" spans="19:20" x14ac:dyDescent="0.3">
      <c r="S2955" s="3"/>
      <c r="T2955" s="4"/>
    </row>
    <row r="2956" spans="19:20" x14ac:dyDescent="0.3">
      <c r="S2956" s="5"/>
      <c r="T2956" s="6"/>
    </row>
    <row r="2957" spans="19:20" x14ac:dyDescent="0.3">
      <c r="S2957" s="3"/>
      <c r="T2957" s="4"/>
    </row>
    <row r="2958" spans="19:20" x14ac:dyDescent="0.3">
      <c r="S2958" s="5"/>
      <c r="T2958" s="6"/>
    </row>
    <row r="2959" spans="19:20" x14ac:dyDescent="0.3">
      <c r="S2959" s="3"/>
      <c r="T2959" s="4"/>
    </row>
    <row r="2960" spans="19:20" x14ac:dyDescent="0.3">
      <c r="S2960" s="5"/>
      <c r="T2960" s="6"/>
    </row>
    <row r="2961" spans="19:20" x14ac:dyDescent="0.3">
      <c r="S2961" s="3"/>
      <c r="T2961" s="4"/>
    </row>
    <row r="2962" spans="19:20" x14ac:dyDescent="0.3">
      <c r="S2962" s="5"/>
      <c r="T2962" s="6"/>
    </row>
    <row r="2963" spans="19:20" x14ac:dyDescent="0.3">
      <c r="S2963" s="3"/>
      <c r="T2963" s="4"/>
    </row>
    <row r="2964" spans="19:20" x14ac:dyDescent="0.3">
      <c r="S2964" s="5"/>
      <c r="T2964" s="6"/>
    </row>
    <row r="2965" spans="19:20" x14ac:dyDescent="0.3">
      <c r="S2965" s="3"/>
      <c r="T2965" s="4"/>
    </row>
    <row r="2966" spans="19:20" x14ac:dyDescent="0.3">
      <c r="S2966" s="5"/>
      <c r="T2966" s="6"/>
    </row>
    <row r="2967" spans="19:20" x14ac:dyDescent="0.3">
      <c r="S2967" s="3"/>
      <c r="T2967" s="4"/>
    </row>
    <row r="2968" spans="19:20" x14ac:dyDescent="0.3">
      <c r="S2968" s="5"/>
      <c r="T2968" s="6"/>
    </row>
    <row r="2969" spans="19:20" x14ac:dyDescent="0.3">
      <c r="S2969" s="3"/>
      <c r="T2969" s="4"/>
    </row>
    <row r="2970" spans="19:20" x14ac:dyDescent="0.3">
      <c r="S2970" s="5"/>
      <c r="T2970" s="6"/>
    </row>
    <row r="2971" spans="19:20" x14ac:dyDescent="0.3">
      <c r="S2971" s="3"/>
      <c r="T2971" s="4"/>
    </row>
    <row r="2972" spans="19:20" x14ac:dyDescent="0.3">
      <c r="S2972" s="5"/>
      <c r="T2972" s="6"/>
    </row>
    <row r="2973" spans="19:20" x14ac:dyDescent="0.3">
      <c r="S2973" s="3"/>
      <c r="T2973" s="4"/>
    </row>
    <row r="2974" spans="19:20" x14ac:dyDescent="0.3">
      <c r="S2974" s="5"/>
      <c r="T2974" s="6"/>
    </row>
    <row r="2975" spans="19:20" x14ac:dyDescent="0.3">
      <c r="S2975" s="3"/>
      <c r="T2975" s="4"/>
    </row>
    <row r="2976" spans="19:20" x14ac:dyDescent="0.3">
      <c r="S2976" s="5"/>
      <c r="T2976" s="6"/>
    </row>
    <row r="2977" spans="19:20" x14ac:dyDescent="0.3">
      <c r="S2977" s="3"/>
      <c r="T2977" s="4"/>
    </row>
    <row r="2978" spans="19:20" x14ac:dyDescent="0.3">
      <c r="S2978" s="5"/>
      <c r="T2978" s="6"/>
    </row>
    <row r="2979" spans="19:20" x14ac:dyDescent="0.3">
      <c r="S2979" s="3"/>
      <c r="T2979" s="4"/>
    </row>
    <row r="2980" spans="19:20" x14ac:dyDescent="0.3">
      <c r="S2980" s="5"/>
      <c r="T2980" s="6"/>
    </row>
    <row r="2981" spans="19:20" x14ac:dyDescent="0.3">
      <c r="S2981" s="3"/>
      <c r="T2981" s="4"/>
    </row>
    <row r="2982" spans="19:20" x14ac:dyDescent="0.3">
      <c r="S2982" s="5"/>
      <c r="T2982" s="6"/>
    </row>
    <row r="2983" spans="19:20" x14ac:dyDescent="0.3">
      <c r="S2983" s="3"/>
      <c r="T2983" s="4"/>
    </row>
    <row r="2984" spans="19:20" x14ac:dyDescent="0.3">
      <c r="S2984" s="5"/>
      <c r="T2984" s="6"/>
    </row>
    <row r="2985" spans="19:20" x14ac:dyDescent="0.3">
      <c r="S2985" s="3"/>
      <c r="T2985" s="4"/>
    </row>
    <row r="2986" spans="19:20" x14ac:dyDescent="0.3">
      <c r="S2986" s="5"/>
      <c r="T2986" s="6"/>
    </row>
    <row r="2987" spans="19:20" x14ac:dyDescent="0.3">
      <c r="S2987" s="3"/>
      <c r="T2987" s="4"/>
    </row>
    <row r="2988" spans="19:20" x14ac:dyDescent="0.3">
      <c r="S2988" s="5"/>
      <c r="T2988" s="6"/>
    </row>
    <row r="2989" spans="19:20" x14ac:dyDescent="0.3">
      <c r="S2989" s="3"/>
      <c r="T2989" s="4"/>
    </row>
    <row r="2990" spans="19:20" x14ac:dyDescent="0.3">
      <c r="S2990" s="5"/>
      <c r="T2990" s="6"/>
    </row>
    <row r="2991" spans="19:20" x14ac:dyDescent="0.3">
      <c r="S2991" s="3"/>
      <c r="T2991" s="4"/>
    </row>
    <row r="2992" spans="19:20" x14ac:dyDescent="0.3">
      <c r="S2992" s="5"/>
      <c r="T2992" s="6"/>
    </row>
    <row r="2993" spans="19:20" x14ac:dyDescent="0.3">
      <c r="S2993" s="3"/>
      <c r="T2993" s="4"/>
    </row>
    <row r="2994" spans="19:20" x14ac:dyDescent="0.3">
      <c r="S2994" s="5"/>
      <c r="T2994" s="6"/>
    </row>
    <row r="2995" spans="19:20" x14ac:dyDescent="0.3">
      <c r="S2995" s="3"/>
      <c r="T2995" s="4"/>
    </row>
    <row r="2996" spans="19:20" x14ac:dyDescent="0.3">
      <c r="S2996" s="5"/>
      <c r="T2996" s="6"/>
    </row>
    <row r="2997" spans="19:20" x14ac:dyDescent="0.3">
      <c r="S2997" s="3"/>
      <c r="T2997" s="4"/>
    </row>
    <row r="2998" spans="19:20" x14ac:dyDescent="0.3">
      <c r="S2998" s="5"/>
      <c r="T2998" s="6"/>
    </row>
    <row r="2999" spans="19:20" x14ac:dyDescent="0.3">
      <c r="S2999" s="3"/>
      <c r="T2999" s="4"/>
    </row>
    <row r="3000" spans="19:20" x14ac:dyDescent="0.3">
      <c r="S3000" s="5"/>
      <c r="T3000" s="6"/>
    </row>
    <row r="3001" spans="19:20" x14ac:dyDescent="0.3">
      <c r="S3001" s="3"/>
      <c r="T3001" s="4"/>
    </row>
    <row r="3002" spans="19:20" x14ac:dyDescent="0.3">
      <c r="S3002" s="5"/>
      <c r="T3002" s="6"/>
    </row>
    <row r="3003" spans="19:20" x14ac:dyDescent="0.3">
      <c r="S3003" s="3"/>
      <c r="T3003" s="4"/>
    </row>
    <row r="3004" spans="19:20" x14ac:dyDescent="0.3">
      <c r="S3004" s="5"/>
      <c r="T3004" s="6"/>
    </row>
    <row r="3005" spans="19:20" x14ac:dyDescent="0.3">
      <c r="S3005" s="3"/>
      <c r="T3005" s="4"/>
    </row>
    <row r="3006" spans="19:20" x14ac:dyDescent="0.3">
      <c r="S3006" s="5"/>
      <c r="T3006" s="6"/>
    </row>
    <row r="3007" spans="19:20" x14ac:dyDescent="0.3">
      <c r="S3007" s="3"/>
      <c r="T3007" s="4"/>
    </row>
    <row r="3008" spans="19:20" x14ac:dyDescent="0.3">
      <c r="S3008" s="5"/>
      <c r="T3008" s="6"/>
    </row>
    <row r="3009" spans="19:20" x14ac:dyDescent="0.3">
      <c r="S3009" s="3"/>
      <c r="T3009" s="4"/>
    </row>
    <row r="3010" spans="19:20" x14ac:dyDescent="0.3">
      <c r="S3010" s="5"/>
      <c r="T3010" s="6"/>
    </row>
    <row r="3011" spans="19:20" x14ac:dyDescent="0.3">
      <c r="S3011" s="3"/>
      <c r="T3011" s="4"/>
    </row>
    <row r="3012" spans="19:20" x14ac:dyDescent="0.3">
      <c r="S3012" s="5"/>
      <c r="T3012" s="6"/>
    </row>
    <row r="3013" spans="19:20" x14ac:dyDescent="0.3">
      <c r="S3013" s="3"/>
      <c r="T3013" s="4"/>
    </row>
    <row r="3014" spans="19:20" x14ac:dyDescent="0.3">
      <c r="S3014" s="5"/>
      <c r="T3014" s="6"/>
    </row>
    <row r="3015" spans="19:20" x14ac:dyDescent="0.3">
      <c r="S3015" s="3"/>
      <c r="T3015" s="4"/>
    </row>
    <row r="3016" spans="19:20" x14ac:dyDescent="0.3">
      <c r="S3016" s="5"/>
      <c r="T3016" s="6"/>
    </row>
    <row r="3017" spans="19:20" x14ac:dyDescent="0.3">
      <c r="S3017" s="3"/>
      <c r="T3017" s="4"/>
    </row>
    <row r="3018" spans="19:20" x14ac:dyDescent="0.3">
      <c r="S3018" s="5"/>
      <c r="T3018" s="6"/>
    </row>
    <row r="3019" spans="19:20" x14ac:dyDescent="0.3">
      <c r="S3019" s="3"/>
      <c r="T3019" s="4"/>
    </row>
    <row r="3020" spans="19:20" x14ac:dyDescent="0.3">
      <c r="S3020" s="5"/>
      <c r="T3020" s="6"/>
    </row>
    <row r="3021" spans="19:20" x14ac:dyDescent="0.3">
      <c r="S3021" s="3"/>
      <c r="T3021" s="4"/>
    </row>
    <row r="3022" spans="19:20" x14ac:dyDescent="0.3">
      <c r="S3022" s="5"/>
      <c r="T3022" s="6"/>
    </row>
    <row r="3023" spans="19:20" x14ac:dyDescent="0.3">
      <c r="S3023" s="3"/>
      <c r="T3023" s="4"/>
    </row>
    <row r="3024" spans="19:20" x14ac:dyDescent="0.3">
      <c r="S3024" s="5"/>
      <c r="T3024" s="6"/>
    </row>
    <row r="3025" spans="19:20" x14ac:dyDescent="0.3">
      <c r="S3025" s="3"/>
      <c r="T3025" s="4"/>
    </row>
    <row r="3026" spans="19:20" x14ac:dyDescent="0.3">
      <c r="S3026" s="5"/>
      <c r="T3026" s="6"/>
    </row>
    <row r="3027" spans="19:20" x14ac:dyDescent="0.3">
      <c r="S3027" s="3"/>
      <c r="T3027" s="4"/>
    </row>
    <row r="3028" spans="19:20" x14ac:dyDescent="0.3">
      <c r="S3028" s="5"/>
      <c r="T3028" s="6"/>
    </row>
    <row r="3029" spans="19:20" x14ac:dyDescent="0.3">
      <c r="S3029" s="3"/>
      <c r="T3029" s="4"/>
    </row>
    <row r="3030" spans="19:20" x14ac:dyDescent="0.3">
      <c r="S3030" s="5"/>
      <c r="T3030" s="6"/>
    </row>
    <row r="3031" spans="19:20" x14ac:dyDescent="0.3">
      <c r="S3031" s="3"/>
      <c r="T3031" s="4"/>
    </row>
    <row r="3032" spans="19:20" x14ac:dyDescent="0.3">
      <c r="S3032" s="5"/>
      <c r="T3032" s="6"/>
    </row>
    <row r="3033" spans="19:20" x14ac:dyDescent="0.3">
      <c r="S3033" s="3"/>
      <c r="T3033" s="4"/>
    </row>
    <row r="3034" spans="19:20" x14ac:dyDescent="0.3">
      <c r="S3034" s="5"/>
      <c r="T3034" s="6"/>
    </row>
    <row r="3035" spans="19:20" x14ac:dyDescent="0.3">
      <c r="S3035" s="3"/>
      <c r="T3035" s="4"/>
    </row>
    <row r="3036" spans="19:20" x14ac:dyDescent="0.3">
      <c r="S3036" s="5"/>
      <c r="T3036" s="6"/>
    </row>
    <row r="3037" spans="19:20" x14ac:dyDescent="0.3">
      <c r="S3037" s="3"/>
      <c r="T3037" s="4"/>
    </row>
    <row r="3038" spans="19:20" x14ac:dyDescent="0.3">
      <c r="S3038" s="5"/>
      <c r="T3038" s="6"/>
    </row>
    <row r="3039" spans="19:20" x14ac:dyDescent="0.3">
      <c r="S3039" s="3"/>
      <c r="T3039" s="4"/>
    </row>
    <row r="3040" spans="19:20" x14ac:dyDescent="0.3">
      <c r="S3040" s="5"/>
      <c r="T3040" s="6"/>
    </row>
    <row r="3041" spans="19:20" x14ac:dyDescent="0.3">
      <c r="S3041" s="3"/>
      <c r="T3041" s="4"/>
    </row>
    <row r="3042" spans="19:20" x14ac:dyDescent="0.3">
      <c r="S3042" s="5"/>
      <c r="T3042" s="6"/>
    </row>
    <row r="3043" spans="19:20" x14ac:dyDescent="0.3">
      <c r="S3043" s="3"/>
      <c r="T3043" s="4"/>
    </row>
    <row r="3044" spans="19:20" x14ac:dyDescent="0.3">
      <c r="S3044" s="5"/>
      <c r="T3044" s="6"/>
    </row>
    <row r="3045" spans="19:20" x14ac:dyDescent="0.3">
      <c r="S3045" s="3"/>
      <c r="T3045" s="4"/>
    </row>
    <row r="3046" spans="19:20" x14ac:dyDescent="0.3">
      <c r="S3046" s="5"/>
      <c r="T3046" s="6"/>
    </row>
    <row r="3047" spans="19:20" x14ac:dyDescent="0.3">
      <c r="S3047" s="3"/>
      <c r="T3047" s="4"/>
    </row>
    <row r="3048" spans="19:20" x14ac:dyDescent="0.3">
      <c r="S3048" s="5"/>
      <c r="T3048" s="6"/>
    </row>
    <row r="3049" spans="19:20" x14ac:dyDescent="0.3">
      <c r="S3049" s="3"/>
      <c r="T3049" s="4"/>
    </row>
    <row r="3050" spans="19:20" x14ac:dyDescent="0.3">
      <c r="S3050" s="5"/>
      <c r="T3050" s="6"/>
    </row>
    <row r="3051" spans="19:20" x14ac:dyDescent="0.3">
      <c r="S3051" s="3"/>
      <c r="T3051" s="4"/>
    </row>
    <row r="3052" spans="19:20" x14ac:dyDescent="0.3">
      <c r="S3052" s="5"/>
      <c r="T3052" s="6"/>
    </row>
    <row r="3053" spans="19:20" x14ac:dyDescent="0.3">
      <c r="S3053" s="3"/>
      <c r="T3053" s="4"/>
    </row>
    <row r="3054" spans="19:20" x14ac:dyDescent="0.3">
      <c r="S3054" s="5"/>
      <c r="T3054" s="6"/>
    </row>
    <row r="3055" spans="19:20" x14ac:dyDescent="0.3">
      <c r="S3055" s="3"/>
      <c r="T3055" s="4"/>
    </row>
    <row r="3056" spans="19:20" x14ac:dyDescent="0.3">
      <c r="S3056" s="5"/>
      <c r="T3056" s="6"/>
    </row>
    <row r="3057" spans="19:20" x14ac:dyDescent="0.3">
      <c r="S3057" s="3"/>
      <c r="T3057" s="4"/>
    </row>
    <row r="3058" spans="19:20" x14ac:dyDescent="0.3">
      <c r="S3058" s="5"/>
      <c r="T3058" s="6"/>
    </row>
    <row r="3059" spans="19:20" x14ac:dyDescent="0.3">
      <c r="S3059" s="3"/>
      <c r="T3059" s="4"/>
    </row>
    <row r="3060" spans="19:20" x14ac:dyDescent="0.3">
      <c r="S3060" s="5"/>
      <c r="T3060" s="6"/>
    </row>
    <row r="3061" spans="19:20" x14ac:dyDescent="0.3">
      <c r="S3061" s="3"/>
      <c r="T3061" s="4"/>
    </row>
    <row r="3062" spans="19:20" x14ac:dyDescent="0.3">
      <c r="S3062" s="5"/>
      <c r="T3062" s="6"/>
    </row>
    <row r="3063" spans="19:20" x14ac:dyDescent="0.3">
      <c r="S3063" s="3"/>
      <c r="T3063" s="4"/>
    </row>
    <row r="3064" spans="19:20" x14ac:dyDescent="0.3">
      <c r="S3064" s="5"/>
      <c r="T3064" s="6"/>
    </row>
    <row r="3065" spans="19:20" x14ac:dyDescent="0.3">
      <c r="S3065" s="3"/>
      <c r="T3065" s="4"/>
    </row>
    <row r="3066" spans="19:20" x14ac:dyDescent="0.3">
      <c r="S3066" s="5"/>
      <c r="T3066" s="6"/>
    </row>
    <row r="3067" spans="19:20" x14ac:dyDescent="0.3">
      <c r="S3067" s="3"/>
      <c r="T3067" s="4"/>
    </row>
    <row r="3068" spans="19:20" x14ac:dyDescent="0.3">
      <c r="S3068" s="5"/>
      <c r="T3068" s="6"/>
    </row>
    <row r="3069" spans="19:20" x14ac:dyDescent="0.3">
      <c r="S3069" s="3"/>
      <c r="T3069" s="4"/>
    </row>
    <row r="3070" spans="19:20" x14ac:dyDescent="0.3">
      <c r="S3070" s="5"/>
      <c r="T3070" s="6"/>
    </row>
    <row r="3071" spans="19:20" x14ac:dyDescent="0.3">
      <c r="S3071" s="3"/>
      <c r="T3071" s="4"/>
    </row>
    <row r="3072" spans="19:20" x14ac:dyDescent="0.3">
      <c r="S3072" s="5"/>
      <c r="T3072" s="6"/>
    </row>
    <row r="3073" spans="19:20" x14ac:dyDescent="0.3">
      <c r="S3073" s="3"/>
      <c r="T3073" s="4"/>
    </row>
    <row r="3074" spans="19:20" x14ac:dyDescent="0.3">
      <c r="S3074" s="5"/>
      <c r="T3074" s="6"/>
    </row>
    <row r="3075" spans="19:20" x14ac:dyDescent="0.3">
      <c r="S3075" s="3"/>
      <c r="T3075" s="4"/>
    </row>
    <row r="3076" spans="19:20" x14ac:dyDescent="0.3">
      <c r="S3076" s="5"/>
      <c r="T3076" s="6"/>
    </row>
    <row r="3077" spans="19:20" x14ac:dyDescent="0.3">
      <c r="S3077" s="3"/>
      <c r="T3077" s="4"/>
    </row>
    <row r="3078" spans="19:20" x14ac:dyDescent="0.3">
      <c r="S3078" s="5"/>
      <c r="T3078" s="6"/>
    </row>
    <row r="3079" spans="19:20" x14ac:dyDescent="0.3">
      <c r="S3079" s="3"/>
      <c r="T3079" s="4"/>
    </row>
    <row r="3080" spans="19:20" x14ac:dyDescent="0.3">
      <c r="S3080" s="5"/>
      <c r="T3080" s="6"/>
    </row>
    <row r="3081" spans="19:20" x14ac:dyDescent="0.3">
      <c r="S3081" s="3"/>
      <c r="T3081" s="4"/>
    </row>
    <row r="3082" spans="19:20" x14ac:dyDescent="0.3">
      <c r="S3082" s="5"/>
      <c r="T3082" s="6"/>
    </row>
    <row r="3083" spans="19:20" x14ac:dyDescent="0.3">
      <c r="S3083" s="3"/>
      <c r="T3083" s="4"/>
    </row>
    <row r="3084" spans="19:20" x14ac:dyDescent="0.3">
      <c r="S3084" s="5"/>
      <c r="T3084" s="6"/>
    </row>
    <row r="3085" spans="19:20" x14ac:dyDescent="0.3">
      <c r="S3085" s="3"/>
      <c r="T3085" s="4"/>
    </row>
    <row r="3086" spans="19:20" x14ac:dyDescent="0.3">
      <c r="S3086" s="5"/>
      <c r="T3086" s="6"/>
    </row>
    <row r="3087" spans="19:20" x14ac:dyDescent="0.3">
      <c r="S3087" s="3"/>
      <c r="T3087" s="4"/>
    </row>
    <row r="3088" spans="19:20" x14ac:dyDescent="0.3">
      <c r="S3088" s="5"/>
      <c r="T3088" s="6"/>
    </row>
    <row r="3089" spans="19:20" x14ac:dyDescent="0.3">
      <c r="S3089" s="3"/>
      <c r="T3089" s="4"/>
    </row>
    <row r="3090" spans="19:20" x14ac:dyDescent="0.3">
      <c r="S3090" s="5"/>
      <c r="T3090" s="6"/>
    </row>
    <row r="3091" spans="19:20" x14ac:dyDescent="0.3">
      <c r="S3091" s="3"/>
      <c r="T3091" s="4"/>
    </row>
    <row r="3092" spans="19:20" x14ac:dyDescent="0.3">
      <c r="S3092" s="5"/>
      <c r="T3092" s="6"/>
    </row>
    <row r="3093" spans="19:20" x14ac:dyDescent="0.3">
      <c r="S3093" s="3"/>
      <c r="T3093" s="4"/>
    </row>
    <row r="3094" spans="19:20" x14ac:dyDescent="0.3">
      <c r="S3094" s="5"/>
      <c r="T3094" s="6"/>
    </row>
    <row r="3095" spans="19:20" x14ac:dyDescent="0.3">
      <c r="S3095" s="3"/>
      <c r="T3095" s="4"/>
    </row>
    <row r="3096" spans="19:20" x14ac:dyDescent="0.3">
      <c r="S3096" s="5"/>
      <c r="T3096" s="6"/>
    </row>
    <row r="3097" spans="19:20" x14ac:dyDescent="0.3">
      <c r="S3097" s="3"/>
      <c r="T3097" s="4"/>
    </row>
    <row r="3098" spans="19:20" x14ac:dyDescent="0.3">
      <c r="S3098" s="5"/>
      <c r="T3098" s="6"/>
    </row>
    <row r="3099" spans="19:20" x14ac:dyDescent="0.3">
      <c r="S3099" s="3"/>
      <c r="T3099" s="4"/>
    </row>
    <row r="3100" spans="19:20" x14ac:dyDescent="0.3">
      <c r="S3100" s="5"/>
      <c r="T3100" s="6"/>
    </row>
    <row r="3101" spans="19:20" x14ac:dyDescent="0.3">
      <c r="S3101" s="3"/>
      <c r="T3101" s="4"/>
    </row>
    <row r="3102" spans="19:20" x14ac:dyDescent="0.3">
      <c r="S3102" s="5"/>
      <c r="T3102" s="6"/>
    </row>
    <row r="3103" spans="19:20" x14ac:dyDescent="0.3">
      <c r="S3103" s="3"/>
      <c r="T3103" s="4"/>
    </row>
    <row r="3104" spans="19:20" x14ac:dyDescent="0.3">
      <c r="S3104" s="5"/>
      <c r="T3104" s="6"/>
    </row>
    <row r="3105" spans="19:20" x14ac:dyDescent="0.3">
      <c r="S3105" s="3"/>
      <c r="T3105" s="4"/>
    </row>
    <row r="3106" spans="19:20" x14ac:dyDescent="0.3">
      <c r="S3106" s="5"/>
      <c r="T3106" s="6"/>
    </row>
    <row r="3107" spans="19:20" x14ac:dyDescent="0.3">
      <c r="S3107" s="3"/>
      <c r="T3107" s="4"/>
    </row>
    <row r="3108" spans="19:20" x14ac:dyDescent="0.3">
      <c r="S3108" s="5"/>
      <c r="T3108" s="6"/>
    </row>
    <row r="3109" spans="19:20" x14ac:dyDescent="0.3">
      <c r="S3109" s="3"/>
      <c r="T3109" s="4"/>
    </row>
    <row r="3110" spans="19:20" x14ac:dyDescent="0.3">
      <c r="S3110" s="5"/>
      <c r="T3110" s="6"/>
    </row>
    <row r="3111" spans="19:20" x14ac:dyDescent="0.3">
      <c r="S3111" s="3"/>
      <c r="T3111" s="4"/>
    </row>
    <row r="3112" spans="19:20" x14ac:dyDescent="0.3">
      <c r="S3112" s="5"/>
      <c r="T3112" s="6"/>
    </row>
    <row r="3113" spans="19:20" x14ac:dyDescent="0.3">
      <c r="S3113" s="3"/>
      <c r="T3113" s="4"/>
    </row>
    <row r="3114" spans="19:20" x14ac:dyDescent="0.3">
      <c r="S3114" s="5"/>
      <c r="T3114" s="6"/>
    </row>
    <row r="3115" spans="19:20" x14ac:dyDescent="0.3">
      <c r="S3115" s="3"/>
      <c r="T3115" s="4"/>
    </row>
    <row r="3116" spans="19:20" x14ac:dyDescent="0.3">
      <c r="S3116" s="5"/>
      <c r="T3116" s="6"/>
    </row>
    <row r="3117" spans="19:20" x14ac:dyDescent="0.3">
      <c r="S3117" s="3"/>
      <c r="T3117" s="4"/>
    </row>
    <row r="3118" spans="19:20" x14ac:dyDescent="0.3">
      <c r="S3118" s="5"/>
      <c r="T3118" s="6"/>
    </row>
    <row r="3119" spans="19:20" x14ac:dyDescent="0.3">
      <c r="S3119" s="3"/>
      <c r="T3119" s="4"/>
    </row>
    <row r="3120" spans="19:20" x14ac:dyDescent="0.3">
      <c r="S3120" s="5"/>
      <c r="T3120" s="6"/>
    </row>
    <row r="3121" spans="19:20" x14ac:dyDescent="0.3">
      <c r="S3121" s="3"/>
      <c r="T3121" s="4"/>
    </row>
    <row r="3122" spans="19:20" x14ac:dyDescent="0.3">
      <c r="S3122" s="5"/>
      <c r="T3122" s="6"/>
    </row>
    <row r="3123" spans="19:20" x14ac:dyDescent="0.3">
      <c r="S3123" s="3"/>
      <c r="T3123" s="4"/>
    </row>
    <row r="3124" spans="19:20" x14ac:dyDescent="0.3">
      <c r="S3124" s="5"/>
      <c r="T3124" s="6"/>
    </row>
    <row r="3125" spans="19:20" x14ac:dyDescent="0.3">
      <c r="S3125" s="3"/>
      <c r="T3125" s="4"/>
    </row>
    <row r="3126" spans="19:20" x14ac:dyDescent="0.3">
      <c r="S3126" s="5"/>
      <c r="T3126" s="6"/>
    </row>
    <row r="3127" spans="19:20" x14ac:dyDescent="0.3">
      <c r="S3127" s="3"/>
      <c r="T3127" s="4"/>
    </row>
    <row r="3128" spans="19:20" x14ac:dyDescent="0.3">
      <c r="S3128" s="5"/>
      <c r="T3128" s="6"/>
    </row>
    <row r="3129" spans="19:20" x14ac:dyDescent="0.3">
      <c r="S3129" s="3"/>
      <c r="T3129" s="4"/>
    </row>
    <row r="3130" spans="19:20" x14ac:dyDescent="0.3">
      <c r="S3130" s="5"/>
      <c r="T3130" s="6"/>
    </row>
    <row r="3131" spans="19:20" x14ac:dyDescent="0.3">
      <c r="S3131" s="3"/>
      <c r="T3131" s="4"/>
    </row>
    <row r="3132" spans="19:20" x14ac:dyDescent="0.3">
      <c r="S3132" s="5"/>
      <c r="T3132" s="6"/>
    </row>
    <row r="3133" spans="19:20" x14ac:dyDescent="0.3">
      <c r="S3133" s="3"/>
      <c r="T3133" s="4"/>
    </row>
    <row r="3134" spans="19:20" x14ac:dyDescent="0.3">
      <c r="S3134" s="5"/>
      <c r="T3134" s="6"/>
    </row>
    <row r="3135" spans="19:20" x14ac:dyDescent="0.3">
      <c r="S3135" s="3"/>
      <c r="T3135" s="4"/>
    </row>
    <row r="3136" spans="19:20" x14ac:dyDescent="0.3">
      <c r="S3136" s="5"/>
      <c r="T3136" s="6"/>
    </row>
    <row r="3137" spans="19:20" x14ac:dyDescent="0.3">
      <c r="S3137" s="3"/>
      <c r="T3137" s="4"/>
    </row>
    <row r="3138" spans="19:20" x14ac:dyDescent="0.3">
      <c r="S3138" s="5"/>
      <c r="T3138" s="6"/>
    </row>
    <row r="3139" spans="19:20" x14ac:dyDescent="0.3">
      <c r="S3139" s="3"/>
      <c r="T3139" s="4"/>
    </row>
    <row r="3140" spans="19:20" x14ac:dyDescent="0.3">
      <c r="S3140" s="5"/>
      <c r="T3140" s="6"/>
    </row>
    <row r="3141" spans="19:20" x14ac:dyDescent="0.3">
      <c r="S3141" s="3"/>
      <c r="T3141" s="4"/>
    </row>
    <row r="3142" spans="19:20" x14ac:dyDescent="0.3">
      <c r="S3142" s="5"/>
      <c r="T3142" s="6"/>
    </row>
    <row r="3143" spans="19:20" x14ac:dyDescent="0.3">
      <c r="S3143" s="3"/>
      <c r="T3143" s="4"/>
    </row>
    <row r="3144" spans="19:20" x14ac:dyDescent="0.3">
      <c r="S3144" s="5"/>
      <c r="T3144" s="6"/>
    </row>
    <row r="3145" spans="19:20" x14ac:dyDescent="0.3">
      <c r="S3145" s="3"/>
      <c r="T3145" s="4"/>
    </row>
    <row r="3146" spans="19:20" x14ac:dyDescent="0.3">
      <c r="S3146" s="5"/>
      <c r="T3146" s="6"/>
    </row>
    <row r="3147" spans="19:20" x14ac:dyDescent="0.3">
      <c r="S3147" s="3"/>
      <c r="T3147" s="4"/>
    </row>
    <row r="3148" spans="19:20" x14ac:dyDescent="0.3">
      <c r="S3148" s="5"/>
      <c r="T3148" s="6"/>
    </row>
    <row r="3149" spans="19:20" x14ac:dyDescent="0.3">
      <c r="S3149" s="3"/>
      <c r="T3149" s="4"/>
    </row>
    <row r="3150" spans="19:20" x14ac:dyDescent="0.3">
      <c r="S3150" s="5"/>
      <c r="T3150" s="6"/>
    </row>
    <row r="3151" spans="19:20" x14ac:dyDescent="0.3">
      <c r="S3151" s="3"/>
      <c r="T3151" s="4"/>
    </row>
    <row r="3152" spans="19:20" x14ac:dyDescent="0.3">
      <c r="S3152" s="5"/>
      <c r="T3152" s="6"/>
    </row>
    <row r="3153" spans="19:20" x14ac:dyDescent="0.3">
      <c r="S3153" s="3"/>
      <c r="T3153" s="4"/>
    </row>
    <row r="3154" spans="19:20" x14ac:dyDescent="0.3">
      <c r="S3154" s="5"/>
      <c r="T3154" s="6"/>
    </row>
    <row r="3155" spans="19:20" x14ac:dyDescent="0.3">
      <c r="S3155" s="3"/>
      <c r="T3155" s="4"/>
    </row>
    <row r="3156" spans="19:20" x14ac:dyDescent="0.3">
      <c r="S3156" s="5"/>
      <c r="T3156" s="6"/>
    </row>
    <row r="3157" spans="19:20" x14ac:dyDescent="0.3">
      <c r="S3157" s="3"/>
      <c r="T3157" s="4"/>
    </row>
    <row r="3158" spans="19:20" x14ac:dyDescent="0.3">
      <c r="S3158" s="5"/>
      <c r="T3158" s="6"/>
    </row>
    <row r="3159" spans="19:20" x14ac:dyDescent="0.3">
      <c r="S3159" s="3"/>
      <c r="T3159" s="4"/>
    </row>
    <row r="3160" spans="19:20" x14ac:dyDescent="0.3">
      <c r="S3160" s="5"/>
      <c r="T3160" s="6"/>
    </row>
    <row r="3161" spans="19:20" x14ac:dyDescent="0.3">
      <c r="S3161" s="3"/>
      <c r="T3161" s="4"/>
    </row>
    <row r="3162" spans="19:20" x14ac:dyDescent="0.3">
      <c r="S3162" s="5"/>
      <c r="T3162" s="6"/>
    </row>
    <row r="3163" spans="19:20" x14ac:dyDescent="0.3">
      <c r="S3163" s="3"/>
      <c r="T3163" s="4"/>
    </row>
    <row r="3164" spans="19:20" x14ac:dyDescent="0.3">
      <c r="S3164" s="5"/>
      <c r="T3164" s="6"/>
    </row>
    <row r="3165" spans="19:20" x14ac:dyDescent="0.3">
      <c r="S3165" s="3"/>
      <c r="T3165" s="4"/>
    </row>
    <row r="3166" spans="19:20" x14ac:dyDescent="0.3">
      <c r="S3166" s="5"/>
      <c r="T3166" s="6"/>
    </row>
    <row r="3167" spans="19:20" x14ac:dyDescent="0.3">
      <c r="S3167" s="3"/>
      <c r="T3167" s="4"/>
    </row>
    <row r="3168" spans="19:20" x14ac:dyDescent="0.3">
      <c r="S3168" s="5"/>
      <c r="T3168" s="6"/>
    </row>
    <row r="3169" spans="19:20" x14ac:dyDescent="0.3">
      <c r="S3169" s="3"/>
      <c r="T3169" s="4"/>
    </row>
    <row r="3170" spans="19:20" x14ac:dyDescent="0.3">
      <c r="S3170" s="5"/>
      <c r="T3170" s="6"/>
    </row>
    <row r="3171" spans="19:20" x14ac:dyDescent="0.3">
      <c r="S3171" s="3"/>
      <c r="T3171" s="4"/>
    </row>
    <row r="3172" spans="19:20" x14ac:dyDescent="0.3">
      <c r="S3172" s="5"/>
      <c r="T3172" s="6"/>
    </row>
    <row r="3173" spans="19:20" x14ac:dyDescent="0.3">
      <c r="S3173" s="3"/>
      <c r="T3173" s="4"/>
    </row>
    <row r="3174" spans="19:20" x14ac:dyDescent="0.3">
      <c r="S3174" s="5"/>
      <c r="T3174" s="6"/>
    </row>
    <row r="3175" spans="19:20" x14ac:dyDescent="0.3">
      <c r="S3175" s="3"/>
      <c r="T3175" s="4"/>
    </row>
    <row r="3176" spans="19:20" x14ac:dyDescent="0.3">
      <c r="S3176" s="5"/>
      <c r="T3176" s="6"/>
    </row>
    <row r="3177" spans="19:20" x14ac:dyDescent="0.3">
      <c r="S3177" s="3"/>
      <c r="T3177" s="4"/>
    </row>
    <row r="3178" spans="19:20" x14ac:dyDescent="0.3">
      <c r="S3178" s="5"/>
      <c r="T3178" s="6"/>
    </row>
    <row r="3179" spans="19:20" x14ac:dyDescent="0.3">
      <c r="S3179" s="3"/>
      <c r="T3179" s="4"/>
    </row>
    <row r="3180" spans="19:20" x14ac:dyDescent="0.3">
      <c r="S3180" s="5"/>
      <c r="T3180" s="6"/>
    </row>
    <row r="3181" spans="19:20" x14ac:dyDescent="0.3">
      <c r="S3181" s="3"/>
      <c r="T3181" s="4"/>
    </row>
    <row r="3182" spans="19:20" x14ac:dyDescent="0.3">
      <c r="S3182" s="5"/>
      <c r="T3182" s="6"/>
    </row>
    <row r="3183" spans="19:20" x14ac:dyDescent="0.3">
      <c r="S3183" s="3"/>
      <c r="T3183" s="4"/>
    </row>
    <row r="3184" spans="19:20" x14ac:dyDescent="0.3">
      <c r="S3184" s="5"/>
      <c r="T3184" s="6"/>
    </row>
    <row r="3185" spans="19:20" x14ac:dyDescent="0.3">
      <c r="S3185" s="3"/>
      <c r="T3185" s="4"/>
    </row>
    <row r="3186" spans="19:20" x14ac:dyDescent="0.3">
      <c r="S3186" s="5"/>
      <c r="T3186" s="6"/>
    </row>
    <row r="3187" spans="19:20" x14ac:dyDescent="0.3">
      <c r="S3187" s="3"/>
      <c r="T3187" s="4"/>
    </row>
    <row r="3188" spans="19:20" x14ac:dyDescent="0.3">
      <c r="S3188" s="5"/>
      <c r="T3188" s="6"/>
    </row>
    <row r="3189" spans="19:20" x14ac:dyDescent="0.3">
      <c r="S3189" s="3"/>
      <c r="T3189" s="4"/>
    </row>
    <row r="3190" spans="19:20" x14ac:dyDescent="0.3">
      <c r="S3190" s="5"/>
      <c r="T3190" s="6"/>
    </row>
    <row r="3191" spans="19:20" x14ac:dyDescent="0.3">
      <c r="S3191" s="3"/>
      <c r="T3191" s="4"/>
    </row>
    <row r="3192" spans="19:20" x14ac:dyDescent="0.3">
      <c r="S3192" s="5"/>
      <c r="T3192" s="6"/>
    </row>
    <row r="3193" spans="19:20" x14ac:dyDescent="0.3">
      <c r="S3193" s="3"/>
      <c r="T3193" s="4"/>
    </row>
    <row r="3194" spans="19:20" x14ac:dyDescent="0.3">
      <c r="S3194" s="5"/>
      <c r="T3194" s="6"/>
    </row>
    <row r="3195" spans="19:20" x14ac:dyDescent="0.3">
      <c r="S3195" s="3"/>
      <c r="T3195" s="4"/>
    </row>
    <row r="3196" spans="19:20" x14ac:dyDescent="0.3">
      <c r="S3196" s="5"/>
      <c r="T3196" s="6"/>
    </row>
    <row r="3197" spans="19:20" x14ac:dyDescent="0.3">
      <c r="S3197" s="3"/>
      <c r="T3197" s="4"/>
    </row>
    <row r="3198" spans="19:20" x14ac:dyDescent="0.3">
      <c r="S3198" s="5"/>
      <c r="T3198" s="6"/>
    </row>
    <row r="3199" spans="19:20" x14ac:dyDescent="0.3">
      <c r="S3199" s="3"/>
      <c r="T3199" s="4"/>
    </row>
    <row r="3200" spans="19:20" x14ac:dyDescent="0.3">
      <c r="S3200" s="5"/>
      <c r="T3200" s="6"/>
    </row>
    <row r="3201" spans="19:20" x14ac:dyDescent="0.3">
      <c r="S3201" s="3"/>
      <c r="T3201" s="4"/>
    </row>
    <row r="3202" spans="19:20" x14ac:dyDescent="0.3">
      <c r="S3202" s="5"/>
      <c r="T3202" s="6"/>
    </row>
    <row r="3203" spans="19:20" x14ac:dyDescent="0.3">
      <c r="S3203" s="3"/>
      <c r="T3203" s="4"/>
    </row>
    <row r="3204" spans="19:20" x14ac:dyDescent="0.3">
      <c r="S3204" s="5"/>
      <c r="T3204" s="6"/>
    </row>
    <row r="3205" spans="19:20" x14ac:dyDescent="0.3">
      <c r="S3205" s="3"/>
      <c r="T3205" s="4"/>
    </row>
    <row r="3206" spans="19:20" x14ac:dyDescent="0.3">
      <c r="S3206" s="5"/>
      <c r="T3206" s="6"/>
    </row>
    <row r="3207" spans="19:20" x14ac:dyDescent="0.3">
      <c r="S3207" s="3"/>
      <c r="T3207" s="4"/>
    </row>
    <row r="3208" spans="19:20" x14ac:dyDescent="0.3">
      <c r="S3208" s="5"/>
      <c r="T3208" s="6"/>
    </row>
    <row r="3209" spans="19:20" x14ac:dyDescent="0.3">
      <c r="S3209" s="3"/>
      <c r="T3209" s="4"/>
    </row>
    <row r="3210" spans="19:20" x14ac:dyDescent="0.3">
      <c r="S3210" s="5"/>
      <c r="T3210" s="6"/>
    </row>
    <row r="3211" spans="19:20" x14ac:dyDescent="0.3">
      <c r="S3211" s="3"/>
      <c r="T3211" s="4"/>
    </row>
    <row r="3212" spans="19:20" x14ac:dyDescent="0.3">
      <c r="S3212" s="5"/>
      <c r="T3212" s="6"/>
    </row>
    <row r="3213" spans="19:20" x14ac:dyDescent="0.3">
      <c r="S3213" s="3"/>
      <c r="T3213" s="4"/>
    </row>
    <row r="3214" spans="19:20" x14ac:dyDescent="0.3">
      <c r="S3214" s="5"/>
      <c r="T3214" s="6"/>
    </row>
    <row r="3215" spans="19:20" x14ac:dyDescent="0.3">
      <c r="S3215" s="3"/>
      <c r="T3215" s="4"/>
    </row>
    <row r="3216" spans="19:20" x14ac:dyDescent="0.3">
      <c r="S3216" s="5"/>
      <c r="T3216" s="6"/>
    </row>
    <row r="3217" spans="19:20" x14ac:dyDescent="0.3">
      <c r="S3217" s="3"/>
      <c r="T3217" s="4"/>
    </row>
    <row r="3218" spans="19:20" x14ac:dyDescent="0.3">
      <c r="S3218" s="5"/>
      <c r="T3218" s="6"/>
    </row>
    <row r="3219" spans="19:20" x14ac:dyDescent="0.3">
      <c r="S3219" s="3"/>
      <c r="T3219" s="4"/>
    </row>
    <row r="3220" spans="19:20" x14ac:dyDescent="0.3">
      <c r="S3220" s="5"/>
      <c r="T3220" s="6"/>
    </row>
    <row r="3221" spans="19:20" x14ac:dyDescent="0.3">
      <c r="S3221" s="3"/>
      <c r="T3221" s="4"/>
    </row>
    <row r="3222" spans="19:20" x14ac:dyDescent="0.3">
      <c r="S3222" s="5"/>
      <c r="T3222" s="6"/>
    </row>
    <row r="3223" spans="19:20" x14ac:dyDescent="0.3">
      <c r="S3223" s="3"/>
      <c r="T3223" s="4"/>
    </row>
    <row r="3224" spans="19:20" x14ac:dyDescent="0.3">
      <c r="S3224" s="5"/>
      <c r="T3224" s="6"/>
    </row>
    <row r="3225" spans="19:20" x14ac:dyDescent="0.3">
      <c r="S3225" s="3"/>
      <c r="T3225" s="4"/>
    </row>
    <row r="3226" spans="19:20" x14ac:dyDescent="0.3">
      <c r="S3226" s="5"/>
      <c r="T3226" s="6"/>
    </row>
    <row r="3227" spans="19:20" x14ac:dyDescent="0.3">
      <c r="S3227" s="3"/>
      <c r="T3227" s="4"/>
    </row>
    <row r="3228" spans="19:20" x14ac:dyDescent="0.3">
      <c r="S3228" s="5"/>
      <c r="T3228" s="6"/>
    </row>
    <row r="3229" spans="19:20" x14ac:dyDescent="0.3">
      <c r="S3229" s="3"/>
      <c r="T3229" s="4"/>
    </row>
    <row r="3230" spans="19:20" x14ac:dyDescent="0.3">
      <c r="S3230" s="5"/>
      <c r="T3230" s="6"/>
    </row>
    <row r="3231" spans="19:20" x14ac:dyDescent="0.3">
      <c r="S3231" s="3"/>
      <c r="T3231" s="4"/>
    </row>
    <row r="3232" spans="19:20" x14ac:dyDescent="0.3">
      <c r="S3232" s="5"/>
      <c r="T3232" s="6"/>
    </row>
    <row r="3233" spans="19:20" x14ac:dyDescent="0.3">
      <c r="S3233" s="3"/>
      <c r="T3233" s="4"/>
    </row>
    <row r="3234" spans="19:20" x14ac:dyDescent="0.3">
      <c r="S3234" s="5"/>
      <c r="T3234" s="6"/>
    </row>
    <row r="3235" spans="19:20" x14ac:dyDescent="0.3">
      <c r="S3235" s="3"/>
      <c r="T3235" s="4"/>
    </row>
    <row r="3236" spans="19:20" x14ac:dyDescent="0.3">
      <c r="S3236" s="5"/>
      <c r="T3236" s="6"/>
    </row>
    <row r="3237" spans="19:20" x14ac:dyDescent="0.3">
      <c r="S3237" s="3"/>
      <c r="T3237" s="4"/>
    </row>
    <row r="3238" spans="19:20" x14ac:dyDescent="0.3">
      <c r="S3238" s="5"/>
      <c r="T3238" s="6"/>
    </row>
    <row r="3239" spans="19:20" x14ac:dyDescent="0.3">
      <c r="S3239" s="3"/>
      <c r="T3239" s="4"/>
    </row>
    <row r="3240" spans="19:20" x14ac:dyDescent="0.3">
      <c r="S3240" s="5"/>
      <c r="T3240" s="6"/>
    </row>
    <row r="3241" spans="19:20" x14ac:dyDescent="0.3">
      <c r="S3241" s="3"/>
      <c r="T3241" s="4"/>
    </row>
    <row r="3242" spans="19:20" x14ac:dyDescent="0.3">
      <c r="S3242" s="5"/>
      <c r="T3242" s="6"/>
    </row>
    <row r="3243" spans="19:20" x14ac:dyDescent="0.3">
      <c r="S3243" s="3"/>
      <c r="T3243" s="4"/>
    </row>
    <row r="3244" spans="19:20" x14ac:dyDescent="0.3">
      <c r="S3244" s="5"/>
      <c r="T3244" s="6"/>
    </row>
    <row r="3245" spans="19:20" x14ac:dyDescent="0.3">
      <c r="S3245" s="3"/>
      <c r="T3245" s="4"/>
    </row>
    <row r="3246" spans="19:20" x14ac:dyDescent="0.3">
      <c r="S3246" s="5"/>
      <c r="T3246" s="6"/>
    </row>
    <row r="3247" spans="19:20" x14ac:dyDescent="0.3">
      <c r="S3247" s="3"/>
      <c r="T3247" s="4"/>
    </row>
    <row r="3248" spans="19:20" x14ac:dyDescent="0.3">
      <c r="S3248" s="5"/>
      <c r="T3248" s="6"/>
    </row>
    <row r="3249" spans="19:20" x14ac:dyDescent="0.3">
      <c r="S3249" s="3"/>
      <c r="T3249" s="4"/>
    </row>
    <row r="3250" spans="19:20" x14ac:dyDescent="0.3">
      <c r="S3250" s="5"/>
      <c r="T3250" s="6"/>
    </row>
    <row r="3251" spans="19:20" x14ac:dyDescent="0.3">
      <c r="S3251" s="3"/>
      <c r="T3251" s="4"/>
    </row>
    <row r="3252" spans="19:20" x14ac:dyDescent="0.3">
      <c r="S3252" s="5"/>
      <c r="T3252" s="6"/>
    </row>
    <row r="3253" spans="19:20" x14ac:dyDescent="0.3">
      <c r="S3253" s="3"/>
      <c r="T3253" s="4"/>
    </row>
    <row r="3254" spans="19:20" x14ac:dyDescent="0.3">
      <c r="S3254" s="5"/>
      <c r="T3254" s="6"/>
    </row>
    <row r="3255" spans="19:20" x14ac:dyDescent="0.3">
      <c r="S3255" s="3"/>
      <c r="T3255" s="4"/>
    </row>
    <row r="3256" spans="19:20" x14ac:dyDescent="0.3">
      <c r="S3256" s="5"/>
      <c r="T3256" s="6"/>
    </row>
    <row r="3257" spans="19:20" x14ac:dyDescent="0.3">
      <c r="S3257" s="3"/>
      <c r="T3257" s="4"/>
    </row>
    <row r="3258" spans="19:20" x14ac:dyDescent="0.3">
      <c r="S3258" s="5"/>
      <c r="T3258" s="6"/>
    </row>
    <row r="3259" spans="19:20" x14ac:dyDescent="0.3">
      <c r="S3259" s="3"/>
      <c r="T3259" s="4"/>
    </row>
    <row r="3260" spans="19:20" x14ac:dyDescent="0.3">
      <c r="S3260" s="5"/>
      <c r="T3260" s="6"/>
    </row>
    <row r="3261" spans="19:20" x14ac:dyDescent="0.3">
      <c r="S3261" s="3"/>
      <c r="T3261" s="4"/>
    </row>
    <row r="3262" spans="19:20" x14ac:dyDescent="0.3">
      <c r="S3262" s="5"/>
      <c r="T3262" s="6"/>
    </row>
    <row r="3263" spans="19:20" x14ac:dyDescent="0.3">
      <c r="S3263" s="3"/>
      <c r="T3263" s="4"/>
    </row>
    <row r="3264" spans="19:20" x14ac:dyDescent="0.3">
      <c r="S3264" s="5"/>
      <c r="T3264" s="6"/>
    </row>
    <row r="3265" spans="19:20" x14ac:dyDescent="0.3">
      <c r="S3265" s="3"/>
      <c r="T3265" s="4"/>
    </row>
    <row r="3266" spans="19:20" x14ac:dyDescent="0.3">
      <c r="S3266" s="5"/>
      <c r="T3266" s="6"/>
    </row>
    <row r="3267" spans="19:20" x14ac:dyDescent="0.3">
      <c r="S3267" s="3"/>
      <c r="T3267" s="4"/>
    </row>
    <row r="3268" spans="19:20" x14ac:dyDescent="0.3">
      <c r="S3268" s="5"/>
      <c r="T3268" s="6"/>
    </row>
    <row r="3269" spans="19:20" x14ac:dyDescent="0.3">
      <c r="S3269" s="3"/>
      <c r="T3269" s="4"/>
    </row>
    <row r="3270" spans="19:20" x14ac:dyDescent="0.3">
      <c r="S3270" s="5"/>
      <c r="T3270" s="6"/>
    </row>
    <row r="3271" spans="19:20" x14ac:dyDescent="0.3">
      <c r="S3271" s="3"/>
      <c r="T3271" s="4"/>
    </row>
    <row r="3272" spans="19:20" x14ac:dyDescent="0.3">
      <c r="S3272" s="5"/>
      <c r="T3272" s="6"/>
    </row>
    <row r="3273" spans="19:20" x14ac:dyDescent="0.3">
      <c r="S3273" s="3"/>
      <c r="T3273" s="4"/>
    </row>
    <row r="3274" spans="19:20" x14ac:dyDescent="0.3">
      <c r="S3274" s="5"/>
      <c r="T3274" s="6"/>
    </row>
    <row r="3275" spans="19:20" x14ac:dyDescent="0.3">
      <c r="S3275" s="3"/>
      <c r="T3275" s="4"/>
    </row>
    <row r="3276" spans="19:20" x14ac:dyDescent="0.3">
      <c r="S3276" s="5"/>
      <c r="T3276" s="6"/>
    </row>
    <row r="3277" spans="19:20" x14ac:dyDescent="0.3">
      <c r="S3277" s="3"/>
      <c r="T3277" s="4"/>
    </row>
    <row r="3278" spans="19:20" x14ac:dyDescent="0.3">
      <c r="S3278" s="5"/>
      <c r="T3278" s="6"/>
    </row>
    <row r="3279" spans="19:20" x14ac:dyDescent="0.3">
      <c r="S3279" s="3"/>
      <c r="T3279" s="4"/>
    </row>
    <row r="3280" spans="19:20" x14ac:dyDescent="0.3">
      <c r="S3280" s="5"/>
      <c r="T3280" s="6"/>
    </row>
    <row r="3281" spans="19:20" x14ac:dyDescent="0.3">
      <c r="S3281" s="3"/>
      <c r="T3281" s="4"/>
    </row>
    <row r="3282" spans="19:20" x14ac:dyDescent="0.3">
      <c r="S3282" s="5"/>
      <c r="T3282" s="6"/>
    </row>
    <row r="3283" spans="19:20" x14ac:dyDescent="0.3">
      <c r="S3283" s="3"/>
      <c r="T3283" s="4"/>
    </row>
    <row r="3284" spans="19:20" x14ac:dyDescent="0.3">
      <c r="S3284" s="5"/>
      <c r="T3284" s="6"/>
    </row>
    <row r="3285" spans="19:20" x14ac:dyDescent="0.3">
      <c r="S3285" s="3"/>
      <c r="T3285" s="4"/>
    </row>
    <row r="3286" spans="19:20" x14ac:dyDescent="0.3">
      <c r="S3286" s="5"/>
      <c r="T3286" s="6"/>
    </row>
    <row r="3287" spans="19:20" x14ac:dyDescent="0.3">
      <c r="S3287" s="3"/>
      <c r="T3287" s="4"/>
    </row>
    <row r="3288" spans="19:20" x14ac:dyDescent="0.3">
      <c r="S3288" s="5"/>
      <c r="T3288" s="6"/>
    </row>
    <row r="3289" spans="19:20" x14ac:dyDescent="0.3">
      <c r="S3289" s="3"/>
      <c r="T3289" s="4"/>
    </row>
    <row r="3290" spans="19:20" x14ac:dyDescent="0.3">
      <c r="S3290" s="5"/>
      <c r="T3290" s="6"/>
    </row>
    <row r="3291" spans="19:20" x14ac:dyDescent="0.3">
      <c r="S3291" s="3"/>
      <c r="T3291" s="4"/>
    </row>
    <row r="3292" spans="19:20" x14ac:dyDescent="0.3">
      <c r="S3292" s="5"/>
      <c r="T3292" s="6"/>
    </row>
    <row r="3293" spans="19:20" x14ac:dyDescent="0.3">
      <c r="S3293" s="3"/>
      <c r="T3293" s="4"/>
    </row>
    <row r="3294" spans="19:20" x14ac:dyDescent="0.3">
      <c r="S3294" s="5"/>
      <c r="T3294" s="6"/>
    </row>
    <row r="3295" spans="19:20" x14ac:dyDescent="0.3">
      <c r="S3295" s="3"/>
      <c r="T3295" s="4"/>
    </row>
    <row r="3296" spans="19:20" x14ac:dyDescent="0.3">
      <c r="S3296" s="5"/>
      <c r="T3296" s="6"/>
    </row>
    <row r="3297" spans="19:20" x14ac:dyDescent="0.3">
      <c r="S3297" s="3"/>
      <c r="T3297" s="4"/>
    </row>
    <row r="3298" spans="19:20" x14ac:dyDescent="0.3">
      <c r="S3298" s="5"/>
      <c r="T3298" s="6"/>
    </row>
    <row r="3299" spans="19:20" x14ac:dyDescent="0.3">
      <c r="S3299" s="3"/>
      <c r="T3299" s="4"/>
    </row>
    <row r="3300" spans="19:20" x14ac:dyDescent="0.3">
      <c r="S3300" s="5"/>
      <c r="T3300" s="6"/>
    </row>
    <row r="3301" spans="19:20" x14ac:dyDescent="0.3">
      <c r="S3301" s="3"/>
      <c r="T3301" s="4"/>
    </row>
    <row r="3302" spans="19:20" x14ac:dyDescent="0.3">
      <c r="S3302" s="5"/>
      <c r="T3302" s="6"/>
    </row>
    <row r="3303" spans="19:20" x14ac:dyDescent="0.3">
      <c r="S3303" s="3"/>
      <c r="T3303" s="4"/>
    </row>
    <row r="3304" spans="19:20" x14ac:dyDescent="0.3">
      <c r="S3304" s="5"/>
      <c r="T3304" s="6"/>
    </row>
    <row r="3305" spans="19:20" x14ac:dyDescent="0.3">
      <c r="S3305" s="3"/>
      <c r="T3305" s="4"/>
    </row>
    <row r="3306" spans="19:20" x14ac:dyDescent="0.3">
      <c r="S3306" s="5"/>
      <c r="T3306" s="6"/>
    </row>
    <row r="3307" spans="19:20" x14ac:dyDescent="0.3">
      <c r="S3307" s="3"/>
      <c r="T3307" s="4"/>
    </row>
    <row r="3308" spans="19:20" x14ac:dyDescent="0.3">
      <c r="S3308" s="5"/>
      <c r="T3308" s="6"/>
    </row>
    <row r="3309" spans="19:20" x14ac:dyDescent="0.3">
      <c r="S3309" s="3"/>
      <c r="T3309" s="4"/>
    </row>
    <row r="3310" spans="19:20" x14ac:dyDescent="0.3">
      <c r="S3310" s="5"/>
      <c r="T3310" s="6"/>
    </row>
    <row r="3311" spans="19:20" x14ac:dyDescent="0.3">
      <c r="S3311" s="3"/>
      <c r="T3311" s="4"/>
    </row>
    <row r="3312" spans="19:20" x14ac:dyDescent="0.3">
      <c r="S3312" s="5"/>
      <c r="T3312" s="6"/>
    </row>
    <row r="3313" spans="19:20" x14ac:dyDescent="0.3">
      <c r="S3313" s="3"/>
      <c r="T3313" s="4"/>
    </row>
    <row r="3314" spans="19:20" x14ac:dyDescent="0.3">
      <c r="S3314" s="5"/>
      <c r="T3314" s="6"/>
    </row>
    <row r="3315" spans="19:20" x14ac:dyDescent="0.3">
      <c r="S3315" s="3"/>
      <c r="T3315" s="4"/>
    </row>
    <row r="3316" spans="19:20" x14ac:dyDescent="0.3">
      <c r="S3316" s="5"/>
      <c r="T3316" s="6"/>
    </row>
    <row r="3317" spans="19:20" x14ac:dyDescent="0.3">
      <c r="S3317" s="3"/>
      <c r="T3317" s="4"/>
    </row>
    <row r="3318" spans="19:20" x14ac:dyDescent="0.3">
      <c r="S3318" s="5"/>
      <c r="T3318" s="6"/>
    </row>
    <row r="3319" spans="19:20" x14ac:dyDescent="0.3">
      <c r="S3319" s="3"/>
      <c r="T3319" s="4"/>
    </row>
    <row r="3320" spans="19:20" x14ac:dyDescent="0.3">
      <c r="S3320" s="5"/>
      <c r="T3320" s="6"/>
    </row>
    <row r="3321" spans="19:20" x14ac:dyDescent="0.3">
      <c r="S3321" s="3"/>
      <c r="T3321" s="4"/>
    </row>
    <row r="3322" spans="19:20" x14ac:dyDescent="0.3">
      <c r="S3322" s="5"/>
      <c r="T3322" s="6"/>
    </row>
    <row r="3323" spans="19:20" x14ac:dyDescent="0.3">
      <c r="S3323" s="3"/>
      <c r="T3323" s="4"/>
    </row>
    <row r="3324" spans="19:20" x14ac:dyDescent="0.3">
      <c r="S3324" s="5"/>
      <c r="T3324" s="6"/>
    </row>
    <row r="3325" spans="19:20" x14ac:dyDescent="0.3">
      <c r="S3325" s="3"/>
      <c r="T3325" s="4"/>
    </row>
    <row r="3326" spans="19:20" x14ac:dyDescent="0.3">
      <c r="S3326" s="5"/>
      <c r="T3326" s="6"/>
    </row>
    <row r="3327" spans="19:20" x14ac:dyDescent="0.3">
      <c r="S3327" s="3"/>
      <c r="T3327" s="4"/>
    </row>
    <row r="3328" spans="19:20" x14ac:dyDescent="0.3">
      <c r="S3328" s="5"/>
      <c r="T3328" s="6"/>
    </row>
    <row r="3329" spans="19:20" x14ac:dyDescent="0.3">
      <c r="S3329" s="3"/>
      <c r="T3329" s="4"/>
    </row>
    <row r="3330" spans="19:20" x14ac:dyDescent="0.3">
      <c r="S3330" s="5"/>
      <c r="T3330" s="6"/>
    </row>
    <row r="3331" spans="19:20" x14ac:dyDescent="0.3">
      <c r="S3331" s="3"/>
      <c r="T3331" s="4"/>
    </row>
    <row r="3332" spans="19:20" x14ac:dyDescent="0.3">
      <c r="S3332" s="5"/>
      <c r="T3332" s="6"/>
    </row>
    <row r="3333" spans="19:20" x14ac:dyDescent="0.3">
      <c r="S3333" s="3"/>
      <c r="T3333" s="4"/>
    </row>
    <row r="3334" spans="19:20" x14ac:dyDescent="0.3">
      <c r="S3334" s="5"/>
      <c r="T3334" s="6"/>
    </row>
    <row r="3335" spans="19:20" x14ac:dyDescent="0.3">
      <c r="S3335" s="3"/>
      <c r="T3335" s="4"/>
    </row>
    <row r="3336" spans="19:20" x14ac:dyDescent="0.3">
      <c r="S3336" s="5"/>
      <c r="T3336" s="6"/>
    </row>
    <row r="3337" spans="19:20" x14ac:dyDescent="0.3">
      <c r="S3337" s="3"/>
      <c r="T3337" s="4"/>
    </row>
    <row r="3338" spans="19:20" x14ac:dyDescent="0.3">
      <c r="S3338" s="5"/>
      <c r="T3338" s="6"/>
    </row>
    <row r="3339" spans="19:20" x14ac:dyDescent="0.3">
      <c r="S3339" s="3"/>
      <c r="T3339" s="4"/>
    </row>
    <row r="3340" spans="19:20" x14ac:dyDescent="0.3">
      <c r="S3340" s="5"/>
      <c r="T3340" s="6"/>
    </row>
    <row r="3341" spans="19:20" x14ac:dyDescent="0.3">
      <c r="S3341" s="3"/>
      <c r="T3341" s="4"/>
    </row>
    <row r="3342" spans="19:20" x14ac:dyDescent="0.3">
      <c r="S3342" s="5"/>
      <c r="T3342" s="6"/>
    </row>
    <row r="3343" spans="19:20" x14ac:dyDescent="0.3">
      <c r="S3343" s="3"/>
      <c r="T3343" s="4"/>
    </row>
    <row r="3344" spans="19:20" x14ac:dyDescent="0.3">
      <c r="S3344" s="5"/>
      <c r="T3344" s="6"/>
    </row>
    <row r="3345" spans="19:20" x14ac:dyDescent="0.3">
      <c r="S3345" s="3"/>
      <c r="T3345" s="4"/>
    </row>
    <row r="3346" spans="19:20" x14ac:dyDescent="0.3">
      <c r="S3346" s="5"/>
      <c r="T3346" s="6"/>
    </row>
    <row r="3347" spans="19:20" x14ac:dyDescent="0.3">
      <c r="S3347" s="3"/>
      <c r="T3347" s="4"/>
    </row>
    <row r="3348" spans="19:20" x14ac:dyDescent="0.3">
      <c r="S3348" s="5"/>
      <c r="T3348" s="6"/>
    </row>
    <row r="3349" spans="19:20" x14ac:dyDescent="0.3">
      <c r="S3349" s="3"/>
      <c r="T3349" s="4"/>
    </row>
    <row r="3350" spans="19:20" x14ac:dyDescent="0.3">
      <c r="S3350" s="5"/>
      <c r="T3350" s="6"/>
    </row>
    <row r="3351" spans="19:20" x14ac:dyDescent="0.3">
      <c r="S3351" s="3"/>
      <c r="T3351" s="4"/>
    </row>
    <row r="3352" spans="19:20" x14ac:dyDescent="0.3">
      <c r="S3352" s="5"/>
      <c r="T3352" s="6"/>
    </row>
    <row r="3353" spans="19:20" x14ac:dyDescent="0.3">
      <c r="S3353" s="3"/>
      <c r="T3353" s="4"/>
    </row>
    <row r="3354" spans="19:20" x14ac:dyDescent="0.3">
      <c r="S3354" s="5"/>
      <c r="T3354" s="6"/>
    </row>
    <row r="3355" spans="19:20" x14ac:dyDescent="0.3">
      <c r="S3355" s="3"/>
      <c r="T3355" s="4"/>
    </row>
    <row r="3356" spans="19:20" x14ac:dyDescent="0.3">
      <c r="S3356" s="5"/>
      <c r="T3356" s="6"/>
    </row>
    <row r="3357" spans="19:20" x14ac:dyDescent="0.3">
      <c r="S3357" s="3"/>
      <c r="T3357" s="4"/>
    </row>
    <row r="3358" spans="19:20" x14ac:dyDescent="0.3">
      <c r="S3358" s="5"/>
      <c r="T3358" s="6"/>
    </row>
    <row r="3359" spans="19:20" x14ac:dyDescent="0.3">
      <c r="S3359" s="3"/>
      <c r="T3359" s="4"/>
    </row>
    <row r="3360" spans="19:20" x14ac:dyDescent="0.3">
      <c r="S3360" s="5"/>
      <c r="T3360" s="6"/>
    </row>
    <row r="3361" spans="19:20" x14ac:dyDescent="0.3">
      <c r="S3361" s="3"/>
      <c r="T3361" s="4"/>
    </row>
    <row r="3362" spans="19:20" x14ac:dyDescent="0.3">
      <c r="S3362" s="5"/>
      <c r="T3362" s="6"/>
    </row>
    <row r="3363" spans="19:20" x14ac:dyDescent="0.3">
      <c r="S3363" s="3"/>
      <c r="T3363" s="4"/>
    </row>
    <row r="3364" spans="19:20" x14ac:dyDescent="0.3">
      <c r="S3364" s="5"/>
      <c r="T3364" s="6"/>
    </row>
    <row r="3365" spans="19:20" x14ac:dyDescent="0.3">
      <c r="S3365" s="3"/>
      <c r="T3365" s="4"/>
    </row>
    <row r="3366" spans="19:20" x14ac:dyDescent="0.3">
      <c r="S3366" s="5"/>
      <c r="T3366" s="6"/>
    </row>
    <row r="3367" spans="19:20" x14ac:dyDescent="0.3">
      <c r="S3367" s="3"/>
      <c r="T3367" s="4"/>
    </row>
    <row r="3368" spans="19:20" x14ac:dyDescent="0.3">
      <c r="S3368" s="5"/>
      <c r="T3368" s="6"/>
    </row>
    <row r="3369" spans="19:20" x14ac:dyDescent="0.3">
      <c r="S3369" s="3"/>
      <c r="T3369" s="4"/>
    </row>
    <row r="3370" spans="19:20" x14ac:dyDescent="0.3">
      <c r="S3370" s="5"/>
      <c r="T3370" s="6"/>
    </row>
    <row r="3371" spans="19:20" x14ac:dyDescent="0.3">
      <c r="S3371" s="3"/>
      <c r="T3371" s="4"/>
    </row>
    <row r="3372" spans="19:20" x14ac:dyDescent="0.3">
      <c r="S3372" s="5"/>
      <c r="T3372" s="6"/>
    </row>
    <row r="3373" spans="19:20" x14ac:dyDescent="0.3">
      <c r="S3373" s="3"/>
      <c r="T3373" s="4"/>
    </row>
    <row r="3374" spans="19:20" x14ac:dyDescent="0.3">
      <c r="S3374" s="5"/>
      <c r="T3374" s="6"/>
    </row>
    <row r="3375" spans="19:20" x14ac:dyDescent="0.3">
      <c r="S3375" s="3"/>
      <c r="T3375" s="4"/>
    </row>
    <row r="3376" spans="19:20" x14ac:dyDescent="0.3">
      <c r="S3376" s="5"/>
      <c r="T3376" s="6"/>
    </row>
    <row r="3377" spans="19:20" x14ac:dyDescent="0.3">
      <c r="S3377" s="3"/>
      <c r="T3377" s="4"/>
    </row>
    <row r="3378" spans="19:20" x14ac:dyDescent="0.3">
      <c r="S3378" s="5"/>
      <c r="T3378" s="6"/>
    </row>
    <row r="3379" spans="19:20" x14ac:dyDescent="0.3">
      <c r="S3379" s="3"/>
      <c r="T3379" s="4"/>
    </row>
    <row r="3380" spans="19:20" x14ac:dyDescent="0.3">
      <c r="S3380" s="5"/>
      <c r="T3380" s="6"/>
    </row>
    <row r="3381" spans="19:20" x14ac:dyDescent="0.3">
      <c r="S3381" s="3"/>
      <c r="T3381" s="4"/>
    </row>
    <row r="3382" spans="19:20" x14ac:dyDescent="0.3">
      <c r="S3382" s="5"/>
      <c r="T3382" s="6"/>
    </row>
    <row r="3383" spans="19:20" x14ac:dyDescent="0.3">
      <c r="S3383" s="3"/>
      <c r="T3383" s="4"/>
    </row>
    <row r="3384" spans="19:20" x14ac:dyDescent="0.3">
      <c r="S3384" s="5"/>
      <c r="T3384" s="6"/>
    </row>
    <row r="3385" spans="19:20" x14ac:dyDescent="0.3">
      <c r="S3385" s="3"/>
      <c r="T3385" s="4"/>
    </row>
    <row r="3386" spans="19:20" x14ac:dyDescent="0.3">
      <c r="S3386" s="5"/>
      <c r="T3386" s="6"/>
    </row>
    <row r="3387" spans="19:20" x14ac:dyDescent="0.3">
      <c r="S3387" s="3"/>
      <c r="T3387" s="4"/>
    </row>
    <row r="3388" spans="19:20" x14ac:dyDescent="0.3">
      <c r="S3388" s="5"/>
      <c r="T3388" s="6"/>
    </row>
    <row r="3389" spans="19:20" x14ac:dyDescent="0.3">
      <c r="S3389" s="3"/>
      <c r="T3389" s="4"/>
    </row>
    <row r="3390" spans="19:20" x14ac:dyDescent="0.3">
      <c r="S3390" s="5"/>
      <c r="T3390" s="6"/>
    </row>
    <row r="3391" spans="19:20" x14ac:dyDescent="0.3">
      <c r="S3391" s="3"/>
      <c r="T3391" s="4"/>
    </row>
    <row r="3392" spans="19:20" x14ac:dyDescent="0.3">
      <c r="S3392" s="5"/>
      <c r="T3392" s="6"/>
    </row>
    <row r="3393" spans="19:20" x14ac:dyDescent="0.3">
      <c r="S3393" s="3"/>
      <c r="T3393" s="4"/>
    </row>
    <row r="3394" spans="19:20" x14ac:dyDescent="0.3">
      <c r="S3394" s="5"/>
      <c r="T3394" s="6"/>
    </row>
    <row r="3395" spans="19:20" x14ac:dyDescent="0.3">
      <c r="S3395" s="3"/>
      <c r="T3395" s="4"/>
    </row>
    <row r="3396" spans="19:20" x14ac:dyDescent="0.3">
      <c r="S3396" s="5"/>
      <c r="T3396" s="6"/>
    </row>
    <row r="3397" spans="19:20" x14ac:dyDescent="0.3">
      <c r="S3397" s="3"/>
      <c r="T3397" s="4"/>
    </row>
    <row r="3398" spans="19:20" x14ac:dyDescent="0.3">
      <c r="S3398" s="5"/>
      <c r="T3398" s="6"/>
    </row>
    <row r="3399" spans="19:20" x14ac:dyDescent="0.3">
      <c r="S3399" s="3"/>
      <c r="T3399" s="4"/>
    </row>
    <row r="3400" spans="19:20" x14ac:dyDescent="0.3">
      <c r="S3400" s="5"/>
      <c r="T3400" s="6"/>
    </row>
    <row r="3401" spans="19:20" x14ac:dyDescent="0.3">
      <c r="S3401" s="3"/>
      <c r="T3401" s="4"/>
    </row>
    <row r="3402" spans="19:20" x14ac:dyDescent="0.3">
      <c r="S3402" s="5"/>
      <c r="T3402" s="6"/>
    </row>
    <row r="3403" spans="19:20" x14ac:dyDescent="0.3">
      <c r="S3403" s="3"/>
      <c r="T3403" s="4"/>
    </row>
    <row r="3404" spans="19:20" x14ac:dyDescent="0.3">
      <c r="S3404" s="5"/>
      <c r="T3404" s="6"/>
    </row>
    <row r="3405" spans="19:20" x14ac:dyDescent="0.3">
      <c r="S3405" s="3"/>
      <c r="T3405" s="4"/>
    </row>
    <row r="3406" spans="19:20" x14ac:dyDescent="0.3">
      <c r="S3406" s="5"/>
      <c r="T3406" s="6"/>
    </row>
    <row r="3407" spans="19:20" x14ac:dyDescent="0.3">
      <c r="S3407" s="3"/>
      <c r="T3407" s="4"/>
    </row>
    <row r="3408" spans="19:20" x14ac:dyDescent="0.3">
      <c r="S3408" s="5"/>
      <c r="T3408" s="6"/>
    </row>
    <row r="3409" spans="19:20" x14ac:dyDescent="0.3">
      <c r="S3409" s="3"/>
      <c r="T3409" s="4"/>
    </row>
    <row r="3410" spans="19:20" x14ac:dyDescent="0.3">
      <c r="S3410" s="5"/>
      <c r="T3410" s="6"/>
    </row>
    <row r="3411" spans="19:20" x14ac:dyDescent="0.3">
      <c r="S3411" s="3"/>
      <c r="T3411" s="4"/>
    </row>
    <row r="3412" spans="19:20" x14ac:dyDescent="0.3">
      <c r="S3412" s="5"/>
      <c r="T3412" s="6"/>
    </row>
    <row r="3413" spans="19:20" x14ac:dyDescent="0.3">
      <c r="S3413" s="3"/>
      <c r="T3413" s="4"/>
    </row>
    <row r="3414" spans="19:20" x14ac:dyDescent="0.3">
      <c r="S3414" s="5"/>
      <c r="T3414" s="6"/>
    </row>
    <row r="3415" spans="19:20" x14ac:dyDescent="0.3">
      <c r="S3415" s="3"/>
      <c r="T3415" s="4"/>
    </row>
    <row r="3416" spans="19:20" x14ac:dyDescent="0.3">
      <c r="S3416" s="5"/>
      <c r="T3416" s="6"/>
    </row>
    <row r="3417" spans="19:20" x14ac:dyDescent="0.3">
      <c r="S3417" s="3"/>
      <c r="T3417" s="4"/>
    </row>
    <row r="3418" spans="19:20" x14ac:dyDescent="0.3">
      <c r="S3418" s="5"/>
      <c r="T3418" s="6"/>
    </row>
    <row r="3419" spans="19:20" x14ac:dyDescent="0.3">
      <c r="S3419" s="3"/>
      <c r="T3419" s="4"/>
    </row>
    <row r="3420" spans="19:20" x14ac:dyDescent="0.3">
      <c r="S3420" s="5"/>
      <c r="T3420" s="6"/>
    </row>
    <row r="3421" spans="19:20" x14ac:dyDescent="0.3">
      <c r="S3421" s="3"/>
      <c r="T3421" s="4"/>
    </row>
    <row r="3422" spans="19:20" x14ac:dyDescent="0.3">
      <c r="S3422" s="5"/>
      <c r="T3422" s="6"/>
    </row>
    <row r="3423" spans="19:20" x14ac:dyDescent="0.3">
      <c r="S3423" s="3"/>
      <c r="T3423" s="4"/>
    </row>
    <row r="3424" spans="19:20" x14ac:dyDescent="0.3">
      <c r="S3424" s="5"/>
      <c r="T3424" s="6"/>
    </row>
    <row r="3425" spans="19:20" x14ac:dyDescent="0.3">
      <c r="S3425" s="3"/>
      <c r="T3425" s="4"/>
    </row>
    <row r="3426" spans="19:20" x14ac:dyDescent="0.3">
      <c r="S3426" s="5"/>
      <c r="T3426" s="6"/>
    </row>
    <row r="3427" spans="19:20" x14ac:dyDescent="0.3">
      <c r="S3427" s="3"/>
      <c r="T3427" s="4"/>
    </row>
    <row r="3428" spans="19:20" x14ac:dyDescent="0.3">
      <c r="S3428" s="5"/>
      <c r="T3428" s="6"/>
    </row>
    <row r="3429" spans="19:20" x14ac:dyDescent="0.3">
      <c r="S3429" s="3"/>
      <c r="T3429" s="4"/>
    </row>
    <row r="3430" spans="19:20" x14ac:dyDescent="0.3">
      <c r="S3430" s="5"/>
      <c r="T3430" s="6"/>
    </row>
    <row r="3431" spans="19:20" x14ac:dyDescent="0.3">
      <c r="S3431" s="3"/>
      <c r="T3431" s="4"/>
    </row>
    <row r="3432" spans="19:20" x14ac:dyDescent="0.3">
      <c r="S3432" s="5"/>
      <c r="T3432" s="6"/>
    </row>
    <row r="3433" spans="19:20" x14ac:dyDescent="0.3">
      <c r="S3433" s="3"/>
      <c r="T3433" s="4"/>
    </row>
    <row r="3434" spans="19:20" x14ac:dyDescent="0.3">
      <c r="S3434" s="5"/>
      <c r="T3434" s="6"/>
    </row>
    <row r="3435" spans="19:20" x14ac:dyDescent="0.3">
      <c r="S3435" s="3"/>
      <c r="T3435" s="4"/>
    </row>
    <row r="3436" spans="19:20" x14ac:dyDescent="0.3">
      <c r="S3436" s="5"/>
      <c r="T3436" s="6"/>
    </row>
    <row r="3437" spans="19:20" x14ac:dyDescent="0.3">
      <c r="S3437" s="3"/>
      <c r="T3437" s="4"/>
    </row>
    <row r="3438" spans="19:20" x14ac:dyDescent="0.3">
      <c r="S3438" s="5"/>
      <c r="T3438" s="6"/>
    </row>
    <row r="3439" spans="19:20" x14ac:dyDescent="0.3">
      <c r="S3439" s="3"/>
      <c r="T3439" s="4"/>
    </row>
    <row r="3440" spans="19:20" x14ac:dyDescent="0.3">
      <c r="S3440" s="5"/>
      <c r="T3440" s="6"/>
    </row>
    <row r="3441" spans="19:20" x14ac:dyDescent="0.3">
      <c r="S3441" s="3"/>
      <c r="T3441" s="4"/>
    </row>
    <row r="3442" spans="19:20" x14ac:dyDescent="0.3">
      <c r="S3442" s="5"/>
      <c r="T3442" s="6"/>
    </row>
    <row r="3443" spans="19:20" x14ac:dyDescent="0.3">
      <c r="S3443" s="3"/>
      <c r="T3443" s="4"/>
    </row>
    <row r="3444" spans="19:20" x14ac:dyDescent="0.3">
      <c r="S3444" s="5"/>
      <c r="T3444" s="6"/>
    </row>
    <row r="3445" spans="19:20" x14ac:dyDescent="0.3">
      <c r="S3445" s="3"/>
      <c r="T3445" s="4"/>
    </row>
    <row r="3446" spans="19:20" x14ac:dyDescent="0.3">
      <c r="S3446" s="5"/>
      <c r="T3446" s="6"/>
    </row>
    <row r="3447" spans="19:20" x14ac:dyDescent="0.3">
      <c r="S3447" s="3"/>
      <c r="T3447" s="4"/>
    </row>
    <row r="3448" spans="19:20" x14ac:dyDescent="0.3">
      <c r="S3448" s="5"/>
      <c r="T3448" s="6"/>
    </row>
    <row r="3449" spans="19:20" x14ac:dyDescent="0.3">
      <c r="S3449" s="3"/>
      <c r="T3449" s="4"/>
    </row>
    <row r="3450" spans="19:20" x14ac:dyDescent="0.3">
      <c r="S3450" s="5"/>
      <c r="T3450" s="6"/>
    </row>
    <row r="3451" spans="19:20" x14ac:dyDescent="0.3">
      <c r="S3451" s="3"/>
      <c r="T3451" s="4"/>
    </row>
    <row r="3452" spans="19:20" x14ac:dyDescent="0.3">
      <c r="S3452" s="5"/>
      <c r="T3452" s="6"/>
    </row>
    <row r="3453" spans="19:20" x14ac:dyDescent="0.3">
      <c r="S3453" s="3"/>
      <c r="T3453" s="4"/>
    </row>
    <row r="3454" spans="19:20" x14ac:dyDescent="0.3">
      <c r="S3454" s="5"/>
      <c r="T3454" s="6"/>
    </row>
    <row r="3455" spans="19:20" x14ac:dyDescent="0.3">
      <c r="S3455" s="3"/>
      <c r="T3455" s="4"/>
    </row>
    <row r="3456" spans="19:20" x14ac:dyDescent="0.3">
      <c r="S3456" s="5"/>
      <c r="T3456" s="6"/>
    </row>
    <row r="3457" spans="19:20" x14ac:dyDescent="0.3">
      <c r="S3457" s="3"/>
      <c r="T3457" s="4"/>
    </row>
    <row r="3458" spans="19:20" x14ac:dyDescent="0.3">
      <c r="S3458" s="5"/>
      <c r="T3458" s="6"/>
    </row>
    <row r="3459" spans="19:20" x14ac:dyDescent="0.3">
      <c r="S3459" s="3"/>
      <c r="T3459" s="4"/>
    </row>
    <row r="3460" spans="19:20" x14ac:dyDescent="0.3">
      <c r="S3460" s="5"/>
      <c r="T3460" s="6"/>
    </row>
    <row r="3461" spans="19:20" x14ac:dyDescent="0.3">
      <c r="S3461" s="3"/>
      <c r="T3461" s="4"/>
    </row>
    <row r="3462" spans="19:20" x14ac:dyDescent="0.3">
      <c r="S3462" s="5"/>
      <c r="T3462" s="6"/>
    </row>
    <row r="3463" spans="19:20" x14ac:dyDescent="0.3">
      <c r="S3463" s="3"/>
      <c r="T3463" s="4"/>
    </row>
    <row r="3464" spans="19:20" x14ac:dyDescent="0.3">
      <c r="S3464" s="5"/>
      <c r="T3464" s="6"/>
    </row>
    <row r="3465" spans="19:20" x14ac:dyDescent="0.3">
      <c r="S3465" s="3"/>
      <c r="T3465" s="4"/>
    </row>
    <row r="3466" spans="19:20" x14ac:dyDescent="0.3">
      <c r="S3466" s="5"/>
      <c r="T3466" s="6"/>
    </row>
    <row r="3467" spans="19:20" x14ac:dyDescent="0.3">
      <c r="S3467" s="3"/>
      <c r="T3467" s="4"/>
    </row>
    <row r="3468" spans="19:20" x14ac:dyDescent="0.3">
      <c r="S3468" s="5"/>
      <c r="T3468" s="6"/>
    </row>
    <row r="3469" spans="19:20" x14ac:dyDescent="0.3">
      <c r="S3469" s="3"/>
      <c r="T3469" s="4"/>
    </row>
    <row r="3470" spans="19:20" x14ac:dyDescent="0.3">
      <c r="S3470" s="5"/>
      <c r="T3470" s="6"/>
    </row>
    <row r="3471" spans="19:20" x14ac:dyDescent="0.3">
      <c r="S3471" s="3"/>
      <c r="T3471" s="4"/>
    </row>
    <row r="3472" spans="19:20" x14ac:dyDescent="0.3">
      <c r="S3472" s="5"/>
      <c r="T3472" s="6"/>
    </row>
    <row r="3473" spans="19:20" x14ac:dyDescent="0.3">
      <c r="S3473" s="3"/>
      <c r="T3473" s="4"/>
    </row>
    <row r="3474" spans="19:20" x14ac:dyDescent="0.3">
      <c r="S3474" s="5"/>
      <c r="T3474" s="6"/>
    </row>
    <row r="3475" spans="19:20" x14ac:dyDescent="0.3">
      <c r="S3475" s="3"/>
      <c r="T3475" s="4"/>
    </row>
    <row r="3476" spans="19:20" x14ac:dyDescent="0.3">
      <c r="S3476" s="5"/>
      <c r="T3476" s="6"/>
    </row>
    <row r="3477" spans="19:20" x14ac:dyDescent="0.3">
      <c r="S3477" s="3"/>
      <c r="T3477" s="4"/>
    </row>
    <row r="3478" spans="19:20" x14ac:dyDescent="0.3">
      <c r="S3478" s="5"/>
      <c r="T3478" s="6"/>
    </row>
    <row r="3479" spans="19:20" x14ac:dyDescent="0.3">
      <c r="S3479" s="3"/>
      <c r="T3479" s="4"/>
    </row>
    <row r="3480" spans="19:20" x14ac:dyDescent="0.3">
      <c r="S3480" s="5"/>
      <c r="T3480" s="6"/>
    </row>
    <row r="3481" spans="19:20" x14ac:dyDescent="0.3">
      <c r="S3481" s="3"/>
      <c r="T3481" s="4"/>
    </row>
    <row r="3482" spans="19:20" x14ac:dyDescent="0.3">
      <c r="S3482" s="5"/>
      <c r="T3482" s="6"/>
    </row>
    <row r="3483" spans="19:20" x14ac:dyDescent="0.3">
      <c r="S3483" s="3"/>
      <c r="T3483" s="4"/>
    </row>
    <row r="3484" spans="19:20" x14ac:dyDescent="0.3">
      <c r="S3484" s="5"/>
      <c r="T3484" s="6"/>
    </row>
    <row r="3485" spans="19:20" x14ac:dyDescent="0.3">
      <c r="S3485" s="3"/>
      <c r="T3485" s="4"/>
    </row>
    <row r="3486" spans="19:20" x14ac:dyDescent="0.3">
      <c r="S3486" s="5"/>
      <c r="T3486" s="6"/>
    </row>
    <row r="3487" spans="19:20" x14ac:dyDescent="0.3">
      <c r="S3487" s="3"/>
      <c r="T3487" s="4"/>
    </row>
    <row r="3488" spans="19:20" x14ac:dyDescent="0.3">
      <c r="S3488" s="5"/>
      <c r="T3488" s="6"/>
    </row>
    <row r="3489" spans="19:20" x14ac:dyDescent="0.3">
      <c r="S3489" s="3"/>
      <c r="T3489" s="4"/>
    </row>
    <row r="3490" spans="19:20" x14ac:dyDescent="0.3">
      <c r="S3490" s="5"/>
      <c r="T3490" s="6"/>
    </row>
    <row r="3491" spans="19:20" x14ac:dyDescent="0.3">
      <c r="S3491" s="3"/>
      <c r="T3491" s="4"/>
    </row>
    <row r="3492" spans="19:20" x14ac:dyDescent="0.3">
      <c r="S3492" s="5"/>
      <c r="T3492" s="6"/>
    </row>
    <row r="3493" spans="19:20" x14ac:dyDescent="0.3">
      <c r="S3493" s="3"/>
      <c r="T3493" s="4"/>
    </row>
    <row r="3494" spans="19:20" x14ac:dyDescent="0.3">
      <c r="S3494" s="5"/>
      <c r="T3494" s="6"/>
    </row>
    <row r="3495" spans="19:20" x14ac:dyDescent="0.3">
      <c r="S3495" s="3"/>
      <c r="T3495" s="4"/>
    </row>
    <row r="3496" spans="19:20" x14ac:dyDescent="0.3">
      <c r="S3496" s="5"/>
      <c r="T3496" s="6"/>
    </row>
    <row r="3497" spans="19:20" x14ac:dyDescent="0.3">
      <c r="S3497" s="3"/>
      <c r="T3497" s="4"/>
    </row>
    <row r="3498" spans="19:20" x14ac:dyDescent="0.3">
      <c r="S3498" s="5"/>
      <c r="T3498" s="6"/>
    </row>
    <row r="3499" spans="19:20" x14ac:dyDescent="0.3">
      <c r="S3499" s="3"/>
      <c r="T3499" s="4"/>
    </row>
    <row r="3500" spans="19:20" x14ac:dyDescent="0.3">
      <c r="S3500" s="5"/>
      <c r="T3500" s="6"/>
    </row>
    <row r="3501" spans="19:20" x14ac:dyDescent="0.3">
      <c r="S3501" s="3"/>
      <c r="T3501" s="4"/>
    </row>
    <row r="3502" spans="19:20" x14ac:dyDescent="0.3">
      <c r="S3502" s="5"/>
      <c r="T3502" s="6"/>
    </row>
    <row r="3503" spans="19:20" x14ac:dyDescent="0.3">
      <c r="S3503" s="3"/>
      <c r="T3503" s="4"/>
    </row>
    <row r="3504" spans="19:20" x14ac:dyDescent="0.3">
      <c r="S3504" s="5"/>
      <c r="T3504" s="6"/>
    </row>
    <row r="3505" spans="19:20" x14ac:dyDescent="0.3">
      <c r="S3505" s="3"/>
      <c r="T3505" s="4"/>
    </row>
    <row r="3506" spans="19:20" x14ac:dyDescent="0.3">
      <c r="S3506" s="5"/>
      <c r="T3506" s="6"/>
    </row>
    <row r="3507" spans="19:20" x14ac:dyDescent="0.3">
      <c r="S3507" s="3"/>
      <c r="T3507" s="4"/>
    </row>
    <row r="3508" spans="19:20" x14ac:dyDescent="0.3">
      <c r="S3508" s="5"/>
      <c r="T3508" s="6"/>
    </row>
    <row r="3509" spans="19:20" x14ac:dyDescent="0.3">
      <c r="S3509" s="3"/>
      <c r="T3509" s="4"/>
    </row>
    <row r="3510" spans="19:20" x14ac:dyDescent="0.3">
      <c r="S3510" s="5"/>
      <c r="T3510" s="6"/>
    </row>
    <row r="3511" spans="19:20" x14ac:dyDescent="0.3">
      <c r="S3511" s="3"/>
      <c r="T3511" s="4"/>
    </row>
    <row r="3512" spans="19:20" x14ac:dyDescent="0.3">
      <c r="S3512" s="5"/>
      <c r="T3512" s="6"/>
    </row>
    <row r="3513" spans="19:20" x14ac:dyDescent="0.3">
      <c r="S3513" s="3"/>
      <c r="T3513" s="4"/>
    </row>
    <row r="3514" spans="19:20" x14ac:dyDescent="0.3">
      <c r="S3514" s="5"/>
      <c r="T3514" s="6"/>
    </row>
    <row r="3515" spans="19:20" x14ac:dyDescent="0.3">
      <c r="S3515" s="3"/>
      <c r="T3515" s="4"/>
    </row>
    <row r="3516" spans="19:20" x14ac:dyDescent="0.3">
      <c r="S3516" s="5"/>
      <c r="T3516" s="6"/>
    </row>
    <row r="3517" spans="19:20" x14ac:dyDescent="0.3">
      <c r="S3517" s="3"/>
      <c r="T3517" s="4"/>
    </row>
    <row r="3518" spans="19:20" x14ac:dyDescent="0.3">
      <c r="S3518" s="5"/>
      <c r="T3518" s="6"/>
    </row>
    <row r="3519" spans="19:20" x14ac:dyDescent="0.3">
      <c r="S3519" s="3"/>
      <c r="T3519" s="4"/>
    </row>
    <row r="3520" spans="19:20" x14ac:dyDescent="0.3">
      <c r="S3520" s="5"/>
      <c r="T3520" s="6"/>
    </row>
    <row r="3521" spans="19:20" x14ac:dyDescent="0.3">
      <c r="S3521" s="3"/>
      <c r="T3521" s="4"/>
    </row>
    <row r="3522" spans="19:20" x14ac:dyDescent="0.3">
      <c r="S3522" s="5"/>
      <c r="T3522" s="6"/>
    </row>
    <row r="3523" spans="19:20" x14ac:dyDescent="0.3">
      <c r="S3523" s="3"/>
      <c r="T3523" s="4"/>
    </row>
    <row r="3524" spans="19:20" x14ac:dyDescent="0.3">
      <c r="S3524" s="5"/>
      <c r="T3524" s="6"/>
    </row>
    <row r="3525" spans="19:20" x14ac:dyDescent="0.3">
      <c r="S3525" s="3"/>
      <c r="T3525" s="4"/>
    </row>
    <row r="3526" spans="19:20" x14ac:dyDescent="0.3">
      <c r="S3526" s="5"/>
      <c r="T3526" s="6"/>
    </row>
    <row r="3527" spans="19:20" x14ac:dyDescent="0.3">
      <c r="S3527" s="3"/>
      <c r="T3527" s="4"/>
    </row>
    <row r="3528" spans="19:20" x14ac:dyDescent="0.3">
      <c r="S3528" s="5"/>
      <c r="T3528" s="6"/>
    </row>
    <row r="3529" spans="19:20" x14ac:dyDescent="0.3">
      <c r="S3529" s="3"/>
      <c r="T3529" s="4"/>
    </row>
    <row r="3530" spans="19:20" x14ac:dyDescent="0.3">
      <c r="S3530" s="5"/>
      <c r="T3530" s="6"/>
    </row>
    <row r="3531" spans="19:20" x14ac:dyDescent="0.3">
      <c r="S3531" s="3"/>
      <c r="T3531" s="4"/>
    </row>
    <row r="3532" spans="19:20" x14ac:dyDescent="0.3">
      <c r="S3532" s="5"/>
      <c r="T3532" s="6"/>
    </row>
    <row r="3533" spans="19:20" x14ac:dyDescent="0.3">
      <c r="S3533" s="3"/>
      <c r="T3533" s="4"/>
    </row>
    <row r="3534" spans="19:20" x14ac:dyDescent="0.3">
      <c r="S3534" s="5"/>
      <c r="T3534" s="6"/>
    </row>
    <row r="3535" spans="19:20" x14ac:dyDescent="0.3">
      <c r="S3535" s="3"/>
      <c r="T3535" s="4"/>
    </row>
    <row r="3536" spans="19:20" x14ac:dyDescent="0.3">
      <c r="S3536" s="5"/>
      <c r="T3536" s="6"/>
    </row>
    <row r="3537" spans="19:20" x14ac:dyDescent="0.3">
      <c r="S3537" s="3"/>
      <c r="T3537" s="4"/>
    </row>
    <row r="3538" spans="19:20" x14ac:dyDescent="0.3">
      <c r="S3538" s="5"/>
      <c r="T3538" s="6"/>
    </row>
    <row r="3539" spans="19:20" x14ac:dyDescent="0.3">
      <c r="S3539" s="3"/>
      <c r="T3539" s="4"/>
    </row>
    <row r="3540" spans="19:20" x14ac:dyDescent="0.3">
      <c r="S3540" s="5"/>
      <c r="T3540" s="6"/>
    </row>
    <row r="3541" spans="19:20" x14ac:dyDescent="0.3">
      <c r="S3541" s="3"/>
      <c r="T3541" s="4"/>
    </row>
    <row r="3542" spans="19:20" x14ac:dyDescent="0.3">
      <c r="S3542" s="5"/>
      <c r="T3542" s="6"/>
    </row>
    <row r="3543" spans="19:20" x14ac:dyDescent="0.3">
      <c r="S3543" s="3"/>
      <c r="T3543" s="4"/>
    </row>
    <row r="3544" spans="19:20" x14ac:dyDescent="0.3">
      <c r="S3544" s="5"/>
      <c r="T3544" s="6"/>
    </row>
    <row r="3545" spans="19:20" x14ac:dyDescent="0.3">
      <c r="S3545" s="3"/>
      <c r="T3545" s="4"/>
    </row>
    <row r="3546" spans="19:20" x14ac:dyDescent="0.3">
      <c r="S3546" s="5"/>
      <c r="T3546" s="6"/>
    </row>
    <row r="3547" spans="19:20" x14ac:dyDescent="0.3">
      <c r="S3547" s="3"/>
      <c r="T3547" s="4"/>
    </row>
    <row r="3548" spans="19:20" x14ac:dyDescent="0.3">
      <c r="S3548" s="5"/>
      <c r="T3548" s="6"/>
    </row>
    <row r="3549" spans="19:20" x14ac:dyDescent="0.3">
      <c r="S3549" s="3"/>
      <c r="T3549" s="4"/>
    </row>
    <row r="3550" spans="19:20" x14ac:dyDescent="0.3">
      <c r="S3550" s="5"/>
      <c r="T3550" s="6"/>
    </row>
    <row r="3551" spans="19:20" x14ac:dyDescent="0.3">
      <c r="S3551" s="3"/>
      <c r="T3551" s="4"/>
    </row>
    <row r="3552" spans="19:20" x14ac:dyDescent="0.3">
      <c r="S3552" s="5"/>
      <c r="T3552" s="6"/>
    </row>
    <row r="3553" spans="19:20" x14ac:dyDescent="0.3">
      <c r="S3553" s="3"/>
      <c r="T3553" s="4"/>
    </row>
    <row r="3554" spans="19:20" x14ac:dyDescent="0.3">
      <c r="S3554" s="5"/>
      <c r="T3554" s="6"/>
    </row>
    <row r="3555" spans="19:20" x14ac:dyDescent="0.3">
      <c r="S3555" s="3"/>
      <c r="T3555" s="4"/>
    </row>
    <row r="3556" spans="19:20" x14ac:dyDescent="0.3">
      <c r="S3556" s="5"/>
      <c r="T3556" s="6"/>
    </row>
    <row r="3557" spans="19:20" x14ac:dyDescent="0.3">
      <c r="S3557" s="3"/>
      <c r="T3557" s="4"/>
    </row>
    <row r="3558" spans="19:20" x14ac:dyDescent="0.3">
      <c r="S3558" s="5"/>
      <c r="T3558" s="6"/>
    </row>
    <row r="3559" spans="19:20" x14ac:dyDescent="0.3">
      <c r="S3559" s="3"/>
      <c r="T3559" s="4"/>
    </row>
    <row r="3560" spans="19:20" x14ac:dyDescent="0.3">
      <c r="S3560" s="5"/>
      <c r="T3560" s="6"/>
    </row>
    <row r="3561" spans="19:20" x14ac:dyDescent="0.3">
      <c r="S3561" s="3"/>
      <c r="T3561" s="4"/>
    </row>
    <row r="3562" spans="19:20" x14ac:dyDescent="0.3">
      <c r="S3562" s="5"/>
      <c r="T3562" s="6"/>
    </row>
    <row r="3563" spans="19:20" x14ac:dyDescent="0.3">
      <c r="S3563" s="3"/>
      <c r="T3563" s="4"/>
    </row>
    <row r="3564" spans="19:20" x14ac:dyDescent="0.3">
      <c r="S3564" s="5"/>
      <c r="T3564" s="6"/>
    </row>
    <row r="3565" spans="19:20" x14ac:dyDescent="0.3">
      <c r="S3565" s="3"/>
      <c r="T3565" s="4"/>
    </row>
    <row r="3566" spans="19:20" x14ac:dyDescent="0.3">
      <c r="S3566" s="5"/>
      <c r="T3566" s="6"/>
    </row>
    <row r="3567" spans="19:20" x14ac:dyDescent="0.3">
      <c r="S3567" s="3"/>
      <c r="T3567" s="4"/>
    </row>
    <row r="3568" spans="19:20" x14ac:dyDescent="0.3">
      <c r="S3568" s="5"/>
      <c r="T3568" s="6"/>
    </row>
    <row r="3569" spans="19:20" x14ac:dyDescent="0.3">
      <c r="S3569" s="3"/>
      <c r="T3569" s="4"/>
    </row>
    <row r="3570" spans="19:20" x14ac:dyDescent="0.3">
      <c r="S3570" s="5"/>
      <c r="T3570" s="6"/>
    </row>
    <row r="3571" spans="19:20" x14ac:dyDescent="0.3">
      <c r="S3571" s="3"/>
      <c r="T3571" s="4"/>
    </row>
    <row r="3572" spans="19:20" x14ac:dyDescent="0.3">
      <c r="S3572" s="5"/>
      <c r="T3572" s="6"/>
    </row>
    <row r="3573" spans="19:20" x14ac:dyDescent="0.3">
      <c r="S3573" s="3"/>
      <c r="T3573" s="4"/>
    </row>
    <row r="3574" spans="19:20" x14ac:dyDescent="0.3">
      <c r="S3574" s="5"/>
      <c r="T3574" s="6"/>
    </row>
    <row r="3575" spans="19:20" x14ac:dyDescent="0.3">
      <c r="S3575" s="3"/>
      <c r="T3575" s="4"/>
    </row>
    <row r="3576" spans="19:20" x14ac:dyDescent="0.3">
      <c r="S3576" s="5"/>
      <c r="T3576" s="6"/>
    </row>
    <row r="3577" spans="19:20" x14ac:dyDescent="0.3">
      <c r="S3577" s="3"/>
      <c r="T3577" s="4"/>
    </row>
    <row r="3578" spans="19:20" x14ac:dyDescent="0.3">
      <c r="S3578" s="5"/>
      <c r="T3578" s="6"/>
    </row>
    <row r="3579" spans="19:20" x14ac:dyDescent="0.3">
      <c r="S3579" s="3"/>
      <c r="T3579" s="4"/>
    </row>
    <row r="3580" spans="19:20" x14ac:dyDescent="0.3">
      <c r="S3580" s="5"/>
      <c r="T3580" s="6"/>
    </row>
    <row r="3581" spans="19:20" x14ac:dyDescent="0.3">
      <c r="S3581" s="3"/>
      <c r="T3581" s="4"/>
    </row>
    <row r="3582" spans="19:20" x14ac:dyDescent="0.3">
      <c r="S3582" s="5"/>
      <c r="T3582" s="6"/>
    </row>
    <row r="3583" spans="19:20" x14ac:dyDescent="0.3">
      <c r="S3583" s="3"/>
      <c r="T3583" s="4"/>
    </row>
    <row r="3584" spans="19:20" x14ac:dyDescent="0.3">
      <c r="S3584" s="5"/>
      <c r="T3584" s="6"/>
    </row>
    <row r="3585" spans="19:20" x14ac:dyDescent="0.3">
      <c r="S3585" s="3"/>
      <c r="T3585" s="4"/>
    </row>
    <row r="3586" spans="19:20" x14ac:dyDescent="0.3">
      <c r="S3586" s="5"/>
      <c r="T3586" s="6"/>
    </row>
    <row r="3587" spans="19:20" x14ac:dyDescent="0.3">
      <c r="S3587" s="3"/>
      <c r="T3587" s="4"/>
    </row>
    <row r="3588" spans="19:20" x14ac:dyDescent="0.3">
      <c r="S3588" s="5"/>
      <c r="T3588" s="6"/>
    </row>
    <row r="3589" spans="19:20" x14ac:dyDescent="0.3">
      <c r="S3589" s="3"/>
      <c r="T3589" s="4"/>
    </row>
    <row r="3590" spans="19:20" x14ac:dyDescent="0.3">
      <c r="S3590" s="5"/>
      <c r="T3590" s="6"/>
    </row>
    <row r="3591" spans="19:20" x14ac:dyDescent="0.3">
      <c r="S3591" s="3"/>
      <c r="T3591" s="4"/>
    </row>
    <row r="3592" spans="19:20" x14ac:dyDescent="0.3">
      <c r="S3592" s="5"/>
      <c r="T3592" s="6"/>
    </row>
    <row r="3593" spans="19:20" x14ac:dyDescent="0.3">
      <c r="S3593" s="3"/>
      <c r="T3593" s="4"/>
    </row>
    <row r="3594" spans="19:20" x14ac:dyDescent="0.3">
      <c r="S3594" s="5"/>
      <c r="T3594" s="6"/>
    </row>
    <row r="3595" spans="19:20" x14ac:dyDescent="0.3">
      <c r="S3595" s="3"/>
      <c r="T3595" s="4"/>
    </row>
    <row r="3596" spans="19:20" x14ac:dyDescent="0.3">
      <c r="S3596" s="5"/>
      <c r="T3596" s="6"/>
    </row>
    <row r="3597" spans="19:20" x14ac:dyDescent="0.3">
      <c r="S3597" s="3"/>
      <c r="T3597" s="4"/>
    </row>
    <row r="3598" spans="19:20" x14ac:dyDescent="0.3">
      <c r="S3598" s="5"/>
      <c r="T3598" s="6"/>
    </row>
    <row r="3599" spans="19:20" x14ac:dyDescent="0.3">
      <c r="S3599" s="3"/>
      <c r="T3599" s="4"/>
    </row>
    <row r="3600" spans="19:20" x14ac:dyDescent="0.3">
      <c r="S3600" s="5"/>
      <c r="T3600" s="6"/>
    </row>
    <row r="3601" spans="19:20" x14ac:dyDescent="0.3">
      <c r="S3601" s="3"/>
      <c r="T3601" s="4"/>
    </row>
    <row r="3602" spans="19:20" x14ac:dyDescent="0.3">
      <c r="S3602" s="5"/>
      <c r="T3602" s="6"/>
    </row>
    <row r="3603" spans="19:20" x14ac:dyDescent="0.3">
      <c r="S3603" s="3"/>
      <c r="T3603" s="4"/>
    </row>
    <row r="3604" spans="19:20" x14ac:dyDescent="0.3">
      <c r="S3604" s="5"/>
      <c r="T3604" s="6"/>
    </row>
    <row r="3605" spans="19:20" x14ac:dyDescent="0.3">
      <c r="S3605" s="3"/>
      <c r="T3605" s="4"/>
    </row>
    <row r="3606" spans="19:20" x14ac:dyDescent="0.3">
      <c r="S3606" s="5"/>
      <c r="T3606" s="6"/>
    </row>
    <row r="3607" spans="19:20" x14ac:dyDescent="0.3">
      <c r="S3607" s="3"/>
      <c r="T3607" s="4"/>
    </row>
    <row r="3608" spans="19:20" x14ac:dyDescent="0.3">
      <c r="S3608" s="5"/>
      <c r="T3608" s="6"/>
    </row>
    <row r="3609" spans="19:20" x14ac:dyDescent="0.3">
      <c r="S3609" s="3"/>
      <c r="T3609" s="4"/>
    </row>
    <row r="3610" spans="19:20" x14ac:dyDescent="0.3">
      <c r="S3610" s="5"/>
      <c r="T3610" s="6"/>
    </row>
    <row r="3611" spans="19:20" x14ac:dyDescent="0.3">
      <c r="S3611" s="3"/>
      <c r="T3611" s="4"/>
    </row>
    <row r="3612" spans="19:20" x14ac:dyDescent="0.3">
      <c r="S3612" s="5"/>
      <c r="T3612" s="6"/>
    </row>
    <row r="3613" spans="19:20" x14ac:dyDescent="0.3">
      <c r="S3613" s="3"/>
      <c r="T3613" s="4"/>
    </row>
    <row r="3614" spans="19:20" x14ac:dyDescent="0.3">
      <c r="S3614" s="5"/>
      <c r="T3614" s="6"/>
    </row>
    <row r="3615" spans="19:20" x14ac:dyDescent="0.3">
      <c r="S3615" s="3"/>
      <c r="T3615" s="4"/>
    </row>
    <row r="3616" spans="19:20" x14ac:dyDescent="0.3">
      <c r="S3616" s="5"/>
      <c r="T3616" s="6"/>
    </row>
    <row r="3617" spans="19:20" x14ac:dyDescent="0.3">
      <c r="S3617" s="3"/>
      <c r="T3617" s="4"/>
    </row>
    <row r="3618" spans="19:20" x14ac:dyDescent="0.3">
      <c r="S3618" s="5"/>
      <c r="T3618" s="6"/>
    </row>
    <row r="3619" spans="19:20" x14ac:dyDescent="0.3">
      <c r="S3619" s="3"/>
      <c r="T3619" s="4"/>
    </row>
    <row r="3620" spans="19:20" x14ac:dyDescent="0.3">
      <c r="S3620" s="5"/>
      <c r="T3620" s="6"/>
    </row>
    <row r="3621" spans="19:20" x14ac:dyDescent="0.3">
      <c r="S3621" s="3"/>
      <c r="T3621" s="4"/>
    </row>
    <row r="3622" spans="19:20" x14ac:dyDescent="0.3">
      <c r="S3622" s="5"/>
      <c r="T3622" s="6"/>
    </row>
    <row r="3623" spans="19:20" x14ac:dyDescent="0.3">
      <c r="S3623" s="3"/>
      <c r="T3623" s="4"/>
    </row>
    <row r="3624" spans="19:20" x14ac:dyDescent="0.3">
      <c r="S3624" s="5"/>
      <c r="T3624" s="6"/>
    </row>
    <row r="3625" spans="19:20" x14ac:dyDescent="0.3">
      <c r="S3625" s="3"/>
      <c r="T3625" s="4"/>
    </row>
    <row r="3626" spans="19:20" x14ac:dyDescent="0.3">
      <c r="S3626" s="5"/>
      <c r="T3626" s="6"/>
    </row>
    <row r="3627" spans="19:20" x14ac:dyDescent="0.3">
      <c r="S3627" s="3"/>
      <c r="T3627" s="4"/>
    </row>
    <row r="3628" spans="19:20" x14ac:dyDescent="0.3">
      <c r="S3628" s="5"/>
      <c r="T3628" s="6"/>
    </row>
    <row r="3629" spans="19:20" x14ac:dyDescent="0.3">
      <c r="S3629" s="3"/>
      <c r="T3629" s="4"/>
    </row>
    <row r="3630" spans="19:20" x14ac:dyDescent="0.3">
      <c r="S3630" s="5"/>
      <c r="T3630" s="6"/>
    </row>
    <row r="3631" spans="19:20" x14ac:dyDescent="0.3">
      <c r="S3631" s="3"/>
      <c r="T3631" s="4"/>
    </row>
    <row r="3632" spans="19:20" x14ac:dyDescent="0.3">
      <c r="S3632" s="5"/>
      <c r="T3632" s="6"/>
    </row>
    <row r="3633" spans="19:20" x14ac:dyDescent="0.3">
      <c r="S3633" s="3"/>
      <c r="T3633" s="4"/>
    </row>
    <row r="3634" spans="19:20" x14ac:dyDescent="0.3">
      <c r="S3634" s="5"/>
      <c r="T3634" s="6"/>
    </row>
    <row r="3635" spans="19:20" x14ac:dyDescent="0.3">
      <c r="S3635" s="3"/>
      <c r="T3635" s="4"/>
    </row>
    <row r="3636" spans="19:20" x14ac:dyDescent="0.3">
      <c r="S3636" s="5"/>
      <c r="T3636" s="6"/>
    </row>
    <row r="3637" spans="19:20" x14ac:dyDescent="0.3">
      <c r="S3637" s="3"/>
      <c r="T3637" s="4"/>
    </row>
    <row r="3638" spans="19:20" x14ac:dyDescent="0.3">
      <c r="S3638" s="5"/>
      <c r="T3638" s="6"/>
    </row>
    <row r="3639" spans="19:20" x14ac:dyDescent="0.3">
      <c r="S3639" s="3"/>
      <c r="T3639" s="4"/>
    </row>
    <row r="3640" spans="19:20" x14ac:dyDescent="0.3">
      <c r="S3640" s="5"/>
      <c r="T3640" s="6"/>
    </row>
    <row r="3641" spans="19:20" x14ac:dyDescent="0.3">
      <c r="S3641" s="3"/>
      <c r="T3641" s="4"/>
    </row>
    <row r="3642" spans="19:20" x14ac:dyDescent="0.3">
      <c r="S3642" s="5"/>
      <c r="T3642" s="6"/>
    </row>
    <row r="3643" spans="19:20" x14ac:dyDescent="0.3">
      <c r="S3643" s="3"/>
      <c r="T3643" s="4"/>
    </row>
    <row r="3644" spans="19:20" x14ac:dyDescent="0.3">
      <c r="S3644" s="5"/>
      <c r="T3644" s="6"/>
    </row>
    <row r="3645" spans="19:20" x14ac:dyDescent="0.3">
      <c r="S3645" s="3"/>
      <c r="T3645" s="4"/>
    </row>
    <row r="3646" spans="19:20" x14ac:dyDescent="0.3">
      <c r="S3646" s="5"/>
      <c r="T3646" s="6"/>
    </row>
    <row r="3647" spans="19:20" x14ac:dyDescent="0.3">
      <c r="S3647" s="3"/>
      <c r="T3647" s="4"/>
    </row>
    <row r="3648" spans="19:20" x14ac:dyDescent="0.3">
      <c r="S3648" s="5"/>
      <c r="T3648" s="6"/>
    </row>
    <row r="3649" spans="19:20" x14ac:dyDescent="0.3">
      <c r="S3649" s="3"/>
      <c r="T3649" s="4"/>
    </row>
    <row r="3650" spans="19:20" x14ac:dyDescent="0.3">
      <c r="S3650" s="5"/>
      <c r="T3650" s="6"/>
    </row>
    <row r="3651" spans="19:20" x14ac:dyDescent="0.3">
      <c r="S3651" s="3"/>
      <c r="T3651" s="4"/>
    </row>
    <row r="3652" spans="19:20" x14ac:dyDescent="0.3">
      <c r="S3652" s="5"/>
      <c r="T3652" s="6"/>
    </row>
    <row r="3653" spans="19:20" x14ac:dyDescent="0.3">
      <c r="S3653" s="3"/>
      <c r="T3653" s="4"/>
    </row>
    <row r="3654" spans="19:20" x14ac:dyDescent="0.3">
      <c r="S3654" s="5"/>
      <c r="T3654" s="6"/>
    </row>
    <row r="3655" spans="19:20" x14ac:dyDescent="0.3">
      <c r="S3655" s="3"/>
      <c r="T3655" s="4"/>
    </row>
    <row r="3656" spans="19:20" x14ac:dyDescent="0.3">
      <c r="S3656" s="5"/>
      <c r="T3656" s="6"/>
    </row>
    <row r="3657" spans="19:20" x14ac:dyDescent="0.3">
      <c r="S3657" s="3"/>
      <c r="T3657" s="4"/>
    </row>
    <row r="3658" spans="19:20" x14ac:dyDescent="0.3">
      <c r="S3658" s="5"/>
      <c r="T3658" s="6"/>
    </row>
    <row r="3659" spans="19:20" x14ac:dyDescent="0.3">
      <c r="S3659" s="3"/>
      <c r="T3659" s="4"/>
    </row>
    <row r="3660" spans="19:20" x14ac:dyDescent="0.3">
      <c r="S3660" s="5"/>
      <c r="T3660" s="6"/>
    </row>
    <row r="3661" spans="19:20" x14ac:dyDescent="0.3">
      <c r="S3661" s="3"/>
      <c r="T3661" s="4"/>
    </row>
    <row r="3662" spans="19:20" x14ac:dyDescent="0.3">
      <c r="S3662" s="5"/>
      <c r="T3662" s="6"/>
    </row>
    <row r="3663" spans="19:20" x14ac:dyDescent="0.3">
      <c r="S3663" s="3"/>
      <c r="T3663" s="4"/>
    </row>
    <row r="3664" spans="19:20" x14ac:dyDescent="0.3">
      <c r="S3664" s="5"/>
      <c r="T3664" s="6"/>
    </row>
    <row r="3665" spans="19:20" x14ac:dyDescent="0.3">
      <c r="S3665" s="3"/>
      <c r="T3665" s="4"/>
    </row>
    <row r="3666" spans="19:20" x14ac:dyDescent="0.3">
      <c r="S3666" s="5"/>
      <c r="T3666" s="6"/>
    </row>
    <row r="3667" spans="19:20" x14ac:dyDescent="0.3">
      <c r="S3667" s="3"/>
      <c r="T3667" s="4"/>
    </row>
    <row r="3668" spans="19:20" x14ac:dyDescent="0.3">
      <c r="S3668" s="5"/>
      <c r="T3668" s="6"/>
    </row>
    <row r="3669" spans="19:20" x14ac:dyDescent="0.3">
      <c r="S3669" s="3"/>
      <c r="T3669" s="4"/>
    </row>
    <row r="3670" spans="19:20" x14ac:dyDescent="0.3">
      <c r="S3670" s="5"/>
      <c r="T3670" s="6"/>
    </row>
    <row r="3671" spans="19:20" x14ac:dyDescent="0.3">
      <c r="S3671" s="3"/>
      <c r="T3671" s="4"/>
    </row>
    <row r="3672" spans="19:20" x14ac:dyDescent="0.3">
      <c r="S3672" s="5"/>
      <c r="T3672" s="6"/>
    </row>
    <row r="3673" spans="19:20" x14ac:dyDescent="0.3">
      <c r="S3673" s="3"/>
      <c r="T3673" s="4"/>
    </row>
    <row r="3674" spans="19:20" x14ac:dyDescent="0.3">
      <c r="S3674" s="5"/>
      <c r="T3674" s="6"/>
    </row>
    <row r="3675" spans="19:20" x14ac:dyDescent="0.3">
      <c r="S3675" s="3"/>
      <c r="T3675" s="4"/>
    </row>
    <row r="3676" spans="19:20" x14ac:dyDescent="0.3">
      <c r="S3676" s="5"/>
      <c r="T3676" s="6"/>
    </row>
    <row r="3677" spans="19:20" x14ac:dyDescent="0.3">
      <c r="S3677" s="3"/>
      <c r="T3677" s="4"/>
    </row>
    <row r="3678" spans="19:20" x14ac:dyDescent="0.3">
      <c r="S3678" s="5"/>
      <c r="T3678" s="6"/>
    </row>
    <row r="3679" spans="19:20" x14ac:dyDescent="0.3">
      <c r="S3679" s="3"/>
      <c r="T3679" s="4"/>
    </row>
    <row r="3680" spans="19:20" x14ac:dyDescent="0.3">
      <c r="S3680" s="5"/>
      <c r="T3680" s="6"/>
    </row>
    <row r="3681" spans="19:20" x14ac:dyDescent="0.3">
      <c r="S3681" s="3"/>
      <c r="T3681" s="4"/>
    </row>
    <row r="3682" spans="19:20" x14ac:dyDescent="0.3">
      <c r="S3682" s="5"/>
      <c r="T3682" s="6"/>
    </row>
    <row r="3683" spans="19:20" x14ac:dyDescent="0.3">
      <c r="S3683" s="3"/>
      <c r="T3683" s="4"/>
    </row>
    <row r="3684" spans="19:20" x14ac:dyDescent="0.3">
      <c r="S3684" s="5"/>
      <c r="T3684" s="6"/>
    </row>
    <row r="3685" spans="19:20" x14ac:dyDescent="0.3">
      <c r="S3685" s="3"/>
      <c r="T3685" s="4"/>
    </row>
    <row r="3686" spans="19:20" x14ac:dyDescent="0.3">
      <c r="S3686" s="5"/>
      <c r="T3686" s="6"/>
    </row>
    <row r="3687" spans="19:20" x14ac:dyDescent="0.3">
      <c r="S3687" s="3"/>
      <c r="T3687" s="4"/>
    </row>
    <row r="3688" spans="19:20" x14ac:dyDescent="0.3">
      <c r="S3688" s="5"/>
      <c r="T3688" s="6"/>
    </row>
    <row r="3689" spans="19:20" x14ac:dyDescent="0.3">
      <c r="S3689" s="3"/>
      <c r="T3689" s="4"/>
    </row>
    <row r="3690" spans="19:20" x14ac:dyDescent="0.3">
      <c r="S3690" s="5"/>
      <c r="T3690" s="6"/>
    </row>
    <row r="3691" spans="19:20" x14ac:dyDescent="0.3">
      <c r="S3691" s="3"/>
      <c r="T3691" s="4"/>
    </row>
    <row r="3692" spans="19:20" x14ac:dyDescent="0.3">
      <c r="S3692" s="5"/>
      <c r="T3692" s="6"/>
    </row>
    <row r="3693" spans="19:20" x14ac:dyDescent="0.3">
      <c r="S3693" s="3"/>
      <c r="T3693" s="4"/>
    </row>
    <row r="3694" spans="19:20" x14ac:dyDescent="0.3">
      <c r="S3694" s="5"/>
      <c r="T3694" s="6"/>
    </row>
    <row r="3695" spans="19:20" x14ac:dyDescent="0.3">
      <c r="S3695" s="3"/>
      <c r="T3695" s="4"/>
    </row>
    <row r="3696" spans="19:20" x14ac:dyDescent="0.3">
      <c r="S3696" s="5"/>
      <c r="T3696" s="6"/>
    </row>
    <row r="3697" spans="19:20" x14ac:dyDescent="0.3">
      <c r="S3697" s="3"/>
      <c r="T3697" s="4"/>
    </row>
    <row r="3698" spans="19:20" x14ac:dyDescent="0.3">
      <c r="S3698" s="5"/>
      <c r="T3698" s="6"/>
    </row>
    <row r="3699" spans="19:20" x14ac:dyDescent="0.3">
      <c r="S3699" s="3"/>
      <c r="T3699" s="4"/>
    </row>
    <row r="3700" spans="19:20" x14ac:dyDescent="0.3">
      <c r="S3700" s="5"/>
      <c r="T3700" s="6"/>
    </row>
    <row r="3701" spans="19:20" x14ac:dyDescent="0.3">
      <c r="S3701" s="3"/>
      <c r="T3701" s="4"/>
    </row>
    <row r="3702" spans="19:20" x14ac:dyDescent="0.3">
      <c r="S3702" s="5"/>
      <c r="T3702" s="6"/>
    </row>
    <row r="3703" spans="19:20" x14ac:dyDescent="0.3">
      <c r="S3703" s="3"/>
      <c r="T3703" s="4"/>
    </row>
    <row r="3704" spans="19:20" x14ac:dyDescent="0.3">
      <c r="S3704" s="5"/>
      <c r="T3704" s="6"/>
    </row>
    <row r="3705" spans="19:20" x14ac:dyDescent="0.3">
      <c r="S3705" s="3"/>
      <c r="T3705" s="4"/>
    </row>
    <row r="3706" spans="19:20" x14ac:dyDescent="0.3">
      <c r="S3706" s="5"/>
      <c r="T3706" s="6"/>
    </row>
    <row r="3707" spans="19:20" x14ac:dyDescent="0.3">
      <c r="S3707" s="3"/>
      <c r="T3707" s="4"/>
    </row>
    <row r="3708" spans="19:20" x14ac:dyDescent="0.3">
      <c r="S3708" s="5"/>
      <c r="T3708" s="6"/>
    </row>
    <row r="3709" spans="19:20" x14ac:dyDescent="0.3">
      <c r="S3709" s="3"/>
      <c r="T3709" s="4"/>
    </row>
    <row r="3710" spans="19:20" x14ac:dyDescent="0.3">
      <c r="S3710" s="5"/>
      <c r="T3710" s="6"/>
    </row>
    <row r="3711" spans="19:20" x14ac:dyDescent="0.3">
      <c r="S3711" s="3"/>
      <c r="T3711" s="4"/>
    </row>
    <row r="3712" spans="19:20" x14ac:dyDescent="0.3">
      <c r="S3712" s="5"/>
      <c r="T3712" s="6"/>
    </row>
    <row r="3713" spans="19:20" x14ac:dyDescent="0.3">
      <c r="S3713" s="3"/>
      <c r="T3713" s="4"/>
    </row>
    <row r="3714" spans="19:20" x14ac:dyDescent="0.3">
      <c r="S3714" s="5"/>
      <c r="T3714" s="6"/>
    </row>
    <row r="3715" spans="19:20" x14ac:dyDescent="0.3">
      <c r="S3715" s="3"/>
      <c r="T3715" s="4"/>
    </row>
    <row r="3716" spans="19:20" x14ac:dyDescent="0.3">
      <c r="S3716" s="5"/>
      <c r="T3716" s="6"/>
    </row>
    <row r="3717" spans="19:20" x14ac:dyDescent="0.3">
      <c r="S3717" s="3"/>
      <c r="T3717" s="4"/>
    </row>
    <row r="3718" spans="19:20" x14ac:dyDescent="0.3">
      <c r="S3718" s="5"/>
      <c r="T3718" s="6"/>
    </row>
    <row r="3719" spans="19:20" x14ac:dyDescent="0.3">
      <c r="S3719" s="3"/>
      <c r="T3719" s="4"/>
    </row>
    <row r="3720" spans="19:20" x14ac:dyDescent="0.3">
      <c r="S3720" s="5"/>
      <c r="T3720" s="6"/>
    </row>
    <row r="3721" spans="19:20" x14ac:dyDescent="0.3">
      <c r="S3721" s="3"/>
      <c r="T3721" s="4"/>
    </row>
    <row r="3722" spans="19:20" x14ac:dyDescent="0.3">
      <c r="S3722" s="5"/>
      <c r="T3722" s="6"/>
    </row>
    <row r="3723" spans="19:20" x14ac:dyDescent="0.3">
      <c r="S3723" s="3"/>
      <c r="T3723" s="4"/>
    </row>
    <row r="3724" spans="19:20" x14ac:dyDescent="0.3">
      <c r="S3724" s="5"/>
      <c r="T3724" s="6"/>
    </row>
    <row r="3725" spans="19:20" x14ac:dyDescent="0.3">
      <c r="S3725" s="3"/>
      <c r="T3725" s="4"/>
    </row>
    <row r="3726" spans="19:20" x14ac:dyDescent="0.3">
      <c r="S3726" s="5"/>
      <c r="T3726" s="6"/>
    </row>
    <row r="3727" spans="19:20" x14ac:dyDescent="0.3">
      <c r="S3727" s="3"/>
      <c r="T3727" s="4"/>
    </row>
    <row r="3728" spans="19:20" x14ac:dyDescent="0.3">
      <c r="S3728" s="5"/>
      <c r="T3728" s="6"/>
    </row>
    <row r="3729" spans="19:20" x14ac:dyDescent="0.3">
      <c r="S3729" s="3"/>
      <c r="T3729" s="4"/>
    </row>
    <row r="3730" spans="19:20" x14ac:dyDescent="0.3">
      <c r="S3730" s="5"/>
      <c r="T3730" s="6"/>
    </row>
    <row r="3731" spans="19:20" x14ac:dyDescent="0.3">
      <c r="S3731" s="3"/>
      <c r="T3731" s="4"/>
    </row>
    <row r="3732" spans="19:20" x14ac:dyDescent="0.3">
      <c r="S3732" s="5"/>
      <c r="T3732" s="6"/>
    </row>
    <row r="3733" spans="19:20" x14ac:dyDescent="0.3">
      <c r="S3733" s="3"/>
      <c r="T3733" s="4"/>
    </row>
    <row r="3734" spans="19:20" x14ac:dyDescent="0.3">
      <c r="S3734" s="5"/>
      <c r="T3734" s="6"/>
    </row>
    <row r="3735" spans="19:20" x14ac:dyDescent="0.3">
      <c r="S3735" s="3"/>
      <c r="T3735" s="4"/>
    </row>
    <row r="3736" spans="19:20" x14ac:dyDescent="0.3">
      <c r="S3736" s="5"/>
      <c r="T3736" s="6"/>
    </row>
    <row r="3737" spans="19:20" x14ac:dyDescent="0.3">
      <c r="S3737" s="3"/>
      <c r="T3737" s="4"/>
    </row>
    <row r="3738" spans="19:20" x14ac:dyDescent="0.3">
      <c r="S3738" s="5"/>
      <c r="T3738" s="6"/>
    </row>
    <row r="3739" spans="19:20" x14ac:dyDescent="0.3">
      <c r="S3739" s="3"/>
      <c r="T3739" s="4"/>
    </row>
    <row r="3740" spans="19:20" x14ac:dyDescent="0.3">
      <c r="S3740" s="5"/>
      <c r="T3740" s="6"/>
    </row>
    <row r="3741" spans="19:20" x14ac:dyDescent="0.3">
      <c r="S3741" s="3"/>
      <c r="T3741" s="4"/>
    </row>
    <row r="3742" spans="19:20" x14ac:dyDescent="0.3">
      <c r="S3742" s="5"/>
      <c r="T3742" s="6"/>
    </row>
    <row r="3743" spans="19:20" x14ac:dyDescent="0.3">
      <c r="S3743" s="3"/>
      <c r="T3743" s="4"/>
    </row>
    <row r="3744" spans="19:20" x14ac:dyDescent="0.3">
      <c r="S3744" s="5"/>
      <c r="T3744" s="6"/>
    </row>
    <row r="3745" spans="19:20" x14ac:dyDescent="0.3">
      <c r="S3745" s="3"/>
      <c r="T3745" s="4"/>
    </row>
    <row r="3746" spans="19:20" x14ac:dyDescent="0.3">
      <c r="S3746" s="5"/>
      <c r="T3746" s="6"/>
    </row>
    <row r="3747" spans="19:20" x14ac:dyDescent="0.3">
      <c r="S3747" s="3"/>
      <c r="T3747" s="4"/>
    </row>
    <row r="3748" spans="19:20" x14ac:dyDescent="0.3">
      <c r="S3748" s="5"/>
      <c r="T3748" s="6"/>
    </row>
    <row r="3749" spans="19:20" x14ac:dyDescent="0.3">
      <c r="S3749" s="3"/>
      <c r="T3749" s="4"/>
    </row>
    <row r="3750" spans="19:20" x14ac:dyDescent="0.3">
      <c r="S3750" s="5"/>
      <c r="T3750" s="6"/>
    </row>
    <row r="3751" spans="19:20" x14ac:dyDescent="0.3">
      <c r="S3751" s="3"/>
      <c r="T3751" s="4"/>
    </row>
    <row r="3752" spans="19:20" x14ac:dyDescent="0.3">
      <c r="S3752" s="5"/>
      <c r="T3752" s="6"/>
    </row>
    <row r="3753" spans="19:20" x14ac:dyDescent="0.3">
      <c r="S3753" s="3"/>
      <c r="T3753" s="4"/>
    </row>
    <row r="3754" spans="19:20" x14ac:dyDescent="0.3">
      <c r="S3754" s="5"/>
      <c r="T3754" s="6"/>
    </row>
    <row r="3755" spans="19:20" x14ac:dyDescent="0.3">
      <c r="S3755" s="3"/>
      <c r="T3755" s="4"/>
    </row>
    <row r="3756" spans="19:20" x14ac:dyDescent="0.3">
      <c r="S3756" s="5"/>
      <c r="T3756" s="6"/>
    </row>
    <row r="3757" spans="19:20" x14ac:dyDescent="0.3">
      <c r="S3757" s="3"/>
      <c r="T3757" s="4"/>
    </row>
    <row r="3758" spans="19:20" x14ac:dyDescent="0.3">
      <c r="S3758" s="5"/>
      <c r="T3758" s="6"/>
    </row>
    <row r="3759" spans="19:20" x14ac:dyDescent="0.3">
      <c r="S3759" s="3"/>
      <c r="T3759" s="4"/>
    </row>
    <row r="3760" spans="19:20" x14ac:dyDescent="0.3">
      <c r="S3760" s="5"/>
      <c r="T3760" s="6"/>
    </row>
    <row r="3761" spans="19:20" x14ac:dyDescent="0.3">
      <c r="S3761" s="3"/>
      <c r="T3761" s="4"/>
    </row>
    <row r="3762" spans="19:20" x14ac:dyDescent="0.3">
      <c r="S3762" s="5"/>
      <c r="T3762" s="6"/>
    </row>
    <row r="3763" spans="19:20" x14ac:dyDescent="0.3">
      <c r="S3763" s="3"/>
      <c r="T3763" s="4"/>
    </row>
    <row r="3764" spans="19:20" x14ac:dyDescent="0.3">
      <c r="S3764" s="5"/>
      <c r="T3764" s="6"/>
    </row>
    <row r="3765" spans="19:20" x14ac:dyDescent="0.3">
      <c r="S3765" s="3"/>
      <c r="T3765" s="4"/>
    </row>
    <row r="3766" spans="19:20" x14ac:dyDescent="0.3">
      <c r="S3766" s="5"/>
      <c r="T3766" s="6"/>
    </row>
    <row r="3767" spans="19:20" x14ac:dyDescent="0.3">
      <c r="S3767" s="3"/>
      <c r="T3767" s="4"/>
    </row>
    <row r="3768" spans="19:20" x14ac:dyDescent="0.3">
      <c r="S3768" s="5"/>
      <c r="T3768" s="6"/>
    </row>
    <row r="3769" spans="19:20" x14ac:dyDescent="0.3">
      <c r="S3769" s="3"/>
      <c r="T3769" s="4"/>
    </row>
    <row r="3770" spans="19:20" x14ac:dyDescent="0.3">
      <c r="S3770" s="5"/>
      <c r="T3770" s="6"/>
    </row>
    <row r="3771" spans="19:20" x14ac:dyDescent="0.3">
      <c r="S3771" s="3"/>
      <c r="T3771" s="4"/>
    </row>
    <row r="3772" spans="19:20" x14ac:dyDescent="0.3">
      <c r="S3772" s="5"/>
      <c r="T3772" s="6"/>
    </row>
    <row r="3773" spans="19:20" x14ac:dyDescent="0.3">
      <c r="S3773" s="3"/>
      <c r="T3773" s="4"/>
    </row>
    <row r="3774" spans="19:20" x14ac:dyDescent="0.3">
      <c r="S3774" s="5"/>
      <c r="T3774" s="6"/>
    </row>
    <row r="3775" spans="19:20" x14ac:dyDescent="0.3">
      <c r="S3775" s="3"/>
      <c r="T3775" s="4"/>
    </row>
    <row r="3776" spans="19:20" x14ac:dyDescent="0.3">
      <c r="S3776" s="5"/>
      <c r="T3776" s="6"/>
    </row>
    <row r="3777" spans="19:20" x14ac:dyDescent="0.3">
      <c r="S3777" s="3"/>
      <c r="T3777" s="4"/>
    </row>
    <row r="3778" spans="19:20" x14ac:dyDescent="0.3">
      <c r="S3778" s="5"/>
      <c r="T3778" s="6"/>
    </row>
    <row r="3779" spans="19:20" x14ac:dyDescent="0.3">
      <c r="S3779" s="3"/>
      <c r="T3779" s="4"/>
    </row>
    <row r="3780" spans="19:20" x14ac:dyDescent="0.3">
      <c r="S3780" s="5"/>
      <c r="T3780" s="6"/>
    </row>
    <row r="3781" spans="19:20" x14ac:dyDescent="0.3">
      <c r="S3781" s="3"/>
      <c r="T3781" s="4"/>
    </row>
    <row r="3782" spans="19:20" x14ac:dyDescent="0.3">
      <c r="S3782" s="5"/>
      <c r="T3782" s="6"/>
    </row>
    <row r="3783" spans="19:20" x14ac:dyDescent="0.3">
      <c r="S3783" s="3"/>
      <c r="T3783" s="4"/>
    </row>
    <row r="3784" spans="19:20" x14ac:dyDescent="0.3">
      <c r="S3784" s="5"/>
      <c r="T3784" s="6"/>
    </row>
    <row r="3785" spans="19:20" x14ac:dyDescent="0.3">
      <c r="S3785" s="3"/>
      <c r="T3785" s="4"/>
    </row>
    <row r="3786" spans="19:20" x14ac:dyDescent="0.3">
      <c r="S3786" s="5"/>
      <c r="T3786" s="6"/>
    </row>
    <row r="3787" spans="19:20" x14ac:dyDescent="0.3">
      <c r="S3787" s="3"/>
      <c r="T3787" s="4"/>
    </row>
    <row r="3788" spans="19:20" x14ac:dyDescent="0.3">
      <c r="S3788" s="5"/>
      <c r="T3788" s="6"/>
    </row>
    <row r="3789" spans="19:20" x14ac:dyDescent="0.3">
      <c r="S3789" s="3"/>
      <c r="T3789" s="4"/>
    </row>
    <row r="3790" spans="19:20" x14ac:dyDescent="0.3">
      <c r="S3790" s="5"/>
      <c r="T3790" s="6"/>
    </row>
    <row r="3791" spans="19:20" x14ac:dyDescent="0.3">
      <c r="S3791" s="3"/>
      <c r="T3791" s="4"/>
    </row>
    <row r="3792" spans="19:20" x14ac:dyDescent="0.3">
      <c r="S3792" s="5"/>
      <c r="T3792" s="6"/>
    </row>
    <row r="3793" spans="19:20" x14ac:dyDescent="0.3">
      <c r="S3793" s="3"/>
      <c r="T3793" s="4"/>
    </row>
    <row r="3794" spans="19:20" x14ac:dyDescent="0.3">
      <c r="S3794" s="5"/>
      <c r="T3794" s="6"/>
    </row>
    <row r="3795" spans="19:20" x14ac:dyDescent="0.3">
      <c r="S3795" s="3"/>
      <c r="T3795" s="4"/>
    </row>
    <row r="3796" spans="19:20" x14ac:dyDescent="0.3">
      <c r="S3796" s="5"/>
      <c r="T3796" s="6"/>
    </row>
    <row r="3797" spans="19:20" x14ac:dyDescent="0.3">
      <c r="S3797" s="3"/>
      <c r="T3797" s="4"/>
    </row>
    <row r="3798" spans="19:20" x14ac:dyDescent="0.3">
      <c r="S3798" s="5"/>
      <c r="T3798" s="6"/>
    </row>
    <row r="3799" spans="19:20" x14ac:dyDescent="0.3">
      <c r="S3799" s="3"/>
      <c r="T3799" s="4"/>
    </row>
    <row r="3800" spans="19:20" x14ac:dyDescent="0.3">
      <c r="S3800" s="5"/>
      <c r="T3800" s="6"/>
    </row>
    <row r="3801" spans="19:20" x14ac:dyDescent="0.3">
      <c r="S3801" s="3"/>
      <c r="T3801" s="4"/>
    </row>
    <row r="3802" spans="19:20" x14ac:dyDescent="0.3">
      <c r="S3802" s="5"/>
      <c r="T3802" s="6"/>
    </row>
    <row r="3803" spans="19:20" x14ac:dyDescent="0.3">
      <c r="S3803" s="3"/>
      <c r="T3803" s="4"/>
    </row>
    <row r="3804" spans="19:20" x14ac:dyDescent="0.3">
      <c r="S3804" s="5"/>
      <c r="T3804" s="6"/>
    </row>
    <row r="3805" spans="19:20" x14ac:dyDescent="0.3">
      <c r="S3805" s="3"/>
      <c r="T3805" s="4"/>
    </row>
    <row r="3806" spans="19:20" x14ac:dyDescent="0.3">
      <c r="S3806" s="5"/>
      <c r="T3806" s="6"/>
    </row>
    <row r="3807" spans="19:20" x14ac:dyDescent="0.3">
      <c r="S3807" s="3"/>
      <c r="T3807" s="4"/>
    </row>
    <row r="3808" spans="19:20" x14ac:dyDescent="0.3">
      <c r="S3808" s="5"/>
      <c r="T3808" s="6"/>
    </row>
    <row r="3809" spans="19:20" x14ac:dyDescent="0.3">
      <c r="S3809" s="3"/>
      <c r="T3809" s="4"/>
    </row>
    <row r="3810" spans="19:20" x14ac:dyDescent="0.3">
      <c r="S3810" s="5"/>
      <c r="T3810" s="6"/>
    </row>
    <row r="3811" spans="19:20" x14ac:dyDescent="0.3">
      <c r="S3811" s="3"/>
      <c r="T3811" s="4"/>
    </row>
    <row r="3812" spans="19:20" x14ac:dyDescent="0.3">
      <c r="S3812" s="5"/>
      <c r="T3812" s="6"/>
    </row>
    <row r="3813" spans="19:20" x14ac:dyDescent="0.3">
      <c r="S3813" s="3"/>
      <c r="T3813" s="4"/>
    </row>
    <row r="3814" spans="19:20" x14ac:dyDescent="0.3">
      <c r="S3814" s="5"/>
      <c r="T3814" s="6"/>
    </row>
    <row r="3815" spans="19:20" x14ac:dyDescent="0.3">
      <c r="S3815" s="3"/>
      <c r="T3815" s="4"/>
    </row>
    <row r="3816" spans="19:20" x14ac:dyDescent="0.3">
      <c r="S3816" s="5"/>
      <c r="T3816" s="6"/>
    </row>
    <row r="3817" spans="19:20" x14ac:dyDescent="0.3">
      <c r="S3817" s="3"/>
      <c r="T3817" s="4"/>
    </row>
    <row r="3818" spans="19:20" x14ac:dyDescent="0.3">
      <c r="S3818" s="5"/>
      <c r="T3818" s="6"/>
    </row>
    <row r="3819" spans="19:20" x14ac:dyDescent="0.3">
      <c r="S3819" s="3"/>
      <c r="T3819" s="4"/>
    </row>
    <row r="3820" spans="19:20" x14ac:dyDescent="0.3">
      <c r="S3820" s="5"/>
      <c r="T3820" s="6"/>
    </row>
    <row r="3821" spans="19:20" x14ac:dyDescent="0.3">
      <c r="S3821" s="3"/>
      <c r="T3821" s="4"/>
    </row>
    <row r="3822" spans="19:20" x14ac:dyDescent="0.3">
      <c r="S3822" s="5"/>
      <c r="T3822" s="6"/>
    </row>
    <row r="3823" spans="19:20" x14ac:dyDescent="0.3">
      <c r="S3823" s="3"/>
      <c r="T3823" s="4"/>
    </row>
    <row r="3824" spans="19:20" x14ac:dyDescent="0.3">
      <c r="S3824" s="5"/>
      <c r="T3824" s="6"/>
    </row>
    <row r="3825" spans="19:20" x14ac:dyDescent="0.3">
      <c r="S3825" s="3"/>
      <c r="T3825" s="4"/>
    </row>
    <row r="3826" spans="19:20" x14ac:dyDescent="0.3">
      <c r="S3826" s="5"/>
      <c r="T3826" s="6"/>
    </row>
    <row r="3827" spans="19:20" x14ac:dyDescent="0.3">
      <c r="S3827" s="3"/>
      <c r="T3827" s="4"/>
    </row>
    <row r="3828" spans="19:20" x14ac:dyDescent="0.3">
      <c r="S3828" s="5"/>
      <c r="T3828" s="6"/>
    </row>
    <row r="3829" spans="19:20" x14ac:dyDescent="0.3">
      <c r="S3829" s="3"/>
      <c r="T3829" s="4"/>
    </row>
    <row r="3830" spans="19:20" x14ac:dyDescent="0.3">
      <c r="S3830" s="5"/>
      <c r="T3830" s="6"/>
    </row>
    <row r="3831" spans="19:20" x14ac:dyDescent="0.3">
      <c r="S3831" s="3"/>
      <c r="T3831" s="4"/>
    </row>
    <row r="3832" spans="19:20" x14ac:dyDescent="0.3">
      <c r="S3832" s="5"/>
      <c r="T3832" s="6"/>
    </row>
    <row r="3833" spans="19:20" x14ac:dyDescent="0.3">
      <c r="S3833" s="3"/>
      <c r="T3833" s="4"/>
    </row>
    <row r="3834" spans="19:20" x14ac:dyDescent="0.3">
      <c r="S3834" s="5"/>
      <c r="T3834" s="6"/>
    </row>
    <row r="3835" spans="19:20" x14ac:dyDescent="0.3">
      <c r="S3835" s="3"/>
      <c r="T3835" s="4"/>
    </row>
    <row r="3836" spans="19:20" x14ac:dyDescent="0.3">
      <c r="S3836" s="5"/>
      <c r="T3836" s="6"/>
    </row>
    <row r="3837" spans="19:20" x14ac:dyDescent="0.3">
      <c r="S3837" s="3"/>
      <c r="T3837" s="4"/>
    </row>
    <row r="3838" spans="19:20" x14ac:dyDescent="0.3">
      <c r="S3838" s="5"/>
      <c r="T3838" s="6"/>
    </row>
    <row r="3839" spans="19:20" x14ac:dyDescent="0.3">
      <c r="S3839" s="3"/>
      <c r="T3839" s="4"/>
    </row>
    <row r="3840" spans="19:20" x14ac:dyDescent="0.3">
      <c r="S3840" s="5"/>
      <c r="T3840" s="6"/>
    </row>
    <row r="3841" spans="19:20" x14ac:dyDescent="0.3">
      <c r="S3841" s="3"/>
      <c r="T3841" s="4"/>
    </row>
    <row r="3842" spans="19:20" x14ac:dyDescent="0.3">
      <c r="S3842" s="5"/>
      <c r="T3842" s="6"/>
    </row>
    <row r="3843" spans="19:20" x14ac:dyDescent="0.3">
      <c r="S3843" s="3"/>
      <c r="T3843" s="4"/>
    </row>
    <row r="3844" spans="19:20" x14ac:dyDescent="0.3">
      <c r="S3844" s="5"/>
      <c r="T3844" s="6"/>
    </row>
    <row r="3845" spans="19:20" x14ac:dyDescent="0.3">
      <c r="S3845" s="3"/>
      <c r="T3845" s="4"/>
    </row>
    <row r="3846" spans="19:20" x14ac:dyDescent="0.3">
      <c r="S3846" s="5"/>
      <c r="T3846" s="6"/>
    </row>
    <row r="3847" spans="19:20" x14ac:dyDescent="0.3">
      <c r="S3847" s="3"/>
      <c r="T3847" s="4"/>
    </row>
    <row r="3848" spans="19:20" x14ac:dyDescent="0.3">
      <c r="S3848" s="5"/>
      <c r="T3848" s="6"/>
    </row>
    <row r="3849" spans="19:20" x14ac:dyDescent="0.3">
      <c r="S3849" s="3"/>
      <c r="T3849" s="4"/>
    </row>
    <row r="3850" spans="19:20" x14ac:dyDescent="0.3">
      <c r="S3850" s="5"/>
      <c r="T3850" s="6"/>
    </row>
    <row r="3851" spans="19:20" x14ac:dyDescent="0.3">
      <c r="S3851" s="3"/>
      <c r="T3851" s="4"/>
    </row>
    <row r="3852" spans="19:20" x14ac:dyDescent="0.3">
      <c r="S3852" s="5"/>
      <c r="T3852" s="6"/>
    </row>
    <row r="3853" spans="19:20" x14ac:dyDescent="0.3">
      <c r="S3853" s="3"/>
      <c r="T3853" s="4"/>
    </row>
    <row r="3854" spans="19:20" x14ac:dyDescent="0.3">
      <c r="S3854" s="5"/>
      <c r="T3854" s="6"/>
    </row>
    <row r="3855" spans="19:20" x14ac:dyDescent="0.3">
      <c r="S3855" s="3"/>
      <c r="T3855" s="4"/>
    </row>
    <row r="3856" spans="19:20" x14ac:dyDescent="0.3">
      <c r="S3856" s="5"/>
      <c r="T3856" s="6"/>
    </row>
    <row r="3857" spans="19:20" x14ac:dyDescent="0.3">
      <c r="S3857" s="3"/>
      <c r="T3857" s="4"/>
    </row>
    <row r="3858" spans="19:20" x14ac:dyDescent="0.3">
      <c r="S3858" s="5"/>
      <c r="T3858" s="6"/>
    </row>
    <row r="3859" spans="19:20" x14ac:dyDescent="0.3">
      <c r="S3859" s="3"/>
      <c r="T3859" s="4"/>
    </row>
    <row r="3860" spans="19:20" x14ac:dyDescent="0.3">
      <c r="S3860" s="5"/>
      <c r="T3860" s="6"/>
    </row>
    <row r="3861" spans="19:20" x14ac:dyDescent="0.3">
      <c r="S3861" s="3"/>
      <c r="T3861" s="4"/>
    </row>
    <row r="3862" spans="19:20" x14ac:dyDescent="0.3">
      <c r="S3862" s="5"/>
      <c r="T3862" s="6"/>
    </row>
    <row r="3863" spans="19:20" x14ac:dyDescent="0.3">
      <c r="S3863" s="3"/>
      <c r="T3863" s="4"/>
    </row>
    <row r="3864" spans="19:20" x14ac:dyDescent="0.3">
      <c r="S3864" s="5"/>
      <c r="T3864" s="6"/>
    </row>
    <row r="3865" spans="19:20" x14ac:dyDescent="0.3">
      <c r="S3865" s="3"/>
      <c r="T3865" s="4"/>
    </row>
    <row r="3866" spans="19:20" x14ac:dyDescent="0.3">
      <c r="S3866" s="5"/>
      <c r="T3866" s="6"/>
    </row>
    <row r="3867" spans="19:20" x14ac:dyDescent="0.3">
      <c r="S3867" s="3"/>
      <c r="T3867" s="4"/>
    </row>
    <row r="3868" spans="19:20" x14ac:dyDescent="0.3">
      <c r="S3868" s="5"/>
      <c r="T3868" s="6"/>
    </row>
    <row r="3869" spans="19:20" x14ac:dyDescent="0.3">
      <c r="S3869" s="3"/>
      <c r="T3869" s="4"/>
    </row>
    <row r="3870" spans="19:20" x14ac:dyDescent="0.3">
      <c r="S3870" s="5"/>
      <c r="T3870" s="6"/>
    </row>
    <row r="3871" spans="19:20" x14ac:dyDescent="0.3">
      <c r="S3871" s="3"/>
      <c r="T3871" s="4"/>
    </row>
    <row r="3872" spans="19:20" x14ac:dyDescent="0.3">
      <c r="S3872" s="5"/>
      <c r="T3872" s="6"/>
    </row>
    <row r="3873" spans="19:20" x14ac:dyDescent="0.3">
      <c r="S3873" s="3"/>
      <c r="T3873" s="4"/>
    </row>
    <row r="3874" spans="19:20" x14ac:dyDescent="0.3">
      <c r="S3874" s="5"/>
      <c r="T3874" s="6"/>
    </row>
    <row r="3875" spans="19:20" x14ac:dyDescent="0.3">
      <c r="S3875" s="3"/>
      <c r="T3875" s="4"/>
    </row>
    <row r="3876" spans="19:20" x14ac:dyDescent="0.3">
      <c r="S3876" s="5"/>
      <c r="T3876" s="6"/>
    </row>
    <row r="3877" spans="19:20" x14ac:dyDescent="0.3">
      <c r="S3877" s="3"/>
      <c r="T3877" s="4"/>
    </row>
    <row r="3878" spans="19:20" x14ac:dyDescent="0.3">
      <c r="S3878" s="5"/>
      <c r="T3878" s="6"/>
    </row>
    <row r="3879" spans="19:20" x14ac:dyDescent="0.3">
      <c r="S3879" s="3"/>
      <c r="T3879" s="4"/>
    </row>
    <row r="3880" spans="19:20" x14ac:dyDescent="0.3">
      <c r="S3880" s="5"/>
      <c r="T3880" s="6"/>
    </row>
    <row r="3881" spans="19:20" x14ac:dyDescent="0.3">
      <c r="S3881" s="3"/>
      <c r="T3881" s="4"/>
    </row>
    <row r="3882" spans="19:20" x14ac:dyDescent="0.3">
      <c r="S3882" s="5"/>
      <c r="T3882" s="6"/>
    </row>
    <row r="3883" spans="19:20" x14ac:dyDescent="0.3">
      <c r="S3883" s="3"/>
      <c r="T3883" s="4"/>
    </row>
    <row r="3884" spans="19:20" x14ac:dyDescent="0.3">
      <c r="S3884" s="5"/>
      <c r="T3884" s="6"/>
    </row>
    <row r="3885" spans="19:20" x14ac:dyDescent="0.3">
      <c r="S3885" s="3"/>
      <c r="T3885" s="4"/>
    </row>
    <row r="3886" spans="19:20" x14ac:dyDescent="0.3">
      <c r="S3886" s="5"/>
      <c r="T3886" s="6"/>
    </row>
    <row r="3887" spans="19:20" x14ac:dyDescent="0.3">
      <c r="S3887" s="3"/>
      <c r="T3887" s="4"/>
    </row>
    <row r="3888" spans="19:20" x14ac:dyDescent="0.3">
      <c r="S3888" s="5"/>
      <c r="T3888" s="6"/>
    </row>
    <row r="3889" spans="19:20" x14ac:dyDescent="0.3">
      <c r="S3889" s="3"/>
      <c r="T3889" s="4"/>
    </row>
    <row r="3890" spans="19:20" x14ac:dyDescent="0.3">
      <c r="S3890" s="5"/>
      <c r="T3890" s="6"/>
    </row>
    <row r="3891" spans="19:20" x14ac:dyDescent="0.3">
      <c r="S3891" s="3"/>
      <c r="T3891" s="4"/>
    </row>
    <row r="3892" spans="19:20" x14ac:dyDescent="0.3">
      <c r="S3892" s="5"/>
      <c r="T3892" s="6"/>
    </row>
    <row r="3893" spans="19:20" x14ac:dyDescent="0.3">
      <c r="S3893" s="3"/>
      <c r="T3893" s="4"/>
    </row>
    <row r="3894" spans="19:20" x14ac:dyDescent="0.3">
      <c r="S3894" s="5"/>
      <c r="T3894" s="6"/>
    </row>
    <row r="3895" spans="19:20" x14ac:dyDescent="0.3">
      <c r="S3895" s="3"/>
      <c r="T3895" s="4"/>
    </row>
    <row r="3896" spans="19:20" x14ac:dyDescent="0.3">
      <c r="S3896" s="5"/>
      <c r="T3896" s="6"/>
    </row>
    <row r="3897" spans="19:20" x14ac:dyDescent="0.3">
      <c r="S3897" s="3"/>
      <c r="T3897" s="4"/>
    </row>
    <row r="3898" spans="19:20" x14ac:dyDescent="0.3">
      <c r="S3898" s="5"/>
      <c r="T3898" s="6"/>
    </row>
    <row r="3899" spans="19:20" x14ac:dyDescent="0.3">
      <c r="S3899" s="3"/>
      <c r="T3899" s="4"/>
    </row>
    <row r="3900" spans="19:20" x14ac:dyDescent="0.3">
      <c r="S3900" s="5"/>
      <c r="T3900" s="6"/>
    </row>
    <row r="3901" spans="19:20" x14ac:dyDescent="0.3">
      <c r="S3901" s="3"/>
      <c r="T3901" s="4"/>
    </row>
    <row r="3902" spans="19:20" x14ac:dyDescent="0.3">
      <c r="S3902" s="5"/>
      <c r="T3902" s="6"/>
    </row>
    <row r="3903" spans="19:20" x14ac:dyDescent="0.3">
      <c r="S3903" s="3"/>
      <c r="T3903" s="4"/>
    </row>
    <row r="3904" spans="19:20" x14ac:dyDescent="0.3">
      <c r="S3904" s="5"/>
      <c r="T3904" s="6"/>
    </row>
    <row r="3905" spans="19:20" x14ac:dyDescent="0.3">
      <c r="S3905" s="3"/>
      <c r="T3905" s="4"/>
    </row>
    <row r="3906" spans="19:20" x14ac:dyDescent="0.3">
      <c r="S3906" s="5"/>
      <c r="T3906" s="6"/>
    </row>
    <row r="3907" spans="19:20" x14ac:dyDescent="0.3">
      <c r="S3907" s="3"/>
      <c r="T3907" s="4"/>
    </row>
    <row r="3908" spans="19:20" x14ac:dyDescent="0.3">
      <c r="S3908" s="5"/>
      <c r="T3908" s="6"/>
    </row>
    <row r="3909" spans="19:20" x14ac:dyDescent="0.3">
      <c r="S3909" s="3"/>
      <c r="T3909" s="4"/>
    </row>
    <row r="3910" spans="19:20" x14ac:dyDescent="0.3">
      <c r="S3910" s="5"/>
      <c r="T3910" s="6"/>
    </row>
    <row r="3911" spans="19:20" x14ac:dyDescent="0.3">
      <c r="S3911" s="3"/>
      <c r="T3911" s="4"/>
    </row>
    <row r="3912" spans="19:20" x14ac:dyDescent="0.3">
      <c r="S3912" s="5"/>
      <c r="T3912" s="6"/>
    </row>
    <row r="3913" spans="19:20" x14ac:dyDescent="0.3">
      <c r="S3913" s="3"/>
      <c r="T3913" s="4"/>
    </row>
    <row r="3914" spans="19:20" x14ac:dyDescent="0.3">
      <c r="S3914" s="5"/>
      <c r="T3914" s="6"/>
    </row>
    <row r="3915" spans="19:20" x14ac:dyDescent="0.3">
      <c r="S3915" s="3"/>
      <c r="T3915" s="4"/>
    </row>
    <row r="3916" spans="19:20" x14ac:dyDescent="0.3">
      <c r="S3916" s="5"/>
      <c r="T3916" s="6"/>
    </row>
    <row r="3917" spans="19:20" x14ac:dyDescent="0.3">
      <c r="S3917" s="3"/>
      <c r="T3917" s="4"/>
    </row>
    <row r="3918" spans="19:20" x14ac:dyDescent="0.3">
      <c r="S3918" s="5"/>
      <c r="T3918" s="6"/>
    </row>
    <row r="3919" spans="19:20" x14ac:dyDescent="0.3">
      <c r="S3919" s="3"/>
      <c r="T3919" s="4"/>
    </row>
    <row r="3920" spans="19:20" x14ac:dyDescent="0.3">
      <c r="S3920" s="5"/>
      <c r="T3920" s="6"/>
    </row>
    <row r="3921" spans="19:20" x14ac:dyDescent="0.3">
      <c r="S3921" s="3"/>
      <c r="T3921" s="4"/>
    </row>
    <row r="3922" spans="19:20" x14ac:dyDescent="0.3">
      <c r="S3922" s="5"/>
      <c r="T3922" s="6"/>
    </row>
    <row r="3923" spans="19:20" x14ac:dyDescent="0.3">
      <c r="S3923" s="3"/>
      <c r="T3923" s="4"/>
    </row>
    <row r="3924" spans="19:20" x14ac:dyDescent="0.3">
      <c r="S3924" s="5"/>
      <c r="T3924" s="6"/>
    </row>
    <row r="3925" spans="19:20" x14ac:dyDescent="0.3">
      <c r="S3925" s="3"/>
      <c r="T3925" s="4"/>
    </row>
    <row r="3926" spans="19:20" x14ac:dyDescent="0.3">
      <c r="S3926" s="5"/>
      <c r="T3926" s="6"/>
    </row>
    <row r="3927" spans="19:20" x14ac:dyDescent="0.3">
      <c r="S3927" s="3"/>
      <c r="T3927" s="4"/>
    </row>
    <row r="3928" spans="19:20" x14ac:dyDescent="0.3">
      <c r="S3928" s="5"/>
      <c r="T3928" s="6"/>
    </row>
    <row r="3929" spans="19:20" x14ac:dyDescent="0.3">
      <c r="S3929" s="3"/>
      <c r="T3929" s="4"/>
    </row>
    <row r="3930" spans="19:20" x14ac:dyDescent="0.3">
      <c r="S3930" s="5"/>
      <c r="T3930" s="6"/>
    </row>
    <row r="3931" spans="19:20" x14ac:dyDescent="0.3">
      <c r="S3931" s="3"/>
      <c r="T3931" s="4"/>
    </row>
    <row r="3932" spans="19:20" x14ac:dyDescent="0.3">
      <c r="S3932" s="5"/>
      <c r="T3932" s="6"/>
    </row>
    <row r="3933" spans="19:20" x14ac:dyDescent="0.3">
      <c r="S3933" s="3"/>
      <c r="T3933" s="4"/>
    </row>
    <row r="3934" spans="19:20" x14ac:dyDescent="0.3">
      <c r="S3934" s="5"/>
      <c r="T3934" s="6"/>
    </row>
    <row r="3935" spans="19:20" x14ac:dyDescent="0.3">
      <c r="S3935" s="3"/>
      <c r="T3935" s="4"/>
    </row>
    <row r="3936" spans="19:20" x14ac:dyDescent="0.3">
      <c r="S3936" s="5"/>
      <c r="T3936" s="6"/>
    </row>
    <row r="3937" spans="19:20" x14ac:dyDescent="0.3">
      <c r="S3937" s="3"/>
      <c r="T3937" s="4"/>
    </row>
    <row r="3938" spans="19:20" x14ac:dyDescent="0.3">
      <c r="S3938" s="5"/>
      <c r="T3938" s="6"/>
    </row>
    <row r="3939" spans="19:20" x14ac:dyDescent="0.3">
      <c r="S3939" s="3"/>
      <c r="T3939" s="4"/>
    </row>
    <row r="3940" spans="19:20" x14ac:dyDescent="0.3">
      <c r="S3940" s="5"/>
      <c r="T3940" s="6"/>
    </row>
    <row r="3941" spans="19:20" x14ac:dyDescent="0.3">
      <c r="S3941" s="3"/>
      <c r="T3941" s="4"/>
    </row>
    <row r="3942" spans="19:20" x14ac:dyDescent="0.3">
      <c r="S3942" s="5"/>
      <c r="T3942" s="6"/>
    </row>
    <row r="3943" spans="19:20" x14ac:dyDescent="0.3">
      <c r="S3943" s="3"/>
      <c r="T3943" s="4"/>
    </row>
    <row r="3944" spans="19:20" x14ac:dyDescent="0.3">
      <c r="S3944" s="5"/>
      <c r="T3944" s="6"/>
    </row>
    <row r="3945" spans="19:20" x14ac:dyDescent="0.3">
      <c r="S3945" s="3"/>
      <c r="T3945" s="4"/>
    </row>
    <row r="3946" spans="19:20" x14ac:dyDescent="0.3">
      <c r="S3946" s="5"/>
      <c r="T3946" s="6"/>
    </row>
    <row r="3947" spans="19:20" x14ac:dyDescent="0.3">
      <c r="S3947" s="3"/>
      <c r="T3947" s="4"/>
    </row>
    <row r="3948" spans="19:20" x14ac:dyDescent="0.3">
      <c r="S3948" s="5"/>
      <c r="T3948" s="6"/>
    </row>
    <row r="3949" spans="19:20" x14ac:dyDescent="0.3">
      <c r="S3949" s="3"/>
      <c r="T3949" s="4"/>
    </row>
    <row r="3950" spans="19:20" x14ac:dyDescent="0.3">
      <c r="S3950" s="5"/>
      <c r="T3950" s="6"/>
    </row>
    <row r="3951" spans="19:20" x14ac:dyDescent="0.3">
      <c r="S3951" s="3"/>
      <c r="T3951" s="4"/>
    </row>
    <row r="3952" spans="19:20" x14ac:dyDescent="0.3">
      <c r="S3952" s="5"/>
      <c r="T3952" s="6"/>
    </row>
    <row r="3953" spans="19:20" x14ac:dyDescent="0.3">
      <c r="S3953" s="3"/>
      <c r="T3953" s="4"/>
    </row>
    <row r="3954" spans="19:20" x14ac:dyDescent="0.3">
      <c r="S3954" s="5"/>
      <c r="T3954" s="6"/>
    </row>
    <row r="3955" spans="19:20" x14ac:dyDescent="0.3">
      <c r="S3955" s="3"/>
      <c r="T3955" s="4"/>
    </row>
    <row r="3956" spans="19:20" x14ac:dyDescent="0.3">
      <c r="S3956" s="5"/>
      <c r="T3956" s="6"/>
    </row>
    <row r="3957" spans="19:20" x14ac:dyDescent="0.3">
      <c r="S3957" s="3"/>
      <c r="T3957" s="4"/>
    </row>
    <row r="3958" spans="19:20" x14ac:dyDescent="0.3">
      <c r="S3958" s="5"/>
      <c r="T3958" s="6"/>
    </row>
    <row r="3959" spans="19:20" x14ac:dyDescent="0.3">
      <c r="S3959" s="3"/>
      <c r="T3959" s="4"/>
    </row>
    <row r="3960" spans="19:20" x14ac:dyDescent="0.3">
      <c r="S3960" s="5"/>
      <c r="T3960" s="6"/>
    </row>
    <row r="3961" spans="19:20" x14ac:dyDescent="0.3">
      <c r="S3961" s="3"/>
      <c r="T3961" s="4"/>
    </row>
    <row r="3962" spans="19:20" x14ac:dyDescent="0.3">
      <c r="S3962" s="5"/>
      <c r="T3962" s="6"/>
    </row>
    <row r="3963" spans="19:20" x14ac:dyDescent="0.3">
      <c r="S3963" s="3"/>
      <c r="T3963" s="4"/>
    </row>
    <row r="3964" spans="19:20" x14ac:dyDescent="0.3">
      <c r="S3964" s="5"/>
      <c r="T3964" s="6"/>
    </row>
    <row r="3965" spans="19:20" x14ac:dyDescent="0.3">
      <c r="S3965" s="3"/>
      <c r="T3965" s="4"/>
    </row>
    <row r="3966" spans="19:20" x14ac:dyDescent="0.3">
      <c r="S3966" s="5"/>
      <c r="T3966" s="6"/>
    </row>
    <row r="3967" spans="19:20" x14ac:dyDescent="0.3">
      <c r="S3967" s="3"/>
      <c r="T3967" s="4"/>
    </row>
    <row r="3968" spans="19:20" x14ac:dyDescent="0.3">
      <c r="S3968" s="5"/>
      <c r="T3968" s="6"/>
    </row>
    <row r="3969" spans="19:20" x14ac:dyDescent="0.3">
      <c r="S3969" s="3"/>
      <c r="T3969" s="4"/>
    </row>
    <row r="3970" spans="19:20" x14ac:dyDescent="0.3">
      <c r="S3970" s="5"/>
      <c r="T3970" s="6"/>
    </row>
    <row r="3971" spans="19:20" x14ac:dyDescent="0.3">
      <c r="S3971" s="3"/>
      <c r="T3971" s="4"/>
    </row>
    <row r="3972" spans="19:20" x14ac:dyDescent="0.3">
      <c r="S3972" s="5"/>
      <c r="T3972" s="6"/>
    </row>
    <row r="3973" spans="19:20" x14ac:dyDescent="0.3">
      <c r="S3973" s="3"/>
      <c r="T3973" s="4"/>
    </row>
    <row r="3974" spans="19:20" x14ac:dyDescent="0.3">
      <c r="S3974" s="5"/>
      <c r="T3974" s="6"/>
    </row>
    <row r="3975" spans="19:20" x14ac:dyDescent="0.3">
      <c r="S3975" s="3"/>
      <c r="T3975" s="4"/>
    </row>
    <row r="3976" spans="19:20" x14ac:dyDescent="0.3">
      <c r="S3976" s="5"/>
      <c r="T3976" s="6"/>
    </row>
    <row r="3977" spans="19:20" x14ac:dyDescent="0.3">
      <c r="S3977" s="3"/>
      <c r="T3977" s="4"/>
    </row>
    <row r="3978" spans="19:20" x14ac:dyDescent="0.3">
      <c r="S3978" s="5"/>
      <c r="T3978" s="6"/>
    </row>
    <row r="3979" spans="19:20" x14ac:dyDescent="0.3">
      <c r="S3979" s="3"/>
      <c r="T3979" s="4"/>
    </row>
    <row r="3980" spans="19:20" x14ac:dyDescent="0.3">
      <c r="S3980" s="5"/>
      <c r="T3980" s="6"/>
    </row>
    <row r="3981" spans="19:20" x14ac:dyDescent="0.3">
      <c r="S3981" s="3"/>
      <c r="T3981" s="4"/>
    </row>
    <row r="3982" spans="19:20" x14ac:dyDescent="0.3">
      <c r="S3982" s="5"/>
      <c r="T3982" s="6"/>
    </row>
    <row r="3983" spans="19:20" x14ac:dyDescent="0.3">
      <c r="S3983" s="3"/>
      <c r="T3983" s="4"/>
    </row>
    <row r="3984" spans="19:20" x14ac:dyDescent="0.3">
      <c r="S3984" s="5"/>
      <c r="T3984" s="6"/>
    </row>
    <row r="3985" spans="19:20" x14ac:dyDescent="0.3">
      <c r="S3985" s="3"/>
      <c r="T3985" s="4"/>
    </row>
    <row r="3986" spans="19:20" x14ac:dyDescent="0.3">
      <c r="S3986" s="5"/>
      <c r="T3986" s="6"/>
    </row>
    <row r="3987" spans="19:20" x14ac:dyDescent="0.3">
      <c r="S3987" s="3"/>
      <c r="T3987" s="4"/>
    </row>
    <row r="3988" spans="19:20" x14ac:dyDescent="0.3">
      <c r="S3988" s="5"/>
      <c r="T3988" s="6"/>
    </row>
    <row r="3989" spans="19:20" x14ac:dyDescent="0.3">
      <c r="S3989" s="3"/>
      <c r="T3989" s="4"/>
    </row>
    <row r="3990" spans="19:20" x14ac:dyDescent="0.3">
      <c r="S3990" s="5"/>
      <c r="T3990" s="6"/>
    </row>
    <row r="3991" spans="19:20" x14ac:dyDescent="0.3">
      <c r="S3991" s="3"/>
      <c r="T3991" s="4"/>
    </row>
    <row r="3992" spans="19:20" x14ac:dyDescent="0.3">
      <c r="S3992" s="5"/>
      <c r="T3992" s="6"/>
    </row>
    <row r="3993" spans="19:20" x14ac:dyDescent="0.3">
      <c r="S3993" s="3"/>
      <c r="T3993" s="4"/>
    </row>
    <row r="3994" spans="19:20" x14ac:dyDescent="0.3">
      <c r="S3994" s="5"/>
      <c r="T3994" s="6"/>
    </row>
    <row r="3995" spans="19:20" x14ac:dyDescent="0.3">
      <c r="S3995" s="3"/>
      <c r="T3995" s="4"/>
    </row>
    <row r="3996" spans="19:20" x14ac:dyDescent="0.3">
      <c r="S3996" s="5"/>
      <c r="T3996" s="6"/>
    </row>
    <row r="3997" spans="19:20" x14ac:dyDescent="0.3">
      <c r="S3997" s="3"/>
      <c r="T3997" s="4"/>
    </row>
    <row r="3998" spans="19:20" x14ac:dyDescent="0.3">
      <c r="S3998" s="5"/>
      <c r="T3998" s="6"/>
    </row>
    <row r="3999" spans="19:20" x14ac:dyDescent="0.3">
      <c r="S3999" s="3"/>
      <c r="T3999" s="4"/>
    </row>
    <row r="4000" spans="19:20" x14ac:dyDescent="0.3">
      <c r="S4000" s="5"/>
      <c r="T4000" s="6"/>
    </row>
    <row r="4001" spans="19:20" x14ac:dyDescent="0.3">
      <c r="S4001" s="3"/>
      <c r="T4001" s="4"/>
    </row>
    <row r="4002" spans="19:20" x14ac:dyDescent="0.3">
      <c r="S4002" s="5"/>
      <c r="T4002" s="6"/>
    </row>
    <row r="4003" spans="19:20" x14ac:dyDescent="0.3">
      <c r="S4003" s="3"/>
      <c r="T4003" s="4"/>
    </row>
    <row r="4004" spans="19:20" x14ac:dyDescent="0.3">
      <c r="S4004" s="5"/>
      <c r="T4004" s="6"/>
    </row>
    <row r="4005" spans="19:20" x14ac:dyDescent="0.3">
      <c r="S4005" s="3"/>
      <c r="T4005" s="4"/>
    </row>
    <row r="4006" spans="19:20" x14ac:dyDescent="0.3">
      <c r="S4006" s="5"/>
      <c r="T4006" s="6"/>
    </row>
    <row r="4007" spans="19:20" x14ac:dyDescent="0.3">
      <c r="S4007" s="3"/>
      <c r="T4007" s="4"/>
    </row>
    <row r="4008" spans="19:20" x14ac:dyDescent="0.3">
      <c r="S4008" s="5"/>
      <c r="T4008" s="6"/>
    </row>
    <row r="4009" spans="19:20" x14ac:dyDescent="0.3">
      <c r="S4009" s="3"/>
      <c r="T4009" s="4"/>
    </row>
    <row r="4010" spans="19:20" x14ac:dyDescent="0.3">
      <c r="S4010" s="5"/>
      <c r="T4010" s="6"/>
    </row>
    <row r="4011" spans="19:20" x14ac:dyDescent="0.3">
      <c r="S4011" s="3"/>
      <c r="T4011" s="4"/>
    </row>
    <row r="4012" spans="19:20" x14ac:dyDescent="0.3">
      <c r="S4012" s="5"/>
      <c r="T4012" s="6"/>
    </row>
    <row r="4013" spans="19:20" x14ac:dyDescent="0.3">
      <c r="S4013" s="3"/>
      <c r="T4013" s="4"/>
    </row>
    <row r="4014" spans="19:20" x14ac:dyDescent="0.3">
      <c r="S4014" s="5"/>
      <c r="T4014" s="6"/>
    </row>
    <row r="4015" spans="19:20" x14ac:dyDescent="0.3">
      <c r="S4015" s="3"/>
      <c r="T4015" s="4"/>
    </row>
    <row r="4016" spans="19:20" x14ac:dyDescent="0.3">
      <c r="S4016" s="5"/>
      <c r="T4016" s="6"/>
    </row>
    <row r="4017" spans="19:20" x14ac:dyDescent="0.3">
      <c r="S4017" s="3"/>
      <c r="T4017" s="4"/>
    </row>
    <row r="4018" spans="19:20" x14ac:dyDescent="0.3">
      <c r="S4018" s="5"/>
      <c r="T4018" s="6"/>
    </row>
    <row r="4019" spans="19:20" x14ac:dyDescent="0.3">
      <c r="S4019" s="3"/>
      <c r="T4019" s="4"/>
    </row>
    <row r="4020" spans="19:20" x14ac:dyDescent="0.3">
      <c r="S4020" s="5"/>
      <c r="T4020" s="6"/>
    </row>
    <row r="4021" spans="19:20" x14ac:dyDescent="0.3">
      <c r="S4021" s="3"/>
      <c r="T4021" s="4"/>
    </row>
    <row r="4022" spans="19:20" x14ac:dyDescent="0.3">
      <c r="S4022" s="5"/>
      <c r="T4022" s="6"/>
    </row>
    <row r="4023" spans="19:20" x14ac:dyDescent="0.3">
      <c r="S4023" s="3"/>
      <c r="T4023" s="4"/>
    </row>
    <row r="4024" spans="19:20" x14ac:dyDescent="0.3">
      <c r="S4024" s="5"/>
      <c r="T4024" s="6"/>
    </row>
    <row r="4025" spans="19:20" x14ac:dyDescent="0.3">
      <c r="S4025" s="3"/>
      <c r="T4025" s="4"/>
    </row>
    <row r="4026" spans="19:20" x14ac:dyDescent="0.3">
      <c r="S4026" s="5"/>
      <c r="T4026" s="6"/>
    </row>
    <row r="4027" spans="19:20" x14ac:dyDescent="0.3">
      <c r="S4027" s="3"/>
      <c r="T4027" s="4"/>
    </row>
    <row r="4028" spans="19:20" x14ac:dyDescent="0.3">
      <c r="S4028" s="5"/>
      <c r="T4028" s="6"/>
    </row>
    <row r="4029" spans="19:20" x14ac:dyDescent="0.3">
      <c r="S4029" s="3"/>
      <c r="T4029" s="4"/>
    </row>
    <row r="4030" spans="19:20" x14ac:dyDescent="0.3">
      <c r="S4030" s="5"/>
      <c r="T4030" s="6"/>
    </row>
    <row r="4031" spans="19:20" x14ac:dyDescent="0.3">
      <c r="S4031" s="3"/>
      <c r="T4031" s="4"/>
    </row>
    <row r="4032" spans="19:20" x14ac:dyDescent="0.3">
      <c r="S4032" s="5"/>
      <c r="T4032" s="6"/>
    </row>
    <row r="4033" spans="19:20" x14ac:dyDescent="0.3">
      <c r="S4033" s="3"/>
      <c r="T4033" s="4"/>
    </row>
    <row r="4034" spans="19:20" x14ac:dyDescent="0.3">
      <c r="S4034" s="5"/>
      <c r="T4034" s="6"/>
    </row>
    <row r="4035" spans="19:20" x14ac:dyDescent="0.3">
      <c r="S4035" s="3"/>
      <c r="T4035" s="4"/>
    </row>
    <row r="4036" spans="19:20" x14ac:dyDescent="0.3">
      <c r="S4036" s="5"/>
      <c r="T4036" s="6"/>
    </row>
    <row r="4037" spans="19:20" x14ac:dyDescent="0.3">
      <c r="S4037" s="3"/>
      <c r="T4037" s="4"/>
    </row>
    <row r="4038" spans="19:20" x14ac:dyDescent="0.3">
      <c r="S4038" s="5"/>
      <c r="T4038" s="6"/>
    </row>
    <row r="4039" spans="19:20" x14ac:dyDescent="0.3">
      <c r="S4039" s="3"/>
      <c r="T4039" s="4"/>
    </row>
    <row r="4040" spans="19:20" x14ac:dyDescent="0.3">
      <c r="S4040" s="5"/>
      <c r="T4040" s="6"/>
    </row>
    <row r="4041" spans="19:20" x14ac:dyDescent="0.3">
      <c r="S4041" s="3"/>
      <c r="T4041" s="4"/>
    </row>
    <row r="4042" spans="19:20" x14ac:dyDescent="0.3">
      <c r="S4042" s="5"/>
      <c r="T4042" s="6"/>
    </row>
    <row r="4043" spans="19:20" x14ac:dyDescent="0.3">
      <c r="S4043" s="3"/>
      <c r="T4043" s="4"/>
    </row>
    <row r="4044" spans="19:20" x14ac:dyDescent="0.3">
      <c r="S4044" s="5"/>
      <c r="T4044" s="6"/>
    </row>
    <row r="4045" spans="19:20" x14ac:dyDescent="0.3">
      <c r="S4045" s="3"/>
      <c r="T4045" s="4"/>
    </row>
    <row r="4046" spans="19:20" x14ac:dyDescent="0.3">
      <c r="S4046" s="5"/>
      <c r="T4046" s="6"/>
    </row>
    <row r="4047" spans="19:20" x14ac:dyDescent="0.3">
      <c r="S4047" s="3"/>
      <c r="T4047" s="4"/>
    </row>
    <row r="4048" spans="19:20" x14ac:dyDescent="0.3">
      <c r="S4048" s="5"/>
      <c r="T4048" s="6"/>
    </row>
    <row r="4049" spans="19:20" x14ac:dyDescent="0.3">
      <c r="S4049" s="3"/>
      <c r="T4049" s="4"/>
    </row>
    <row r="4050" spans="19:20" x14ac:dyDescent="0.3">
      <c r="S4050" s="5"/>
      <c r="T4050" s="6"/>
    </row>
    <row r="4051" spans="19:20" x14ac:dyDescent="0.3">
      <c r="S4051" s="3"/>
      <c r="T4051" s="4"/>
    </row>
    <row r="4052" spans="19:20" x14ac:dyDescent="0.3">
      <c r="S4052" s="5"/>
      <c r="T4052" s="6"/>
    </row>
    <row r="4053" spans="19:20" x14ac:dyDescent="0.3">
      <c r="S4053" s="3"/>
      <c r="T4053" s="4"/>
    </row>
    <row r="4054" spans="19:20" x14ac:dyDescent="0.3">
      <c r="S4054" s="5"/>
      <c r="T4054" s="6"/>
    </row>
    <row r="4055" spans="19:20" x14ac:dyDescent="0.3">
      <c r="S4055" s="3"/>
      <c r="T4055" s="4"/>
    </row>
    <row r="4056" spans="19:20" x14ac:dyDescent="0.3">
      <c r="S4056" s="5"/>
      <c r="T4056" s="6"/>
    </row>
    <row r="4057" spans="19:20" x14ac:dyDescent="0.3">
      <c r="S4057" s="3"/>
      <c r="T4057" s="4"/>
    </row>
    <row r="4058" spans="19:20" x14ac:dyDescent="0.3">
      <c r="S4058" s="5"/>
      <c r="T4058" s="6"/>
    </row>
    <row r="4059" spans="19:20" x14ac:dyDescent="0.3">
      <c r="S4059" s="3"/>
      <c r="T4059" s="4"/>
    </row>
    <row r="4060" spans="19:20" x14ac:dyDescent="0.3">
      <c r="S4060" s="5"/>
      <c r="T4060" s="6"/>
    </row>
    <row r="4061" spans="19:20" x14ac:dyDescent="0.3">
      <c r="S4061" s="3"/>
      <c r="T4061" s="4"/>
    </row>
    <row r="4062" spans="19:20" x14ac:dyDescent="0.3">
      <c r="S4062" s="5"/>
      <c r="T4062" s="6"/>
    </row>
    <row r="4063" spans="19:20" x14ac:dyDescent="0.3">
      <c r="S4063" s="3"/>
      <c r="T4063" s="4"/>
    </row>
    <row r="4064" spans="19:20" x14ac:dyDescent="0.3">
      <c r="S4064" s="5"/>
      <c r="T4064" s="6"/>
    </row>
    <row r="4065" spans="19:20" x14ac:dyDescent="0.3">
      <c r="S4065" s="3"/>
      <c r="T4065" s="4"/>
    </row>
    <row r="4066" spans="19:20" x14ac:dyDescent="0.3">
      <c r="S4066" s="5"/>
      <c r="T4066" s="6"/>
    </row>
    <row r="4067" spans="19:20" x14ac:dyDescent="0.3">
      <c r="S4067" s="3"/>
      <c r="T4067" s="4"/>
    </row>
    <row r="4068" spans="19:20" x14ac:dyDescent="0.3">
      <c r="S4068" s="5"/>
      <c r="T4068" s="6"/>
    </row>
    <row r="4069" spans="19:20" x14ac:dyDescent="0.3">
      <c r="S4069" s="3"/>
      <c r="T4069" s="4"/>
    </row>
    <row r="4070" spans="19:20" x14ac:dyDescent="0.3">
      <c r="S4070" s="5"/>
      <c r="T4070" s="6"/>
    </row>
    <row r="4071" spans="19:20" x14ac:dyDescent="0.3">
      <c r="S4071" s="3"/>
      <c r="T4071" s="4"/>
    </row>
    <row r="4072" spans="19:20" x14ac:dyDescent="0.3">
      <c r="S4072" s="5"/>
      <c r="T4072" s="6"/>
    </row>
    <row r="4073" spans="19:20" x14ac:dyDescent="0.3">
      <c r="S4073" s="3"/>
      <c r="T4073" s="4"/>
    </row>
    <row r="4074" spans="19:20" x14ac:dyDescent="0.3">
      <c r="S4074" s="5"/>
      <c r="T4074" s="6"/>
    </row>
    <row r="4075" spans="19:20" x14ac:dyDescent="0.3">
      <c r="S4075" s="3"/>
      <c r="T4075" s="4"/>
    </row>
    <row r="4076" spans="19:20" x14ac:dyDescent="0.3">
      <c r="S4076" s="5"/>
      <c r="T4076" s="6"/>
    </row>
    <row r="4077" spans="19:20" x14ac:dyDescent="0.3">
      <c r="S4077" s="3"/>
      <c r="T4077" s="4"/>
    </row>
    <row r="4078" spans="19:20" x14ac:dyDescent="0.3">
      <c r="S4078" s="5"/>
      <c r="T4078" s="6"/>
    </row>
    <row r="4079" spans="19:20" x14ac:dyDescent="0.3">
      <c r="S4079" s="3"/>
      <c r="T4079" s="4"/>
    </row>
    <row r="4080" spans="19:20" x14ac:dyDescent="0.3">
      <c r="S4080" s="5"/>
      <c r="T4080" s="6"/>
    </row>
    <row r="4081" spans="19:20" x14ac:dyDescent="0.3">
      <c r="S4081" s="3"/>
      <c r="T4081" s="4"/>
    </row>
    <row r="4082" spans="19:20" x14ac:dyDescent="0.3">
      <c r="S4082" s="5"/>
      <c r="T4082" s="6"/>
    </row>
    <row r="4083" spans="19:20" x14ac:dyDescent="0.3">
      <c r="S4083" s="3"/>
      <c r="T4083" s="4"/>
    </row>
    <row r="4084" spans="19:20" x14ac:dyDescent="0.3">
      <c r="S4084" s="5"/>
      <c r="T4084" s="6"/>
    </row>
    <row r="4085" spans="19:20" x14ac:dyDescent="0.3">
      <c r="S4085" s="3"/>
      <c r="T4085" s="4"/>
    </row>
    <row r="4086" spans="19:20" x14ac:dyDescent="0.3">
      <c r="S4086" s="5"/>
      <c r="T4086" s="6"/>
    </row>
    <row r="4087" spans="19:20" x14ac:dyDescent="0.3">
      <c r="S4087" s="3"/>
      <c r="T4087" s="4"/>
    </row>
    <row r="4088" spans="19:20" x14ac:dyDescent="0.3">
      <c r="S4088" s="5"/>
      <c r="T4088" s="6"/>
    </row>
    <row r="4089" spans="19:20" x14ac:dyDescent="0.3">
      <c r="S4089" s="3"/>
      <c r="T4089" s="4"/>
    </row>
    <row r="4090" spans="19:20" x14ac:dyDescent="0.3">
      <c r="S4090" s="5"/>
      <c r="T4090" s="6"/>
    </row>
    <row r="4091" spans="19:20" x14ac:dyDescent="0.3">
      <c r="S4091" s="3"/>
      <c r="T4091" s="4"/>
    </row>
    <row r="4092" spans="19:20" x14ac:dyDescent="0.3">
      <c r="S4092" s="5"/>
      <c r="T4092" s="6"/>
    </row>
    <row r="4093" spans="19:20" x14ac:dyDescent="0.3">
      <c r="S4093" s="3"/>
      <c r="T4093" s="4"/>
    </row>
    <row r="4094" spans="19:20" x14ac:dyDescent="0.3">
      <c r="S4094" s="5"/>
      <c r="T4094" s="6"/>
    </row>
    <row r="4095" spans="19:20" x14ac:dyDescent="0.3">
      <c r="S4095" s="3"/>
      <c r="T4095" s="4"/>
    </row>
    <row r="4096" spans="19:20" x14ac:dyDescent="0.3">
      <c r="S4096" s="5"/>
      <c r="T4096" s="6"/>
    </row>
    <row r="4097" spans="19:20" x14ac:dyDescent="0.3">
      <c r="S4097" s="3"/>
      <c r="T4097" s="4"/>
    </row>
    <row r="4098" spans="19:20" x14ac:dyDescent="0.3">
      <c r="S4098" s="5"/>
      <c r="T4098" s="6"/>
    </row>
    <row r="4099" spans="19:20" x14ac:dyDescent="0.3">
      <c r="S4099" s="3"/>
      <c r="T4099" s="4"/>
    </row>
    <row r="4100" spans="19:20" x14ac:dyDescent="0.3">
      <c r="S4100" s="5"/>
      <c r="T4100" s="6"/>
    </row>
    <row r="4101" spans="19:20" x14ac:dyDescent="0.3">
      <c r="S4101" s="3"/>
      <c r="T4101" s="4"/>
    </row>
    <row r="4102" spans="19:20" x14ac:dyDescent="0.3">
      <c r="S4102" s="5"/>
      <c r="T4102" s="6"/>
    </row>
    <row r="4103" spans="19:20" x14ac:dyDescent="0.3">
      <c r="S4103" s="3"/>
      <c r="T4103" s="4"/>
    </row>
    <row r="4104" spans="19:20" x14ac:dyDescent="0.3">
      <c r="S4104" s="5"/>
      <c r="T4104" s="6"/>
    </row>
    <row r="4105" spans="19:20" x14ac:dyDescent="0.3">
      <c r="S4105" s="3"/>
      <c r="T4105" s="4"/>
    </row>
    <row r="4106" spans="19:20" x14ac:dyDescent="0.3">
      <c r="S4106" s="5"/>
      <c r="T4106" s="6"/>
    </row>
    <row r="4107" spans="19:20" x14ac:dyDescent="0.3">
      <c r="S4107" s="3"/>
      <c r="T4107" s="4"/>
    </row>
    <row r="4108" spans="19:20" x14ac:dyDescent="0.3">
      <c r="S4108" s="5"/>
      <c r="T4108" s="6"/>
    </row>
    <row r="4109" spans="19:20" x14ac:dyDescent="0.3">
      <c r="S4109" s="3"/>
      <c r="T4109" s="4"/>
    </row>
    <row r="4110" spans="19:20" x14ac:dyDescent="0.3">
      <c r="S4110" s="5"/>
      <c r="T4110" s="6"/>
    </row>
    <row r="4111" spans="19:20" x14ac:dyDescent="0.3">
      <c r="S4111" s="3"/>
      <c r="T4111" s="4"/>
    </row>
    <row r="4112" spans="19:20" x14ac:dyDescent="0.3">
      <c r="S4112" s="5"/>
      <c r="T4112" s="6"/>
    </row>
    <row r="4113" spans="19:20" x14ac:dyDescent="0.3">
      <c r="S4113" s="3"/>
      <c r="T4113" s="4"/>
    </row>
    <row r="4114" spans="19:20" x14ac:dyDescent="0.3">
      <c r="S4114" s="5"/>
      <c r="T4114" s="6"/>
    </row>
    <row r="4115" spans="19:20" x14ac:dyDescent="0.3">
      <c r="S4115" s="3"/>
      <c r="T4115" s="4"/>
    </row>
    <row r="4116" spans="19:20" x14ac:dyDescent="0.3">
      <c r="S4116" s="5"/>
      <c r="T4116" s="6"/>
    </row>
    <row r="4117" spans="19:20" x14ac:dyDescent="0.3">
      <c r="S4117" s="3"/>
      <c r="T4117" s="4"/>
    </row>
    <row r="4118" spans="19:20" x14ac:dyDescent="0.3">
      <c r="S4118" s="5"/>
      <c r="T4118" s="6"/>
    </row>
    <row r="4119" spans="19:20" x14ac:dyDescent="0.3">
      <c r="S4119" s="3"/>
      <c r="T4119" s="4"/>
    </row>
    <row r="4120" spans="19:20" x14ac:dyDescent="0.3">
      <c r="S4120" s="5"/>
      <c r="T4120" s="6"/>
    </row>
    <row r="4121" spans="19:20" x14ac:dyDescent="0.3">
      <c r="S4121" s="3"/>
      <c r="T4121" s="4"/>
    </row>
    <row r="4122" spans="19:20" x14ac:dyDescent="0.3">
      <c r="S4122" s="5"/>
      <c r="T4122" s="6"/>
    </row>
    <row r="4123" spans="19:20" x14ac:dyDescent="0.3">
      <c r="S4123" s="3"/>
      <c r="T4123" s="4"/>
    </row>
    <row r="4124" spans="19:20" x14ac:dyDescent="0.3">
      <c r="S4124" s="5"/>
      <c r="T4124" s="6"/>
    </row>
    <row r="4125" spans="19:20" x14ac:dyDescent="0.3">
      <c r="S4125" s="3"/>
      <c r="T4125" s="4"/>
    </row>
    <row r="4126" spans="19:20" x14ac:dyDescent="0.3">
      <c r="S4126" s="5"/>
      <c r="T4126" s="6"/>
    </row>
    <row r="4127" spans="19:20" x14ac:dyDescent="0.3">
      <c r="S4127" s="3"/>
      <c r="T4127" s="4"/>
    </row>
    <row r="4128" spans="19:20" x14ac:dyDescent="0.3">
      <c r="S4128" s="5"/>
      <c r="T4128" s="6"/>
    </row>
    <row r="4129" spans="19:20" x14ac:dyDescent="0.3">
      <c r="S4129" s="3"/>
      <c r="T4129" s="4"/>
    </row>
    <row r="4130" spans="19:20" x14ac:dyDescent="0.3">
      <c r="S4130" s="5"/>
      <c r="T4130" s="6"/>
    </row>
    <row r="4131" spans="19:20" x14ac:dyDescent="0.3">
      <c r="S4131" s="3"/>
      <c r="T4131" s="4"/>
    </row>
    <row r="4132" spans="19:20" x14ac:dyDescent="0.3">
      <c r="S4132" s="5"/>
      <c r="T4132" s="6"/>
    </row>
    <row r="4133" spans="19:20" x14ac:dyDescent="0.3">
      <c r="S4133" s="3"/>
      <c r="T4133" s="4"/>
    </row>
    <row r="4134" spans="19:20" x14ac:dyDescent="0.3">
      <c r="S4134" s="5"/>
      <c r="T4134" s="6"/>
    </row>
    <row r="4135" spans="19:20" x14ac:dyDescent="0.3">
      <c r="S4135" s="3"/>
      <c r="T4135" s="4"/>
    </row>
    <row r="4136" spans="19:20" x14ac:dyDescent="0.3">
      <c r="S4136" s="5"/>
      <c r="T4136" s="6"/>
    </row>
    <row r="4137" spans="19:20" x14ac:dyDescent="0.3">
      <c r="S4137" s="3"/>
      <c r="T4137" s="4"/>
    </row>
    <row r="4138" spans="19:20" x14ac:dyDescent="0.3">
      <c r="S4138" s="5"/>
      <c r="T4138" s="6"/>
    </row>
    <row r="4139" spans="19:20" x14ac:dyDescent="0.3">
      <c r="S4139" s="3"/>
      <c r="T4139" s="4"/>
    </row>
    <row r="4140" spans="19:20" x14ac:dyDescent="0.3">
      <c r="S4140" s="5"/>
      <c r="T4140" s="6"/>
    </row>
    <row r="4141" spans="19:20" x14ac:dyDescent="0.3">
      <c r="S4141" s="3"/>
      <c r="T4141" s="4"/>
    </row>
    <row r="4142" spans="19:20" x14ac:dyDescent="0.3">
      <c r="S4142" s="5"/>
      <c r="T4142" s="6"/>
    </row>
    <row r="4143" spans="19:20" x14ac:dyDescent="0.3">
      <c r="S4143" s="3"/>
      <c r="T4143" s="4"/>
    </row>
    <row r="4144" spans="19:20" x14ac:dyDescent="0.3">
      <c r="S4144" s="5"/>
      <c r="T4144" s="6"/>
    </row>
    <row r="4145" spans="19:20" x14ac:dyDescent="0.3">
      <c r="S4145" s="3"/>
      <c r="T4145" s="4"/>
    </row>
    <row r="4146" spans="19:20" x14ac:dyDescent="0.3">
      <c r="S4146" s="5"/>
      <c r="T4146" s="6"/>
    </row>
    <row r="4147" spans="19:20" x14ac:dyDescent="0.3">
      <c r="S4147" s="3"/>
      <c r="T4147" s="4"/>
    </row>
    <row r="4148" spans="19:20" x14ac:dyDescent="0.3">
      <c r="S4148" s="5"/>
      <c r="T4148" s="6"/>
    </row>
    <row r="4149" spans="19:20" x14ac:dyDescent="0.3">
      <c r="S4149" s="3"/>
      <c r="T4149" s="4"/>
    </row>
    <row r="4150" spans="19:20" x14ac:dyDescent="0.3">
      <c r="S4150" s="5"/>
      <c r="T4150" s="6"/>
    </row>
    <row r="4151" spans="19:20" x14ac:dyDescent="0.3">
      <c r="S4151" s="3"/>
      <c r="T4151" s="4"/>
    </row>
    <row r="4152" spans="19:20" x14ac:dyDescent="0.3">
      <c r="S4152" s="5"/>
      <c r="T4152" s="6"/>
    </row>
    <row r="4153" spans="19:20" x14ac:dyDescent="0.3">
      <c r="S4153" s="3"/>
      <c r="T4153" s="4"/>
    </row>
    <row r="4154" spans="19:20" x14ac:dyDescent="0.3">
      <c r="S4154" s="5"/>
      <c r="T4154" s="6"/>
    </row>
    <row r="4155" spans="19:20" x14ac:dyDescent="0.3">
      <c r="S4155" s="3"/>
      <c r="T4155" s="4"/>
    </row>
    <row r="4156" spans="19:20" x14ac:dyDescent="0.3">
      <c r="S4156" s="5"/>
      <c r="T4156" s="6"/>
    </row>
    <row r="4157" spans="19:20" x14ac:dyDescent="0.3">
      <c r="S4157" s="3"/>
      <c r="T4157" s="4"/>
    </row>
    <row r="4158" spans="19:20" x14ac:dyDescent="0.3">
      <c r="S4158" s="5"/>
      <c r="T4158" s="6"/>
    </row>
    <row r="4159" spans="19:20" x14ac:dyDescent="0.3">
      <c r="S4159" s="3"/>
      <c r="T4159" s="4"/>
    </row>
    <row r="4160" spans="19:20" x14ac:dyDescent="0.3">
      <c r="S4160" s="5"/>
      <c r="T4160" s="6"/>
    </row>
    <row r="4161" spans="19:20" x14ac:dyDescent="0.3">
      <c r="S4161" s="3"/>
      <c r="T4161" s="4"/>
    </row>
    <row r="4162" spans="19:20" x14ac:dyDescent="0.3">
      <c r="S4162" s="5"/>
      <c r="T4162" s="6"/>
    </row>
    <row r="4163" spans="19:20" x14ac:dyDescent="0.3">
      <c r="S4163" s="3"/>
      <c r="T4163" s="4"/>
    </row>
    <row r="4164" spans="19:20" x14ac:dyDescent="0.3">
      <c r="S4164" s="5"/>
      <c r="T4164" s="6"/>
    </row>
    <row r="4165" spans="19:20" x14ac:dyDescent="0.3">
      <c r="S4165" s="3"/>
      <c r="T4165" s="4"/>
    </row>
    <row r="4166" spans="19:20" x14ac:dyDescent="0.3">
      <c r="S4166" s="5"/>
      <c r="T4166" s="6"/>
    </row>
    <row r="4167" spans="19:20" x14ac:dyDescent="0.3">
      <c r="S4167" s="3"/>
      <c r="T4167" s="4"/>
    </row>
    <row r="4168" spans="19:20" x14ac:dyDescent="0.3">
      <c r="S4168" s="5"/>
      <c r="T4168" s="6"/>
    </row>
    <row r="4169" spans="19:20" x14ac:dyDescent="0.3">
      <c r="S4169" s="3"/>
      <c r="T4169" s="4"/>
    </row>
    <row r="4170" spans="19:20" x14ac:dyDescent="0.3">
      <c r="S4170" s="5"/>
      <c r="T4170" s="6"/>
    </row>
    <row r="4171" spans="19:20" x14ac:dyDescent="0.3">
      <c r="S4171" s="3"/>
      <c r="T4171" s="4"/>
    </row>
    <row r="4172" spans="19:20" x14ac:dyDescent="0.3">
      <c r="S4172" s="5"/>
      <c r="T4172" s="6"/>
    </row>
    <row r="4173" spans="19:20" x14ac:dyDescent="0.3">
      <c r="S4173" s="3"/>
      <c r="T4173" s="4"/>
    </row>
    <row r="4174" spans="19:20" x14ac:dyDescent="0.3">
      <c r="S4174" s="5"/>
      <c r="T4174" s="6"/>
    </row>
    <row r="4175" spans="19:20" x14ac:dyDescent="0.3">
      <c r="S4175" s="3"/>
      <c r="T4175" s="4"/>
    </row>
    <row r="4176" spans="19:20" x14ac:dyDescent="0.3">
      <c r="S4176" s="5"/>
      <c r="T4176" s="6"/>
    </row>
    <row r="4177" spans="19:20" x14ac:dyDescent="0.3">
      <c r="S4177" s="3"/>
      <c r="T4177" s="4"/>
    </row>
    <row r="4178" spans="19:20" x14ac:dyDescent="0.3">
      <c r="S4178" s="5"/>
      <c r="T4178" s="6"/>
    </row>
    <row r="4179" spans="19:20" x14ac:dyDescent="0.3">
      <c r="S4179" s="3"/>
      <c r="T4179" s="4"/>
    </row>
    <row r="4180" spans="19:20" x14ac:dyDescent="0.3">
      <c r="S4180" s="5"/>
      <c r="T4180" s="6"/>
    </row>
    <row r="4181" spans="19:20" x14ac:dyDescent="0.3">
      <c r="S4181" s="3"/>
      <c r="T4181" s="4"/>
    </row>
    <row r="4182" spans="19:20" x14ac:dyDescent="0.3">
      <c r="S4182" s="5"/>
      <c r="T4182" s="6"/>
    </row>
    <row r="4183" spans="19:20" x14ac:dyDescent="0.3">
      <c r="S4183" s="3"/>
      <c r="T4183" s="4"/>
    </row>
    <row r="4184" spans="19:20" x14ac:dyDescent="0.3">
      <c r="S4184" s="5"/>
      <c r="T4184" s="6"/>
    </row>
    <row r="4185" spans="19:20" x14ac:dyDescent="0.3">
      <c r="S4185" s="3"/>
      <c r="T4185" s="4"/>
    </row>
    <row r="4186" spans="19:20" x14ac:dyDescent="0.3">
      <c r="S4186" s="5"/>
      <c r="T4186" s="6"/>
    </row>
    <row r="4187" spans="19:20" x14ac:dyDescent="0.3">
      <c r="S4187" s="3"/>
      <c r="T4187" s="4"/>
    </row>
    <row r="4188" spans="19:20" x14ac:dyDescent="0.3">
      <c r="S4188" s="5"/>
      <c r="T4188" s="6"/>
    </row>
    <row r="4189" spans="19:20" x14ac:dyDescent="0.3">
      <c r="S4189" s="3"/>
      <c r="T4189" s="4"/>
    </row>
    <row r="4190" spans="19:20" x14ac:dyDescent="0.3">
      <c r="S4190" s="5"/>
      <c r="T4190" s="6"/>
    </row>
    <row r="4191" spans="19:20" x14ac:dyDescent="0.3">
      <c r="S4191" s="3"/>
      <c r="T4191" s="4"/>
    </row>
    <row r="4192" spans="19:20" x14ac:dyDescent="0.3">
      <c r="S4192" s="5"/>
      <c r="T4192" s="6"/>
    </row>
    <row r="4193" spans="19:20" x14ac:dyDescent="0.3">
      <c r="S4193" s="3"/>
      <c r="T4193" s="4"/>
    </row>
    <row r="4194" spans="19:20" x14ac:dyDescent="0.3">
      <c r="S4194" s="5"/>
      <c r="T4194" s="6"/>
    </row>
    <row r="4195" spans="19:20" x14ac:dyDescent="0.3">
      <c r="S4195" s="3"/>
      <c r="T4195" s="4"/>
    </row>
    <row r="4196" spans="19:20" x14ac:dyDescent="0.3">
      <c r="S4196" s="5"/>
      <c r="T4196" s="6"/>
    </row>
    <row r="4197" spans="19:20" x14ac:dyDescent="0.3">
      <c r="S4197" s="3"/>
      <c r="T4197" s="4"/>
    </row>
    <row r="4198" spans="19:20" x14ac:dyDescent="0.3">
      <c r="S4198" s="5"/>
      <c r="T4198" s="6"/>
    </row>
    <row r="4199" spans="19:20" x14ac:dyDescent="0.3">
      <c r="S4199" s="3"/>
      <c r="T4199" s="4"/>
    </row>
    <row r="4200" spans="19:20" x14ac:dyDescent="0.3">
      <c r="S4200" s="5"/>
      <c r="T4200" s="6"/>
    </row>
    <row r="4201" spans="19:20" x14ac:dyDescent="0.3">
      <c r="S4201" s="3"/>
      <c r="T4201" s="4"/>
    </row>
    <row r="4202" spans="19:20" x14ac:dyDescent="0.3">
      <c r="S4202" s="5"/>
      <c r="T4202" s="6"/>
    </row>
    <row r="4203" spans="19:20" x14ac:dyDescent="0.3">
      <c r="S4203" s="3"/>
      <c r="T4203" s="4"/>
    </row>
    <row r="4204" spans="19:20" x14ac:dyDescent="0.3">
      <c r="S4204" s="5"/>
      <c r="T4204" s="6"/>
    </row>
    <row r="4205" spans="19:20" x14ac:dyDescent="0.3">
      <c r="S4205" s="3"/>
      <c r="T4205" s="4"/>
    </row>
    <row r="4206" spans="19:20" x14ac:dyDescent="0.3">
      <c r="S4206" s="5"/>
      <c r="T4206" s="6"/>
    </row>
    <row r="4207" spans="19:20" x14ac:dyDescent="0.3">
      <c r="S4207" s="3"/>
      <c r="T4207" s="4"/>
    </row>
    <row r="4208" spans="19:20" x14ac:dyDescent="0.3">
      <c r="S4208" s="5"/>
      <c r="T4208" s="6"/>
    </row>
    <row r="4209" spans="19:20" x14ac:dyDescent="0.3">
      <c r="S4209" s="3"/>
      <c r="T4209" s="4"/>
    </row>
    <row r="4210" spans="19:20" x14ac:dyDescent="0.3">
      <c r="S4210" s="5"/>
      <c r="T4210" s="6"/>
    </row>
    <row r="4211" spans="19:20" x14ac:dyDescent="0.3">
      <c r="S4211" s="3"/>
      <c r="T4211" s="4"/>
    </row>
    <row r="4212" spans="19:20" x14ac:dyDescent="0.3">
      <c r="S4212" s="5"/>
      <c r="T4212" s="6"/>
    </row>
    <row r="4213" spans="19:20" x14ac:dyDescent="0.3">
      <c r="S4213" s="3"/>
      <c r="T4213" s="4"/>
    </row>
    <row r="4214" spans="19:20" x14ac:dyDescent="0.3">
      <c r="S4214" s="5"/>
      <c r="T4214" s="6"/>
    </row>
    <row r="4215" spans="19:20" x14ac:dyDescent="0.3">
      <c r="S4215" s="3"/>
      <c r="T4215" s="4"/>
    </row>
    <row r="4216" spans="19:20" x14ac:dyDescent="0.3">
      <c r="S4216" s="5"/>
      <c r="T4216" s="6"/>
    </row>
    <row r="4217" spans="19:20" x14ac:dyDescent="0.3">
      <c r="S4217" s="3"/>
      <c r="T4217" s="4"/>
    </row>
    <row r="4218" spans="19:20" x14ac:dyDescent="0.3">
      <c r="S4218" s="5"/>
      <c r="T4218" s="6"/>
    </row>
    <row r="4219" spans="19:20" x14ac:dyDescent="0.3">
      <c r="S4219" s="3"/>
      <c r="T4219" s="4"/>
    </row>
    <row r="4220" spans="19:20" x14ac:dyDescent="0.3">
      <c r="S4220" s="5"/>
      <c r="T4220" s="6"/>
    </row>
    <row r="4221" spans="19:20" x14ac:dyDescent="0.3">
      <c r="S4221" s="3"/>
      <c r="T4221" s="4"/>
    </row>
    <row r="4222" spans="19:20" x14ac:dyDescent="0.3">
      <c r="S4222" s="5"/>
      <c r="T4222" s="6"/>
    </row>
    <row r="4223" spans="19:20" x14ac:dyDescent="0.3">
      <c r="S4223" s="3"/>
      <c r="T4223" s="4"/>
    </row>
    <row r="4224" spans="19:20" x14ac:dyDescent="0.3">
      <c r="S4224" s="5"/>
      <c r="T4224" s="6"/>
    </row>
    <row r="4225" spans="19:20" x14ac:dyDescent="0.3">
      <c r="S4225" s="3"/>
      <c r="T4225" s="4"/>
    </row>
    <row r="4226" spans="19:20" x14ac:dyDescent="0.3">
      <c r="S4226" s="5"/>
      <c r="T4226" s="6"/>
    </row>
    <row r="4227" spans="19:20" x14ac:dyDescent="0.3">
      <c r="S4227" s="3"/>
      <c r="T4227" s="4"/>
    </row>
    <row r="4228" spans="19:20" x14ac:dyDescent="0.3">
      <c r="S4228" s="5"/>
      <c r="T4228" s="6"/>
    </row>
    <row r="4229" spans="19:20" x14ac:dyDescent="0.3">
      <c r="S4229" s="3"/>
      <c r="T4229" s="4"/>
    </row>
    <row r="4230" spans="19:20" x14ac:dyDescent="0.3">
      <c r="S4230" s="5"/>
      <c r="T4230" s="6"/>
    </row>
    <row r="4231" spans="19:20" x14ac:dyDescent="0.3">
      <c r="S4231" s="3"/>
      <c r="T4231" s="4"/>
    </row>
    <row r="4232" spans="19:20" x14ac:dyDescent="0.3">
      <c r="S4232" s="5"/>
      <c r="T4232" s="6"/>
    </row>
    <row r="4233" spans="19:20" x14ac:dyDescent="0.3">
      <c r="S4233" s="3"/>
      <c r="T4233" s="4"/>
    </row>
    <row r="4234" spans="19:20" x14ac:dyDescent="0.3">
      <c r="S4234" s="5"/>
      <c r="T4234" s="6"/>
    </row>
    <row r="4235" spans="19:20" x14ac:dyDescent="0.3">
      <c r="S4235" s="3"/>
      <c r="T4235" s="4"/>
    </row>
    <row r="4236" spans="19:20" x14ac:dyDescent="0.3">
      <c r="S4236" s="5"/>
      <c r="T4236" s="6"/>
    </row>
    <row r="4237" spans="19:20" x14ac:dyDescent="0.3">
      <c r="S4237" s="3"/>
      <c r="T4237" s="4"/>
    </row>
    <row r="4238" spans="19:20" x14ac:dyDescent="0.3">
      <c r="S4238" s="5"/>
      <c r="T4238" s="6"/>
    </row>
    <row r="4239" spans="19:20" x14ac:dyDescent="0.3">
      <c r="S4239" s="3"/>
      <c r="T4239" s="4"/>
    </row>
    <row r="4240" spans="19:20" x14ac:dyDescent="0.3">
      <c r="S4240" s="5"/>
      <c r="T4240" s="6"/>
    </row>
    <row r="4241" spans="19:20" x14ac:dyDescent="0.3">
      <c r="S4241" s="3"/>
      <c r="T4241" s="4"/>
    </row>
    <row r="4242" spans="19:20" x14ac:dyDescent="0.3">
      <c r="S4242" s="5"/>
      <c r="T4242" s="6"/>
    </row>
    <row r="4243" spans="19:20" x14ac:dyDescent="0.3">
      <c r="S4243" s="3"/>
      <c r="T4243" s="4"/>
    </row>
    <row r="4244" spans="19:20" x14ac:dyDescent="0.3">
      <c r="S4244" s="5"/>
      <c r="T4244" s="6"/>
    </row>
    <row r="4245" spans="19:20" x14ac:dyDescent="0.3">
      <c r="S4245" s="3"/>
      <c r="T4245" s="4"/>
    </row>
    <row r="4246" spans="19:20" x14ac:dyDescent="0.3">
      <c r="S4246" s="5"/>
      <c r="T4246" s="6"/>
    </row>
    <row r="4247" spans="19:20" x14ac:dyDescent="0.3">
      <c r="S4247" s="3"/>
      <c r="T4247" s="4"/>
    </row>
    <row r="4248" spans="19:20" x14ac:dyDescent="0.3">
      <c r="S4248" s="5"/>
      <c r="T4248" s="6"/>
    </row>
    <row r="4249" spans="19:20" x14ac:dyDescent="0.3">
      <c r="S4249" s="3"/>
      <c r="T4249" s="4"/>
    </row>
    <row r="4250" spans="19:20" x14ac:dyDescent="0.3">
      <c r="S4250" s="5"/>
      <c r="T4250" s="6"/>
    </row>
    <row r="4251" spans="19:20" x14ac:dyDescent="0.3">
      <c r="S4251" s="3"/>
      <c r="T4251" s="4"/>
    </row>
    <row r="4252" spans="19:20" x14ac:dyDescent="0.3">
      <c r="S4252" s="5"/>
      <c r="T4252" s="6"/>
    </row>
    <row r="4253" spans="19:20" x14ac:dyDescent="0.3">
      <c r="S4253" s="3"/>
      <c r="T4253" s="4"/>
    </row>
    <row r="4254" spans="19:20" x14ac:dyDescent="0.3">
      <c r="S4254" s="5"/>
      <c r="T4254" s="6"/>
    </row>
    <row r="4255" spans="19:20" x14ac:dyDescent="0.3">
      <c r="S4255" s="3"/>
      <c r="T4255" s="4"/>
    </row>
    <row r="4256" spans="19:20" x14ac:dyDescent="0.3">
      <c r="S4256" s="5"/>
      <c r="T4256" s="6"/>
    </row>
    <row r="4257" spans="19:20" x14ac:dyDescent="0.3">
      <c r="S4257" s="3"/>
      <c r="T4257" s="4"/>
    </row>
    <row r="4258" spans="19:20" x14ac:dyDescent="0.3">
      <c r="S4258" s="5"/>
      <c r="T4258" s="6"/>
    </row>
    <row r="4259" spans="19:20" x14ac:dyDescent="0.3">
      <c r="S4259" s="3"/>
      <c r="T4259" s="4"/>
    </row>
    <row r="4260" spans="19:20" x14ac:dyDescent="0.3">
      <c r="S4260" s="5"/>
      <c r="T4260" s="6"/>
    </row>
    <row r="4261" spans="19:20" x14ac:dyDescent="0.3">
      <c r="S4261" s="3"/>
      <c r="T4261" s="4"/>
    </row>
    <row r="4262" spans="19:20" x14ac:dyDescent="0.3">
      <c r="S4262" s="5"/>
      <c r="T4262" s="6"/>
    </row>
    <row r="4263" spans="19:20" x14ac:dyDescent="0.3">
      <c r="S4263" s="3"/>
      <c r="T4263" s="4"/>
    </row>
    <row r="4264" spans="19:20" x14ac:dyDescent="0.3">
      <c r="S4264" s="5"/>
      <c r="T4264" s="6"/>
    </row>
    <row r="4265" spans="19:20" x14ac:dyDescent="0.3">
      <c r="S4265" s="3"/>
      <c r="T4265" s="4"/>
    </row>
    <row r="4266" spans="19:20" x14ac:dyDescent="0.3">
      <c r="S4266" s="5"/>
      <c r="T4266" s="6"/>
    </row>
    <row r="4267" spans="19:20" x14ac:dyDescent="0.3">
      <c r="S4267" s="3"/>
      <c r="T4267" s="4"/>
    </row>
    <row r="4268" spans="19:20" x14ac:dyDescent="0.3">
      <c r="S4268" s="5"/>
      <c r="T4268" s="6"/>
    </row>
    <row r="4269" spans="19:20" x14ac:dyDescent="0.3">
      <c r="S4269" s="3"/>
      <c r="T4269" s="4"/>
    </row>
    <row r="4270" spans="19:20" x14ac:dyDescent="0.3">
      <c r="S4270" s="5"/>
      <c r="T4270" s="6"/>
    </row>
    <row r="4271" spans="19:20" x14ac:dyDescent="0.3">
      <c r="S4271" s="3"/>
      <c r="T4271" s="4"/>
    </row>
    <row r="4272" spans="19:20" x14ac:dyDescent="0.3">
      <c r="S4272" s="5"/>
      <c r="T4272" s="6"/>
    </row>
    <row r="4273" spans="19:20" x14ac:dyDescent="0.3">
      <c r="S4273" s="3"/>
      <c r="T4273" s="4"/>
    </row>
    <row r="4274" spans="19:20" x14ac:dyDescent="0.3">
      <c r="S4274" s="5"/>
      <c r="T4274" s="6"/>
    </row>
    <row r="4275" spans="19:20" x14ac:dyDescent="0.3">
      <c r="S4275" s="3"/>
      <c r="T4275" s="4"/>
    </row>
    <row r="4276" spans="19:20" x14ac:dyDescent="0.3">
      <c r="S4276" s="5"/>
      <c r="T4276" s="6"/>
    </row>
    <row r="4277" spans="19:20" x14ac:dyDescent="0.3">
      <c r="S4277" s="3"/>
      <c r="T4277" s="4"/>
    </row>
    <row r="4278" spans="19:20" x14ac:dyDescent="0.3">
      <c r="S4278" s="5"/>
      <c r="T4278" s="6"/>
    </row>
    <row r="4279" spans="19:20" x14ac:dyDescent="0.3">
      <c r="S4279" s="3"/>
      <c r="T4279" s="4"/>
    </row>
    <row r="4280" spans="19:20" x14ac:dyDescent="0.3">
      <c r="S4280" s="5"/>
      <c r="T4280" s="6"/>
    </row>
    <row r="4281" spans="19:20" x14ac:dyDescent="0.3">
      <c r="S4281" s="3"/>
      <c r="T4281" s="4"/>
    </row>
    <row r="4282" spans="19:20" x14ac:dyDescent="0.3">
      <c r="S4282" s="5"/>
      <c r="T4282" s="6"/>
    </row>
    <row r="4283" spans="19:20" x14ac:dyDescent="0.3">
      <c r="S4283" s="3"/>
      <c r="T4283" s="4"/>
    </row>
    <row r="4284" spans="19:20" x14ac:dyDescent="0.3">
      <c r="S4284" s="5"/>
      <c r="T4284" s="6"/>
    </row>
    <row r="4285" spans="19:20" x14ac:dyDescent="0.3">
      <c r="S4285" s="3"/>
      <c r="T4285" s="4"/>
    </row>
    <row r="4286" spans="19:20" x14ac:dyDescent="0.3">
      <c r="S4286" s="5"/>
      <c r="T4286" s="6"/>
    </row>
    <row r="4287" spans="19:20" x14ac:dyDescent="0.3">
      <c r="S4287" s="3"/>
      <c r="T4287" s="4"/>
    </row>
    <row r="4288" spans="19:20" x14ac:dyDescent="0.3">
      <c r="S4288" s="5"/>
      <c r="T4288" s="6"/>
    </row>
    <row r="4289" spans="19:20" x14ac:dyDescent="0.3">
      <c r="S4289" s="3"/>
      <c r="T4289" s="4"/>
    </row>
    <row r="4290" spans="19:20" x14ac:dyDescent="0.3">
      <c r="S4290" s="5"/>
      <c r="T4290" s="6"/>
    </row>
    <row r="4291" spans="19:20" x14ac:dyDescent="0.3">
      <c r="S4291" s="3"/>
      <c r="T4291" s="4"/>
    </row>
    <row r="4292" spans="19:20" x14ac:dyDescent="0.3">
      <c r="S4292" s="5"/>
      <c r="T4292" s="6"/>
    </row>
    <row r="4293" spans="19:20" x14ac:dyDescent="0.3">
      <c r="S4293" s="3"/>
      <c r="T4293" s="4"/>
    </row>
    <row r="4294" spans="19:20" x14ac:dyDescent="0.3">
      <c r="S4294" s="5"/>
      <c r="T4294" s="6"/>
    </row>
    <row r="4295" spans="19:20" x14ac:dyDescent="0.3">
      <c r="S4295" s="3"/>
      <c r="T4295" s="4"/>
    </row>
    <row r="4296" spans="19:20" x14ac:dyDescent="0.3">
      <c r="S4296" s="5"/>
      <c r="T4296" s="6"/>
    </row>
    <row r="4297" spans="19:20" x14ac:dyDescent="0.3">
      <c r="S4297" s="3"/>
      <c r="T4297" s="4"/>
    </row>
    <row r="4298" spans="19:20" x14ac:dyDescent="0.3">
      <c r="S4298" s="5"/>
      <c r="T4298" s="6"/>
    </row>
    <row r="4299" spans="19:20" x14ac:dyDescent="0.3">
      <c r="S4299" s="3"/>
      <c r="T4299" s="4"/>
    </row>
    <row r="4300" spans="19:20" x14ac:dyDescent="0.3">
      <c r="S4300" s="5"/>
      <c r="T4300" s="6"/>
    </row>
    <row r="4301" spans="19:20" x14ac:dyDescent="0.3">
      <c r="S4301" s="3"/>
      <c r="T4301" s="4"/>
    </row>
    <row r="4302" spans="19:20" x14ac:dyDescent="0.3">
      <c r="S4302" s="5"/>
      <c r="T4302" s="6"/>
    </row>
    <row r="4303" spans="19:20" x14ac:dyDescent="0.3">
      <c r="S4303" s="3"/>
      <c r="T4303" s="4"/>
    </row>
    <row r="4304" spans="19:20" x14ac:dyDescent="0.3">
      <c r="S4304" s="5"/>
      <c r="T4304" s="6"/>
    </row>
    <row r="4305" spans="19:20" x14ac:dyDescent="0.3">
      <c r="S4305" s="3"/>
      <c r="T4305" s="4"/>
    </row>
    <row r="4306" spans="19:20" x14ac:dyDescent="0.3">
      <c r="S4306" s="5"/>
      <c r="T4306" s="6"/>
    </row>
    <row r="4307" spans="19:20" x14ac:dyDescent="0.3">
      <c r="S4307" s="3"/>
      <c r="T4307" s="4"/>
    </row>
    <row r="4308" spans="19:20" x14ac:dyDescent="0.3">
      <c r="S4308" s="5"/>
      <c r="T4308" s="6"/>
    </row>
    <row r="4309" spans="19:20" x14ac:dyDescent="0.3">
      <c r="S4309" s="3"/>
      <c r="T4309" s="4"/>
    </row>
    <row r="4310" spans="19:20" x14ac:dyDescent="0.3">
      <c r="S4310" s="5"/>
      <c r="T4310" s="6"/>
    </row>
    <row r="4311" spans="19:20" x14ac:dyDescent="0.3">
      <c r="S4311" s="3"/>
      <c r="T4311" s="4"/>
    </row>
    <row r="4312" spans="19:20" x14ac:dyDescent="0.3">
      <c r="S4312" s="5"/>
      <c r="T4312" s="6"/>
    </row>
    <row r="4313" spans="19:20" x14ac:dyDescent="0.3">
      <c r="S4313" s="3"/>
      <c r="T4313" s="4"/>
    </row>
    <row r="4314" spans="19:20" x14ac:dyDescent="0.3">
      <c r="S4314" s="5"/>
      <c r="T4314" s="6"/>
    </row>
    <row r="4315" spans="19:20" x14ac:dyDescent="0.3">
      <c r="S4315" s="3"/>
      <c r="T4315" s="4"/>
    </row>
    <row r="4316" spans="19:20" x14ac:dyDescent="0.3">
      <c r="S4316" s="5"/>
      <c r="T4316" s="6"/>
    </row>
    <row r="4317" spans="19:20" x14ac:dyDescent="0.3">
      <c r="S4317" s="3"/>
      <c r="T4317" s="4"/>
    </row>
    <row r="4318" spans="19:20" x14ac:dyDescent="0.3">
      <c r="S4318" s="5"/>
      <c r="T4318" s="6"/>
    </row>
    <row r="4319" spans="19:20" x14ac:dyDescent="0.3">
      <c r="S4319" s="3"/>
      <c r="T4319" s="4"/>
    </row>
    <row r="4320" spans="19:20" x14ac:dyDescent="0.3">
      <c r="S4320" s="5"/>
      <c r="T4320" s="6"/>
    </row>
    <row r="4321" spans="19:20" x14ac:dyDescent="0.3">
      <c r="S4321" s="3"/>
      <c r="T4321" s="4"/>
    </row>
    <row r="4322" spans="19:20" x14ac:dyDescent="0.3">
      <c r="S4322" s="5"/>
      <c r="T4322" s="6"/>
    </row>
    <row r="4323" spans="19:20" x14ac:dyDescent="0.3">
      <c r="S4323" s="3"/>
      <c r="T4323" s="4"/>
    </row>
    <row r="4324" spans="19:20" x14ac:dyDescent="0.3">
      <c r="S4324" s="5"/>
      <c r="T4324" s="6"/>
    </row>
    <row r="4325" spans="19:20" x14ac:dyDescent="0.3">
      <c r="S4325" s="3"/>
      <c r="T4325" s="4"/>
    </row>
    <row r="4326" spans="19:20" x14ac:dyDescent="0.3">
      <c r="S4326" s="5"/>
      <c r="T4326" s="6"/>
    </row>
    <row r="4327" spans="19:20" x14ac:dyDescent="0.3">
      <c r="S4327" s="3"/>
      <c r="T4327" s="4"/>
    </row>
    <row r="4328" spans="19:20" x14ac:dyDescent="0.3">
      <c r="S4328" s="5"/>
      <c r="T4328" s="6"/>
    </row>
    <row r="4329" spans="19:20" x14ac:dyDescent="0.3">
      <c r="S4329" s="3"/>
      <c r="T4329" s="4"/>
    </row>
    <row r="4330" spans="19:20" x14ac:dyDescent="0.3">
      <c r="S4330" s="5"/>
      <c r="T4330" s="6"/>
    </row>
    <row r="4331" spans="19:20" x14ac:dyDescent="0.3">
      <c r="S4331" s="3"/>
      <c r="T4331" s="4"/>
    </row>
    <row r="4332" spans="19:20" x14ac:dyDescent="0.3">
      <c r="S4332" s="5"/>
      <c r="T4332" s="6"/>
    </row>
    <row r="4333" spans="19:20" x14ac:dyDescent="0.3">
      <c r="S4333" s="3"/>
      <c r="T4333" s="4"/>
    </row>
    <row r="4334" spans="19:20" x14ac:dyDescent="0.3">
      <c r="S4334" s="5"/>
      <c r="T4334" s="6"/>
    </row>
    <row r="4335" spans="19:20" x14ac:dyDescent="0.3">
      <c r="S4335" s="3"/>
      <c r="T4335" s="4"/>
    </row>
    <row r="4336" spans="19:20" x14ac:dyDescent="0.3">
      <c r="S4336" s="5"/>
      <c r="T4336" s="6"/>
    </row>
    <row r="4337" spans="19:20" x14ac:dyDescent="0.3">
      <c r="S4337" s="3"/>
      <c r="T4337" s="4"/>
    </row>
    <row r="4338" spans="19:20" x14ac:dyDescent="0.3">
      <c r="S4338" s="5"/>
      <c r="T4338" s="6"/>
    </row>
    <row r="4339" spans="19:20" x14ac:dyDescent="0.3">
      <c r="S4339" s="3"/>
      <c r="T4339" s="4"/>
    </row>
    <row r="4340" spans="19:20" x14ac:dyDescent="0.3">
      <c r="S4340" s="5"/>
      <c r="T4340" s="6"/>
    </row>
    <row r="4341" spans="19:20" x14ac:dyDescent="0.3">
      <c r="S4341" s="3"/>
      <c r="T4341" s="4"/>
    </row>
    <row r="4342" spans="19:20" x14ac:dyDescent="0.3">
      <c r="S4342" s="5"/>
      <c r="T4342" s="6"/>
    </row>
    <row r="4343" spans="19:20" x14ac:dyDescent="0.3">
      <c r="S4343" s="3"/>
      <c r="T4343" s="4"/>
    </row>
    <row r="4344" spans="19:20" x14ac:dyDescent="0.3">
      <c r="S4344" s="5"/>
      <c r="T4344" s="6"/>
    </row>
    <row r="4345" spans="19:20" x14ac:dyDescent="0.3">
      <c r="S4345" s="3"/>
      <c r="T4345" s="4"/>
    </row>
    <row r="4346" spans="19:20" x14ac:dyDescent="0.3">
      <c r="S4346" s="5"/>
      <c r="T4346" s="6"/>
    </row>
    <row r="4347" spans="19:20" x14ac:dyDescent="0.3">
      <c r="S4347" s="3"/>
      <c r="T4347" s="4"/>
    </row>
    <row r="4348" spans="19:20" x14ac:dyDescent="0.3">
      <c r="S4348" s="5"/>
      <c r="T4348" s="6"/>
    </row>
    <row r="4349" spans="19:20" x14ac:dyDescent="0.3">
      <c r="S4349" s="3"/>
      <c r="T4349" s="4"/>
    </row>
    <row r="4350" spans="19:20" x14ac:dyDescent="0.3">
      <c r="S4350" s="5"/>
      <c r="T4350" s="6"/>
    </row>
    <row r="4351" spans="19:20" x14ac:dyDescent="0.3">
      <c r="S4351" s="3"/>
      <c r="T4351" s="4"/>
    </row>
    <row r="4352" spans="19:20" x14ac:dyDescent="0.3">
      <c r="S4352" s="5"/>
      <c r="T4352" s="6"/>
    </row>
    <row r="4353" spans="19:20" x14ac:dyDescent="0.3">
      <c r="S4353" s="3"/>
      <c r="T4353" s="4"/>
    </row>
    <row r="4354" spans="19:20" x14ac:dyDescent="0.3">
      <c r="S4354" s="5"/>
      <c r="T4354" s="6"/>
    </row>
    <row r="4355" spans="19:20" x14ac:dyDescent="0.3">
      <c r="S4355" s="3"/>
      <c r="T4355" s="4"/>
    </row>
    <row r="4356" spans="19:20" x14ac:dyDescent="0.3">
      <c r="S4356" s="5"/>
      <c r="T4356" s="6"/>
    </row>
    <row r="4357" spans="19:20" x14ac:dyDescent="0.3">
      <c r="S4357" s="3"/>
      <c r="T4357" s="4"/>
    </row>
    <row r="4358" spans="19:20" x14ac:dyDescent="0.3">
      <c r="S4358" s="5"/>
      <c r="T4358" s="6"/>
    </row>
    <row r="4359" spans="19:20" x14ac:dyDescent="0.3">
      <c r="S4359" s="3"/>
      <c r="T4359" s="4"/>
    </row>
    <row r="4360" spans="19:20" x14ac:dyDescent="0.3">
      <c r="S4360" s="5"/>
      <c r="T4360" s="6"/>
    </row>
    <row r="4361" spans="19:20" x14ac:dyDescent="0.3">
      <c r="S4361" s="3"/>
      <c r="T4361" s="4"/>
    </row>
    <row r="4362" spans="19:20" x14ac:dyDescent="0.3">
      <c r="S4362" s="5"/>
      <c r="T4362" s="6"/>
    </row>
    <row r="4363" spans="19:20" x14ac:dyDescent="0.3">
      <c r="S4363" s="3"/>
      <c r="T4363" s="4"/>
    </row>
    <row r="4364" spans="19:20" x14ac:dyDescent="0.3">
      <c r="S4364" s="5"/>
      <c r="T4364" s="6"/>
    </row>
    <row r="4365" spans="19:20" x14ac:dyDescent="0.3">
      <c r="S4365" s="3"/>
      <c r="T4365" s="4"/>
    </row>
    <row r="4366" spans="19:20" x14ac:dyDescent="0.3">
      <c r="S4366" s="5"/>
      <c r="T4366" s="6"/>
    </row>
    <row r="4367" spans="19:20" x14ac:dyDescent="0.3">
      <c r="S4367" s="3"/>
      <c r="T4367" s="4"/>
    </row>
    <row r="4368" spans="19:20" x14ac:dyDescent="0.3">
      <c r="S4368" s="5"/>
      <c r="T4368" s="6"/>
    </row>
    <row r="4369" spans="19:20" x14ac:dyDescent="0.3">
      <c r="S4369" s="3"/>
      <c r="T4369" s="4"/>
    </row>
    <row r="4370" spans="19:20" x14ac:dyDescent="0.3">
      <c r="S4370" s="5"/>
      <c r="T4370" s="6"/>
    </row>
    <row r="4371" spans="19:20" x14ac:dyDescent="0.3">
      <c r="S4371" s="3"/>
      <c r="T4371" s="4"/>
    </row>
    <row r="4372" spans="19:20" x14ac:dyDescent="0.3">
      <c r="S4372" s="5"/>
      <c r="T4372" s="6"/>
    </row>
    <row r="4373" spans="19:20" x14ac:dyDescent="0.3">
      <c r="S4373" s="3"/>
      <c r="T4373" s="4"/>
    </row>
    <row r="4374" spans="19:20" x14ac:dyDescent="0.3">
      <c r="S4374" s="5"/>
      <c r="T4374" s="6"/>
    </row>
    <row r="4375" spans="19:20" x14ac:dyDescent="0.3">
      <c r="S4375" s="3"/>
      <c r="T4375" s="4"/>
    </row>
    <row r="4376" spans="19:20" x14ac:dyDescent="0.3">
      <c r="S4376" s="5"/>
      <c r="T4376" s="6"/>
    </row>
    <row r="4377" spans="19:20" x14ac:dyDescent="0.3">
      <c r="S4377" s="3"/>
      <c r="T4377" s="4"/>
    </row>
    <row r="4378" spans="19:20" x14ac:dyDescent="0.3">
      <c r="S4378" s="5"/>
      <c r="T4378" s="6"/>
    </row>
    <row r="4379" spans="19:20" x14ac:dyDescent="0.3">
      <c r="S4379" s="3"/>
      <c r="T4379" s="4"/>
    </row>
    <row r="4380" spans="19:20" x14ac:dyDescent="0.3">
      <c r="S4380" s="5"/>
      <c r="T4380" s="6"/>
    </row>
    <row r="4381" spans="19:20" x14ac:dyDescent="0.3">
      <c r="S4381" s="3"/>
      <c r="T4381" s="4"/>
    </row>
    <row r="4382" spans="19:20" x14ac:dyDescent="0.3">
      <c r="S4382" s="5"/>
      <c r="T4382" s="6"/>
    </row>
    <row r="4383" spans="19:20" x14ac:dyDescent="0.3">
      <c r="S4383" s="3"/>
      <c r="T4383" s="4"/>
    </row>
    <row r="4384" spans="19:20" x14ac:dyDescent="0.3">
      <c r="S4384" s="5"/>
      <c r="T4384" s="6"/>
    </row>
    <row r="4385" spans="19:20" x14ac:dyDescent="0.3">
      <c r="S4385" s="3"/>
      <c r="T4385" s="4"/>
    </row>
    <row r="4386" spans="19:20" x14ac:dyDescent="0.3">
      <c r="S4386" s="5"/>
      <c r="T4386" s="6"/>
    </row>
    <row r="4387" spans="19:20" x14ac:dyDescent="0.3">
      <c r="S4387" s="3"/>
      <c r="T4387" s="4"/>
    </row>
    <row r="4388" spans="19:20" x14ac:dyDescent="0.3">
      <c r="S4388" s="5"/>
      <c r="T4388" s="6"/>
    </row>
    <row r="4389" spans="19:20" x14ac:dyDescent="0.3">
      <c r="S4389" s="3"/>
      <c r="T4389" s="4"/>
    </row>
    <row r="4390" spans="19:20" x14ac:dyDescent="0.3">
      <c r="S4390" s="5"/>
      <c r="T4390" s="6"/>
    </row>
    <row r="4391" spans="19:20" x14ac:dyDescent="0.3">
      <c r="S4391" s="3"/>
      <c r="T4391" s="4"/>
    </row>
    <row r="4392" spans="19:20" x14ac:dyDescent="0.3">
      <c r="S4392" s="5"/>
      <c r="T4392" s="6"/>
    </row>
    <row r="4393" spans="19:20" x14ac:dyDescent="0.3">
      <c r="S4393" s="3"/>
      <c r="T4393" s="4"/>
    </row>
    <row r="4394" spans="19:20" x14ac:dyDescent="0.3">
      <c r="S4394" s="5"/>
      <c r="T4394" s="6"/>
    </row>
    <row r="4395" spans="19:20" x14ac:dyDescent="0.3">
      <c r="S4395" s="3"/>
      <c r="T4395" s="4"/>
    </row>
    <row r="4396" spans="19:20" x14ac:dyDescent="0.3">
      <c r="S4396" s="5"/>
      <c r="T4396" s="6"/>
    </row>
    <row r="4397" spans="19:20" x14ac:dyDescent="0.3">
      <c r="S4397" s="3"/>
      <c r="T4397" s="4"/>
    </row>
    <row r="4398" spans="19:20" x14ac:dyDescent="0.3">
      <c r="S4398" s="5"/>
      <c r="T4398" s="6"/>
    </row>
    <row r="4399" spans="19:20" x14ac:dyDescent="0.3">
      <c r="S4399" s="3"/>
      <c r="T4399" s="4"/>
    </row>
    <row r="4400" spans="19:20" x14ac:dyDescent="0.3">
      <c r="S4400" s="5"/>
      <c r="T4400" s="6"/>
    </row>
    <row r="4401" spans="19:20" x14ac:dyDescent="0.3">
      <c r="S4401" s="3"/>
      <c r="T4401" s="4"/>
    </row>
    <row r="4402" spans="19:20" x14ac:dyDescent="0.3">
      <c r="S4402" s="5"/>
      <c r="T4402" s="6"/>
    </row>
    <row r="4403" spans="19:20" x14ac:dyDescent="0.3">
      <c r="S4403" s="3"/>
      <c r="T4403" s="4"/>
    </row>
    <row r="4404" spans="19:20" x14ac:dyDescent="0.3">
      <c r="S4404" s="5"/>
      <c r="T4404" s="6"/>
    </row>
    <row r="4405" spans="19:20" x14ac:dyDescent="0.3">
      <c r="S4405" s="3"/>
      <c r="T4405" s="4"/>
    </row>
    <row r="4406" spans="19:20" x14ac:dyDescent="0.3">
      <c r="S4406" s="5"/>
      <c r="T4406" s="6"/>
    </row>
    <row r="4407" spans="19:20" x14ac:dyDescent="0.3">
      <c r="S4407" s="3"/>
      <c r="T4407" s="4"/>
    </row>
    <row r="4408" spans="19:20" x14ac:dyDescent="0.3">
      <c r="S4408" s="5"/>
      <c r="T4408" s="6"/>
    </row>
    <row r="4409" spans="19:20" x14ac:dyDescent="0.3">
      <c r="S4409" s="3"/>
      <c r="T4409" s="4"/>
    </row>
    <row r="4410" spans="19:20" x14ac:dyDescent="0.3">
      <c r="S4410" s="5"/>
      <c r="T4410" s="6"/>
    </row>
    <row r="4411" spans="19:20" x14ac:dyDescent="0.3">
      <c r="S4411" s="3"/>
      <c r="T4411" s="4"/>
    </row>
    <row r="4412" spans="19:20" x14ac:dyDescent="0.3">
      <c r="S4412" s="5"/>
      <c r="T4412" s="6"/>
    </row>
    <row r="4413" spans="19:20" x14ac:dyDescent="0.3">
      <c r="S4413" s="3"/>
      <c r="T4413" s="4"/>
    </row>
    <row r="4414" spans="19:20" x14ac:dyDescent="0.3">
      <c r="S4414" s="5"/>
      <c r="T4414" s="6"/>
    </row>
    <row r="4415" spans="19:20" x14ac:dyDescent="0.3">
      <c r="S4415" s="3"/>
      <c r="T4415" s="4"/>
    </row>
    <row r="4416" spans="19:20" x14ac:dyDescent="0.3">
      <c r="S4416" s="5"/>
      <c r="T4416" s="6"/>
    </row>
    <row r="4417" spans="19:20" x14ac:dyDescent="0.3">
      <c r="S4417" s="3"/>
      <c r="T4417" s="4"/>
    </row>
    <row r="4418" spans="19:20" x14ac:dyDescent="0.3">
      <c r="S4418" s="5"/>
      <c r="T4418" s="6"/>
    </row>
    <row r="4419" spans="19:20" x14ac:dyDescent="0.3">
      <c r="S4419" s="3"/>
      <c r="T4419" s="4"/>
    </row>
    <row r="4420" spans="19:20" x14ac:dyDescent="0.3">
      <c r="S4420" s="5"/>
      <c r="T4420" s="6"/>
    </row>
    <row r="4421" spans="19:20" x14ac:dyDescent="0.3">
      <c r="S4421" s="3"/>
      <c r="T4421" s="4"/>
    </row>
    <row r="4422" spans="19:20" x14ac:dyDescent="0.3">
      <c r="S4422" s="5"/>
      <c r="T4422" s="6"/>
    </row>
    <row r="4423" spans="19:20" x14ac:dyDescent="0.3">
      <c r="S4423" s="3"/>
      <c r="T4423" s="4"/>
    </row>
    <row r="4424" spans="19:20" x14ac:dyDescent="0.3">
      <c r="S4424" s="5"/>
      <c r="T4424" s="6"/>
    </row>
    <row r="4425" spans="19:20" x14ac:dyDescent="0.3">
      <c r="S4425" s="3"/>
      <c r="T4425" s="4"/>
    </row>
    <row r="4426" spans="19:20" x14ac:dyDescent="0.3">
      <c r="S4426" s="5"/>
      <c r="T4426" s="6"/>
    </row>
    <row r="4427" spans="19:20" x14ac:dyDescent="0.3">
      <c r="S4427" s="3"/>
      <c r="T4427" s="4"/>
    </row>
    <row r="4428" spans="19:20" x14ac:dyDescent="0.3">
      <c r="S4428" s="5"/>
      <c r="T4428" s="6"/>
    </row>
    <row r="4429" spans="19:20" x14ac:dyDescent="0.3">
      <c r="S4429" s="3"/>
      <c r="T4429" s="4"/>
    </row>
    <row r="4430" spans="19:20" x14ac:dyDescent="0.3">
      <c r="S4430" s="5"/>
      <c r="T4430" s="6"/>
    </row>
    <row r="4431" spans="19:20" x14ac:dyDescent="0.3">
      <c r="S4431" s="3"/>
      <c r="T4431" s="4"/>
    </row>
    <row r="4432" spans="19:20" x14ac:dyDescent="0.3">
      <c r="S4432" s="5"/>
      <c r="T4432" s="6"/>
    </row>
    <row r="4433" spans="19:20" x14ac:dyDescent="0.3">
      <c r="S4433" s="3"/>
      <c r="T4433" s="4"/>
    </row>
    <row r="4434" spans="19:20" x14ac:dyDescent="0.3">
      <c r="S4434" s="5"/>
      <c r="T4434" s="6"/>
    </row>
    <row r="4435" spans="19:20" x14ac:dyDescent="0.3">
      <c r="S4435" s="3"/>
      <c r="T4435" s="4"/>
    </row>
    <row r="4436" spans="19:20" x14ac:dyDescent="0.3">
      <c r="S4436" s="5"/>
      <c r="T4436" s="6"/>
    </row>
    <row r="4437" spans="19:20" x14ac:dyDescent="0.3">
      <c r="S4437" s="3"/>
      <c r="T4437" s="4"/>
    </row>
    <row r="4438" spans="19:20" x14ac:dyDescent="0.3">
      <c r="S4438" s="5"/>
      <c r="T4438" s="6"/>
    </row>
    <row r="4439" spans="19:20" x14ac:dyDescent="0.3">
      <c r="S4439" s="3"/>
      <c r="T4439" s="4"/>
    </row>
    <row r="4440" spans="19:20" x14ac:dyDescent="0.3">
      <c r="S4440" s="5"/>
      <c r="T4440" s="6"/>
    </row>
    <row r="4441" spans="19:20" x14ac:dyDescent="0.3">
      <c r="S4441" s="3"/>
      <c r="T4441" s="4"/>
    </row>
    <row r="4442" spans="19:20" x14ac:dyDescent="0.3">
      <c r="S4442" s="5"/>
      <c r="T4442" s="6"/>
    </row>
    <row r="4443" spans="19:20" x14ac:dyDescent="0.3">
      <c r="S4443" s="3"/>
      <c r="T4443" s="4"/>
    </row>
    <row r="4444" spans="19:20" x14ac:dyDescent="0.3">
      <c r="S4444" s="5"/>
      <c r="T4444" s="6"/>
    </row>
    <row r="4445" spans="19:20" x14ac:dyDescent="0.3">
      <c r="S4445" s="3"/>
      <c r="T4445" s="4"/>
    </row>
    <row r="4446" spans="19:20" x14ac:dyDescent="0.3">
      <c r="S4446" s="5"/>
      <c r="T4446" s="6"/>
    </row>
    <row r="4447" spans="19:20" x14ac:dyDescent="0.3">
      <c r="S4447" s="3"/>
      <c r="T4447" s="4"/>
    </row>
    <row r="4448" spans="19:20" x14ac:dyDescent="0.3">
      <c r="S4448" s="5"/>
      <c r="T4448" s="6"/>
    </row>
    <row r="4449" spans="19:20" x14ac:dyDescent="0.3">
      <c r="S4449" s="3"/>
      <c r="T4449" s="4"/>
    </row>
    <row r="4450" spans="19:20" x14ac:dyDescent="0.3">
      <c r="S4450" s="5"/>
      <c r="T4450" s="6"/>
    </row>
    <row r="4451" spans="19:20" x14ac:dyDescent="0.3">
      <c r="S4451" s="3"/>
      <c r="T4451" s="4"/>
    </row>
    <row r="4452" spans="19:20" x14ac:dyDescent="0.3">
      <c r="S4452" s="5"/>
      <c r="T4452" s="6"/>
    </row>
    <row r="4453" spans="19:20" x14ac:dyDescent="0.3">
      <c r="S4453" s="3"/>
      <c r="T4453" s="4"/>
    </row>
    <row r="4454" spans="19:20" x14ac:dyDescent="0.3">
      <c r="S4454" s="5"/>
      <c r="T4454" s="6"/>
    </row>
    <row r="4455" spans="19:20" x14ac:dyDescent="0.3">
      <c r="S4455" s="3"/>
      <c r="T4455" s="4"/>
    </row>
    <row r="4456" spans="19:20" x14ac:dyDescent="0.3">
      <c r="S4456" s="5"/>
      <c r="T4456" s="6"/>
    </row>
    <row r="4457" spans="19:20" x14ac:dyDescent="0.3">
      <c r="S4457" s="3"/>
      <c r="T4457" s="4"/>
    </row>
    <row r="4458" spans="19:20" x14ac:dyDescent="0.3">
      <c r="S4458" s="5"/>
      <c r="T4458" s="6"/>
    </row>
    <row r="4459" spans="19:20" x14ac:dyDescent="0.3">
      <c r="S4459" s="3"/>
      <c r="T4459" s="4"/>
    </row>
    <row r="4460" spans="19:20" x14ac:dyDescent="0.3">
      <c r="S4460" s="5"/>
      <c r="T4460" s="6"/>
    </row>
    <row r="4461" spans="19:20" x14ac:dyDescent="0.3">
      <c r="S4461" s="3"/>
      <c r="T4461" s="4"/>
    </row>
    <row r="4462" spans="19:20" x14ac:dyDescent="0.3">
      <c r="S4462" s="5"/>
      <c r="T4462" s="6"/>
    </row>
    <row r="4463" spans="19:20" x14ac:dyDescent="0.3">
      <c r="S4463" s="3"/>
      <c r="T4463" s="4"/>
    </row>
    <row r="4464" spans="19:20" x14ac:dyDescent="0.3">
      <c r="S4464" s="5"/>
      <c r="T4464" s="6"/>
    </row>
    <row r="4465" spans="19:20" x14ac:dyDescent="0.3">
      <c r="S4465" s="3"/>
      <c r="T4465" s="4"/>
    </row>
    <row r="4466" spans="19:20" x14ac:dyDescent="0.3">
      <c r="S4466" s="5"/>
      <c r="T4466" s="6"/>
    </row>
    <row r="4467" spans="19:20" x14ac:dyDescent="0.3">
      <c r="S4467" s="3"/>
      <c r="T4467" s="4"/>
    </row>
    <row r="4468" spans="19:20" x14ac:dyDescent="0.3">
      <c r="S4468" s="5"/>
      <c r="T4468" s="6"/>
    </row>
    <row r="4469" spans="19:20" x14ac:dyDescent="0.3">
      <c r="S4469" s="3"/>
      <c r="T4469" s="4"/>
    </row>
    <row r="4470" spans="19:20" x14ac:dyDescent="0.3">
      <c r="S4470" s="5"/>
      <c r="T4470" s="6"/>
    </row>
    <row r="4471" spans="19:20" x14ac:dyDescent="0.3">
      <c r="S4471" s="3"/>
      <c r="T4471" s="4"/>
    </row>
    <row r="4472" spans="19:20" x14ac:dyDescent="0.3">
      <c r="S4472" s="5"/>
      <c r="T4472" s="6"/>
    </row>
    <row r="4473" spans="19:20" x14ac:dyDescent="0.3">
      <c r="S4473" s="3"/>
      <c r="T4473" s="4"/>
    </row>
    <row r="4474" spans="19:20" x14ac:dyDescent="0.3">
      <c r="S4474" s="5"/>
      <c r="T4474" s="6"/>
    </row>
    <row r="4475" spans="19:20" x14ac:dyDescent="0.3">
      <c r="S4475" s="3"/>
      <c r="T4475" s="4"/>
    </row>
    <row r="4476" spans="19:20" x14ac:dyDescent="0.3">
      <c r="S4476" s="5"/>
      <c r="T4476" s="6"/>
    </row>
    <row r="4477" spans="19:20" x14ac:dyDescent="0.3">
      <c r="S4477" s="3"/>
      <c r="T4477" s="4"/>
    </row>
    <row r="4478" spans="19:20" x14ac:dyDescent="0.3">
      <c r="S4478" s="5"/>
      <c r="T4478" s="6"/>
    </row>
    <row r="4479" spans="19:20" x14ac:dyDescent="0.3">
      <c r="S4479" s="3"/>
      <c r="T4479" s="4"/>
    </row>
    <row r="4480" spans="19:20" x14ac:dyDescent="0.3">
      <c r="S4480" s="5"/>
      <c r="T4480" s="6"/>
    </row>
    <row r="4481" spans="19:20" x14ac:dyDescent="0.3">
      <c r="S4481" s="3"/>
      <c r="T4481" s="4"/>
    </row>
    <row r="4482" spans="19:20" x14ac:dyDescent="0.3">
      <c r="S4482" s="5"/>
      <c r="T4482" s="6"/>
    </row>
    <row r="4483" spans="19:20" x14ac:dyDescent="0.3">
      <c r="S4483" s="3"/>
      <c r="T4483" s="4"/>
    </row>
    <row r="4484" spans="19:20" x14ac:dyDescent="0.3">
      <c r="S4484" s="5"/>
      <c r="T4484" s="6"/>
    </row>
    <row r="4485" spans="19:20" x14ac:dyDescent="0.3">
      <c r="S4485" s="3"/>
      <c r="T4485" s="4"/>
    </row>
    <row r="4486" spans="19:20" x14ac:dyDescent="0.3">
      <c r="S4486" s="5"/>
      <c r="T4486" s="6"/>
    </row>
    <row r="4487" spans="19:20" x14ac:dyDescent="0.3">
      <c r="S4487" s="3"/>
      <c r="T4487" s="4"/>
    </row>
    <row r="4488" spans="19:20" x14ac:dyDescent="0.3">
      <c r="S4488" s="5"/>
      <c r="T4488" s="6"/>
    </row>
    <row r="4489" spans="19:20" x14ac:dyDescent="0.3">
      <c r="S4489" s="3"/>
      <c r="T4489" s="4"/>
    </row>
    <row r="4490" spans="19:20" x14ac:dyDescent="0.3">
      <c r="S4490" s="5"/>
      <c r="T4490" s="6"/>
    </row>
    <row r="4491" spans="19:20" x14ac:dyDescent="0.3">
      <c r="S4491" s="3"/>
      <c r="T4491" s="4"/>
    </row>
    <row r="4492" spans="19:20" x14ac:dyDescent="0.3">
      <c r="S4492" s="5"/>
      <c r="T4492" s="6"/>
    </row>
    <row r="4493" spans="19:20" x14ac:dyDescent="0.3">
      <c r="S4493" s="3"/>
      <c r="T4493" s="4"/>
    </row>
    <row r="4494" spans="19:20" x14ac:dyDescent="0.3">
      <c r="S4494" s="5"/>
      <c r="T4494" s="6"/>
    </row>
    <row r="4495" spans="19:20" x14ac:dyDescent="0.3">
      <c r="S4495" s="3"/>
      <c r="T4495" s="4"/>
    </row>
    <row r="4496" spans="19:20" x14ac:dyDescent="0.3">
      <c r="S4496" s="5"/>
      <c r="T4496" s="6"/>
    </row>
    <row r="4497" spans="19:20" x14ac:dyDescent="0.3">
      <c r="S4497" s="3"/>
      <c r="T4497" s="4"/>
    </row>
    <row r="4498" spans="19:20" x14ac:dyDescent="0.3">
      <c r="S4498" s="5"/>
      <c r="T4498" s="6"/>
    </row>
    <row r="4499" spans="19:20" x14ac:dyDescent="0.3">
      <c r="S4499" s="3"/>
      <c r="T4499" s="4"/>
    </row>
    <row r="4500" spans="19:20" x14ac:dyDescent="0.3">
      <c r="S4500" s="5"/>
      <c r="T4500" s="6"/>
    </row>
    <row r="4501" spans="19:20" x14ac:dyDescent="0.3">
      <c r="S4501" s="3"/>
      <c r="T4501" s="4"/>
    </row>
    <row r="4502" spans="19:20" x14ac:dyDescent="0.3">
      <c r="S4502" s="5"/>
      <c r="T4502" s="6"/>
    </row>
    <row r="4503" spans="19:20" x14ac:dyDescent="0.3">
      <c r="S4503" s="3"/>
      <c r="T4503" s="4"/>
    </row>
    <row r="4504" spans="19:20" x14ac:dyDescent="0.3">
      <c r="S4504" s="5"/>
      <c r="T4504" s="6"/>
    </row>
    <row r="4505" spans="19:20" x14ac:dyDescent="0.3">
      <c r="S4505" s="3"/>
      <c r="T4505" s="4"/>
    </row>
    <row r="4506" spans="19:20" x14ac:dyDescent="0.3">
      <c r="S4506" s="5"/>
      <c r="T4506" s="6"/>
    </row>
    <row r="4507" spans="19:20" x14ac:dyDescent="0.3">
      <c r="S4507" s="3"/>
      <c r="T4507" s="4"/>
    </row>
    <row r="4508" spans="19:20" x14ac:dyDescent="0.3">
      <c r="S4508" s="5"/>
      <c r="T4508" s="6"/>
    </row>
    <row r="4509" spans="19:20" x14ac:dyDescent="0.3">
      <c r="S4509" s="3"/>
      <c r="T4509" s="4"/>
    </row>
    <row r="4510" spans="19:20" x14ac:dyDescent="0.3">
      <c r="S4510" s="5"/>
      <c r="T4510" s="6"/>
    </row>
    <row r="4511" spans="19:20" x14ac:dyDescent="0.3">
      <c r="S4511" s="3"/>
      <c r="T4511" s="4"/>
    </row>
    <row r="4512" spans="19:20" x14ac:dyDescent="0.3">
      <c r="S4512" s="5"/>
      <c r="T4512" s="6"/>
    </row>
    <row r="4513" spans="19:20" x14ac:dyDescent="0.3">
      <c r="S4513" s="3"/>
      <c r="T4513" s="4"/>
    </row>
    <row r="4514" spans="19:20" x14ac:dyDescent="0.3">
      <c r="S4514" s="5"/>
      <c r="T4514" s="6"/>
    </row>
    <row r="4515" spans="19:20" x14ac:dyDescent="0.3">
      <c r="S4515" s="3"/>
      <c r="T4515" s="4"/>
    </row>
    <row r="4516" spans="19:20" x14ac:dyDescent="0.3">
      <c r="S4516" s="5"/>
      <c r="T4516" s="6"/>
    </row>
    <row r="4517" spans="19:20" x14ac:dyDescent="0.3">
      <c r="S4517" s="3"/>
      <c r="T4517" s="4"/>
    </row>
    <row r="4518" spans="19:20" x14ac:dyDescent="0.3">
      <c r="S4518" s="5"/>
      <c r="T4518" s="6"/>
    </row>
    <row r="4519" spans="19:20" x14ac:dyDescent="0.3">
      <c r="S4519" s="3"/>
      <c r="T4519" s="4"/>
    </row>
    <row r="4520" spans="19:20" x14ac:dyDescent="0.3">
      <c r="S4520" s="5"/>
      <c r="T4520" s="6"/>
    </row>
    <row r="4521" spans="19:20" x14ac:dyDescent="0.3">
      <c r="S4521" s="3"/>
      <c r="T4521" s="4"/>
    </row>
    <row r="4522" spans="19:20" x14ac:dyDescent="0.3">
      <c r="S4522" s="5"/>
      <c r="T4522" s="6"/>
    </row>
    <row r="4523" spans="19:20" x14ac:dyDescent="0.3">
      <c r="S4523" s="3"/>
      <c r="T4523" s="4"/>
    </row>
    <row r="4524" spans="19:20" x14ac:dyDescent="0.3">
      <c r="S4524" s="5"/>
      <c r="T4524" s="6"/>
    </row>
    <row r="4525" spans="19:20" x14ac:dyDescent="0.3">
      <c r="S4525" s="3"/>
      <c r="T4525" s="4"/>
    </row>
    <row r="4526" spans="19:20" x14ac:dyDescent="0.3">
      <c r="S4526" s="5"/>
      <c r="T4526" s="6"/>
    </row>
    <row r="4527" spans="19:20" x14ac:dyDescent="0.3">
      <c r="S4527" s="3"/>
      <c r="T4527" s="4"/>
    </row>
    <row r="4528" spans="19:20" x14ac:dyDescent="0.3">
      <c r="S4528" s="5"/>
      <c r="T4528" s="6"/>
    </row>
    <row r="4529" spans="19:20" x14ac:dyDescent="0.3">
      <c r="S4529" s="3"/>
      <c r="T4529" s="4"/>
    </row>
    <row r="4530" spans="19:20" x14ac:dyDescent="0.3">
      <c r="S4530" s="5"/>
      <c r="T4530" s="6"/>
    </row>
    <row r="4531" spans="19:20" x14ac:dyDescent="0.3">
      <c r="S4531" s="3"/>
      <c r="T4531" s="4"/>
    </row>
    <row r="4532" spans="19:20" x14ac:dyDescent="0.3">
      <c r="S4532" s="5"/>
      <c r="T4532" s="6"/>
    </row>
    <row r="4533" spans="19:20" x14ac:dyDescent="0.3">
      <c r="S4533" s="3"/>
      <c r="T4533" s="4"/>
    </row>
    <row r="4534" spans="19:20" x14ac:dyDescent="0.3">
      <c r="S4534" s="5"/>
      <c r="T4534" s="6"/>
    </row>
    <row r="4535" spans="19:20" x14ac:dyDescent="0.3">
      <c r="S4535" s="3"/>
      <c r="T4535" s="4"/>
    </row>
    <row r="4536" spans="19:20" x14ac:dyDescent="0.3">
      <c r="S4536" s="5"/>
      <c r="T4536" s="6"/>
    </row>
    <row r="4537" spans="19:20" x14ac:dyDescent="0.3">
      <c r="S4537" s="3"/>
      <c r="T4537" s="4"/>
    </row>
    <row r="4538" spans="19:20" x14ac:dyDescent="0.3">
      <c r="S4538" s="5"/>
      <c r="T4538" s="6"/>
    </row>
    <row r="4539" spans="19:20" x14ac:dyDescent="0.3">
      <c r="S4539" s="3"/>
      <c r="T4539" s="4"/>
    </row>
    <row r="4540" spans="19:20" x14ac:dyDescent="0.3">
      <c r="S4540" s="5"/>
      <c r="T4540" s="6"/>
    </row>
    <row r="4541" spans="19:20" x14ac:dyDescent="0.3">
      <c r="S4541" s="3"/>
      <c r="T4541" s="4"/>
    </row>
    <row r="4542" spans="19:20" x14ac:dyDescent="0.3">
      <c r="S4542" s="5"/>
      <c r="T4542" s="6"/>
    </row>
    <row r="4543" spans="19:20" x14ac:dyDescent="0.3">
      <c r="S4543" s="3"/>
      <c r="T4543" s="4"/>
    </row>
    <row r="4544" spans="19:20" x14ac:dyDescent="0.3">
      <c r="S4544" s="5"/>
      <c r="T4544" s="6"/>
    </row>
    <row r="4545" spans="19:20" x14ac:dyDescent="0.3">
      <c r="S4545" s="3"/>
      <c r="T4545" s="4"/>
    </row>
    <row r="4546" spans="19:20" x14ac:dyDescent="0.3">
      <c r="S4546" s="5"/>
      <c r="T4546" s="6"/>
    </row>
    <row r="4547" spans="19:20" x14ac:dyDescent="0.3">
      <c r="S4547" s="3"/>
      <c r="T4547" s="4"/>
    </row>
    <row r="4548" spans="19:20" x14ac:dyDescent="0.3">
      <c r="S4548" s="5"/>
      <c r="T4548" s="6"/>
    </row>
    <row r="4549" spans="19:20" x14ac:dyDescent="0.3">
      <c r="S4549" s="3"/>
      <c r="T4549" s="4"/>
    </row>
    <row r="4550" spans="19:20" x14ac:dyDescent="0.3">
      <c r="S4550" s="5"/>
      <c r="T4550" s="6"/>
    </row>
    <row r="4551" spans="19:20" x14ac:dyDescent="0.3">
      <c r="S4551" s="3"/>
      <c r="T4551" s="4"/>
    </row>
    <row r="4552" spans="19:20" x14ac:dyDescent="0.3">
      <c r="S4552" s="5"/>
      <c r="T4552" s="6"/>
    </row>
    <row r="4553" spans="19:20" x14ac:dyDescent="0.3">
      <c r="S4553" s="3"/>
      <c r="T4553" s="4"/>
    </row>
    <row r="4554" spans="19:20" x14ac:dyDescent="0.3">
      <c r="S4554" s="5"/>
      <c r="T4554" s="6"/>
    </row>
    <row r="4555" spans="19:20" x14ac:dyDescent="0.3">
      <c r="S4555" s="3"/>
      <c r="T4555" s="4"/>
    </row>
    <row r="4556" spans="19:20" x14ac:dyDescent="0.3">
      <c r="S4556" s="5"/>
      <c r="T4556" s="6"/>
    </row>
    <row r="4557" spans="19:20" x14ac:dyDescent="0.3">
      <c r="S4557" s="3"/>
      <c r="T4557" s="4"/>
    </row>
    <row r="4558" spans="19:20" x14ac:dyDescent="0.3">
      <c r="S4558" s="5"/>
      <c r="T4558" s="6"/>
    </row>
    <row r="4559" spans="19:20" x14ac:dyDescent="0.3">
      <c r="S4559" s="3"/>
      <c r="T4559" s="4"/>
    </row>
    <row r="4560" spans="19:20" x14ac:dyDescent="0.3">
      <c r="S4560" s="5"/>
      <c r="T4560" s="6"/>
    </row>
    <row r="4561" spans="19:20" x14ac:dyDescent="0.3">
      <c r="S4561" s="3"/>
      <c r="T4561" s="4"/>
    </row>
    <row r="4562" spans="19:20" x14ac:dyDescent="0.3">
      <c r="S4562" s="5"/>
      <c r="T4562" s="6"/>
    </row>
    <row r="4563" spans="19:20" x14ac:dyDescent="0.3">
      <c r="S4563" s="3"/>
      <c r="T4563" s="4"/>
    </row>
    <row r="4564" spans="19:20" x14ac:dyDescent="0.3">
      <c r="S4564" s="5"/>
      <c r="T4564" s="6"/>
    </row>
    <row r="4565" spans="19:20" x14ac:dyDescent="0.3">
      <c r="S4565" s="3"/>
      <c r="T4565" s="4"/>
    </row>
    <row r="4566" spans="19:20" x14ac:dyDescent="0.3">
      <c r="S4566" s="5"/>
      <c r="T4566" s="6"/>
    </row>
    <row r="4567" spans="19:20" x14ac:dyDescent="0.3">
      <c r="S4567" s="3"/>
      <c r="T4567" s="4"/>
    </row>
    <row r="4568" spans="19:20" x14ac:dyDescent="0.3">
      <c r="S4568" s="5"/>
      <c r="T4568" s="6"/>
    </row>
    <row r="4569" spans="19:20" x14ac:dyDescent="0.3">
      <c r="S4569" s="3"/>
      <c r="T4569" s="4"/>
    </row>
    <row r="4570" spans="19:20" x14ac:dyDescent="0.3">
      <c r="S4570" s="5"/>
      <c r="T4570" s="6"/>
    </row>
    <row r="4571" spans="19:20" x14ac:dyDescent="0.3">
      <c r="S4571" s="3"/>
      <c r="T4571" s="4"/>
    </row>
    <row r="4572" spans="19:20" x14ac:dyDescent="0.3">
      <c r="S4572" s="5"/>
      <c r="T4572" s="6"/>
    </row>
    <row r="4573" spans="19:20" x14ac:dyDescent="0.3">
      <c r="S4573" s="3"/>
      <c r="T4573" s="4"/>
    </row>
    <row r="4574" spans="19:20" x14ac:dyDescent="0.3">
      <c r="S4574" s="5"/>
      <c r="T4574" s="6"/>
    </row>
    <row r="4575" spans="19:20" x14ac:dyDescent="0.3">
      <c r="S4575" s="3"/>
      <c r="T4575" s="4"/>
    </row>
    <row r="4576" spans="19:20" x14ac:dyDescent="0.3">
      <c r="S4576" s="5"/>
      <c r="T4576" s="6"/>
    </row>
    <row r="4577" spans="19:20" x14ac:dyDescent="0.3">
      <c r="S4577" s="3"/>
      <c r="T4577" s="4"/>
    </row>
    <row r="4578" spans="19:20" x14ac:dyDescent="0.3">
      <c r="S4578" s="5"/>
      <c r="T4578" s="6"/>
    </row>
    <row r="4579" spans="19:20" x14ac:dyDescent="0.3">
      <c r="S4579" s="3"/>
      <c r="T4579" s="4"/>
    </row>
    <row r="4580" spans="19:20" x14ac:dyDescent="0.3">
      <c r="S4580" s="5"/>
      <c r="T4580" s="6"/>
    </row>
    <row r="4581" spans="19:20" x14ac:dyDescent="0.3">
      <c r="S4581" s="3"/>
      <c r="T4581" s="4"/>
    </row>
    <row r="4582" spans="19:20" x14ac:dyDescent="0.3">
      <c r="S4582" s="5"/>
      <c r="T4582" s="6"/>
    </row>
    <row r="4583" spans="19:20" x14ac:dyDescent="0.3">
      <c r="S4583" s="3"/>
      <c r="T4583" s="4"/>
    </row>
    <row r="4584" spans="19:20" x14ac:dyDescent="0.3">
      <c r="S4584" s="5"/>
      <c r="T4584" s="6"/>
    </row>
    <row r="4585" spans="19:20" x14ac:dyDescent="0.3">
      <c r="S4585" s="3"/>
      <c r="T4585" s="4"/>
    </row>
    <row r="4586" spans="19:20" x14ac:dyDescent="0.3">
      <c r="S4586" s="5"/>
      <c r="T4586" s="6"/>
    </row>
    <row r="4587" spans="19:20" x14ac:dyDescent="0.3">
      <c r="S4587" s="3"/>
      <c r="T4587" s="4"/>
    </row>
    <row r="4588" spans="19:20" x14ac:dyDescent="0.3">
      <c r="S4588" s="5"/>
      <c r="T4588" s="6"/>
    </row>
    <row r="4589" spans="19:20" x14ac:dyDescent="0.3">
      <c r="S4589" s="3"/>
      <c r="T4589" s="4"/>
    </row>
    <row r="4590" spans="19:20" x14ac:dyDescent="0.3">
      <c r="S4590" s="5"/>
      <c r="T4590" s="6"/>
    </row>
    <row r="4591" spans="19:20" x14ac:dyDescent="0.3">
      <c r="S4591" s="3"/>
      <c r="T4591" s="4"/>
    </row>
    <row r="4592" spans="19:20" x14ac:dyDescent="0.3">
      <c r="S4592" s="5"/>
      <c r="T4592" s="6"/>
    </row>
    <row r="4593" spans="19:20" x14ac:dyDescent="0.3">
      <c r="S4593" s="3"/>
      <c r="T4593" s="4"/>
    </row>
    <row r="4594" spans="19:20" x14ac:dyDescent="0.3">
      <c r="S4594" s="5"/>
      <c r="T4594" s="6"/>
    </row>
    <row r="4595" spans="19:20" x14ac:dyDescent="0.3">
      <c r="S4595" s="3"/>
      <c r="T4595" s="4"/>
    </row>
    <row r="4596" spans="19:20" x14ac:dyDescent="0.3">
      <c r="S4596" s="5"/>
      <c r="T4596" s="6"/>
    </row>
    <row r="4597" spans="19:20" x14ac:dyDescent="0.3">
      <c r="S4597" s="3"/>
      <c r="T4597" s="4"/>
    </row>
    <row r="4598" spans="19:20" x14ac:dyDescent="0.3">
      <c r="S4598" s="5"/>
      <c r="T4598" s="6"/>
    </row>
    <row r="4599" spans="19:20" x14ac:dyDescent="0.3">
      <c r="S4599" s="3"/>
      <c r="T4599" s="4"/>
    </row>
    <row r="4600" spans="19:20" x14ac:dyDescent="0.3">
      <c r="S4600" s="5"/>
      <c r="T4600" s="6"/>
    </row>
    <row r="4601" spans="19:20" x14ac:dyDescent="0.3">
      <c r="S4601" s="3"/>
      <c r="T4601" s="4"/>
    </row>
    <row r="4602" spans="19:20" x14ac:dyDescent="0.3">
      <c r="S4602" s="5"/>
      <c r="T4602" s="6"/>
    </row>
    <row r="4603" spans="19:20" x14ac:dyDescent="0.3">
      <c r="S4603" s="3"/>
      <c r="T4603" s="4"/>
    </row>
    <row r="4604" spans="19:20" x14ac:dyDescent="0.3">
      <c r="S4604" s="5"/>
      <c r="T4604" s="6"/>
    </row>
    <row r="4605" spans="19:20" x14ac:dyDescent="0.3">
      <c r="S4605" s="3"/>
      <c r="T4605" s="4"/>
    </row>
    <row r="4606" spans="19:20" x14ac:dyDescent="0.3">
      <c r="S4606" s="5"/>
      <c r="T4606" s="6"/>
    </row>
    <row r="4607" spans="19:20" x14ac:dyDescent="0.3">
      <c r="S4607" s="3"/>
      <c r="T4607" s="4"/>
    </row>
    <row r="4608" spans="19:20" x14ac:dyDescent="0.3">
      <c r="S4608" s="5"/>
      <c r="T4608" s="6"/>
    </row>
    <row r="4609" spans="19:20" x14ac:dyDescent="0.3">
      <c r="S4609" s="3"/>
      <c r="T4609" s="4"/>
    </row>
    <row r="4610" spans="19:20" x14ac:dyDescent="0.3">
      <c r="S4610" s="5"/>
      <c r="T4610" s="6"/>
    </row>
    <row r="4611" spans="19:20" x14ac:dyDescent="0.3">
      <c r="S4611" s="3"/>
      <c r="T4611" s="4"/>
    </row>
    <row r="4612" spans="19:20" x14ac:dyDescent="0.3">
      <c r="S4612" s="5"/>
      <c r="T4612" s="6"/>
    </row>
    <row r="4613" spans="19:20" x14ac:dyDescent="0.3">
      <c r="S4613" s="3"/>
      <c r="T4613" s="4"/>
    </row>
    <row r="4614" spans="19:20" x14ac:dyDescent="0.3">
      <c r="S4614" s="5"/>
      <c r="T4614" s="6"/>
    </row>
    <row r="4615" spans="19:20" x14ac:dyDescent="0.3">
      <c r="S4615" s="3"/>
      <c r="T4615" s="4"/>
    </row>
    <row r="4616" spans="19:20" x14ac:dyDescent="0.3">
      <c r="S4616" s="5"/>
      <c r="T4616" s="6"/>
    </row>
    <row r="4617" spans="19:20" x14ac:dyDescent="0.3">
      <c r="S4617" s="3"/>
      <c r="T4617" s="4"/>
    </row>
    <row r="4618" spans="19:20" x14ac:dyDescent="0.3">
      <c r="S4618" s="5"/>
      <c r="T4618" s="6"/>
    </row>
    <row r="4619" spans="19:20" x14ac:dyDescent="0.3">
      <c r="S4619" s="3"/>
      <c r="T4619" s="4"/>
    </row>
    <row r="4620" spans="19:20" x14ac:dyDescent="0.3">
      <c r="S4620" s="5"/>
      <c r="T4620" s="6"/>
    </row>
    <row r="4621" spans="19:20" x14ac:dyDescent="0.3">
      <c r="S4621" s="3"/>
      <c r="T4621" s="4"/>
    </row>
    <row r="4622" spans="19:20" x14ac:dyDescent="0.3">
      <c r="S4622" s="5"/>
      <c r="T4622" s="6"/>
    </row>
    <row r="4623" spans="19:20" x14ac:dyDescent="0.3">
      <c r="S4623" s="3"/>
      <c r="T4623" s="4"/>
    </row>
    <row r="4624" spans="19:20" x14ac:dyDescent="0.3">
      <c r="S4624" s="5"/>
      <c r="T4624" s="6"/>
    </row>
    <row r="4625" spans="19:20" x14ac:dyDescent="0.3">
      <c r="S4625" s="3"/>
      <c r="T4625" s="4"/>
    </row>
    <row r="4626" spans="19:20" x14ac:dyDescent="0.3">
      <c r="S4626" s="5"/>
      <c r="T4626" s="6"/>
    </row>
    <row r="4627" spans="19:20" x14ac:dyDescent="0.3">
      <c r="S4627" s="3"/>
      <c r="T4627" s="4"/>
    </row>
    <row r="4628" spans="19:20" x14ac:dyDescent="0.3">
      <c r="S4628" s="5"/>
      <c r="T4628" s="6"/>
    </row>
    <row r="4629" spans="19:20" x14ac:dyDescent="0.3">
      <c r="S4629" s="3"/>
      <c r="T4629" s="4"/>
    </row>
    <row r="4630" spans="19:20" x14ac:dyDescent="0.3">
      <c r="S4630" s="5"/>
      <c r="T4630" s="6"/>
    </row>
    <row r="4631" spans="19:20" x14ac:dyDescent="0.3">
      <c r="S4631" s="3"/>
      <c r="T4631" s="4"/>
    </row>
    <row r="4632" spans="19:20" x14ac:dyDescent="0.3">
      <c r="S4632" s="5"/>
      <c r="T4632" s="6"/>
    </row>
    <row r="4633" spans="19:20" x14ac:dyDescent="0.3">
      <c r="S4633" s="3"/>
      <c r="T4633" s="4"/>
    </row>
    <row r="4634" spans="19:20" x14ac:dyDescent="0.3">
      <c r="S4634" s="5"/>
      <c r="T4634" s="6"/>
    </row>
    <row r="4635" spans="19:20" x14ac:dyDescent="0.3">
      <c r="S4635" s="3"/>
      <c r="T4635" s="4"/>
    </row>
    <row r="4636" spans="19:20" x14ac:dyDescent="0.3">
      <c r="S4636" s="5"/>
      <c r="T4636" s="6"/>
    </row>
    <row r="4637" spans="19:20" x14ac:dyDescent="0.3">
      <c r="S4637" s="3"/>
      <c r="T4637" s="4"/>
    </row>
    <row r="4638" spans="19:20" x14ac:dyDescent="0.3">
      <c r="S4638" s="5"/>
      <c r="T4638" s="6"/>
    </row>
    <row r="4639" spans="19:20" x14ac:dyDescent="0.3">
      <c r="S4639" s="3"/>
      <c r="T4639" s="4"/>
    </row>
    <row r="4640" spans="19:20" x14ac:dyDescent="0.3">
      <c r="S4640" s="5"/>
      <c r="T4640" s="6"/>
    </row>
    <row r="4641" spans="19:20" x14ac:dyDescent="0.3">
      <c r="S4641" s="3"/>
      <c r="T4641" s="4"/>
    </row>
    <row r="4642" spans="19:20" x14ac:dyDescent="0.3">
      <c r="S4642" s="5"/>
      <c r="T4642" s="6"/>
    </row>
    <row r="4643" spans="19:20" x14ac:dyDescent="0.3">
      <c r="S4643" s="3"/>
      <c r="T4643" s="4"/>
    </row>
    <row r="4644" spans="19:20" x14ac:dyDescent="0.3">
      <c r="S4644" s="5"/>
      <c r="T4644" s="6"/>
    </row>
    <row r="4645" spans="19:20" x14ac:dyDescent="0.3">
      <c r="S4645" s="3"/>
      <c r="T4645" s="4"/>
    </row>
    <row r="4646" spans="19:20" x14ac:dyDescent="0.3">
      <c r="S4646" s="5"/>
      <c r="T4646" s="6"/>
    </row>
    <row r="4647" spans="19:20" x14ac:dyDescent="0.3">
      <c r="S4647" s="3"/>
      <c r="T4647" s="4"/>
    </row>
    <row r="4648" spans="19:20" x14ac:dyDescent="0.3">
      <c r="S4648" s="5"/>
      <c r="T4648" s="6"/>
    </row>
    <row r="4649" spans="19:20" x14ac:dyDescent="0.3">
      <c r="S4649" s="3"/>
      <c r="T4649" s="4"/>
    </row>
    <row r="4650" spans="19:20" x14ac:dyDescent="0.3">
      <c r="S4650" s="5"/>
      <c r="T4650" s="6"/>
    </row>
    <row r="4651" spans="19:20" x14ac:dyDescent="0.3">
      <c r="S4651" s="3"/>
      <c r="T4651" s="4"/>
    </row>
    <row r="4652" spans="19:20" x14ac:dyDescent="0.3">
      <c r="S4652" s="5"/>
      <c r="T4652" s="6"/>
    </row>
    <row r="4653" spans="19:20" x14ac:dyDescent="0.3">
      <c r="S4653" s="3"/>
      <c r="T4653" s="4"/>
    </row>
    <row r="4654" spans="19:20" x14ac:dyDescent="0.3">
      <c r="S4654" s="5"/>
      <c r="T4654" s="6"/>
    </row>
    <row r="4655" spans="19:20" x14ac:dyDescent="0.3">
      <c r="S4655" s="3"/>
      <c r="T4655" s="4"/>
    </row>
    <row r="4656" spans="19:20" x14ac:dyDescent="0.3">
      <c r="S4656" s="5"/>
      <c r="T4656" s="6"/>
    </row>
    <row r="4657" spans="19:20" x14ac:dyDescent="0.3">
      <c r="S4657" s="3"/>
      <c r="T4657" s="4"/>
    </row>
    <row r="4658" spans="19:20" x14ac:dyDescent="0.3">
      <c r="S4658" s="5"/>
      <c r="T4658" s="6"/>
    </row>
    <row r="4659" spans="19:20" x14ac:dyDescent="0.3">
      <c r="S4659" s="3"/>
      <c r="T4659" s="4"/>
    </row>
    <row r="4660" spans="19:20" x14ac:dyDescent="0.3">
      <c r="S4660" s="5"/>
      <c r="T4660" s="6"/>
    </row>
    <row r="4661" spans="19:20" x14ac:dyDescent="0.3">
      <c r="S4661" s="3"/>
      <c r="T4661" s="4"/>
    </row>
    <row r="4662" spans="19:20" x14ac:dyDescent="0.3">
      <c r="S4662" s="5"/>
      <c r="T4662" s="6"/>
    </row>
    <row r="4663" spans="19:20" x14ac:dyDescent="0.3">
      <c r="S4663" s="3"/>
      <c r="T4663" s="4"/>
    </row>
    <row r="4664" spans="19:20" x14ac:dyDescent="0.3">
      <c r="S4664" s="5"/>
      <c r="T4664" s="6"/>
    </row>
    <row r="4665" spans="19:20" x14ac:dyDescent="0.3">
      <c r="S4665" s="3"/>
      <c r="T4665" s="4"/>
    </row>
    <row r="4666" spans="19:20" x14ac:dyDescent="0.3">
      <c r="S4666" s="5"/>
      <c r="T4666" s="6"/>
    </row>
    <row r="4667" spans="19:20" x14ac:dyDescent="0.3">
      <c r="S4667" s="3"/>
      <c r="T4667" s="4"/>
    </row>
    <row r="4668" spans="19:20" x14ac:dyDescent="0.3">
      <c r="S4668" s="5"/>
      <c r="T4668" s="6"/>
    </row>
    <row r="4669" spans="19:20" x14ac:dyDescent="0.3">
      <c r="S4669" s="3"/>
      <c r="T4669" s="4"/>
    </row>
    <row r="4670" spans="19:20" x14ac:dyDescent="0.3">
      <c r="S4670" s="5"/>
      <c r="T4670" s="6"/>
    </row>
    <row r="4671" spans="19:20" x14ac:dyDescent="0.3">
      <c r="S4671" s="3"/>
      <c r="T4671" s="4"/>
    </row>
    <row r="4672" spans="19:20" x14ac:dyDescent="0.3">
      <c r="S4672" s="5"/>
      <c r="T4672" s="6"/>
    </row>
    <row r="4673" spans="19:20" x14ac:dyDescent="0.3">
      <c r="S4673" s="3"/>
      <c r="T4673" s="4"/>
    </row>
    <row r="4674" spans="19:20" x14ac:dyDescent="0.3">
      <c r="S4674" s="5"/>
      <c r="T4674" s="6"/>
    </row>
    <row r="4675" spans="19:20" x14ac:dyDescent="0.3">
      <c r="S4675" s="3"/>
      <c r="T4675" s="4"/>
    </row>
    <row r="4676" spans="19:20" x14ac:dyDescent="0.3">
      <c r="S4676" s="5"/>
      <c r="T4676" s="6"/>
    </row>
    <row r="4677" spans="19:20" x14ac:dyDescent="0.3">
      <c r="S4677" s="3"/>
      <c r="T4677" s="4"/>
    </row>
    <row r="4678" spans="19:20" x14ac:dyDescent="0.3">
      <c r="S4678" s="5"/>
      <c r="T4678" s="6"/>
    </row>
    <row r="4679" spans="19:20" x14ac:dyDescent="0.3">
      <c r="S4679" s="3"/>
      <c r="T4679" s="4"/>
    </row>
    <row r="4680" spans="19:20" x14ac:dyDescent="0.3">
      <c r="S4680" s="5"/>
      <c r="T4680" s="6"/>
    </row>
    <row r="4681" spans="19:20" x14ac:dyDescent="0.3">
      <c r="S4681" s="3"/>
      <c r="T4681" s="4"/>
    </row>
    <row r="4682" spans="19:20" x14ac:dyDescent="0.3">
      <c r="S4682" s="5"/>
      <c r="T4682" s="6"/>
    </row>
    <row r="4683" spans="19:20" x14ac:dyDescent="0.3">
      <c r="S4683" s="3"/>
      <c r="T4683" s="4"/>
    </row>
    <row r="4684" spans="19:20" x14ac:dyDescent="0.3">
      <c r="S4684" s="5"/>
      <c r="T4684" s="6"/>
    </row>
    <row r="4685" spans="19:20" x14ac:dyDescent="0.3">
      <c r="S4685" s="3"/>
      <c r="T4685" s="4"/>
    </row>
    <row r="4686" spans="19:20" x14ac:dyDescent="0.3">
      <c r="S4686" s="5"/>
      <c r="T4686" s="6"/>
    </row>
    <row r="4687" spans="19:20" x14ac:dyDescent="0.3">
      <c r="S4687" s="3"/>
      <c r="T4687" s="4"/>
    </row>
    <row r="4688" spans="19:20" x14ac:dyDescent="0.3">
      <c r="S4688" s="5"/>
      <c r="T4688" s="6"/>
    </row>
    <row r="4689" spans="19:20" x14ac:dyDescent="0.3">
      <c r="S4689" s="3"/>
      <c r="T4689" s="4"/>
    </row>
    <row r="4690" spans="19:20" x14ac:dyDescent="0.3">
      <c r="S4690" s="5"/>
      <c r="T4690" s="6"/>
    </row>
    <row r="4691" spans="19:20" x14ac:dyDescent="0.3">
      <c r="S4691" s="3"/>
      <c r="T4691" s="4"/>
    </row>
    <row r="4692" spans="19:20" x14ac:dyDescent="0.3">
      <c r="S4692" s="5"/>
      <c r="T4692" s="6"/>
    </row>
    <row r="4693" spans="19:20" x14ac:dyDescent="0.3">
      <c r="S4693" s="3"/>
      <c r="T4693" s="4"/>
    </row>
    <row r="4694" spans="19:20" x14ac:dyDescent="0.3">
      <c r="S4694" s="5"/>
      <c r="T4694" s="6"/>
    </row>
    <row r="4695" spans="19:20" x14ac:dyDescent="0.3">
      <c r="S4695" s="3"/>
      <c r="T4695" s="4"/>
    </row>
    <row r="4696" spans="19:20" x14ac:dyDescent="0.3">
      <c r="S4696" s="5"/>
      <c r="T4696" s="6"/>
    </row>
    <row r="4697" spans="19:20" x14ac:dyDescent="0.3">
      <c r="S4697" s="3"/>
      <c r="T4697" s="4"/>
    </row>
    <row r="4698" spans="19:20" x14ac:dyDescent="0.3">
      <c r="S4698" s="5"/>
      <c r="T4698" s="6"/>
    </row>
    <row r="4699" spans="19:20" x14ac:dyDescent="0.3">
      <c r="S4699" s="3"/>
      <c r="T4699" s="4"/>
    </row>
    <row r="4700" spans="19:20" x14ac:dyDescent="0.3">
      <c r="S4700" s="5"/>
      <c r="T4700" s="6"/>
    </row>
    <row r="4701" spans="19:20" x14ac:dyDescent="0.3">
      <c r="S4701" s="3"/>
      <c r="T4701" s="4"/>
    </row>
    <row r="4702" spans="19:20" x14ac:dyDescent="0.3">
      <c r="S4702" s="5"/>
      <c r="T4702" s="6"/>
    </row>
    <row r="4703" spans="19:20" x14ac:dyDescent="0.3">
      <c r="S4703" s="3"/>
      <c r="T4703" s="4"/>
    </row>
    <row r="4704" spans="19:20" x14ac:dyDescent="0.3">
      <c r="S4704" s="5"/>
      <c r="T4704" s="6"/>
    </row>
    <row r="4705" spans="19:20" x14ac:dyDescent="0.3">
      <c r="S4705" s="3"/>
      <c r="T4705" s="4"/>
    </row>
    <row r="4706" spans="19:20" x14ac:dyDescent="0.3">
      <c r="S4706" s="5"/>
      <c r="T4706" s="6"/>
    </row>
    <row r="4707" spans="19:20" x14ac:dyDescent="0.3">
      <c r="S4707" s="3"/>
      <c r="T4707" s="4"/>
    </row>
    <row r="4708" spans="19:20" x14ac:dyDescent="0.3">
      <c r="S4708" s="5"/>
      <c r="T4708" s="6"/>
    </row>
    <row r="4709" spans="19:20" x14ac:dyDescent="0.3">
      <c r="S4709" s="3"/>
      <c r="T4709" s="4"/>
    </row>
    <row r="4710" spans="19:20" x14ac:dyDescent="0.3">
      <c r="S4710" s="5"/>
      <c r="T4710" s="6"/>
    </row>
    <row r="4711" spans="19:20" x14ac:dyDescent="0.3">
      <c r="S4711" s="3"/>
      <c r="T4711" s="4"/>
    </row>
    <row r="4712" spans="19:20" x14ac:dyDescent="0.3">
      <c r="S4712" s="5"/>
      <c r="T4712" s="6"/>
    </row>
    <row r="4713" spans="19:20" x14ac:dyDescent="0.3">
      <c r="S4713" s="3"/>
      <c r="T4713" s="4"/>
    </row>
    <row r="4714" spans="19:20" x14ac:dyDescent="0.3">
      <c r="S4714" s="5"/>
      <c r="T4714" s="6"/>
    </row>
    <row r="4715" spans="19:20" x14ac:dyDescent="0.3">
      <c r="S4715" s="3"/>
      <c r="T4715" s="4"/>
    </row>
    <row r="4716" spans="19:20" x14ac:dyDescent="0.3">
      <c r="S4716" s="5"/>
      <c r="T4716" s="6"/>
    </row>
    <row r="4717" spans="19:20" x14ac:dyDescent="0.3">
      <c r="S4717" s="3"/>
      <c r="T4717" s="4"/>
    </row>
    <row r="4718" spans="19:20" x14ac:dyDescent="0.3">
      <c r="S4718" s="5"/>
      <c r="T4718" s="6"/>
    </row>
    <row r="4719" spans="19:20" x14ac:dyDescent="0.3">
      <c r="S4719" s="3"/>
      <c r="T4719" s="4"/>
    </row>
    <row r="4720" spans="19:20" x14ac:dyDescent="0.3">
      <c r="S4720" s="5"/>
      <c r="T4720" s="6"/>
    </row>
    <row r="4721" spans="19:20" x14ac:dyDescent="0.3">
      <c r="S4721" s="3"/>
      <c r="T4721" s="4"/>
    </row>
    <row r="4722" spans="19:20" x14ac:dyDescent="0.3">
      <c r="S4722" s="5"/>
      <c r="T4722" s="6"/>
    </row>
    <row r="4723" spans="19:20" x14ac:dyDescent="0.3">
      <c r="S4723" s="3"/>
      <c r="T4723" s="4"/>
    </row>
    <row r="4724" spans="19:20" x14ac:dyDescent="0.3">
      <c r="S4724" s="5"/>
      <c r="T4724" s="6"/>
    </row>
    <row r="4725" spans="19:20" x14ac:dyDescent="0.3">
      <c r="S4725" s="3"/>
      <c r="T4725" s="4"/>
    </row>
    <row r="4726" spans="19:20" x14ac:dyDescent="0.3">
      <c r="S4726" s="5"/>
      <c r="T4726" s="6"/>
    </row>
    <row r="4727" spans="19:20" x14ac:dyDescent="0.3">
      <c r="S4727" s="3"/>
      <c r="T4727" s="4"/>
    </row>
    <row r="4728" spans="19:20" x14ac:dyDescent="0.3">
      <c r="S4728" s="5"/>
      <c r="T4728" s="6"/>
    </row>
    <row r="4729" spans="19:20" x14ac:dyDescent="0.3">
      <c r="S4729" s="3"/>
      <c r="T4729" s="4"/>
    </row>
    <row r="4730" spans="19:20" x14ac:dyDescent="0.3">
      <c r="S4730" s="5"/>
      <c r="T4730" s="6"/>
    </row>
    <row r="4731" spans="19:20" x14ac:dyDescent="0.3">
      <c r="S4731" s="3"/>
      <c r="T4731" s="4"/>
    </row>
    <row r="4732" spans="19:20" x14ac:dyDescent="0.3">
      <c r="S4732" s="5"/>
      <c r="T4732" s="6"/>
    </row>
    <row r="4733" spans="19:20" x14ac:dyDescent="0.3">
      <c r="S4733" s="3"/>
      <c r="T4733" s="4"/>
    </row>
    <row r="4734" spans="19:20" x14ac:dyDescent="0.3">
      <c r="S4734" s="5"/>
      <c r="T4734" s="6"/>
    </row>
    <row r="4735" spans="19:20" x14ac:dyDescent="0.3">
      <c r="S4735" s="3"/>
      <c r="T4735" s="4"/>
    </row>
    <row r="4736" spans="19:20" x14ac:dyDescent="0.3">
      <c r="S4736" s="5"/>
      <c r="T4736" s="6"/>
    </row>
    <row r="4737" spans="19:20" x14ac:dyDescent="0.3">
      <c r="S4737" s="3"/>
      <c r="T4737" s="4"/>
    </row>
    <row r="4738" spans="19:20" x14ac:dyDescent="0.3">
      <c r="S4738" s="5"/>
      <c r="T4738" s="6"/>
    </row>
    <row r="4739" spans="19:20" x14ac:dyDescent="0.3">
      <c r="S4739" s="3"/>
      <c r="T4739" s="4"/>
    </row>
    <row r="4740" spans="19:20" x14ac:dyDescent="0.3">
      <c r="S4740" s="5"/>
      <c r="T4740" s="6"/>
    </row>
    <row r="4741" spans="19:20" x14ac:dyDescent="0.3">
      <c r="S4741" s="3"/>
      <c r="T4741" s="4"/>
    </row>
    <row r="4742" spans="19:20" x14ac:dyDescent="0.3">
      <c r="S4742" s="5"/>
      <c r="T4742" s="6"/>
    </row>
    <row r="4743" spans="19:20" x14ac:dyDescent="0.3">
      <c r="S4743" s="3"/>
      <c r="T4743" s="4"/>
    </row>
    <row r="4744" spans="19:20" x14ac:dyDescent="0.3">
      <c r="S4744" s="5"/>
      <c r="T4744" s="6"/>
    </row>
    <row r="4745" spans="19:20" x14ac:dyDescent="0.3">
      <c r="S4745" s="3"/>
      <c r="T4745" s="4"/>
    </row>
    <row r="4746" spans="19:20" x14ac:dyDescent="0.3">
      <c r="S4746" s="5"/>
      <c r="T4746" s="6"/>
    </row>
    <row r="4747" spans="19:20" x14ac:dyDescent="0.3">
      <c r="S4747" s="3"/>
      <c r="T4747" s="4"/>
    </row>
    <row r="4748" spans="19:20" x14ac:dyDescent="0.3">
      <c r="S4748" s="5"/>
      <c r="T4748" s="6"/>
    </row>
    <row r="4749" spans="19:20" x14ac:dyDescent="0.3">
      <c r="S4749" s="3"/>
      <c r="T4749" s="4"/>
    </row>
    <row r="4750" spans="19:20" x14ac:dyDescent="0.3">
      <c r="S4750" s="5"/>
      <c r="T4750" s="6"/>
    </row>
    <row r="4751" spans="19:20" x14ac:dyDescent="0.3">
      <c r="S4751" s="3"/>
      <c r="T4751" s="4"/>
    </row>
    <row r="4752" spans="19:20" x14ac:dyDescent="0.3">
      <c r="S4752" s="5"/>
      <c r="T4752" s="6"/>
    </row>
    <row r="4753" spans="19:20" x14ac:dyDescent="0.3">
      <c r="S4753" s="3"/>
      <c r="T4753" s="4"/>
    </row>
    <row r="4754" spans="19:20" x14ac:dyDescent="0.3">
      <c r="S4754" s="5"/>
      <c r="T4754" s="6"/>
    </row>
    <row r="4755" spans="19:20" x14ac:dyDescent="0.3">
      <c r="S4755" s="3"/>
      <c r="T4755" s="4"/>
    </row>
    <row r="4756" spans="19:20" x14ac:dyDescent="0.3">
      <c r="S4756" s="5"/>
      <c r="T4756" s="6"/>
    </row>
    <row r="4757" spans="19:20" x14ac:dyDescent="0.3">
      <c r="S4757" s="3"/>
      <c r="T4757" s="4"/>
    </row>
    <row r="4758" spans="19:20" x14ac:dyDescent="0.3">
      <c r="S4758" s="5"/>
      <c r="T4758" s="6"/>
    </row>
    <row r="4759" spans="19:20" x14ac:dyDescent="0.3">
      <c r="S4759" s="3"/>
      <c r="T4759" s="4"/>
    </row>
    <row r="4760" spans="19:20" x14ac:dyDescent="0.3">
      <c r="S4760" s="5"/>
      <c r="T4760" s="6"/>
    </row>
    <row r="4761" spans="19:20" x14ac:dyDescent="0.3">
      <c r="S4761" s="3"/>
      <c r="T4761" s="4"/>
    </row>
    <row r="4762" spans="19:20" x14ac:dyDescent="0.3">
      <c r="S4762" s="5"/>
      <c r="T4762" s="6"/>
    </row>
    <row r="4763" spans="19:20" x14ac:dyDescent="0.3">
      <c r="S4763" s="3"/>
      <c r="T4763" s="4"/>
    </row>
    <row r="4764" spans="19:20" x14ac:dyDescent="0.3">
      <c r="S4764" s="5"/>
      <c r="T4764" s="6"/>
    </row>
    <row r="4765" spans="19:20" x14ac:dyDescent="0.3">
      <c r="S4765" s="3"/>
      <c r="T4765" s="4"/>
    </row>
    <row r="4766" spans="19:20" x14ac:dyDescent="0.3">
      <c r="S4766" s="5"/>
      <c r="T4766" s="6"/>
    </row>
    <row r="4767" spans="19:20" x14ac:dyDescent="0.3">
      <c r="S4767" s="3"/>
      <c r="T4767" s="4"/>
    </row>
    <row r="4768" spans="19:20" x14ac:dyDescent="0.3">
      <c r="S4768" s="5"/>
      <c r="T4768" s="6"/>
    </row>
    <row r="4769" spans="19:20" x14ac:dyDescent="0.3">
      <c r="S4769" s="3"/>
      <c r="T4769" s="4"/>
    </row>
    <row r="4770" spans="19:20" x14ac:dyDescent="0.3">
      <c r="S4770" s="5"/>
      <c r="T4770" s="6"/>
    </row>
    <row r="4771" spans="19:20" x14ac:dyDescent="0.3">
      <c r="S4771" s="3"/>
      <c r="T4771" s="4"/>
    </row>
    <row r="4772" spans="19:20" x14ac:dyDescent="0.3">
      <c r="S4772" s="5"/>
      <c r="T4772" s="6"/>
    </row>
    <row r="4773" spans="19:20" x14ac:dyDescent="0.3">
      <c r="S4773" s="3"/>
      <c r="T4773" s="4"/>
    </row>
    <row r="4774" spans="19:20" x14ac:dyDescent="0.3">
      <c r="S4774" s="5"/>
      <c r="T4774" s="6"/>
    </row>
    <row r="4775" spans="19:20" x14ac:dyDescent="0.3">
      <c r="S4775" s="3"/>
      <c r="T4775" s="4"/>
    </row>
    <row r="4776" spans="19:20" x14ac:dyDescent="0.3">
      <c r="S4776" s="5"/>
      <c r="T4776" s="6"/>
    </row>
    <row r="4777" spans="19:20" x14ac:dyDescent="0.3">
      <c r="S4777" s="3"/>
      <c r="T4777" s="4"/>
    </row>
    <row r="4778" spans="19:20" x14ac:dyDescent="0.3">
      <c r="S4778" s="5"/>
      <c r="T4778" s="6"/>
    </row>
    <row r="4779" spans="19:20" x14ac:dyDescent="0.3">
      <c r="S4779" s="3"/>
      <c r="T4779" s="4"/>
    </row>
    <row r="4780" spans="19:20" x14ac:dyDescent="0.3">
      <c r="S4780" s="5"/>
      <c r="T4780" s="6"/>
    </row>
    <row r="4781" spans="19:20" x14ac:dyDescent="0.3">
      <c r="S4781" s="3"/>
      <c r="T4781" s="4"/>
    </row>
    <row r="4782" spans="19:20" x14ac:dyDescent="0.3">
      <c r="S4782" s="5"/>
      <c r="T4782" s="6"/>
    </row>
    <row r="4783" spans="19:20" x14ac:dyDescent="0.3">
      <c r="S4783" s="3"/>
      <c r="T4783" s="4"/>
    </row>
    <row r="4784" spans="19:20" x14ac:dyDescent="0.3">
      <c r="S4784" s="5"/>
      <c r="T4784" s="6"/>
    </row>
    <row r="4785" spans="19:20" x14ac:dyDescent="0.3">
      <c r="S4785" s="3"/>
      <c r="T4785" s="4"/>
    </row>
    <row r="4786" spans="19:20" x14ac:dyDescent="0.3">
      <c r="S4786" s="5"/>
      <c r="T4786" s="6"/>
    </row>
    <row r="4787" spans="19:20" x14ac:dyDescent="0.3">
      <c r="S4787" s="3"/>
      <c r="T4787" s="4"/>
    </row>
    <row r="4788" spans="19:20" x14ac:dyDescent="0.3">
      <c r="S4788" s="5"/>
      <c r="T4788" s="6"/>
    </row>
    <row r="4789" spans="19:20" x14ac:dyDescent="0.3">
      <c r="S4789" s="3"/>
      <c r="T4789" s="4"/>
    </row>
    <row r="4790" spans="19:20" x14ac:dyDescent="0.3">
      <c r="S4790" s="5"/>
      <c r="T4790" s="6"/>
    </row>
    <row r="4791" spans="19:20" x14ac:dyDescent="0.3">
      <c r="S4791" s="3"/>
      <c r="T4791" s="4"/>
    </row>
    <row r="4792" spans="19:20" x14ac:dyDescent="0.3">
      <c r="S4792" s="5"/>
      <c r="T4792" s="6"/>
    </row>
    <row r="4793" spans="19:20" x14ac:dyDescent="0.3">
      <c r="S4793" s="3"/>
      <c r="T4793" s="4"/>
    </row>
    <row r="4794" spans="19:20" x14ac:dyDescent="0.3">
      <c r="S4794" s="5"/>
      <c r="T4794" s="6"/>
    </row>
    <row r="4795" spans="19:20" x14ac:dyDescent="0.3">
      <c r="S4795" s="3"/>
      <c r="T4795" s="4"/>
    </row>
    <row r="4796" spans="19:20" x14ac:dyDescent="0.3">
      <c r="S4796" s="5"/>
      <c r="T4796" s="6"/>
    </row>
    <row r="4797" spans="19:20" x14ac:dyDescent="0.3">
      <c r="S4797" s="3"/>
      <c r="T4797" s="4"/>
    </row>
    <row r="4798" spans="19:20" x14ac:dyDescent="0.3">
      <c r="S4798" s="5"/>
      <c r="T4798" s="6"/>
    </row>
    <row r="4799" spans="19:20" x14ac:dyDescent="0.3">
      <c r="S4799" s="3"/>
      <c r="T4799" s="4"/>
    </row>
    <row r="4800" spans="19:20" x14ac:dyDescent="0.3">
      <c r="S4800" s="5"/>
      <c r="T4800" s="6"/>
    </row>
    <row r="4801" spans="19:20" x14ac:dyDescent="0.3">
      <c r="S4801" s="3"/>
      <c r="T4801" s="4"/>
    </row>
    <row r="4802" spans="19:20" x14ac:dyDescent="0.3">
      <c r="S4802" s="5"/>
      <c r="T4802" s="6"/>
    </row>
    <row r="4803" spans="19:20" x14ac:dyDescent="0.3">
      <c r="S4803" s="3"/>
      <c r="T4803" s="4"/>
    </row>
    <row r="4804" spans="19:20" x14ac:dyDescent="0.3">
      <c r="S4804" s="5"/>
      <c r="T4804" s="6"/>
    </row>
    <row r="4805" spans="19:20" x14ac:dyDescent="0.3">
      <c r="S4805" s="3"/>
      <c r="T4805" s="4"/>
    </row>
    <row r="4806" spans="19:20" x14ac:dyDescent="0.3">
      <c r="S4806" s="5"/>
      <c r="T4806" s="6"/>
    </row>
    <row r="4807" spans="19:20" x14ac:dyDescent="0.3">
      <c r="S4807" s="3"/>
      <c r="T4807" s="4"/>
    </row>
    <row r="4808" spans="19:20" x14ac:dyDescent="0.3">
      <c r="S4808" s="5"/>
      <c r="T4808" s="6"/>
    </row>
    <row r="4809" spans="19:20" x14ac:dyDescent="0.3">
      <c r="S4809" s="3"/>
      <c r="T4809" s="4"/>
    </row>
    <row r="4810" spans="19:20" x14ac:dyDescent="0.3">
      <c r="S4810" s="5"/>
      <c r="T4810" s="6"/>
    </row>
    <row r="4811" spans="19:20" x14ac:dyDescent="0.3">
      <c r="S4811" s="3"/>
      <c r="T4811" s="4"/>
    </row>
    <row r="4812" spans="19:20" x14ac:dyDescent="0.3">
      <c r="S4812" s="5"/>
      <c r="T4812" s="6"/>
    </row>
    <row r="4813" spans="19:20" x14ac:dyDescent="0.3">
      <c r="S4813" s="3"/>
      <c r="T4813" s="4"/>
    </row>
    <row r="4814" spans="19:20" x14ac:dyDescent="0.3">
      <c r="S4814" s="5"/>
      <c r="T4814" s="6"/>
    </row>
    <row r="4815" spans="19:20" x14ac:dyDescent="0.3">
      <c r="S4815" s="3"/>
      <c r="T4815" s="4"/>
    </row>
    <row r="4816" spans="19:20" x14ac:dyDescent="0.3">
      <c r="S4816" s="5"/>
      <c r="T4816" s="6"/>
    </row>
    <row r="4817" spans="19:20" x14ac:dyDescent="0.3">
      <c r="S4817" s="3"/>
      <c r="T4817" s="4"/>
    </row>
    <row r="4818" spans="19:20" x14ac:dyDescent="0.3">
      <c r="S4818" s="5"/>
      <c r="T4818" s="6"/>
    </row>
    <row r="4819" spans="19:20" x14ac:dyDescent="0.3">
      <c r="S4819" s="3"/>
      <c r="T4819" s="4"/>
    </row>
    <row r="4820" spans="19:20" x14ac:dyDescent="0.3">
      <c r="S4820" s="5"/>
      <c r="T4820" s="6"/>
    </row>
    <row r="4821" spans="19:20" x14ac:dyDescent="0.3">
      <c r="S4821" s="3"/>
      <c r="T4821" s="4"/>
    </row>
    <row r="4822" spans="19:20" x14ac:dyDescent="0.3">
      <c r="S4822" s="5"/>
      <c r="T4822" s="6"/>
    </row>
    <row r="4823" spans="19:20" x14ac:dyDescent="0.3">
      <c r="S4823" s="3"/>
      <c r="T4823" s="4"/>
    </row>
    <row r="4824" spans="19:20" x14ac:dyDescent="0.3">
      <c r="S4824" s="5"/>
      <c r="T4824" s="6"/>
    </row>
    <row r="4825" spans="19:20" x14ac:dyDescent="0.3">
      <c r="S4825" s="3"/>
      <c r="T4825" s="4"/>
    </row>
    <row r="4826" spans="19:20" x14ac:dyDescent="0.3">
      <c r="S4826" s="5"/>
      <c r="T4826" s="6"/>
    </row>
    <row r="4827" spans="19:20" x14ac:dyDescent="0.3">
      <c r="S4827" s="3"/>
      <c r="T4827" s="4"/>
    </row>
    <row r="4828" spans="19:20" x14ac:dyDescent="0.3">
      <c r="S4828" s="5"/>
      <c r="T4828" s="6"/>
    </row>
    <row r="4829" spans="19:20" x14ac:dyDescent="0.3">
      <c r="S4829" s="3"/>
      <c r="T4829" s="4"/>
    </row>
    <row r="4830" spans="19:20" x14ac:dyDescent="0.3">
      <c r="S4830" s="5"/>
      <c r="T4830" s="6"/>
    </row>
    <row r="4831" spans="19:20" x14ac:dyDescent="0.3">
      <c r="S4831" s="3"/>
      <c r="T4831" s="4"/>
    </row>
    <row r="4832" spans="19:20" x14ac:dyDescent="0.3">
      <c r="S4832" s="5"/>
      <c r="T4832" s="6"/>
    </row>
    <row r="4833" spans="19:20" x14ac:dyDescent="0.3">
      <c r="S4833" s="3"/>
      <c r="T4833" s="4"/>
    </row>
    <row r="4834" spans="19:20" x14ac:dyDescent="0.3">
      <c r="S4834" s="5"/>
      <c r="T4834" s="6"/>
    </row>
    <row r="4835" spans="19:20" x14ac:dyDescent="0.3">
      <c r="S4835" s="3"/>
      <c r="T4835" s="4"/>
    </row>
    <row r="4836" spans="19:20" x14ac:dyDescent="0.3">
      <c r="S4836" s="5"/>
      <c r="T4836" s="6"/>
    </row>
    <row r="4837" spans="19:20" x14ac:dyDescent="0.3">
      <c r="S4837" s="3"/>
      <c r="T4837" s="4"/>
    </row>
    <row r="4838" spans="19:20" x14ac:dyDescent="0.3">
      <c r="S4838" s="5"/>
      <c r="T4838" s="6"/>
    </row>
    <row r="4839" spans="19:20" x14ac:dyDescent="0.3">
      <c r="S4839" s="3"/>
      <c r="T4839" s="4"/>
    </row>
    <row r="4840" spans="19:20" x14ac:dyDescent="0.3">
      <c r="S4840" s="5"/>
      <c r="T4840" s="6"/>
    </row>
    <row r="4841" spans="19:20" x14ac:dyDescent="0.3">
      <c r="S4841" s="3"/>
      <c r="T4841" s="4"/>
    </row>
    <row r="4842" spans="19:20" x14ac:dyDescent="0.3">
      <c r="S4842" s="5"/>
      <c r="T4842" s="6"/>
    </row>
    <row r="4843" spans="19:20" x14ac:dyDescent="0.3">
      <c r="S4843" s="3"/>
      <c r="T4843" s="4"/>
    </row>
    <row r="4844" spans="19:20" x14ac:dyDescent="0.3">
      <c r="S4844" s="5"/>
      <c r="T4844" s="6"/>
    </row>
    <row r="4845" spans="19:20" x14ac:dyDescent="0.3">
      <c r="S4845" s="3"/>
      <c r="T4845" s="4"/>
    </row>
    <row r="4846" spans="19:20" x14ac:dyDescent="0.3">
      <c r="S4846" s="5"/>
      <c r="T4846" s="6"/>
    </row>
    <row r="4847" spans="19:20" x14ac:dyDescent="0.3">
      <c r="S4847" s="3"/>
      <c r="T4847" s="4"/>
    </row>
    <row r="4848" spans="19:20" x14ac:dyDescent="0.3">
      <c r="S4848" s="5"/>
      <c r="T4848" s="6"/>
    </row>
    <row r="4849" spans="19:20" x14ac:dyDescent="0.3">
      <c r="S4849" s="3"/>
      <c r="T4849" s="4"/>
    </row>
    <row r="4850" spans="19:20" x14ac:dyDescent="0.3">
      <c r="S4850" s="5"/>
      <c r="T4850" s="6"/>
    </row>
    <row r="4851" spans="19:20" x14ac:dyDescent="0.3">
      <c r="S4851" s="3"/>
      <c r="T4851" s="4"/>
    </row>
    <row r="4852" spans="19:20" x14ac:dyDescent="0.3">
      <c r="S4852" s="5"/>
      <c r="T4852" s="6"/>
    </row>
    <row r="4853" spans="19:20" x14ac:dyDescent="0.3">
      <c r="S4853" s="3"/>
      <c r="T4853" s="4"/>
    </row>
    <row r="4854" spans="19:20" x14ac:dyDescent="0.3">
      <c r="S4854" s="5"/>
      <c r="T4854" s="6"/>
    </row>
    <row r="4855" spans="19:20" x14ac:dyDescent="0.3">
      <c r="S4855" s="3"/>
      <c r="T4855" s="4"/>
    </row>
    <row r="4856" spans="19:20" x14ac:dyDescent="0.3">
      <c r="S4856" s="5"/>
      <c r="T4856" s="6"/>
    </row>
    <row r="4857" spans="19:20" x14ac:dyDescent="0.3">
      <c r="S4857" s="3"/>
      <c r="T4857" s="4"/>
    </row>
    <row r="4858" spans="19:20" x14ac:dyDescent="0.3">
      <c r="S4858" s="5"/>
      <c r="T4858" s="6"/>
    </row>
    <row r="4859" spans="19:20" x14ac:dyDescent="0.3">
      <c r="S4859" s="3"/>
      <c r="T4859" s="4"/>
    </row>
    <row r="4860" spans="19:20" x14ac:dyDescent="0.3">
      <c r="S4860" s="5"/>
      <c r="T4860" s="6"/>
    </row>
    <row r="4861" spans="19:20" x14ac:dyDescent="0.3">
      <c r="S4861" s="3"/>
      <c r="T4861" s="4"/>
    </row>
    <row r="4862" spans="19:20" x14ac:dyDescent="0.3">
      <c r="S4862" s="5"/>
      <c r="T4862" s="6"/>
    </row>
    <row r="4863" spans="19:20" x14ac:dyDescent="0.3">
      <c r="S4863" s="3"/>
      <c r="T4863" s="4"/>
    </row>
    <row r="4864" spans="19:20" x14ac:dyDescent="0.3">
      <c r="S4864" s="5"/>
      <c r="T4864" s="6"/>
    </row>
    <row r="4865" spans="19:20" x14ac:dyDescent="0.3">
      <c r="S4865" s="3"/>
      <c r="T4865" s="4"/>
    </row>
    <row r="4866" spans="19:20" x14ac:dyDescent="0.3">
      <c r="S4866" s="5"/>
      <c r="T4866" s="6"/>
    </row>
    <row r="4867" spans="19:20" x14ac:dyDescent="0.3">
      <c r="S4867" s="3"/>
      <c r="T4867" s="4"/>
    </row>
    <row r="4868" spans="19:20" x14ac:dyDescent="0.3">
      <c r="S4868" s="5"/>
      <c r="T4868" s="6"/>
    </row>
    <row r="4869" spans="19:20" x14ac:dyDescent="0.3">
      <c r="S4869" s="3"/>
      <c r="T4869" s="4"/>
    </row>
    <row r="4870" spans="19:20" x14ac:dyDescent="0.3">
      <c r="S4870" s="5"/>
      <c r="T4870" s="6"/>
    </row>
    <row r="4871" spans="19:20" x14ac:dyDescent="0.3">
      <c r="S4871" s="3"/>
      <c r="T4871" s="4"/>
    </row>
    <row r="4872" spans="19:20" x14ac:dyDescent="0.3">
      <c r="S4872" s="5"/>
      <c r="T4872" s="6"/>
    </row>
    <row r="4873" spans="19:20" x14ac:dyDescent="0.3">
      <c r="S4873" s="3"/>
      <c r="T4873" s="4"/>
    </row>
    <row r="4874" spans="19:20" x14ac:dyDescent="0.3">
      <c r="S4874" s="5"/>
      <c r="T4874" s="6"/>
    </row>
    <row r="4875" spans="19:20" x14ac:dyDescent="0.3">
      <c r="S4875" s="3"/>
      <c r="T4875" s="4"/>
    </row>
    <row r="4876" spans="19:20" x14ac:dyDescent="0.3">
      <c r="S4876" s="5"/>
      <c r="T4876" s="6"/>
    </row>
    <row r="4877" spans="19:20" x14ac:dyDescent="0.3">
      <c r="S4877" s="3"/>
      <c r="T4877" s="4"/>
    </row>
    <row r="4878" spans="19:20" x14ac:dyDescent="0.3">
      <c r="S4878" s="5"/>
      <c r="T4878" s="6"/>
    </row>
    <row r="4879" spans="19:20" x14ac:dyDescent="0.3">
      <c r="S4879" s="3"/>
      <c r="T4879" s="4"/>
    </row>
    <row r="4880" spans="19:20" x14ac:dyDescent="0.3">
      <c r="S4880" s="5"/>
      <c r="T4880" s="6"/>
    </row>
    <row r="4881" spans="19:20" x14ac:dyDescent="0.3">
      <c r="S4881" s="3"/>
      <c r="T4881" s="4"/>
    </row>
    <row r="4882" spans="19:20" x14ac:dyDescent="0.3">
      <c r="S4882" s="5"/>
      <c r="T4882" s="6"/>
    </row>
    <row r="4883" spans="19:20" x14ac:dyDescent="0.3">
      <c r="S4883" s="3"/>
      <c r="T4883" s="4"/>
    </row>
    <row r="4884" spans="19:20" x14ac:dyDescent="0.3">
      <c r="S4884" s="5"/>
      <c r="T4884" s="6"/>
    </row>
    <row r="4885" spans="19:20" x14ac:dyDescent="0.3">
      <c r="S4885" s="3"/>
      <c r="T4885" s="4"/>
    </row>
    <row r="4886" spans="19:20" x14ac:dyDescent="0.3">
      <c r="S4886" s="5"/>
      <c r="T4886" s="6"/>
    </row>
    <row r="4887" spans="19:20" x14ac:dyDescent="0.3">
      <c r="S4887" s="3"/>
      <c r="T4887" s="4"/>
    </row>
    <row r="4888" spans="19:20" x14ac:dyDescent="0.3">
      <c r="S4888" s="5"/>
      <c r="T4888" s="6"/>
    </row>
    <row r="4889" spans="19:20" x14ac:dyDescent="0.3">
      <c r="S4889" s="3"/>
      <c r="T4889" s="4"/>
    </row>
    <row r="4890" spans="19:20" x14ac:dyDescent="0.3">
      <c r="S4890" s="5"/>
      <c r="T4890" s="6"/>
    </row>
    <row r="4891" spans="19:20" x14ac:dyDescent="0.3">
      <c r="S4891" s="3"/>
      <c r="T4891" s="4"/>
    </row>
    <row r="4892" spans="19:20" x14ac:dyDescent="0.3">
      <c r="S4892" s="5"/>
      <c r="T4892" s="6"/>
    </row>
    <row r="4893" spans="19:20" x14ac:dyDescent="0.3">
      <c r="S4893" s="3"/>
      <c r="T4893" s="4"/>
    </row>
    <row r="4894" spans="19:20" x14ac:dyDescent="0.3">
      <c r="S4894" s="5"/>
      <c r="T4894" s="6"/>
    </row>
    <row r="4895" spans="19:20" x14ac:dyDescent="0.3">
      <c r="S4895" s="3"/>
      <c r="T4895" s="4"/>
    </row>
    <row r="4896" spans="19:20" x14ac:dyDescent="0.3">
      <c r="S4896" s="5"/>
      <c r="T4896" s="6"/>
    </row>
    <row r="4897" spans="19:20" x14ac:dyDescent="0.3">
      <c r="S4897" s="3"/>
      <c r="T4897" s="4"/>
    </row>
    <row r="4898" spans="19:20" x14ac:dyDescent="0.3">
      <c r="S4898" s="5"/>
      <c r="T4898" s="6"/>
    </row>
    <row r="4899" spans="19:20" x14ac:dyDescent="0.3">
      <c r="S4899" s="3"/>
      <c r="T4899" s="4"/>
    </row>
    <row r="4900" spans="19:20" x14ac:dyDescent="0.3">
      <c r="S4900" s="5"/>
      <c r="T4900" s="6"/>
    </row>
    <row r="4901" spans="19:20" x14ac:dyDescent="0.3">
      <c r="S4901" s="3"/>
      <c r="T4901" s="4"/>
    </row>
    <row r="4902" spans="19:20" x14ac:dyDescent="0.3">
      <c r="S4902" s="5"/>
      <c r="T4902" s="6"/>
    </row>
    <row r="4903" spans="19:20" x14ac:dyDescent="0.3">
      <c r="S4903" s="3"/>
      <c r="T4903" s="4"/>
    </row>
    <row r="4904" spans="19:20" x14ac:dyDescent="0.3">
      <c r="S4904" s="5"/>
      <c r="T4904" s="6"/>
    </row>
    <row r="4905" spans="19:20" x14ac:dyDescent="0.3">
      <c r="S4905" s="3"/>
      <c r="T4905" s="4"/>
    </row>
    <row r="4906" spans="19:20" x14ac:dyDescent="0.3">
      <c r="S4906" s="5"/>
      <c r="T4906" s="6"/>
    </row>
    <row r="4907" spans="19:20" x14ac:dyDescent="0.3">
      <c r="S4907" s="3"/>
      <c r="T4907" s="4"/>
    </row>
    <row r="4908" spans="19:20" x14ac:dyDescent="0.3">
      <c r="S4908" s="5"/>
      <c r="T4908" s="6"/>
    </row>
    <row r="4909" spans="19:20" x14ac:dyDescent="0.3">
      <c r="S4909" s="3"/>
      <c r="T4909" s="4"/>
    </row>
    <row r="4910" spans="19:20" x14ac:dyDescent="0.3">
      <c r="S4910" s="5"/>
      <c r="T4910" s="6"/>
    </row>
    <row r="4911" spans="19:20" x14ac:dyDescent="0.3">
      <c r="S4911" s="3"/>
      <c r="T4911" s="4"/>
    </row>
    <row r="4912" spans="19:20" x14ac:dyDescent="0.3">
      <c r="S4912" s="5"/>
      <c r="T4912" s="6"/>
    </row>
    <row r="4913" spans="19:20" x14ac:dyDescent="0.3">
      <c r="S4913" s="3"/>
      <c r="T4913" s="4"/>
    </row>
    <row r="4914" spans="19:20" x14ac:dyDescent="0.3">
      <c r="S4914" s="5"/>
      <c r="T4914" s="6"/>
    </row>
    <row r="4915" spans="19:20" x14ac:dyDescent="0.3">
      <c r="S4915" s="3"/>
      <c r="T4915" s="4"/>
    </row>
    <row r="4916" spans="19:20" x14ac:dyDescent="0.3">
      <c r="S4916" s="5"/>
      <c r="T4916" s="6"/>
    </row>
    <row r="4917" spans="19:20" x14ac:dyDescent="0.3">
      <c r="S4917" s="3"/>
      <c r="T4917" s="4"/>
    </row>
    <row r="4918" spans="19:20" x14ac:dyDescent="0.3">
      <c r="S4918" s="5"/>
      <c r="T4918" s="6"/>
    </row>
    <row r="4919" spans="19:20" x14ac:dyDescent="0.3">
      <c r="S4919" s="3"/>
      <c r="T4919" s="4"/>
    </row>
    <row r="4920" spans="19:20" x14ac:dyDescent="0.3">
      <c r="S4920" s="5"/>
      <c r="T4920" s="6"/>
    </row>
    <row r="4921" spans="19:20" x14ac:dyDescent="0.3">
      <c r="S4921" s="3"/>
      <c r="T4921" s="4"/>
    </row>
    <row r="4922" spans="19:20" x14ac:dyDescent="0.3">
      <c r="S4922" s="5"/>
      <c r="T4922" s="6"/>
    </row>
    <row r="4923" spans="19:20" x14ac:dyDescent="0.3">
      <c r="S4923" s="3"/>
      <c r="T4923" s="4"/>
    </row>
    <row r="4924" spans="19:20" x14ac:dyDescent="0.3">
      <c r="S4924" s="5"/>
      <c r="T4924" s="6"/>
    </row>
    <row r="4925" spans="19:20" x14ac:dyDescent="0.3">
      <c r="S4925" s="3"/>
      <c r="T4925" s="4"/>
    </row>
    <row r="4926" spans="19:20" x14ac:dyDescent="0.3">
      <c r="S4926" s="5"/>
      <c r="T4926" s="6"/>
    </row>
    <row r="4927" spans="19:20" x14ac:dyDescent="0.3">
      <c r="S4927" s="3"/>
      <c r="T4927" s="4"/>
    </row>
    <row r="4928" spans="19:20" x14ac:dyDescent="0.3">
      <c r="S4928" s="5"/>
      <c r="T4928" s="6"/>
    </row>
    <row r="4929" spans="19:20" x14ac:dyDescent="0.3">
      <c r="S4929" s="3"/>
      <c r="T4929" s="4"/>
    </row>
    <row r="4930" spans="19:20" x14ac:dyDescent="0.3">
      <c r="S4930" s="5"/>
      <c r="T4930" s="6"/>
    </row>
    <row r="4931" spans="19:20" x14ac:dyDescent="0.3">
      <c r="S4931" s="3"/>
      <c r="T4931" s="4"/>
    </row>
    <row r="4932" spans="19:20" x14ac:dyDescent="0.3">
      <c r="S4932" s="5"/>
      <c r="T4932" s="6"/>
    </row>
    <row r="4933" spans="19:20" x14ac:dyDescent="0.3">
      <c r="S4933" s="3"/>
      <c r="T4933" s="4"/>
    </row>
    <row r="4934" spans="19:20" x14ac:dyDescent="0.3">
      <c r="S4934" s="5"/>
      <c r="T4934" s="6"/>
    </row>
    <row r="4935" spans="19:20" x14ac:dyDescent="0.3">
      <c r="S4935" s="3"/>
      <c r="T4935" s="4"/>
    </row>
    <row r="4936" spans="19:20" x14ac:dyDescent="0.3">
      <c r="S4936" s="5"/>
      <c r="T4936" s="6"/>
    </row>
    <row r="4937" spans="19:20" x14ac:dyDescent="0.3">
      <c r="S4937" s="3"/>
      <c r="T4937" s="4"/>
    </row>
    <row r="4938" spans="19:20" x14ac:dyDescent="0.3">
      <c r="S4938" s="5"/>
      <c r="T4938" s="6"/>
    </row>
    <row r="4939" spans="19:20" x14ac:dyDescent="0.3">
      <c r="S4939" s="3"/>
      <c r="T4939" s="4"/>
    </row>
    <row r="4940" spans="19:20" x14ac:dyDescent="0.3">
      <c r="S4940" s="5"/>
      <c r="T4940" s="6"/>
    </row>
    <row r="4941" spans="19:20" x14ac:dyDescent="0.3">
      <c r="S4941" s="3"/>
      <c r="T4941" s="4"/>
    </row>
    <row r="4942" spans="19:20" x14ac:dyDescent="0.3">
      <c r="S4942" s="5"/>
      <c r="T4942" s="6"/>
    </row>
    <row r="4943" spans="19:20" x14ac:dyDescent="0.3">
      <c r="S4943" s="3"/>
      <c r="T4943" s="4"/>
    </row>
    <row r="4944" spans="19:20" x14ac:dyDescent="0.3">
      <c r="S4944" s="5"/>
      <c r="T4944" s="6"/>
    </row>
    <row r="4945" spans="19:20" x14ac:dyDescent="0.3">
      <c r="S4945" s="3"/>
      <c r="T4945" s="4"/>
    </row>
    <row r="4946" spans="19:20" x14ac:dyDescent="0.3">
      <c r="S4946" s="5"/>
      <c r="T4946" s="6"/>
    </row>
    <row r="4947" spans="19:20" x14ac:dyDescent="0.3">
      <c r="S4947" s="3"/>
      <c r="T4947" s="4"/>
    </row>
    <row r="4948" spans="19:20" x14ac:dyDescent="0.3">
      <c r="S4948" s="5"/>
      <c r="T4948" s="6"/>
    </row>
    <row r="4949" spans="19:20" x14ac:dyDescent="0.3">
      <c r="S4949" s="3"/>
      <c r="T4949" s="4"/>
    </row>
    <row r="4950" spans="19:20" x14ac:dyDescent="0.3">
      <c r="S4950" s="5"/>
      <c r="T4950" s="6"/>
    </row>
    <row r="4951" spans="19:20" x14ac:dyDescent="0.3">
      <c r="S4951" s="3"/>
      <c r="T4951" s="4"/>
    </row>
    <row r="4952" spans="19:20" x14ac:dyDescent="0.3">
      <c r="S4952" s="5"/>
      <c r="T4952" s="6"/>
    </row>
    <row r="4953" spans="19:20" x14ac:dyDescent="0.3">
      <c r="S4953" s="3"/>
      <c r="T4953" s="4"/>
    </row>
    <row r="4954" spans="19:20" x14ac:dyDescent="0.3">
      <c r="S4954" s="5"/>
      <c r="T4954" s="6"/>
    </row>
    <row r="4955" spans="19:20" x14ac:dyDescent="0.3">
      <c r="S4955" s="3"/>
      <c r="T4955" s="4"/>
    </row>
    <row r="4956" spans="19:20" x14ac:dyDescent="0.3">
      <c r="S4956" s="5"/>
      <c r="T4956" s="6"/>
    </row>
    <row r="4957" spans="19:20" x14ac:dyDescent="0.3">
      <c r="S4957" s="3"/>
      <c r="T4957" s="4"/>
    </row>
    <row r="4958" spans="19:20" x14ac:dyDescent="0.3">
      <c r="S4958" s="5"/>
      <c r="T4958" s="6"/>
    </row>
    <row r="4959" spans="19:20" x14ac:dyDescent="0.3">
      <c r="S4959" s="3"/>
      <c r="T4959" s="4"/>
    </row>
    <row r="4960" spans="19:20" x14ac:dyDescent="0.3">
      <c r="S4960" s="5"/>
      <c r="T4960" s="6"/>
    </row>
    <row r="4961" spans="19:20" x14ac:dyDescent="0.3">
      <c r="S4961" s="3"/>
      <c r="T4961" s="4"/>
    </row>
    <row r="4962" spans="19:20" x14ac:dyDescent="0.3">
      <c r="S4962" s="5"/>
      <c r="T4962" s="6"/>
    </row>
    <row r="4963" spans="19:20" x14ac:dyDescent="0.3">
      <c r="S4963" s="3"/>
      <c r="T4963" s="4"/>
    </row>
    <row r="4964" spans="19:20" x14ac:dyDescent="0.3">
      <c r="S4964" s="5"/>
      <c r="T4964" s="6"/>
    </row>
    <row r="4965" spans="19:20" x14ac:dyDescent="0.3">
      <c r="S4965" s="3"/>
      <c r="T4965" s="4"/>
    </row>
    <row r="4966" spans="19:20" x14ac:dyDescent="0.3">
      <c r="S4966" s="5"/>
      <c r="T4966" s="6"/>
    </row>
    <row r="4967" spans="19:20" x14ac:dyDescent="0.3">
      <c r="S4967" s="3"/>
      <c r="T4967" s="4"/>
    </row>
    <row r="4968" spans="19:20" x14ac:dyDescent="0.3">
      <c r="S4968" s="5"/>
      <c r="T4968" s="6"/>
    </row>
    <row r="4969" spans="19:20" x14ac:dyDescent="0.3">
      <c r="S4969" s="3"/>
      <c r="T4969" s="4"/>
    </row>
    <row r="4970" spans="19:20" x14ac:dyDescent="0.3">
      <c r="S4970" s="5"/>
      <c r="T4970" s="6"/>
    </row>
    <row r="4971" spans="19:20" x14ac:dyDescent="0.3">
      <c r="S4971" s="3"/>
      <c r="T4971" s="4"/>
    </row>
    <row r="4972" spans="19:20" x14ac:dyDescent="0.3">
      <c r="S4972" s="5"/>
      <c r="T4972" s="6"/>
    </row>
    <row r="4973" spans="19:20" x14ac:dyDescent="0.3">
      <c r="S4973" s="3"/>
      <c r="T4973" s="4"/>
    </row>
    <row r="4974" spans="19:20" x14ac:dyDescent="0.3">
      <c r="S4974" s="5"/>
      <c r="T4974" s="6"/>
    </row>
    <row r="4975" spans="19:20" x14ac:dyDescent="0.3">
      <c r="S4975" s="3"/>
      <c r="T4975" s="4"/>
    </row>
    <row r="4976" spans="19:20" x14ac:dyDescent="0.3">
      <c r="S4976" s="5"/>
      <c r="T4976" s="6"/>
    </row>
    <row r="4977" spans="19:20" x14ac:dyDescent="0.3">
      <c r="S4977" s="3"/>
      <c r="T4977" s="4"/>
    </row>
    <row r="4978" spans="19:20" x14ac:dyDescent="0.3">
      <c r="S4978" s="5"/>
      <c r="T4978" s="6"/>
    </row>
    <row r="4979" spans="19:20" x14ac:dyDescent="0.3">
      <c r="S4979" s="3"/>
      <c r="T4979" s="4"/>
    </row>
    <row r="4980" spans="19:20" x14ac:dyDescent="0.3">
      <c r="S4980" s="5"/>
      <c r="T4980" s="6"/>
    </row>
    <row r="4981" spans="19:20" x14ac:dyDescent="0.3">
      <c r="S4981" s="3"/>
      <c r="T4981" s="4"/>
    </row>
    <row r="4982" spans="19:20" x14ac:dyDescent="0.3">
      <c r="S4982" s="5"/>
      <c r="T4982" s="6"/>
    </row>
    <row r="4983" spans="19:20" x14ac:dyDescent="0.3">
      <c r="S4983" s="3"/>
      <c r="T4983" s="4"/>
    </row>
    <row r="4984" spans="19:20" x14ac:dyDescent="0.3">
      <c r="S4984" s="5"/>
      <c r="T4984" s="6"/>
    </row>
    <row r="4985" spans="19:20" x14ac:dyDescent="0.3">
      <c r="S4985" s="3"/>
      <c r="T4985" s="4"/>
    </row>
    <row r="4986" spans="19:20" x14ac:dyDescent="0.3">
      <c r="S4986" s="5"/>
      <c r="T4986" s="6"/>
    </row>
    <row r="4987" spans="19:20" x14ac:dyDescent="0.3">
      <c r="S4987" s="3"/>
      <c r="T4987" s="4"/>
    </row>
    <row r="4988" spans="19:20" x14ac:dyDescent="0.3">
      <c r="S4988" s="5"/>
      <c r="T4988" s="6"/>
    </row>
    <row r="4989" spans="19:20" x14ac:dyDescent="0.3">
      <c r="S4989" s="3"/>
      <c r="T4989" s="4"/>
    </row>
    <row r="4990" spans="19:20" x14ac:dyDescent="0.3">
      <c r="S4990" s="5"/>
      <c r="T4990" s="6"/>
    </row>
    <row r="4991" spans="19:20" x14ac:dyDescent="0.3">
      <c r="S4991" s="3"/>
      <c r="T4991" s="4"/>
    </row>
    <row r="4992" spans="19:20" x14ac:dyDescent="0.3">
      <c r="S4992" s="5"/>
      <c r="T4992" s="6"/>
    </row>
    <row r="4993" spans="19:20" x14ac:dyDescent="0.3">
      <c r="S4993" s="3"/>
      <c r="T4993" s="4"/>
    </row>
    <row r="4994" spans="19:20" x14ac:dyDescent="0.3">
      <c r="S4994" s="5"/>
      <c r="T4994" s="6"/>
    </row>
    <row r="4995" spans="19:20" x14ac:dyDescent="0.3">
      <c r="S4995" s="3"/>
      <c r="T4995" s="4"/>
    </row>
    <row r="4996" spans="19:20" x14ac:dyDescent="0.3">
      <c r="S4996" s="5"/>
      <c r="T4996" s="6"/>
    </row>
    <row r="4997" spans="19:20" x14ac:dyDescent="0.3">
      <c r="S4997" s="3"/>
      <c r="T4997" s="4"/>
    </row>
    <row r="4998" spans="19:20" x14ac:dyDescent="0.3">
      <c r="S4998" s="5"/>
      <c r="T4998" s="6"/>
    </row>
    <row r="4999" spans="19:20" x14ac:dyDescent="0.3">
      <c r="S4999" s="3"/>
      <c r="T4999" s="4"/>
    </row>
    <row r="5000" spans="19:20" x14ac:dyDescent="0.3">
      <c r="S5000" s="5"/>
      <c r="T5000" s="6"/>
    </row>
    <row r="5001" spans="19:20" x14ac:dyDescent="0.3">
      <c r="S5001" s="3"/>
      <c r="T5001" s="4"/>
    </row>
    <row r="5002" spans="19:20" x14ac:dyDescent="0.3">
      <c r="S5002" s="5"/>
      <c r="T5002" s="6"/>
    </row>
    <row r="5003" spans="19:20" x14ac:dyDescent="0.3">
      <c r="S5003" s="3"/>
      <c r="T5003" s="4"/>
    </row>
    <row r="5004" spans="19:20" x14ac:dyDescent="0.3">
      <c r="S5004" s="5"/>
      <c r="T5004" s="6"/>
    </row>
    <row r="5005" spans="19:20" x14ac:dyDescent="0.3">
      <c r="S5005" s="3"/>
      <c r="T5005" s="4"/>
    </row>
    <row r="5006" spans="19:20" x14ac:dyDescent="0.3">
      <c r="S5006" s="5"/>
      <c r="T5006" s="6"/>
    </row>
    <row r="5007" spans="19:20" x14ac:dyDescent="0.3">
      <c r="S5007" s="3"/>
      <c r="T5007" s="4"/>
    </row>
    <row r="5008" spans="19:20" x14ac:dyDescent="0.3">
      <c r="S5008" s="5"/>
      <c r="T5008" s="6"/>
    </row>
    <row r="5009" spans="19:20" x14ac:dyDescent="0.3">
      <c r="S5009" s="3"/>
      <c r="T5009" s="4"/>
    </row>
    <row r="5010" spans="19:20" x14ac:dyDescent="0.3">
      <c r="S5010" s="5"/>
      <c r="T5010" s="6"/>
    </row>
    <row r="5011" spans="19:20" x14ac:dyDescent="0.3">
      <c r="S5011" s="3"/>
      <c r="T5011" s="4"/>
    </row>
    <row r="5012" spans="19:20" x14ac:dyDescent="0.3">
      <c r="S5012" s="5"/>
      <c r="T5012" s="6"/>
    </row>
    <row r="5013" spans="19:20" x14ac:dyDescent="0.3">
      <c r="S5013" s="3"/>
      <c r="T5013" s="4"/>
    </row>
    <row r="5014" spans="19:20" x14ac:dyDescent="0.3">
      <c r="S5014" s="5"/>
      <c r="T5014" s="6"/>
    </row>
    <row r="5015" spans="19:20" x14ac:dyDescent="0.3">
      <c r="S5015" s="3"/>
      <c r="T5015" s="4"/>
    </row>
    <row r="5016" spans="19:20" x14ac:dyDescent="0.3">
      <c r="S5016" s="5"/>
      <c r="T5016" s="6"/>
    </row>
    <row r="5017" spans="19:20" x14ac:dyDescent="0.3">
      <c r="S5017" s="3"/>
      <c r="T5017" s="4"/>
    </row>
    <row r="5018" spans="19:20" x14ac:dyDescent="0.3">
      <c r="S5018" s="5"/>
      <c r="T5018" s="6"/>
    </row>
    <row r="5019" spans="19:20" x14ac:dyDescent="0.3">
      <c r="S5019" s="3"/>
      <c r="T5019" s="4"/>
    </row>
    <row r="5020" spans="19:20" x14ac:dyDescent="0.3">
      <c r="S5020" s="5"/>
      <c r="T5020" s="6"/>
    </row>
    <row r="5021" spans="19:20" x14ac:dyDescent="0.3">
      <c r="S5021" s="3"/>
      <c r="T5021" s="4"/>
    </row>
    <row r="5022" spans="19:20" x14ac:dyDescent="0.3">
      <c r="S5022" s="5"/>
      <c r="T5022" s="6"/>
    </row>
    <row r="5023" spans="19:20" x14ac:dyDescent="0.3">
      <c r="S5023" s="3"/>
      <c r="T5023" s="4"/>
    </row>
    <row r="5024" spans="19:20" x14ac:dyDescent="0.3">
      <c r="S5024" s="5"/>
      <c r="T5024" s="6"/>
    </row>
    <row r="5025" spans="19:20" x14ac:dyDescent="0.3">
      <c r="S5025" s="3"/>
      <c r="T5025" s="4"/>
    </row>
    <row r="5026" spans="19:20" x14ac:dyDescent="0.3">
      <c r="S5026" s="5"/>
      <c r="T5026" s="6"/>
    </row>
    <row r="5027" spans="19:20" x14ac:dyDescent="0.3">
      <c r="S5027" s="3"/>
      <c r="T5027" s="4"/>
    </row>
    <row r="5028" spans="19:20" x14ac:dyDescent="0.3">
      <c r="S5028" s="5"/>
      <c r="T5028" s="6"/>
    </row>
    <row r="5029" spans="19:20" x14ac:dyDescent="0.3">
      <c r="S5029" s="3"/>
      <c r="T5029" s="4"/>
    </row>
    <row r="5030" spans="19:20" x14ac:dyDescent="0.3">
      <c r="S5030" s="5"/>
      <c r="T5030" s="6"/>
    </row>
    <row r="5031" spans="19:20" x14ac:dyDescent="0.3">
      <c r="S5031" s="3"/>
      <c r="T5031" s="4"/>
    </row>
    <row r="5032" spans="19:20" x14ac:dyDescent="0.3">
      <c r="S5032" s="5"/>
      <c r="T5032" s="6"/>
    </row>
    <row r="5033" spans="19:20" x14ac:dyDescent="0.3">
      <c r="S5033" s="3"/>
      <c r="T5033" s="4"/>
    </row>
    <row r="5034" spans="19:20" x14ac:dyDescent="0.3">
      <c r="S5034" s="5"/>
      <c r="T5034" s="6"/>
    </row>
    <row r="5035" spans="19:20" x14ac:dyDescent="0.3">
      <c r="S5035" s="3"/>
      <c r="T5035" s="4"/>
    </row>
    <row r="5036" spans="19:20" x14ac:dyDescent="0.3">
      <c r="S5036" s="5"/>
      <c r="T5036" s="6"/>
    </row>
    <row r="5037" spans="19:20" x14ac:dyDescent="0.3">
      <c r="S5037" s="3"/>
      <c r="T5037" s="4"/>
    </row>
    <row r="5038" spans="19:20" x14ac:dyDescent="0.3">
      <c r="S5038" s="5"/>
      <c r="T5038" s="6"/>
    </row>
    <row r="5039" spans="19:20" x14ac:dyDescent="0.3">
      <c r="S5039" s="3"/>
      <c r="T5039" s="4"/>
    </row>
    <row r="5040" spans="19:20" x14ac:dyDescent="0.3">
      <c r="S5040" s="5"/>
      <c r="T5040" s="6"/>
    </row>
    <row r="5041" spans="19:20" x14ac:dyDescent="0.3">
      <c r="S5041" s="3"/>
      <c r="T5041" s="4"/>
    </row>
    <row r="5042" spans="19:20" x14ac:dyDescent="0.3">
      <c r="S5042" s="5"/>
      <c r="T5042" s="6"/>
    </row>
    <row r="5043" spans="19:20" x14ac:dyDescent="0.3">
      <c r="S5043" s="3"/>
      <c r="T5043" s="4"/>
    </row>
    <row r="5044" spans="19:20" x14ac:dyDescent="0.3">
      <c r="S5044" s="5"/>
      <c r="T5044" s="6"/>
    </row>
    <row r="5045" spans="19:20" x14ac:dyDescent="0.3">
      <c r="S5045" s="3"/>
      <c r="T5045" s="4"/>
    </row>
    <row r="5046" spans="19:20" x14ac:dyDescent="0.3">
      <c r="S5046" s="5"/>
      <c r="T5046" s="6"/>
    </row>
    <row r="5047" spans="19:20" x14ac:dyDescent="0.3">
      <c r="S5047" s="3"/>
      <c r="T5047" s="4"/>
    </row>
    <row r="5048" spans="19:20" x14ac:dyDescent="0.3">
      <c r="S5048" s="5"/>
      <c r="T5048" s="6"/>
    </row>
    <row r="5049" spans="19:20" x14ac:dyDescent="0.3">
      <c r="S5049" s="3"/>
      <c r="T5049" s="4"/>
    </row>
    <row r="5050" spans="19:20" x14ac:dyDescent="0.3">
      <c r="S5050" s="5"/>
      <c r="T5050" s="6"/>
    </row>
    <row r="5051" spans="19:20" x14ac:dyDescent="0.3">
      <c r="S5051" s="3"/>
      <c r="T5051" s="4"/>
    </row>
    <row r="5052" spans="19:20" x14ac:dyDescent="0.3">
      <c r="S5052" s="5"/>
      <c r="T5052" s="6"/>
    </row>
    <row r="5053" spans="19:20" x14ac:dyDescent="0.3">
      <c r="S5053" s="3"/>
      <c r="T5053" s="4"/>
    </row>
    <row r="5054" spans="19:20" x14ac:dyDescent="0.3">
      <c r="S5054" s="5"/>
      <c r="T5054" s="6"/>
    </row>
    <row r="5055" spans="19:20" x14ac:dyDescent="0.3">
      <c r="S5055" s="3"/>
      <c r="T5055" s="4"/>
    </row>
    <row r="5056" spans="19:20" x14ac:dyDescent="0.3">
      <c r="S5056" s="5"/>
      <c r="T5056" s="6"/>
    </row>
    <row r="5057" spans="19:20" x14ac:dyDescent="0.3">
      <c r="S5057" s="3"/>
      <c r="T5057" s="4"/>
    </row>
    <row r="5058" spans="19:20" x14ac:dyDescent="0.3">
      <c r="S5058" s="5"/>
      <c r="T5058" s="6"/>
    </row>
    <row r="5059" spans="19:20" x14ac:dyDescent="0.3">
      <c r="S5059" s="3"/>
      <c r="T5059" s="4"/>
    </row>
    <row r="5060" spans="19:20" x14ac:dyDescent="0.3">
      <c r="S5060" s="5"/>
      <c r="T5060" s="6"/>
    </row>
    <row r="5061" spans="19:20" x14ac:dyDescent="0.3">
      <c r="S5061" s="3"/>
      <c r="T5061" s="4"/>
    </row>
    <row r="5062" spans="19:20" x14ac:dyDescent="0.3">
      <c r="S5062" s="5"/>
      <c r="T5062" s="6"/>
    </row>
    <row r="5063" spans="19:20" x14ac:dyDescent="0.3">
      <c r="S5063" s="3"/>
      <c r="T5063" s="4"/>
    </row>
    <row r="5064" spans="19:20" x14ac:dyDescent="0.3">
      <c r="S5064" s="5"/>
      <c r="T5064" s="6"/>
    </row>
    <row r="5065" spans="19:20" x14ac:dyDescent="0.3">
      <c r="S5065" s="3"/>
      <c r="T5065" s="4"/>
    </row>
    <row r="5066" spans="19:20" x14ac:dyDescent="0.3">
      <c r="S5066" s="5"/>
      <c r="T5066" s="6"/>
    </row>
    <row r="5067" spans="19:20" x14ac:dyDescent="0.3">
      <c r="S5067" s="3"/>
      <c r="T5067" s="4"/>
    </row>
    <row r="5068" spans="19:20" x14ac:dyDescent="0.3">
      <c r="S5068" s="5"/>
      <c r="T5068" s="6"/>
    </row>
    <row r="5069" spans="19:20" x14ac:dyDescent="0.3">
      <c r="S5069" s="3"/>
      <c r="T5069" s="4"/>
    </row>
    <row r="5070" spans="19:20" x14ac:dyDescent="0.3">
      <c r="S5070" s="5"/>
      <c r="T5070" s="6"/>
    </row>
    <row r="5071" spans="19:20" x14ac:dyDescent="0.3">
      <c r="S5071" s="3"/>
      <c r="T5071" s="4"/>
    </row>
    <row r="5072" spans="19:20" x14ac:dyDescent="0.3">
      <c r="S5072" s="5"/>
      <c r="T5072" s="6"/>
    </row>
    <row r="5073" spans="19:20" x14ac:dyDescent="0.3">
      <c r="S5073" s="3"/>
      <c r="T5073" s="4"/>
    </row>
    <row r="5074" spans="19:20" x14ac:dyDescent="0.3">
      <c r="S5074" s="5"/>
      <c r="T5074" s="6"/>
    </row>
    <row r="5075" spans="19:20" x14ac:dyDescent="0.3">
      <c r="S5075" s="3"/>
      <c r="T5075" s="4"/>
    </row>
    <row r="5076" spans="19:20" x14ac:dyDescent="0.3">
      <c r="S5076" s="5"/>
      <c r="T5076" s="6"/>
    </row>
    <row r="5077" spans="19:20" x14ac:dyDescent="0.3">
      <c r="S5077" s="3"/>
      <c r="T5077" s="4"/>
    </row>
    <row r="5078" spans="19:20" x14ac:dyDescent="0.3">
      <c r="S5078" s="5"/>
      <c r="T5078" s="6"/>
    </row>
    <row r="5079" spans="19:20" x14ac:dyDescent="0.3">
      <c r="S5079" s="3"/>
      <c r="T5079" s="4"/>
    </row>
    <row r="5080" spans="19:20" x14ac:dyDescent="0.3">
      <c r="S5080" s="5"/>
      <c r="T5080" s="6"/>
    </row>
    <row r="5081" spans="19:20" x14ac:dyDescent="0.3">
      <c r="S5081" s="3"/>
      <c r="T5081" s="4"/>
    </row>
    <row r="5082" spans="19:20" x14ac:dyDescent="0.3">
      <c r="S5082" s="5"/>
      <c r="T5082" s="6"/>
    </row>
    <row r="5083" spans="19:20" x14ac:dyDescent="0.3">
      <c r="S5083" s="3"/>
      <c r="T5083" s="4"/>
    </row>
    <row r="5084" spans="19:20" x14ac:dyDescent="0.3">
      <c r="S5084" s="5"/>
      <c r="T5084" s="6"/>
    </row>
    <row r="5085" spans="19:20" x14ac:dyDescent="0.3">
      <c r="S5085" s="3"/>
      <c r="T5085" s="4"/>
    </row>
    <row r="5086" spans="19:20" x14ac:dyDescent="0.3">
      <c r="S5086" s="5"/>
      <c r="T5086" s="6"/>
    </row>
    <row r="5087" spans="19:20" x14ac:dyDescent="0.3">
      <c r="S5087" s="3"/>
      <c r="T5087" s="4"/>
    </row>
    <row r="5088" spans="19:20" x14ac:dyDescent="0.3">
      <c r="S5088" s="5"/>
      <c r="T5088" s="6"/>
    </row>
    <row r="5089" spans="19:20" x14ac:dyDescent="0.3">
      <c r="S5089" s="3"/>
      <c r="T5089" s="4"/>
    </row>
    <row r="5090" spans="19:20" x14ac:dyDescent="0.3">
      <c r="S5090" s="5"/>
      <c r="T5090" s="6"/>
    </row>
    <row r="5091" spans="19:20" x14ac:dyDescent="0.3">
      <c r="S5091" s="3"/>
      <c r="T5091" s="4"/>
    </row>
    <row r="5092" spans="19:20" x14ac:dyDescent="0.3">
      <c r="S5092" s="5"/>
      <c r="T5092" s="6"/>
    </row>
    <row r="5093" spans="19:20" x14ac:dyDescent="0.3">
      <c r="S5093" s="3"/>
      <c r="T5093" s="4"/>
    </row>
    <row r="5094" spans="19:20" x14ac:dyDescent="0.3">
      <c r="S5094" s="5"/>
      <c r="T5094" s="6"/>
    </row>
    <row r="5095" spans="19:20" x14ac:dyDescent="0.3">
      <c r="S5095" s="3"/>
      <c r="T5095" s="4"/>
    </row>
    <row r="5096" spans="19:20" x14ac:dyDescent="0.3">
      <c r="S5096" s="5"/>
      <c r="T5096" s="6"/>
    </row>
    <row r="5097" spans="19:20" x14ac:dyDescent="0.3">
      <c r="S5097" s="3"/>
      <c r="T5097" s="4"/>
    </row>
    <row r="5098" spans="19:20" x14ac:dyDescent="0.3">
      <c r="S5098" s="5"/>
      <c r="T5098" s="6"/>
    </row>
    <row r="5099" spans="19:20" x14ac:dyDescent="0.3">
      <c r="S5099" s="3"/>
      <c r="T5099" s="4"/>
    </row>
    <row r="5100" spans="19:20" x14ac:dyDescent="0.3">
      <c r="S5100" s="5"/>
      <c r="T5100" s="6"/>
    </row>
    <row r="5101" spans="19:20" x14ac:dyDescent="0.3">
      <c r="S5101" s="3"/>
      <c r="T5101" s="4"/>
    </row>
    <row r="5102" spans="19:20" x14ac:dyDescent="0.3">
      <c r="S5102" s="5"/>
      <c r="T5102" s="6"/>
    </row>
    <row r="5103" spans="19:20" x14ac:dyDescent="0.3">
      <c r="S5103" s="3"/>
      <c r="T5103" s="4"/>
    </row>
    <row r="5104" spans="19:20" x14ac:dyDescent="0.3">
      <c r="S5104" s="5"/>
      <c r="T5104" s="6"/>
    </row>
    <row r="5105" spans="19:20" x14ac:dyDescent="0.3">
      <c r="S5105" s="3"/>
      <c r="T5105" s="4"/>
    </row>
    <row r="5106" spans="19:20" x14ac:dyDescent="0.3">
      <c r="S5106" s="5"/>
      <c r="T5106" s="6"/>
    </row>
    <row r="5107" spans="19:20" x14ac:dyDescent="0.3">
      <c r="S5107" s="3"/>
      <c r="T5107" s="4"/>
    </row>
    <row r="5108" spans="19:20" x14ac:dyDescent="0.3">
      <c r="S5108" s="5"/>
      <c r="T5108" s="6"/>
    </row>
    <row r="5109" spans="19:20" x14ac:dyDescent="0.3">
      <c r="S5109" s="3"/>
      <c r="T5109" s="4"/>
    </row>
    <row r="5110" spans="19:20" x14ac:dyDescent="0.3">
      <c r="S5110" s="5"/>
      <c r="T5110" s="6"/>
    </row>
    <row r="5111" spans="19:20" x14ac:dyDescent="0.3">
      <c r="S5111" s="3"/>
      <c r="T5111" s="4"/>
    </row>
    <row r="5112" spans="19:20" x14ac:dyDescent="0.3">
      <c r="S5112" s="5"/>
      <c r="T5112" s="6"/>
    </row>
    <row r="5113" spans="19:20" x14ac:dyDescent="0.3">
      <c r="S5113" s="3"/>
      <c r="T5113" s="4"/>
    </row>
    <row r="5114" spans="19:20" x14ac:dyDescent="0.3">
      <c r="S5114" s="5"/>
      <c r="T5114" s="6"/>
    </row>
    <row r="5115" spans="19:20" x14ac:dyDescent="0.3">
      <c r="S5115" s="3"/>
      <c r="T5115" s="4"/>
    </row>
    <row r="5116" spans="19:20" x14ac:dyDescent="0.3">
      <c r="S5116" s="5"/>
      <c r="T5116" s="6"/>
    </row>
    <row r="5117" spans="19:20" x14ac:dyDescent="0.3">
      <c r="S5117" s="3"/>
      <c r="T5117" s="4"/>
    </row>
    <row r="5118" spans="19:20" x14ac:dyDescent="0.3">
      <c r="S5118" s="5"/>
      <c r="T5118" s="6"/>
    </row>
    <row r="5119" spans="19:20" x14ac:dyDescent="0.3">
      <c r="S5119" s="3"/>
      <c r="T5119" s="4"/>
    </row>
    <row r="5120" spans="19:20" x14ac:dyDescent="0.3">
      <c r="S5120" s="5"/>
      <c r="T5120" s="6"/>
    </row>
    <row r="5121" spans="19:20" x14ac:dyDescent="0.3">
      <c r="S5121" s="3"/>
      <c r="T5121" s="4"/>
    </row>
    <row r="5122" spans="19:20" x14ac:dyDescent="0.3">
      <c r="S5122" s="5"/>
      <c r="T5122" s="6"/>
    </row>
    <row r="5123" spans="19:20" x14ac:dyDescent="0.3">
      <c r="S5123" s="3"/>
      <c r="T5123" s="4"/>
    </row>
    <row r="5124" spans="19:20" x14ac:dyDescent="0.3">
      <c r="S5124" s="5"/>
      <c r="T5124" s="6"/>
    </row>
    <row r="5125" spans="19:20" x14ac:dyDescent="0.3">
      <c r="S5125" s="3"/>
      <c r="T5125" s="4"/>
    </row>
    <row r="5126" spans="19:20" x14ac:dyDescent="0.3">
      <c r="S5126" s="5"/>
      <c r="T5126" s="6"/>
    </row>
    <row r="5127" spans="19:20" x14ac:dyDescent="0.3">
      <c r="S5127" s="3"/>
      <c r="T5127" s="4"/>
    </row>
    <row r="5128" spans="19:20" x14ac:dyDescent="0.3">
      <c r="S5128" s="5"/>
      <c r="T5128" s="6"/>
    </row>
    <row r="5129" spans="19:20" x14ac:dyDescent="0.3">
      <c r="S5129" s="3"/>
      <c r="T5129" s="4"/>
    </row>
    <row r="5130" spans="19:20" x14ac:dyDescent="0.3">
      <c r="S5130" s="5"/>
      <c r="T5130" s="6"/>
    </row>
    <row r="5131" spans="19:20" x14ac:dyDescent="0.3">
      <c r="S5131" s="3"/>
      <c r="T5131" s="4"/>
    </row>
    <row r="5132" spans="19:20" x14ac:dyDescent="0.3">
      <c r="S5132" s="5"/>
      <c r="T5132" s="6"/>
    </row>
    <row r="5133" spans="19:20" x14ac:dyDescent="0.3">
      <c r="S5133" s="3"/>
      <c r="T5133" s="4"/>
    </row>
    <row r="5134" spans="19:20" x14ac:dyDescent="0.3">
      <c r="S5134" s="5"/>
      <c r="T5134" s="6"/>
    </row>
    <row r="5135" spans="19:20" x14ac:dyDescent="0.3">
      <c r="S5135" s="3"/>
      <c r="T5135" s="4"/>
    </row>
    <row r="5136" spans="19:20" x14ac:dyDescent="0.3">
      <c r="S5136" s="5"/>
      <c r="T5136" s="6"/>
    </row>
    <row r="5137" spans="19:20" x14ac:dyDescent="0.3">
      <c r="S5137" s="3"/>
      <c r="T5137" s="4"/>
    </row>
    <row r="5138" spans="19:20" x14ac:dyDescent="0.3">
      <c r="S5138" s="5"/>
      <c r="T5138" s="6"/>
    </row>
    <row r="5139" spans="19:20" x14ac:dyDescent="0.3">
      <c r="S5139" s="3"/>
      <c r="T5139" s="4"/>
    </row>
    <row r="5140" spans="19:20" x14ac:dyDescent="0.3">
      <c r="S5140" s="5"/>
      <c r="T5140" s="6"/>
    </row>
    <row r="5141" spans="19:20" x14ac:dyDescent="0.3">
      <c r="S5141" s="3"/>
      <c r="T5141" s="4"/>
    </row>
    <row r="5142" spans="19:20" x14ac:dyDescent="0.3">
      <c r="S5142" s="5"/>
      <c r="T5142" s="6"/>
    </row>
    <row r="5143" spans="19:20" x14ac:dyDescent="0.3">
      <c r="S5143" s="3"/>
      <c r="T5143" s="4"/>
    </row>
    <row r="5144" spans="19:20" x14ac:dyDescent="0.3">
      <c r="S5144" s="5"/>
      <c r="T5144" s="6"/>
    </row>
    <row r="5145" spans="19:20" x14ac:dyDescent="0.3">
      <c r="S5145" s="3"/>
      <c r="T5145" s="4"/>
    </row>
    <row r="5146" spans="19:20" x14ac:dyDescent="0.3">
      <c r="S5146" s="5"/>
      <c r="T5146" s="6"/>
    </row>
    <row r="5147" spans="19:20" x14ac:dyDescent="0.3">
      <c r="S5147" s="3"/>
      <c r="T5147" s="4"/>
    </row>
    <row r="5148" spans="19:20" x14ac:dyDescent="0.3">
      <c r="S5148" s="5"/>
      <c r="T5148" s="6"/>
    </row>
    <row r="5149" spans="19:20" x14ac:dyDescent="0.3">
      <c r="S5149" s="3"/>
      <c r="T5149" s="4"/>
    </row>
    <row r="5150" spans="19:20" x14ac:dyDescent="0.3">
      <c r="S5150" s="5"/>
      <c r="T5150" s="6"/>
    </row>
    <row r="5151" spans="19:20" x14ac:dyDescent="0.3">
      <c r="S5151" s="3"/>
      <c r="T5151" s="4"/>
    </row>
    <row r="5152" spans="19:20" x14ac:dyDescent="0.3">
      <c r="S5152" s="5"/>
      <c r="T5152" s="6"/>
    </row>
    <row r="5153" spans="19:20" x14ac:dyDescent="0.3">
      <c r="S5153" s="3"/>
      <c r="T5153" s="4"/>
    </row>
    <row r="5154" spans="19:20" x14ac:dyDescent="0.3">
      <c r="S5154" s="5"/>
      <c r="T5154" s="6"/>
    </row>
    <row r="5155" spans="19:20" x14ac:dyDescent="0.3">
      <c r="S5155" s="3"/>
      <c r="T5155" s="4"/>
    </row>
    <row r="5156" spans="19:20" x14ac:dyDescent="0.3">
      <c r="S5156" s="5"/>
      <c r="T5156" s="6"/>
    </row>
    <row r="5157" spans="19:20" x14ac:dyDescent="0.3">
      <c r="S5157" s="3"/>
      <c r="T5157" s="4"/>
    </row>
    <row r="5158" spans="19:20" x14ac:dyDescent="0.3">
      <c r="S5158" s="5"/>
      <c r="T5158" s="6"/>
    </row>
    <row r="5159" spans="19:20" x14ac:dyDescent="0.3">
      <c r="S5159" s="3"/>
      <c r="T5159" s="4"/>
    </row>
    <row r="5160" spans="19:20" x14ac:dyDescent="0.3">
      <c r="S5160" s="5"/>
      <c r="T5160" s="6"/>
    </row>
    <row r="5161" spans="19:20" x14ac:dyDescent="0.3">
      <c r="S5161" s="3"/>
      <c r="T5161" s="4"/>
    </row>
    <row r="5162" spans="19:20" x14ac:dyDescent="0.3">
      <c r="S5162" s="5"/>
      <c r="T5162" s="6"/>
    </row>
    <row r="5163" spans="19:20" x14ac:dyDescent="0.3">
      <c r="S5163" s="3"/>
      <c r="T5163" s="4"/>
    </row>
    <row r="5164" spans="19:20" x14ac:dyDescent="0.3">
      <c r="S5164" s="5"/>
      <c r="T5164" s="6"/>
    </row>
    <row r="5165" spans="19:20" x14ac:dyDescent="0.3">
      <c r="S5165" s="3"/>
      <c r="T5165" s="4"/>
    </row>
    <row r="5166" spans="19:20" x14ac:dyDescent="0.3">
      <c r="S5166" s="5"/>
      <c r="T5166" s="6"/>
    </row>
    <row r="5167" spans="19:20" x14ac:dyDescent="0.3">
      <c r="S5167" s="3"/>
      <c r="T5167" s="4"/>
    </row>
    <row r="5168" spans="19:20" x14ac:dyDescent="0.3">
      <c r="S5168" s="5"/>
      <c r="T5168" s="6"/>
    </row>
    <row r="5169" spans="19:20" x14ac:dyDescent="0.3">
      <c r="S5169" s="3"/>
      <c r="T5169" s="4"/>
    </row>
    <row r="5170" spans="19:20" x14ac:dyDescent="0.3">
      <c r="S5170" s="5"/>
      <c r="T5170" s="6"/>
    </row>
    <row r="5171" spans="19:20" x14ac:dyDescent="0.3">
      <c r="S5171" s="3"/>
      <c r="T5171" s="4"/>
    </row>
    <row r="5172" spans="19:20" x14ac:dyDescent="0.3">
      <c r="S5172" s="5"/>
      <c r="T5172" s="6"/>
    </row>
    <row r="5173" spans="19:20" x14ac:dyDescent="0.3">
      <c r="S5173" s="3"/>
      <c r="T5173" s="4"/>
    </row>
    <row r="5174" spans="19:20" x14ac:dyDescent="0.3">
      <c r="S5174" s="5"/>
      <c r="T5174" s="6"/>
    </row>
    <row r="5175" spans="19:20" x14ac:dyDescent="0.3">
      <c r="S5175" s="3"/>
      <c r="T5175" s="4"/>
    </row>
    <row r="5176" spans="19:20" x14ac:dyDescent="0.3">
      <c r="S5176" s="5"/>
      <c r="T5176" s="6"/>
    </row>
    <row r="5177" spans="19:20" x14ac:dyDescent="0.3">
      <c r="S5177" s="3"/>
      <c r="T5177" s="4"/>
    </row>
    <row r="5178" spans="19:20" x14ac:dyDescent="0.3">
      <c r="S5178" s="5"/>
      <c r="T5178" s="6"/>
    </row>
    <row r="5179" spans="19:20" x14ac:dyDescent="0.3">
      <c r="S5179" s="3"/>
      <c r="T5179" s="4"/>
    </row>
    <row r="5180" spans="19:20" x14ac:dyDescent="0.3">
      <c r="S5180" s="5"/>
      <c r="T5180" s="6"/>
    </row>
    <row r="5181" spans="19:20" x14ac:dyDescent="0.3">
      <c r="S5181" s="3"/>
      <c r="T5181" s="4"/>
    </row>
    <row r="5182" spans="19:20" x14ac:dyDescent="0.3">
      <c r="S5182" s="5"/>
      <c r="T5182" s="6"/>
    </row>
    <row r="5183" spans="19:20" x14ac:dyDescent="0.3">
      <c r="S5183" s="3"/>
      <c r="T5183" s="4"/>
    </row>
    <row r="5184" spans="19:20" x14ac:dyDescent="0.3">
      <c r="S5184" s="5"/>
      <c r="T5184" s="6"/>
    </row>
    <row r="5185" spans="19:20" x14ac:dyDescent="0.3">
      <c r="S5185" s="3"/>
      <c r="T5185" s="4"/>
    </row>
    <row r="5186" spans="19:20" x14ac:dyDescent="0.3">
      <c r="S5186" s="5"/>
      <c r="T5186" s="6"/>
    </row>
    <row r="5187" spans="19:20" x14ac:dyDescent="0.3">
      <c r="S5187" s="3"/>
      <c r="T5187" s="4"/>
    </row>
    <row r="5188" spans="19:20" x14ac:dyDescent="0.3">
      <c r="S5188" s="5"/>
      <c r="T5188" s="6"/>
    </row>
    <row r="5189" spans="19:20" x14ac:dyDescent="0.3">
      <c r="S5189" s="3"/>
      <c r="T5189" s="4"/>
    </row>
    <row r="5190" spans="19:20" x14ac:dyDescent="0.3">
      <c r="S5190" s="5"/>
      <c r="T5190" s="6"/>
    </row>
    <row r="5191" spans="19:20" x14ac:dyDescent="0.3">
      <c r="S5191" s="3"/>
      <c r="T5191" s="4"/>
    </row>
    <row r="5192" spans="19:20" x14ac:dyDescent="0.3">
      <c r="S5192" s="5"/>
      <c r="T5192" s="6"/>
    </row>
    <row r="5193" spans="19:20" x14ac:dyDescent="0.3">
      <c r="S5193" s="3"/>
      <c r="T5193" s="4"/>
    </row>
    <row r="5194" spans="19:20" x14ac:dyDescent="0.3">
      <c r="S5194" s="5"/>
      <c r="T5194" s="6"/>
    </row>
    <row r="5195" spans="19:20" x14ac:dyDescent="0.3">
      <c r="S5195" s="3"/>
      <c r="T5195" s="4"/>
    </row>
    <row r="5196" spans="19:20" x14ac:dyDescent="0.3">
      <c r="S5196" s="5"/>
      <c r="T5196" s="6"/>
    </row>
    <row r="5197" spans="19:20" x14ac:dyDescent="0.3">
      <c r="S5197" s="3"/>
      <c r="T5197" s="4"/>
    </row>
    <row r="5198" spans="19:20" x14ac:dyDescent="0.3">
      <c r="S5198" s="5"/>
      <c r="T5198" s="6"/>
    </row>
    <row r="5199" spans="19:20" x14ac:dyDescent="0.3">
      <c r="S5199" s="3"/>
      <c r="T5199" s="4"/>
    </row>
    <row r="5200" spans="19:20" x14ac:dyDescent="0.3">
      <c r="S5200" s="5"/>
      <c r="T5200" s="6"/>
    </row>
    <row r="5201" spans="19:20" x14ac:dyDescent="0.3">
      <c r="S5201" s="3"/>
      <c r="T5201" s="4"/>
    </row>
    <row r="5202" spans="19:20" x14ac:dyDescent="0.3">
      <c r="S5202" s="5"/>
      <c r="T5202" s="6"/>
    </row>
    <row r="5203" spans="19:20" x14ac:dyDescent="0.3">
      <c r="S5203" s="3"/>
      <c r="T5203" s="4"/>
    </row>
    <row r="5204" spans="19:20" x14ac:dyDescent="0.3">
      <c r="S5204" s="5"/>
      <c r="T5204" s="6"/>
    </row>
    <row r="5205" spans="19:20" x14ac:dyDescent="0.3">
      <c r="S5205" s="3"/>
      <c r="T5205" s="4"/>
    </row>
    <row r="5206" spans="19:20" x14ac:dyDescent="0.3">
      <c r="S5206" s="5"/>
      <c r="T5206" s="6"/>
    </row>
    <row r="5207" spans="19:20" x14ac:dyDescent="0.3">
      <c r="S5207" s="3"/>
      <c r="T5207" s="4"/>
    </row>
    <row r="5208" spans="19:20" x14ac:dyDescent="0.3">
      <c r="S5208" s="5"/>
      <c r="T5208" s="6"/>
    </row>
    <row r="5209" spans="19:20" x14ac:dyDescent="0.3">
      <c r="S5209" s="3"/>
      <c r="T5209" s="4"/>
    </row>
    <row r="5210" spans="19:20" x14ac:dyDescent="0.3">
      <c r="S5210" s="5"/>
      <c r="T5210" s="6"/>
    </row>
    <row r="5211" spans="19:20" x14ac:dyDescent="0.3">
      <c r="S5211" s="3"/>
      <c r="T5211" s="4"/>
    </row>
    <row r="5212" spans="19:20" x14ac:dyDescent="0.3">
      <c r="S5212" s="5"/>
      <c r="T5212" s="6"/>
    </row>
    <row r="5213" spans="19:20" x14ac:dyDescent="0.3">
      <c r="S5213" s="3"/>
      <c r="T5213" s="4"/>
    </row>
    <row r="5214" spans="19:20" x14ac:dyDescent="0.3">
      <c r="S5214" s="5"/>
      <c r="T5214" s="6"/>
    </row>
    <row r="5215" spans="19:20" x14ac:dyDescent="0.3">
      <c r="S5215" s="3"/>
      <c r="T5215" s="4"/>
    </row>
    <row r="5216" spans="19:20" x14ac:dyDescent="0.3">
      <c r="S5216" s="5"/>
      <c r="T5216" s="6"/>
    </row>
    <row r="5217" spans="19:20" x14ac:dyDescent="0.3">
      <c r="S5217" s="3"/>
      <c r="T5217" s="4"/>
    </row>
    <row r="5218" spans="19:20" x14ac:dyDescent="0.3">
      <c r="S5218" s="5"/>
      <c r="T5218" s="6"/>
    </row>
    <row r="5219" spans="19:20" x14ac:dyDescent="0.3">
      <c r="S5219" s="3"/>
      <c r="T5219" s="4"/>
    </row>
    <row r="5220" spans="19:20" x14ac:dyDescent="0.3">
      <c r="S5220" s="5"/>
      <c r="T5220" s="6"/>
    </row>
    <row r="5221" spans="19:20" x14ac:dyDescent="0.3">
      <c r="S5221" s="3"/>
      <c r="T5221" s="4"/>
    </row>
    <row r="5222" spans="19:20" x14ac:dyDescent="0.3">
      <c r="S5222" s="5"/>
      <c r="T5222" s="6"/>
    </row>
    <row r="5223" spans="19:20" x14ac:dyDescent="0.3">
      <c r="S5223" s="3"/>
      <c r="T5223" s="4"/>
    </row>
    <row r="5224" spans="19:20" x14ac:dyDescent="0.3">
      <c r="S5224" s="5"/>
      <c r="T5224" s="6"/>
    </row>
    <row r="5225" spans="19:20" x14ac:dyDescent="0.3">
      <c r="S5225" s="3"/>
      <c r="T5225" s="4"/>
    </row>
    <row r="5226" spans="19:20" x14ac:dyDescent="0.3">
      <c r="S5226" s="5"/>
      <c r="T5226" s="6"/>
    </row>
    <row r="5227" spans="19:20" x14ac:dyDescent="0.3">
      <c r="S5227" s="3"/>
      <c r="T5227" s="4"/>
    </row>
    <row r="5228" spans="19:20" x14ac:dyDescent="0.3">
      <c r="S5228" s="5"/>
      <c r="T5228" s="6"/>
    </row>
    <row r="5229" spans="19:20" x14ac:dyDescent="0.3">
      <c r="S5229" s="3"/>
      <c r="T5229" s="4"/>
    </row>
    <row r="5230" spans="19:20" x14ac:dyDescent="0.3">
      <c r="S5230" s="5"/>
      <c r="T5230" s="6"/>
    </row>
    <row r="5231" spans="19:20" x14ac:dyDescent="0.3">
      <c r="S5231" s="3"/>
      <c r="T5231" s="4"/>
    </row>
    <row r="5232" spans="19:20" x14ac:dyDescent="0.3">
      <c r="S5232" s="5"/>
      <c r="T5232" s="6"/>
    </row>
    <row r="5233" spans="19:20" x14ac:dyDescent="0.3">
      <c r="S5233" s="3"/>
      <c r="T5233" s="4"/>
    </row>
    <row r="5234" spans="19:20" x14ac:dyDescent="0.3">
      <c r="S5234" s="5"/>
      <c r="T5234" s="6"/>
    </row>
    <row r="5235" spans="19:20" x14ac:dyDescent="0.3">
      <c r="S5235" s="3"/>
      <c r="T5235" s="4"/>
    </row>
    <row r="5236" spans="19:20" x14ac:dyDescent="0.3">
      <c r="S5236" s="5"/>
      <c r="T5236" s="6"/>
    </row>
    <row r="5237" spans="19:20" x14ac:dyDescent="0.3">
      <c r="S5237" s="3"/>
      <c r="T5237" s="4"/>
    </row>
    <row r="5238" spans="19:20" x14ac:dyDescent="0.3">
      <c r="S5238" s="5"/>
      <c r="T5238" s="6"/>
    </row>
    <row r="5239" spans="19:20" x14ac:dyDescent="0.3">
      <c r="S5239" s="3"/>
      <c r="T5239" s="4"/>
    </row>
    <row r="5240" spans="19:20" x14ac:dyDescent="0.3">
      <c r="S5240" s="5"/>
      <c r="T5240" s="6"/>
    </row>
    <row r="5241" spans="19:20" x14ac:dyDescent="0.3">
      <c r="S5241" s="3"/>
      <c r="T5241" s="4"/>
    </row>
    <row r="5242" spans="19:20" x14ac:dyDescent="0.3">
      <c r="S5242" s="5"/>
      <c r="T5242" s="6"/>
    </row>
    <row r="5243" spans="19:20" x14ac:dyDescent="0.3">
      <c r="S5243" s="3"/>
      <c r="T5243" s="4"/>
    </row>
    <row r="5244" spans="19:20" x14ac:dyDescent="0.3">
      <c r="S5244" s="5"/>
      <c r="T5244" s="6"/>
    </row>
    <row r="5245" spans="19:20" x14ac:dyDescent="0.3">
      <c r="S5245" s="3"/>
      <c r="T5245" s="4"/>
    </row>
    <row r="5246" spans="19:20" x14ac:dyDescent="0.3">
      <c r="S5246" s="5"/>
      <c r="T5246" s="6"/>
    </row>
    <row r="5247" spans="19:20" x14ac:dyDescent="0.3">
      <c r="S5247" s="3"/>
      <c r="T5247" s="4"/>
    </row>
    <row r="5248" spans="19:20" x14ac:dyDescent="0.3">
      <c r="S5248" s="5"/>
      <c r="T5248" s="6"/>
    </row>
    <row r="5249" spans="19:20" x14ac:dyDescent="0.3">
      <c r="S5249" s="3"/>
      <c r="T5249" s="4"/>
    </row>
    <row r="5250" spans="19:20" x14ac:dyDescent="0.3">
      <c r="S5250" s="5"/>
      <c r="T5250" s="6"/>
    </row>
    <row r="5251" spans="19:20" x14ac:dyDescent="0.3">
      <c r="S5251" s="3"/>
      <c r="T5251" s="4"/>
    </row>
    <row r="5252" spans="19:20" x14ac:dyDescent="0.3">
      <c r="S5252" s="5"/>
      <c r="T5252" s="6"/>
    </row>
    <row r="5253" spans="19:20" x14ac:dyDescent="0.3">
      <c r="S5253" s="3"/>
      <c r="T5253" s="4"/>
    </row>
    <row r="5254" spans="19:20" x14ac:dyDescent="0.3">
      <c r="S5254" s="5"/>
      <c r="T5254" s="6"/>
    </row>
    <row r="5255" spans="19:20" x14ac:dyDescent="0.3">
      <c r="S5255" s="3"/>
      <c r="T5255" s="4"/>
    </row>
    <row r="5256" spans="19:20" x14ac:dyDescent="0.3">
      <c r="S5256" s="5"/>
      <c r="T5256" s="6"/>
    </row>
    <row r="5257" spans="19:20" x14ac:dyDescent="0.3">
      <c r="S5257" s="3"/>
      <c r="T5257" s="4"/>
    </row>
    <row r="5258" spans="19:20" x14ac:dyDescent="0.3">
      <c r="S5258" s="5"/>
      <c r="T5258" s="6"/>
    </row>
    <row r="5259" spans="19:20" x14ac:dyDescent="0.3">
      <c r="S5259" s="3"/>
      <c r="T5259" s="4"/>
    </row>
    <row r="5260" spans="19:20" x14ac:dyDescent="0.3">
      <c r="S5260" s="5"/>
      <c r="T5260" s="6"/>
    </row>
    <row r="5261" spans="19:20" x14ac:dyDescent="0.3">
      <c r="S5261" s="3"/>
      <c r="T5261" s="4"/>
    </row>
    <row r="5262" spans="19:20" x14ac:dyDescent="0.3">
      <c r="S5262" s="5"/>
      <c r="T5262" s="6"/>
    </row>
    <row r="5263" spans="19:20" x14ac:dyDescent="0.3">
      <c r="S5263" s="3"/>
      <c r="T5263" s="4"/>
    </row>
    <row r="5264" spans="19:20" x14ac:dyDescent="0.3">
      <c r="S5264" s="5"/>
      <c r="T5264" s="6"/>
    </row>
    <row r="5265" spans="19:20" x14ac:dyDescent="0.3">
      <c r="S5265" s="3"/>
      <c r="T5265" s="4"/>
    </row>
    <row r="5266" spans="19:20" x14ac:dyDescent="0.3">
      <c r="S5266" s="5"/>
      <c r="T5266" s="6"/>
    </row>
    <row r="5267" spans="19:20" x14ac:dyDescent="0.3">
      <c r="S5267" s="3"/>
      <c r="T5267" s="4"/>
    </row>
    <row r="5268" spans="19:20" x14ac:dyDescent="0.3">
      <c r="S5268" s="5"/>
      <c r="T5268" s="6"/>
    </row>
    <row r="5269" spans="19:20" x14ac:dyDescent="0.3">
      <c r="S5269" s="3"/>
      <c r="T5269" s="4"/>
    </row>
    <row r="5270" spans="19:20" x14ac:dyDescent="0.3">
      <c r="S5270" s="5"/>
      <c r="T5270" s="6"/>
    </row>
    <row r="5271" spans="19:20" x14ac:dyDescent="0.3">
      <c r="S5271" s="3"/>
      <c r="T5271" s="4"/>
    </row>
    <row r="5272" spans="19:20" x14ac:dyDescent="0.3">
      <c r="S5272" s="5"/>
      <c r="T5272" s="6"/>
    </row>
    <row r="5273" spans="19:20" x14ac:dyDescent="0.3">
      <c r="S5273" s="3"/>
      <c r="T5273" s="4"/>
    </row>
    <row r="5274" spans="19:20" x14ac:dyDescent="0.3">
      <c r="S5274" s="5"/>
      <c r="T5274" s="6"/>
    </row>
    <row r="5275" spans="19:20" x14ac:dyDescent="0.3">
      <c r="S5275" s="3"/>
      <c r="T5275" s="4"/>
    </row>
    <row r="5276" spans="19:20" x14ac:dyDescent="0.3">
      <c r="S5276" s="5"/>
      <c r="T5276" s="6"/>
    </row>
    <row r="5277" spans="19:20" x14ac:dyDescent="0.3">
      <c r="S5277" s="3"/>
      <c r="T5277" s="4"/>
    </row>
    <row r="5278" spans="19:20" x14ac:dyDescent="0.3">
      <c r="S5278" s="5"/>
      <c r="T5278" s="6"/>
    </row>
    <row r="5279" spans="19:20" x14ac:dyDescent="0.3">
      <c r="S5279" s="3"/>
      <c r="T5279" s="4"/>
    </row>
    <row r="5280" spans="19:20" x14ac:dyDescent="0.3">
      <c r="S5280" s="5"/>
      <c r="T5280" s="6"/>
    </row>
    <row r="5281" spans="19:20" x14ac:dyDescent="0.3">
      <c r="S5281" s="3"/>
      <c r="T5281" s="4"/>
    </row>
    <row r="5282" spans="19:20" x14ac:dyDescent="0.3">
      <c r="S5282" s="5"/>
      <c r="T5282" s="6"/>
    </row>
    <row r="5283" spans="19:20" x14ac:dyDescent="0.3">
      <c r="S5283" s="3"/>
      <c r="T5283" s="4"/>
    </row>
    <row r="5284" spans="19:20" x14ac:dyDescent="0.3">
      <c r="S5284" s="5"/>
      <c r="T5284" s="6"/>
    </row>
    <row r="5285" spans="19:20" x14ac:dyDescent="0.3">
      <c r="S5285" s="3"/>
      <c r="T5285" s="4"/>
    </row>
    <row r="5286" spans="19:20" x14ac:dyDescent="0.3">
      <c r="S5286" s="5"/>
      <c r="T5286" s="6"/>
    </row>
    <row r="5287" spans="19:20" x14ac:dyDescent="0.3">
      <c r="S5287" s="3"/>
      <c r="T5287" s="4"/>
    </row>
    <row r="5288" spans="19:20" x14ac:dyDescent="0.3">
      <c r="S5288" s="5"/>
      <c r="T5288" s="6"/>
    </row>
    <row r="5289" spans="19:20" x14ac:dyDescent="0.3">
      <c r="S5289" s="3"/>
      <c r="T5289" s="4"/>
    </row>
    <row r="5290" spans="19:20" x14ac:dyDescent="0.3">
      <c r="S5290" s="5"/>
      <c r="T5290" s="6"/>
    </row>
    <row r="5291" spans="19:20" x14ac:dyDescent="0.3">
      <c r="S5291" s="3"/>
      <c r="T5291" s="4"/>
    </row>
    <row r="5292" spans="19:20" x14ac:dyDescent="0.3">
      <c r="S5292" s="5"/>
      <c r="T5292" s="6"/>
    </row>
    <row r="5293" spans="19:20" x14ac:dyDescent="0.3">
      <c r="S5293" s="3"/>
      <c r="T5293" s="4"/>
    </row>
    <row r="5294" spans="19:20" x14ac:dyDescent="0.3">
      <c r="S5294" s="5"/>
      <c r="T5294" s="6"/>
    </row>
    <row r="5295" spans="19:20" x14ac:dyDescent="0.3">
      <c r="S5295" s="3"/>
      <c r="T5295" s="4"/>
    </row>
    <row r="5296" spans="19:20" x14ac:dyDescent="0.3">
      <c r="S5296" s="5"/>
      <c r="T5296" s="6"/>
    </row>
    <row r="5297" spans="19:20" x14ac:dyDescent="0.3">
      <c r="S5297" s="3"/>
      <c r="T5297" s="4"/>
    </row>
    <row r="5298" spans="19:20" x14ac:dyDescent="0.3">
      <c r="S5298" s="5"/>
      <c r="T5298" s="6"/>
    </row>
    <row r="5299" spans="19:20" x14ac:dyDescent="0.3">
      <c r="S5299" s="3"/>
      <c r="T5299" s="4"/>
    </row>
    <row r="5300" spans="19:20" x14ac:dyDescent="0.3">
      <c r="S5300" s="5"/>
      <c r="T5300" s="6"/>
    </row>
    <row r="5301" spans="19:20" x14ac:dyDescent="0.3">
      <c r="S5301" s="3"/>
      <c r="T5301" s="4"/>
    </row>
    <row r="5302" spans="19:20" x14ac:dyDescent="0.3">
      <c r="S5302" s="5"/>
      <c r="T5302" s="6"/>
    </row>
    <row r="5303" spans="19:20" x14ac:dyDescent="0.3">
      <c r="S5303" s="3"/>
      <c r="T5303" s="4"/>
    </row>
    <row r="5304" spans="19:20" x14ac:dyDescent="0.3">
      <c r="S5304" s="5"/>
      <c r="T5304" s="6"/>
    </row>
    <row r="5305" spans="19:20" x14ac:dyDescent="0.3">
      <c r="S5305" s="3"/>
      <c r="T5305" s="4"/>
    </row>
    <row r="5306" spans="19:20" x14ac:dyDescent="0.3">
      <c r="S5306" s="5"/>
      <c r="T5306" s="6"/>
    </row>
    <row r="5307" spans="19:20" x14ac:dyDescent="0.3">
      <c r="S5307" s="3"/>
      <c r="T5307" s="4"/>
    </row>
    <row r="5308" spans="19:20" x14ac:dyDescent="0.3">
      <c r="S5308" s="5"/>
      <c r="T5308" s="6"/>
    </row>
    <row r="5309" spans="19:20" x14ac:dyDescent="0.3">
      <c r="S5309" s="3"/>
      <c r="T5309" s="4"/>
    </row>
    <row r="5310" spans="19:20" x14ac:dyDescent="0.3">
      <c r="S5310" s="5"/>
      <c r="T5310" s="6"/>
    </row>
    <row r="5311" spans="19:20" x14ac:dyDescent="0.3">
      <c r="S5311" s="3"/>
      <c r="T5311" s="4"/>
    </row>
    <row r="5312" spans="19:20" x14ac:dyDescent="0.3">
      <c r="S5312" s="5"/>
      <c r="T5312" s="6"/>
    </row>
    <row r="5313" spans="19:20" x14ac:dyDescent="0.3">
      <c r="S5313" s="3"/>
      <c r="T5313" s="4"/>
    </row>
    <row r="5314" spans="19:20" x14ac:dyDescent="0.3">
      <c r="S5314" s="5"/>
      <c r="T5314" s="6"/>
    </row>
    <row r="5315" spans="19:20" x14ac:dyDescent="0.3">
      <c r="S5315" s="3"/>
      <c r="T5315" s="4"/>
    </row>
    <row r="5316" spans="19:20" x14ac:dyDescent="0.3">
      <c r="S5316" s="5"/>
      <c r="T5316" s="6"/>
    </row>
    <row r="5317" spans="19:20" x14ac:dyDescent="0.3">
      <c r="S5317" s="3"/>
      <c r="T5317" s="4"/>
    </row>
    <row r="5318" spans="19:20" x14ac:dyDescent="0.3">
      <c r="S5318" s="5"/>
      <c r="T5318" s="6"/>
    </row>
    <row r="5319" spans="19:20" x14ac:dyDescent="0.3">
      <c r="S5319" s="3"/>
      <c r="T5319" s="4"/>
    </row>
    <row r="5320" spans="19:20" x14ac:dyDescent="0.3">
      <c r="S5320" s="5"/>
      <c r="T5320" s="6"/>
    </row>
    <row r="5321" spans="19:20" x14ac:dyDescent="0.3">
      <c r="S5321" s="3"/>
      <c r="T5321" s="4"/>
    </row>
    <row r="5322" spans="19:20" x14ac:dyDescent="0.3">
      <c r="S5322" s="5"/>
      <c r="T5322" s="6"/>
    </row>
    <row r="5323" spans="19:20" x14ac:dyDescent="0.3">
      <c r="S5323" s="3"/>
      <c r="T5323" s="4"/>
    </row>
    <row r="5324" spans="19:20" x14ac:dyDescent="0.3">
      <c r="S5324" s="5"/>
      <c r="T5324" s="6"/>
    </row>
    <row r="5325" spans="19:20" x14ac:dyDescent="0.3">
      <c r="S5325" s="3"/>
      <c r="T5325" s="4"/>
    </row>
    <row r="5326" spans="19:20" x14ac:dyDescent="0.3">
      <c r="S5326" s="5"/>
      <c r="T5326" s="6"/>
    </row>
    <row r="5327" spans="19:20" x14ac:dyDescent="0.3">
      <c r="S5327" s="3"/>
      <c r="T5327" s="4"/>
    </row>
    <row r="5328" spans="19:20" x14ac:dyDescent="0.3">
      <c r="S5328" s="5"/>
      <c r="T5328" s="6"/>
    </row>
    <row r="5329" spans="19:20" x14ac:dyDescent="0.3">
      <c r="S5329" s="3"/>
      <c r="T5329" s="4"/>
    </row>
    <row r="5330" spans="19:20" x14ac:dyDescent="0.3">
      <c r="S5330" s="5"/>
      <c r="T5330" s="6"/>
    </row>
    <row r="5331" spans="19:20" x14ac:dyDescent="0.3">
      <c r="S5331" s="3"/>
      <c r="T5331" s="4"/>
    </row>
    <row r="5332" spans="19:20" x14ac:dyDescent="0.3">
      <c r="S5332" s="5"/>
      <c r="T5332" s="6"/>
    </row>
    <row r="5333" spans="19:20" x14ac:dyDescent="0.3">
      <c r="S5333" s="3"/>
      <c r="T5333" s="4"/>
    </row>
    <row r="5334" spans="19:20" x14ac:dyDescent="0.3">
      <c r="S5334" s="5"/>
      <c r="T5334" s="6"/>
    </row>
    <row r="5335" spans="19:20" x14ac:dyDescent="0.3">
      <c r="S5335" s="3"/>
      <c r="T5335" s="4"/>
    </row>
    <row r="5336" spans="19:20" x14ac:dyDescent="0.3">
      <c r="S5336" s="5"/>
      <c r="T5336" s="6"/>
    </row>
    <row r="5337" spans="19:20" x14ac:dyDescent="0.3">
      <c r="S5337" s="3"/>
      <c r="T5337" s="4"/>
    </row>
    <row r="5338" spans="19:20" x14ac:dyDescent="0.3">
      <c r="S5338" s="5"/>
      <c r="T5338" s="6"/>
    </row>
    <row r="5339" spans="19:20" x14ac:dyDescent="0.3">
      <c r="S5339" s="3"/>
      <c r="T5339" s="4"/>
    </row>
    <row r="5340" spans="19:20" x14ac:dyDescent="0.3">
      <c r="S5340" s="5"/>
      <c r="T5340" s="6"/>
    </row>
    <row r="5341" spans="19:20" x14ac:dyDescent="0.3">
      <c r="S5341" s="3"/>
      <c r="T5341" s="4"/>
    </row>
    <row r="5342" spans="19:20" x14ac:dyDescent="0.3">
      <c r="S5342" s="5"/>
      <c r="T5342" s="6"/>
    </row>
    <row r="5343" spans="19:20" x14ac:dyDescent="0.3">
      <c r="S5343" s="3"/>
      <c r="T5343" s="4"/>
    </row>
    <row r="5344" spans="19:20" x14ac:dyDescent="0.3">
      <c r="S5344" s="5"/>
      <c r="T5344" s="6"/>
    </row>
    <row r="5345" spans="19:20" x14ac:dyDescent="0.3">
      <c r="S5345" s="3"/>
      <c r="T5345" s="4"/>
    </row>
    <row r="5346" spans="19:20" x14ac:dyDescent="0.3">
      <c r="S5346" s="5"/>
      <c r="T5346" s="6"/>
    </row>
    <row r="5347" spans="19:20" x14ac:dyDescent="0.3">
      <c r="S5347" s="3"/>
      <c r="T5347" s="4"/>
    </row>
    <row r="5348" spans="19:20" x14ac:dyDescent="0.3">
      <c r="S5348" s="5"/>
      <c r="T5348" s="6"/>
    </row>
    <row r="5349" spans="19:20" x14ac:dyDescent="0.3">
      <c r="S5349" s="3"/>
      <c r="T5349" s="4"/>
    </row>
    <row r="5350" spans="19:20" x14ac:dyDescent="0.3">
      <c r="S5350" s="5"/>
      <c r="T5350" s="6"/>
    </row>
    <row r="5351" spans="19:20" x14ac:dyDescent="0.3">
      <c r="S5351" s="3"/>
      <c r="T5351" s="4"/>
    </row>
    <row r="5352" spans="19:20" x14ac:dyDescent="0.3">
      <c r="S5352" s="5"/>
      <c r="T5352" s="6"/>
    </row>
    <row r="5353" spans="19:20" x14ac:dyDescent="0.3">
      <c r="S5353" s="3"/>
      <c r="T5353" s="4"/>
    </row>
    <row r="5354" spans="19:20" x14ac:dyDescent="0.3">
      <c r="S5354" s="5"/>
      <c r="T5354" s="6"/>
    </row>
    <row r="5355" spans="19:20" x14ac:dyDescent="0.3">
      <c r="S5355" s="3"/>
      <c r="T5355" s="4"/>
    </row>
    <row r="5356" spans="19:20" x14ac:dyDescent="0.3">
      <c r="S5356" s="5"/>
      <c r="T5356" s="6"/>
    </row>
    <row r="5357" spans="19:20" x14ac:dyDescent="0.3">
      <c r="S5357" s="3"/>
      <c r="T5357" s="4"/>
    </row>
    <row r="5358" spans="19:20" x14ac:dyDescent="0.3">
      <c r="S5358" s="5"/>
      <c r="T5358" s="6"/>
    </row>
    <row r="5359" spans="19:20" x14ac:dyDescent="0.3">
      <c r="S5359" s="3"/>
      <c r="T5359" s="4"/>
    </row>
    <row r="5360" spans="19:20" x14ac:dyDescent="0.3">
      <c r="S5360" s="5"/>
      <c r="T5360" s="6"/>
    </row>
    <row r="5361" spans="19:20" x14ac:dyDescent="0.3">
      <c r="S5361" s="3"/>
      <c r="T5361" s="4"/>
    </row>
    <row r="5362" spans="19:20" x14ac:dyDescent="0.3">
      <c r="S5362" s="5"/>
      <c r="T5362" s="6"/>
    </row>
    <row r="5363" spans="19:20" x14ac:dyDescent="0.3">
      <c r="S5363" s="3"/>
      <c r="T5363" s="4"/>
    </row>
    <row r="5364" spans="19:20" x14ac:dyDescent="0.3">
      <c r="S5364" s="5"/>
      <c r="T5364" s="6"/>
    </row>
    <row r="5365" spans="19:20" x14ac:dyDescent="0.3">
      <c r="S5365" s="3"/>
      <c r="T5365" s="4"/>
    </row>
    <row r="5366" spans="19:20" x14ac:dyDescent="0.3">
      <c r="S5366" s="5"/>
      <c r="T5366" s="6"/>
    </row>
    <row r="5367" spans="19:20" x14ac:dyDescent="0.3">
      <c r="S5367" s="3"/>
      <c r="T5367" s="4"/>
    </row>
    <row r="5368" spans="19:20" x14ac:dyDescent="0.3">
      <c r="S5368" s="5"/>
      <c r="T5368" s="6"/>
    </row>
    <row r="5369" spans="19:20" x14ac:dyDescent="0.3">
      <c r="S5369" s="3"/>
      <c r="T5369" s="4"/>
    </row>
    <row r="5370" spans="19:20" x14ac:dyDescent="0.3">
      <c r="S5370" s="5"/>
      <c r="T5370" s="6"/>
    </row>
    <row r="5371" spans="19:20" x14ac:dyDescent="0.3">
      <c r="S5371" s="3"/>
      <c r="T5371" s="4"/>
    </row>
    <row r="5372" spans="19:20" x14ac:dyDescent="0.3">
      <c r="S5372" s="5"/>
      <c r="T5372" s="6"/>
    </row>
    <row r="5373" spans="19:20" x14ac:dyDescent="0.3">
      <c r="S5373" s="3"/>
      <c r="T5373" s="4"/>
    </row>
    <row r="5374" spans="19:20" x14ac:dyDescent="0.3">
      <c r="S5374" s="5"/>
      <c r="T5374" s="6"/>
    </row>
    <row r="5375" spans="19:20" x14ac:dyDescent="0.3">
      <c r="S5375" s="3"/>
      <c r="T5375" s="4"/>
    </row>
    <row r="5376" spans="19:20" x14ac:dyDescent="0.3">
      <c r="S5376" s="5"/>
      <c r="T5376" s="6"/>
    </row>
    <row r="5377" spans="19:20" x14ac:dyDescent="0.3">
      <c r="S5377" s="3"/>
      <c r="T5377" s="4"/>
    </row>
    <row r="5378" spans="19:20" x14ac:dyDescent="0.3">
      <c r="S5378" s="5"/>
      <c r="T5378" s="6"/>
    </row>
    <row r="5379" spans="19:20" x14ac:dyDescent="0.3">
      <c r="S5379" s="3"/>
      <c r="T5379" s="4"/>
    </row>
    <row r="5380" spans="19:20" x14ac:dyDescent="0.3">
      <c r="S5380" s="5"/>
      <c r="T5380" s="6"/>
    </row>
    <row r="5381" spans="19:20" x14ac:dyDescent="0.3">
      <c r="S5381" s="3"/>
      <c r="T5381" s="4"/>
    </row>
    <row r="5382" spans="19:20" x14ac:dyDescent="0.3">
      <c r="S5382" s="5"/>
      <c r="T5382" s="6"/>
    </row>
    <row r="5383" spans="19:20" x14ac:dyDescent="0.3">
      <c r="S5383" s="3"/>
      <c r="T5383" s="4"/>
    </row>
    <row r="5384" spans="19:20" x14ac:dyDescent="0.3">
      <c r="S5384" s="5"/>
      <c r="T5384" s="6"/>
    </row>
    <row r="5385" spans="19:20" x14ac:dyDescent="0.3">
      <c r="S5385" s="3"/>
      <c r="T5385" s="4"/>
    </row>
    <row r="5386" spans="19:20" x14ac:dyDescent="0.3">
      <c r="S5386" s="5"/>
      <c r="T5386" s="6"/>
    </row>
    <row r="5387" spans="19:20" x14ac:dyDescent="0.3">
      <c r="S5387" s="3"/>
      <c r="T5387" s="4"/>
    </row>
    <row r="5388" spans="19:20" x14ac:dyDescent="0.3">
      <c r="S5388" s="5"/>
      <c r="T5388" s="6"/>
    </row>
    <row r="5389" spans="19:20" x14ac:dyDescent="0.3">
      <c r="S5389" s="3"/>
      <c r="T5389" s="4"/>
    </row>
    <row r="5390" spans="19:20" x14ac:dyDescent="0.3">
      <c r="S5390" s="5"/>
      <c r="T5390" s="6"/>
    </row>
    <row r="5391" spans="19:20" x14ac:dyDescent="0.3">
      <c r="S5391" s="3"/>
      <c r="T5391" s="4"/>
    </row>
    <row r="5392" spans="19:20" x14ac:dyDescent="0.3">
      <c r="S5392" s="5"/>
      <c r="T5392" s="6"/>
    </row>
    <row r="5393" spans="19:20" x14ac:dyDescent="0.3">
      <c r="S5393" s="3"/>
      <c r="T5393" s="4"/>
    </row>
    <row r="5394" spans="19:20" x14ac:dyDescent="0.3">
      <c r="S5394" s="5"/>
      <c r="T5394" s="6"/>
    </row>
    <row r="5395" spans="19:20" x14ac:dyDescent="0.3">
      <c r="S5395" s="3"/>
      <c r="T5395" s="4"/>
    </row>
    <row r="5396" spans="19:20" x14ac:dyDescent="0.3">
      <c r="S5396" s="5"/>
      <c r="T5396" s="6"/>
    </row>
    <row r="5397" spans="19:20" x14ac:dyDescent="0.3">
      <c r="S5397" s="3"/>
      <c r="T5397" s="4"/>
    </row>
    <row r="5398" spans="19:20" x14ac:dyDescent="0.3">
      <c r="S5398" s="5"/>
      <c r="T5398" s="6"/>
    </row>
    <row r="5399" spans="19:20" x14ac:dyDescent="0.3">
      <c r="S5399" s="3"/>
      <c r="T5399" s="4"/>
    </row>
    <row r="5400" spans="19:20" x14ac:dyDescent="0.3">
      <c r="S5400" s="5"/>
      <c r="T5400" s="6"/>
    </row>
    <row r="5401" spans="19:20" x14ac:dyDescent="0.3">
      <c r="S5401" s="3"/>
      <c r="T5401" s="4"/>
    </row>
    <row r="5402" spans="19:20" x14ac:dyDescent="0.3">
      <c r="S5402" s="5"/>
      <c r="T5402" s="6"/>
    </row>
    <row r="5403" spans="19:20" x14ac:dyDescent="0.3">
      <c r="S5403" s="3"/>
      <c r="T5403" s="4"/>
    </row>
    <row r="5404" spans="19:20" x14ac:dyDescent="0.3">
      <c r="S5404" s="5"/>
      <c r="T5404" s="6"/>
    </row>
    <row r="5405" spans="19:20" x14ac:dyDescent="0.3">
      <c r="S5405" s="3"/>
      <c r="T5405" s="4"/>
    </row>
    <row r="5406" spans="19:20" x14ac:dyDescent="0.3">
      <c r="S5406" s="5"/>
      <c r="T5406" s="6"/>
    </row>
    <row r="5407" spans="19:20" x14ac:dyDescent="0.3">
      <c r="S5407" s="3"/>
      <c r="T5407" s="4"/>
    </row>
    <row r="5408" spans="19:20" x14ac:dyDescent="0.3">
      <c r="S5408" s="5"/>
      <c r="T5408" s="6"/>
    </row>
    <row r="5409" spans="19:20" x14ac:dyDescent="0.3">
      <c r="S5409" s="3"/>
      <c r="T5409" s="4"/>
    </row>
    <row r="5410" spans="19:20" x14ac:dyDescent="0.3">
      <c r="S5410" s="5"/>
      <c r="T5410" s="6"/>
    </row>
    <row r="5411" spans="19:20" x14ac:dyDescent="0.3">
      <c r="S5411" s="3"/>
      <c r="T5411" s="4"/>
    </row>
    <row r="5412" spans="19:20" x14ac:dyDescent="0.3">
      <c r="S5412" s="5"/>
      <c r="T5412" s="6"/>
    </row>
    <row r="5413" spans="19:20" x14ac:dyDescent="0.3">
      <c r="S5413" s="3"/>
      <c r="T5413" s="4"/>
    </row>
    <row r="5414" spans="19:20" x14ac:dyDescent="0.3">
      <c r="S5414" s="5"/>
      <c r="T5414" s="6"/>
    </row>
    <row r="5415" spans="19:20" x14ac:dyDescent="0.3">
      <c r="S5415" s="3"/>
      <c r="T5415" s="4"/>
    </row>
    <row r="5416" spans="19:20" x14ac:dyDescent="0.3">
      <c r="S5416" s="5"/>
      <c r="T5416" s="6"/>
    </row>
    <row r="5417" spans="19:20" x14ac:dyDescent="0.3">
      <c r="S5417" s="3"/>
      <c r="T5417" s="4"/>
    </row>
    <row r="5418" spans="19:20" x14ac:dyDescent="0.3">
      <c r="S5418" s="5"/>
      <c r="T5418" s="6"/>
    </row>
    <row r="5419" spans="19:20" x14ac:dyDescent="0.3">
      <c r="S5419" s="3"/>
      <c r="T5419" s="4"/>
    </row>
    <row r="5420" spans="19:20" x14ac:dyDescent="0.3">
      <c r="S5420" s="5"/>
      <c r="T5420" s="6"/>
    </row>
    <row r="5421" spans="19:20" x14ac:dyDescent="0.3">
      <c r="S5421" s="3"/>
      <c r="T5421" s="4"/>
    </row>
    <row r="5422" spans="19:20" x14ac:dyDescent="0.3">
      <c r="S5422" s="5"/>
      <c r="T5422" s="6"/>
    </row>
    <row r="5423" spans="19:20" x14ac:dyDescent="0.3">
      <c r="S5423" s="3"/>
      <c r="T5423" s="4"/>
    </row>
    <row r="5424" spans="19:20" x14ac:dyDescent="0.3">
      <c r="S5424" s="5"/>
      <c r="T5424" s="6"/>
    </row>
    <row r="5425" spans="19:20" x14ac:dyDescent="0.3">
      <c r="S5425" s="3"/>
      <c r="T5425" s="4"/>
    </row>
    <row r="5426" spans="19:20" x14ac:dyDescent="0.3">
      <c r="S5426" s="5"/>
      <c r="T5426" s="6"/>
    </row>
    <row r="5427" spans="19:20" x14ac:dyDescent="0.3">
      <c r="S5427" s="3"/>
      <c r="T5427" s="4"/>
    </row>
    <row r="5428" spans="19:20" x14ac:dyDescent="0.3">
      <c r="S5428" s="5"/>
      <c r="T5428" s="6"/>
    </row>
    <row r="5429" spans="19:20" x14ac:dyDescent="0.3">
      <c r="S5429" s="3"/>
      <c r="T5429" s="4"/>
    </row>
    <row r="5430" spans="19:20" x14ac:dyDescent="0.3">
      <c r="S5430" s="5"/>
      <c r="T5430" s="6"/>
    </row>
    <row r="5431" spans="19:20" x14ac:dyDescent="0.3">
      <c r="S5431" s="3"/>
      <c r="T5431" s="4"/>
    </row>
    <row r="5432" spans="19:20" x14ac:dyDescent="0.3">
      <c r="S5432" s="5"/>
      <c r="T5432" s="6"/>
    </row>
    <row r="5433" spans="19:20" x14ac:dyDescent="0.3">
      <c r="S5433" s="3"/>
      <c r="T5433" s="4"/>
    </row>
    <row r="5434" spans="19:20" x14ac:dyDescent="0.3">
      <c r="S5434" s="5"/>
      <c r="T5434" s="6"/>
    </row>
    <row r="5435" spans="19:20" x14ac:dyDescent="0.3">
      <c r="S5435" s="3"/>
      <c r="T5435" s="4"/>
    </row>
    <row r="5436" spans="19:20" x14ac:dyDescent="0.3">
      <c r="S5436" s="5"/>
      <c r="T5436" s="6"/>
    </row>
    <row r="5437" spans="19:20" x14ac:dyDescent="0.3">
      <c r="S5437" s="3"/>
      <c r="T5437" s="4"/>
    </row>
    <row r="5438" spans="19:20" x14ac:dyDescent="0.3">
      <c r="S5438" s="5"/>
      <c r="T5438" s="6"/>
    </row>
    <row r="5439" spans="19:20" x14ac:dyDescent="0.3">
      <c r="S5439" s="3"/>
      <c r="T5439" s="4"/>
    </row>
    <row r="5440" spans="19:20" x14ac:dyDescent="0.3">
      <c r="S5440" s="5"/>
      <c r="T5440" s="6"/>
    </row>
    <row r="5441" spans="19:20" x14ac:dyDescent="0.3">
      <c r="S5441" s="3"/>
      <c r="T5441" s="4"/>
    </row>
    <row r="5442" spans="19:20" x14ac:dyDescent="0.3">
      <c r="S5442" s="5"/>
      <c r="T5442" s="6"/>
    </row>
    <row r="5443" spans="19:20" x14ac:dyDescent="0.3">
      <c r="S5443" s="3"/>
      <c r="T5443" s="4"/>
    </row>
    <row r="5444" spans="19:20" x14ac:dyDescent="0.3">
      <c r="S5444" s="5"/>
      <c r="T5444" s="6"/>
    </row>
    <row r="5445" spans="19:20" x14ac:dyDescent="0.3">
      <c r="S5445" s="3"/>
      <c r="T5445" s="4"/>
    </row>
    <row r="5446" spans="19:20" x14ac:dyDescent="0.3">
      <c r="S5446" s="5"/>
      <c r="T5446" s="6"/>
    </row>
    <row r="5447" spans="19:20" x14ac:dyDescent="0.3">
      <c r="S5447" s="3"/>
      <c r="T5447" s="4"/>
    </row>
    <row r="5448" spans="19:20" x14ac:dyDescent="0.3">
      <c r="S5448" s="5"/>
      <c r="T5448" s="6"/>
    </row>
    <row r="5449" spans="19:20" x14ac:dyDescent="0.3">
      <c r="S5449" s="3"/>
      <c r="T5449" s="4"/>
    </row>
    <row r="5450" spans="19:20" x14ac:dyDescent="0.3">
      <c r="S5450" s="5"/>
      <c r="T5450" s="6"/>
    </row>
    <row r="5451" spans="19:20" x14ac:dyDescent="0.3">
      <c r="S5451" s="3"/>
      <c r="T5451" s="4"/>
    </row>
    <row r="5452" spans="19:20" x14ac:dyDescent="0.3">
      <c r="S5452" s="5"/>
      <c r="T5452" s="6"/>
    </row>
    <row r="5453" spans="19:20" x14ac:dyDescent="0.3">
      <c r="S5453" s="3"/>
      <c r="T5453" s="4"/>
    </row>
    <row r="5454" spans="19:20" x14ac:dyDescent="0.3">
      <c r="S5454" s="5"/>
      <c r="T5454" s="6"/>
    </row>
    <row r="5455" spans="19:20" x14ac:dyDescent="0.3">
      <c r="S5455" s="3"/>
      <c r="T5455" s="4"/>
    </row>
    <row r="5456" spans="19:20" x14ac:dyDescent="0.3">
      <c r="S5456" s="5"/>
      <c r="T5456" s="6"/>
    </row>
    <row r="5457" spans="19:20" x14ac:dyDescent="0.3">
      <c r="S5457" s="3"/>
      <c r="T5457" s="4"/>
    </row>
    <row r="5458" spans="19:20" x14ac:dyDescent="0.3">
      <c r="S5458" s="5"/>
      <c r="T5458" s="6"/>
    </row>
    <row r="5459" spans="19:20" x14ac:dyDescent="0.3">
      <c r="S5459" s="3"/>
      <c r="T5459" s="4"/>
    </row>
    <row r="5460" spans="19:20" x14ac:dyDescent="0.3">
      <c r="S5460" s="5"/>
      <c r="T5460" s="6"/>
    </row>
    <row r="5461" spans="19:20" x14ac:dyDescent="0.3">
      <c r="S5461" s="3"/>
      <c r="T5461" s="4"/>
    </row>
    <row r="5462" spans="19:20" x14ac:dyDescent="0.3">
      <c r="S5462" s="5"/>
      <c r="T5462" s="6"/>
    </row>
    <row r="5463" spans="19:20" x14ac:dyDescent="0.3">
      <c r="S5463" s="3"/>
      <c r="T5463" s="4"/>
    </row>
    <row r="5464" spans="19:20" x14ac:dyDescent="0.3">
      <c r="S5464" s="5"/>
      <c r="T5464" s="6"/>
    </row>
    <row r="5465" spans="19:20" x14ac:dyDescent="0.3">
      <c r="S5465" s="3"/>
      <c r="T5465" s="4"/>
    </row>
    <row r="5466" spans="19:20" x14ac:dyDescent="0.3">
      <c r="S5466" s="5"/>
      <c r="T5466" s="6"/>
    </row>
    <row r="5467" spans="19:20" x14ac:dyDescent="0.3">
      <c r="S5467" s="3"/>
      <c r="T5467" s="4"/>
    </row>
    <row r="5468" spans="19:20" x14ac:dyDescent="0.3">
      <c r="S5468" s="5"/>
      <c r="T5468" s="6"/>
    </row>
    <row r="5469" spans="19:20" x14ac:dyDescent="0.3">
      <c r="S5469" s="3"/>
      <c r="T5469" s="4"/>
    </row>
    <row r="5470" spans="19:20" x14ac:dyDescent="0.3">
      <c r="S5470" s="5"/>
      <c r="T5470" s="6"/>
    </row>
    <row r="5471" spans="19:20" x14ac:dyDescent="0.3">
      <c r="S5471" s="3"/>
      <c r="T5471" s="4"/>
    </row>
    <row r="5472" spans="19:20" x14ac:dyDescent="0.3">
      <c r="S5472" s="5"/>
      <c r="T5472" s="6"/>
    </row>
    <row r="5473" spans="19:20" x14ac:dyDescent="0.3">
      <c r="S5473" s="3"/>
      <c r="T5473" s="4"/>
    </row>
    <row r="5474" spans="19:20" x14ac:dyDescent="0.3">
      <c r="S5474" s="5"/>
      <c r="T5474" s="6"/>
    </row>
    <row r="5475" spans="19:20" x14ac:dyDescent="0.3">
      <c r="S5475" s="3"/>
      <c r="T5475" s="4"/>
    </row>
    <row r="5476" spans="19:20" x14ac:dyDescent="0.3">
      <c r="S5476" s="5"/>
      <c r="T5476" s="6"/>
    </row>
    <row r="5477" spans="19:20" x14ac:dyDescent="0.3">
      <c r="S5477" s="3"/>
      <c r="T5477" s="4"/>
    </row>
    <row r="5478" spans="19:20" x14ac:dyDescent="0.3">
      <c r="S5478" s="5"/>
      <c r="T5478" s="6"/>
    </row>
    <row r="5479" spans="19:20" x14ac:dyDescent="0.3">
      <c r="S5479" s="3"/>
      <c r="T5479" s="4"/>
    </row>
    <row r="5480" spans="19:20" x14ac:dyDescent="0.3">
      <c r="S5480" s="5"/>
      <c r="T5480" s="6"/>
    </row>
    <row r="5481" spans="19:20" x14ac:dyDescent="0.3">
      <c r="S5481" s="3"/>
      <c r="T5481" s="4"/>
    </row>
    <row r="5482" spans="19:20" x14ac:dyDescent="0.3">
      <c r="S5482" s="5"/>
      <c r="T5482" s="6"/>
    </row>
    <row r="5483" spans="19:20" x14ac:dyDescent="0.3">
      <c r="S5483" s="3"/>
      <c r="T5483" s="4"/>
    </row>
    <row r="5484" spans="19:20" x14ac:dyDescent="0.3">
      <c r="S5484" s="5"/>
      <c r="T5484" s="6"/>
    </row>
    <row r="5485" spans="19:20" x14ac:dyDescent="0.3">
      <c r="S5485" s="3"/>
      <c r="T5485" s="4"/>
    </row>
    <row r="5486" spans="19:20" x14ac:dyDescent="0.3">
      <c r="S5486" s="5"/>
      <c r="T5486" s="6"/>
    </row>
    <row r="5487" spans="19:20" x14ac:dyDescent="0.3">
      <c r="S5487" s="3"/>
      <c r="T5487" s="4"/>
    </row>
    <row r="5488" spans="19:20" x14ac:dyDescent="0.3">
      <c r="S5488" s="5"/>
      <c r="T5488" s="6"/>
    </row>
    <row r="5489" spans="19:20" x14ac:dyDescent="0.3">
      <c r="S5489" s="3"/>
      <c r="T5489" s="4"/>
    </row>
    <row r="5490" spans="19:20" x14ac:dyDescent="0.3">
      <c r="S5490" s="5"/>
      <c r="T5490" s="6"/>
    </row>
    <row r="5491" spans="19:20" x14ac:dyDescent="0.3">
      <c r="S5491" s="3"/>
      <c r="T5491" s="4"/>
    </row>
    <row r="5492" spans="19:20" x14ac:dyDescent="0.3">
      <c r="S5492" s="5"/>
      <c r="T5492" s="6"/>
    </row>
    <row r="5493" spans="19:20" x14ac:dyDescent="0.3">
      <c r="S5493" s="3"/>
      <c r="T5493" s="4"/>
    </row>
    <row r="5494" spans="19:20" x14ac:dyDescent="0.3">
      <c r="S5494" s="5"/>
      <c r="T5494" s="6"/>
    </row>
    <row r="5495" spans="19:20" x14ac:dyDescent="0.3">
      <c r="S5495" s="3"/>
      <c r="T5495" s="4"/>
    </row>
    <row r="5496" spans="19:20" x14ac:dyDescent="0.3">
      <c r="S5496" s="5"/>
      <c r="T5496" s="6"/>
    </row>
    <row r="5497" spans="19:20" x14ac:dyDescent="0.3">
      <c r="S5497" s="3"/>
      <c r="T5497" s="4"/>
    </row>
    <row r="5498" spans="19:20" x14ac:dyDescent="0.3">
      <c r="S5498" s="5"/>
      <c r="T5498" s="6"/>
    </row>
    <row r="5499" spans="19:20" x14ac:dyDescent="0.3">
      <c r="S5499" s="3"/>
      <c r="T5499" s="4"/>
    </row>
    <row r="5500" spans="19:20" x14ac:dyDescent="0.3">
      <c r="S5500" s="5"/>
      <c r="T5500" s="6"/>
    </row>
    <row r="5501" spans="19:20" x14ac:dyDescent="0.3">
      <c r="S5501" s="3"/>
      <c r="T5501" s="4"/>
    </row>
    <row r="5502" spans="19:20" x14ac:dyDescent="0.3">
      <c r="S5502" s="5"/>
      <c r="T5502" s="6"/>
    </row>
    <row r="5503" spans="19:20" x14ac:dyDescent="0.3">
      <c r="S5503" s="3"/>
      <c r="T5503" s="4"/>
    </row>
    <row r="5504" spans="19:20" x14ac:dyDescent="0.3">
      <c r="S5504" s="5"/>
      <c r="T5504" s="6"/>
    </row>
    <row r="5505" spans="19:20" x14ac:dyDescent="0.3">
      <c r="S5505" s="3"/>
      <c r="T5505" s="4"/>
    </row>
    <row r="5506" spans="19:20" x14ac:dyDescent="0.3">
      <c r="S5506" s="5"/>
      <c r="T5506" s="6"/>
    </row>
    <row r="5507" spans="19:20" x14ac:dyDescent="0.3">
      <c r="S5507" s="3"/>
      <c r="T5507" s="4"/>
    </row>
    <row r="5508" spans="19:20" x14ac:dyDescent="0.3">
      <c r="S5508" s="5"/>
      <c r="T5508" s="6"/>
    </row>
    <row r="5509" spans="19:20" x14ac:dyDescent="0.3">
      <c r="S5509" s="3"/>
      <c r="T5509" s="4"/>
    </row>
    <row r="5510" spans="19:20" x14ac:dyDescent="0.3">
      <c r="S5510" s="5"/>
      <c r="T5510" s="6"/>
    </row>
    <row r="5511" spans="19:20" x14ac:dyDescent="0.3">
      <c r="S5511" s="3"/>
      <c r="T5511" s="4"/>
    </row>
    <row r="5512" spans="19:20" x14ac:dyDescent="0.3">
      <c r="S5512" s="5"/>
      <c r="T5512" s="6"/>
    </row>
    <row r="5513" spans="19:20" x14ac:dyDescent="0.3">
      <c r="S5513" s="3"/>
      <c r="T5513" s="4"/>
    </row>
    <row r="5514" spans="19:20" x14ac:dyDescent="0.3">
      <c r="S5514" s="5"/>
      <c r="T5514" s="6"/>
    </row>
    <row r="5515" spans="19:20" x14ac:dyDescent="0.3">
      <c r="S5515" s="3"/>
      <c r="T5515" s="4"/>
    </row>
    <row r="5516" spans="19:20" x14ac:dyDescent="0.3">
      <c r="S5516" s="5"/>
      <c r="T5516" s="6"/>
    </row>
    <row r="5517" spans="19:20" x14ac:dyDescent="0.3">
      <c r="S5517" s="3"/>
      <c r="T5517" s="4"/>
    </row>
    <row r="5518" spans="19:20" x14ac:dyDescent="0.3">
      <c r="S5518" s="5"/>
      <c r="T5518" s="6"/>
    </row>
    <row r="5519" spans="19:20" x14ac:dyDescent="0.3">
      <c r="S5519" s="3"/>
      <c r="T5519" s="4"/>
    </row>
    <row r="5520" spans="19:20" x14ac:dyDescent="0.3">
      <c r="S5520" s="5"/>
      <c r="T5520" s="6"/>
    </row>
    <row r="5521" spans="19:20" x14ac:dyDescent="0.3">
      <c r="S5521" s="3"/>
      <c r="T5521" s="4"/>
    </row>
    <row r="5522" spans="19:20" x14ac:dyDescent="0.3">
      <c r="S5522" s="5"/>
      <c r="T5522" s="6"/>
    </row>
    <row r="5523" spans="19:20" x14ac:dyDescent="0.3">
      <c r="S5523" s="3"/>
      <c r="T5523" s="4"/>
    </row>
    <row r="5524" spans="19:20" x14ac:dyDescent="0.3">
      <c r="S5524" s="5"/>
      <c r="T5524" s="6"/>
    </row>
    <row r="5525" spans="19:20" x14ac:dyDescent="0.3">
      <c r="S5525" s="3"/>
      <c r="T5525" s="4"/>
    </row>
    <row r="5526" spans="19:20" x14ac:dyDescent="0.3">
      <c r="S5526" s="5"/>
      <c r="T5526" s="6"/>
    </row>
    <row r="5527" spans="19:20" x14ac:dyDescent="0.3">
      <c r="S5527" s="3"/>
      <c r="T5527" s="4"/>
    </row>
    <row r="5528" spans="19:20" x14ac:dyDescent="0.3">
      <c r="S5528" s="5"/>
      <c r="T5528" s="6"/>
    </row>
    <row r="5529" spans="19:20" x14ac:dyDescent="0.3">
      <c r="S5529" s="3"/>
      <c r="T5529" s="4"/>
    </row>
    <row r="5530" spans="19:20" x14ac:dyDescent="0.3">
      <c r="S5530" s="5"/>
      <c r="T5530" s="6"/>
    </row>
    <row r="5531" spans="19:20" x14ac:dyDescent="0.3">
      <c r="S5531" s="3"/>
      <c r="T5531" s="4"/>
    </row>
    <row r="5532" spans="19:20" x14ac:dyDescent="0.3">
      <c r="S5532" s="5"/>
      <c r="T5532" s="6"/>
    </row>
    <row r="5533" spans="19:20" x14ac:dyDescent="0.3">
      <c r="S5533" s="3"/>
      <c r="T5533" s="4"/>
    </row>
    <row r="5534" spans="19:20" x14ac:dyDescent="0.3">
      <c r="S5534" s="5"/>
      <c r="T5534" s="6"/>
    </row>
    <row r="5535" spans="19:20" x14ac:dyDescent="0.3">
      <c r="S5535" s="3"/>
      <c r="T5535" s="4"/>
    </row>
    <row r="5536" spans="19:20" x14ac:dyDescent="0.3">
      <c r="S5536" s="5"/>
      <c r="T5536" s="6"/>
    </row>
    <row r="5537" spans="19:20" x14ac:dyDescent="0.3">
      <c r="S5537" s="3"/>
      <c r="T5537" s="4"/>
    </row>
    <row r="5538" spans="19:20" x14ac:dyDescent="0.3">
      <c r="S5538" s="5"/>
      <c r="T5538" s="6"/>
    </row>
    <row r="5539" spans="19:20" x14ac:dyDescent="0.3">
      <c r="S5539" s="3"/>
      <c r="T5539" s="4"/>
    </row>
    <row r="5540" spans="19:20" x14ac:dyDescent="0.3">
      <c r="S5540" s="5"/>
      <c r="T5540" s="6"/>
    </row>
    <row r="5541" spans="19:20" x14ac:dyDescent="0.3">
      <c r="S5541" s="3"/>
      <c r="T5541" s="4"/>
    </row>
    <row r="5542" spans="19:20" x14ac:dyDescent="0.3">
      <c r="S5542" s="5"/>
      <c r="T5542" s="6"/>
    </row>
    <row r="5543" spans="19:20" x14ac:dyDescent="0.3">
      <c r="S5543" s="3"/>
      <c r="T5543" s="4"/>
    </row>
    <row r="5544" spans="19:20" x14ac:dyDescent="0.3">
      <c r="S5544" s="5"/>
      <c r="T5544" s="6"/>
    </row>
    <row r="5545" spans="19:20" x14ac:dyDescent="0.3">
      <c r="S5545" s="3"/>
      <c r="T5545" s="4"/>
    </row>
    <row r="5546" spans="19:20" x14ac:dyDescent="0.3">
      <c r="S5546" s="5"/>
      <c r="T5546" s="6"/>
    </row>
    <row r="5547" spans="19:20" x14ac:dyDescent="0.3">
      <c r="S5547" s="3"/>
      <c r="T5547" s="4"/>
    </row>
    <row r="5548" spans="19:20" x14ac:dyDescent="0.3">
      <c r="S5548" s="5"/>
      <c r="T5548" s="6"/>
    </row>
    <row r="5549" spans="19:20" x14ac:dyDescent="0.3">
      <c r="S5549" s="3"/>
      <c r="T5549" s="4"/>
    </row>
    <row r="5550" spans="19:20" x14ac:dyDescent="0.3">
      <c r="S5550" s="5"/>
      <c r="T5550" s="6"/>
    </row>
    <row r="5551" spans="19:20" x14ac:dyDescent="0.3">
      <c r="S5551" s="3"/>
      <c r="T5551" s="4"/>
    </row>
    <row r="5552" spans="19:20" x14ac:dyDescent="0.3">
      <c r="S5552" s="5"/>
      <c r="T5552" s="6"/>
    </row>
    <row r="5553" spans="19:20" x14ac:dyDescent="0.3">
      <c r="S5553" s="3"/>
      <c r="T5553" s="4"/>
    </row>
    <row r="5554" spans="19:20" x14ac:dyDescent="0.3">
      <c r="S5554" s="5"/>
      <c r="T5554" s="6"/>
    </row>
    <row r="5555" spans="19:20" x14ac:dyDescent="0.3">
      <c r="S5555" s="3"/>
      <c r="T5555" s="4"/>
    </row>
    <row r="5556" spans="19:20" x14ac:dyDescent="0.3">
      <c r="S5556" s="5"/>
      <c r="T5556" s="6"/>
    </row>
    <row r="5557" spans="19:20" x14ac:dyDescent="0.3">
      <c r="S5557" s="3"/>
      <c r="T5557" s="4"/>
    </row>
    <row r="5558" spans="19:20" x14ac:dyDescent="0.3">
      <c r="S5558" s="5"/>
      <c r="T5558" s="6"/>
    </row>
    <row r="5559" spans="19:20" x14ac:dyDescent="0.3">
      <c r="S5559" s="3"/>
      <c r="T5559" s="4"/>
    </row>
    <row r="5560" spans="19:20" x14ac:dyDescent="0.3">
      <c r="S5560" s="5"/>
      <c r="T5560" s="6"/>
    </row>
    <row r="5561" spans="19:20" x14ac:dyDescent="0.3">
      <c r="S5561" s="3"/>
      <c r="T5561" s="4"/>
    </row>
    <row r="5562" spans="19:20" x14ac:dyDescent="0.3">
      <c r="S5562" s="5"/>
      <c r="T5562" s="6"/>
    </row>
    <row r="5563" spans="19:20" x14ac:dyDescent="0.3">
      <c r="S5563" s="3"/>
      <c r="T5563" s="4"/>
    </row>
    <row r="5564" spans="19:20" x14ac:dyDescent="0.3">
      <c r="S5564" s="5"/>
      <c r="T5564" s="6"/>
    </row>
    <row r="5565" spans="19:20" x14ac:dyDescent="0.3">
      <c r="S5565" s="3"/>
      <c r="T5565" s="4"/>
    </row>
    <row r="5566" spans="19:20" x14ac:dyDescent="0.3">
      <c r="S5566" s="5"/>
      <c r="T5566" s="6"/>
    </row>
    <row r="5567" spans="19:20" x14ac:dyDescent="0.3">
      <c r="S5567" s="3"/>
      <c r="T5567" s="4"/>
    </row>
    <row r="5568" spans="19:20" x14ac:dyDescent="0.3">
      <c r="S5568" s="5"/>
      <c r="T5568" s="6"/>
    </row>
    <row r="5569" spans="19:20" x14ac:dyDescent="0.3">
      <c r="S5569" s="3"/>
      <c r="T5569" s="4"/>
    </row>
    <row r="5570" spans="19:20" x14ac:dyDescent="0.3">
      <c r="S5570" s="5"/>
      <c r="T5570" s="6"/>
    </row>
    <row r="5571" spans="19:20" x14ac:dyDescent="0.3">
      <c r="S5571" s="3"/>
      <c r="T5571" s="4"/>
    </row>
    <row r="5572" spans="19:20" x14ac:dyDescent="0.3">
      <c r="S5572" s="5"/>
      <c r="T5572" s="6"/>
    </row>
    <row r="5573" spans="19:20" x14ac:dyDescent="0.3">
      <c r="S5573" s="3"/>
      <c r="T5573" s="4"/>
    </row>
    <row r="5574" spans="19:20" x14ac:dyDescent="0.3">
      <c r="S5574" s="5"/>
      <c r="T5574" s="6"/>
    </row>
    <row r="5575" spans="19:20" x14ac:dyDescent="0.3">
      <c r="S5575" s="3"/>
      <c r="T5575" s="4"/>
    </row>
    <row r="5576" spans="19:20" x14ac:dyDescent="0.3">
      <c r="S5576" s="5"/>
      <c r="T5576" s="6"/>
    </row>
    <row r="5577" spans="19:20" x14ac:dyDescent="0.3">
      <c r="S5577" s="3"/>
      <c r="T5577" s="4"/>
    </row>
    <row r="5578" spans="19:20" x14ac:dyDescent="0.3">
      <c r="S5578" s="5"/>
      <c r="T5578" s="6"/>
    </row>
    <row r="5579" spans="19:20" x14ac:dyDescent="0.3">
      <c r="S5579" s="3"/>
      <c r="T5579" s="4"/>
    </row>
    <row r="5580" spans="19:20" x14ac:dyDescent="0.3">
      <c r="S5580" s="5"/>
      <c r="T5580" s="6"/>
    </row>
    <row r="5581" spans="19:20" x14ac:dyDescent="0.3">
      <c r="S5581" s="3"/>
      <c r="T5581" s="4"/>
    </row>
    <row r="5582" spans="19:20" x14ac:dyDescent="0.3">
      <c r="S5582" s="5"/>
      <c r="T5582" s="6"/>
    </row>
    <row r="5583" spans="19:20" x14ac:dyDescent="0.3">
      <c r="S5583" s="3"/>
      <c r="T5583" s="4"/>
    </row>
    <row r="5584" spans="19:20" x14ac:dyDescent="0.3">
      <c r="S5584" s="5"/>
      <c r="T5584" s="6"/>
    </row>
    <row r="5585" spans="19:20" x14ac:dyDescent="0.3">
      <c r="S5585" s="3"/>
      <c r="T5585" s="4"/>
    </row>
    <row r="5586" spans="19:20" x14ac:dyDescent="0.3">
      <c r="S5586" s="5"/>
      <c r="T5586" s="6"/>
    </row>
    <row r="5587" spans="19:20" x14ac:dyDescent="0.3">
      <c r="S5587" s="3"/>
      <c r="T5587" s="4"/>
    </row>
    <row r="5588" spans="19:20" x14ac:dyDescent="0.3">
      <c r="S5588" s="5"/>
      <c r="T5588" s="6"/>
    </row>
    <row r="5589" spans="19:20" x14ac:dyDescent="0.3">
      <c r="S5589" s="3"/>
      <c r="T5589" s="4"/>
    </row>
    <row r="5590" spans="19:20" x14ac:dyDescent="0.3">
      <c r="S5590" s="5"/>
      <c r="T5590" s="6"/>
    </row>
    <row r="5591" spans="19:20" x14ac:dyDescent="0.3">
      <c r="S5591" s="3"/>
      <c r="T5591" s="4"/>
    </row>
    <row r="5592" spans="19:20" x14ac:dyDescent="0.3">
      <c r="S5592" s="5"/>
      <c r="T5592" s="6"/>
    </row>
    <row r="5593" spans="19:20" x14ac:dyDescent="0.3">
      <c r="S5593" s="3"/>
      <c r="T5593" s="4"/>
    </row>
    <row r="5594" spans="19:20" x14ac:dyDescent="0.3">
      <c r="S5594" s="5"/>
      <c r="T5594" s="6"/>
    </row>
    <row r="5595" spans="19:20" x14ac:dyDescent="0.3">
      <c r="S5595" s="3"/>
      <c r="T5595" s="4"/>
    </row>
    <row r="5596" spans="19:20" x14ac:dyDescent="0.3">
      <c r="S5596" s="5"/>
      <c r="T5596" s="6"/>
    </row>
    <row r="5597" spans="19:20" x14ac:dyDescent="0.3">
      <c r="S5597" s="3"/>
      <c r="T5597" s="4"/>
    </row>
    <row r="5598" spans="19:20" x14ac:dyDescent="0.3">
      <c r="S5598" s="5"/>
      <c r="T5598" s="6"/>
    </row>
    <row r="5599" spans="19:20" x14ac:dyDescent="0.3">
      <c r="S5599" s="3"/>
      <c r="T5599" s="4"/>
    </row>
    <row r="5600" spans="19:20" x14ac:dyDescent="0.3">
      <c r="S5600" s="5"/>
      <c r="T5600" s="6"/>
    </row>
    <row r="5601" spans="19:20" x14ac:dyDescent="0.3">
      <c r="S5601" s="3"/>
      <c r="T5601" s="4"/>
    </row>
    <row r="5602" spans="19:20" x14ac:dyDescent="0.3">
      <c r="S5602" s="5"/>
      <c r="T5602" s="6"/>
    </row>
    <row r="5603" spans="19:20" x14ac:dyDescent="0.3">
      <c r="S5603" s="3"/>
      <c r="T5603" s="4"/>
    </row>
    <row r="5604" spans="19:20" x14ac:dyDescent="0.3">
      <c r="S5604" s="5"/>
      <c r="T5604" s="6"/>
    </row>
    <row r="5605" spans="19:20" x14ac:dyDescent="0.3">
      <c r="S5605" s="3"/>
      <c r="T5605" s="4"/>
    </row>
    <row r="5606" spans="19:20" x14ac:dyDescent="0.3">
      <c r="S5606" s="5"/>
      <c r="T5606" s="6"/>
    </row>
    <row r="5607" spans="19:20" x14ac:dyDescent="0.3">
      <c r="S5607" s="3"/>
      <c r="T5607" s="4"/>
    </row>
    <row r="5608" spans="19:20" x14ac:dyDescent="0.3">
      <c r="S5608" s="5"/>
      <c r="T5608" s="6"/>
    </row>
    <row r="5609" spans="19:20" x14ac:dyDescent="0.3">
      <c r="S5609" s="3"/>
      <c r="T5609" s="4"/>
    </row>
    <row r="5610" spans="19:20" x14ac:dyDescent="0.3">
      <c r="S5610" s="5"/>
      <c r="T5610" s="6"/>
    </row>
    <row r="5611" spans="19:20" x14ac:dyDescent="0.3">
      <c r="S5611" s="3"/>
      <c r="T5611" s="4"/>
    </row>
    <row r="5612" spans="19:20" x14ac:dyDescent="0.3">
      <c r="S5612" s="5"/>
      <c r="T5612" s="6"/>
    </row>
    <row r="5613" spans="19:20" x14ac:dyDescent="0.3">
      <c r="S5613" s="3"/>
      <c r="T5613" s="4"/>
    </row>
    <row r="5614" spans="19:20" x14ac:dyDescent="0.3">
      <c r="S5614" s="5"/>
      <c r="T5614" s="6"/>
    </row>
    <row r="5615" spans="19:20" x14ac:dyDescent="0.3">
      <c r="S5615" s="3"/>
      <c r="T5615" s="4"/>
    </row>
    <row r="5616" spans="19:20" x14ac:dyDescent="0.3">
      <c r="S5616" s="5"/>
      <c r="T5616" s="6"/>
    </row>
    <row r="5617" spans="19:20" x14ac:dyDescent="0.3">
      <c r="S5617" s="3"/>
      <c r="T5617" s="4"/>
    </row>
    <row r="5618" spans="19:20" x14ac:dyDescent="0.3">
      <c r="S5618" s="5"/>
      <c r="T5618" s="6"/>
    </row>
    <row r="5619" spans="19:20" x14ac:dyDescent="0.3">
      <c r="S5619" s="3"/>
      <c r="T5619" s="4"/>
    </row>
    <row r="5620" spans="19:20" x14ac:dyDescent="0.3">
      <c r="S5620" s="5"/>
      <c r="T5620" s="6"/>
    </row>
    <row r="5621" spans="19:20" x14ac:dyDescent="0.3">
      <c r="S5621" s="3"/>
      <c r="T5621" s="4"/>
    </row>
    <row r="5622" spans="19:20" x14ac:dyDescent="0.3">
      <c r="S5622" s="5"/>
      <c r="T5622" s="6"/>
    </row>
    <row r="5623" spans="19:20" x14ac:dyDescent="0.3">
      <c r="S5623" s="3"/>
      <c r="T5623" s="4"/>
    </row>
    <row r="5624" spans="19:20" x14ac:dyDescent="0.3">
      <c r="S5624" s="5"/>
      <c r="T5624" s="6"/>
    </row>
    <row r="5625" spans="19:20" x14ac:dyDescent="0.3">
      <c r="S5625" s="3"/>
      <c r="T5625" s="4"/>
    </row>
    <row r="5626" spans="19:20" x14ac:dyDescent="0.3">
      <c r="S5626" s="5"/>
      <c r="T5626" s="6"/>
    </row>
    <row r="5627" spans="19:20" x14ac:dyDescent="0.3">
      <c r="S5627" s="3"/>
      <c r="T5627" s="4"/>
    </row>
    <row r="5628" spans="19:20" x14ac:dyDescent="0.3">
      <c r="S5628" s="5"/>
      <c r="T5628" s="6"/>
    </row>
    <row r="5629" spans="19:20" x14ac:dyDescent="0.3">
      <c r="S5629" s="3"/>
      <c r="T5629" s="4"/>
    </row>
    <row r="5630" spans="19:20" x14ac:dyDescent="0.3">
      <c r="S5630" s="5"/>
      <c r="T5630" s="6"/>
    </row>
    <row r="5631" spans="19:20" x14ac:dyDescent="0.3">
      <c r="S5631" s="3"/>
      <c r="T5631" s="4"/>
    </row>
    <row r="5632" spans="19:20" x14ac:dyDescent="0.3">
      <c r="S5632" s="5"/>
      <c r="T5632" s="6"/>
    </row>
    <row r="5633" spans="19:20" x14ac:dyDescent="0.3">
      <c r="S5633" s="3"/>
      <c r="T5633" s="4"/>
    </row>
    <row r="5634" spans="19:20" x14ac:dyDescent="0.3">
      <c r="S5634" s="5"/>
      <c r="T5634" s="6"/>
    </row>
    <row r="5635" spans="19:20" x14ac:dyDescent="0.3">
      <c r="S5635" s="3"/>
      <c r="T5635" s="4"/>
    </row>
    <row r="5636" spans="19:20" x14ac:dyDescent="0.3">
      <c r="S5636" s="5"/>
      <c r="T5636" s="6"/>
    </row>
    <row r="5637" spans="19:20" x14ac:dyDescent="0.3">
      <c r="S5637" s="3"/>
      <c r="T5637" s="4"/>
    </row>
    <row r="5638" spans="19:20" x14ac:dyDescent="0.3">
      <c r="S5638" s="5"/>
      <c r="T5638" s="6"/>
    </row>
    <row r="5639" spans="19:20" x14ac:dyDescent="0.3">
      <c r="S5639" s="3"/>
      <c r="T5639" s="4"/>
    </row>
    <row r="5640" spans="19:20" x14ac:dyDescent="0.3">
      <c r="S5640" s="5"/>
      <c r="T5640" s="6"/>
    </row>
    <row r="5641" spans="19:20" x14ac:dyDescent="0.3">
      <c r="S5641" s="3"/>
      <c r="T5641" s="4"/>
    </row>
    <row r="5642" spans="19:20" x14ac:dyDescent="0.3">
      <c r="S5642" s="5"/>
      <c r="T5642" s="6"/>
    </row>
    <row r="5643" spans="19:20" x14ac:dyDescent="0.3">
      <c r="S5643" s="3"/>
      <c r="T5643" s="4"/>
    </row>
    <row r="5644" spans="19:20" x14ac:dyDescent="0.3">
      <c r="S5644" s="5"/>
      <c r="T5644" s="6"/>
    </row>
    <row r="5645" spans="19:20" x14ac:dyDescent="0.3">
      <c r="S5645" s="3"/>
      <c r="T5645" s="4"/>
    </row>
    <row r="5646" spans="19:20" x14ac:dyDescent="0.3">
      <c r="S5646" s="5"/>
      <c r="T5646" s="6"/>
    </row>
    <row r="5647" spans="19:20" x14ac:dyDescent="0.3">
      <c r="S5647" s="3"/>
      <c r="T5647" s="4"/>
    </row>
    <row r="5648" spans="19:20" x14ac:dyDescent="0.3">
      <c r="S5648" s="5"/>
      <c r="T5648" s="6"/>
    </row>
    <row r="5649" spans="19:20" x14ac:dyDescent="0.3">
      <c r="S5649" s="3"/>
      <c r="T5649" s="4"/>
    </row>
    <row r="5650" spans="19:20" x14ac:dyDescent="0.3">
      <c r="S5650" s="5"/>
      <c r="T5650" s="6"/>
    </row>
    <row r="5651" spans="19:20" x14ac:dyDescent="0.3">
      <c r="S5651" s="3"/>
      <c r="T5651" s="4"/>
    </row>
    <row r="5652" spans="19:20" x14ac:dyDescent="0.3">
      <c r="S5652" s="5"/>
      <c r="T5652" s="6"/>
    </row>
    <row r="5653" spans="19:20" x14ac:dyDescent="0.3">
      <c r="S5653" s="3"/>
      <c r="T5653" s="4"/>
    </row>
    <row r="5654" spans="19:20" x14ac:dyDescent="0.3">
      <c r="S5654" s="5"/>
      <c r="T5654" s="6"/>
    </row>
    <row r="5655" spans="19:20" x14ac:dyDescent="0.3">
      <c r="S5655" s="3"/>
      <c r="T5655" s="4"/>
    </row>
    <row r="5656" spans="19:20" x14ac:dyDescent="0.3">
      <c r="S5656" s="5"/>
      <c r="T5656" s="6"/>
    </row>
    <row r="5657" spans="19:20" x14ac:dyDescent="0.3">
      <c r="S5657" s="3"/>
      <c r="T5657" s="4"/>
    </row>
    <row r="5658" spans="19:20" x14ac:dyDescent="0.3">
      <c r="S5658" s="5"/>
      <c r="T5658" s="6"/>
    </row>
    <row r="5659" spans="19:20" x14ac:dyDescent="0.3">
      <c r="S5659" s="3"/>
      <c r="T5659" s="4"/>
    </row>
    <row r="5660" spans="19:20" x14ac:dyDescent="0.3">
      <c r="S5660" s="5"/>
      <c r="T5660" s="6"/>
    </row>
    <row r="5661" spans="19:20" x14ac:dyDescent="0.3">
      <c r="S5661" s="3"/>
      <c r="T5661" s="4"/>
    </row>
    <row r="5662" spans="19:20" x14ac:dyDescent="0.3">
      <c r="S5662" s="5"/>
      <c r="T5662" s="6"/>
    </row>
    <row r="5663" spans="19:20" x14ac:dyDescent="0.3">
      <c r="S5663" s="3"/>
      <c r="T5663" s="4"/>
    </row>
    <row r="5664" spans="19:20" x14ac:dyDescent="0.3">
      <c r="S5664" s="5"/>
      <c r="T5664" s="6"/>
    </row>
    <row r="5665" spans="19:20" x14ac:dyDescent="0.3">
      <c r="S5665" s="3"/>
      <c r="T5665" s="4"/>
    </row>
    <row r="5666" spans="19:20" x14ac:dyDescent="0.3">
      <c r="S5666" s="5"/>
      <c r="T5666" s="6"/>
    </row>
    <row r="5667" spans="19:20" x14ac:dyDescent="0.3">
      <c r="S5667" s="3"/>
      <c r="T5667" s="4"/>
    </row>
    <row r="5668" spans="19:20" x14ac:dyDescent="0.3">
      <c r="S5668" s="5"/>
      <c r="T5668" s="6"/>
    </row>
    <row r="5669" spans="19:20" x14ac:dyDescent="0.3">
      <c r="S5669" s="3"/>
      <c r="T5669" s="4"/>
    </row>
    <row r="5670" spans="19:20" x14ac:dyDescent="0.3">
      <c r="S5670" s="5"/>
      <c r="T5670" s="6"/>
    </row>
    <row r="5671" spans="19:20" x14ac:dyDescent="0.3">
      <c r="S5671" s="3"/>
      <c r="T5671" s="4"/>
    </row>
    <row r="5672" spans="19:20" x14ac:dyDescent="0.3">
      <c r="S5672" s="5"/>
      <c r="T5672" s="6"/>
    </row>
    <row r="5673" spans="19:20" x14ac:dyDescent="0.3">
      <c r="S5673" s="3"/>
      <c r="T5673" s="4"/>
    </row>
    <row r="5674" spans="19:20" x14ac:dyDescent="0.3">
      <c r="S5674" s="5"/>
      <c r="T5674" s="6"/>
    </row>
    <row r="5675" spans="19:20" x14ac:dyDescent="0.3">
      <c r="S5675" s="3"/>
      <c r="T5675" s="4"/>
    </row>
    <row r="5676" spans="19:20" x14ac:dyDescent="0.3">
      <c r="S5676" s="5"/>
      <c r="T5676" s="6"/>
    </row>
    <row r="5677" spans="19:20" x14ac:dyDescent="0.3">
      <c r="S5677" s="3"/>
      <c r="T5677" s="4"/>
    </row>
    <row r="5678" spans="19:20" x14ac:dyDescent="0.3">
      <c r="S5678" s="5"/>
      <c r="T5678" s="6"/>
    </row>
    <row r="5679" spans="19:20" x14ac:dyDescent="0.3">
      <c r="S5679" s="3"/>
      <c r="T5679" s="4"/>
    </row>
    <row r="5680" spans="19:20" x14ac:dyDescent="0.3">
      <c r="S5680" s="5"/>
      <c r="T5680" s="6"/>
    </row>
    <row r="5681" spans="19:20" x14ac:dyDescent="0.3">
      <c r="S5681" s="3"/>
      <c r="T5681" s="4"/>
    </row>
    <row r="5682" spans="19:20" x14ac:dyDescent="0.3">
      <c r="S5682" s="5"/>
      <c r="T5682" s="6"/>
    </row>
    <row r="5683" spans="19:20" x14ac:dyDescent="0.3">
      <c r="S5683" s="3"/>
      <c r="T5683" s="4"/>
    </row>
    <row r="5684" spans="19:20" x14ac:dyDescent="0.3">
      <c r="S5684" s="5"/>
      <c r="T5684" s="6"/>
    </row>
    <row r="5685" spans="19:20" x14ac:dyDescent="0.3">
      <c r="S5685" s="3"/>
      <c r="T5685" s="4"/>
    </row>
    <row r="5686" spans="19:20" x14ac:dyDescent="0.3">
      <c r="S5686" s="5"/>
      <c r="T5686" s="6"/>
    </row>
    <row r="5687" spans="19:20" x14ac:dyDescent="0.3">
      <c r="S5687" s="3"/>
      <c r="T5687" s="4"/>
    </row>
    <row r="5688" spans="19:20" x14ac:dyDescent="0.3">
      <c r="S5688" s="5"/>
      <c r="T5688" s="6"/>
    </row>
    <row r="5689" spans="19:20" x14ac:dyDescent="0.3">
      <c r="S5689" s="3"/>
      <c r="T5689" s="4"/>
    </row>
    <row r="5690" spans="19:20" x14ac:dyDescent="0.3">
      <c r="S5690" s="5"/>
      <c r="T5690" s="6"/>
    </row>
    <row r="5691" spans="19:20" x14ac:dyDescent="0.3">
      <c r="S5691" s="3"/>
      <c r="T5691" s="4"/>
    </row>
    <row r="5692" spans="19:20" x14ac:dyDescent="0.3">
      <c r="S5692" s="5"/>
      <c r="T5692" s="6"/>
    </row>
    <row r="5693" spans="19:20" x14ac:dyDescent="0.3">
      <c r="S5693" s="3"/>
      <c r="T5693" s="4"/>
    </row>
    <row r="5694" spans="19:20" x14ac:dyDescent="0.3">
      <c r="S5694" s="5"/>
      <c r="T5694" s="6"/>
    </row>
    <row r="5695" spans="19:20" x14ac:dyDescent="0.3">
      <c r="S5695" s="3"/>
      <c r="T5695" s="4"/>
    </row>
    <row r="5696" spans="19:20" x14ac:dyDescent="0.3">
      <c r="S5696" s="5"/>
      <c r="T5696" s="6"/>
    </row>
    <row r="5697" spans="19:20" x14ac:dyDescent="0.3">
      <c r="S5697" s="3"/>
      <c r="T5697" s="4"/>
    </row>
    <row r="5698" spans="19:20" x14ac:dyDescent="0.3">
      <c r="S5698" s="5"/>
      <c r="T5698" s="6"/>
    </row>
    <row r="5699" spans="19:20" x14ac:dyDescent="0.3">
      <c r="S5699" s="3"/>
      <c r="T5699" s="4"/>
    </row>
    <row r="5700" spans="19:20" x14ac:dyDescent="0.3">
      <c r="S5700" s="5"/>
      <c r="T5700" s="6"/>
    </row>
    <row r="5701" spans="19:20" x14ac:dyDescent="0.3">
      <c r="S5701" s="3"/>
      <c r="T5701" s="4"/>
    </row>
    <row r="5702" spans="19:20" x14ac:dyDescent="0.3">
      <c r="S5702" s="5"/>
      <c r="T5702" s="6"/>
    </row>
    <row r="5703" spans="19:20" x14ac:dyDescent="0.3">
      <c r="S5703" s="3"/>
      <c r="T5703" s="4"/>
    </row>
    <row r="5704" spans="19:20" x14ac:dyDescent="0.3">
      <c r="S5704" s="5"/>
      <c r="T5704" s="6"/>
    </row>
    <row r="5705" spans="19:20" x14ac:dyDescent="0.3">
      <c r="S5705" s="3"/>
      <c r="T5705" s="4"/>
    </row>
    <row r="5706" spans="19:20" x14ac:dyDescent="0.3">
      <c r="S5706" s="5"/>
      <c r="T5706" s="6"/>
    </row>
    <row r="5707" spans="19:20" x14ac:dyDescent="0.3">
      <c r="S5707" s="3"/>
      <c r="T5707" s="4"/>
    </row>
    <row r="5708" spans="19:20" x14ac:dyDescent="0.3">
      <c r="S5708" s="5"/>
      <c r="T5708" s="6"/>
    </row>
    <row r="5709" spans="19:20" x14ac:dyDescent="0.3">
      <c r="S5709" s="3"/>
      <c r="T5709" s="4"/>
    </row>
    <row r="5710" spans="19:20" x14ac:dyDescent="0.3">
      <c r="S5710" s="5"/>
      <c r="T5710" s="6"/>
    </row>
    <row r="5711" spans="19:20" x14ac:dyDescent="0.3">
      <c r="S5711" s="3"/>
      <c r="T5711" s="4"/>
    </row>
    <row r="5712" spans="19:20" x14ac:dyDescent="0.3">
      <c r="S5712" s="5"/>
      <c r="T5712" s="6"/>
    </row>
    <row r="5713" spans="19:20" x14ac:dyDescent="0.3">
      <c r="S5713" s="3"/>
      <c r="T5713" s="4"/>
    </row>
    <row r="5714" spans="19:20" x14ac:dyDescent="0.3">
      <c r="S5714" s="5"/>
      <c r="T5714" s="6"/>
    </row>
    <row r="5715" spans="19:20" x14ac:dyDescent="0.3">
      <c r="S5715" s="3"/>
      <c r="T5715" s="4"/>
    </row>
    <row r="5716" spans="19:20" x14ac:dyDescent="0.3">
      <c r="S5716" s="5"/>
      <c r="T5716" s="6"/>
    </row>
    <row r="5717" spans="19:20" x14ac:dyDescent="0.3">
      <c r="S5717" s="3"/>
      <c r="T5717" s="4"/>
    </row>
    <row r="5718" spans="19:20" x14ac:dyDescent="0.3">
      <c r="S5718" s="5"/>
      <c r="T5718" s="6"/>
    </row>
    <row r="5719" spans="19:20" x14ac:dyDescent="0.3">
      <c r="S5719" s="3"/>
      <c r="T5719" s="4"/>
    </row>
    <row r="5720" spans="19:20" x14ac:dyDescent="0.3">
      <c r="S5720" s="5"/>
      <c r="T5720" s="6"/>
    </row>
    <row r="5721" spans="19:20" x14ac:dyDescent="0.3">
      <c r="S5721" s="3"/>
      <c r="T5721" s="4"/>
    </row>
    <row r="5722" spans="19:20" x14ac:dyDescent="0.3">
      <c r="S5722" s="5"/>
      <c r="T5722" s="6"/>
    </row>
    <row r="5723" spans="19:20" x14ac:dyDescent="0.3">
      <c r="S5723" s="3"/>
      <c r="T5723" s="4"/>
    </row>
    <row r="5724" spans="19:20" x14ac:dyDescent="0.3">
      <c r="S5724" s="5"/>
      <c r="T5724" s="6"/>
    </row>
    <row r="5725" spans="19:20" x14ac:dyDescent="0.3">
      <c r="S5725" s="3"/>
      <c r="T5725" s="4"/>
    </row>
    <row r="5726" spans="19:20" x14ac:dyDescent="0.3">
      <c r="S5726" s="5"/>
      <c r="T5726" s="6"/>
    </row>
    <row r="5727" spans="19:20" x14ac:dyDescent="0.3">
      <c r="S5727" s="3"/>
      <c r="T5727" s="4"/>
    </row>
    <row r="5728" spans="19:20" x14ac:dyDescent="0.3">
      <c r="S5728" s="5"/>
      <c r="T5728" s="6"/>
    </row>
    <row r="5729" spans="19:20" x14ac:dyDescent="0.3">
      <c r="S5729" s="3"/>
      <c r="T5729" s="4"/>
    </row>
    <row r="5730" spans="19:20" x14ac:dyDescent="0.3">
      <c r="S5730" s="5"/>
      <c r="T5730" s="6"/>
    </row>
    <row r="5731" spans="19:20" x14ac:dyDescent="0.3">
      <c r="S5731" s="3"/>
      <c r="T5731" s="4"/>
    </row>
    <row r="5732" spans="19:20" x14ac:dyDescent="0.3">
      <c r="S5732" s="5"/>
      <c r="T5732" s="6"/>
    </row>
    <row r="5733" spans="19:20" x14ac:dyDescent="0.3">
      <c r="S5733" s="3"/>
      <c r="T5733" s="4"/>
    </row>
    <row r="5734" spans="19:20" x14ac:dyDescent="0.3">
      <c r="S5734" s="5"/>
      <c r="T5734" s="6"/>
    </row>
    <row r="5735" spans="19:20" x14ac:dyDescent="0.3">
      <c r="S5735" s="3"/>
      <c r="T5735" s="4"/>
    </row>
    <row r="5736" spans="19:20" x14ac:dyDescent="0.3">
      <c r="S5736" s="5"/>
      <c r="T5736" s="6"/>
    </row>
    <row r="5737" spans="19:20" x14ac:dyDescent="0.3">
      <c r="S5737" s="3"/>
      <c r="T5737" s="4"/>
    </row>
    <row r="5738" spans="19:20" x14ac:dyDescent="0.3">
      <c r="S5738" s="5"/>
      <c r="T5738" s="6"/>
    </row>
    <row r="5739" spans="19:20" x14ac:dyDescent="0.3">
      <c r="S5739" s="3"/>
      <c r="T5739" s="4"/>
    </row>
    <row r="5740" spans="19:20" x14ac:dyDescent="0.3">
      <c r="S5740" s="5"/>
      <c r="T5740" s="6"/>
    </row>
    <row r="5741" spans="19:20" x14ac:dyDescent="0.3">
      <c r="S5741" s="3"/>
      <c r="T5741" s="4"/>
    </row>
    <row r="5742" spans="19:20" x14ac:dyDescent="0.3">
      <c r="S5742" s="5"/>
      <c r="T5742" s="6"/>
    </row>
    <row r="5743" spans="19:20" x14ac:dyDescent="0.3">
      <c r="S5743" s="3"/>
      <c r="T5743" s="4"/>
    </row>
    <row r="5744" spans="19:20" x14ac:dyDescent="0.3">
      <c r="S5744" s="5"/>
      <c r="T5744" s="6"/>
    </row>
    <row r="5745" spans="19:20" x14ac:dyDescent="0.3">
      <c r="S5745" s="3"/>
      <c r="T5745" s="4"/>
    </row>
    <row r="5746" spans="19:20" x14ac:dyDescent="0.3">
      <c r="S5746" s="5"/>
      <c r="T5746" s="6"/>
    </row>
    <row r="5747" spans="19:20" x14ac:dyDescent="0.3">
      <c r="S5747" s="3"/>
      <c r="T5747" s="4"/>
    </row>
    <row r="5748" spans="19:20" x14ac:dyDescent="0.3">
      <c r="S5748" s="5"/>
      <c r="T5748" s="6"/>
    </row>
    <row r="5749" spans="19:20" x14ac:dyDescent="0.3">
      <c r="S5749" s="3"/>
      <c r="T5749" s="4"/>
    </row>
    <row r="5750" spans="19:20" x14ac:dyDescent="0.3">
      <c r="S5750" s="5"/>
      <c r="T5750" s="6"/>
    </row>
    <row r="5751" spans="19:20" x14ac:dyDescent="0.3">
      <c r="S5751" s="3"/>
      <c r="T5751" s="4"/>
    </row>
    <row r="5752" spans="19:20" x14ac:dyDescent="0.3">
      <c r="S5752" s="5"/>
      <c r="T5752" s="6"/>
    </row>
    <row r="5753" spans="19:20" x14ac:dyDescent="0.3">
      <c r="S5753" s="3"/>
      <c r="T5753" s="4"/>
    </row>
    <row r="5754" spans="19:20" x14ac:dyDescent="0.3">
      <c r="S5754" s="5"/>
      <c r="T5754" s="6"/>
    </row>
    <row r="5755" spans="19:20" x14ac:dyDescent="0.3">
      <c r="S5755" s="3"/>
      <c r="T5755" s="4"/>
    </row>
    <row r="5756" spans="19:20" x14ac:dyDescent="0.3">
      <c r="S5756" s="5"/>
      <c r="T5756" s="6"/>
    </row>
    <row r="5757" spans="19:20" x14ac:dyDescent="0.3">
      <c r="S5757" s="3"/>
      <c r="T5757" s="4"/>
    </row>
    <row r="5758" spans="19:20" x14ac:dyDescent="0.3">
      <c r="S5758" s="5"/>
      <c r="T5758" s="6"/>
    </row>
    <row r="5759" spans="19:20" x14ac:dyDescent="0.3">
      <c r="S5759" s="3"/>
      <c r="T5759" s="4"/>
    </row>
    <row r="5760" spans="19:20" x14ac:dyDescent="0.3">
      <c r="S5760" s="5"/>
      <c r="T5760" s="6"/>
    </row>
    <row r="5761" spans="19:20" x14ac:dyDescent="0.3">
      <c r="S5761" s="3"/>
      <c r="T5761" s="4"/>
    </row>
    <row r="5762" spans="19:20" x14ac:dyDescent="0.3">
      <c r="S5762" s="5"/>
      <c r="T5762" s="6"/>
    </row>
    <row r="5763" spans="19:20" x14ac:dyDescent="0.3">
      <c r="S5763" s="3"/>
      <c r="T5763" s="4"/>
    </row>
    <row r="5764" spans="19:20" x14ac:dyDescent="0.3">
      <c r="S5764" s="5"/>
      <c r="T5764" s="6"/>
    </row>
    <row r="5765" spans="19:20" x14ac:dyDescent="0.3">
      <c r="S5765" s="3"/>
      <c r="T5765" s="4"/>
    </row>
    <row r="5766" spans="19:20" x14ac:dyDescent="0.3">
      <c r="S5766" s="5"/>
      <c r="T5766" s="6"/>
    </row>
    <row r="5767" spans="19:20" x14ac:dyDescent="0.3">
      <c r="S5767" s="3"/>
      <c r="T5767" s="4"/>
    </row>
    <row r="5768" spans="19:20" x14ac:dyDescent="0.3">
      <c r="S5768" s="5"/>
      <c r="T5768" s="6"/>
    </row>
    <row r="5769" spans="19:20" x14ac:dyDescent="0.3">
      <c r="S5769" s="3"/>
      <c r="T5769" s="4"/>
    </row>
    <row r="5770" spans="19:20" x14ac:dyDescent="0.3">
      <c r="S5770" s="5"/>
      <c r="T5770" s="6"/>
    </row>
    <row r="5771" spans="19:20" x14ac:dyDescent="0.3">
      <c r="S5771" s="3"/>
      <c r="T5771" s="4"/>
    </row>
    <row r="5772" spans="19:20" x14ac:dyDescent="0.3">
      <c r="S5772" s="5"/>
      <c r="T5772" s="6"/>
    </row>
    <row r="5773" spans="19:20" x14ac:dyDescent="0.3">
      <c r="S5773" s="3"/>
      <c r="T5773" s="4"/>
    </row>
    <row r="5774" spans="19:20" x14ac:dyDescent="0.3">
      <c r="S5774" s="5"/>
      <c r="T5774" s="6"/>
    </row>
    <row r="5775" spans="19:20" x14ac:dyDescent="0.3">
      <c r="S5775" s="3"/>
      <c r="T5775" s="4"/>
    </row>
    <row r="5776" spans="19:20" x14ac:dyDescent="0.3">
      <c r="S5776" s="5"/>
      <c r="T5776" s="6"/>
    </row>
    <row r="5777" spans="19:20" x14ac:dyDescent="0.3">
      <c r="S5777" s="3"/>
      <c r="T5777" s="4"/>
    </row>
    <row r="5778" spans="19:20" x14ac:dyDescent="0.3">
      <c r="S5778" s="5"/>
      <c r="T5778" s="6"/>
    </row>
    <row r="5779" spans="19:20" x14ac:dyDescent="0.3">
      <c r="S5779" s="3"/>
      <c r="T5779" s="4"/>
    </row>
    <row r="5780" spans="19:20" x14ac:dyDescent="0.3">
      <c r="S5780" s="5"/>
      <c r="T5780" s="6"/>
    </row>
    <row r="5781" spans="19:20" x14ac:dyDescent="0.3">
      <c r="S5781" s="3"/>
      <c r="T5781" s="4"/>
    </row>
    <row r="5782" spans="19:20" x14ac:dyDescent="0.3">
      <c r="S5782" s="5"/>
      <c r="T5782" s="6"/>
    </row>
    <row r="5783" spans="19:20" x14ac:dyDescent="0.3">
      <c r="S5783" s="3"/>
      <c r="T5783" s="4"/>
    </row>
    <row r="5784" spans="19:20" x14ac:dyDescent="0.3">
      <c r="S5784" s="5"/>
      <c r="T5784" s="6"/>
    </row>
    <row r="5785" spans="19:20" x14ac:dyDescent="0.3">
      <c r="S5785" s="3"/>
      <c r="T5785" s="4"/>
    </row>
    <row r="5786" spans="19:20" x14ac:dyDescent="0.3">
      <c r="S5786" s="5"/>
      <c r="T5786" s="6"/>
    </row>
    <row r="5787" spans="19:20" x14ac:dyDescent="0.3">
      <c r="S5787" s="3"/>
      <c r="T5787" s="4"/>
    </row>
    <row r="5788" spans="19:20" x14ac:dyDescent="0.3">
      <c r="S5788" s="5"/>
      <c r="T5788" s="6"/>
    </row>
    <row r="5789" spans="19:20" x14ac:dyDescent="0.3">
      <c r="S5789" s="3"/>
      <c r="T5789" s="4"/>
    </row>
    <row r="5790" spans="19:20" x14ac:dyDescent="0.3">
      <c r="S5790" s="5"/>
      <c r="T5790" s="6"/>
    </row>
    <row r="5791" spans="19:20" x14ac:dyDescent="0.3">
      <c r="S5791" s="3"/>
      <c r="T5791" s="4"/>
    </row>
    <row r="5792" spans="19:20" x14ac:dyDescent="0.3">
      <c r="S5792" s="5"/>
      <c r="T5792" s="6"/>
    </row>
    <row r="5793" spans="19:20" x14ac:dyDescent="0.3">
      <c r="S5793" s="3"/>
      <c r="T5793" s="4"/>
    </row>
    <row r="5794" spans="19:20" x14ac:dyDescent="0.3">
      <c r="S5794" s="5"/>
      <c r="T5794" s="6"/>
    </row>
    <row r="5795" spans="19:20" x14ac:dyDescent="0.3">
      <c r="S5795" s="3"/>
      <c r="T5795" s="4"/>
    </row>
    <row r="5796" spans="19:20" x14ac:dyDescent="0.3">
      <c r="S5796" s="5"/>
      <c r="T5796" s="6"/>
    </row>
    <row r="5797" spans="19:20" x14ac:dyDescent="0.3">
      <c r="S5797" s="3"/>
      <c r="T5797" s="4"/>
    </row>
    <row r="5798" spans="19:20" x14ac:dyDescent="0.3">
      <c r="S5798" s="5"/>
      <c r="T5798" s="6"/>
    </row>
    <row r="5799" spans="19:20" x14ac:dyDescent="0.3">
      <c r="S5799" s="3"/>
      <c r="T5799" s="4"/>
    </row>
    <row r="5800" spans="19:20" x14ac:dyDescent="0.3">
      <c r="S5800" s="5"/>
      <c r="T5800" s="6"/>
    </row>
    <row r="5801" spans="19:20" x14ac:dyDescent="0.3">
      <c r="S5801" s="3"/>
      <c r="T5801" s="4"/>
    </row>
    <row r="5802" spans="19:20" x14ac:dyDescent="0.3">
      <c r="S5802" s="5"/>
      <c r="T5802" s="6"/>
    </row>
    <row r="5803" spans="19:20" x14ac:dyDescent="0.3">
      <c r="S5803" s="3"/>
      <c r="T5803" s="4"/>
    </row>
    <row r="5804" spans="19:20" x14ac:dyDescent="0.3">
      <c r="S5804" s="5"/>
      <c r="T5804" s="6"/>
    </row>
    <row r="5805" spans="19:20" x14ac:dyDescent="0.3">
      <c r="S5805" s="3"/>
      <c r="T5805" s="4"/>
    </row>
    <row r="5806" spans="19:20" x14ac:dyDescent="0.3">
      <c r="S5806" s="5"/>
      <c r="T5806" s="6"/>
    </row>
    <row r="5807" spans="19:20" x14ac:dyDescent="0.3">
      <c r="S5807" s="3"/>
      <c r="T5807" s="4"/>
    </row>
    <row r="5808" spans="19:20" x14ac:dyDescent="0.3">
      <c r="S5808" s="5"/>
      <c r="T5808" s="6"/>
    </row>
    <row r="5809" spans="19:20" x14ac:dyDescent="0.3">
      <c r="S5809" s="3"/>
      <c r="T5809" s="4"/>
    </row>
    <row r="5810" spans="19:20" x14ac:dyDescent="0.3">
      <c r="S5810" s="5"/>
      <c r="T5810" s="6"/>
    </row>
    <row r="5811" spans="19:20" x14ac:dyDescent="0.3">
      <c r="S5811" s="3"/>
      <c r="T5811" s="4"/>
    </row>
    <row r="5812" spans="19:20" x14ac:dyDescent="0.3">
      <c r="S5812" s="5"/>
      <c r="T5812" s="6"/>
    </row>
    <row r="5813" spans="19:20" x14ac:dyDescent="0.3">
      <c r="S5813" s="3"/>
      <c r="T5813" s="4"/>
    </row>
    <row r="5814" spans="19:20" x14ac:dyDescent="0.3">
      <c r="S5814" s="5"/>
      <c r="T5814" s="6"/>
    </row>
    <row r="5815" spans="19:20" x14ac:dyDescent="0.3">
      <c r="S5815" s="3"/>
      <c r="T5815" s="4"/>
    </row>
    <row r="5816" spans="19:20" x14ac:dyDescent="0.3">
      <c r="S5816" s="5"/>
      <c r="T5816" s="6"/>
    </row>
    <row r="5817" spans="19:20" x14ac:dyDescent="0.3">
      <c r="S5817" s="3"/>
      <c r="T5817" s="4"/>
    </row>
    <row r="5818" spans="19:20" x14ac:dyDescent="0.3">
      <c r="S5818" s="5"/>
      <c r="T5818" s="6"/>
    </row>
    <row r="5819" spans="19:20" x14ac:dyDescent="0.3">
      <c r="S5819" s="3"/>
      <c r="T5819" s="4"/>
    </row>
    <row r="5820" spans="19:20" x14ac:dyDescent="0.3">
      <c r="S5820" s="5"/>
      <c r="T5820" s="6"/>
    </row>
    <row r="5821" spans="19:20" x14ac:dyDescent="0.3">
      <c r="S5821" s="3"/>
      <c r="T5821" s="4"/>
    </row>
    <row r="5822" spans="19:20" x14ac:dyDescent="0.3">
      <c r="S5822" s="5"/>
      <c r="T5822" s="6"/>
    </row>
    <row r="5823" spans="19:20" x14ac:dyDescent="0.3">
      <c r="S5823" s="3"/>
      <c r="T5823" s="4"/>
    </row>
    <row r="5824" spans="19:20" x14ac:dyDescent="0.3">
      <c r="S5824" s="5"/>
      <c r="T5824" s="6"/>
    </row>
    <row r="5825" spans="19:20" x14ac:dyDescent="0.3">
      <c r="S5825" s="3"/>
      <c r="T5825" s="4"/>
    </row>
    <row r="5826" spans="19:20" x14ac:dyDescent="0.3">
      <c r="S5826" s="5"/>
      <c r="T5826" s="6"/>
    </row>
    <row r="5827" spans="19:20" x14ac:dyDescent="0.3">
      <c r="S5827" s="3"/>
      <c r="T5827" s="4"/>
    </row>
    <row r="5828" spans="19:20" x14ac:dyDescent="0.3">
      <c r="S5828" s="5"/>
      <c r="T5828" s="6"/>
    </row>
    <row r="5829" spans="19:20" x14ac:dyDescent="0.3">
      <c r="S5829" s="3"/>
      <c r="T5829" s="4"/>
    </row>
    <row r="5830" spans="19:20" x14ac:dyDescent="0.3">
      <c r="S5830" s="5"/>
      <c r="T5830" s="6"/>
    </row>
    <row r="5831" spans="19:20" x14ac:dyDescent="0.3">
      <c r="S5831" s="3"/>
      <c r="T5831" s="4"/>
    </row>
    <row r="5832" spans="19:20" x14ac:dyDescent="0.3">
      <c r="S5832" s="5"/>
      <c r="T5832" s="6"/>
    </row>
    <row r="5833" spans="19:20" x14ac:dyDescent="0.3">
      <c r="S5833" s="3"/>
      <c r="T5833" s="4"/>
    </row>
    <row r="5834" spans="19:20" x14ac:dyDescent="0.3">
      <c r="S5834" s="5"/>
      <c r="T5834" s="6"/>
    </row>
    <row r="5835" spans="19:20" x14ac:dyDescent="0.3">
      <c r="S5835" s="3"/>
      <c r="T5835" s="4"/>
    </row>
    <row r="5836" spans="19:20" x14ac:dyDescent="0.3">
      <c r="S5836" s="5"/>
      <c r="T5836" s="6"/>
    </row>
    <row r="5837" spans="19:20" x14ac:dyDescent="0.3">
      <c r="S5837" s="3"/>
      <c r="T5837" s="4"/>
    </row>
    <row r="5838" spans="19:20" x14ac:dyDescent="0.3">
      <c r="S5838" s="5"/>
      <c r="T5838" s="6"/>
    </row>
    <row r="5839" spans="19:20" x14ac:dyDescent="0.3">
      <c r="S5839" s="3"/>
      <c r="T5839" s="4"/>
    </row>
    <row r="5840" spans="19:20" x14ac:dyDescent="0.3">
      <c r="S5840" s="5"/>
      <c r="T5840" s="6"/>
    </row>
    <row r="5841" spans="19:20" x14ac:dyDescent="0.3">
      <c r="S5841" s="3"/>
      <c r="T5841" s="4"/>
    </row>
    <row r="5842" spans="19:20" x14ac:dyDescent="0.3">
      <c r="S5842" s="5"/>
      <c r="T5842" s="6"/>
    </row>
    <row r="5843" spans="19:20" x14ac:dyDescent="0.3">
      <c r="S5843" s="3"/>
      <c r="T5843" s="4"/>
    </row>
    <row r="5844" spans="19:20" x14ac:dyDescent="0.3">
      <c r="S5844" s="5"/>
      <c r="T5844" s="6"/>
    </row>
    <row r="5845" spans="19:20" x14ac:dyDescent="0.3">
      <c r="S5845" s="3"/>
      <c r="T5845" s="4"/>
    </row>
    <row r="5846" spans="19:20" x14ac:dyDescent="0.3">
      <c r="S5846" s="5"/>
      <c r="T5846" s="6"/>
    </row>
    <row r="5847" spans="19:20" x14ac:dyDescent="0.3">
      <c r="S5847" s="3"/>
      <c r="T5847" s="4"/>
    </row>
    <row r="5848" spans="19:20" x14ac:dyDescent="0.3">
      <c r="S5848" s="5"/>
      <c r="T5848" s="6"/>
    </row>
    <row r="5849" spans="19:20" x14ac:dyDescent="0.3">
      <c r="S5849" s="3"/>
      <c r="T5849" s="4"/>
    </row>
    <row r="5850" spans="19:20" x14ac:dyDescent="0.3">
      <c r="S5850" s="5"/>
      <c r="T5850" s="6"/>
    </row>
    <row r="5851" spans="19:20" x14ac:dyDescent="0.3">
      <c r="S5851" s="3"/>
      <c r="T5851" s="4"/>
    </row>
    <row r="5852" spans="19:20" x14ac:dyDescent="0.3">
      <c r="S5852" s="5"/>
      <c r="T5852" s="6"/>
    </row>
    <row r="5853" spans="19:20" x14ac:dyDescent="0.3">
      <c r="S5853" s="3"/>
      <c r="T5853" s="4"/>
    </row>
    <row r="5854" spans="19:20" x14ac:dyDescent="0.3">
      <c r="S5854" s="5"/>
      <c r="T5854" s="6"/>
    </row>
    <row r="5855" spans="19:20" x14ac:dyDescent="0.3">
      <c r="S5855" s="3"/>
      <c r="T5855" s="4"/>
    </row>
    <row r="5856" spans="19:20" x14ac:dyDescent="0.3">
      <c r="S5856" s="5"/>
      <c r="T5856" s="6"/>
    </row>
    <row r="5857" spans="19:20" x14ac:dyDescent="0.3">
      <c r="S5857" s="3"/>
      <c r="T5857" s="4"/>
    </row>
    <row r="5858" spans="19:20" x14ac:dyDescent="0.3">
      <c r="S5858" s="5"/>
      <c r="T5858" s="6"/>
    </row>
    <row r="5859" spans="19:20" x14ac:dyDescent="0.3">
      <c r="S5859" s="3"/>
      <c r="T5859" s="4"/>
    </row>
    <row r="5860" spans="19:20" x14ac:dyDescent="0.3">
      <c r="S5860" s="5"/>
      <c r="T5860" s="6"/>
    </row>
    <row r="5861" spans="19:20" x14ac:dyDescent="0.3">
      <c r="S5861" s="3"/>
      <c r="T5861" s="4"/>
    </row>
    <row r="5862" spans="19:20" x14ac:dyDescent="0.3">
      <c r="S5862" s="5"/>
      <c r="T5862" s="6"/>
    </row>
    <row r="5863" spans="19:20" x14ac:dyDescent="0.3">
      <c r="S5863" s="3"/>
      <c r="T5863" s="4"/>
    </row>
    <row r="5864" spans="19:20" x14ac:dyDescent="0.3">
      <c r="S5864" s="5"/>
      <c r="T5864" s="6"/>
    </row>
    <row r="5865" spans="19:20" x14ac:dyDescent="0.3">
      <c r="S5865" s="3"/>
      <c r="T5865" s="4"/>
    </row>
    <row r="5866" spans="19:20" x14ac:dyDescent="0.3">
      <c r="S5866" s="5"/>
      <c r="T5866" s="6"/>
    </row>
    <row r="5867" spans="19:20" x14ac:dyDescent="0.3">
      <c r="S5867" s="3"/>
      <c r="T5867" s="4"/>
    </row>
    <row r="5868" spans="19:20" x14ac:dyDescent="0.3">
      <c r="S5868" s="5"/>
      <c r="T5868" s="6"/>
    </row>
    <row r="5869" spans="19:20" x14ac:dyDescent="0.3">
      <c r="S5869" s="3"/>
      <c r="T5869" s="4"/>
    </row>
    <row r="5870" spans="19:20" x14ac:dyDescent="0.3">
      <c r="S5870" s="5"/>
      <c r="T5870" s="6"/>
    </row>
    <row r="5871" spans="19:20" x14ac:dyDescent="0.3">
      <c r="S5871" s="3"/>
      <c r="T5871" s="4"/>
    </row>
    <row r="5872" spans="19:20" x14ac:dyDescent="0.3">
      <c r="S5872" s="5"/>
      <c r="T5872" s="6"/>
    </row>
    <row r="5873" spans="19:20" x14ac:dyDescent="0.3">
      <c r="S5873" s="3"/>
      <c r="T5873" s="4"/>
    </row>
    <row r="5874" spans="19:20" x14ac:dyDescent="0.3">
      <c r="S5874" s="5"/>
      <c r="T5874" s="6"/>
    </row>
    <row r="5875" spans="19:20" x14ac:dyDescent="0.3">
      <c r="S5875" s="3"/>
      <c r="T5875" s="4"/>
    </row>
    <row r="5876" spans="19:20" x14ac:dyDescent="0.3">
      <c r="S5876" s="5"/>
      <c r="T5876" s="6"/>
    </row>
    <row r="5877" spans="19:20" x14ac:dyDescent="0.3">
      <c r="S5877" s="3"/>
      <c r="T5877" s="4"/>
    </row>
    <row r="5878" spans="19:20" x14ac:dyDescent="0.3">
      <c r="S5878" s="5"/>
      <c r="T5878" s="6"/>
    </row>
    <row r="5879" spans="19:20" x14ac:dyDescent="0.3">
      <c r="S5879" s="3"/>
      <c r="T5879" s="4"/>
    </row>
    <row r="5880" spans="19:20" x14ac:dyDescent="0.3">
      <c r="S5880" s="5"/>
      <c r="T5880" s="6"/>
    </row>
    <row r="5881" spans="19:20" x14ac:dyDescent="0.3">
      <c r="S5881" s="3"/>
      <c r="T5881" s="4"/>
    </row>
    <row r="5882" spans="19:20" x14ac:dyDescent="0.3">
      <c r="S5882" s="5"/>
      <c r="T5882" s="6"/>
    </row>
    <row r="5883" spans="19:20" x14ac:dyDescent="0.3">
      <c r="S5883" s="3"/>
      <c r="T5883" s="4"/>
    </row>
    <row r="5884" spans="19:20" x14ac:dyDescent="0.3">
      <c r="S5884" s="5"/>
      <c r="T5884" s="6"/>
    </row>
    <row r="5885" spans="19:20" x14ac:dyDescent="0.3">
      <c r="S5885" s="3"/>
      <c r="T5885" s="4"/>
    </row>
    <row r="5886" spans="19:20" x14ac:dyDescent="0.3">
      <c r="S5886" s="5"/>
      <c r="T5886" s="6"/>
    </row>
    <row r="5887" spans="19:20" x14ac:dyDescent="0.3">
      <c r="S5887" s="3"/>
      <c r="T5887" s="4"/>
    </row>
    <row r="5888" spans="19:20" x14ac:dyDescent="0.3">
      <c r="S5888" s="5"/>
      <c r="T5888" s="6"/>
    </row>
    <row r="5889" spans="19:20" x14ac:dyDescent="0.3">
      <c r="S5889" s="3"/>
      <c r="T5889" s="4"/>
    </row>
    <row r="5890" spans="19:20" x14ac:dyDescent="0.3">
      <c r="S5890" s="5"/>
      <c r="T5890" s="6"/>
    </row>
    <row r="5891" spans="19:20" x14ac:dyDescent="0.3">
      <c r="S5891" s="3"/>
      <c r="T5891" s="4"/>
    </row>
    <row r="5892" spans="19:20" x14ac:dyDescent="0.3">
      <c r="S5892" s="5"/>
      <c r="T5892" s="6"/>
    </row>
    <row r="5893" spans="19:20" x14ac:dyDescent="0.3">
      <c r="S5893" s="3"/>
      <c r="T5893" s="4"/>
    </row>
    <row r="5894" spans="19:20" x14ac:dyDescent="0.3">
      <c r="S5894" s="5"/>
      <c r="T5894" s="6"/>
    </row>
    <row r="5895" spans="19:20" x14ac:dyDescent="0.3">
      <c r="S5895" s="3"/>
      <c r="T5895" s="4"/>
    </row>
    <row r="5896" spans="19:20" x14ac:dyDescent="0.3">
      <c r="S5896" s="5"/>
      <c r="T5896" s="6"/>
    </row>
    <row r="5897" spans="19:20" x14ac:dyDescent="0.3">
      <c r="S5897" s="3"/>
      <c r="T5897" s="4"/>
    </row>
    <row r="5898" spans="19:20" x14ac:dyDescent="0.3">
      <c r="S5898" s="5"/>
      <c r="T5898" s="6"/>
    </row>
    <row r="5899" spans="19:20" x14ac:dyDescent="0.3">
      <c r="S5899" s="3"/>
      <c r="T5899" s="4"/>
    </row>
    <row r="5900" spans="19:20" x14ac:dyDescent="0.3">
      <c r="S5900" s="5"/>
      <c r="T5900" s="6"/>
    </row>
    <row r="5901" spans="19:20" x14ac:dyDescent="0.3">
      <c r="S5901" s="3"/>
      <c r="T5901" s="4"/>
    </row>
    <row r="5902" spans="19:20" x14ac:dyDescent="0.3">
      <c r="S5902" s="5"/>
      <c r="T5902" s="6"/>
    </row>
    <row r="5903" spans="19:20" x14ac:dyDescent="0.3">
      <c r="S5903" s="3"/>
      <c r="T5903" s="4"/>
    </row>
    <row r="5904" spans="19:20" x14ac:dyDescent="0.3">
      <c r="S5904" s="5"/>
      <c r="T5904" s="6"/>
    </row>
    <row r="5905" spans="19:20" x14ac:dyDescent="0.3">
      <c r="S5905" s="3"/>
      <c r="T5905" s="4"/>
    </row>
    <row r="5906" spans="19:20" x14ac:dyDescent="0.3">
      <c r="S5906" s="5"/>
      <c r="T5906" s="6"/>
    </row>
    <row r="5907" spans="19:20" x14ac:dyDescent="0.3">
      <c r="S5907" s="3"/>
      <c r="T5907" s="4"/>
    </row>
    <row r="5908" spans="19:20" x14ac:dyDescent="0.3">
      <c r="S5908" s="5"/>
      <c r="T5908" s="6"/>
    </row>
    <row r="5909" spans="19:20" x14ac:dyDescent="0.3">
      <c r="S5909" s="3"/>
      <c r="T5909" s="4"/>
    </row>
    <row r="5910" spans="19:20" x14ac:dyDescent="0.3">
      <c r="S5910" s="5"/>
      <c r="T5910" s="6"/>
    </row>
    <row r="5911" spans="19:20" x14ac:dyDescent="0.3">
      <c r="S5911" s="3"/>
      <c r="T5911" s="4"/>
    </row>
    <row r="5912" spans="19:20" x14ac:dyDescent="0.3">
      <c r="S5912" s="5"/>
      <c r="T5912" s="6"/>
    </row>
    <row r="5913" spans="19:20" x14ac:dyDescent="0.3">
      <c r="S5913" s="3"/>
      <c r="T5913" s="4"/>
    </row>
    <row r="5914" spans="19:20" x14ac:dyDescent="0.3">
      <c r="S5914" s="5"/>
      <c r="T5914" s="6"/>
    </row>
    <row r="5915" spans="19:20" x14ac:dyDescent="0.3">
      <c r="S5915" s="3"/>
      <c r="T5915" s="4"/>
    </row>
    <row r="5916" spans="19:20" x14ac:dyDescent="0.3">
      <c r="S5916" s="5"/>
      <c r="T5916" s="6"/>
    </row>
    <row r="5917" spans="19:20" x14ac:dyDescent="0.3">
      <c r="S5917" s="3"/>
      <c r="T5917" s="4"/>
    </row>
    <row r="5918" spans="19:20" x14ac:dyDescent="0.3">
      <c r="S5918" s="5"/>
      <c r="T5918" s="6"/>
    </row>
    <row r="5919" spans="19:20" x14ac:dyDescent="0.3">
      <c r="S5919" s="3"/>
      <c r="T5919" s="4"/>
    </row>
    <row r="5920" spans="19:20" x14ac:dyDescent="0.3">
      <c r="S5920" s="5"/>
      <c r="T5920" s="6"/>
    </row>
    <row r="5921" spans="19:20" x14ac:dyDescent="0.3">
      <c r="S5921" s="3"/>
      <c r="T5921" s="4"/>
    </row>
    <row r="5922" spans="19:20" x14ac:dyDescent="0.3">
      <c r="S5922" s="5"/>
      <c r="T5922" s="6"/>
    </row>
    <row r="5923" spans="19:20" x14ac:dyDescent="0.3">
      <c r="S5923" s="3"/>
      <c r="T5923" s="4"/>
    </row>
    <row r="5924" spans="19:20" x14ac:dyDescent="0.3">
      <c r="S5924" s="5"/>
      <c r="T5924" s="6"/>
    </row>
    <row r="5925" spans="19:20" x14ac:dyDescent="0.3">
      <c r="S5925" s="3"/>
      <c r="T5925" s="4"/>
    </row>
    <row r="5926" spans="19:20" x14ac:dyDescent="0.3">
      <c r="S5926" s="5"/>
      <c r="T5926" s="6"/>
    </row>
    <row r="5927" spans="19:20" x14ac:dyDescent="0.3">
      <c r="S5927" s="3"/>
      <c r="T5927" s="4"/>
    </row>
    <row r="5928" spans="19:20" x14ac:dyDescent="0.3">
      <c r="S5928" s="5"/>
      <c r="T5928" s="6"/>
    </row>
    <row r="5929" spans="19:20" x14ac:dyDescent="0.3">
      <c r="S5929" s="3"/>
      <c r="T5929" s="4"/>
    </row>
    <row r="5930" spans="19:20" x14ac:dyDescent="0.3">
      <c r="S5930" s="5"/>
      <c r="T5930" s="6"/>
    </row>
    <row r="5931" spans="19:20" x14ac:dyDescent="0.3">
      <c r="S5931" s="3"/>
      <c r="T5931" s="4"/>
    </row>
    <row r="5932" spans="19:20" x14ac:dyDescent="0.3">
      <c r="S5932" s="5"/>
      <c r="T5932" s="6"/>
    </row>
    <row r="5933" spans="19:20" x14ac:dyDescent="0.3">
      <c r="S5933" s="3"/>
      <c r="T5933" s="4"/>
    </row>
    <row r="5934" spans="19:20" x14ac:dyDescent="0.3">
      <c r="S5934" s="5"/>
      <c r="T5934" s="6"/>
    </row>
    <row r="5935" spans="19:20" x14ac:dyDescent="0.3">
      <c r="S5935" s="3"/>
      <c r="T5935" s="4"/>
    </row>
    <row r="5936" spans="19:20" x14ac:dyDescent="0.3">
      <c r="S5936" s="5"/>
      <c r="T5936" s="6"/>
    </row>
    <row r="5937" spans="19:20" x14ac:dyDescent="0.3">
      <c r="S5937" s="3"/>
      <c r="T5937" s="4"/>
    </row>
    <row r="5938" spans="19:20" x14ac:dyDescent="0.3">
      <c r="S5938" s="5"/>
      <c r="T5938" s="6"/>
    </row>
    <row r="5939" spans="19:20" x14ac:dyDescent="0.3">
      <c r="S5939" s="3"/>
      <c r="T5939" s="4"/>
    </row>
    <row r="5940" spans="19:20" x14ac:dyDescent="0.3">
      <c r="S5940" s="5"/>
      <c r="T5940" s="6"/>
    </row>
    <row r="5941" spans="19:20" x14ac:dyDescent="0.3">
      <c r="S5941" s="3"/>
      <c r="T5941" s="4"/>
    </row>
    <row r="5942" spans="19:20" x14ac:dyDescent="0.3">
      <c r="S5942" s="5"/>
      <c r="T5942" s="6"/>
    </row>
    <row r="5943" spans="19:20" x14ac:dyDescent="0.3">
      <c r="S5943" s="3"/>
      <c r="T5943" s="4"/>
    </row>
    <row r="5944" spans="19:20" x14ac:dyDescent="0.3">
      <c r="S5944" s="5"/>
      <c r="T5944" s="6"/>
    </row>
    <row r="5945" spans="19:20" x14ac:dyDescent="0.3">
      <c r="S5945" s="3"/>
      <c r="T5945" s="4"/>
    </row>
    <row r="5946" spans="19:20" x14ac:dyDescent="0.3">
      <c r="S5946" s="5"/>
      <c r="T5946" s="6"/>
    </row>
    <row r="5947" spans="19:20" x14ac:dyDescent="0.3">
      <c r="S5947" s="3"/>
      <c r="T5947" s="4"/>
    </row>
    <row r="5948" spans="19:20" x14ac:dyDescent="0.3">
      <c r="S5948" s="5"/>
      <c r="T5948" s="6"/>
    </row>
    <row r="5949" spans="19:20" x14ac:dyDescent="0.3">
      <c r="S5949" s="3"/>
      <c r="T5949" s="4"/>
    </row>
    <row r="5950" spans="19:20" x14ac:dyDescent="0.3">
      <c r="S5950" s="5"/>
      <c r="T5950" s="6"/>
    </row>
    <row r="5951" spans="19:20" x14ac:dyDescent="0.3">
      <c r="S5951" s="3"/>
      <c r="T5951" s="4"/>
    </row>
    <row r="5952" spans="19:20" x14ac:dyDescent="0.3">
      <c r="S5952" s="5"/>
      <c r="T5952" s="6"/>
    </row>
    <row r="5953" spans="19:20" x14ac:dyDescent="0.3">
      <c r="S5953" s="3"/>
      <c r="T5953" s="4"/>
    </row>
    <row r="5954" spans="19:20" x14ac:dyDescent="0.3">
      <c r="S5954" s="5"/>
      <c r="T5954" s="6"/>
    </row>
    <row r="5955" spans="19:20" x14ac:dyDescent="0.3">
      <c r="S5955" s="3"/>
      <c r="T5955" s="4"/>
    </row>
    <row r="5956" spans="19:20" x14ac:dyDescent="0.3">
      <c r="S5956" s="5"/>
      <c r="T5956" s="6"/>
    </row>
    <row r="5957" spans="19:20" x14ac:dyDescent="0.3">
      <c r="S5957" s="3"/>
      <c r="T5957" s="4"/>
    </row>
    <row r="5958" spans="19:20" x14ac:dyDescent="0.3">
      <c r="S5958" s="5"/>
      <c r="T5958" s="6"/>
    </row>
    <row r="5959" spans="19:20" x14ac:dyDescent="0.3">
      <c r="S5959" s="3"/>
      <c r="T5959" s="4"/>
    </row>
    <row r="5960" spans="19:20" x14ac:dyDescent="0.3">
      <c r="S5960" s="5"/>
      <c r="T5960" s="6"/>
    </row>
    <row r="5961" spans="19:20" x14ac:dyDescent="0.3">
      <c r="S5961" s="3"/>
      <c r="T5961" s="4"/>
    </row>
    <row r="5962" spans="19:20" x14ac:dyDescent="0.3">
      <c r="S5962" s="5"/>
      <c r="T5962" s="6"/>
    </row>
    <row r="5963" spans="19:20" x14ac:dyDescent="0.3">
      <c r="S5963" s="3"/>
      <c r="T5963" s="4"/>
    </row>
    <row r="5964" spans="19:20" x14ac:dyDescent="0.3">
      <c r="S5964" s="5"/>
      <c r="T5964" s="6"/>
    </row>
    <row r="5965" spans="19:20" x14ac:dyDescent="0.3">
      <c r="S5965" s="3"/>
      <c r="T5965" s="4"/>
    </row>
    <row r="5966" spans="19:20" x14ac:dyDescent="0.3">
      <c r="S5966" s="5"/>
      <c r="T5966" s="6"/>
    </row>
    <row r="5967" spans="19:20" x14ac:dyDescent="0.3">
      <c r="S5967" s="3"/>
      <c r="T5967" s="4"/>
    </row>
    <row r="5968" spans="19:20" x14ac:dyDescent="0.3">
      <c r="S5968" s="5"/>
      <c r="T5968" s="6"/>
    </row>
    <row r="5969" spans="19:20" x14ac:dyDescent="0.3">
      <c r="S5969" s="3"/>
      <c r="T5969" s="4"/>
    </row>
    <row r="5970" spans="19:20" x14ac:dyDescent="0.3">
      <c r="S5970" s="5"/>
      <c r="T5970" s="6"/>
    </row>
    <row r="5971" spans="19:20" x14ac:dyDescent="0.3">
      <c r="S5971" s="3"/>
      <c r="T5971" s="4"/>
    </row>
    <row r="5972" spans="19:20" x14ac:dyDescent="0.3">
      <c r="S5972" s="5"/>
      <c r="T5972" s="6"/>
    </row>
    <row r="5973" spans="19:20" x14ac:dyDescent="0.3">
      <c r="S5973" s="3"/>
      <c r="T5973" s="4"/>
    </row>
    <row r="5974" spans="19:20" x14ac:dyDescent="0.3">
      <c r="S5974" s="5"/>
      <c r="T5974" s="6"/>
    </row>
    <row r="5975" spans="19:20" x14ac:dyDescent="0.3">
      <c r="S5975" s="3"/>
      <c r="T5975" s="4"/>
    </row>
    <row r="5976" spans="19:20" x14ac:dyDescent="0.3">
      <c r="S5976" s="5"/>
      <c r="T5976" s="6"/>
    </row>
    <row r="5977" spans="19:20" x14ac:dyDescent="0.3">
      <c r="S5977" s="3"/>
      <c r="T5977" s="4"/>
    </row>
    <row r="5978" spans="19:20" x14ac:dyDescent="0.3">
      <c r="S5978" s="5"/>
      <c r="T5978" s="6"/>
    </row>
    <row r="5979" spans="19:20" x14ac:dyDescent="0.3">
      <c r="S5979" s="3"/>
      <c r="T5979" s="4"/>
    </row>
    <row r="5980" spans="19:20" x14ac:dyDescent="0.3">
      <c r="S5980" s="5"/>
      <c r="T5980" s="6"/>
    </row>
    <row r="5981" spans="19:20" x14ac:dyDescent="0.3">
      <c r="S5981" s="3"/>
      <c r="T5981" s="4"/>
    </row>
    <row r="5982" spans="19:20" x14ac:dyDescent="0.3">
      <c r="S5982" s="5"/>
      <c r="T5982" s="6"/>
    </row>
    <row r="5983" spans="19:20" x14ac:dyDescent="0.3">
      <c r="S5983" s="3"/>
      <c r="T5983" s="4"/>
    </row>
    <row r="5984" spans="19:20" x14ac:dyDescent="0.3">
      <c r="S5984" s="5"/>
      <c r="T5984" s="6"/>
    </row>
    <row r="5985" spans="19:20" x14ac:dyDescent="0.3">
      <c r="S5985" s="3"/>
      <c r="T5985" s="4"/>
    </row>
    <row r="5986" spans="19:20" x14ac:dyDescent="0.3">
      <c r="S5986" s="5"/>
      <c r="T5986" s="6"/>
    </row>
    <row r="5987" spans="19:20" x14ac:dyDescent="0.3">
      <c r="S5987" s="3"/>
      <c r="T5987" s="4"/>
    </row>
    <row r="5988" spans="19:20" x14ac:dyDescent="0.3">
      <c r="S5988" s="5"/>
      <c r="T5988" s="6"/>
    </row>
    <row r="5989" spans="19:20" x14ac:dyDescent="0.3">
      <c r="S5989" s="3"/>
      <c r="T5989" s="4"/>
    </row>
    <row r="5990" spans="19:20" x14ac:dyDescent="0.3">
      <c r="S5990" s="5"/>
      <c r="T5990" s="6"/>
    </row>
    <row r="5991" spans="19:20" x14ac:dyDescent="0.3">
      <c r="S5991" s="3"/>
      <c r="T5991" s="4"/>
    </row>
    <row r="5992" spans="19:20" x14ac:dyDescent="0.3">
      <c r="S5992" s="5"/>
      <c r="T5992" s="6"/>
    </row>
    <row r="5993" spans="19:20" x14ac:dyDescent="0.3">
      <c r="S5993" s="3"/>
      <c r="T5993" s="4"/>
    </row>
    <row r="5994" spans="19:20" x14ac:dyDescent="0.3">
      <c r="S5994" s="5"/>
      <c r="T5994" s="6"/>
    </row>
    <row r="5995" spans="19:20" x14ac:dyDescent="0.3">
      <c r="S5995" s="3"/>
      <c r="T5995" s="4"/>
    </row>
    <row r="5996" spans="19:20" x14ac:dyDescent="0.3">
      <c r="S5996" s="5"/>
      <c r="T5996" s="6"/>
    </row>
    <row r="5997" spans="19:20" x14ac:dyDescent="0.3">
      <c r="S5997" s="3"/>
      <c r="T5997" s="4"/>
    </row>
    <row r="5998" spans="19:20" x14ac:dyDescent="0.3">
      <c r="S5998" s="5"/>
      <c r="T5998" s="6"/>
    </row>
    <row r="5999" spans="19:20" x14ac:dyDescent="0.3">
      <c r="S5999" s="3"/>
      <c r="T5999" s="4"/>
    </row>
    <row r="6000" spans="19:20" x14ac:dyDescent="0.3">
      <c r="S6000" s="5"/>
      <c r="T6000" s="6"/>
    </row>
    <row r="6001" spans="19:20" x14ac:dyDescent="0.3">
      <c r="S6001" s="3"/>
      <c r="T6001" s="4"/>
    </row>
    <row r="6002" spans="19:20" x14ac:dyDescent="0.3">
      <c r="S6002" s="5"/>
      <c r="T6002" s="6"/>
    </row>
    <row r="6003" spans="19:20" x14ac:dyDescent="0.3">
      <c r="S6003" s="3"/>
      <c r="T6003" s="4"/>
    </row>
    <row r="6004" spans="19:20" x14ac:dyDescent="0.3">
      <c r="S6004" s="5"/>
      <c r="T6004" s="6"/>
    </row>
    <row r="6005" spans="19:20" x14ac:dyDescent="0.3">
      <c r="S6005" s="3"/>
      <c r="T6005" s="4"/>
    </row>
    <row r="6006" spans="19:20" x14ac:dyDescent="0.3">
      <c r="S6006" s="5"/>
      <c r="T6006" s="6"/>
    </row>
    <row r="6007" spans="19:20" x14ac:dyDescent="0.3">
      <c r="S6007" s="3"/>
      <c r="T6007" s="4"/>
    </row>
    <row r="6008" spans="19:20" x14ac:dyDescent="0.3">
      <c r="S6008" s="5"/>
      <c r="T6008" s="6"/>
    </row>
    <row r="6009" spans="19:20" x14ac:dyDescent="0.3">
      <c r="S6009" s="3"/>
      <c r="T6009" s="4"/>
    </row>
    <row r="6010" spans="19:20" x14ac:dyDescent="0.3">
      <c r="S6010" s="5"/>
      <c r="T6010" s="6"/>
    </row>
    <row r="6011" spans="19:20" x14ac:dyDescent="0.3">
      <c r="S6011" s="3"/>
      <c r="T6011" s="4"/>
    </row>
    <row r="6012" spans="19:20" x14ac:dyDescent="0.3">
      <c r="S6012" s="5"/>
      <c r="T6012" s="6"/>
    </row>
    <row r="6013" spans="19:20" x14ac:dyDescent="0.3">
      <c r="S6013" s="3"/>
      <c r="T6013" s="4"/>
    </row>
    <row r="6014" spans="19:20" x14ac:dyDescent="0.3">
      <c r="S6014" s="5"/>
      <c r="T6014" s="6"/>
    </row>
    <row r="6015" spans="19:20" x14ac:dyDescent="0.3">
      <c r="S6015" s="3"/>
      <c r="T6015" s="4"/>
    </row>
    <row r="6016" spans="19:20" x14ac:dyDescent="0.3">
      <c r="S6016" s="5"/>
      <c r="T6016" s="6"/>
    </row>
    <row r="6017" spans="19:20" x14ac:dyDescent="0.3">
      <c r="S6017" s="3"/>
      <c r="T6017" s="4"/>
    </row>
    <row r="6018" spans="19:20" x14ac:dyDescent="0.3">
      <c r="S6018" s="5"/>
      <c r="T6018" s="6"/>
    </row>
    <row r="6019" spans="19:20" x14ac:dyDescent="0.3">
      <c r="S6019" s="3"/>
      <c r="T6019" s="4"/>
    </row>
    <row r="6020" spans="19:20" x14ac:dyDescent="0.3">
      <c r="S6020" s="5"/>
      <c r="T6020" s="6"/>
    </row>
    <row r="6021" spans="19:20" x14ac:dyDescent="0.3">
      <c r="S6021" s="3"/>
      <c r="T6021" s="4"/>
    </row>
    <row r="6022" spans="19:20" x14ac:dyDescent="0.3">
      <c r="S6022" s="5"/>
      <c r="T6022" s="6"/>
    </row>
    <row r="6023" spans="19:20" x14ac:dyDescent="0.3">
      <c r="S6023" s="3"/>
      <c r="T6023" s="4"/>
    </row>
    <row r="6024" spans="19:20" x14ac:dyDescent="0.3">
      <c r="S6024" s="5"/>
      <c r="T6024" s="6"/>
    </row>
    <row r="6025" spans="19:20" x14ac:dyDescent="0.3">
      <c r="S6025" s="3"/>
      <c r="T6025" s="4"/>
    </row>
    <row r="6026" spans="19:20" x14ac:dyDescent="0.3">
      <c r="S6026" s="5"/>
      <c r="T6026" s="6"/>
    </row>
    <row r="6027" spans="19:20" x14ac:dyDescent="0.3">
      <c r="S6027" s="3"/>
      <c r="T6027" s="4"/>
    </row>
    <row r="6028" spans="19:20" x14ac:dyDescent="0.3">
      <c r="S6028" s="5"/>
      <c r="T6028" s="6"/>
    </row>
    <row r="6029" spans="19:20" x14ac:dyDescent="0.3">
      <c r="S6029" s="3"/>
      <c r="T6029" s="4"/>
    </row>
    <row r="6030" spans="19:20" x14ac:dyDescent="0.3">
      <c r="S6030" s="5"/>
      <c r="T6030" s="6"/>
    </row>
    <row r="6031" spans="19:20" x14ac:dyDescent="0.3">
      <c r="S6031" s="3"/>
      <c r="T6031" s="4"/>
    </row>
    <row r="6032" spans="19:20" x14ac:dyDescent="0.3">
      <c r="S6032" s="5"/>
      <c r="T6032" s="6"/>
    </row>
    <row r="6033" spans="19:20" x14ac:dyDescent="0.3">
      <c r="S6033" s="3"/>
      <c r="T6033" s="4"/>
    </row>
    <row r="6034" spans="19:20" x14ac:dyDescent="0.3">
      <c r="S6034" s="5"/>
      <c r="T6034" s="6"/>
    </row>
    <row r="6035" spans="19:20" x14ac:dyDescent="0.3">
      <c r="S6035" s="3"/>
      <c r="T6035" s="4"/>
    </row>
    <row r="6036" spans="19:20" x14ac:dyDescent="0.3">
      <c r="S6036" s="5"/>
      <c r="T6036" s="6"/>
    </row>
    <row r="6037" spans="19:20" x14ac:dyDescent="0.3">
      <c r="S6037" s="3"/>
      <c r="T6037" s="4"/>
    </row>
    <row r="6038" spans="19:20" x14ac:dyDescent="0.3">
      <c r="S6038" s="5"/>
      <c r="T6038" s="6"/>
    </row>
    <row r="6039" spans="19:20" x14ac:dyDescent="0.3">
      <c r="S6039" s="3"/>
      <c r="T6039" s="4"/>
    </row>
    <row r="6040" spans="19:20" x14ac:dyDescent="0.3">
      <c r="S6040" s="5"/>
      <c r="T6040" s="6"/>
    </row>
    <row r="6041" spans="19:20" x14ac:dyDescent="0.3">
      <c r="S6041" s="3"/>
      <c r="T6041" s="4"/>
    </row>
    <row r="6042" spans="19:20" x14ac:dyDescent="0.3">
      <c r="S6042" s="5"/>
      <c r="T6042" s="6"/>
    </row>
    <row r="6043" spans="19:20" x14ac:dyDescent="0.3">
      <c r="S6043" s="3"/>
      <c r="T6043" s="4"/>
    </row>
    <row r="6044" spans="19:20" x14ac:dyDescent="0.3">
      <c r="S6044" s="5"/>
      <c r="T6044" s="6"/>
    </row>
    <row r="6045" spans="19:20" x14ac:dyDescent="0.3">
      <c r="S6045" s="3"/>
      <c r="T6045" s="4"/>
    </row>
    <row r="6046" spans="19:20" x14ac:dyDescent="0.3">
      <c r="S6046" s="5"/>
      <c r="T6046" s="6"/>
    </row>
    <row r="6047" spans="19:20" x14ac:dyDescent="0.3">
      <c r="S6047" s="3"/>
      <c r="T6047" s="4"/>
    </row>
    <row r="6048" spans="19:20" x14ac:dyDescent="0.3">
      <c r="S6048" s="5"/>
      <c r="T6048" s="6"/>
    </row>
    <row r="6049" spans="19:20" x14ac:dyDescent="0.3">
      <c r="S6049" s="3"/>
      <c r="T6049" s="4"/>
    </row>
    <row r="6050" spans="19:20" x14ac:dyDescent="0.3">
      <c r="S6050" s="5"/>
      <c r="T6050" s="6"/>
    </row>
    <row r="6051" spans="19:20" x14ac:dyDescent="0.3">
      <c r="S6051" s="3"/>
      <c r="T6051" s="4"/>
    </row>
    <row r="6052" spans="19:20" x14ac:dyDescent="0.3">
      <c r="S6052" s="5"/>
      <c r="T6052" s="6"/>
    </row>
    <row r="6053" spans="19:20" x14ac:dyDescent="0.3">
      <c r="S6053" s="3"/>
      <c r="T6053" s="4"/>
    </row>
    <row r="6054" spans="19:20" x14ac:dyDescent="0.3">
      <c r="S6054" s="5"/>
      <c r="T6054" s="6"/>
    </row>
    <row r="6055" spans="19:20" x14ac:dyDescent="0.3">
      <c r="S6055" s="3"/>
      <c r="T6055" s="4"/>
    </row>
    <row r="6056" spans="19:20" x14ac:dyDescent="0.3">
      <c r="S6056" s="5"/>
      <c r="T6056" s="6"/>
    </row>
    <row r="6057" spans="19:20" x14ac:dyDescent="0.3">
      <c r="S6057" s="3"/>
      <c r="T6057" s="4"/>
    </row>
    <row r="6058" spans="19:20" x14ac:dyDescent="0.3">
      <c r="S6058" s="5"/>
      <c r="T6058" s="6"/>
    </row>
    <row r="6059" spans="19:20" x14ac:dyDescent="0.3">
      <c r="S6059" s="3"/>
      <c r="T6059" s="4"/>
    </row>
    <row r="6060" spans="19:20" x14ac:dyDescent="0.3">
      <c r="S6060" s="5"/>
      <c r="T6060" s="6"/>
    </row>
    <row r="6061" spans="19:20" x14ac:dyDescent="0.3">
      <c r="S6061" s="3"/>
      <c r="T6061" s="4"/>
    </row>
    <row r="6062" spans="19:20" x14ac:dyDescent="0.3">
      <c r="S6062" s="5"/>
      <c r="T6062" s="6"/>
    </row>
    <row r="6063" spans="19:20" x14ac:dyDescent="0.3">
      <c r="S6063" s="3"/>
      <c r="T6063" s="4"/>
    </row>
    <row r="6064" spans="19:20" x14ac:dyDescent="0.3">
      <c r="S6064" s="5"/>
      <c r="T6064" s="6"/>
    </row>
    <row r="6065" spans="19:20" x14ac:dyDescent="0.3">
      <c r="S6065" s="3"/>
      <c r="T6065" s="4"/>
    </row>
    <row r="6066" spans="19:20" x14ac:dyDescent="0.3">
      <c r="S6066" s="5"/>
      <c r="T6066" s="6"/>
    </row>
    <row r="6067" spans="19:20" x14ac:dyDescent="0.3">
      <c r="S6067" s="3"/>
      <c r="T6067" s="4"/>
    </row>
    <row r="6068" spans="19:20" x14ac:dyDescent="0.3">
      <c r="S6068" s="5"/>
      <c r="T6068" s="6"/>
    </row>
    <row r="6069" spans="19:20" x14ac:dyDescent="0.3">
      <c r="S6069" s="3"/>
      <c r="T6069" s="4"/>
    </row>
    <row r="6070" spans="19:20" x14ac:dyDescent="0.3">
      <c r="S6070" s="5"/>
      <c r="T6070" s="6"/>
    </row>
    <row r="6071" spans="19:20" x14ac:dyDescent="0.3">
      <c r="S6071" s="3"/>
      <c r="T6071" s="4"/>
    </row>
    <row r="6072" spans="19:20" x14ac:dyDescent="0.3">
      <c r="S6072" s="5"/>
      <c r="T6072" s="6"/>
    </row>
    <row r="6073" spans="19:20" x14ac:dyDescent="0.3">
      <c r="S6073" s="3"/>
      <c r="T6073" s="4"/>
    </row>
    <row r="6074" spans="19:20" x14ac:dyDescent="0.3">
      <c r="S6074" s="5"/>
      <c r="T6074" s="6"/>
    </row>
    <row r="6075" spans="19:20" x14ac:dyDescent="0.3">
      <c r="S6075" s="3"/>
      <c r="T6075" s="4"/>
    </row>
    <row r="6076" spans="19:20" x14ac:dyDescent="0.3">
      <c r="S6076" s="5"/>
      <c r="T6076" s="6"/>
    </row>
    <row r="6077" spans="19:20" x14ac:dyDescent="0.3">
      <c r="S6077" s="3"/>
      <c r="T6077" s="4"/>
    </row>
    <row r="6078" spans="19:20" x14ac:dyDescent="0.3">
      <c r="S6078" s="5"/>
      <c r="T6078" s="6"/>
    </row>
    <row r="6079" spans="19:20" x14ac:dyDescent="0.3">
      <c r="S6079" s="3"/>
      <c r="T6079" s="4"/>
    </row>
    <row r="6080" spans="19:20" x14ac:dyDescent="0.3">
      <c r="S6080" s="5"/>
      <c r="T6080" s="6"/>
    </row>
    <row r="6081" spans="19:20" x14ac:dyDescent="0.3">
      <c r="S6081" s="3"/>
      <c r="T6081" s="4"/>
    </row>
    <row r="6082" spans="19:20" x14ac:dyDescent="0.3">
      <c r="S6082" s="5"/>
      <c r="T6082" s="6"/>
    </row>
    <row r="6083" spans="19:20" x14ac:dyDescent="0.3">
      <c r="S6083" s="3"/>
      <c r="T6083" s="4"/>
    </row>
    <row r="6084" spans="19:20" x14ac:dyDescent="0.3">
      <c r="S6084" s="5"/>
      <c r="T6084" s="6"/>
    </row>
    <row r="6085" spans="19:20" x14ac:dyDescent="0.3">
      <c r="S6085" s="3"/>
      <c r="T6085" s="4"/>
    </row>
    <row r="6086" spans="19:20" x14ac:dyDescent="0.3">
      <c r="S6086" s="5"/>
      <c r="T6086" s="6"/>
    </row>
    <row r="6087" spans="19:20" x14ac:dyDescent="0.3">
      <c r="S6087" s="3"/>
      <c r="T6087" s="4"/>
    </row>
    <row r="6088" spans="19:20" x14ac:dyDescent="0.3">
      <c r="S6088" s="5"/>
      <c r="T6088" s="6"/>
    </row>
    <row r="6089" spans="19:20" x14ac:dyDescent="0.3">
      <c r="S6089" s="3"/>
      <c r="T6089" s="4"/>
    </row>
    <row r="6090" spans="19:20" x14ac:dyDescent="0.3">
      <c r="S6090" s="5"/>
      <c r="T6090" s="6"/>
    </row>
    <row r="6091" spans="19:20" x14ac:dyDescent="0.3">
      <c r="S6091" s="3"/>
      <c r="T6091" s="4"/>
    </row>
    <row r="6092" spans="19:20" x14ac:dyDescent="0.3">
      <c r="S6092" s="5"/>
      <c r="T6092" s="6"/>
    </row>
    <row r="6093" spans="19:20" x14ac:dyDescent="0.3">
      <c r="S6093" s="3"/>
      <c r="T6093" s="4"/>
    </row>
    <row r="6094" spans="19:20" x14ac:dyDescent="0.3">
      <c r="S6094" s="5"/>
      <c r="T6094" s="6"/>
    </row>
    <row r="6095" spans="19:20" x14ac:dyDescent="0.3">
      <c r="S6095" s="3"/>
      <c r="T6095" s="4"/>
    </row>
    <row r="6096" spans="19:20" x14ac:dyDescent="0.3">
      <c r="S6096" s="5"/>
      <c r="T6096" s="6"/>
    </row>
    <row r="6097" spans="19:20" x14ac:dyDescent="0.3">
      <c r="S6097" s="3"/>
      <c r="T6097" s="4"/>
    </row>
    <row r="6098" spans="19:20" x14ac:dyDescent="0.3">
      <c r="S6098" s="5"/>
      <c r="T6098" s="6"/>
    </row>
    <row r="6099" spans="19:20" x14ac:dyDescent="0.3">
      <c r="S6099" s="3"/>
      <c r="T6099" s="4"/>
    </row>
    <row r="6100" spans="19:20" x14ac:dyDescent="0.3">
      <c r="S6100" s="5"/>
      <c r="T6100" s="6"/>
    </row>
    <row r="6101" spans="19:20" x14ac:dyDescent="0.3">
      <c r="S6101" s="3"/>
      <c r="T6101" s="4"/>
    </row>
    <row r="6102" spans="19:20" x14ac:dyDescent="0.3">
      <c r="S6102" s="5"/>
      <c r="T6102" s="6"/>
    </row>
    <row r="6103" spans="19:20" x14ac:dyDescent="0.3">
      <c r="S6103" s="3"/>
      <c r="T6103" s="4"/>
    </row>
    <row r="6104" spans="19:20" x14ac:dyDescent="0.3">
      <c r="S6104" s="5"/>
      <c r="T6104" s="6"/>
    </row>
    <row r="6105" spans="19:20" x14ac:dyDescent="0.3">
      <c r="S6105" s="3"/>
      <c r="T6105" s="4"/>
    </row>
    <row r="6106" spans="19:20" x14ac:dyDescent="0.3">
      <c r="S6106" s="5"/>
      <c r="T6106" s="6"/>
    </row>
    <row r="6107" spans="19:20" x14ac:dyDescent="0.3">
      <c r="S6107" s="3"/>
      <c r="T6107" s="4"/>
    </row>
    <row r="6108" spans="19:20" x14ac:dyDescent="0.3">
      <c r="S6108" s="5"/>
      <c r="T6108" s="6"/>
    </row>
    <row r="6109" spans="19:20" x14ac:dyDescent="0.3">
      <c r="S6109" s="3"/>
      <c r="T6109" s="4"/>
    </row>
    <row r="6110" spans="19:20" x14ac:dyDescent="0.3">
      <c r="S6110" s="5"/>
      <c r="T6110" s="6"/>
    </row>
    <row r="6111" spans="19:20" x14ac:dyDescent="0.3">
      <c r="S6111" s="3"/>
      <c r="T6111" s="4"/>
    </row>
    <row r="6112" spans="19:20" x14ac:dyDescent="0.3">
      <c r="S6112" s="5"/>
      <c r="T6112" s="6"/>
    </row>
    <row r="6113" spans="19:20" x14ac:dyDescent="0.3">
      <c r="S6113" s="3"/>
      <c r="T6113" s="4"/>
    </row>
    <row r="6114" spans="19:20" x14ac:dyDescent="0.3">
      <c r="S6114" s="5"/>
      <c r="T6114" s="6"/>
    </row>
    <row r="6115" spans="19:20" x14ac:dyDescent="0.3">
      <c r="S6115" s="3"/>
      <c r="T6115" s="4"/>
    </row>
    <row r="6116" spans="19:20" x14ac:dyDescent="0.3">
      <c r="S6116" s="5"/>
      <c r="T6116" s="6"/>
    </row>
    <row r="6117" spans="19:20" x14ac:dyDescent="0.3">
      <c r="S6117" s="3"/>
      <c r="T6117" s="4"/>
    </row>
    <row r="6118" spans="19:20" x14ac:dyDescent="0.3">
      <c r="S6118" s="5"/>
      <c r="T6118" s="6"/>
    </row>
    <row r="6119" spans="19:20" x14ac:dyDescent="0.3">
      <c r="S6119" s="3"/>
      <c r="T6119" s="4"/>
    </row>
    <row r="6120" spans="19:20" x14ac:dyDescent="0.3">
      <c r="S6120" s="5"/>
      <c r="T6120" s="6"/>
    </row>
    <row r="6121" spans="19:20" x14ac:dyDescent="0.3">
      <c r="S6121" s="3"/>
      <c r="T6121" s="4"/>
    </row>
    <row r="6122" spans="19:20" x14ac:dyDescent="0.3">
      <c r="S6122" s="5"/>
      <c r="T6122" s="6"/>
    </row>
    <row r="6123" spans="19:20" x14ac:dyDescent="0.3">
      <c r="S6123" s="3"/>
      <c r="T6123" s="4"/>
    </row>
    <row r="6124" spans="19:20" x14ac:dyDescent="0.3">
      <c r="S6124" s="5"/>
      <c r="T6124" s="6"/>
    </row>
    <row r="6125" spans="19:20" x14ac:dyDescent="0.3">
      <c r="S6125" s="3"/>
      <c r="T6125" s="4"/>
    </row>
    <row r="6126" spans="19:20" x14ac:dyDescent="0.3">
      <c r="S6126" s="5"/>
      <c r="T6126" s="6"/>
    </row>
    <row r="6127" spans="19:20" x14ac:dyDescent="0.3">
      <c r="S6127" s="3"/>
      <c r="T6127" s="4"/>
    </row>
    <row r="6128" spans="19:20" x14ac:dyDescent="0.3">
      <c r="S6128" s="5"/>
      <c r="T6128" s="6"/>
    </row>
    <row r="6129" spans="19:20" x14ac:dyDescent="0.3">
      <c r="S6129" s="3"/>
      <c r="T6129" s="4"/>
    </row>
    <row r="6130" spans="19:20" x14ac:dyDescent="0.3">
      <c r="S6130" s="5"/>
      <c r="T6130" s="6"/>
    </row>
    <row r="6131" spans="19:20" x14ac:dyDescent="0.3">
      <c r="S6131" s="3"/>
      <c r="T6131" s="4"/>
    </row>
    <row r="6132" spans="19:20" x14ac:dyDescent="0.3">
      <c r="S6132" s="5"/>
      <c r="T6132" s="6"/>
    </row>
    <row r="6133" spans="19:20" x14ac:dyDescent="0.3">
      <c r="S6133" s="3"/>
      <c r="T6133" s="4"/>
    </row>
    <row r="6134" spans="19:20" x14ac:dyDescent="0.3">
      <c r="S6134" s="5"/>
      <c r="T6134" s="6"/>
    </row>
    <row r="6135" spans="19:20" x14ac:dyDescent="0.3">
      <c r="S6135" s="3"/>
      <c r="T6135" s="4"/>
    </row>
    <row r="6136" spans="19:20" x14ac:dyDescent="0.3">
      <c r="S6136" s="5"/>
      <c r="T6136" s="6"/>
    </row>
    <row r="6137" spans="19:20" x14ac:dyDescent="0.3">
      <c r="S6137" s="3"/>
      <c r="T6137" s="4"/>
    </row>
    <row r="6138" spans="19:20" x14ac:dyDescent="0.3">
      <c r="S6138" s="5"/>
      <c r="T6138" s="6"/>
    </row>
    <row r="6139" spans="19:20" x14ac:dyDescent="0.3">
      <c r="S6139" s="3"/>
      <c r="T6139" s="4"/>
    </row>
    <row r="6140" spans="19:20" x14ac:dyDescent="0.3">
      <c r="S6140" s="5"/>
      <c r="T6140" s="6"/>
    </row>
    <row r="6141" spans="19:20" x14ac:dyDescent="0.3">
      <c r="S6141" s="3"/>
      <c r="T6141" s="4"/>
    </row>
    <row r="6142" spans="19:20" x14ac:dyDescent="0.3">
      <c r="S6142" s="5"/>
      <c r="T6142" s="6"/>
    </row>
    <row r="6143" spans="19:20" x14ac:dyDescent="0.3">
      <c r="S6143" s="3"/>
      <c r="T6143" s="4"/>
    </row>
    <row r="6144" spans="19:20" x14ac:dyDescent="0.3">
      <c r="S6144" s="5"/>
      <c r="T6144" s="6"/>
    </row>
    <row r="6145" spans="19:20" x14ac:dyDescent="0.3">
      <c r="S6145" s="3"/>
      <c r="T6145" s="4"/>
    </row>
    <row r="6146" spans="19:20" x14ac:dyDescent="0.3">
      <c r="S6146" s="5"/>
      <c r="T6146" s="6"/>
    </row>
    <row r="6147" spans="19:20" x14ac:dyDescent="0.3">
      <c r="S6147" s="3"/>
      <c r="T6147" s="4"/>
    </row>
    <row r="6148" spans="19:20" x14ac:dyDescent="0.3">
      <c r="S6148" s="5"/>
      <c r="T6148" s="6"/>
    </row>
    <row r="6149" spans="19:20" x14ac:dyDescent="0.3">
      <c r="S6149" s="3"/>
      <c r="T6149" s="4"/>
    </row>
    <row r="6150" spans="19:20" x14ac:dyDescent="0.3">
      <c r="S6150" s="5"/>
      <c r="T6150" s="6"/>
    </row>
    <row r="6151" spans="19:20" x14ac:dyDescent="0.3">
      <c r="S6151" s="3"/>
      <c r="T6151" s="4"/>
    </row>
    <row r="6152" spans="19:20" x14ac:dyDescent="0.3">
      <c r="S6152" s="5"/>
      <c r="T6152" s="6"/>
    </row>
    <row r="6153" spans="19:20" x14ac:dyDescent="0.3">
      <c r="S6153" s="3"/>
      <c r="T6153" s="4"/>
    </row>
    <row r="6154" spans="19:20" x14ac:dyDescent="0.3">
      <c r="S6154" s="5"/>
      <c r="T6154" s="6"/>
    </row>
    <row r="6155" spans="19:20" x14ac:dyDescent="0.3">
      <c r="S6155" s="3"/>
      <c r="T6155" s="4"/>
    </row>
    <row r="6156" spans="19:20" x14ac:dyDescent="0.3">
      <c r="S6156" s="5"/>
      <c r="T6156" s="6"/>
    </row>
    <row r="6157" spans="19:20" x14ac:dyDescent="0.3">
      <c r="S6157" s="3"/>
      <c r="T6157" s="4"/>
    </row>
    <row r="6158" spans="19:20" x14ac:dyDescent="0.3">
      <c r="S6158" s="5"/>
      <c r="T6158" s="6"/>
    </row>
    <row r="6159" spans="19:20" x14ac:dyDescent="0.3">
      <c r="S6159" s="3"/>
      <c r="T6159" s="4"/>
    </row>
    <row r="6160" spans="19:20" x14ac:dyDescent="0.3">
      <c r="S6160" s="5"/>
      <c r="T6160" s="6"/>
    </row>
    <row r="6161" spans="19:20" x14ac:dyDescent="0.3">
      <c r="S6161" s="3"/>
      <c r="T6161" s="4"/>
    </row>
    <row r="6162" spans="19:20" x14ac:dyDescent="0.3">
      <c r="S6162" s="5"/>
      <c r="T6162" s="6"/>
    </row>
    <row r="6163" spans="19:20" x14ac:dyDescent="0.3">
      <c r="S6163" s="3"/>
      <c r="T6163" s="4"/>
    </row>
    <row r="6164" spans="19:20" x14ac:dyDescent="0.3">
      <c r="S6164" s="5"/>
      <c r="T6164" s="6"/>
    </row>
    <row r="6165" spans="19:20" x14ac:dyDescent="0.3">
      <c r="S6165" s="3"/>
      <c r="T6165" s="4"/>
    </row>
    <row r="6166" spans="19:20" x14ac:dyDescent="0.3">
      <c r="S6166" s="5"/>
      <c r="T6166" s="6"/>
    </row>
    <row r="6167" spans="19:20" x14ac:dyDescent="0.3">
      <c r="S6167" s="3"/>
      <c r="T6167" s="4"/>
    </row>
    <row r="6168" spans="19:20" x14ac:dyDescent="0.3">
      <c r="S6168" s="5"/>
      <c r="T6168" s="6"/>
    </row>
    <row r="6169" spans="19:20" x14ac:dyDescent="0.3">
      <c r="S6169" s="3"/>
      <c r="T6169" s="4"/>
    </row>
    <row r="6170" spans="19:20" x14ac:dyDescent="0.3">
      <c r="S6170" s="5"/>
      <c r="T6170" s="6"/>
    </row>
    <row r="6171" spans="19:20" x14ac:dyDescent="0.3">
      <c r="S6171" s="3"/>
      <c r="T6171" s="4"/>
    </row>
    <row r="6172" spans="19:20" x14ac:dyDescent="0.3">
      <c r="S6172" s="5"/>
      <c r="T6172" s="6"/>
    </row>
    <row r="6173" spans="19:20" x14ac:dyDescent="0.3">
      <c r="S6173" s="3"/>
      <c r="T6173" s="4"/>
    </row>
    <row r="6174" spans="19:20" x14ac:dyDescent="0.3">
      <c r="S6174" s="5"/>
      <c r="T6174" s="6"/>
    </row>
    <row r="6175" spans="19:20" x14ac:dyDescent="0.3">
      <c r="S6175" s="3"/>
      <c r="T6175" s="4"/>
    </row>
    <row r="6176" spans="19:20" x14ac:dyDescent="0.3">
      <c r="S6176" s="5"/>
      <c r="T6176" s="6"/>
    </row>
    <row r="6177" spans="19:20" x14ac:dyDescent="0.3">
      <c r="S6177" s="3"/>
      <c r="T6177" s="4"/>
    </row>
    <row r="6178" spans="19:20" x14ac:dyDescent="0.3">
      <c r="S6178" s="5"/>
      <c r="T6178" s="6"/>
    </row>
    <row r="6179" spans="19:20" x14ac:dyDescent="0.3">
      <c r="S6179" s="3"/>
      <c r="T6179" s="4"/>
    </row>
    <row r="6180" spans="19:20" x14ac:dyDescent="0.3">
      <c r="S6180" s="5"/>
      <c r="T6180" s="6"/>
    </row>
    <row r="6181" spans="19:20" x14ac:dyDescent="0.3">
      <c r="S6181" s="3"/>
      <c r="T6181" s="4"/>
    </row>
    <row r="6182" spans="19:20" x14ac:dyDescent="0.3">
      <c r="S6182" s="5"/>
      <c r="T6182" s="6"/>
    </row>
    <row r="6183" spans="19:20" x14ac:dyDescent="0.3">
      <c r="S6183" s="3"/>
      <c r="T6183" s="4"/>
    </row>
    <row r="6184" spans="19:20" x14ac:dyDescent="0.3">
      <c r="S6184" s="5"/>
      <c r="T6184" s="6"/>
    </row>
    <row r="6185" spans="19:20" x14ac:dyDescent="0.3">
      <c r="S6185" s="3"/>
      <c r="T6185" s="4"/>
    </row>
    <row r="6186" spans="19:20" x14ac:dyDescent="0.3">
      <c r="S6186" s="5"/>
      <c r="T6186" s="6"/>
    </row>
    <row r="6187" spans="19:20" x14ac:dyDescent="0.3">
      <c r="S6187" s="3"/>
      <c r="T6187" s="4"/>
    </row>
    <row r="6188" spans="19:20" x14ac:dyDescent="0.3">
      <c r="S6188" s="5"/>
      <c r="T6188" s="6"/>
    </row>
    <row r="6189" spans="19:20" x14ac:dyDescent="0.3">
      <c r="S6189" s="3"/>
      <c r="T6189" s="4"/>
    </row>
    <row r="6190" spans="19:20" x14ac:dyDescent="0.3">
      <c r="S6190" s="5"/>
      <c r="T6190" s="6"/>
    </row>
    <row r="6191" spans="19:20" x14ac:dyDescent="0.3">
      <c r="S6191" s="3"/>
      <c r="T6191" s="4"/>
    </row>
    <row r="6192" spans="19:20" x14ac:dyDescent="0.3">
      <c r="S6192" s="5"/>
      <c r="T6192" s="6"/>
    </row>
    <row r="6193" spans="19:20" x14ac:dyDescent="0.3">
      <c r="S6193" s="3"/>
      <c r="T6193" s="4"/>
    </row>
    <row r="6194" spans="19:20" x14ac:dyDescent="0.3">
      <c r="S6194" s="5"/>
      <c r="T6194" s="6"/>
    </row>
    <row r="6195" spans="19:20" x14ac:dyDescent="0.3">
      <c r="S6195" s="3"/>
      <c r="T6195" s="4"/>
    </row>
    <row r="6196" spans="19:20" x14ac:dyDescent="0.3">
      <c r="S6196" s="5"/>
      <c r="T6196" s="6"/>
    </row>
    <row r="6197" spans="19:20" x14ac:dyDescent="0.3">
      <c r="S6197" s="3"/>
      <c r="T6197" s="4"/>
    </row>
    <row r="6198" spans="19:20" x14ac:dyDescent="0.3">
      <c r="S6198" s="5"/>
      <c r="T6198" s="6"/>
    </row>
    <row r="6199" spans="19:20" x14ac:dyDescent="0.3">
      <c r="S6199" s="3"/>
      <c r="T6199" s="4"/>
    </row>
    <row r="6200" spans="19:20" x14ac:dyDescent="0.3">
      <c r="S6200" s="5"/>
      <c r="T6200" s="6"/>
    </row>
    <row r="6201" spans="19:20" x14ac:dyDescent="0.3">
      <c r="S6201" s="3"/>
      <c r="T6201" s="4"/>
    </row>
    <row r="6202" spans="19:20" x14ac:dyDescent="0.3">
      <c r="S6202" s="5"/>
      <c r="T6202" s="6"/>
    </row>
    <row r="6203" spans="19:20" x14ac:dyDescent="0.3">
      <c r="S6203" s="3"/>
      <c r="T6203" s="4"/>
    </row>
    <row r="6204" spans="19:20" x14ac:dyDescent="0.3">
      <c r="S6204" s="5"/>
      <c r="T6204" s="6"/>
    </row>
    <row r="6205" spans="19:20" x14ac:dyDescent="0.3">
      <c r="S6205" s="3"/>
      <c r="T6205" s="4"/>
    </row>
    <row r="6206" spans="19:20" x14ac:dyDescent="0.3">
      <c r="S6206" s="5"/>
      <c r="T6206" s="6"/>
    </row>
    <row r="6207" spans="19:20" x14ac:dyDescent="0.3">
      <c r="S6207" s="3"/>
      <c r="T6207" s="4"/>
    </row>
    <row r="6208" spans="19:20" x14ac:dyDescent="0.3">
      <c r="S6208" s="5"/>
      <c r="T6208" s="6"/>
    </row>
    <row r="6209" spans="19:20" x14ac:dyDescent="0.3">
      <c r="S6209" s="3"/>
      <c r="T6209" s="4"/>
    </row>
    <row r="6210" spans="19:20" x14ac:dyDescent="0.3">
      <c r="S6210" s="5"/>
      <c r="T6210" s="6"/>
    </row>
    <row r="6211" spans="19:20" x14ac:dyDescent="0.3">
      <c r="S6211" s="3"/>
      <c r="T6211" s="4"/>
    </row>
    <row r="6212" spans="19:20" x14ac:dyDescent="0.3">
      <c r="S6212" s="5"/>
      <c r="T6212" s="6"/>
    </row>
    <row r="6213" spans="19:20" x14ac:dyDescent="0.3">
      <c r="S6213" s="3"/>
      <c r="T6213" s="4"/>
    </row>
    <row r="6214" spans="19:20" x14ac:dyDescent="0.3">
      <c r="S6214" s="5"/>
      <c r="T6214" s="6"/>
    </row>
    <row r="6215" spans="19:20" x14ac:dyDescent="0.3">
      <c r="S6215" s="3"/>
      <c r="T6215" s="4"/>
    </row>
    <row r="6216" spans="19:20" x14ac:dyDescent="0.3">
      <c r="S6216" s="5"/>
      <c r="T6216" s="6"/>
    </row>
    <row r="6217" spans="19:20" x14ac:dyDescent="0.3">
      <c r="S6217" s="3"/>
      <c r="T6217" s="4"/>
    </row>
    <row r="6218" spans="19:20" x14ac:dyDescent="0.3">
      <c r="S6218" s="5"/>
      <c r="T6218" s="6"/>
    </row>
    <row r="6219" spans="19:20" x14ac:dyDescent="0.3">
      <c r="S6219" s="3"/>
      <c r="T6219" s="4"/>
    </row>
    <row r="6220" spans="19:20" x14ac:dyDescent="0.3">
      <c r="S6220" s="5"/>
      <c r="T6220" s="6"/>
    </row>
    <row r="6221" spans="19:20" x14ac:dyDescent="0.3">
      <c r="S6221" s="3"/>
      <c r="T6221" s="4"/>
    </row>
    <row r="6222" spans="19:20" x14ac:dyDescent="0.3">
      <c r="S6222" s="5"/>
      <c r="T6222" s="6"/>
    </row>
    <row r="6223" spans="19:20" x14ac:dyDescent="0.3">
      <c r="S6223" s="3"/>
      <c r="T6223" s="4"/>
    </row>
    <row r="6224" spans="19:20" x14ac:dyDescent="0.3">
      <c r="S6224" s="5"/>
      <c r="T6224" s="6"/>
    </row>
    <row r="6225" spans="19:20" x14ac:dyDescent="0.3">
      <c r="S6225" s="3"/>
      <c r="T6225" s="4"/>
    </row>
    <row r="6226" spans="19:20" x14ac:dyDescent="0.3">
      <c r="S6226" s="5"/>
      <c r="T6226" s="6"/>
    </row>
    <row r="6227" spans="19:20" x14ac:dyDescent="0.3">
      <c r="S6227" s="3"/>
      <c r="T6227" s="4"/>
    </row>
    <row r="6228" spans="19:20" x14ac:dyDescent="0.3">
      <c r="S6228" s="5"/>
      <c r="T6228" s="6"/>
    </row>
    <row r="6229" spans="19:20" x14ac:dyDescent="0.3">
      <c r="S6229" s="3"/>
      <c r="T6229" s="4"/>
    </row>
    <row r="6230" spans="19:20" x14ac:dyDescent="0.3">
      <c r="S6230" s="5"/>
      <c r="T6230" s="6"/>
    </row>
    <row r="6231" spans="19:20" x14ac:dyDescent="0.3">
      <c r="S6231" s="3"/>
      <c r="T6231" s="4"/>
    </row>
    <row r="6232" spans="19:20" x14ac:dyDescent="0.3">
      <c r="S6232" s="5"/>
      <c r="T6232" s="6"/>
    </row>
    <row r="6233" spans="19:20" x14ac:dyDescent="0.3">
      <c r="S6233" s="3"/>
      <c r="T6233" s="4"/>
    </row>
    <row r="6234" spans="19:20" x14ac:dyDescent="0.3">
      <c r="S6234" s="5"/>
      <c r="T6234" s="6"/>
    </row>
    <row r="6235" spans="19:20" x14ac:dyDescent="0.3">
      <c r="S6235" s="3"/>
      <c r="T6235" s="4"/>
    </row>
    <row r="6236" spans="19:20" x14ac:dyDescent="0.3">
      <c r="S6236" s="5"/>
      <c r="T6236" s="6"/>
    </row>
    <row r="6237" spans="19:20" x14ac:dyDescent="0.3">
      <c r="S6237" s="3"/>
      <c r="T6237" s="4"/>
    </row>
    <row r="6238" spans="19:20" x14ac:dyDescent="0.3">
      <c r="S6238" s="5"/>
      <c r="T6238" s="6"/>
    </row>
    <row r="6239" spans="19:20" x14ac:dyDescent="0.3">
      <c r="S6239" s="3"/>
      <c r="T6239" s="4"/>
    </row>
    <row r="6240" spans="19:20" x14ac:dyDescent="0.3">
      <c r="S6240" s="5"/>
      <c r="T6240" s="6"/>
    </row>
    <row r="6241" spans="19:20" x14ac:dyDescent="0.3">
      <c r="S6241" s="3"/>
      <c r="T6241" s="4"/>
    </row>
    <row r="6242" spans="19:20" x14ac:dyDescent="0.3">
      <c r="S6242" s="5"/>
      <c r="T6242" s="6"/>
    </row>
    <row r="6243" spans="19:20" x14ac:dyDescent="0.3">
      <c r="S6243" s="3"/>
      <c r="T6243" s="4"/>
    </row>
    <row r="6244" spans="19:20" x14ac:dyDescent="0.3">
      <c r="S6244" s="5"/>
      <c r="T6244" s="6"/>
    </row>
    <row r="6245" spans="19:20" x14ac:dyDescent="0.3">
      <c r="S6245" s="3"/>
      <c r="T6245" s="4"/>
    </row>
    <row r="6246" spans="19:20" x14ac:dyDescent="0.3">
      <c r="S6246" s="5"/>
      <c r="T6246" s="6"/>
    </row>
    <row r="6247" spans="19:20" x14ac:dyDescent="0.3">
      <c r="S6247" s="3"/>
      <c r="T6247" s="4"/>
    </row>
    <row r="6248" spans="19:20" x14ac:dyDescent="0.3">
      <c r="S6248" s="5"/>
      <c r="T6248" s="6"/>
    </row>
    <row r="6249" spans="19:20" x14ac:dyDescent="0.3">
      <c r="S6249" s="3"/>
      <c r="T6249" s="4"/>
    </row>
    <row r="6250" spans="19:20" x14ac:dyDescent="0.3">
      <c r="S6250" s="5"/>
      <c r="T6250" s="6"/>
    </row>
    <row r="6251" spans="19:20" x14ac:dyDescent="0.3">
      <c r="S6251" s="3"/>
      <c r="T6251" s="4"/>
    </row>
    <row r="6252" spans="19:20" x14ac:dyDescent="0.3">
      <c r="S6252" s="5"/>
      <c r="T6252" s="6"/>
    </row>
    <row r="6253" spans="19:20" x14ac:dyDescent="0.3">
      <c r="S6253" s="3"/>
      <c r="T6253" s="4"/>
    </row>
    <row r="6254" spans="19:20" x14ac:dyDescent="0.3">
      <c r="S6254" s="5"/>
      <c r="T6254" s="6"/>
    </row>
    <row r="6255" spans="19:20" x14ac:dyDescent="0.3">
      <c r="S6255" s="3"/>
      <c r="T6255" s="4"/>
    </row>
    <row r="6256" spans="19:20" x14ac:dyDescent="0.3">
      <c r="S6256" s="5"/>
      <c r="T6256" s="6"/>
    </row>
    <row r="6257" spans="19:20" x14ac:dyDescent="0.3">
      <c r="S6257" s="3"/>
      <c r="T6257" s="4"/>
    </row>
    <row r="6258" spans="19:20" x14ac:dyDescent="0.3">
      <c r="S6258" s="5"/>
      <c r="T6258" s="6"/>
    </row>
    <row r="6259" spans="19:20" x14ac:dyDescent="0.3">
      <c r="S6259" s="3"/>
      <c r="T6259" s="4"/>
    </row>
    <row r="6260" spans="19:20" x14ac:dyDescent="0.3">
      <c r="S6260" s="5"/>
      <c r="T6260" s="6"/>
    </row>
    <row r="6261" spans="19:20" x14ac:dyDescent="0.3">
      <c r="S6261" s="3"/>
      <c r="T6261" s="4"/>
    </row>
    <row r="6262" spans="19:20" x14ac:dyDescent="0.3">
      <c r="S6262" s="5"/>
      <c r="T6262" s="6"/>
    </row>
    <row r="6263" spans="19:20" x14ac:dyDescent="0.3">
      <c r="S6263" s="3"/>
      <c r="T6263" s="4"/>
    </row>
    <row r="6264" spans="19:20" x14ac:dyDescent="0.3">
      <c r="S6264" s="5"/>
      <c r="T6264" s="6"/>
    </row>
    <row r="6265" spans="19:20" x14ac:dyDescent="0.3">
      <c r="S6265" s="3"/>
      <c r="T6265" s="4"/>
    </row>
    <row r="6266" spans="19:20" x14ac:dyDescent="0.3">
      <c r="S6266" s="5"/>
      <c r="T6266" s="6"/>
    </row>
    <row r="6267" spans="19:20" x14ac:dyDescent="0.3">
      <c r="S6267" s="3"/>
      <c r="T6267" s="4"/>
    </row>
    <row r="6268" spans="19:20" x14ac:dyDescent="0.3">
      <c r="S6268" s="5"/>
      <c r="T6268" s="6"/>
    </row>
    <row r="6269" spans="19:20" x14ac:dyDescent="0.3">
      <c r="S6269" s="3"/>
      <c r="T6269" s="4"/>
    </row>
    <row r="6270" spans="19:20" x14ac:dyDescent="0.3">
      <c r="S6270" s="5"/>
      <c r="T6270" s="6"/>
    </row>
    <row r="6271" spans="19:20" x14ac:dyDescent="0.3">
      <c r="S6271" s="3"/>
      <c r="T6271" s="4"/>
    </row>
    <row r="6272" spans="19:20" x14ac:dyDescent="0.3">
      <c r="S6272" s="5"/>
      <c r="T6272" s="6"/>
    </row>
    <row r="6273" spans="19:20" x14ac:dyDescent="0.3">
      <c r="S6273" s="3"/>
      <c r="T6273" s="4"/>
    </row>
    <row r="6274" spans="19:20" x14ac:dyDescent="0.3">
      <c r="S6274" s="5"/>
      <c r="T6274" s="6"/>
    </row>
    <row r="6275" spans="19:20" x14ac:dyDescent="0.3">
      <c r="S6275" s="3"/>
      <c r="T6275" s="4"/>
    </row>
    <row r="6276" spans="19:20" x14ac:dyDescent="0.3">
      <c r="S6276" s="5"/>
      <c r="T6276" s="6"/>
    </row>
    <row r="6277" spans="19:20" x14ac:dyDescent="0.3">
      <c r="S6277" s="3"/>
      <c r="T6277" s="4"/>
    </row>
    <row r="6278" spans="19:20" x14ac:dyDescent="0.3">
      <c r="S6278" s="5"/>
      <c r="T6278" s="6"/>
    </row>
    <row r="6279" spans="19:20" x14ac:dyDescent="0.3">
      <c r="S6279" s="3"/>
      <c r="T6279" s="4"/>
    </row>
    <row r="6280" spans="19:20" x14ac:dyDescent="0.3">
      <c r="S6280" s="5"/>
      <c r="T6280" s="6"/>
    </row>
    <row r="6281" spans="19:20" x14ac:dyDescent="0.3">
      <c r="S6281" s="3"/>
      <c r="T6281" s="4"/>
    </row>
    <row r="6282" spans="19:20" x14ac:dyDescent="0.3">
      <c r="S6282" s="5"/>
      <c r="T6282" s="6"/>
    </row>
    <row r="6283" spans="19:20" x14ac:dyDescent="0.3">
      <c r="S6283" s="3"/>
      <c r="T6283" s="4"/>
    </row>
    <row r="6284" spans="19:20" x14ac:dyDescent="0.3">
      <c r="S6284" s="5"/>
      <c r="T6284" s="6"/>
    </row>
    <row r="6285" spans="19:20" x14ac:dyDescent="0.3">
      <c r="S6285" s="3"/>
      <c r="T6285" s="4"/>
    </row>
    <row r="6286" spans="19:20" x14ac:dyDescent="0.3">
      <c r="S6286" s="5"/>
      <c r="T6286" s="6"/>
    </row>
    <row r="6287" spans="19:20" x14ac:dyDescent="0.3">
      <c r="S6287" s="3"/>
      <c r="T6287" s="4"/>
    </row>
    <row r="6288" spans="19:20" x14ac:dyDescent="0.3">
      <c r="S6288" s="5"/>
      <c r="T6288" s="6"/>
    </row>
    <row r="6289" spans="19:20" x14ac:dyDescent="0.3">
      <c r="S6289" s="3"/>
      <c r="T6289" s="4"/>
    </row>
    <row r="6290" spans="19:20" x14ac:dyDescent="0.3">
      <c r="S6290" s="5"/>
      <c r="T6290" s="6"/>
    </row>
    <row r="6291" spans="19:20" x14ac:dyDescent="0.3">
      <c r="S6291" s="3"/>
      <c r="T6291" s="4"/>
    </row>
    <row r="6292" spans="19:20" x14ac:dyDescent="0.3">
      <c r="S6292" s="5"/>
      <c r="T6292" s="6"/>
    </row>
    <row r="6293" spans="19:20" x14ac:dyDescent="0.3">
      <c r="S6293" s="3"/>
      <c r="T6293" s="4"/>
    </row>
    <row r="6294" spans="19:20" x14ac:dyDescent="0.3">
      <c r="S6294" s="5"/>
      <c r="T6294" s="6"/>
    </row>
    <row r="6295" spans="19:20" x14ac:dyDescent="0.3">
      <c r="S6295" s="3"/>
      <c r="T6295" s="4"/>
    </row>
    <row r="6296" spans="19:20" x14ac:dyDescent="0.3">
      <c r="S6296" s="5"/>
      <c r="T6296" s="6"/>
    </row>
    <row r="6297" spans="19:20" x14ac:dyDescent="0.3">
      <c r="S6297" s="3"/>
      <c r="T6297" s="4"/>
    </row>
    <row r="6298" spans="19:20" x14ac:dyDescent="0.3">
      <c r="S6298" s="5"/>
      <c r="T6298" s="6"/>
    </row>
    <row r="6299" spans="19:20" x14ac:dyDescent="0.3">
      <c r="S6299" s="3"/>
      <c r="T6299" s="4"/>
    </row>
    <row r="6300" spans="19:20" x14ac:dyDescent="0.3">
      <c r="S6300" s="5"/>
      <c r="T6300" s="6"/>
    </row>
    <row r="6301" spans="19:20" x14ac:dyDescent="0.3">
      <c r="S6301" s="3"/>
      <c r="T6301" s="4"/>
    </row>
    <row r="6302" spans="19:20" x14ac:dyDescent="0.3">
      <c r="S6302" s="5"/>
      <c r="T6302" s="6"/>
    </row>
    <row r="6303" spans="19:20" x14ac:dyDescent="0.3">
      <c r="S6303" s="3"/>
      <c r="T6303" s="4"/>
    </row>
    <row r="6304" spans="19:20" x14ac:dyDescent="0.3">
      <c r="S6304" s="5"/>
      <c r="T6304" s="6"/>
    </row>
    <row r="6305" spans="19:20" x14ac:dyDescent="0.3">
      <c r="S6305" s="3"/>
      <c r="T6305" s="4"/>
    </row>
    <row r="6306" spans="19:20" x14ac:dyDescent="0.3">
      <c r="S6306" s="5"/>
      <c r="T6306" s="6"/>
    </row>
    <row r="6307" spans="19:20" x14ac:dyDescent="0.3">
      <c r="S6307" s="3"/>
      <c r="T6307" s="4"/>
    </row>
    <row r="6308" spans="19:20" x14ac:dyDescent="0.3">
      <c r="S6308" s="5"/>
      <c r="T6308" s="6"/>
    </row>
    <row r="6309" spans="19:20" x14ac:dyDescent="0.3">
      <c r="S6309" s="3"/>
      <c r="T6309" s="4"/>
    </row>
    <row r="6310" spans="19:20" x14ac:dyDescent="0.3">
      <c r="S6310" s="5"/>
      <c r="T6310" s="6"/>
    </row>
    <row r="6311" spans="19:20" x14ac:dyDescent="0.3">
      <c r="S6311" s="3"/>
      <c r="T6311" s="4"/>
    </row>
    <row r="6312" spans="19:20" x14ac:dyDescent="0.3">
      <c r="S6312" s="5"/>
      <c r="T6312" s="6"/>
    </row>
    <row r="6313" spans="19:20" x14ac:dyDescent="0.3">
      <c r="S6313" s="3"/>
      <c r="T6313" s="4"/>
    </row>
    <row r="6314" spans="19:20" x14ac:dyDescent="0.3">
      <c r="S6314" s="5"/>
      <c r="T6314" s="6"/>
    </row>
    <row r="6315" spans="19:20" x14ac:dyDescent="0.3">
      <c r="S6315" s="3"/>
      <c r="T6315" s="4"/>
    </row>
    <row r="6316" spans="19:20" x14ac:dyDescent="0.3">
      <c r="S6316" s="5"/>
      <c r="T6316" s="6"/>
    </row>
    <row r="6317" spans="19:20" x14ac:dyDescent="0.3">
      <c r="S6317" s="3"/>
      <c r="T6317" s="4"/>
    </row>
    <row r="6318" spans="19:20" x14ac:dyDescent="0.3">
      <c r="S6318" s="5"/>
      <c r="T6318" s="6"/>
    </row>
    <row r="6319" spans="19:20" x14ac:dyDescent="0.3">
      <c r="S6319" s="3"/>
      <c r="T6319" s="4"/>
    </row>
    <row r="6320" spans="19:20" x14ac:dyDescent="0.3">
      <c r="S6320" s="5"/>
      <c r="T6320" s="6"/>
    </row>
    <row r="6321" spans="19:20" x14ac:dyDescent="0.3">
      <c r="S6321" s="3"/>
      <c r="T6321" s="4"/>
    </row>
    <row r="6322" spans="19:20" x14ac:dyDescent="0.3">
      <c r="S6322" s="5"/>
      <c r="T6322" s="6"/>
    </row>
    <row r="6323" spans="19:20" x14ac:dyDescent="0.3">
      <c r="S6323" s="3"/>
      <c r="T6323" s="4"/>
    </row>
    <row r="6324" spans="19:20" x14ac:dyDescent="0.3">
      <c r="S6324" s="5"/>
      <c r="T6324" s="6"/>
    </row>
    <row r="6325" spans="19:20" x14ac:dyDescent="0.3">
      <c r="S6325" s="3"/>
      <c r="T6325" s="4"/>
    </row>
    <row r="6326" spans="19:20" x14ac:dyDescent="0.3">
      <c r="S6326" s="5"/>
      <c r="T6326" s="6"/>
    </row>
    <row r="6327" spans="19:20" x14ac:dyDescent="0.3">
      <c r="S6327" s="3"/>
      <c r="T6327" s="4"/>
    </row>
    <row r="6328" spans="19:20" x14ac:dyDescent="0.3">
      <c r="S6328" s="5"/>
      <c r="T6328" s="6"/>
    </row>
    <row r="6329" spans="19:20" x14ac:dyDescent="0.3">
      <c r="S6329" s="3"/>
      <c r="T6329" s="4"/>
    </row>
    <row r="6330" spans="19:20" x14ac:dyDescent="0.3">
      <c r="S6330" s="5"/>
      <c r="T6330" s="6"/>
    </row>
    <row r="6331" spans="19:20" x14ac:dyDescent="0.3">
      <c r="S6331" s="3"/>
      <c r="T6331" s="4"/>
    </row>
    <row r="6332" spans="19:20" x14ac:dyDescent="0.3">
      <c r="S6332" s="5"/>
      <c r="T6332" s="6"/>
    </row>
    <row r="6333" spans="19:20" x14ac:dyDescent="0.3">
      <c r="S6333" s="3"/>
      <c r="T6333" s="4"/>
    </row>
    <row r="6334" spans="19:20" x14ac:dyDescent="0.3">
      <c r="S6334" s="5"/>
      <c r="T6334" s="6"/>
    </row>
    <row r="6335" spans="19:20" x14ac:dyDescent="0.3">
      <c r="S6335" s="3"/>
      <c r="T6335" s="4"/>
    </row>
    <row r="6336" spans="19:20" x14ac:dyDescent="0.3">
      <c r="S6336" s="5"/>
      <c r="T6336" s="6"/>
    </row>
    <row r="6337" spans="19:20" x14ac:dyDescent="0.3">
      <c r="S6337" s="3"/>
      <c r="T6337" s="4"/>
    </row>
    <row r="6338" spans="19:20" x14ac:dyDescent="0.3">
      <c r="S6338" s="5"/>
      <c r="T6338" s="6"/>
    </row>
    <row r="6339" spans="19:20" x14ac:dyDescent="0.3">
      <c r="S6339" s="3"/>
      <c r="T6339" s="4"/>
    </row>
    <row r="6340" spans="19:20" x14ac:dyDescent="0.3">
      <c r="S6340" s="5"/>
      <c r="T6340" s="6"/>
    </row>
    <row r="6341" spans="19:20" x14ac:dyDescent="0.3">
      <c r="S6341" s="3"/>
      <c r="T6341" s="4"/>
    </row>
    <row r="6342" spans="19:20" x14ac:dyDescent="0.3">
      <c r="S6342" s="5"/>
      <c r="T6342" s="6"/>
    </row>
    <row r="6343" spans="19:20" x14ac:dyDescent="0.3">
      <c r="S6343" s="3"/>
      <c r="T6343" s="4"/>
    </row>
    <row r="6344" spans="19:20" x14ac:dyDescent="0.3">
      <c r="S6344" s="5"/>
      <c r="T6344" s="6"/>
    </row>
    <row r="6345" spans="19:20" x14ac:dyDescent="0.3">
      <c r="S6345" s="3"/>
      <c r="T6345" s="4"/>
    </row>
    <row r="6346" spans="19:20" x14ac:dyDescent="0.3">
      <c r="S6346" s="5"/>
      <c r="T6346" s="6"/>
    </row>
    <row r="6347" spans="19:20" x14ac:dyDescent="0.3">
      <c r="S6347" s="3"/>
      <c r="T6347" s="4"/>
    </row>
    <row r="6348" spans="19:20" x14ac:dyDescent="0.3">
      <c r="S6348" s="5"/>
      <c r="T6348" s="6"/>
    </row>
    <row r="6349" spans="19:20" x14ac:dyDescent="0.3">
      <c r="S6349" s="3"/>
      <c r="T6349" s="4"/>
    </row>
    <row r="6350" spans="19:20" x14ac:dyDescent="0.3">
      <c r="S6350" s="5"/>
      <c r="T6350" s="6"/>
    </row>
    <row r="6351" spans="19:20" x14ac:dyDescent="0.3">
      <c r="S6351" s="3"/>
      <c r="T6351" s="4"/>
    </row>
    <row r="6352" spans="19:20" x14ac:dyDescent="0.3">
      <c r="S6352" s="5"/>
      <c r="T6352" s="6"/>
    </row>
    <row r="6353" spans="19:20" x14ac:dyDescent="0.3">
      <c r="S6353" s="3"/>
      <c r="T6353" s="4"/>
    </row>
    <row r="6354" spans="19:20" x14ac:dyDescent="0.3">
      <c r="S6354" s="5"/>
      <c r="T6354" s="6"/>
    </row>
    <row r="6355" spans="19:20" x14ac:dyDescent="0.3">
      <c r="S6355" s="3"/>
      <c r="T6355" s="4"/>
    </row>
    <row r="6356" spans="19:20" x14ac:dyDescent="0.3">
      <c r="S6356" s="5"/>
      <c r="T6356" s="6"/>
    </row>
    <row r="6357" spans="19:20" x14ac:dyDescent="0.3">
      <c r="S6357" s="3"/>
      <c r="T6357" s="4"/>
    </row>
    <row r="6358" spans="19:20" x14ac:dyDescent="0.3">
      <c r="S6358" s="5"/>
      <c r="T6358" s="6"/>
    </row>
    <row r="6359" spans="19:20" x14ac:dyDescent="0.3">
      <c r="S6359" s="3"/>
      <c r="T6359" s="4"/>
    </row>
    <row r="6360" spans="19:20" x14ac:dyDescent="0.3">
      <c r="S6360" s="5"/>
      <c r="T6360" s="6"/>
    </row>
    <row r="6361" spans="19:20" x14ac:dyDescent="0.3">
      <c r="S6361" s="3"/>
      <c r="T6361" s="4"/>
    </row>
    <row r="6362" spans="19:20" x14ac:dyDescent="0.3">
      <c r="S6362" s="5"/>
      <c r="T6362" s="6"/>
    </row>
    <row r="6363" spans="19:20" x14ac:dyDescent="0.3">
      <c r="S6363" s="3"/>
      <c r="T6363" s="4"/>
    </row>
    <row r="6364" spans="19:20" x14ac:dyDescent="0.3">
      <c r="S6364" s="5"/>
      <c r="T6364" s="6"/>
    </row>
    <row r="6365" spans="19:20" x14ac:dyDescent="0.3">
      <c r="S6365" s="3"/>
      <c r="T6365" s="4"/>
    </row>
    <row r="6366" spans="19:20" x14ac:dyDescent="0.3">
      <c r="S6366" s="5"/>
      <c r="T6366" s="6"/>
    </row>
    <row r="6367" spans="19:20" x14ac:dyDescent="0.3">
      <c r="S6367" s="3"/>
      <c r="T6367" s="4"/>
    </row>
    <row r="6368" spans="19:20" x14ac:dyDescent="0.3">
      <c r="S6368" s="5"/>
      <c r="T6368" s="6"/>
    </row>
    <row r="6369" spans="19:20" x14ac:dyDescent="0.3">
      <c r="S6369" s="3"/>
      <c r="T6369" s="4"/>
    </row>
    <row r="6370" spans="19:20" x14ac:dyDescent="0.3">
      <c r="S6370" s="5"/>
      <c r="T6370" s="6"/>
    </row>
    <row r="6371" spans="19:20" x14ac:dyDescent="0.3">
      <c r="S6371" s="3"/>
      <c r="T6371" s="4"/>
    </row>
    <row r="6372" spans="19:20" x14ac:dyDescent="0.3">
      <c r="S6372" s="5"/>
      <c r="T6372" s="6"/>
    </row>
    <row r="6373" spans="19:20" x14ac:dyDescent="0.3">
      <c r="S6373" s="3"/>
      <c r="T6373" s="4"/>
    </row>
    <row r="6374" spans="19:20" x14ac:dyDescent="0.3">
      <c r="S6374" s="5"/>
      <c r="T6374" s="6"/>
    </row>
    <row r="6375" spans="19:20" x14ac:dyDescent="0.3">
      <c r="S6375" s="3"/>
      <c r="T6375" s="4"/>
    </row>
    <row r="6376" spans="19:20" x14ac:dyDescent="0.3">
      <c r="S6376" s="5"/>
      <c r="T6376" s="6"/>
    </row>
    <row r="6377" spans="19:20" x14ac:dyDescent="0.3">
      <c r="S6377" s="3"/>
      <c r="T6377" s="4"/>
    </row>
    <row r="6378" spans="19:20" x14ac:dyDescent="0.3">
      <c r="S6378" s="5"/>
      <c r="T6378" s="6"/>
    </row>
    <row r="6379" spans="19:20" x14ac:dyDescent="0.3">
      <c r="S6379" s="3"/>
      <c r="T6379" s="4"/>
    </row>
    <row r="6380" spans="19:20" x14ac:dyDescent="0.3">
      <c r="S6380" s="5"/>
      <c r="T6380" s="6"/>
    </row>
    <row r="6381" spans="19:20" x14ac:dyDescent="0.3">
      <c r="S6381" s="3"/>
      <c r="T6381" s="4"/>
    </row>
    <row r="6382" spans="19:20" x14ac:dyDescent="0.3">
      <c r="S6382" s="5"/>
      <c r="T6382" s="6"/>
    </row>
    <row r="6383" spans="19:20" x14ac:dyDescent="0.3">
      <c r="S6383" s="3"/>
      <c r="T6383" s="4"/>
    </row>
    <row r="6384" spans="19:20" x14ac:dyDescent="0.3">
      <c r="S6384" s="5"/>
      <c r="T6384" s="6"/>
    </row>
    <row r="6385" spans="19:20" x14ac:dyDescent="0.3">
      <c r="S6385" s="3"/>
      <c r="T6385" s="4"/>
    </row>
    <row r="6386" spans="19:20" x14ac:dyDescent="0.3">
      <c r="S6386" s="5"/>
      <c r="T6386" s="6"/>
    </row>
    <row r="6387" spans="19:20" x14ac:dyDescent="0.3">
      <c r="S6387" s="3"/>
      <c r="T6387" s="4"/>
    </row>
    <row r="6388" spans="19:20" x14ac:dyDescent="0.3">
      <c r="S6388" s="5"/>
      <c r="T6388" s="6"/>
    </row>
    <row r="6389" spans="19:20" x14ac:dyDescent="0.3">
      <c r="S6389" s="3"/>
      <c r="T6389" s="4"/>
    </row>
    <row r="6390" spans="19:20" x14ac:dyDescent="0.3">
      <c r="S6390" s="5"/>
      <c r="T6390" s="6"/>
    </row>
    <row r="6391" spans="19:20" x14ac:dyDescent="0.3">
      <c r="S6391" s="3"/>
      <c r="T6391" s="4"/>
    </row>
    <row r="6392" spans="19:20" x14ac:dyDescent="0.3">
      <c r="S6392" s="5"/>
      <c r="T6392" s="6"/>
    </row>
    <row r="6393" spans="19:20" x14ac:dyDescent="0.3">
      <c r="S6393" s="3"/>
      <c r="T6393" s="4"/>
    </row>
    <row r="6394" spans="19:20" x14ac:dyDescent="0.3">
      <c r="S6394" s="5"/>
      <c r="T6394" s="6"/>
    </row>
    <row r="6395" spans="19:20" x14ac:dyDescent="0.3">
      <c r="S6395" s="3"/>
      <c r="T6395" s="4"/>
    </row>
    <row r="6396" spans="19:20" x14ac:dyDescent="0.3">
      <c r="S6396" s="5"/>
      <c r="T6396" s="6"/>
    </row>
    <row r="6397" spans="19:20" x14ac:dyDescent="0.3">
      <c r="S6397" s="3"/>
      <c r="T6397" s="4"/>
    </row>
    <row r="6398" spans="19:20" x14ac:dyDescent="0.3">
      <c r="S6398" s="5"/>
      <c r="T6398" s="6"/>
    </row>
    <row r="6399" spans="19:20" x14ac:dyDescent="0.3">
      <c r="S6399" s="3"/>
      <c r="T6399" s="4"/>
    </row>
    <row r="6400" spans="19:20" x14ac:dyDescent="0.3">
      <c r="S6400" s="5"/>
      <c r="T6400" s="6"/>
    </row>
    <row r="6401" spans="19:20" x14ac:dyDescent="0.3">
      <c r="S6401" s="3"/>
      <c r="T6401" s="4"/>
    </row>
    <row r="6402" spans="19:20" x14ac:dyDescent="0.3">
      <c r="S6402" s="5"/>
      <c r="T6402" s="6"/>
    </row>
    <row r="6403" spans="19:20" x14ac:dyDescent="0.3">
      <c r="S6403" s="3"/>
      <c r="T6403" s="4"/>
    </row>
    <row r="6404" spans="19:20" x14ac:dyDescent="0.3">
      <c r="S6404" s="5"/>
      <c r="T6404" s="6"/>
    </row>
    <row r="6405" spans="19:20" x14ac:dyDescent="0.3">
      <c r="S6405" s="3"/>
      <c r="T6405" s="4"/>
    </row>
    <row r="6406" spans="19:20" x14ac:dyDescent="0.3">
      <c r="S6406" s="5"/>
      <c r="T6406" s="6"/>
    </row>
    <row r="6407" spans="19:20" x14ac:dyDescent="0.3">
      <c r="S6407" s="3"/>
      <c r="T6407" s="4"/>
    </row>
    <row r="6408" spans="19:20" x14ac:dyDescent="0.3">
      <c r="S6408" s="5"/>
      <c r="T6408" s="6"/>
    </row>
    <row r="6409" spans="19:20" x14ac:dyDescent="0.3">
      <c r="S6409" s="3"/>
      <c r="T6409" s="4"/>
    </row>
    <row r="6410" spans="19:20" x14ac:dyDescent="0.3">
      <c r="S6410" s="5"/>
      <c r="T6410" s="6"/>
    </row>
    <row r="6411" spans="19:20" x14ac:dyDescent="0.3">
      <c r="S6411" s="3"/>
      <c r="T6411" s="4"/>
    </row>
    <row r="6412" spans="19:20" x14ac:dyDescent="0.3">
      <c r="S6412" s="5"/>
      <c r="T6412" s="6"/>
    </row>
    <row r="6413" spans="19:20" x14ac:dyDescent="0.3">
      <c r="S6413" s="3"/>
      <c r="T6413" s="4"/>
    </row>
    <row r="6414" spans="19:20" x14ac:dyDescent="0.3">
      <c r="S6414" s="5"/>
      <c r="T6414" s="6"/>
    </row>
    <row r="6415" spans="19:20" x14ac:dyDescent="0.3">
      <c r="S6415" s="3"/>
      <c r="T6415" s="4"/>
    </row>
    <row r="6416" spans="19:20" x14ac:dyDescent="0.3">
      <c r="S6416" s="5"/>
      <c r="T6416" s="6"/>
    </row>
    <row r="6417" spans="19:20" x14ac:dyDescent="0.3">
      <c r="S6417" s="3"/>
      <c r="T6417" s="4"/>
    </row>
    <row r="6418" spans="19:20" x14ac:dyDescent="0.3">
      <c r="S6418" s="5"/>
      <c r="T6418" s="6"/>
    </row>
    <row r="6419" spans="19:20" x14ac:dyDescent="0.3">
      <c r="S6419" s="3"/>
      <c r="T6419" s="4"/>
    </row>
    <row r="6420" spans="19:20" x14ac:dyDescent="0.3">
      <c r="S6420" s="5"/>
      <c r="T6420" s="6"/>
    </row>
    <row r="6421" spans="19:20" x14ac:dyDescent="0.3">
      <c r="S6421" s="3"/>
      <c r="T6421" s="4"/>
    </row>
    <row r="6422" spans="19:20" x14ac:dyDescent="0.3">
      <c r="S6422" s="5"/>
      <c r="T6422" s="6"/>
    </row>
    <row r="6423" spans="19:20" x14ac:dyDescent="0.3">
      <c r="S6423" s="3"/>
      <c r="T6423" s="4"/>
    </row>
    <row r="6424" spans="19:20" x14ac:dyDescent="0.3">
      <c r="S6424" s="5"/>
      <c r="T6424" s="6"/>
    </row>
    <row r="6425" spans="19:20" x14ac:dyDescent="0.3">
      <c r="S6425" s="3"/>
      <c r="T6425" s="4"/>
    </row>
    <row r="6426" spans="19:20" x14ac:dyDescent="0.3">
      <c r="S6426" s="5"/>
      <c r="T6426" s="6"/>
    </row>
    <row r="6427" spans="19:20" x14ac:dyDescent="0.3">
      <c r="S6427" s="3"/>
      <c r="T6427" s="4"/>
    </row>
    <row r="6428" spans="19:20" x14ac:dyDescent="0.3">
      <c r="S6428" s="5"/>
      <c r="T6428" s="6"/>
    </row>
    <row r="6429" spans="19:20" x14ac:dyDescent="0.3">
      <c r="S6429" s="3"/>
      <c r="T6429" s="4"/>
    </row>
    <row r="6430" spans="19:20" x14ac:dyDescent="0.3">
      <c r="S6430" s="5"/>
      <c r="T6430" s="6"/>
    </row>
    <row r="6431" spans="19:20" x14ac:dyDescent="0.3">
      <c r="S6431" s="3"/>
      <c r="T6431" s="4"/>
    </row>
    <row r="6432" spans="19:20" x14ac:dyDescent="0.3">
      <c r="S6432" s="5"/>
      <c r="T6432" s="6"/>
    </row>
    <row r="6433" spans="19:20" x14ac:dyDescent="0.3">
      <c r="S6433" s="3"/>
      <c r="T6433" s="4"/>
    </row>
    <row r="6434" spans="19:20" x14ac:dyDescent="0.3">
      <c r="S6434" s="5"/>
      <c r="T6434" s="6"/>
    </row>
    <row r="6435" spans="19:20" x14ac:dyDescent="0.3">
      <c r="S6435" s="3"/>
      <c r="T6435" s="4"/>
    </row>
    <row r="6436" spans="19:20" x14ac:dyDescent="0.3">
      <c r="S6436" s="5"/>
      <c r="T6436" s="6"/>
    </row>
    <row r="6437" spans="19:20" x14ac:dyDescent="0.3">
      <c r="S6437" s="3"/>
      <c r="T6437" s="4"/>
    </row>
    <row r="6438" spans="19:20" x14ac:dyDescent="0.3">
      <c r="S6438" s="5"/>
      <c r="T6438" s="6"/>
    </row>
    <row r="6439" spans="19:20" x14ac:dyDescent="0.3">
      <c r="S6439" s="3"/>
      <c r="T6439" s="4"/>
    </row>
    <row r="6440" spans="19:20" x14ac:dyDescent="0.3">
      <c r="S6440" s="5"/>
      <c r="T6440" s="6"/>
    </row>
    <row r="6441" spans="19:20" x14ac:dyDescent="0.3">
      <c r="S6441" s="3"/>
      <c r="T6441" s="4"/>
    </row>
    <row r="6442" spans="19:20" x14ac:dyDescent="0.3">
      <c r="S6442" s="5"/>
      <c r="T6442" s="6"/>
    </row>
    <row r="6443" spans="19:20" x14ac:dyDescent="0.3">
      <c r="S6443" s="3"/>
      <c r="T6443" s="4"/>
    </row>
    <row r="6444" spans="19:20" x14ac:dyDescent="0.3">
      <c r="S6444" s="5"/>
      <c r="T6444" s="6"/>
    </row>
    <row r="6445" spans="19:20" x14ac:dyDescent="0.3">
      <c r="S6445" s="3"/>
      <c r="T6445" s="4"/>
    </row>
    <row r="6446" spans="19:20" x14ac:dyDescent="0.3">
      <c r="S6446" s="5"/>
      <c r="T6446" s="6"/>
    </row>
    <row r="6447" spans="19:20" x14ac:dyDescent="0.3">
      <c r="S6447" s="3"/>
      <c r="T6447" s="4"/>
    </row>
    <row r="6448" spans="19:20" x14ac:dyDescent="0.3">
      <c r="S6448" s="5"/>
      <c r="T6448" s="6"/>
    </row>
    <row r="6449" spans="19:20" x14ac:dyDescent="0.3">
      <c r="S6449" s="3"/>
      <c r="T6449" s="4"/>
    </row>
    <row r="6450" spans="19:20" x14ac:dyDescent="0.3">
      <c r="S6450" s="5"/>
      <c r="T6450" s="6"/>
    </row>
    <row r="6451" spans="19:20" x14ac:dyDescent="0.3">
      <c r="S6451" s="3"/>
      <c r="T6451" s="4"/>
    </row>
    <row r="6452" spans="19:20" x14ac:dyDescent="0.3">
      <c r="S6452" s="5"/>
      <c r="T6452" s="6"/>
    </row>
    <row r="6453" spans="19:20" x14ac:dyDescent="0.3">
      <c r="S6453" s="3"/>
      <c r="T6453" s="4"/>
    </row>
    <row r="6454" spans="19:20" x14ac:dyDescent="0.3">
      <c r="S6454" s="5"/>
      <c r="T6454" s="6"/>
    </row>
    <row r="6455" spans="19:20" x14ac:dyDescent="0.3">
      <c r="S6455" s="3"/>
      <c r="T6455" s="4"/>
    </row>
    <row r="6456" spans="19:20" x14ac:dyDescent="0.3">
      <c r="S6456" s="5"/>
      <c r="T6456" s="6"/>
    </row>
    <row r="6457" spans="19:20" x14ac:dyDescent="0.3">
      <c r="S6457" s="3"/>
      <c r="T6457" s="4"/>
    </row>
    <row r="6458" spans="19:20" x14ac:dyDescent="0.3">
      <c r="S6458" s="5"/>
      <c r="T6458" s="6"/>
    </row>
    <row r="6459" spans="19:20" x14ac:dyDescent="0.3">
      <c r="S6459" s="3"/>
      <c r="T6459" s="4"/>
    </row>
    <row r="6460" spans="19:20" x14ac:dyDescent="0.3">
      <c r="S6460" s="5"/>
      <c r="T6460" s="6"/>
    </row>
    <row r="6461" spans="19:20" x14ac:dyDescent="0.3">
      <c r="S6461" s="3"/>
      <c r="T6461" s="4"/>
    </row>
    <row r="6462" spans="19:20" x14ac:dyDescent="0.3">
      <c r="S6462" s="5"/>
      <c r="T6462" s="6"/>
    </row>
    <row r="6463" spans="19:20" x14ac:dyDescent="0.3">
      <c r="S6463" s="3"/>
      <c r="T6463" s="4"/>
    </row>
    <row r="6464" spans="19:20" x14ac:dyDescent="0.3">
      <c r="S6464" s="5"/>
      <c r="T6464" s="6"/>
    </row>
    <row r="6465" spans="19:20" x14ac:dyDescent="0.3">
      <c r="S6465" s="3"/>
      <c r="T6465" s="4"/>
    </row>
    <row r="6466" spans="19:20" x14ac:dyDescent="0.3">
      <c r="S6466" s="5"/>
      <c r="T6466" s="6"/>
    </row>
    <row r="6467" spans="19:20" x14ac:dyDescent="0.3">
      <c r="S6467" s="3"/>
      <c r="T6467" s="4"/>
    </row>
    <row r="6468" spans="19:20" x14ac:dyDescent="0.3">
      <c r="S6468" s="5"/>
      <c r="T6468" s="6"/>
    </row>
    <row r="6469" spans="19:20" x14ac:dyDescent="0.3">
      <c r="S6469" s="3"/>
      <c r="T6469" s="4"/>
    </row>
    <row r="6470" spans="19:20" x14ac:dyDescent="0.3">
      <c r="S6470" s="5"/>
      <c r="T6470" s="6"/>
    </row>
    <row r="6471" spans="19:20" x14ac:dyDescent="0.3">
      <c r="S6471" s="3"/>
      <c r="T6471" s="4"/>
    </row>
    <row r="6472" spans="19:20" x14ac:dyDescent="0.3">
      <c r="S6472" s="5"/>
      <c r="T6472" s="6"/>
    </row>
    <row r="6473" spans="19:20" x14ac:dyDescent="0.3">
      <c r="S6473" s="3"/>
      <c r="T6473" s="4"/>
    </row>
    <row r="6474" spans="19:20" x14ac:dyDescent="0.3">
      <c r="S6474" s="5"/>
      <c r="T6474" s="6"/>
    </row>
    <row r="6475" spans="19:20" x14ac:dyDescent="0.3">
      <c r="S6475" s="3"/>
      <c r="T6475" s="4"/>
    </row>
    <row r="6476" spans="19:20" x14ac:dyDescent="0.3">
      <c r="S6476" s="5"/>
      <c r="T6476" s="6"/>
    </row>
    <row r="6477" spans="19:20" x14ac:dyDescent="0.3">
      <c r="S6477" s="3"/>
      <c r="T6477" s="4"/>
    </row>
    <row r="6478" spans="19:20" x14ac:dyDescent="0.3">
      <c r="S6478" s="5"/>
      <c r="T6478" s="6"/>
    </row>
    <row r="6479" spans="19:20" x14ac:dyDescent="0.3">
      <c r="S6479" s="3"/>
      <c r="T6479" s="4"/>
    </row>
    <row r="6480" spans="19:20" x14ac:dyDescent="0.3">
      <c r="S6480" s="5"/>
      <c r="T6480" s="6"/>
    </row>
    <row r="6481" spans="19:20" x14ac:dyDescent="0.3">
      <c r="S6481" s="3"/>
      <c r="T6481" s="4"/>
    </row>
    <row r="6482" spans="19:20" x14ac:dyDescent="0.3">
      <c r="S6482" s="5"/>
      <c r="T6482" s="6"/>
    </row>
    <row r="6483" spans="19:20" x14ac:dyDescent="0.3">
      <c r="S6483" s="3"/>
      <c r="T6483" s="4"/>
    </row>
    <row r="6484" spans="19:20" x14ac:dyDescent="0.3">
      <c r="S6484" s="5"/>
      <c r="T6484" s="6"/>
    </row>
    <row r="6485" spans="19:20" x14ac:dyDescent="0.3">
      <c r="S6485" s="3"/>
      <c r="T6485" s="4"/>
    </row>
    <row r="6486" spans="19:20" x14ac:dyDescent="0.3">
      <c r="S6486" s="5"/>
      <c r="T6486" s="6"/>
    </row>
    <row r="6487" spans="19:20" x14ac:dyDescent="0.3">
      <c r="S6487" s="3"/>
      <c r="T6487" s="4"/>
    </row>
    <row r="6488" spans="19:20" x14ac:dyDescent="0.3">
      <c r="S6488" s="5"/>
      <c r="T6488" s="6"/>
    </row>
    <row r="6489" spans="19:20" x14ac:dyDescent="0.3">
      <c r="S6489" s="3"/>
      <c r="T6489" s="4"/>
    </row>
    <row r="6490" spans="19:20" x14ac:dyDescent="0.3">
      <c r="S6490" s="5"/>
      <c r="T6490" s="6"/>
    </row>
    <row r="6491" spans="19:20" x14ac:dyDescent="0.3">
      <c r="S6491" s="3"/>
      <c r="T6491" s="4"/>
    </row>
    <row r="6492" spans="19:20" x14ac:dyDescent="0.3">
      <c r="S6492" s="5"/>
      <c r="T6492" s="6"/>
    </row>
    <row r="6493" spans="19:20" x14ac:dyDescent="0.3">
      <c r="S6493" s="3"/>
      <c r="T6493" s="4"/>
    </row>
    <row r="6494" spans="19:20" x14ac:dyDescent="0.3">
      <c r="S6494" s="5"/>
      <c r="T6494" s="6"/>
    </row>
    <row r="6495" spans="19:20" x14ac:dyDescent="0.3">
      <c r="S6495" s="3"/>
      <c r="T6495" s="4"/>
    </row>
    <row r="6496" spans="19:20" x14ac:dyDescent="0.3">
      <c r="S6496" s="5"/>
      <c r="T6496" s="6"/>
    </row>
    <row r="6497" spans="19:20" x14ac:dyDescent="0.3">
      <c r="S6497" s="3"/>
      <c r="T6497" s="4"/>
    </row>
    <row r="6498" spans="19:20" x14ac:dyDescent="0.3">
      <c r="S6498" s="5"/>
      <c r="T6498" s="6"/>
    </row>
    <row r="6499" spans="19:20" x14ac:dyDescent="0.3">
      <c r="S6499" s="3"/>
      <c r="T6499" s="4"/>
    </row>
    <row r="6500" spans="19:20" x14ac:dyDescent="0.3">
      <c r="S6500" s="5"/>
      <c r="T6500" s="6"/>
    </row>
    <row r="6501" spans="19:20" x14ac:dyDescent="0.3">
      <c r="S6501" s="3"/>
      <c r="T6501" s="4"/>
    </row>
    <row r="6502" spans="19:20" x14ac:dyDescent="0.3">
      <c r="S6502" s="5"/>
      <c r="T6502" s="6"/>
    </row>
    <row r="6503" spans="19:20" x14ac:dyDescent="0.3">
      <c r="S6503" s="3"/>
      <c r="T6503" s="4"/>
    </row>
    <row r="6504" spans="19:20" x14ac:dyDescent="0.3">
      <c r="S6504" s="5"/>
      <c r="T6504" s="6"/>
    </row>
    <row r="6505" spans="19:20" x14ac:dyDescent="0.3">
      <c r="S6505" s="3"/>
      <c r="T6505" s="4"/>
    </row>
    <row r="6506" spans="19:20" x14ac:dyDescent="0.3">
      <c r="S6506" s="5"/>
      <c r="T6506" s="6"/>
    </row>
    <row r="6507" spans="19:20" x14ac:dyDescent="0.3">
      <c r="S6507" s="3"/>
      <c r="T6507" s="4"/>
    </row>
    <row r="6508" spans="19:20" x14ac:dyDescent="0.3">
      <c r="S6508" s="5"/>
      <c r="T6508" s="6"/>
    </row>
    <row r="6509" spans="19:20" x14ac:dyDescent="0.3">
      <c r="S6509" s="3"/>
      <c r="T6509" s="4"/>
    </row>
    <row r="6510" spans="19:20" x14ac:dyDescent="0.3">
      <c r="S6510" s="5"/>
      <c r="T6510" s="6"/>
    </row>
    <row r="6511" spans="19:20" x14ac:dyDescent="0.3">
      <c r="S6511" s="3"/>
      <c r="T6511" s="4"/>
    </row>
    <row r="6512" spans="19:20" x14ac:dyDescent="0.3">
      <c r="S6512" s="5"/>
      <c r="T6512" s="6"/>
    </row>
    <row r="6513" spans="19:20" x14ac:dyDescent="0.3">
      <c r="S6513" s="3"/>
      <c r="T6513" s="4"/>
    </row>
    <row r="6514" spans="19:20" x14ac:dyDescent="0.3">
      <c r="S6514" s="5"/>
      <c r="T6514" s="6"/>
    </row>
    <row r="6515" spans="19:20" x14ac:dyDescent="0.3">
      <c r="S6515" s="3"/>
      <c r="T6515" s="4"/>
    </row>
    <row r="6516" spans="19:20" x14ac:dyDescent="0.3">
      <c r="S6516" s="5"/>
      <c r="T6516" s="6"/>
    </row>
    <row r="6517" spans="19:20" x14ac:dyDescent="0.3">
      <c r="S6517" s="3"/>
      <c r="T6517" s="4"/>
    </row>
    <row r="6518" spans="19:20" x14ac:dyDescent="0.3">
      <c r="S6518" s="5"/>
      <c r="T6518" s="6"/>
    </row>
    <row r="6519" spans="19:20" x14ac:dyDescent="0.3">
      <c r="S6519" s="3"/>
      <c r="T6519" s="4"/>
    </row>
    <row r="6520" spans="19:20" x14ac:dyDescent="0.3">
      <c r="S6520" s="5"/>
      <c r="T6520" s="6"/>
    </row>
    <row r="6521" spans="19:20" x14ac:dyDescent="0.3">
      <c r="S6521" s="3"/>
      <c r="T6521" s="4"/>
    </row>
    <row r="6522" spans="19:20" x14ac:dyDescent="0.3">
      <c r="S6522" s="5"/>
      <c r="T6522" s="6"/>
    </row>
    <row r="6523" spans="19:20" x14ac:dyDescent="0.3">
      <c r="S6523" s="3"/>
      <c r="T6523" s="4"/>
    </row>
    <row r="6524" spans="19:20" x14ac:dyDescent="0.3">
      <c r="S6524" s="5"/>
      <c r="T6524" s="6"/>
    </row>
    <row r="6525" spans="19:20" x14ac:dyDescent="0.3">
      <c r="S6525" s="3"/>
      <c r="T6525" s="4"/>
    </row>
    <row r="6526" spans="19:20" x14ac:dyDescent="0.3">
      <c r="S6526" s="5"/>
      <c r="T6526" s="6"/>
    </row>
    <row r="6527" spans="19:20" x14ac:dyDescent="0.3">
      <c r="S6527" s="3"/>
      <c r="T6527" s="4"/>
    </row>
    <row r="6528" spans="19:20" x14ac:dyDescent="0.3">
      <c r="S6528" s="5"/>
      <c r="T6528" s="6"/>
    </row>
    <row r="6529" spans="19:20" x14ac:dyDescent="0.3">
      <c r="S6529" s="3"/>
      <c r="T6529" s="4"/>
    </row>
    <row r="6530" spans="19:20" x14ac:dyDescent="0.3">
      <c r="S6530" s="5"/>
      <c r="T6530" s="6"/>
    </row>
    <row r="6531" spans="19:20" x14ac:dyDescent="0.3">
      <c r="S6531" s="3"/>
      <c r="T6531" s="4"/>
    </row>
    <row r="6532" spans="19:20" x14ac:dyDescent="0.3">
      <c r="S6532" s="5"/>
      <c r="T6532" s="6"/>
    </row>
    <row r="6533" spans="19:20" x14ac:dyDescent="0.3">
      <c r="S6533" s="3"/>
      <c r="T6533" s="4"/>
    </row>
    <row r="6534" spans="19:20" x14ac:dyDescent="0.3">
      <c r="S6534" s="5"/>
      <c r="T6534" s="6"/>
    </row>
    <row r="6535" spans="19:20" x14ac:dyDescent="0.3">
      <c r="S6535" s="3"/>
      <c r="T6535" s="4"/>
    </row>
    <row r="6536" spans="19:20" x14ac:dyDescent="0.3">
      <c r="S6536" s="5"/>
      <c r="T6536" s="6"/>
    </row>
    <row r="6537" spans="19:20" x14ac:dyDescent="0.3">
      <c r="S6537" s="3"/>
      <c r="T6537" s="4"/>
    </row>
    <row r="6538" spans="19:20" x14ac:dyDescent="0.3">
      <c r="S6538" s="5"/>
      <c r="T6538" s="6"/>
    </row>
    <row r="6539" spans="19:20" x14ac:dyDescent="0.3">
      <c r="S6539" s="3"/>
      <c r="T6539" s="4"/>
    </row>
    <row r="6540" spans="19:20" x14ac:dyDescent="0.3">
      <c r="S6540" s="5"/>
      <c r="T6540" s="6"/>
    </row>
    <row r="6541" spans="19:20" x14ac:dyDescent="0.3">
      <c r="S6541" s="3"/>
      <c r="T6541" s="4"/>
    </row>
    <row r="6542" spans="19:20" x14ac:dyDescent="0.3">
      <c r="S6542" s="5"/>
      <c r="T6542" s="6"/>
    </row>
    <row r="6543" spans="19:20" x14ac:dyDescent="0.3">
      <c r="S6543" s="3"/>
      <c r="T6543" s="4"/>
    </row>
    <row r="6544" spans="19:20" x14ac:dyDescent="0.3">
      <c r="S6544" s="5"/>
      <c r="T6544" s="6"/>
    </row>
    <row r="6545" spans="19:20" x14ac:dyDescent="0.3">
      <c r="S6545" s="3"/>
      <c r="T6545" s="4"/>
    </row>
    <row r="6546" spans="19:20" x14ac:dyDescent="0.3">
      <c r="S6546" s="5"/>
      <c r="T6546" s="6"/>
    </row>
    <row r="6547" spans="19:20" x14ac:dyDescent="0.3">
      <c r="S6547" s="3"/>
      <c r="T6547" s="4"/>
    </row>
    <row r="6548" spans="19:20" x14ac:dyDescent="0.3">
      <c r="S6548" s="5"/>
      <c r="T6548" s="6"/>
    </row>
    <row r="6549" spans="19:20" x14ac:dyDescent="0.3">
      <c r="S6549" s="3"/>
      <c r="T6549" s="4"/>
    </row>
    <row r="6550" spans="19:20" x14ac:dyDescent="0.3">
      <c r="S6550" s="5"/>
      <c r="T6550" s="6"/>
    </row>
    <row r="6551" spans="19:20" x14ac:dyDescent="0.3">
      <c r="S6551" s="3"/>
      <c r="T6551" s="4"/>
    </row>
    <row r="6552" spans="19:20" x14ac:dyDescent="0.3">
      <c r="S6552" s="5"/>
      <c r="T6552" s="6"/>
    </row>
    <row r="6553" spans="19:20" x14ac:dyDescent="0.3">
      <c r="S6553" s="3"/>
      <c r="T6553" s="4"/>
    </row>
    <row r="6554" spans="19:20" x14ac:dyDescent="0.3">
      <c r="S6554" s="5"/>
      <c r="T6554" s="6"/>
    </row>
    <row r="6555" spans="19:20" x14ac:dyDescent="0.3">
      <c r="S6555" s="3"/>
      <c r="T6555" s="4"/>
    </row>
    <row r="6556" spans="19:20" x14ac:dyDescent="0.3">
      <c r="S6556" s="5"/>
      <c r="T6556" s="6"/>
    </row>
    <row r="6557" spans="19:20" x14ac:dyDescent="0.3">
      <c r="S6557" s="3"/>
      <c r="T6557" s="4"/>
    </row>
    <row r="6558" spans="19:20" x14ac:dyDescent="0.3">
      <c r="S6558" s="5"/>
      <c r="T6558" s="6"/>
    </row>
    <row r="6559" spans="19:20" x14ac:dyDescent="0.3">
      <c r="S6559" s="3"/>
      <c r="T6559" s="4"/>
    </row>
    <row r="6560" spans="19:20" x14ac:dyDescent="0.3">
      <c r="S6560" s="5"/>
      <c r="T6560" s="6"/>
    </row>
    <row r="6561" spans="19:20" x14ac:dyDescent="0.3">
      <c r="S6561" s="3"/>
      <c r="T6561" s="4"/>
    </row>
    <row r="6562" spans="19:20" x14ac:dyDescent="0.3">
      <c r="S6562" s="5"/>
      <c r="T6562" s="6"/>
    </row>
    <row r="6563" spans="19:20" x14ac:dyDescent="0.3">
      <c r="S6563" s="3"/>
      <c r="T6563" s="4"/>
    </row>
    <row r="6564" spans="19:20" x14ac:dyDescent="0.3">
      <c r="S6564" s="5"/>
      <c r="T6564" s="6"/>
    </row>
    <row r="6565" spans="19:20" x14ac:dyDescent="0.3">
      <c r="S6565" s="3"/>
      <c r="T6565" s="4"/>
    </row>
    <row r="6566" spans="19:20" x14ac:dyDescent="0.3">
      <c r="S6566" s="5"/>
      <c r="T6566" s="6"/>
    </row>
    <row r="6567" spans="19:20" x14ac:dyDescent="0.3">
      <c r="S6567" s="3"/>
      <c r="T6567" s="4"/>
    </row>
    <row r="6568" spans="19:20" x14ac:dyDescent="0.3">
      <c r="S6568" s="5"/>
      <c r="T6568" s="6"/>
    </row>
    <row r="6569" spans="19:20" x14ac:dyDescent="0.3">
      <c r="S6569" s="3"/>
      <c r="T6569" s="4"/>
    </row>
    <row r="6570" spans="19:20" x14ac:dyDescent="0.3">
      <c r="S6570" s="5"/>
      <c r="T6570" s="6"/>
    </row>
    <row r="6571" spans="19:20" x14ac:dyDescent="0.3">
      <c r="S6571" s="3"/>
      <c r="T6571" s="4"/>
    </row>
    <row r="6572" spans="19:20" x14ac:dyDescent="0.3">
      <c r="S6572" s="5"/>
      <c r="T6572" s="6"/>
    </row>
    <row r="6573" spans="19:20" x14ac:dyDescent="0.3">
      <c r="S6573" s="3"/>
      <c r="T6573" s="4"/>
    </row>
    <row r="6574" spans="19:20" x14ac:dyDescent="0.3">
      <c r="S6574" s="5"/>
      <c r="T6574" s="6"/>
    </row>
    <row r="6575" spans="19:20" x14ac:dyDescent="0.3">
      <c r="S6575" s="3"/>
      <c r="T6575" s="4"/>
    </row>
    <row r="6576" spans="19:20" x14ac:dyDescent="0.3">
      <c r="S6576" s="5"/>
      <c r="T6576" s="6"/>
    </row>
    <row r="6577" spans="19:20" x14ac:dyDescent="0.3">
      <c r="S6577" s="3"/>
      <c r="T6577" s="4"/>
    </row>
    <row r="6578" spans="19:20" x14ac:dyDescent="0.3">
      <c r="S6578" s="5"/>
      <c r="T6578" s="6"/>
    </row>
    <row r="6579" spans="19:20" x14ac:dyDescent="0.3">
      <c r="S6579" s="3"/>
      <c r="T6579" s="4"/>
    </row>
    <row r="6580" spans="19:20" x14ac:dyDescent="0.3">
      <c r="S6580" s="5"/>
      <c r="T6580" s="6"/>
    </row>
    <row r="6581" spans="19:20" x14ac:dyDescent="0.3">
      <c r="S6581" s="3"/>
      <c r="T6581" s="4"/>
    </row>
    <row r="6582" spans="19:20" x14ac:dyDescent="0.3">
      <c r="S6582" s="5"/>
      <c r="T6582" s="6"/>
    </row>
    <row r="6583" spans="19:20" x14ac:dyDescent="0.3">
      <c r="S6583" s="3"/>
      <c r="T6583" s="4"/>
    </row>
    <row r="6584" spans="19:20" x14ac:dyDescent="0.3">
      <c r="S6584" s="5"/>
      <c r="T6584" s="6"/>
    </row>
    <row r="6585" spans="19:20" x14ac:dyDescent="0.3">
      <c r="S6585" s="3"/>
      <c r="T6585" s="4"/>
    </row>
    <row r="6586" spans="19:20" x14ac:dyDescent="0.3">
      <c r="S6586" s="5"/>
      <c r="T6586" s="6"/>
    </row>
    <row r="6587" spans="19:20" x14ac:dyDescent="0.3">
      <c r="S6587" s="3"/>
      <c r="T6587" s="4"/>
    </row>
    <row r="6588" spans="19:20" x14ac:dyDescent="0.3">
      <c r="S6588" s="5"/>
      <c r="T6588" s="6"/>
    </row>
    <row r="6589" spans="19:20" x14ac:dyDescent="0.3">
      <c r="S6589" s="3"/>
      <c r="T6589" s="4"/>
    </row>
    <row r="6590" spans="19:20" x14ac:dyDescent="0.3">
      <c r="S6590" s="5"/>
      <c r="T6590" s="6"/>
    </row>
    <row r="6591" spans="19:20" x14ac:dyDescent="0.3">
      <c r="S6591" s="3"/>
      <c r="T6591" s="4"/>
    </row>
    <row r="6592" spans="19:20" x14ac:dyDescent="0.3">
      <c r="S6592" s="5"/>
      <c r="T6592" s="6"/>
    </row>
    <row r="6593" spans="19:20" x14ac:dyDescent="0.3">
      <c r="S6593" s="3"/>
      <c r="T6593" s="4"/>
    </row>
    <row r="6594" spans="19:20" x14ac:dyDescent="0.3">
      <c r="S6594" s="5"/>
      <c r="T6594" s="6"/>
    </row>
    <row r="6595" spans="19:20" x14ac:dyDescent="0.3">
      <c r="S6595" s="3"/>
      <c r="T6595" s="4"/>
    </row>
    <row r="6596" spans="19:20" x14ac:dyDescent="0.3">
      <c r="S6596" s="5"/>
      <c r="T6596" s="6"/>
    </row>
    <row r="6597" spans="19:20" x14ac:dyDescent="0.3">
      <c r="S6597" s="3"/>
      <c r="T6597" s="4"/>
    </row>
    <row r="6598" spans="19:20" x14ac:dyDescent="0.3">
      <c r="S6598" s="5"/>
      <c r="T6598" s="6"/>
    </row>
    <row r="6599" spans="19:20" x14ac:dyDescent="0.3">
      <c r="S6599" s="3"/>
      <c r="T6599" s="4"/>
    </row>
    <row r="6600" spans="19:20" x14ac:dyDescent="0.3">
      <c r="S6600" s="5"/>
      <c r="T6600" s="6"/>
    </row>
    <row r="6601" spans="19:20" x14ac:dyDescent="0.3">
      <c r="S6601" s="3"/>
      <c r="T6601" s="4"/>
    </row>
    <row r="6602" spans="19:20" x14ac:dyDescent="0.3">
      <c r="S6602" s="5"/>
      <c r="T6602" s="6"/>
    </row>
    <row r="6603" spans="19:20" x14ac:dyDescent="0.3">
      <c r="S6603" s="3"/>
      <c r="T6603" s="4"/>
    </row>
    <row r="6604" spans="19:20" x14ac:dyDescent="0.3">
      <c r="S6604" s="5"/>
      <c r="T6604" s="6"/>
    </row>
    <row r="6605" spans="19:20" x14ac:dyDescent="0.3">
      <c r="S6605" s="3"/>
      <c r="T6605" s="4"/>
    </row>
    <row r="6606" spans="19:20" x14ac:dyDescent="0.3">
      <c r="S6606" s="5"/>
      <c r="T6606" s="6"/>
    </row>
    <row r="6607" spans="19:20" x14ac:dyDescent="0.3">
      <c r="S6607" s="3"/>
      <c r="T6607" s="4"/>
    </row>
    <row r="6608" spans="19:20" x14ac:dyDescent="0.3">
      <c r="S6608" s="5"/>
      <c r="T6608" s="6"/>
    </row>
    <row r="6609" spans="19:20" x14ac:dyDescent="0.3">
      <c r="S6609" s="3"/>
      <c r="T6609" s="4"/>
    </row>
    <row r="6610" spans="19:20" x14ac:dyDescent="0.3">
      <c r="S6610" s="5"/>
      <c r="T6610" s="6"/>
    </row>
    <row r="6611" spans="19:20" x14ac:dyDescent="0.3">
      <c r="S6611" s="3"/>
      <c r="T6611" s="4"/>
    </row>
    <row r="6612" spans="19:20" x14ac:dyDescent="0.3">
      <c r="S6612" s="5"/>
      <c r="T6612" s="6"/>
    </row>
    <row r="6613" spans="19:20" x14ac:dyDescent="0.3">
      <c r="S6613" s="3"/>
      <c r="T6613" s="4"/>
    </row>
    <row r="6614" spans="19:20" x14ac:dyDescent="0.3">
      <c r="S6614" s="5"/>
      <c r="T6614" s="6"/>
    </row>
    <row r="6615" spans="19:20" x14ac:dyDescent="0.3">
      <c r="S6615" s="3"/>
      <c r="T6615" s="4"/>
    </row>
    <row r="6616" spans="19:20" x14ac:dyDescent="0.3">
      <c r="S6616" s="5"/>
      <c r="T6616" s="6"/>
    </row>
    <row r="6617" spans="19:20" x14ac:dyDescent="0.3">
      <c r="S6617" s="3"/>
      <c r="T6617" s="4"/>
    </row>
    <row r="6618" spans="19:20" x14ac:dyDescent="0.3">
      <c r="S6618" s="5"/>
      <c r="T6618" s="6"/>
    </row>
    <row r="6619" spans="19:20" x14ac:dyDescent="0.3">
      <c r="S6619" s="3"/>
      <c r="T6619" s="4"/>
    </row>
    <row r="6620" spans="19:20" x14ac:dyDescent="0.3">
      <c r="S6620" s="5"/>
      <c r="T6620" s="6"/>
    </row>
    <row r="6621" spans="19:20" x14ac:dyDescent="0.3">
      <c r="S6621" s="3"/>
      <c r="T6621" s="4"/>
    </row>
    <row r="6622" spans="19:20" x14ac:dyDescent="0.3">
      <c r="S6622" s="5"/>
      <c r="T6622" s="6"/>
    </row>
    <row r="6623" spans="19:20" x14ac:dyDescent="0.3">
      <c r="S6623" s="3"/>
      <c r="T6623" s="4"/>
    </row>
    <row r="6624" spans="19:20" x14ac:dyDescent="0.3">
      <c r="S6624" s="5"/>
      <c r="T6624" s="6"/>
    </row>
    <row r="6625" spans="19:20" x14ac:dyDescent="0.3">
      <c r="S6625" s="3"/>
      <c r="T6625" s="4"/>
    </row>
    <row r="6626" spans="19:20" x14ac:dyDescent="0.3">
      <c r="S6626" s="5"/>
      <c r="T6626" s="6"/>
    </row>
    <row r="6627" spans="19:20" x14ac:dyDescent="0.3">
      <c r="S6627" s="3"/>
      <c r="T6627" s="4"/>
    </row>
    <row r="6628" spans="19:20" x14ac:dyDescent="0.3">
      <c r="S6628" s="5"/>
      <c r="T6628" s="6"/>
    </row>
    <row r="6629" spans="19:20" x14ac:dyDescent="0.3">
      <c r="S6629" s="3"/>
      <c r="T6629" s="4"/>
    </row>
    <row r="6630" spans="19:20" x14ac:dyDescent="0.3">
      <c r="S6630" s="5"/>
      <c r="T6630" s="6"/>
    </row>
    <row r="6631" spans="19:20" x14ac:dyDescent="0.3">
      <c r="S6631" s="3"/>
      <c r="T6631" s="4"/>
    </row>
    <row r="6632" spans="19:20" x14ac:dyDescent="0.3">
      <c r="S6632" s="5"/>
      <c r="T6632" s="6"/>
    </row>
    <row r="6633" spans="19:20" x14ac:dyDescent="0.3">
      <c r="S6633" s="3"/>
      <c r="T6633" s="4"/>
    </row>
    <row r="6634" spans="19:20" x14ac:dyDescent="0.3">
      <c r="S6634" s="5"/>
      <c r="T6634" s="6"/>
    </row>
    <row r="6635" spans="19:20" x14ac:dyDescent="0.3">
      <c r="S6635" s="3"/>
      <c r="T6635" s="4"/>
    </row>
    <row r="6636" spans="19:20" x14ac:dyDescent="0.3">
      <c r="S6636" s="5"/>
      <c r="T6636" s="6"/>
    </row>
    <row r="6637" spans="19:20" x14ac:dyDescent="0.3">
      <c r="S6637" s="3"/>
      <c r="T6637" s="4"/>
    </row>
    <row r="6638" spans="19:20" x14ac:dyDescent="0.3">
      <c r="S6638" s="5"/>
      <c r="T6638" s="6"/>
    </row>
    <row r="6639" spans="19:20" x14ac:dyDescent="0.3">
      <c r="S6639" s="3"/>
      <c r="T6639" s="4"/>
    </row>
    <row r="6640" spans="19:20" x14ac:dyDescent="0.3">
      <c r="S6640" s="5"/>
      <c r="T6640" s="6"/>
    </row>
    <row r="6641" spans="19:20" x14ac:dyDescent="0.3">
      <c r="S6641" s="3"/>
      <c r="T6641" s="4"/>
    </row>
    <row r="6642" spans="19:20" x14ac:dyDescent="0.3">
      <c r="S6642" s="5"/>
      <c r="T6642" s="6"/>
    </row>
    <row r="6643" spans="19:20" x14ac:dyDescent="0.3">
      <c r="S6643" s="3"/>
      <c r="T6643" s="4"/>
    </row>
    <row r="6644" spans="19:20" x14ac:dyDescent="0.3">
      <c r="S6644" s="5"/>
      <c r="T6644" s="6"/>
    </row>
    <row r="6645" spans="19:20" x14ac:dyDescent="0.3">
      <c r="S6645" s="3"/>
      <c r="T6645" s="4"/>
    </row>
    <row r="6646" spans="19:20" x14ac:dyDescent="0.3">
      <c r="S6646" s="5"/>
      <c r="T6646" s="6"/>
    </row>
    <row r="6647" spans="19:20" x14ac:dyDescent="0.3">
      <c r="S6647" s="3"/>
      <c r="T6647" s="4"/>
    </row>
    <row r="6648" spans="19:20" x14ac:dyDescent="0.3">
      <c r="S6648" s="5"/>
      <c r="T6648" s="6"/>
    </row>
    <row r="6649" spans="19:20" x14ac:dyDescent="0.3">
      <c r="S6649" s="3"/>
      <c r="T6649" s="4"/>
    </row>
    <row r="6650" spans="19:20" x14ac:dyDescent="0.3">
      <c r="S6650" s="5"/>
      <c r="T6650" s="6"/>
    </row>
    <row r="6651" spans="19:20" x14ac:dyDescent="0.3">
      <c r="S6651" s="3"/>
      <c r="T6651" s="4"/>
    </row>
    <row r="6652" spans="19:20" x14ac:dyDescent="0.3">
      <c r="S6652" s="5"/>
      <c r="T6652" s="6"/>
    </row>
    <row r="6653" spans="19:20" x14ac:dyDescent="0.3">
      <c r="S6653" s="3"/>
      <c r="T6653" s="4"/>
    </row>
    <row r="6654" spans="19:20" x14ac:dyDescent="0.3">
      <c r="S6654" s="5"/>
      <c r="T6654" s="6"/>
    </row>
    <row r="6655" spans="19:20" x14ac:dyDescent="0.3">
      <c r="S6655" s="3"/>
      <c r="T6655" s="4"/>
    </row>
    <row r="6656" spans="19:20" x14ac:dyDescent="0.3">
      <c r="S6656" s="5"/>
      <c r="T6656" s="6"/>
    </row>
    <row r="6657" spans="19:20" x14ac:dyDescent="0.3">
      <c r="S6657" s="3"/>
      <c r="T6657" s="4"/>
    </row>
    <row r="6658" spans="19:20" x14ac:dyDescent="0.3">
      <c r="S6658" s="5"/>
      <c r="T6658" s="6"/>
    </row>
    <row r="6659" spans="19:20" x14ac:dyDescent="0.3">
      <c r="S6659" s="3"/>
      <c r="T6659" s="4"/>
    </row>
    <row r="6660" spans="19:20" x14ac:dyDescent="0.3">
      <c r="S6660" s="5"/>
      <c r="T6660" s="6"/>
    </row>
    <row r="6661" spans="19:20" x14ac:dyDescent="0.3">
      <c r="S6661" s="3"/>
      <c r="T6661" s="4"/>
    </row>
    <row r="6662" spans="19:20" x14ac:dyDescent="0.3">
      <c r="S6662" s="5"/>
      <c r="T6662" s="6"/>
    </row>
    <row r="6663" spans="19:20" x14ac:dyDescent="0.3">
      <c r="S6663" s="3"/>
      <c r="T6663" s="4"/>
    </row>
    <row r="6664" spans="19:20" x14ac:dyDescent="0.3">
      <c r="S6664" s="5"/>
      <c r="T6664" s="6"/>
    </row>
    <row r="6665" spans="19:20" x14ac:dyDescent="0.3">
      <c r="S6665" s="3"/>
      <c r="T6665" s="4"/>
    </row>
    <row r="6666" spans="19:20" x14ac:dyDescent="0.3">
      <c r="S6666" s="5"/>
      <c r="T6666" s="6"/>
    </row>
    <row r="6667" spans="19:20" x14ac:dyDescent="0.3">
      <c r="S6667" s="3"/>
      <c r="T6667" s="4"/>
    </row>
    <row r="6668" spans="19:20" x14ac:dyDescent="0.3">
      <c r="S6668" s="5"/>
      <c r="T6668" s="6"/>
    </row>
    <row r="6669" spans="19:20" x14ac:dyDescent="0.3">
      <c r="S6669" s="3"/>
      <c r="T6669" s="4"/>
    </row>
    <row r="6670" spans="19:20" x14ac:dyDescent="0.3">
      <c r="S6670" s="5"/>
      <c r="T6670" s="6"/>
    </row>
    <row r="6671" spans="19:20" x14ac:dyDescent="0.3">
      <c r="S6671" s="3"/>
      <c r="T6671" s="4"/>
    </row>
    <row r="6672" spans="19:20" x14ac:dyDescent="0.3">
      <c r="S6672" s="5"/>
      <c r="T6672" s="6"/>
    </row>
    <row r="6673" spans="19:20" x14ac:dyDescent="0.3">
      <c r="S6673" s="3"/>
      <c r="T6673" s="4"/>
    </row>
    <row r="6674" spans="19:20" x14ac:dyDescent="0.3">
      <c r="S6674" s="5"/>
      <c r="T6674" s="6"/>
    </row>
    <row r="6675" spans="19:20" x14ac:dyDescent="0.3">
      <c r="S6675" s="3"/>
      <c r="T6675" s="4"/>
    </row>
    <row r="6676" spans="19:20" x14ac:dyDescent="0.3">
      <c r="S6676" s="5"/>
      <c r="T6676" s="6"/>
    </row>
    <row r="6677" spans="19:20" x14ac:dyDescent="0.3">
      <c r="S6677" s="3"/>
      <c r="T6677" s="4"/>
    </row>
    <row r="6678" spans="19:20" x14ac:dyDescent="0.3">
      <c r="S6678" s="5"/>
      <c r="T6678" s="6"/>
    </row>
    <row r="6679" spans="19:20" x14ac:dyDescent="0.3">
      <c r="S6679" s="3"/>
      <c r="T6679" s="4"/>
    </row>
    <row r="6680" spans="19:20" x14ac:dyDescent="0.3">
      <c r="S6680" s="5"/>
      <c r="T6680" s="6"/>
    </row>
    <row r="6681" spans="19:20" x14ac:dyDescent="0.3">
      <c r="S6681" s="3"/>
      <c r="T6681" s="4"/>
    </row>
    <row r="6682" spans="19:20" x14ac:dyDescent="0.3">
      <c r="S6682" s="5"/>
      <c r="T6682" s="6"/>
    </row>
    <row r="6683" spans="19:20" x14ac:dyDescent="0.3">
      <c r="S6683" s="3"/>
      <c r="T6683" s="4"/>
    </row>
    <row r="6684" spans="19:20" x14ac:dyDescent="0.3">
      <c r="S6684" s="5"/>
      <c r="T6684" s="6"/>
    </row>
    <row r="6685" spans="19:20" x14ac:dyDescent="0.3">
      <c r="S6685" s="3"/>
      <c r="T6685" s="4"/>
    </row>
    <row r="6686" spans="19:20" x14ac:dyDescent="0.3">
      <c r="S6686" s="5"/>
      <c r="T6686" s="6"/>
    </row>
    <row r="6687" spans="19:20" x14ac:dyDescent="0.3">
      <c r="S6687" s="3"/>
      <c r="T6687" s="4"/>
    </row>
    <row r="6688" spans="19:20" x14ac:dyDescent="0.3">
      <c r="S6688" s="5"/>
      <c r="T6688" s="6"/>
    </row>
    <row r="6689" spans="19:20" x14ac:dyDescent="0.3">
      <c r="S6689" s="3"/>
      <c r="T6689" s="4"/>
    </row>
    <row r="6690" spans="19:20" x14ac:dyDescent="0.3">
      <c r="S6690" s="5"/>
      <c r="T6690" s="6"/>
    </row>
    <row r="6691" spans="19:20" x14ac:dyDescent="0.3">
      <c r="S6691" s="3"/>
      <c r="T6691" s="4"/>
    </row>
    <row r="6692" spans="19:20" x14ac:dyDescent="0.3">
      <c r="S6692" s="5"/>
      <c r="T6692" s="6"/>
    </row>
    <row r="6693" spans="19:20" x14ac:dyDescent="0.3">
      <c r="S6693" s="3"/>
      <c r="T6693" s="4"/>
    </row>
    <row r="6694" spans="19:20" x14ac:dyDescent="0.3">
      <c r="S6694" s="5"/>
      <c r="T6694" s="6"/>
    </row>
    <row r="6695" spans="19:20" x14ac:dyDescent="0.3">
      <c r="S6695" s="3"/>
      <c r="T6695" s="4"/>
    </row>
    <row r="6696" spans="19:20" x14ac:dyDescent="0.3">
      <c r="S6696" s="5"/>
      <c r="T6696" s="6"/>
    </row>
    <row r="6697" spans="19:20" x14ac:dyDescent="0.3">
      <c r="S6697" s="3"/>
      <c r="T6697" s="4"/>
    </row>
    <row r="6698" spans="19:20" x14ac:dyDescent="0.3">
      <c r="S6698" s="5"/>
      <c r="T6698" s="6"/>
    </row>
    <row r="6699" spans="19:20" x14ac:dyDescent="0.3">
      <c r="S6699" s="3"/>
      <c r="T6699" s="4"/>
    </row>
    <row r="6700" spans="19:20" x14ac:dyDescent="0.3">
      <c r="S6700" s="5"/>
      <c r="T6700" s="6"/>
    </row>
    <row r="6701" spans="19:20" x14ac:dyDescent="0.3">
      <c r="S6701" s="3"/>
      <c r="T6701" s="4"/>
    </row>
    <row r="6702" spans="19:20" x14ac:dyDescent="0.3">
      <c r="S6702" s="5"/>
      <c r="T6702" s="6"/>
    </row>
    <row r="6703" spans="19:20" x14ac:dyDescent="0.3">
      <c r="S6703" s="3"/>
      <c r="T6703" s="4"/>
    </row>
    <row r="6704" spans="19:20" x14ac:dyDescent="0.3">
      <c r="S6704" s="5"/>
      <c r="T6704" s="6"/>
    </row>
    <row r="6705" spans="19:20" x14ac:dyDescent="0.3">
      <c r="S6705" s="3"/>
      <c r="T6705" s="4"/>
    </row>
    <row r="6706" spans="19:20" x14ac:dyDescent="0.3">
      <c r="S6706" s="5"/>
      <c r="T6706" s="6"/>
    </row>
    <row r="6707" spans="19:20" x14ac:dyDescent="0.3">
      <c r="S6707" s="3"/>
      <c r="T6707" s="4"/>
    </row>
    <row r="6708" spans="19:20" x14ac:dyDescent="0.3">
      <c r="S6708" s="5"/>
      <c r="T6708" s="6"/>
    </row>
    <row r="6709" spans="19:20" x14ac:dyDescent="0.3">
      <c r="S6709" s="3"/>
      <c r="T6709" s="4"/>
    </row>
    <row r="6710" spans="19:20" x14ac:dyDescent="0.3">
      <c r="S6710" s="5"/>
      <c r="T6710" s="6"/>
    </row>
    <row r="6711" spans="19:20" x14ac:dyDescent="0.3">
      <c r="S6711" s="3"/>
      <c r="T6711" s="4"/>
    </row>
    <row r="6712" spans="19:20" x14ac:dyDescent="0.3">
      <c r="S6712" s="5"/>
      <c r="T6712" s="6"/>
    </row>
    <row r="6713" spans="19:20" x14ac:dyDescent="0.3">
      <c r="S6713" s="3"/>
      <c r="T6713" s="4"/>
    </row>
    <row r="6714" spans="19:20" x14ac:dyDescent="0.3">
      <c r="S6714" s="5"/>
      <c r="T6714" s="6"/>
    </row>
    <row r="6715" spans="19:20" x14ac:dyDescent="0.3">
      <c r="S6715" s="3"/>
      <c r="T6715" s="4"/>
    </row>
    <row r="6716" spans="19:20" x14ac:dyDescent="0.3">
      <c r="S6716" s="5"/>
      <c r="T6716" s="6"/>
    </row>
    <row r="6717" spans="19:20" x14ac:dyDescent="0.3">
      <c r="S6717" s="3"/>
      <c r="T6717" s="4"/>
    </row>
    <row r="6718" spans="19:20" x14ac:dyDescent="0.3">
      <c r="S6718" s="5"/>
      <c r="T6718" s="6"/>
    </row>
    <row r="6719" spans="19:20" x14ac:dyDescent="0.3">
      <c r="S6719" s="3"/>
      <c r="T6719" s="4"/>
    </row>
    <row r="6720" spans="19:20" x14ac:dyDescent="0.3">
      <c r="S6720" s="5"/>
      <c r="T6720" s="6"/>
    </row>
    <row r="6721" spans="19:20" x14ac:dyDescent="0.3">
      <c r="S6721" s="3"/>
      <c r="T6721" s="4"/>
    </row>
    <row r="6722" spans="19:20" x14ac:dyDescent="0.3">
      <c r="S6722" s="5"/>
      <c r="T6722" s="6"/>
    </row>
    <row r="6723" spans="19:20" x14ac:dyDescent="0.3">
      <c r="S6723" s="3"/>
      <c r="T6723" s="4"/>
    </row>
    <row r="6724" spans="19:20" x14ac:dyDescent="0.3">
      <c r="S6724" s="5"/>
      <c r="T6724" s="6"/>
    </row>
    <row r="6725" spans="19:20" x14ac:dyDescent="0.3">
      <c r="S6725" s="3"/>
      <c r="T6725" s="4"/>
    </row>
    <row r="6726" spans="19:20" x14ac:dyDescent="0.3">
      <c r="S6726" s="5"/>
      <c r="T6726" s="6"/>
    </row>
    <row r="6727" spans="19:20" x14ac:dyDescent="0.3">
      <c r="S6727" s="3"/>
      <c r="T6727" s="4"/>
    </row>
    <row r="6728" spans="19:20" x14ac:dyDescent="0.3">
      <c r="S6728" s="5"/>
      <c r="T6728" s="6"/>
    </row>
    <row r="6729" spans="19:20" x14ac:dyDescent="0.3">
      <c r="S6729" s="3"/>
      <c r="T6729" s="4"/>
    </row>
    <row r="6730" spans="19:20" x14ac:dyDescent="0.3">
      <c r="S6730" s="5"/>
      <c r="T6730" s="6"/>
    </row>
    <row r="6731" spans="19:20" x14ac:dyDescent="0.3">
      <c r="S6731" s="3"/>
      <c r="T6731" s="4"/>
    </row>
    <row r="6732" spans="19:20" x14ac:dyDescent="0.3">
      <c r="S6732" s="5"/>
      <c r="T6732" s="6"/>
    </row>
    <row r="6733" spans="19:20" x14ac:dyDescent="0.3">
      <c r="S6733" s="3"/>
      <c r="T6733" s="4"/>
    </row>
    <row r="6734" spans="19:20" x14ac:dyDescent="0.3">
      <c r="S6734" s="5"/>
      <c r="T6734" s="6"/>
    </row>
    <row r="6735" spans="19:20" x14ac:dyDescent="0.3">
      <c r="S6735" s="3"/>
      <c r="T6735" s="4"/>
    </row>
    <row r="6736" spans="19:20" x14ac:dyDescent="0.3">
      <c r="S6736" s="5"/>
      <c r="T6736" s="6"/>
    </row>
    <row r="6737" spans="19:20" x14ac:dyDescent="0.3">
      <c r="S6737" s="3"/>
      <c r="T6737" s="4"/>
    </row>
    <row r="6738" spans="19:20" x14ac:dyDescent="0.3">
      <c r="S6738" s="5"/>
      <c r="T6738" s="6"/>
    </row>
    <row r="6739" spans="19:20" x14ac:dyDescent="0.3">
      <c r="S6739" s="3"/>
      <c r="T6739" s="4"/>
    </row>
    <row r="6740" spans="19:20" x14ac:dyDescent="0.3">
      <c r="S6740" s="5"/>
      <c r="T6740" s="6"/>
    </row>
    <row r="6741" spans="19:20" x14ac:dyDescent="0.3">
      <c r="S6741" s="3"/>
      <c r="T6741" s="4"/>
    </row>
    <row r="6742" spans="19:20" x14ac:dyDescent="0.3">
      <c r="S6742" s="5"/>
      <c r="T6742" s="6"/>
    </row>
    <row r="6743" spans="19:20" x14ac:dyDescent="0.3">
      <c r="S6743" s="3"/>
      <c r="T6743" s="4"/>
    </row>
    <row r="6744" spans="19:20" x14ac:dyDescent="0.3">
      <c r="S6744" s="5"/>
      <c r="T6744" s="6"/>
    </row>
    <row r="6745" spans="19:20" x14ac:dyDescent="0.3">
      <c r="S6745" s="3"/>
      <c r="T6745" s="4"/>
    </row>
    <row r="6746" spans="19:20" x14ac:dyDescent="0.3">
      <c r="S6746" s="5"/>
      <c r="T6746" s="6"/>
    </row>
    <row r="6747" spans="19:20" x14ac:dyDescent="0.3">
      <c r="S6747" s="3"/>
      <c r="T6747" s="4"/>
    </row>
    <row r="6748" spans="19:20" x14ac:dyDescent="0.3">
      <c r="S6748" s="5"/>
      <c r="T6748" s="6"/>
    </row>
    <row r="6749" spans="19:20" x14ac:dyDescent="0.3">
      <c r="S6749" s="3"/>
      <c r="T6749" s="4"/>
    </row>
    <row r="6750" spans="19:20" x14ac:dyDescent="0.3">
      <c r="S6750" s="5"/>
      <c r="T6750" s="6"/>
    </row>
    <row r="6751" spans="19:20" x14ac:dyDescent="0.3">
      <c r="S6751" s="3"/>
      <c r="T6751" s="4"/>
    </row>
    <row r="6752" spans="19:20" x14ac:dyDescent="0.3">
      <c r="S6752" s="5"/>
      <c r="T6752" s="6"/>
    </row>
    <row r="6753" spans="19:20" x14ac:dyDescent="0.3">
      <c r="S6753" s="3"/>
      <c r="T6753" s="4"/>
    </row>
    <row r="6754" spans="19:20" x14ac:dyDescent="0.3">
      <c r="S6754" s="5"/>
      <c r="T6754" s="6"/>
    </row>
    <row r="6755" spans="19:20" x14ac:dyDescent="0.3">
      <c r="S6755" s="3"/>
      <c r="T6755" s="4"/>
    </row>
    <row r="6756" spans="19:20" x14ac:dyDescent="0.3">
      <c r="S6756" s="5"/>
      <c r="T6756" s="6"/>
    </row>
    <row r="6757" spans="19:20" x14ac:dyDescent="0.3">
      <c r="S6757" s="3"/>
      <c r="T6757" s="4"/>
    </row>
    <row r="6758" spans="19:20" x14ac:dyDescent="0.3">
      <c r="S6758" s="5"/>
      <c r="T6758" s="6"/>
    </row>
    <row r="6759" spans="19:20" x14ac:dyDescent="0.3">
      <c r="S6759" s="3"/>
      <c r="T6759" s="4"/>
    </row>
    <row r="6760" spans="19:20" x14ac:dyDescent="0.3">
      <c r="S6760" s="5"/>
      <c r="T6760" s="6"/>
    </row>
    <row r="6761" spans="19:20" x14ac:dyDescent="0.3">
      <c r="S6761" s="3"/>
      <c r="T6761" s="4"/>
    </row>
    <row r="6762" spans="19:20" x14ac:dyDescent="0.3">
      <c r="S6762" s="5"/>
      <c r="T6762" s="6"/>
    </row>
    <row r="6763" spans="19:20" x14ac:dyDescent="0.3">
      <c r="S6763" s="3"/>
      <c r="T6763" s="4"/>
    </row>
    <row r="6764" spans="19:20" x14ac:dyDescent="0.3">
      <c r="S6764" s="5"/>
      <c r="T6764" s="6"/>
    </row>
    <row r="6765" spans="19:20" x14ac:dyDescent="0.3">
      <c r="S6765" s="3"/>
      <c r="T6765" s="4"/>
    </row>
    <row r="6766" spans="19:20" x14ac:dyDescent="0.3">
      <c r="S6766" s="5"/>
      <c r="T6766" s="6"/>
    </row>
    <row r="6767" spans="19:20" x14ac:dyDescent="0.3">
      <c r="S6767" s="3"/>
      <c r="T6767" s="4"/>
    </row>
    <row r="6768" spans="19:20" x14ac:dyDescent="0.3">
      <c r="S6768" s="5"/>
      <c r="T6768" s="6"/>
    </row>
    <row r="6769" spans="19:20" x14ac:dyDescent="0.3">
      <c r="S6769" s="3"/>
      <c r="T6769" s="4"/>
    </row>
    <row r="6770" spans="19:20" x14ac:dyDescent="0.3">
      <c r="S6770" s="5"/>
      <c r="T6770" s="6"/>
    </row>
    <row r="6771" spans="19:20" x14ac:dyDescent="0.3">
      <c r="S6771" s="3"/>
      <c r="T6771" s="4"/>
    </row>
    <row r="6772" spans="19:20" x14ac:dyDescent="0.3">
      <c r="S6772" s="5"/>
      <c r="T6772" s="6"/>
    </row>
    <row r="6773" spans="19:20" x14ac:dyDescent="0.3">
      <c r="S6773" s="3"/>
      <c r="T6773" s="4"/>
    </row>
    <row r="6774" spans="19:20" x14ac:dyDescent="0.3">
      <c r="S6774" s="5"/>
      <c r="T6774" s="6"/>
    </row>
    <row r="6775" spans="19:20" x14ac:dyDescent="0.3">
      <c r="S6775" s="3"/>
      <c r="T6775" s="4"/>
    </row>
    <row r="6776" spans="19:20" x14ac:dyDescent="0.3">
      <c r="S6776" s="5"/>
      <c r="T6776" s="6"/>
    </row>
    <row r="6777" spans="19:20" x14ac:dyDescent="0.3">
      <c r="S6777" s="3"/>
      <c r="T6777" s="4"/>
    </row>
    <row r="6778" spans="19:20" x14ac:dyDescent="0.3">
      <c r="S6778" s="5"/>
      <c r="T6778" s="6"/>
    </row>
    <row r="6779" spans="19:20" x14ac:dyDescent="0.3">
      <c r="S6779" s="3"/>
      <c r="T6779" s="4"/>
    </row>
    <row r="6780" spans="19:20" x14ac:dyDescent="0.3">
      <c r="S6780" s="5"/>
      <c r="T6780" s="6"/>
    </row>
    <row r="6781" spans="19:20" x14ac:dyDescent="0.3">
      <c r="S6781" s="3"/>
      <c r="T6781" s="4"/>
    </row>
    <row r="6782" spans="19:20" x14ac:dyDescent="0.3">
      <c r="S6782" s="5"/>
      <c r="T6782" s="6"/>
    </row>
    <row r="6783" spans="19:20" x14ac:dyDescent="0.3">
      <c r="S6783" s="3"/>
      <c r="T6783" s="4"/>
    </row>
    <row r="6784" spans="19:20" x14ac:dyDescent="0.3">
      <c r="S6784" s="5"/>
      <c r="T6784" s="6"/>
    </row>
    <row r="6785" spans="19:20" x14ac:dyDescent="0.3">
      <c r="S6785" s="3"/>
      <c r="T6785" s="4"/>
    </row>
    <row r="6786" spans="19:20" x14ac:dyDescent="0.3">
      <c r="S6786" s="5"/>
      <c r="T6786" s="6"/>
    </row>
    <row r="6787" spans="19:20" x14ac:dyDescent="0.3">
      <c r="S6787" s="3"/>
      <c r="T6787" s="4"/>
    </row>
    <row r="6788" spans="19:20" x14ac:dyDescent="0.3">
      <c r="S6788" s="5"/>
      <c r="T6788" s="6"/>
    </row>
    <row r="6789" spans="19:20" x14ac:dyDescent="0.3">
      <c r="S6789" s="3"/>
      <c r="T6789" s="4"/>
    </row>
    <row r="6790" spans="19:20" x14ac:dyDescent="0.3">
      <c r="S6790" s="5"/>
      <c r="T6790" s="6"/>
    </row>
    <row r="6791" spans="19:20" x14ac:dyDescent="0.3">
      <c r="S6791" s="3"/>
      <c r="T6791" s="4"/>
    </row>
    <row r="6792" spans="19:20" x14ac:dyDescent="0.3">
      <c r="S6792" s="5"/>
      <c r="T6792" s="6"/>
    </row>
    <row r="6793" spans="19:20" x14ac:dyDescent="0.3">
      <c r="S6793" s="3"/>
      <c r="T6793" s="4"/>
    </row>
    <row r="6794" spans="19:20" x14ac:dyDescent="0.3">
      <c r="S6794" s="5"/>
      <c r="T6794" s="6"/>
    </row>
    <row r="6795" spans="19:20" x14ac:dyDescent="0.3">
      <c r="S6795" s="3"/>
      <c r="T6795" s="4"/>
    </row>
    <row r="6796" spans="19:20" x14ac:dyDescent="0.3">
      <c r="S6796" s="5"/>
      <c r="T6796" s="6"/>
    </row>
    <row r="6797" spans="19:20" x14ac:dyDescent="0.3">
      <c r="S6797" s="3"/>
      <c r="T6797" s="4"/>
    </row>
    <row r="6798" spans="19:20" x14ac:dyDescent="0.3">
      <c r="S6798" s="5"/>
      <c r="T6798" s="6"/>
    </row>
    <row r="6799" spans="19:20" x14ac:dyDescent="0.3">
      <c r="S6799" s="3"/>
      <c r="T6799" s="4"/>
    </row>
    <row r="6800" spans="19:20" x14ac:dyDescent="0.3">
      <c r="S6800" s="5"/>
      <c r="T6800" s="6"/>
    </row>
    <row r="6801" spans="19:20" x14ac:dyDescent="0.3">
      <c r="S6801" s="3"/>
      <c r="T6801" s="4"/>
    </row>
    <row r="6802" spans="19:20" x14ac:dyDescent="0.3">
      <c r="S6802" s="5"/>
      <c r="T6802" s="6"/>
    </row>
    <row r="6803" spans="19:20" x14ac:dyDescent="0.3">
      <c r="S6803" s="3"/>
      <c r="T6803" s="4"/>
    </row>
    <row r="6804" spans="19:20" x14ac:dyDescent="0.3">
      <c r="S6804" s="5"/>
      <c r="T6804" s="6"/>
    </row>
    <row r="6805" spans="19:20" x14ac:dyDescent="0.3">
      <c r="S6805" s="3"/>
      <c r="T6805" s="4"/>
    </row>
    <row r="6806" spans="19:20" x14ac:dyDescent="0.3">
      <c r="S6806" s="5"/>
      <c r="T6806" s="6"/>
    </row>
    <row r="6807" spans="19:20" x14ac:dyDescent="0.3">
      <c r="S6807" s="3"/>
      <c r="T6807" s="4"/>
    </row>
    <row r="6808" spans="19:20" x14ac:dyDescent="0.3">
      <c r="S6808" s="5"/>
      <c r="T6808" s="6"/>
    </row>
    <row r="6809" spans="19:20" x14ac:dyDescent="0.3">
      <c r="S6809" s="3"/>
      <c r="T6809" s="4"/>
    </row>
    <row r="6810" spans="19:20" x14ac:dyDescent="0.3">
      <c r="S6810" s="5"/>
      <c r="T6810" s="6"/>
    </row>
    <row r="6811" spans="19:20" x14ac:dyDescent="0.3">
      <c r="S6811" s="3"/>
      <c r="T6811" s="4"/>
    </row>
    <row r="6812" spans="19:20" x14ac:dyDescent="0.3">
      <c r="S6812" s="5"/>
      <c r="T6812" s="6"/>
    </row>
    <row r="6813" spans="19:20" x14ac:dyDescent="0.3">
      <c r="S6813" s="3"/>
      <c r="T6813" s="4"/>
    </row>
    <row r="6814" spans="19:20" x14ac:dyDescent="0.3">
      <c r="S6814" s="5"/>
      <c r="T6814" s="6"/>
    </row>
    <row r="6815" spans="19:20" x14ac:dyDescent="0.3">
      <c r="S6815" s="3"/>
      <c r="T6815" s="4"/>
    </row>
    <row r="6816" spans="19:20" x14ac:dyDescent="0.3">
      <c r="S6816" s="5"/>
      <c r="T6816" s="6"/>
    </row>
    <row r="6817" spans="19:20" x14ac:dyDescent="0.3">
      <c r="S6817" s="3"/>
      <c r="T6817" s="4"/>
    </row>
    <row r="6818" spans="19:20" x14ac:dyDescent="0.3">
      <c r="S6818" s="5"/>
      <c r="T6818" s="6"/>
    </row>
    <row r="6819" spans="19:20" x14ac:dyDescent="0.3">
      <c r="S6819" s="3"/>
      <c r="T6819" s="4"/>
    </row>
    <row r="6820" spans="19:20" x14ac:dyDescent="0.3">
      <c r="S6820" s="5"/>
      <c r="T6820" s="6"/>
    </row>
    <row r="6821" spans="19:20" x14ac:dyDescent="0.3">
      <c r="S6821" s="3"/>
      <c r="T6821" s="4"/>
    </row>
    <row r="6822" spans="19:20" x14ac:dyDescent="0.3">
      <c r="S6822" s="5"/>
      <c r="T6822" s="6"/>
    </row>
    <row r="6823" spans="19:20" x14ac:dyDescent="0.3">
      <c r="S6823" s="3"/>
      <c r="T6823" s="4"/>
    </row>
    <row r="6824" spans="19:20" x14ac:dyDescent="0.3">
      <c r="S6824" s="5"/>
      <c r="T6824" s="6"/>
    </row>
    <row r="6825" spans="19:20" x14ac:dyDescent="0.3">
      <c r="S6825" s="3"/>
      <c r="T6825" s="4"/>
    </row>
    <row r="6826" spans="19:20" x14ac:dyDescent="0.3">
      <c r="S6826" s="5"/>
      <c r="T6826" s="6"/>
    </row>
    <row r="6827" spans="19:20" x14ac:dyDescent="0.3">
      <c r="S6827" s="3"/>
      <c r="T6827" s="4"/>
    </row>
    <row r="6828" spans="19:20" x14ac:dyDescent="0.3">
      <c r="S6828" s="5"/>
      <c r="T6828" s="6"/>
    </row>
    <row r="6829" spans="19:20" x14ac:dyDescent="0.3">
      <c r="S6829" s="3"/>
      <c r="T6829" s="4"/>
    </row>
    <row r="6830" spans="19:20" x14ac:dyDescent="0.3">
      <c r="S6830" s="5"/>
      <c r="T6830" s="6"/>
    </row>
    <row r="6831" spans="19:20" x14ac:dyDescent="0.3">
      <c r="S6831" s="3"/>
      <c r="T6831" s="4"/>
    </row>
    <row r="6832" spans="19:20" x14ac:dyDescent="0.3">
      <c r="S6832" s="5"/>
      <c r="T6832" s="6"/>
    </row>
    <row r="6833" spans="19:20" x14ac:dyDescent="0.3">
      <c r="S6833" s="3"/>
      <c r="T6833" s="4"/>
    </row>
    <row r="6834" spans="19:20" x14ac:dyDescent="0.3">
      <c r="S6834" s="5"/>
      <c r="T6834" s="6"/>
    </row>
    <row r="6835" spans="19:20" x14ac:dyDescent="0.3">
      <c r="S6835" s="3"/>
      <c r="T6835" s="4"/>
    </row>
    <row r="6836" spans="19:20" x14ac:dyDescent="0.3">
      <c r="S6836" s="5"/>
      <c r="T6836" s="6"/>
    </row>
    <row r="6837" spans="19:20" x14ac:dyDescent="0.3">
      <c r="S6837" s="3"/>
      <c r="T6837" s="4"/>
    </row>
    <row r="6838" spans="19:20" x14ac:dyDescent="0.3">
      <c r="S6838" s="5"/>
      <c r="T6838" s="6"/>
    </row>
    <row r="6839" spans="19:20" x14ac:dyDescent="0.3">
      <c r="S6839" s="3"/>
      <c r="T6839" s="4"/>
    </row>
    <row r="6840" spans="19:20" x14ac:dyDescent="0.3">
      <c r="S6840" s="5"/>
      <c r="T6840" s="6"/>
    </row>
    <row r="6841" spans="19:20" x14ac:dyDescent="0.3">
      <c r="S6841" s="3"/>
      <c r="T6841" s="4"/>
    </row>
    <row r="6842" spans="19:20" x14ac:dyDescent="0.3">
      <c r="S6842" s="5"/>
      <c r="T6842" s="6"/>
    </row>
    <row r="6843" spans="19:20" x14ac:dyDescent="0.3">
      <c r="S6843" s="3"/>
      <c r="T6843" s="4"/>
    </row>
    <row r="6844" spans="19:20" x14ac:dyDescent="0.3">
      <c r="S6844" s="5"/>
      <c r="T6844" s="6"/>
    </row>
    <row r="6845" spans="19:20" x14ac:dyDescent="0.3">
      <c r="S6845" s="3"/>
      <c r="T6845" s="4"/>
    </row>
    <row r="6846" spans="19:20" x14ac:dyDescent="0.3">
      <c r="S6846" s="5"/>
      <c r="T6846" s="6"/>
    </row>
    <row r="6847" spans="19:20" x14ac:dyDescent="0.3">
      <c r="S6847" s="3"/>
      <c r="T6847" s="4"/>
    </row>
    <row r="6848" spans="19:20" x14ac:dyDescent="0.3">
      <c r="S6848" s="5"/>
      <c r="T6848" s="6"/>
    </row>
    <row r="6849" spans="19:20" x14ac:dyDescent="0.3">
      <c r="S6849" s="3"/>
      <c r="T6849" s="4"/>
    </row>
    <row r="6850" spans="19:20" x14ac:dyDescent="0.3">
      <c r="S6850" s="5"/>
      <c r="T6850" s="6"/>
    </row>
    <row r="6851" spans="19:20" x14ac:dyDescent="0.3">
      <c r="S6851" s="3"/>
      <c r="T6851" s="4"/>
    </row>
    <row r="6852" spans="19:20" x14ac:dyDescent="0.3">
      <c r="S6852" s="5"/>
      <c r="T6852" s="6"/>
    </row>
    <row r="6853" spans="19:20" x14ac:dyDescent="0.3">
      <c r="S6853" s="3"/>
      <c r="T6853" s="4"/>
    </row>
    <row r="6854" spans="19:20" x14ac:dyDescent="0.3">
      <c r="S6854" s="5"/>
      <c r="T6854" s="6"/>
    </row>
    <row r="6855" spans="19:20" x14ac:dyDescent="0.3">
      <c r="S6855" s="3"/>
      <c r="T6855" s="4"/>
    </row>
    <row r="6856" spans="19:20" x14ac:dyDescent="0.3">
      <c r="S6856" s="5"/>
      <c r="T6856" s="6"/>
    </row>
    <row r="6857" spans="19:20" x14ac:dyDescent="0.3">
      <c r="S6857" s="3"/>
      <c r="T6857" s="4"/>
    </row>
    <row r="6858" spans="19:20" x14ac:dyDescent="0.3">
      <c r="S6858" s="5"/>
      <c r="T6858" s="6"/>
    </row>
    <row r="6859" spans="19:20" x14ac:dyDescent="0.3">
      <c r="S6859" s="3"/>
      <c r="T6859" s="4"/>
    </row>
    <row r="6860" spans="19:20" x14ac:dyDescent="0.3">
      <c r="S6860" s="5"/>
      <c r="T6860" s="6"/>
    </row>
    <row r="6861" spans="19:20" x14ac:dyDescent="0.3">
      <c r="S6861" s="3"/>
      <c r="T6861" s="4"/>
    </row>
    <row r="6862" spans="19:20" x14ac:dyDescent="0.3">
      <c r="S6862" s="5"/>
      <c r="T6862" s="6"/>
    </row>
    <row r="6863" spans="19:20" x14ac:dyDescent="0.3">
      <c r="S6863" s="3"/>
      <c r="T6863" s="4"/>
    </row>
    <row r="6864" spans="19:20" x14ac:dyDescent="0.3">
      <c r="S6864" s="5"/>
      <c r="T6864" s="6"/>
    </row>
    <row r="6865" spans="19:20" x14ac:dyDescent="0.3">
      <c r="S6865" s="3"/>
      <c r="T6865" s="4"/>
    </row>
    <row r="6866" spans="19:20" x14ac:dyDescent="0.3">
      <c r="S6866" s="5"/>
      <c r="T6866" s="6"/>
    </row>
    <row r="6867" spans="19:20" x14ac:dyDescent="0.3">
      <c r="S6867" s="3"/>
      <c r="T6867" s="4"/>
    </row>
    <row r="6868" spans="19:20" x14ac:dyDescent="0.3">
      <c r="S6868" s="5"/>
      <c r="T6868" s="6"/>
    </row>
    <row r="6869" spans="19:20" x14ac:dyDescent="0.3">
      <c r="S6869" s="3"/>
      <c r="T6869" s="4"/>
    </row>
    <row r="6870" spans="19:20" x14ac:dyDescent="0.3">
      <c r="S6870" s="5"/>
      <c r="T6870" s="6"/>
    </row>
    <row r="6871" spans="19:20" x14ac:dyDescent="0.3">
      <c r="S6871" s="3"/>
      <c r="T6871" s="4"/>
    </row>
    <row r="6872" spans="19:20" x14ac:dyDescent="0.3">
      <c r="S6872" s="5"/>
      <c r="T6872" s="6"/>
    </row>
    <row r="6873" spans="19:20" x14ac:dyDescent="0.3">
      <c r="S6873" s="3"/>
      <c r="T6873" s="4"/>
    </row>
    <row r="6874" spans="19:20" x14ac:dyDescent="0.3">
      <c r="S6874" s="5"/>
      <c r="T6874" s="6"/>
    </row>
    <row r="6875" spans="19:20" x14ac:dyDescent="0.3">
      <c r="S6875" s="3"/>
      <c r="T6875" s="4"/>
    </row>
    <row r="6876" spans="19:20" x14ac:dyDescent="0.3">
      <c r="S6876" s="5"/>
      <c r="T6876" s="6"/>
    </row>
    <row r="6877" spans="19:20" x14ac:dyDescent="0.3">
      <c r="S6877" s="3"/>
      <c r="T6877" s="4"/>
    </row>
    <row r="6878" spans="19:20" x14ac:dyDescent="0.3">
      <c r="S6878" s="5"/>
      <c r="T6878" s="6"/>
    </row>
    <row r="6879" spans="19:20" x14ac:dyDescent="0.3">
      <c r="S6879" s="3"/>
      <c r="T6879" s="4"/>
    </row>
    <row r="6880" spans="19:20" x14ac:dyDescent="0.3">
      <c r="S6880" s="5"/>
      <c r="T6880" s="6"/>
    </row>
    <row r="6881" spans="19:20" x14ac:dyDescent="0.3">
      <c r="S6881" s="3"/>
      <c r="T6881" s="4"/>
    </row>
    <row r="6882" spans="19:20" x14ac:dyDescent="0.3">
      <c r="S6882" s="5"/>
      <c r="T6882" s="6"/>
    </row>
    <row r="6883" spans="19:20" x14ac:dyDescent="0.3">
      <c r="S6883" s="3"/>
      <c r="T6883" s="4"/>
    </row>
    <row r="6884" spans="19:20" x14ac:dyDescent="0.3">
      <c r="S6884" s="5"/>
      <c r="T6884" s="6"/>
    </row>
    <row r="6885" spans="19:20" x14ac:dyDescent="0.3">
      <c r="S6885" s="3"/>
      <c r="T6885" s="4"/>
    </row>
    <row r="6886" spans="19:20" x14ac:dyDescent="0.3">
      <c r="S6886" s="5"/>
      <c r="T6886" s="6"/>
    </row>
    <row r="6887" spans="19:20" x14ac:dyDescent="0.3">
      <c r="S6887" s="3"/>
      <c r="T6887" s="4"/>
    </row>
    <row r="6888" spans="19:20" x14ac:dyDescent="0.3">
      <c r="S6888" s="5"/>
      <c r="T6888" s="6"/>
    </row>
    <row r="6889" spans="19:20" x14ac:dyDescent="0.3">
      <c r="S6889" s="3"/>
      <c r="T6889" s="4"/>
    </row>
    <row r="6890" spans="19:20" x14ac:dyDescent="0.3">
      <c r="S6890" s="5"/>
      <c r="T6890" s="6"/>
    </row>
    <row r="6891" spans="19:20" x14ac:dyDescent="0.3">
      <c r="S6891" s="3"/>
      <c r="T6891" s="4"/>
    </row>
    <row r="6892" spans="19:20" x14ac:dyDescent="0.3">
      <c r="S6892" s="5"/>
      <c r="T6892" s="6"/>
    </row>
    <row r="6893" spans="19:20" x14ac:dyDescent="0.3">
      <c r="S6893" s="3"/>
      <c r="T6893" s="4"/>
    </row>
    <row r="6894" spans="19:20" x14ac:dyDescent="0.3">
      <c r="S6894" s="5"/>
      <c r="T6894" s="6"/>
    </row>
    <row r="6895" spans="19:20" x14ac:dyDescent="0.3">
      <c r="S6895" s="3"/>
      <c r="T6895" s="4"/>
    </row>
    <row r="6896" spans="19:20" x14ac:dyDescent="0.3">
      <c r="S6896" s="5"/>
      <c r="T6896" s="6"/>
    </row>
    <row r="6897" spans="19:20" x14ac:dyDescent="0.3">
      <c r="S6897" s="3"/>
      <c r="T6897" s="4"/>
    </row>
    <row r="6898" spans="19:20" x14ac:dyDescent="0.3">
      <c r="S6898" s="5"/>
      <c r="T6898" s="6"/>
    </row>
    <row r="6899" spans="19:20" x14ac:dyDescent="0.3">
      <c r="S6899" s="3"/>
      <c r="T6899" s="4"/>
    </row>
    <row r="6900" spans="19:20" x14ac:dyDescent="0.3">
      <c r="S6900" s="5"/>
      <c r="T6900" s="6"/>
    </row>
    <row r="6901" spans="19:20" x14ac:dyDescent="0.3">
      <c r="S6901" s="3"/>
      <c r="T6901" s="4"/>
    </row>
    <row r="6902" spans="19:20" x14ac:dyDescent="0.3">
      <c r="S6902" s="5"/>
      <c r="T6902" s="6"/>
    </row>
    <row r="6903" spans="19:20" x14ac:dyDescent="0.3">
      <c r="S6903" s="3"/>
      <c r="T6903" s="4"/>
    </row>
    <row r="6904" spans="19:20" x14ac:dyDescent="0.3">
      <c r="S6904" s="5"/>
      <c r="T6904" s="6"/>
    </row>
    <row r="6905" spans="19:20" x14ac:dyDescent="0.3">
      <c r="S6905" s="3"/>
      <c r="T6905" s="4"/>
    </row>
    <row r="6906" spans="19:20" x14ac:dyDescent="0.3">
      <c r="S6906" s="5"/>
      <c r="T6906" s="6"/>
    </row>
    <row r="6907" spans="19:20" x14ac:dyDescent="0.3">
      <c r="S6907" s="3"/>
      <c r="T6907" s="4"/>
    </row>
    <row r="6908" spans="19:20" x14ac:dyDescent="0.3">
      <c r="S6908" s="5"/>
      <c r="T6908" s="6"/>
    </row>
    <row r="6909" spans="19:20" x14ac:dyDescent="0.3">
      <c r="S6909" s="3"/>
      <c r="T6909" s="4"/>
    </row>
    <row r="6910" spans="19:20" x14ac:dyDescent="0.3">
      <c r="S6910" s="5"/>
      <c r="T6910" s="6"/>
    </row>
    <row r="6911" spans="19:20" x14ac:dyDescent="0.3">
      <c r="S6911" s="3"/>
      <c r="T6911" s="4"/>
    </row>
    <row r="6912" spans="19:20" x14ac:dyDescent="0.3">
      <c r="S6912" s="5"/>
      <c r="T6912" s="6"/>
    </row>
    <row r="6913" spans="19:20" x14ac:dyDescent="0.3">
      <c r="S6913" s="3"/>
      <c r="T6913" s="4"/>
    </row>
    <row r="6914" spans="19:20" x14ac:dyDescent="0.3">
      <c r="S6914" s="5"/>
      <c r="T6914" s="6"/>
    </row>
    <row r="6915" spans="19:20" x14ac:dyDescent="0.3">
      <c r="S6915" s="3"/>
      <c r="T6915" s="4"/>
    </row>
    <row r="6916" spans="19:20" x14ac:dyDescent="0.3">
      <c r="S6916" s="5"/>
      <c r="T6916" s="6"/>
    </row>
    <row r="6917" spans="19:20" x14ac:dyDescent="0.3">
      <c r="S6917" s="3"/>
      <c r="T6917" s="4"/>
    </row>
    <row r="6918" spans="19:20" x14ac:dyDescent="0.3">
      <c r="S6918" s="5"/>
      <c r="T6918" s="6"/>
    </row>
    <row r="6919" spans="19:20" x14ac:dyDescent="0.3">
      <c r="S6919" s="3"/>
      <c r="T6919" s="4"/>
    </row>
    <row r="6920" spans="19:20" x14ac:dyDescent="0.3">
      <c r="S6920" s="5"/>
      <c r="T6920" s="6"/>
    </row>
    <row r="6921" spans="19:20" x14ac:dyDescent="0.3">
      <c r="S6921" s="3"/>
      <c r="T6921" s="4"/>
    </row>
    <row r="6922" spans="19:20" x14ac:dyDescent="0.3">
      <c r="S6922" s="5"/>
      <c r="T6922" s="6"/>
    </row>
    <row r="6923" spans="19:20" x14ac:dyDescent="0.3">
      <c r="S6923" s="3"/>
      <c r="T6923" s="4"/>
    </row>
    <row r="6924" spans="19:20" x14ac:dyDescent="0.3">
      <c r="S6924" s="5"/>
      <c r="T6924" s="6"/>
    </row>
    <row r="6925" spans="19:20" x14ac:dyDescent="0.3">
      <c r="S6925" s="3"/>
      <c r="T6925" s="4"/>
    </row>
    <row r="6926" spans="19:20" x14ac:dyDescent="0.3">
      <c r="S6926" s="5"/>
      <c r="T6926" s="6"/>
    </row>
    <row r="6927" spans="19:20" x14ac:dyDescent="0.3">
      <c r="S6927" s="3"/>
      <c r="T6927" s="4"/>
    </row>
    <row r="6928" spans="19:20" x14ac:dyDescent="0.3">
      <c r="S6928" s="5"/>
      <c r="T6928" s="6"/>
    </row>
    <row r="6929" spans="19:20" x14ac:dyDescent="0.3">
      <c r="S6929" s="3"/>
      <c r="T6929" s="4"/>
    </row>
    <row r="6930" spans="19:20" x14ac:dyDescent="0.3">
      <c r="S6930" s="5"/>
      <c r="T6930" s="6"/>
    </row>
    <row r="6931" spans="19:20" x14ac:dyDescent="0.3">
      <c r="S6931" s="3"/>
      <c r="T6931" s="4"/>
    </row>
    <row r="6932" spans="19:20" x14ac:dyDescent="0.3">
      <c r="S6932" s="5"/>
      <c r="T6932" s="6"/>
    </row>
    <row r="6933" spans="19:20" x14ac:dyDescent="0.3">
      <c r="S6933" s="3"/>
      <c r="T6933" s="4"/>
    </row>
    <row r="6934" spans="19:20" x14ac:dyDescent="0.3">
      <c r="S6934" s="5"/>
      <c r="T6934" s="6"/>
    </row>
    <row r="6935" spans="19:20" x14ac:dyDescent="0.3">
      <c r="S6935" s="3"/>
      <c r="T6935" s="4"/>
    </row>
    <row r="6936" spans="19:20" x14ac:dyDescent="0.3">
      <c r="S6936" s="5"/>
      <c r="T6936" s="6"/>
    </row>
    <row r="6937" spans="19:20" x14ac:dyDescent="0.3">
      <c r="S6937" s="3"/>
      <c r="T6937" s="4"/>
    </row>
    <row r="6938" spans="19:20" x14ac:dyDescent="0.3">
      <c r="S6938" s="5"/>
      <c r="T6938" s="6"/>
    </row>
    <row r="6939" spans="19:20" x14ac:dyDescent="0.3">
      <c r="S6939" s="3"/>
      <c r="T6939" s="4"/>
    </row>
    <row r="6940" spans="19:20" x14ac:dyDescent="0.3">
      <c r="S6940" s="5"/>
      <c r="T6940" s="6"/>
    </row>
    <row r="6941" spans="19:20" x14ac:dyDescent="0.3">
      <c r="S6941" s="3"/>
      <c r="T6941" s="4"/>
    </row>
    <row r="6942" spans="19:20" x14ac:dyDescent="0.3">
      <c r="S6942" s="5"/>
      <c r="T6942" s="6"/>
    </row>
    <row r="6943" spans="19:20" x14ac:dyDescent="0.3">
      <c r="S6943" s="3"/>
      <c r="T6943" s="4"/>
    </row>
    <row r="6944" spans="19:20" x14ac:dyDescent="0.3">
      <c r="S6944" s="5"/>
      <c r="T6944" s="6"/>
    </row>
    <row r="6945" spans="19:20" x14ac:dyDescent="0.3">
      <c r="S6945" s="3"/>
      <c r="T6945" s="4"/>
    </row>
    <row r="6946" spans="19:20" x14ac:dyDescent="0.3">
      <c r="S6946" s="5"/>
      <c r="T6946" s="6"/>
    </row>
    <row r="6947" spans="19:20" x14ac:dyDescent="0.3">
      <c r="S6947" s="3"/>
      <c r="T6947" s="4"/>
    </row>
    <row r="6948" spans="19:20" x14ac:dyDescent="0.3">
      <c r="S6948" s="5"/>
      <c r="T6948" s="6"/>
    </row>
    <row r="6949" spans="19:20" x14ac:dyDescent="0.3">
      <c r="S6949" s="3"/>
      <c r="T6949" s="4"/>
    </row>
    <row r="6950" spans="19:20" x14ac:dyDescent="0.3">
      <c r="S6950" s="5"/>
      <c r="T6950" s="6"/>
    </row>
    <row r="6951" spans="19:20" x14ac:dyDescent="0.3">
      <c r="S6951" s="3"/>
      <c r="T6951" s="4"/>
    </row>
    <row r="6952" spans="19:20" x14ac:dyDescent="0.3">
      <c r="S6952" s="5"/>
      <c r="T6952" s="6"/>
    </row>
    <row r="6953" spans="19:20" x14ac:dyDescent="0.3">
      <c r="S6953" s="3"/>
      <c r="T6953" s="4"/>
    </row>
    <row r="6954" spans="19:20" x14ac:dyDescent="0.3">
      <c r="S6954" s="5"/>
      <c r="T6954" s="6"/>
    </row>
    <row r="6955" spans="19:20" x14ac:dyDescent="0.3">
      <c r="S6955" s="3"/>
      <c r="T6955" s="4"/>
    </row>
    <row r="6956" spans="19:20" x14ac:dyDescent="0.3">
      <c r="S6956" s="5"/>
      <c r="T6956" s="6"/>
    </row>
    <row r="6957" spans="19:20" x14ac:dyDescent="0.3">
      <c r="S6957" s="3"/>
      <c r="T6957" s="4"/>
    </row>
    <row r="6958" spans="19:20" x14ac:dyDescent="0.3">
      <c r="S6958" s="5"/>
      <c r="T6958" s="6"/>
    </row>
    <row r="6959" spans="19:20" x14ac:dyDescent="0.3">
      <c r="S6959" s="3"/>
      <c r="T6959" s="4"/>
    </row>
    <row r="6960" spans="19:20" x14ac:dyDescent="0.3">
      <c r="S6960" s="5"/>
      <c r="T6960" s="6"/>
    </row>
    <row r="6961" spans="19:20" x14ac:dyDescent="0.3">
      <c r="S6961" s="3"/>
      <c r="T6961" s="4"/>
    </row>
    <row r="6962" spans="19:20" x14ac:dyDescent="0.3">
      <c r="S6962" s="5"/>
      <c r="T6962" s="6"/>
    </row>
    <row r="6963" spans="19:20" x14ac:dyDescent="0.3">
      <c r="S6963" s="3"/>
      <c r="T6963" s="4"/>
    </row>
    <row r="6964" spans="19:20" x14ac:dyDescent="0.3">
      <c r="S6964" s="5"/>
      <c r="T6964" s="6"/>
    </row>
    <row r="6965" spans="19:20" x14ac:dyDescent="0.3">
      <c r="S6965" s="3"/>
      <c r="T6965" s="4"/>
    </row>
    <row r="6966" spans="19:20" x14ac:dyDescent="0.3">
      <c r="S6966" s="5"/>
      <c r="T6966" s="6"/>
    </row>
    <row r="6967" spans="19:20" x14ac:dyDescent="0.3">
      <c r="S6967" s="3"/>
      <c r="T6967" s="4"/>
    </row>
    <row r="6968" spans="19:20" x14ac:dyDescent="0.3">
      <c r="S6968" s="5"/>
      <c r="T6968" s="6"/>
    </row>
    <row r="6969" spans="19:20" x14ac:dyDescent="0.3">
      <c r="S6969" s="3"/>
      <c r="T6969" s="4"/>
    </row>
    <row r="6970" spans="19:20" x14ac:dyDescent="0.3">
      <c r="S6970" s="5"/>
      <c r="T6970" s="6"/>
    </row>
    <row r="6971" spans="19:20" x14ac:dyDescent="0.3">
      <c r="S6971" s="3"/>
      <c r="T6971" s="4"/>
    </row>
    <row r="6972" spans="19:20" x14ac:dyDescent="0.3">
      <c r="S6972" s="5"/>
      <c r="T6972" s="6"/>
    </row>
    <row r="6973" spans="19:20" x14ac:dyDescent="0.3">
      <c r="S6973" s="3"/>
      <c r="T6973" s="4"/>
    </row>
    <row r="6974" spans="19:20" x14ac:dyDescent="0.3">
      <c r="S6974" s="5"/>
      <c r="T6974" s="6"/>
    </row>
    <row r="6975" spans="19:20" x14ac:dyDescent="0.3">
      <c r="S6975" s="3"/>
      <c r="T6975" s="4"/>
    </row>
    <row r="6976" spans="19:20" x14ac:dyDescent="0.3">
      <c r="S6976" s="5"/>
      <c r="T6976" s="6"/>
    </row>
    <row r="6977" spans="19:20" x14ac:dyDescent="0.3">
      <c r="S6977" s="3"/>
      <c r="T6977" s="4"/>
    </row>
    <row r="6978" spans="19:20" x14ac:dyDescent="0.3">
      <c r="S6978" s="5"/>
      <c r="T6978" s="6"/>
    </row>
    <row r="6979" spans="19:20" x14ac:dyDescent="0.3">
      <c r="S6979" s="3"/>
      <c r="T6979" s="4"/>
    </row>
    <row r="6980" spans="19:20" x14ac:dyDescent="0.3">
      <c r="S6980" s="5"/>
      <c r="T6980" s="6"/>
    </row>
    <row r="6981" spans="19:20" x14ac:dyDescent="0.3">
      <c r="S6981" s="3"/>
      <c r="T6981" s="4"/>
    </row>
    <row r="6982" spans="19:20" x14ac:dyDescent="0.3">
      <c r="S6982" s="5"/>
      <c r="T6982" s="6"/>
    </row>
    <row r="6983" spans="19:20" x14ac:dyDescent="0.3">
      <c r="S6983" s="3"/>
      <c r="T6983" s="4"/>
    </row>
    <row r="6984" spans="19:20" x14ac:dyDescent="0.3">
      <c r="S6984" s="5"/>
      <c r="T6984" s="6"/>
    </row>
    <row r="6985" spans="19:20" x14ac:dyDescent="0.3">
      <c r="S6985" s="3"/>
      <c r="T6985" s="4"/>
    </row>
    <row r="6986" spans="19:20" x14ac:dyDescent="0.3">
      <c r="S6986" s="5"/>
      <c r="T6986" s="6"/>
    </row>
    <row r="6987" spans="19:20" x14ac:dyDescent="0.3">
      <c r="S6987" s="3"/>
      <c r="T6987" s="4"/>
    </row>
    <row r="6988" spans="19:20" x14ac:dyDescent="0.3">
      <c r="S6988" s="5"/>
      <c r="T6988" s="6"/>
    </row>
    <row r="6989" spans="19:20" x14ac:dyDescent="0.3">
      <c r="S6989" s="3"/>
      <c r="T6989" s="4"/>
    </row>
    <row r="6990" spans="19:20" x14ac:dyDescent="0.3">
      <c r="S6990" s="5"/>
      <c r="T6990" s="6"/>
    </row>
    <row r="6991" spans="19:20" x14ac:dyDescent="0.3">
      <c r="S6991" s="3"/>
      <c r="T6991" s="4"/>
    </row>
    <row r="6992" spans="19:20" x14ac:dyDescent="0.3">
      <c r="S6992" s="5"/>
      <c r="T6992" s="6"/>
    </row>
    <row r="6993" spans="19:20" x14ac:dyDescent="0.3">
      <c r="S6993" s="3"/>
      <c r="T6993" s="4"/>
    </row>
    <row r="6994" spans="19:20" x14ac:dyDescent="0.3">
      <c r="S6994" s="5"/>
      <c r="T6994" s="6"/>
    </row>
    <row r="6995" spans="19:20" x14ac:dyDescent="0.3">
      <c r="S6995" s="3"/>
      <c r="T6995" s="4"/>
    </row>
    <row r="6996" spans="19:20" x14ac:dyDescent="0.3">
      <c r="S6996" s="5"/>
      <c r="T6996" s="6"/>
    </row>
    <row r="6997" spans="19:20" x14ac:dyDescent="0.3">
      <c r="S6997" s="3"/>
      <c r="T6997" s="4"/>
    </row>
    <row r="6998" spans="19:20" x14ac:dyDescent="0.3">
      <c r="S6998" s="5"/>
      <c r="T6998" s="6"/>
    </row>
    <row r="6999" spans="19:20" x14ac:dyDescent="0.3">
      <c r="S6999" s="3"/>
      <c r="T6999" s="4"/>
    </row>
    <row r="7000" spans="19:20" x14ac:dyDescent="0.3">
      <c r="S7000" s="5"/>
      <c r="T7000" s="6"/>
    </row>
    <row r="7001" spans="19:20" x14ac:dyDescent="0.3">
      <c r="S7001" s="3"/>
      <c r="T7001" s="4"/>
    </row>
    <row r="7002" spans="19:20" x14ac:dyDescent="0.3">
      <c r="S7002" s="5"/>
      <c r="T7002" s="6"/>
    </row>
    <row r="7003" spans="19:20" x14ac:dyDescent="0.3">
      <c r="S7003" s="3"/>
      <c r="T7003" s="4"/>
    </row>
    <row r="7004" spans="19:20" x14ac:dyDescent="0.3">
      <c r="S7004" s="5"/>
      <c r="T7004" s="6"/>
    </row>
    <row r="7005" spans="19:20" x14ac:dyDescent="0.3">
      <c r="S7005" s="3"/>
      <c r="T7005" s="4"/>
    </row>
    <row r="7006" spans="19:20" x14ac:dyDescent="0.3">
      <c r="S7006" s="5"/>
      <c r="T7006" s="6"/>
    </row>
    <row r="7007" spans="19:20" x14ac:dyDescent="0.3">
      <c r="S7007" s="3"/>
      <c r="T7007" s="4"/>
    </row>
    <row r="7008" spans="19:20" x14ac:dyDescent="0.3">
      <c r="S7008" s="5"/>
      <c r="T7008" s="6"/>
    </row>
    <row r="7009" spans="19:20" x14ac:dyDescent="0.3">
      <c r="S7009" s="3"/>
      <c r="T7009" s="4"/>
    </row>
    <row r="7010" spans="19:20" x14ac:dyDescent="0.3">
      <c r="S7010" s="5"/>
      <c r="T7010" s="6"/>
    </row>
    <row r="7011" spans="19:20" x14ac:dyDescent="0.3">
      <c r="S7011" s="3"/>
      <c r="T7011" s="4"/>
    </row>
    <row r="7012" spans="19:20" x14ac:dyDescent="0.3">
      <c r="S7012" s="5"/>
      <c r="T7012" s="6"/>
    </row>
    <row r="7013" spans="19:20" x14ac:dyDescent="0.3">
      <c r="S7013" s="3"/>
      <c r="T7013" s="4"/>
    </row>
    <row r="7014" spans="19:20" x14ac:dyDescent="0.3">
      <c r="S7014" s="5"/>
      <c r="T7014" s="6"/>
    </row>
    <row r="7015" spans="19:20" x14ac:dyDescent="0.3">
      <c r="S7015" s="3"/>
      <c r="T7015" s="4"/>
    </row>
    <row r="7016" spans="19:20" x14ac:dyDescent="0.3">
      <c r="S7016" s="5"/>
      <c r="T7016" s="6"/>
    </row>
    <row r="7017" spans="19:20" x14ac:dyDescent="0.3">
      <c r="S7017" s="3"/>
      <c r="T7017" s="4"/>
    </row>
    <row r="7018" spans="19:20" x14ac:dyDescent="0.3">
      <c r="S7018" s="5"/>
      <c r="T7018" s="6"/>
    </row>
    <row r="7019" spans="19:20" x14ac:dyDescent="0.3">
      <c r="S7019" s="3"/>
      <c r="T7019" s="4"/>
    </row>
    <row r="7020" spans="19:20" x14ac:dyDescent="0.3">
      <c r="S7020" s="5"/>
      <c r="T7020" s="6"/>
    </row>
    <row r="7021" spans="19:20" x14ac:dyDescent="0.3">
      <c r="S7021" s="3"/>
      <c r="T7021" s="4"/>
    </row>
    <row r="7022" spans="19:20" x14ac:dyDescent="0.3">
      <c r="S7022" s="5"/>
      <c r="T7022" s="6"/>
    </row>
    <row r="7023" spans="19:20" x14ac:dyDescent="0.3">
      <c r="S7023" s="3"/>
      <c r="T7023" s="4"/>
    </row>
    <row r="7024" spans="19:20" x14ac:dyDescent="0.3">
      <c r="S7024" s="5"/>
      <c r="T7024" s="6"/>
    </row>
    <row r="7025" spans="19:20" x14ac:dyDescent="0.3">
      <c r="S7025" s="3"/>
      <c r="T7025" s="4"/>
    </row>
    <row r="7026" spans="19:20" x14ac:dyDescent="0.3">
      <c r="S7026" s="5"/>
      <c r="T7026" s="6"/>
    </row>
    <row r="7027" spans="19:20" x14ac:dyDescent="0.3">
      <c r="S7027" s="3"/>
      <c r="T7027" s="4"/>
    </row>
    <row r="7028" spans="19:20" x14ac:dyDescent="0.3">
      <c r="S7028" s="5"/>
      <c r="T7028" s="6"/>
    </row>
    <row r="7029" spans="19:20" x14ac:dyDescent="0.3">
      <c r="S7029" s="3"/>
      <c r="T7029" s="4"/>
    </row>
    <row r="7030" spans="19:20" x14ac:dyDescent="0.3">
      <c r="S7030" s="5"/>
      <c r="T7030" s="6"/>
    </row>
    <row r="7031" spans="19:20" x14ac:dyDescent="0.3">
      <c r="S7031" s="3"/>
      <c r="T7031" s="4"/>
    </row>
    <row r="7032" spans="19:20" x14ac:dyDescent="0.3">
      <c r="S7032" s="5"/>
      <c r="T7032" s="6"/>
    </row>
    <row r="7033" spans="19:20" x14ac:dyDescent="0.3">
      <c r="S7033" s="3"/>
      <c r="T7033" s="4"/>
    </row>
    <row r="7034" spans="19:20" x14ac:dyDescent="0.3">
      <c r="S7034" s="5"/>
      <c r="T7034" s="6"/>
    </row>
    <row r="7035" spans="19:20" x14ac:dyDescent="0.3">
      <c r="S7035" s="3"/>
      <c r="T7035" s="4"/>
    </row>
    <row r="7036" spans="19:20" x14ac:dyDescent="0.3">
      <c r="S7036" s="5"/>
      <c r="T7036" s="6"/>
    </row>
    <row r="7037" spans="19:20" x14ac:dyDescent="0.3">
      <c r="S7037" s="3"/>
      <c r="T7037" s="4"/>
    </row>
    <row r="7038" spans="19:20" x14ac:dyDescent="0.3">
      <c r="S7038" s="5"/>
      <c r="T7038" s="6"/>
    </row>
    <row r="7039" spans="19:20" x14ac:dyDescent="0.3">
      <c r="S7039" s="3"/>
      <c r="T7039" s="4"/>
    </row>
    <row r="7040" spans="19:20" x14ac:dyDescent="0.3">
      <c r="S7040" s="5"/>
      <c r="T7040" s="6"/>
    </row>
    <row r="7041" spans="19:20" x14ac:dyDescent="0.3">
      <c r="S7041" s="3"/>
      <c r="T7041" s="4"/>
    </row>
    <row r="7042" spans="19:20" x14ac:dyDescent="0.3">
      <c r="S7042" s="5"/>
      <c r="T7042" s="6"/>
    </row>
    <row r="7043" spans="19:20" x14ac:dyDescent="0.3">
      <c r="S7043" s="3"/>
      <c r="T7043" s="4"/>
    </row>
    <row r="7044" spans="19:20" x14ac:dyDescent="0.3">
      <c r="S7044" s="5"/>
      <c r="T7044" s="6"/>
    </row>
    <row r="7045" spans="19:20" x14ac:dyDescent="0.3">
      <c r="S7045" s="3"/>
      <c r="T7045" s="4"/>
    </row>
    <row r="7046" spans="19:20" x14ac:dyDescent="0.3">
      <c r="S7046" s="5"/>
      <c r="T7046" s="6"/>
    </row>
    <row r="7047" spans="19:20" x14ac:dyDescent="0.3">
      <c r="S7047" s="3"/>
      <c r="T7047" s="4"/>
    </row>
    <row r="7048" spans="19:20" x14ac:dyDescent="0.3">
      <c r="S7048" s="5"/>
      <c r="T7048" s="6"/>
    </row>
    <row r="7049" spans="19:20" x14ac:dyDescent="0.3">
      <c r="S7049" s="3"/>
      <c r="T7049" s="4"/>
    </row>
    <row r="7050" spans="19:20" x14ac:dyDescent="0.3">
      <c r="S7050" s="5"/>
      <c r="T7050" s="6"/>
    </row>
    <row r="7051" spans="19:20" x14ac:dyDescent="0.3">
      <c r="S7051" s="3"/>
      <c r="T7051" s="4"/>
    </row>
    <row r="7052" spans="19:20" x14ac:dyDescent="0.3">
      <c r="S7052" s="5"/>
      <c r="T7052" s="6"/>
    </row>
    <row r="7053" spans="19:20" x14ac:dyDescent="0.3">
      <c r="S7053" s="3"/>
      <c r="T7053" s="4"/>
    </row>
    <row r="7054" spans="19:20" x14ac:dyDescent="0.3">
      <c r="S7054" s="5"/>
      <c r="T7054" s="6"/>
    </row>
    <row r="7055" spans="19:20" x14ac:dyDescent="0.3">
      <c r="S7055" s="3"/>
      <c r="T7055" s="4"/>
    </row>
    <row r="7056" spans="19:20" x14ac:dyDescent="0.3">
      <c r="S7056" s="5"/>
      <c r="T7056" s="6"/>
    </row>
    <row r="7057" spans="19:20" x14ac:dyDescent="0.3">
      <c r="S7057" s="3"/>
      <c r="T7057" s="4"/>
    </row>
    <row r="7058" spans="19:20" x14ac:dyDescent="0.3">
      <c r="S7058" s="5"/>
      <c r="T7058" s="6"/>
    </row>
    <row r="7059" spans="19:20" x14ac:dyDescent="0.3">
      <c r="S7059" s="3"/>
      <c r="T7059" s="4"/>
    </row>
    <row r="7060" spans="19:20" x14ac:dyDescent="0.3">
      <c r="S7060" s="5"/>
      <c r="T7060" s="6"/>
    </row>
    <row r="7061" spans="19:20" x14ac:dyDescent="0.3">
      <c r="S7061" s="3"/>
      <c r="T7061" s="4"/>
    </row>
    <row r="7062" spans="19:20" x14ac:dyDescent="0.3">
      <c r="S7062" s="5"/>
      <c r="T7062" s="6"/>
    </row>
    <row r="7063" spans="19:20" x14ac:dyDescent="0.3">
      <c r="S7063" s="3"/>
      <c r="T7063" s="4"/>
    </row>
    <row r="7064" spans="19:20" x14ac:dyDescent="0.3">
      <c r="S7064" s="5"/>
      <c r="T7064" s="6"/>
    </row>
    <row r="7065" spans="19:20" x14ac:dyDescent="0.3">
      <c r="S7065" s="3"/>
      <c r="T7065" s="4"/>
    </row>
    <row r="7066" spans="19:20" x14ac:dyDescent="0.3">
      <c r="S7066" s="5"/>
      <c r="T7066" s="6"/>
    </row>
    <row r="7067" spans="19:20" x14ac:dyDescent="0.3">
      <c r="S7067" s="3"/>
      <c r="T7067" s="4"/>
    </row>
    <row r="7068" spans="19:20" x14ac:dyDescent="0.3">
      <c r="S7068" s="5"/>
      <c r="T7068" s="6"/>
    </row>
    <row r="7069" spans="19:20" x14ac:dyDescent="0.3">
      <c r="S7069" s="3"/>
      <c r="T7069" s="4"/>
    </row>
    <row r="7070" spans="19:20" x14ac:dyDescent="0.3">
      <c r="S7070" s="5"/>
      <c r="T7070" s="6"/>
    </row>
    <row r="7071" spans="19:20" x14ac:dyDescent="0.3">
      <c r="S7071" s="3"/>
      <c r="T7071" s="4"/>
    </row>
    <row r="7072" spans="19:20" x14ac:dyDescent="0.3">
      <c r="S7072" s="5"/>
      <c r="T7072" s="6"/>
    </row>
    <row r="7073" spans="19:20" x14ac:dyDescent="0.3">
      <c r="S7073" s="3"/>
      <c r="T7073" s="4"/>
    </row>
    <row r="7074" spans="19:20" x14ac:dyDescent="0.3">
      <c r="S7074" s="5"/>
      <c r="T7074" s="6"/>
    </row>
    <row r="7075" spans="19:20" x14ac:dyDescent="0.3">
      <c r="S7075" s="3"/>
      <c r="T7075" s="4"/>
    </row>
    <row r="7076" spans="19:20" x14ac:dyDescent="0.3">
      <c r="S7076" s="5"/>
      <c r="T7076" s="6"/>
    </row>
    <row r="7077" spans="19:20" x14ac:dyDescent="0.3">
      <c r="S7077" s="3"/>
      <c r="T7077" s="4"/>
    </row>
    <row r="7078" spans="19:20" x14ac:dyDescent="0.3">
      <c r="S7078" s="5"/>
      <c r="T7078" s="6"/>
    </row>
    <row r="7079" spans="19:20" x14ac:dyDescent="0.3">
      <c r="S7079" s="3"/>
      <c r="T7079" s="4"/>
    </row>
    <row r="7080" spans="19:20" x14ac:dyDescent="0.3">
      <c r="S7080" s="5"/>
      <c r="T7080" s="6"/>
    </row>
    <row r="7081" spans="19:20" x14ac:dyDescent="0.3">
      <c r="S7081" s="3"/>
      <c r="T7081" s="4"/>
    </row>
    <row r="7082" spans="19:20" x14ac:dyDescent="0.3">
      <c r="S7082" s="5"/>
      <c r="T7082" s="6"/>
    </row>
    <row r="7083" spans="19:20" x14ac:dyDescent="0.3">
      <c r="S7083" s="3"/>
      <c r="T7083" s="4"/>
    </row>
    <row r="7084" spans="19:20" x14ac:dyDescent="0.3">
      <c r="S7084" s="5"/>
      <c r="T7084" s="6"/>
    </row>
    <row r="7085" spans="19:20" x14ac:dyDescent="0.3">
      <c r="S7085" s="3"/>
      <c r="T7085" s="4"/>
    </row>
    <row r="7086" spans="19:20" x14ac:dyDescent="0.3">
      <c r="S7086" s="5"/>
      <c r="T7086" s="6"/>
    </row>
    <row r="7087" spans="19:20" x14ac:dyDescent="0.3">
      <c r="S7087" s="3"/>
      <c r="T7087" s="4"/>
    </row>
    <row r="7088" spans="19:20" x14ac:dyDescent="0.3">
      <c r="S7088" s="5"/>
      <c r="T7088" s="6"/>
    </row>
    <row r="7089" spans="19:20" x14ac:dyDescent="0.3">
      <c r="S7089" s="3"/>
      <c r="T7089" s="4"/>
    </row>
    <row r="7090" spans="19:20" x14ac:dyDescent="0.3">
      <c r="S7090" s="5"/>
      <c r="T7090" s="6"/>
    </row>
    <row r="7091" spans="19:20" x14ac:dyDescent="0.3">
      <c r="S7091" s="3"/>
      <c r="T7091" s="4"/>
    </row>
    <row r="7092" spans="19:20" x14ac:dyDescent="0.3">
      <c r="S7092" s="5"/>
      <c r="T7092" s="6"/>
    </row>
    <row r="7093" spans="19:20" x14ac:dyDescent="0.3">
      <c r="S7093" s="3"/>
      <c r="T7093" s="4"/>
    </row>
    <row r="7094" spans="19:20" x14ac:dyDescent="0.3">
      <c r="S7094" s="5"/>
      <c r="T7094" s="6"/>
    </row>
    <row r="7095" spans="19:20" x14ac:dyDescent="0.3">
      <c r="S7095" s="3"/>
      <c r="T7095" s="4"/>
    </row>
    <row r="7096" spans="19:20" x14ac:dyDescent="0.3">
      <c r="S7096" s="5"/>
      <c r="T7096" s="6"/>
    </row>
    <row r="7097" spans="19:20" x14ac:dyDescent="0.3">
      <c r="S7097" s="3"/>
      <c r="T7097" s="4"/>
    </row>
    <row r="7098" spans="19:20" x14ac:dyDescent="0.3">
      <c r="S7098" s="5"/>
      <c r="T7098" s="6"/>
    </row>
    <row r="7099" spans="19:20" x14ac:dyDescent="0.3">
      <c r="S7099" s="3"/>
      <c r="T7099" s="4"/>
    </row>
    <row r="7100" spans="19:20" x14ac:dyDescent="0.3">
      <c r="S7100" s="5"/>
      <c r="T7100" s="6"/>
    </row>
    <row r="7101" spans="19:20" x14ac:dyDescent="0.3">
      <c r="S7101" s="3"/>
      <c r="T7101" s="4"/>
    </row>
    <row r="7102" spans="19:20" x14ac:dyDescent="0.3">
      <c r="S7102" s="5"/>
      <c r="T7102" s="6"/>
    </row>
    <row r="7103" spans="19:20" x14ac:dyDescent="0.3">
      <c r="S7103" s="3"/>
      <c r="T7103" s="4"/>
    </row>
    <row r="7104" spans="19:20" x14ac:dyDescent="0.3">
      <c r="S7104" s="5"/>
      <c r="T7104" s="6"/>
    </row>
    <row r="7105" spans="19:20" x14ac:dyDescent="0.3">
      <c r="S7105" s="3"/>
      <c r="T7105" s="4"/>
    </row>
    <row r="7106" spans="19:20" x14ac:dyDescent="0.3">
      <c r="S7106" s="5"/>
      <c r="T7106" s="6"/>
    </row>
    <row r="7107" spans="19:20" x14ac:dyDescent="0.3">
      <c r="S7107" s="3"/>
      <c r="T7107" s="4"/>
    </row>
    <row r="7108" spans="19:20" x14ac:dyDescent="0.3">
      <c r="S7108" s="5"/>
      <c r="T7108" s="6"/>
    </row>
    <row r="7109" spans="19:20" x14ac:dyDescent="0.3">
      <c r="S7109" s="3"/>
      <c r="T7109" s="4"/>
    </row>
    <row r="7110" spans="19:20" x14ac:dyDescent="0.3">
      <c r="S7110" s="5"/>
      <c r="T7110" s="6"/>
    </row>
    <row r="7111" spans="19:20" x14ac:dyDescent="0.3">
      <c r="S7111" s="3"/>
      <c r="T7111" s="4"/>
    </row>
    <row r="7112" spans="19:20" x14ac:dyDescent="0.3">
      <c r="S7112" s="5"/>
      <c r="T7112" s="6"/>
    </row>
    <row r="7113" spans="19:20" x14ac:dyDescent="0.3">
      <c r="S7113" s="3"/>
      <c r="T7113" s="4"/>
    </row>
    <row r="7114" spans="19:20" x14ac:dyDescent="0.3">
      <c r="S7114" s="5"/>
      <c r="T7114" s="6"/>
    </row>
    <row r="7115" spans="19:20" x14ac:dyDescent="0.3">
      <c r="S7115" s="3"/>
      <c r="T7115" s="4"/>
    </row>
    <row r="7116" spans="19:20" x14ac:dyDescent="0.3">
      <c r="S7116" s="5"/>
      <c r="T7116" s="6"/>
    </row>
    <row r="7117" spans="19:20" x14ac:dyDescent="0.3">
      <c r="S7117" s="3"/>
      <c r="T7117" s="4"/>
    </row>
    <row r="7118" spans="19:20" x14ac:dyDescent="0.3">
      <c r="S7118" s="5"/>
      <c r="T7118" s="6"/>
    </row>
    <row r="7119" spans="19:20" x14ac:dyDescent="0.3">
      <c r="S7119" s="3"/>
      <c r="T7119" s="4"/>
    </row>
    <row r="7120" spans="19:20" x14ac:dyDescent="0.3">
      <c r="S7120" s="5"/>
      <c r="T7120" s="6"/>
    </row>
    <row r="7121" spans="19:20" x14ac:dyDescent="0.3">
      <c r="S7121" s="3"/>
      <c r="T7121" s="4"/>
    </row>
    <row r="7122" spans="19:20" x14ac:dyDescent="0.3">
      <c r="S7122" s="5"/>
      <c r="T7122" s="6"/>
    </row>
    <row r="7123" spans="19:20" x14ac:dyDescent="0.3">
      <c r="S7123" s="3"/>
      <c r="T7123" s="4"/>
    </row>
    <row r="7124" spans="19:20" x14ac:dyDescent="0.3">
      <c r="S7124" s="5"/>
      <c r="T7124" s="6"/>
    </row>
    <row r="7125" spans="19:20" x14ac:dyDescent="0.3">
      <c r="S7125" s="3"/>
      <c r="T7125" s="4"/>
    </row>
    <row r="7126" spans="19:20" x14ac:dyDescent="0.3">
      <c r="S7126" s="5"/>
      <c r="T7126" s="6"/>
    </row>
    <row r="7127" spans="19:20" x14ac:dyDescent="0.3">
      <c r="S7127" s="3"/>
      <c r="T7127" s="4"/>
    </row>
    <row r="7128" spans="19:20" x14ac:dyDescent="0.3">
      <c r="S7128" s="5"/>
      <c r="T7128" s="6"/>
    </row>
    <row r="7129" spans="19:20" x14ac:dyDescent="0.3">
      <c r="S7129" s="3"/>
      <c r="T7129" s="4"/>
    </row>
    <row r="7130" spans="19:20" x14ac:dyDescent="0.3">
      <c r="S7130" s="5"/>
      <c r="T7130" s="6"/>
    </row>
    <row r="7131" spans="19:20" x14ac:dyDescent="0.3">
      <c r="S7131" s="3"/>
      <c r="T7131" s="4"/>
    </row>
    <row r="7132" spans="19:20" x14ac:dyDescent="0.3">
      <c r="S7132" s="5"/>
      <c r="T7132" s="6"/>
    </row>
    <row r="7133" spans="19:20" x14ac:dyDescent="0.3">
      <c r="S7133" s="3"/>
      <c r="T7133" s="4"/>
    </row>
    <row r="7134" spans="19:20" x14ac:dyDescent="0.3">
      <c r="S7134" s="5"/>
      <c r="T7134" s="6"/>
    </row>
    <row r="7135" spans="19:20" x14ac:dyDescent="0.3">
      <c r="S7135" s="3"/>
      <c r="T7135" s="4"/>
    </row>
    <row r="7136" spans="19:20" x14ac:dyDescent="0.3">
      <c r="S7136" s="5"/>
      <c r="T7136" s="6"/>
    </row>
    <row r="7137" spans="19:20" x14ac:dyDescent="0.3">
      <c r="S7137" s="3"/>
      <c r="T7137" s="4"/>
    </row>
    <row r="7138" spans="19:20" x14ac:dyDescent="0.3">
      <c r="S7138" s="5"/>
      <c r="T7138" s="6"/>
    </row>
    <row r="7139" spans="19:20" x14ac:dyDescent="0.3">
      <c r="S7139" s="3"/>
      <c r="T7139" s="4"/>
    </row>
    <row r="7140" spans="19:20" x14ac:dyDescent="0.3">
      <c r="S7140" s="5"/>
      <c r="T7140" s="6"/>
    </row>
    <row r="7141" spans="19:20" x14ac:dyDescent="0.3">
      <c r="S7141" s="3"/>
      <c r="T7141" s="4"/>
    </row>
    <row r="7142" spans="19:20" x14ac:dyDescent="0.3">
      <c r="S7142" s="5"/>
      <c r="T7142" s="6"/>
    </row>
    <row r="7143" spans="19:20" x14ac:dyDescent="0.3">
      <c r="S7143" s="3"/>
      <c r="T7143" s="4"/>
    </row>
    <row r="7144" spans="19:20" x14ac:dyDescent="0.3">
      <c r="S7144" s="5"/>
      <c r="T7144" s="6"/>
    </row>
    <row r="7145" spans="19:20" x14ac:dyDescent="0.3">
      <c r="S7145" s="3"/>
      <c r="T7145" s="4"/>
    </row>
    <row r="7146" spans="19:20" x14ac:dyDescent="0.3">
      <c r="S7146" s="5"/>
      <c r="T7146" s="6"/>
    </row>
    <row r="7147" spans="19:20" x14ac:dyDescent="0.3">
      <c r="S7147" s="3"/>
      <c r="T7147" s="4"/>
    </row>
    <row r="7148" spans="19:20" x14ac:dyDescent="0.3">
      <c r="S7148" s="5"/>
      <c r="T7148" s="6"/>
    </row>
    <row r="7149" spans="19:20" x14ac:dyDescent="0.3">
      <c r="S7149" s="3"/>
      <c r="T7149" s="4"/>
    </row>
    <row r="7150" spans="19:20" x14ac:dyDescent="0.3">
      <c r="S7150" s="5"/>
      <c r="T7150" s="6"/>
    </row>
    <row r="7151" spans="19:20" x14ac:dyDescent="0.3">
      <c r="S7151" s="3"/>
      <c r="T7151" s="4"/>
    </row>
    <row r="7152" spans="19:20" x14ac:dyDescent="0.3">
      <c r="S7152" s="5"/>
      <c r="T7152" s="6"/>
    </row>
    <row r="7153" spans="19:20" x14ac:dyDescent="0.3">
      <c r="S7153" s="3"/>
      <c r="T7153" s="4"/>
    </row>
    <row r="7154" spans="19:20" x14ac:dyDescent="0.3">
      <c r="S7154" s="5"/>
      <c r="T7154" s="6"/>
    </row>
    <row r="7155" spans="19:20" x14ac:dyDescent="0.3">
      <c r="S7155" s="3"/>
      <c r="T7155" s="4"/>
    </row>
    <row r="7156" spans="19:20" x14ac:dyDescent="0.3">
      <c r="S7156" s="5"/>
      <c r="T7156" s="6"/>
    </row>
    <row r="7157" spans="19:20" x14ac:dyDescent="0.3">
      <c r="S7157" s="3"/>
      <c r="T7157" s="4"/>
    </row>
    <row r="7158" spans="19:20" x14ac:dyDescent="0.3">
      <c r="S7158" s="5"/>
      <c r="T7158" s="6"/>
    </row>
    <row r="7159" spans="19:20" x14ac:dyDescent="0.3">
      <c r="S7159" s="3"/>
      <c r="T7159" s="4"/>
    </row>
    <row r="7160" spans="19:20" x14ac:dyDescent="0.3">
      <c r="S7160" s="5"/>
      <c r="T7160" s="6"/>
    </row>
    <row r="7161" spans="19:20" x14ac:dyDescent="0.3">
      <c r="S7161" s="3"/>
      <c r="T7161" s="4"/>
    </row>
    <row r="7162" spans="19:20" x14ac:dyDescent="0.3">
      <c r="S7162" s="5"/>
      <c r="T7162" s="6"/>
    </row>
    <row r="7163" spans="19:20" x14ac:dyDescent="0.3">
      <c r="S7163" s="3"/>
      <c r="T7163" s="4"/>
    </row>
    <row r="7164" spans="19:20" x14ac:dyDescent="0.3">
      <c r="S7164" s="5"/>
      <c r="T7164" s="6"/>
    </row>
    <row r="7165" spans="19:20" x14ac:dyDescent="0.3">
      <c r="S7165" s="3"/>
      <c r="T7165" s="4"/>
    </row>
    <row r="7166" spans="19:20" x14ac:dyDescent="0.3">
      <c r="S7166" s="5"/>
      <c r="T7166" s="6"/>
    </row>
    <row r="7167" spans="19:20" x14ac:dyDescent="0.3">
      <c r="S7167" s="3"/>
      <c r="T7167" s="4"/>
    </row>
    <row r="7168" spans="19:20" x14ac:dyDescent="0.3">
      <c r="S7168" s="5"/>
      <c r="T7168" s="6"/>
    </row>
    <row r="7169" spans="19:20" x14ac:dyDescent="0.3">
      <c r="S7169" s="3"/>
      <c r="T7169" s="4"/>
    </row>
    <row r="7170" spans="19:20" x14ac:dyDescent="0.3">
      <c r="S7170" s="5"/>
      <c r="T7170" s="6"/>
    </row>
    <row r="7171" spans="19:20" x14ac:dyDescent="0.3">
      <c r="S7171" s="3"/>
      <c r="T7171" s="4"/>
    </row>
    <row r="7172" spans="19:20" x14ac:dyDescent="0.3">
      <c r="S7172" s="5"/>
      <c r="T7172" s="6"/>
    </row>
    <row r="7173" spans="19:20" x14ac:dyDescent="0.3">
      <c r="S7173" s="3"/>
      <c r="T7173" s="4"/>
    </row>
    <row r="7174" spans="19:20" x14ac:dyDescent="0.3">
      <c r="S7174" s="5"/>
      <c r="T7174" s="6"/>
    </row>
    <row r="7175" spans="19:20" x14ac:dyDescent="0.3">
      <c r="S7175" s="3"/>
      <c r="T7175" s="4"/>
    </row>
    <row r="7176" spans="19:20" x14ac:dyDescent="0.3">
      <c r="S7176" s="5"/>
      <c r="T7176" s="6"/>
    </row>
    <row r="7177" spans="19:20" x14ac:dyDescent="0.3">
      <c r="S7177" s="3"/>
      <c r="T7177" s="4"/>
    </row>
    <row r="7178" spans="19:20" x14ac:dyDescent="0.3">
      <c r="S7178" s="5"/>
      <c r="T7178" s="6"/>
    </row>
    <row r="7179" spans="19:20" x14ac:dyDescent="0.3">
      <c r="S7179" s="3"/>
      <c r="T7179" s="4"/>
    </row>
    <row r="7180" spans="19:20" x14ac:dyDescent="0.3">
      <c r="S7180" s="5"/>
      <c r="T7180" s="6"/>
    </row>
    <row r="7181" spans="19:20" x14ac:dyDescent="0.3">
      <c r="S7181" s="3"/>
      <c r="T7181" s="4"/>
    </row>
    <row r="7182" spans="19:20" x14ac:dyDescent="0.3">
      <c r="S7182" s="5"/>
      <c r="T7182" s="6"/>
    </row>
    <row r="7183" spans="19:20" x14ac:dyDescent="0.3">
      <c r="S7183" s="3"/>
      <c r="T7183" s="4"/>
    </row>
    <row r="7184" spans="19:20" x14ac:dyDescent="0.3">
      <c r="S7184" s="5"/>
      <c r="T7184" s="6"/>
    </row>
    <row r="7185" spans="19:20" x14ac:dyDescent="0.3">
      <c r="S7185" s="3"/>
      <c r="T7185" s="4"/>
    </row>
    <row r="7186" spans="19:20" x14ac:dyDescent="0.3">
      <c r="S7186" s="5"/>
      <c r="T7186" s="6"/>
    </row>
    <row r="7187" spans="19:20" x14ac:dyDescent="0.3">
      <c r="S7187" s="3"/>
      <c r="T7187" s="4"/>
    </row>
    <row r="7188" spans="19:20" x14ac:dyDescent="0.3">
      <c r="S7188" s="5"/>
      <c r="T7188" s="6"/>
    </row>
    <row r="7189" spans="19:20" x14ac:dyDescent="0.3">
      <c r="S7189" s="3"/>
      <c r="T7189" s="4"/>
    </row>
    <row r="7190" spans="19:20" x14ac:dyDescent="0.3">
      <c r="S7190" s="5"/>
      <c r="T7190" s="6"/>
    </row>
    <row r="7191" spans="19:20" x14ac:dyDescent="0.3">
      <c r="S7191" s="3"/>
      <c r="T7191" s="4"/>
    </row>
    <row r="7192" spans="19:20" x14ac:dyDescent="0.3">
      <c r="S7192" s="5"/>
      <c r="T7192" s="6"/>
    </row>
    <row r="7193" spans="19:20" x14ac:dyDescent="0.3">
      <c r="S7193" s="3"/>
      <c r="T7193" s="4"/>
    </row>
    <row r="7194" spans="19:20" x14ac:dyDescent="0.3">
      <c r="S7194" s="5"/>
      <c r="T7194" s="6"/>
    </row>
    <row r="7195" spans="19:20" x14ac:dyDescent="0.3">
      <c r="S7195" s="3"/>
      <c r="T7195" s="4"/>
    </row>
    <row r="7196" spans="19:20" x14ac:dyDescent="0.3">
      <c r="S7196" s="5"/>
      <c r="T7196" s="6"/>
    </row>
    <row r="7197" spans="19:20" x14ac:dyDescent="0.3">
      <c r="S7197" s="3"/>
      <c r="T7197" s="4"/>
    </row>
    <row r="7198" spans="19:20" x14ac:dyDescent="0.3">
      <c r="S7198" s="5"/>
      <c r="T7198" s="6"/>
    </row>
    <row r="7199" spans="19:20" x14ac:dyDescent="0.3">
      <c r="S7199" s="3"/>
      <c r="T7199" s="4"/>
    </row>
    <row r="7200" spans="19:20" x14ac:dyDescent="0.3">
      <c r="S7200" s="5"/>
      <c r="T7200" s="6"/>
    </row>
    <row r="7201" spans="19:20" x14ac:dyDescent="0.3">
      <c r="S7201" s="3"/>
      <c r="T7201" s="4"/>
    </row>
    <row r="7202" spans="19:20" x14ac:dyDescent="0.3">
      <c r="S7202" s="5"/>
      <c r="T7202" s="6"/>
    </row>
    <row r="7203" spans="19:20" x14ac:dyDescent="0.3">
      <c r="S7203" s="3"/>
      <c r="T7203" s="4"/>
    </row>
    <row r="7204" spans="19:20" x14ac:dyDescent="0.3">
      <c r="S7204" s="5"/>
      <c r="T7204" s="6"/>
    </row>
    <row r="7205" spans="19:20" x14ac:dyDescent="0.3">
      <c r="S7205" s="3"/>
      <c r="T7205" s="4"/>
    </row>
    <row r="7206" spans="19:20" x14ac:dyDescent="0.3">
      <c r="S7206" s="5"/>
      <c r="T7206" s="6"/>
    </row>
    <row r="7207" spans="19:20" x14ac:dyDescent="0.3">
      <c r="S7207" s="3"/>
      <c r="T7207" s="4"/>
    </row>
    <row r="7208" spans="19:20" x14ac:dyDescent="0.3">
      <c r="S7208" s="5"/>
      <c r="T7208" s="6"/>
    </row>
    <row r="7209" spans="19:20" x14ac:dyDescent="0.3">
      <c r="S7209" s="3"/>
      <c r="T7209" s="4"/>
    </row>
    <row r="7210" spans="19:20" x14ac:dyDescent="0.3">
      <c r="S7210" s="5"/>
      <c r="T7210" s="6"/>
    </row>
    <row r="7211" spans="19:20" x14ac:dyDescent="0.3">
      <c r="S7211" s="3"/>
      <c r="T7211" s="4"/>
    </row>
    <row r="7212" spans="19:20" x14ac:dyDescent="0.3">
      <c r="S7212" s="5"/>
      <c r="T7212" s="6"/>
    </row>
    <row r="7213" spans="19:20" x14ac:dyDescent="0.3">
      <c r="S7213" s="3"/>
      <c r="T7213" s="4"/>
    </row>
    <row r="7214" spans="19:20" x14ac:dyDescent="0.3">
      <c r="S7214" s="5"/>
      <c r="T7214" s="6"/>
    </row>
    <row r="7215" spans="19:20" x14ac:dyDescent="0.3">
      <c r="S7215" s="3"/>
      <c r="T7215" s="4"/>
    </row>
    <row r="7216" spans="19:20" x14ac:dyDescent="0.3">
      <c r="S7216" s="5"/>
      <c r="T7216" s="6"/>
    </row>
    <row r="7217" spans="19:20" x14ac:dyDescent="0.3">
      <c r="S7217" s="3"/>
      <c r="T7217" s="4"/>
    </row>
    <row r="7218" spans="19:20" x14ac:dyDescent="0.3">
      <c r="S7218" s="5"/>
      <c r="T7218" s="6"/>
    </row>
    <row r="7219" spans="19:20" x14ac:dyDescent="0.3">
      <c r="S7219" s="3"/>
      <c r="T7219" s="4"/>
    </row>
    <row r="7220" spans="19:20" x14ac:dyDescent="0.3">
      <c r="S7220" s="5"/>
      <c r="T7220" s="6"/>
    </row>
    <row r="7221" spans="19:20" x14ac:dyDescent="0.3">
      <c r="S7221" s="3"/>
      <c r="T7221" s="4"/>
    </row>
    <row r="7222" spans="19:20" x14ac:dyDescent="0.3">
      <c r="S7222" s="5"/>
      <c r="T7222" s="6"/>
    </row>
    <row r="7223" spans="19:20" x14ac:dyDescent="0.3">
      <c r="S7223" s="3"/>
      <c r="T7223" s="4"/>
    </row>
    <row r="7224" spans="19:20" x14ac:dyDescent="0.3">
      <c r="S7224" s="5"/>
      <c r="T7224" s="6"/>
    </row>
    <row r="7225" spans="19:20" x14ac:dyDescent="0.3">
      <c r="S7225" s="3"/>
      <c r="T7225" s="4"/>
    </row>
    <row r="7226" spans="19:20" x14ac:dyDescent="0.3">
      <c r="S7226" s="5"/>
      <c r="T7226" s="6"/>
    </row>
    <row r="7227" spans="19:20" x14ac:dyDescent="0.3">
      <c r="S7227" s="3"/>
      <c r="T7227" s="4"/>
    </row>
    <row r="7228" spans="19:20" x14ac:dyDescent="0.3">
      <c r="S7228" s="5"/>
      <c r="T7228" s="6"/>
    </row>
    <row r="7229" spans="19:20" x14ac:dyDescent="0.3">
      <c r="S7229" s="3"/>
      <c r="T7229" s="4"/>
    </row>
    <row r="7230" spans="19:20" x14ac:dyDescent="0.3">
      <c r="S7230" s="5"/>
      <c r="T7230" s="6"/>
    </row>
    <row r="7231" spans="19:20" x14ac:dyDescent="0.3">
      <c r="S7231" s="3"/>
      <c r="T7231" s="4"/>
    </row>
    <row r="7232" spans="19:20" x14ac:dyDescent="0.3">
      <c r="S7232" s="5"/>
      <c r="T7232" s="6"/>
    </row>
    <row r="7233" spans="19:20" x14ac:dyDescent="0.3">
      <c r="S7233" s="3"/>
      <c r="T7233" s="4"/>
    </row>
    <row r="7234" spans="19:20" x14ac:dyDescent="0.3">
      <c r="S7234" s="5"/>
      <c r="T7234" s="6"/>
    </row>
    <row r="7235" spans="19:20" x14ac:dyDescent="0.3">
      <c r="S7235" s="3"/>
      <c r="T7235" s="4"/>
    </row>
    <row r="7236" spans="19:20" x14ac:dyDescent="0.3">
      <c r="S7236" s="5"/>
      <c r="T7236" s="6"/>
    </row>
    <row r="7237" spans="19:20" x14ac:dyDescent="0.3">
      <c r="S7237" s="3"/>
      <c r="T7237" s="4"/>
    </row>
    <row r="7238" spans="19:20" x14ac:dyDescent="0.3">
      <c r="S7238" s="5"/>
      <c r="T7238" s="6"/>
    </row>
    <row r="7239" spans="19:20" x14ac:dyDescent="0.3">
      <c r="S7239" s="3"/>
      <c r="T7239" s="4"/>
    </row>
    <row r="7240" spans="19:20" x14ac:dyDescent="0.3">
      <c r="S7240" s="5"/>
      <c r="T7240" s="6"/>
    </row>
    <row r="7241" spans="19:20" x14ac:dyDescent="0.3">
      <c r="S7241" s="3"/>
      <c r="T7241" s="4"/>
    </row>
    <row r="7242" spans="19:20" x14ac:dyDescent="0.3">
      <c r="S7242" s="5"/>
      <c r="T7242" s="6"/>
    </row>
    <row r="7243" spans="19:20" x14ac:dyDescent="0.3">
      <c r="S7243" s="3"/>
      <c r="T7243" s="4"/>
    </row>
    <row r="7244" spans="19:20" x14ac:dyDescent="0.3">
      <c r="S7244" s="5"/>
      <c r="T7244" s="6"/>
    </row>
    <row r="7245" spans="19:20" x14ac:dyDescent="0.3">
      <c r="S7245" s="3"/>
      <c r="T7245" s="4"/>
    </row>
    <row r="7246" spans="19:20" x14ac:dyDescent="0.3">
      <c r="S7246" s="5"/>
      <c r="T7246" s="6"/>
    </row>
    <row r="7247" spans="19:20" x14ac:dyDescent="0.3">
      <c r="S7247" s="3"/>
      <c r="T7247" s="4"/>
    </row>
    <row r="7248" spans="19:20" x14ac:dyDescent="0.3">
      <c r="S7248" s="5"/>
      <c r="T7248" s="6"/>
    </row>
    <row r="7249" spans="19:20" x14ac:dyDescent="0.3">
      <c r="S7249" s="3"/>
      <c r="T7249" s="4"/>
    </row>
    <row r="7250" spans="19:20" x14ac:dyDescent="0.3">
      <c r="S7250" s="5"/>
      <c r="T7250" s="6"/>
    </row>
    <row r="7251" spans="19:20" x14ac:dyDescent="0.3">
      <c r="S7251" s="3"/>
      <c r="T7251" s="4"/>
    </row>
    <row r="7252" spans="19:20" x14ac:dyDescent="0.3">
      <c r="S7252" s="5"/>
      <c r="T7252" s="6"/>
    </row>
    <row r="7253" spans="19:20" x14ac:dyDescent="0.3">
      <c r="S7253" s="3"/>
      <c r="T7253" s="4"/>
    </row>
    <row r="7254" spans="19:20" x14ac:dyDescent="0.3">
      <c r="S7254" s="5"/>
      <c r="T7254" s="6"/>
    </row>
    <row r="7255" spans="19:20" x14ac:dyDescent="0.3">
      <c r="S7255" s="3"/>
      <c r="T7255" s="4"/>
    </row>
    <row r="7256" spans="19:20" x14ac:dyDescent="0.3">
      <c r="S7256" s="5"/>
      <c r="T7256" s="6"/>
    </row>
    <row r="7257" spans="19:20" x14ac:dyDescent="0.3">
      <c r="S7257" s="3"/>
      <c r="T7257" s="4"/>
    </row>
    <row r="7258" spans="19:20" x14ac:dyDescent="0.3">
      <c r="S7258" s="5"/>
      <c r="T7258" s="6"/>
    </row>
    <row r="7259" spans="19:20" x14ac:dyDescent="0.3">
      <c r="S7259" s="3"/>
      <c r="T7259" s="4"/>
    </row>
    <row r="7260" spans="19:20" x14ac:dyDescent="0.3">
      <c r="S7260" s="5"/>
      <c r="T7260" s="6"/>
    </row>
    <row r="7261" spans="19:20" x14ac:dyDescent="0.3">
      <c r="S7261" s="3"/>
      <c r="T7261" s="4"/>
    </row>
    <row r="7262" spans="19:20" x14ac:dyDescent="0.3">
      <c r="S7262" s="5"/>
      <c r="T7262" s="6"/>
    </row>
    <row r="7263" spans="19:20" x14ac:dyDescent="0.3">
      <c r="S7263" s="3"/>
      <c r="T7263" s="4"/>
    </row>
    <row r="7264" spans="19:20" x14ac:dyDescent="0.3">
      <c r="S7264" s="5"/>
      <c r="T7264" s="6"/>
    </row>
    <row r="7265" spans="19:20" x14ac:dyDescent="0.3">
      <c r="S7265" s="3"/>
      <c r="T7265" s="4"/>
    </row>
    <row r="7266" spans="19:20" x14ac:dyDescent="0.3">
      <c r="S7266" s="5"/>
      <c r="T7266" s="6"/>
    </row>
    <row r="7267" spans="19:20" x14ac:dyDescent="0.3">
      <c r="S7267" s="3"/>
      <c r="T7267" s="4"/>
    </row>
    <row r="7268" spans="19:20" x14ac:dyDescent="0.3">
      <c r="S7268" s="5"/>
      <c r="T7268" s="6"/>
    </row>
    <row r="7269" spans="19:20" x14ac:dyDescent="0.3">
      <c r="S7269" s="3"/>
      <c r="T7269" s="4"/>
    </row>
    <row r="7270" spans="19:20" x14ac:dyDescent="0.3">
      <c r="S7270" s="5"/>
      <c r="T7270" s="6"/>
    </row>
    <row r="7271" spans="19:20" x14ac:dyDescent="0.3">
      <c r="S7271" s="3"/>
      <c r="T7271" s="4"/>
    </row>
    <row r="7272" spans="19:20" x14ac:dyDescent="0.3">
      <c r="S7272" s="5"/>
      <c r="T7272" s="6"/>
    </row>
    <row r="7273" spans="19:20" x14ac:dyDescent="0.3">
      <c r="S7273" s="3"/>
      <c r="T7273" s="4"/>
    </row>
    <row r="7274" spans="19:20" x14ac:dyDescent="0.3">
      <c r="S7274" s="5"/>
      <c r="T7274" s="6"/>
    </row>
    <row r="7275" spans="19:20" x14ac:dyDescent="0.3">
      <c r="S7275" s="3"/>
      <c r="T7275" s="4"/>
    </row>
    <row r="7276" spans="19:20" x14ac:dyDescent="0.3">
      <c r="S7276" s="5"/>
      <c r="T7276" s="6"/>
    </row>
    <row r="7277" spans="19:20" x14ac:dyDescent="0.3">
      <c r="S7277" s="3"/>
      <c r="T7277" s="4"/>
    </row>
    <row r="7278" spans="19:20" x14ac:dyDescent="0.3">
      <c r="S7278" s="5"/>
      <c r="T7278" s="6"/>
    </row>
    <row r="7279" spans="19:20" x14ac:dyDescent="0.3">
      <c r="S7279" s="3"/>
      <c r="T7279" s="4"/>
    </row>
    <row r="7280" spans="19:20" x14ac:dyDescent="0.3">
      <c r="S7280" s="5"/>
      <c r="T7280" s="6"/>
    </row>
    <row r="7281" spans="19:20" x14ac:dyDescent="0.3">
      <c r="S7281" s="3"/>
      <c r="T7281" s="4"/>
    </row>
    <row r="7282" spans="19:20" x14ac:dyDescent="0.3">
      <c r="S7282" s="5"/>
      <c r="T7282" s="6"/>
    </row>
    <row r="7283" spans="19:20" x14ac:dyDescent="0.3">
      <c r="S7283" s="3"/>
      <c r="T7283" s="4"/>
    </row>
    <row r="7284" spans="19:20" x14ac:dyDescent="0.3">
      <c r="S7284" s="5"/>
      <c r="T7284" s="6"/>
    </row>
    <row r="7285" spans="19:20" x14ac:dyDescent="0.3">
      <c r="S7285" s="3"/>
      <c r="T7285" s="4"/>
    </row>
    <row r="7286" spans="19:20" x14ac:dyDescent="0.3">
      <c r="S7286" s="5"/>
      <c r="T7286" s="6"/>
    </row>
    <row r="7287" spans="19:20" x14ac:dyDescent="0.3">
      <c r="S7287" s="3"/>
      <c r="T7287" s="4"/>
    </row>
    <row r="7288" spans="19:20" x14ac:dyDescent="0.3">
      <c r="S7288" s="5"/>
      <c r="T7288" s="6"/>
    </row>
    <row r="7289" spans="19:20" x14ac:dyDescent="0.3">
      <c r="S7289" s="3"/>
      <c r="T7289" s="4"/>
    </row>
    <row r="7290" spans="19:20" x14ac:dyDescent="0.3">
      <c r="S7290" s="5"/>
      <c r="T7290" s="6"/>
    </row>
    <row r="7291" spans="19:20" x14ac:dyDescent="0.3">
      <c r="S7291" s="3"/>
      <c r="T7291" s="4"/>
    </row>
    <row r="7292" spans="19:20" x14ac:dyDescent="0.3">
      <c r="S7292" s="5"/>
      <c r="T7292" s="6"/>
    </row>
    <row r="7293" spans="19:20" x14ac:dyDescent="0.3">
      <c r="S7293" s="3"/>
      <c r="T7293" s="4"/>
    </row>
    <row r="7294" spans="19:20" x14ac:dyDescent="0.3">
      <c r="S7294" s="5"/>
      <c r="T7294" s="6"/>
    </row>
    <row r="7295" spans="19:20" x14ac:dyDescent="0.3">
      <c r="S7295" s="3"/>
      <c r="T7295" s="4"/>
    </row>
    <row r="7296" spans="19:20" x14ac:dyDescent="0.3">
      <c r="S7296" s="5"/>
      <c r="T7296" s="6"/>
    </row>
    <row r="7297" spans="19:20" x14ac:dyDescent="0.3">
      <c r="S7297" s="3"/>
      <c r="T7297" s="4"/>
    </row>
    <row r="7298" spans="19:20" x14ac:dyDescent="0.3">
      <c r="S7298" s="5"/>
      <c r="T7298" s="6"/>
    </row>
    <row r="7299" spans="19:20" x14ac:dyDescent="0.3">
      <c r="S7299" s="3"/>
      <c r="T7299" s="4"/>
    </row>
    <row r="7300" spans="19:20" x14ac:dyDescent="0.3">
      <c r="S7300" s="5"/>
      <c r="T7300" s="6"/>
    </row>
    <row r="7301" spans="19:20" x14ac:dyDescent="0.3">
      <c r="S7301" s="3"/>
      <c r="T7301" s="4"/>
    </row>
    <row r="7302" spans="19:20" x14ac:dyDescent="0.3">
      <c r="S7302" s="5"/>
      <c r="T7302" s="6"/>
    </row>
    <row r="7303" spans="19:20" x14ac:dyDescent="0.3">
      <c r="S7303" s="3"/>
      <c r="T7303" s="4"/>
    </row>
    <row r="7304" spans="19:20" x14ac:dyDescent="0.3">
      <c r="S7304" s="5"/>
      <c r="T7304" s="6"/>
    </row>
    <row r="7305" spans="19:20" x14ac:dyDescent="0.3">
      <c r="S7305" s="3"/>
      <c r="T7305" s="4"/>
    </row>
    <row r="7306" spans="19:20" x14ac:dyDescent="0.3">
      <c r="S7306" s="5"/>
      <c r="T7306" s="6"/>
    </row>
    <row r="7307" spans="19:20" x14ac:dyDescent="0.3">
      <c r="S7307" s="3"/>
      <c r="T7307" s="4"/>
    </row>
    <row r="7308" spans="19:20" x14ac:dyDescent="0.3">
      <c r="S7308" s="5"/>
      <c r="T7308" s="6"/>
    </row>
    <row r="7309" spans="19:20" x14ac:dyDescent="0.3">
      <c r="S7309" s="3"/>
      <c r="T7309" s="4"/>
    </row>
    <row r="7310" spans="19:20" x14ac:dyDescent="0.3">
      <c r="S7310" s="5"/>
      <c r="T7310" s="6"/>
    </row>
    <row r="7311" spans="19:20" x14ac:dyDescent="0.3">
      <c r="S7311" s="3"/>
      <c r="T7311" s="4"/>
    </row>
    <row r="7312" spans="19:20" x14ac:dyDescent="0.3">
      <c r="S7312" s="5"/>
      <c r="T7312" s="6"/>
    </row>
    <row r="7313" spans="19:20" x14ac:dyDescent="0.3">
      <c r="S7313" s="3"/>
      <c r="T7313" s="4"/>
    </row>
    <row r="7314" spans="19:20" x14ac:dyDescent="0.3">
      <c r="S7314" s="5"/>
      <c r="T7314" s="6"/>
    </row>
    <row r="7315" spans="19:20" x14ac:dyDescent="0.3">
      <c r="S7315" s="3"/>
      <c r="T7315" s="4"/>
    </row>
    <row r="7316" spans="19:20" x14ac:dyDescent="0.3">
      <c r="S7316" s="5"/>
      <c r="T7316" s="6"/>
    </row>
    <row r="7317" spans="19:20" x14ac:dyDescent="0.3">
      <c r="S7317" s="3"/>
      <c r="T7317" s="4"/>
    </row>
    <row r="7318" spans="19:20" x14ac:dyDescent="0.3">
      <c r="S7318" s="5"/>
      <c r="T7318" s="6"/>
    </row>
    <row r="7319" spans="19:20" x14ac:dyDescent="0.3">
      <c r="S7319" s="3"/>
      <c r="T7319" s="4"/>
    </row>
    <row r="7320" spans="19:20" x14ac:dyDescent="0.3">
      <c r="S7320" s="5"/>
      <c r="T7320" s="6"/>
    </row>
    <row r="7321" spans="19:20" x14ac:dyDescent="0.3">
      <c r="S7321" s="3"/>
      <c r="T7321" s="4"/>
    </row>
    <row r="7322" spans="19:20" x14ac:dyDescent="0.3">
      <c r="S7322" s="5"/>
      <c r="T7322" s="6"/>
    </row>
    <row r="7323" spans="19:20" x14ac:dyDescent="0.3">
      <c r="S7323" s="3"/>
      <c r="T7323" s="4"/>
    </row>
    <row r="7324" spans="19:20" x14ac:dyDescent="0.3">
      <c r="S7324" s="5"/>
      <c r="T7324" s="6"/>
    </row>
    <row r="7325" spans="19:20" x14ac:dyDescent="0.3">
      <c r="S7325" s="3"/>
      <c r="T7325" s="4"/>
    </row>
    <row r="7326" spans="19:20" x14ac:dyDescent="0.3">
      <c r="S7326" s="5"/>
      <c r="T7326" s="6"/>
    </row>
    <row r="7327" spans="19:20" x14ac:dyDescent="0.3">
      <c r="S7327" s="3"/>
      <c r="T7327" s="4"/>
    </row>
    <row r="7328" spans="19:20" x14ac:dyDescent="0.3">
      <c r="S7328" s="5"/>
      <c r="T7328" s="6"/>
    </row>
    <row r="7329" spans="19:20" x14ac:dyDescent="0.3">
      <c r="S7329" s="3"/>
      <c r="T7329" s="4"/>
    </row>
    <row r="7330" spans="19:20" x14ac:dyDescent="0.3">
      <c r="S7330" s="5"/>
      <c r="T7330" s="6"/>
    </row>
    <row r="7331" spans="19:20" x14ac:dyDescent="0.3">
      <c r="S7331" s="3"/>
      <c r="T7331" s="4"/>
    </row>
    <row r="7332" spans="19:20" x14ac:dyDescent="0.3">
      <c r="S7332" s="5"/>
      <c r="T7332" s="6"/>
    </row>
    <row r="7333" spans="19:20" x14ac:dyDescent="0.3">
      <c r="S7333" s="3"/>
      <c r="T7333" s="4"/>
    </row>
    <row r="7334" spans="19:20" x14ac:dyDescent="0.3">
      <c r="S7334" s="5"/>
      <c r="T7334" s="6"/>
    </row>
    <row r="7335" spans="19:20" x14ac:dyDescent="0.3">
      <c r="S7335" s="3"/>
      <c r="T7335" s="4"/>
    </row>
    <row r="7336" spans="19:20" x14ac:dyDescent="0.3">
      <c r="S7336" s="5"/>
      <c r="T7336" s="6"/>
    </row>
    <row r="7337" spans="19:20" x14ac:dyDescent="0.3">
      <c r="S7337" s="3"/>
      <c r="T7337" s="4"/>
    </row>
    <row r="7338" spans="19:20" x14ac:dyDescent="0.3">
      <c r="S7338" s="5"/>
      <c r="T7338" s="6"/>
    </row>
    <row r="7339" spans="19:20" x14ac:dyDescent="0.3">
      <c r="S7339" s="3"/>
      <c r="T7339" s="4"/>
    </row>
    <row r="7340" spans="19:20" x14ac:dyDescent="0.3">
      <c r="S7340" s="5"/>
      <c r="T7340" s="6"/>
    </row>
    <row r="7341" spans="19:20" x14ac:dyDescent="0.3">
      <c r="S7341" s="3"/>
      <c r="T7341" s="4"/>
    </row>
    <row r="7342" spans="19:20" x14ac:dyDescent="0.3">
      <c r="S7342" s="5"/>
      <c r="T7342" s="6"/>
    </row>
    <row r="7343" spans="19:20" x14ac:dyDescent="0.3">
      <c r="S7343" s="3"/>
      <c r="T7343" s="4"/>
    </row>
    <row r="7344" spans="19:20" x14ac:dyDescent="0.3">
      <c r="S7344" s="5"/>
      <c r="T7344" s="6"/>
    </row>
    <row r="7345" spans="19:20" x14ac:dyDescent="0.3">
      <c r="S7345" s="3"/>
      <c r="T7345" s="4"/>
    </row>
    <row r="7346" spans="19:20" x14ac:dyDescent="0.3">
      <c r="S7346" s="5"/>
      <c r="T7346" s="6"/>
    </row>
    <row r="7347" spans="19:20" x14ac:dyDescent="0.3">
      <c r="S7347" s="3"/>
      <c r="T7347" s="4"/>
    </row>
    <row r="7348" spans="19:20" x14ac:dyDescent="0.3">
      <c r="S7348" s="5"/>
      <c r="T7348" s="6"/>
    </row>
    <row r="7349" spans="19:20" x14ac:dyDescent="0.3">
      <c r="S7349" s="3"/>
      <c r="T7349" s="4"/>
    </row>
    <row r="7350" spans="19:20" x14ac:dyDescent="0.3">
      <c r="S7350" s="5"/>
      <c r="T7350" s="6"/>
    </row>
    <row r="7351" spans="19:20" x14ac:dyDescent="0.3">
      <c r="S7351" s="3"/>
      <c r="T7351" s="4"/>
    </row>
    <row r="7352" spans="19:20" x14ac:dyDescent="0.3">
      <c r="S7352" s="5"/>
      <c r="T7352" s="6"/>
    </row>
    <row r="7353" spans="19:20" x14ac:dyDescent="0.3">
      <c r="S7353" s="3"/>
      <c r="T7353" s="4"/>
    </row>
    <row r="7354" spans="19:20" x14ac:dyDescent="0.3">
      <c r="S7354" s="5"/>
      <c r="T7354" s="6"/>
    </row>
    <row r="7355" spans="19:20" x14ac:dyDescent="0.3">
      <c r="S7355" s="3"/>
      <c r="T7355" s="4"/>
    </row>
    <row r="7356" spans="19:20" x14ac:dyDescent="0.3">
      <c r="S7356" s="5"/>
      <c r="T7356" s="6"/>
    </row>
    <row r="7357" spans="19:20" x14ac:dyDescent="0.3">
      <c r="S7357" s="3"/>
      <c r="T7357" s="4"/>
    </row>
    <row r="7358" spans="19:20" x14ac:dyDescent="0.3">
      <c r="S7358" s="5"/>
      <c r="T7358" s="6"/>
    </row>
    <row r="7359" spans="19:20" x14ac:dyDescent="0.3">
      <c r="S7359" s="3"/>
      <c r="T7359" s="4"/>
    </row>
    <row r="7360" spans="19:20" x14ac:dyDescent="0.3">
      <c r="S7360" s="5"/>
      <c r="T7360" s="6"/>
    </row>
    <row r="7361" spans="19:20" x14ac:dyDescent="0.3">
      <c r="S7361" s="3"/>
      <c r="T7361" s="4"/>
    </row>
    <row r="7362" spans="19:20" x14ac:dyDescent="0.3">
      <c r="S7362" s="5"/>
      <c r="T7362" s="6"/>
    </row>
    <row r="7363" spans="19:20" x14ac:dyDescent="0.3">
      <c r="S7363" s="3"/>
      <c r="T7363" s="4"/>
    </row>
    <row r="7364" spans="19:20" x14ac:dyDescent="0.3">
      <c r="S7364" s="5"/>
      <c r="T7364" s="6"/>
    </row>
    <row r="7365" spans="19:20" x14ac:dyDescent="0.3">
      <c r="S7365" s="3"/>
      <c r="T7365" s="4"/>
    </row>
    <row r="7366" spans="19:20" x14ac:dyDescent="0.3">
      <c r="S7366" s="5"/>
      <c r="T7366" s="6"/>
    </row>
    <row r="7367" spans="19:20" x14ac:dyDescent="0.3">
      <c r="S7367" s="3"/>
      <c r="T7367" s="4"/>
    </row>
    <row r="7368" spans="19:20" x14ac:dyDescent="0.3">
      <c r="S7368" s="5"/>
      <c r="T7368" s="6"/>
    </row>
    <row r="7369" spans="19:20" x14ac:dyDescent="0.3">
      <c r="S7369" s="3"/>
      <c r="T7369" s="4"/>
    </row>
    <row r="7370" spans="19:20" x14ac:dyDescent="0.3">
      <c r="S7370" s="5"/>
      <c r="T7370" s="6"/>
    </row>
    <row r="7371" spans="19:20" x14ac:dyDescent="0.3">
      <c r="S7371" s="3"/>
      <c r="T7371" s="4"/>
    </row>
    <row r="7372" spans="19:20" x14ac:dyDescent="0.3">
      <c r="S7372" s="5"/>
      <c r="T7372" s="6"/>
    </row>
    <row r="7373" spans="19:20" x14ac:dyDescent="0.3">
      <c r="S7373" s="3"/>
      <c r="T7373" s="4"/>
    </row>
    <row r="7374" spans="19:20" x14ac:dyDescent="0.3">
      <c r="S7374" s="5"/>
      <c r="T7374" s="6"/>
    </row>
    <row r="7375" spans="19:20" x14ac:dyDescent="0.3">
      <c r="S7375" s="3"/>
      <c r="T7375" s="4"/>
    </row>
    <row r="7376" spans="19:20" x14ac:dyDescent="0.3">
      <c r="S7376" s="5"/>
      <c r="T7376" s="6"/>
    </row>
    <row r="7377" spans="19:20" x14ac:dyDescent="0.3">
      <c r="S7377" s="3"/>
      <c r="T7377" s="4"/>
    </row>
    <row r="7378" spans="19:20" x14ac:dyDescent="0.3">
      <c r="S7378" s="5"/>
      <c r="T7378" s="6"/>
    </row>
    <row r="7379" spans="19:20" x14ac:dyDescent="0.3">
      <c r="S7379" s="3"/>
      <c r="T7379" s="4"/>
    </row>
    <row r="7380" spans="19:20" x14ac:dyDescent="0.3">
      <c r="S7380" s="5"/>
      <c r="T7380" s="6"/>
    </row>
    <row r="7381" spans="19:20" x14ac:dyDescent="0.3">
      <c r="S7381" s="3"/>
      <c r="T7381" s="4"/>
    </row>
    <row r="7382" spans="19:20" x14ac:dyDescent="0.3">
      <c r="S7382" s="5"/>
      <c r="T7382" s="6"/>
    </row>
    <row r="7383" spans="19:20" x14ac:dyDescent="0.3">
      <c r="S7383" s="3"/>
      <c r="T7383" s="4"/>
    </row>
    <row r="7384" spans="19:20" x14ac:dyDescent="0.3">
      <c r="S7384" s="5"/>
      <c r="T7384" s="6"/>
    </row>
    <row r="7385" spans="19:20" x14ac:dyDescent="0.3">
      <c r="S7385" s="3"/>
      <c r="T7385" s="4"/>
    </row>
    <row r="7386" spans="19:20" x14ac:dyDescent="0.3">
      <c r="S7386" s="5"/>
      <c r="T7386" s="6"/>
    </row>
    <row r="7387" spans="19:20" x14ac:dyDescent="0.3">
      <c r="S7387" s="3"/>
      <c r="T7387" s="4"/>
    </row>
    <row r="7388" spans="19:20" x14ac:dyDescent="0.3">
      <c r="S7388" s="5"/>
      <c r="T7388" s="6"/>
    </row>
    <row r="7389" spans="19:20" x14ac:dyDescent="0.3">
      <c r="S7389" s="3"/>
      <c r="T7389" s="4"/>
    </row>
    <row r="7390" spans="19:20" x14ac:dyDescent="0.3">
      <c r="S7390" s="5"/>
      <c r="T7390" s="6"/>
    </row>
    <row r="7391" spans="19:20" x14ac:dyDescent="0.3">
      <c r="S7391" s="3"/>
      <c r="T7391" s="4"/>
    </row>
    <row r="7392" spans="19:20" x14ac:dyDescent="0.3">
      <c r="S7392" s="5"/>
      <c r="T7392" s="6"/>
    </row>
    <row r="7393" spans="19:20" x14ac:dyDescent="0.3">
      <c r="S7393" s="3"/>
      <c r="T7393" s="4"/>
    </row>
    <row r="7394" spans="19:20" x14ac:dyDescent="0.3">
      <c r="S7394" s="5"/>
      <c r="T7394" s="6"/>
    </row>
    <row r="7395" spans="19:20" x14ac:dyDescent="0.3">
      <c r="S7395" s="3"/>
      <c r="T7395" s="4"/>
    </row>
    <row r="7396" spans="19:20" x14ac:dyDescent="0.3">
      <c r="S7396" s="5"/>
      <c r="T7396" s="6"/>
    </row>
    <row r="7397" spans="19:20" x14ac:dyDescent="0.3">
      <c r="S7397" s="3"/>
      <c r="T7397" s="4"/>
    </row>
    <row r="7398" spans="19:20" x14ac:dyDescent="0.3">
      <c r="S7398" s="5"/>
      <c r="T7398" s="6"/>
    </row>
    <row r="7399" spans="19:20" x14ac:dyDescent="0.3">
      <c r="S7399" s="3"/>
      <c r="T7399" s="4"/>
    </row>
    <row r="7400" spans="19:20" x14ac:dyDescent="0.3">
      <c r="S7400" s="5"/>
      <c r="T7400" s="6"/>
    </row>
    <row r="7401" spans="19:20" x14ac:dyDescent="0.3">
      <c r="S7401" s="3"/>
      <c r="T7401" s="4"/>
    </row>
    <row r="7402" spans="19:20" x14ac:dyDescent="0.3">
      <c r="S7402" s="5"/>
      <c r="T7402" s="6"/>
    </row>
    <row r="7403" spans="19:20" x14ac:dyDescent="0.3">
      <c r="S7403" s="3"/>
      <c r="T7403" s="4"/>
    </row>
    <row r="7404" spans="19:20" x14ac:dyDescent="0.3">
      <c r="S7404" s="5"/>
      <c r="T7404" s="6"/>
    </row>
    <row r="7405" spans="19:20" x14ac:dyDescent="0.3">
      <c r="S7405" s="3"/>
      <c r="T7405" s="4"/>
    </row>
    <row r="7406" spans="19:20" x14ac:dyDescent="0.3">
      <c r="S7406" s="5"/>
      <c r="T7406" s="6"/>
    </row>
    <row r="7407" spans="19:20" x14ac:dyDescent="0.3">
      <c r="S7407" s="3"/>
      <c r="T7407" s="4"/>
    </row>
    <row r="7408" spans="19:20" x14ac:dyDescent="0.3">
      <c r="S7408" s="5"/>
      <c r="T7408" s="6"/>
    </row>
    <row r="7409" spans="19:20" x14ac:dyDescent="0.3">
      <c r="S7409" s="3"/>
      <c r="T7409" s="4"/>
    </row>
    <row r="7410" spans="19:20" x14ac:dyDescent="0.3">
      <c r="S7410" s="5"/>
      <c r="T7410" s="6"/>
    </row>
    <row r="7411" spans="19:20" x14ac:dyDescent="0.3">
      <c r="S7411" s="3"/>
      <c r="T7411" s="4"/>
    </row>
    <row r="7412" spans="19:20" x14ac:dyDescent="0.3">
      <c r="S7412" s="5"/>
      <c r="T7412" s="6"/>
    </row>
    <row r="7413" spans="19:20" x14ac:dyDescent="0.3">
      <c r="S7413" s="3"/>
      <c r="T7413" s="4"/>
    </row>
    <row r="7414" spans="19:20" x14ac:dyDescent="0.3">
      <c r="S7414" s="5"/>
      <c r="T7414" s="6"/>
    </row>
    <row r="7415" spans="19:20" x14ac:dyDescent="0.3">
      <c r="S7415" s="3"/>
      <c r="T7415" s="4"/>
    </row>
    <row r="7416" spans="19:20" x14ac:dyDescent="0.3">
      <c r="S7416" s="5"/>
      <c r="T7416" s="6"/>
    </row>
    <row r="7417" spans="19:20" x14ac:dyDescent="0.3">
      <c r="S7417" s="3"/>
      <c r="T7417" s="4"/>
    </row>
    <row r="7418" spans="19:20" x14ac:dyDescent="0.3">
      <c r="S7418" s="5"/>
      <c r="T7418" s="6"/>
    </row>
    <row r="7419" spans="19:20" x14ac:dyDescent="0.3">
      <c r="S7419" s="3"/>
      <c r="T7419" s="4"/>
    </row>
    <row r="7420" spans="19:20" x14ac:dyDescent="0.3">
      <c r="S7420" s="5"/>
      <c r="T7420" s="6"/>
    </row>
    <row r="7421" spans="19:20" x14ac:dyDescent="0.3">
      <c r="S7421" s="3"/>
      <c r="T7421" s="4"/>
    </row>
    <row r="7422" spans="19:20" x14ac:dyDescent="0.3">
      <c r="S7422" s="5"/>
      <c r="T7422" s="6"/>
    </row>
    <row r="7423" spans="19:20" x14ac:dyDescent="0.3">
      <c r="S7423" s="3"/>
      <c r="T7423" s="4"/>
    </row>
    <row r="7424" spans="19:20" x14ac:dyDescent="0.3">
      <c r="S7424" s="5"/>
      <c r="T7424" s="6"/>
    </row>
    <row r="7425" spans="19:20" x14ac:dyDescent="0.3">
      <c r="S7425" s="3"/>
      <c r="T7425" s="4"/>
    </row>
    <row r="7426" spans="19:20" x14ac:dyDescent="0.3">
      <c r="S7426" s="5"/>
      <c r="T7426" s="6"/>
    </row>
    <row r="7427" spans="19:20" x14ac:dyDescent="0.3">
      <c r="S7427" s="3"/>
      <c r="T7427" s="4"/>
    </row>
    <row r="7428" spans="19:20" x14ac:dyDescent="0.3">
      <c r="S7428" s="5"/>
      <c r="T7428" s="6"/>
    </row>
    <row r="7429" spans="19:20" x14ac:dyDescent="0.3">
      <c r="S7429" s="3"/>
      <c r="T7429" s="4"/>
    </row>
    <row r="7430" spans="19:20" x14ac:dyDescent="0.3">
      <c r="S7430" s="5"/>
      <c r="T7430" s="6"/>
    </row>
    <row r="7431" spans="19:20" x14ac:dyDescent="0.3">
      <c r="S7431" s="3"/>
      <c r="T7431" s="4"/>
    </row>
    <row r="7432" spans="19:20" x14ac:dyDescent="0.3">
      <c r="S7432" s="5"/>
      <c r="T7432" s="6"/>
    </row>
    <row r="7433" spans="19:20" x14ac:dyDescent="0.3">
      <c r="S7433" s="3"/>
      <c r="T7433" s="4"/>
    </row>
    <row r="7434" spans="19:20" x14ac:dyDescent="0.3">
      <c r="S7434" s="5"/>
      <c r="T7434" s="6"/>
    </row>
    <row r="7435" spans="19:20" x14ac:dyDescent="0.3">
      <c r="S7435" s="3"/>
      <c r="T7435" s="4"/>
    </row>
    <row r="7436" spans="19:20" x14ac:dyDescent="0.3">
      <c r="S7436" s="5"/>
      <c r="T7436" s="6"/>
    </row>
    <row r="7437" spans="19:20" x14ac:dyDescent="0.3">
      <c r="S7437" s="3"/>
      <c r="T7437" s="4"/>
    </row>
    <row r="7438" spans="19:20" x14ac:dyDescent="0.3">
      <c r="S7438" s="5"/>
      <c r="T7438" s="6"/>
    </row>
    <row r="7439" spans="19:20" x14ac:dyDescent="0.3">
      <c r="S7439" s="3"/>
      <c r="T7439" s="4"/>
    </row>
    <row r="7440" spans="19:20" x14ac:dyDescent="0.3">
      <c r="S7440" s="5"/>
      <c r="T7440" s="6"/>
    </row>
    <row r="7441" spans="19:20" x14ac:dyDescent="0.3">
      <c r="S7441" s="3"/>
      <c r="T7441" s="4"/>
    </row>
    <row r="7442" spans="19:20" x14ac:dyDescent="0.3">
      <c r="S7442" s="5"/>
      <c r="T7442" s="6"/>
    </row>
    <row r="7443" spans="19:20" x14ac:dyDescent="0.3">
      <c r="S7443" s="3"/>
      <c r="T7443" s="4"/>
    </row>
    <row r="7444" spans="19:20" x14ac:dyDescent="0.3">
      <c r="S7444" s="5"/>
      <c r="T7444" s="6"/>
    </row>
    <row r="7445" spans="19:20" x14ac:dyDescent="0.3">
      <c r="S7445" s="3"/>
      <c r="T7445" s="4"/>
    </row>
    <row r="7446" spans="19:20" x14ac:dyDescent="0.3">
      <c r="S7446" s="5"/>
      <c r="T7446" s="6"/>
    </row>
    <row r="7447" spans="19:20" x14ac:dyDescent="0.3">
      <c r="S7447" s="3"/>
      <c r="T7447" s="4"/>
    </row>
    <row r="7448" spans="19:20" x14ac:dyDescent="0.3">
      <c r="S7448" s="5"/>
      <c r="T7448" s="6"/>
    </row>
    <row r="7449" spans="19:20" x14ac:dyDescent="0.3">
      <c r="S7449" s="3"/>
      <c r="T7449" s="4"/>
    </row>
    <row r="7450" spans="19:20" x14ac:dyDescent="0.3">
      <c r="S7450" s="5"/>
      <c r="T7450" s="6"/>
    </row>
    <row r="7451" spans="19:20" x14ac:dyDescent="0.3">
      <c r="S7451" s="3"/>
      <c r="T7451" s="4"/>
    </row>
    <row r="7452" spans="19:20" x14ac:dyDescent="0.3">
      <c r="S7452" s="5"/>
      <c r="T7452" s="6"/>
    </row>
    <row r="7453" spans="19:20" x14ac:dyDescent="0.3">
      <c r="S7453" s="3"/>
      <c r="T7453" s="4"/>
    </row>
    <row r="7454" spans="19:20" x14ac:dyDescent="0.3">
      <c r="S7454" s="5"/>
      <c r="T7454" s="6"/>
    </row>
    <row r="7455" spans="19:20" x14ac:dyDescent="0.3">
      <c r="S7455" s="3"/>
      <c r="T7455" s="4"/>
    </row>
    <row r="7456" spans="19:20" x14ac:dyDescent="0.3">
      <c r="S7456" s="5"/>
      <c r="T7456" s="6"/>
    </row>
    <row r="7457" spans="19:20" x14ac:dyDescent="0.3">
      <c r="S7457" s="3"/>
      <c r="T7457" s="4"/>
    </row>
    <row r="7458" spans="19:20" x14ac:dyDescent="0.3">
      <c r="S7458" s="5"/>
      <c r="T7458" s="6"/>
    </row>
    <row r="7459" spans="19:20" x14ac:dyDescent="0.3">
      <c r="S7459" s="3"/>
      <c r="T7459" s="4"/>
    </row>
    <row r="7460" spans="19:20" x14ac:dyDescent="0.3">
      <c r="S7460" s="5"/>
      <c r="T7460" s="6"/>
    </row>
    <row r="7461" spans="19:20" x14ac:dyDescent="0.3">
      <c r="S7461" s="3"/>
      <c r="T7461" s="4"/>
    </row>
    <row r="7462" spans="19:20" x14ac:dyDescent="0.3">
      <c r="S7462" s="5"/>
      <c r="T7462" s="6"/>
    </row>
    <row r="7463" spans="19:20" x14ac:dyDescent="0.3">
      <c r="S7463" s="3"/>
      <c r="T7463" s="4"/>
    </row>
    <row r="7464" spans="19:20" x14ac:dyDescent="0.3">
      <c r="S7464" s="5"/>
      <c r="T7464" s="6"/>
    </row>
    <row r="7465" spans="19:20" x14ac:dyDescent="0.3">
      <c r="S7465" s="3"/>
      <c r="T7465" s="4"/>
    </row>
    <row r="7466" spans="19:20" x14ac:dyDescent="0.3">
      <c r="S7466" s="5"/>
      <c r="T7466" s="6"/>
    </row>
    <row r="7467" spans="19:20" x14ac:dyDescent="0.3">
      <c r="S7467" s="3"/>
      <c r="T7467" s="4"/>
    </row>
    <row r="7468" spans="19:20" x14ac:dyDescent="0.3">
      <c r="S7468" s="5"/>
      <c r="T7468" s="6"/>
    </row>
    <row r="7469" spans="19:20" x14ac:dyDescent="0.3">
      <c r="S7469" s="3"/>
      <c r="T7469" s="4"/>
    </row>
    <row r="7470" spans="19:20" x14ac:dyDescent="0.3">
      <c r="S7470" s="5"/>
      <c r="T7470" s="6"/>
    </row>
    <row r="7471" spans="19:20" x14ac:dyDescent="0.3">
      <c r="S7471" s="3"/>
      <c r="T7471" s="4"/>
    </row>
    <row r="7472" spans="19:20" x14ac:dyDescent="0.3">
      <c r="S7472" s="5"/>
      <c r="T7472" s="6"/>
    </row>
    <row r="7473" spans="19:20" x14ac:dyDescent="0.3">
      <c r="S7473" s="3"/>
      <c r="T7473" s="4"/>
    </row>
    <row r="7474" spans="19:20" x14ac:dyDescent="0.3">
      <c r="S7474" s="5"/>
      <c r="T7474" s="6"/>
    </row>
    <row r="7475" spans="19:20" x14ac:dyDescent="0.3">
      <c r="S7475" s="3"/>
      <c r="T7475" s="4"/>
    </row>
    <row r="7476" spans="19:20" x14ac:dyDescent="0.3">
      <c r="S7476" s="5"/>
      <c r="T7476" s="6"/>
    </row>
    <row r="7477" spans="19:20" x14ac:dyDescent="0.3">
      <c r="S7477" s="3"/>
      <c r="T7477" s="4"/>
    </row>
    <row r="7478" spans="19:20" x14ac:dyDescent="0.3">
      <c r="S7478" s="5"/>
      <c r="T7478" s="6"/>
    </row>
    <row r="7479" spans="19:20" x14ac:dyDescent="0.3">
      <c r="S7479" s="3"/>
      <c r="T7479" s="4"/>
    </row>
    <row r="7480" spans="19:20" x14ac:dyDescent="0.3">
      <c r="S7480" s="5"/>
      <c r="T7480" s="6"/>
    </row>
    <row r="7481" spans="19:20" x14ac:dyDescent="0.3">
      <c r="S7481" s="3"/>
      <c r="T7481" s="4"/>
    </row>
    <row r="7482" spans="19:20" x14ac:dyDescent="0.3">
      <c r="S7482" s="5"/>
      <c r="T7482" s="6"/>
    </row>
    <row r="7483" spans="19:20" x14ac:dyDescent="0.3">
      <c r="S7483" s="3"/>
      <c r="T7483" s="4"/>
    </row>
    <row r="7484" spans="19:20" x14ac:dyDescent="0.3">
      <c r="S7484" s="5"/>
      <c r="T7484" s="6"/>
    </row>
    <row r="7485" spans="19:20" x14ac:dyDescent="0.3">
      <c r="S7485" s="3"/>
      <c r="T7485" s="4"/>
    </row>
    <row r="7486" spans="19:20" x14ac:dyDescent="0.3">
      <c r="S7486" s="5"/>
      <c r="T7486" s="6"/>
    </row>
    <row r="7487" spans="19:20" x14ac:dyDescent="0.3">
      <c r="S7487" s="3"/>
      <c r="T7487" s="4"/>
    </row>
    <row r="7488" spans="19:20" x14ac:dyDescent="0.3">
      <c r="S7488" s="5"/>
      <c r="T7488" s="6"/>
    </row>
    <row r="7489" spans="19:20" x14ac:dyDescent="0.3">
      <c r="S7489" s="3"/>
      <c r="T7489" s="4"/>
    </row>
    <row r="7490" spans="19:20" x14ac:dyDescent="0.3">
      <c r="S7490" s="5"/>
      <c r="T7490" s="6"/>
    </row>
    <row r="7491" spans="19:20" x14ac:dyDescent="0.3">
      <c r="S7491" s="3"/>
      <c r="T7491" s="4"/>
    </row>
    <row r="7492" spans="19:20" x14ac:dyDescent="0.3">
      <c r="S7492" s="5"/>
      <c r="T7492" s="6"/>
    </row>
    <row r="7493" spans="19:20" x14ac:dyDescent="0.3">
      <c r="S7493" s="3"/>
      <c r="T7493" s="4"/>
    </row>
    <row r="7494" spans="19:20" x14ac:dyDescent="0.3">
      <c r="S7494" s="5"/>
      <c r="T7494" s="6"/>
    </row>
    <row r="7495" spans="19:20" x14ac:dyDescent="0.3">
      <c r="S7495" s="3"/>
      <c r="T7495" s="4"/>
    </row>
    <row r="7496" spans="19:20" x14ac:dyDescent="0.3">
      <c r="S7496" s="5"/>
      <c r="T7496" s="6"/>
    </row>
    <row r="7497" spans="19:20" x14ac:dyDescent="0.3">
      <c r="S7497" s="3"/>
      <c r="T7497" s="4"/>
    </row>
    <row r="7498" spans="19:20" x14ac:dyDescent="0.3">
      <c r="S7498" s="5"/>
      <c r="T7498" s="6"/>
    </row>
    <row r="7499" spans="19:20" x14ac:dyDescent="0.3">
      <c r="S7499" s="3"/>
      <c r="T7499" s="4"/>
    </row>
    <row r="7500" spans="19:20" x14ac:dyDescent="0.3">
      <c r="S7500" s="5"/>
      <c r="T7500" s="6"/>
    </row>
    <row r="7501" spans="19:20" x14ac:dyDescent="0.3">
      <c r="S7501" s="3"/>
      <c r="T7501" s="4"/>
    </row>
    <row r="7502" spans="19:20" x14ac:dyDescent="0.3">
      <c r="S7502" s="5"/>
      <c r="T7502" s="6"/>
    </row>
    <row r="7503" spans="19:20" x14ac:dyDescent="0.3">
      <c r="S7503" s="3"/>
      <c r="T7503" s="4"/>
    </row>
    <row r="7504" spans="19:20" x14ac:dyDescent="0.3">
      <c r="S7504" s="5"/>
      <c r="T7504" s="6"/>
    </row>
    <row r="7505" spans="19:20" x14ac:dyDescent="0.3">
      <c r="S7505" s="3"/>
      <c r="T7505" s="4"/>
    </row>
    <row r="7506" spans="19:20" x14ac:dyDescent="0.3">
      <c r="S7506" s="5"/>
      <c r="T7506" s="6"/>
    </row>
    <row r="7507" spans="19:20" x14ac:dyDescent="0.3">
      <c r="S7507" s="3"/>
      <c r="T7507" s="4"/>
    </row>
    <row r="7508" spans="19:20" x14ac:dyDescent="0.3">
      <c r="S7508" s="5"/>
      <c r="T7508" s="6"/>
    </row>
    <row r="7509" spans="19:20" x14ac:dyDescent="0.3">
      <c r="S7509" s="3"/>
      <c r="T7509" s="4"/>
    </row>
    <row r="7510" spans="19:20" x14ac:dyDescent="0.3">
      <c r="S7510" s="5"/>
      <c r="T7510" s="6"/>
    </row>
    <row r="7511" spans="19:20" x14ac:dyDescent="0.3">
      <c r="S7511" s="3"/>
      <c r="T7511" s="4"/>
    </row>
    <row r="7512" spans="19:20" x14ac:dyDescent="0.3">
      <c r="S7512" s="5"/>
      <c r="T7512" s="6"/>
    </row>
    <row r="7513" spans="19:20" x14ac:dyDescent="0.3">
      <c r="S7513" s="3"/>
      <c r="T7513" s="4"/>
    </row>
    <row r="7514" spans="19:20" x14ac:dyDescent="0.3">
      <c r="S7514" s="5"/>
      <c r="T7514" s="6"/>
    </row>
    <row r="7515" spans="19:20" x14ac:dyDescent="0.3">
      <c r="S7515" s="3"/>
      <c r="T7515" s="4"/>
    </row>
    <row r="7516" spans="19:20" x14ac:dyDescent="0.3">
      <c r="S7516" s="5"/>
      <c r="T7516" s="6"/>
    </row>
    <row r="7517" spans="19:20" x14ac:dyDescent="0.3">
      <c r="S7517" s="3"/>
      <c r="T7517" s="4"/>
    </row>
    <row r="7518" spans="19:20" x14ac:dyDescent="0.3">
      <c r="S7518" s="5"/>
      <c r="T7518" s="6"/>
    </row>
    <row r="7519" spans="19:20" x14ac:dyDescent="0.3">
      <c r="S7519" s="3"/>
      <c r="T7519" s="4"/>
    </row>
    <row r="7520" spans="19:20" x14ac:dyDescent="0.3">
      <c r="S7520" s="5"/>
      <c r="T7520" s="6"/>
    </row>
    <row r="7521" spans="19:20" x14ac:dyDescent="0.3">
      <c r="S7521" s="3"/>
      <c r="T7521" s="4"/>
    </row>
    <row r="7522" spans="19:20" x14ac:dyDescent="0.3">
      <c r="S7522" s="5"/>
      <c r="T7522" s="6"/>
    </row>
    <row r="7523" spans="19:20" x14ac:dyDescent="0.3">
      <c r="S7523" s="3"/>
      <c r="T7523" s="4"/>
    </row>
    <row r="7524" spans="19:20" x14ac:dyDescent="0.3">
      <c r="S7524" s="5"/>
      <c r="T7524" s="6"/>
    </row>
    <row r="7525" spans="19:20" x14ac:dyDescent="0.3">
      <c r="S7525" s="3"/>
      <c r="T7525" s="4"/>
    </row>
    <row r="7526" spans="19:20" x14ac:dyDescent="0.3">
      <c r="S7526" s="5"/>
      <c r="T7526" s="6"/>
    </row>
    <row r="7527" spans="19:20" x14ac:dyDescent="0.3">
      <c r="S7527" s="3"/>
      <c r="T7527" s="4"/>
    </row>
    <row r="7528" spans="19:20" x14ac:dyDescent="0.3">
      <c r="S7528" s="5"/>
      <c r="T7528" s="6"/>
    </row>
    <row r="7529" spans="19:20" x14ac:dyDescent="0.3">
      <c r="S7529" s="3"/>
      <c r="T7529" s="4"/>
    </row>
    <row r="7530" spans="19:20" x14ac:dyDescent="0.3">
      <c r="S7530" s="5"/>
      <c r="T7530" s="6"/>
    </row>
    <row r="7531" spans="19:20" x14ac:dyDescent="0.3">
      <c r="S7531" s="3"/>
      <c r="T7531" s="4"/>
    </row>
    <row r="7532" spans="19:20" x14ac:dyDescent="0.3">
      <c r="S7532" s="5"/>
      <c r="T7532" s="6"/>
    </row>
    <row r="7533" spans="19:20" x14ac:dyDescent="0.3">
      <c r="S7533" s="3"/>
      <c r="T7533" s="4"/>
    </row>
    <row r="7534" spans="19:20" x14ac:dyDescent="0.3">
      <c r="S7534" s="5"/>
      <c r="T7534" s="6"/>
    </row>
    <row r="7535" spans="19:20" x14ac:dyDescent="0.3">
      <c r="S7535" s="3"/>
      <c r="T7535" s="4"/>
    </row>
    <row r="7536" spans="19:20" x14ac:dyDescent="0.3">
      <c r="S7536" s="5"/>
      <c r="T7536" s="6"/>
    </row>
    <row r="7537" spans="19:20" x14ac:dyDescent="0.3">
      <c r="S7537" s="3"/>
      <c r="T7537" s="4"/>
    </row>
    <row r="7538" spans="19:20" x14ac:dyDescent="0.3">
      <c r="S7538" s="5"/>
      <c r="T7538" s="6"/>
    </row>
    <row r="7539" spans="19:20" x14ac:dyDescent="0.3">
      <c r="S7539" s="3"/>
      <c r="T7539" s="4"/>
    </row>
    <row r="7540" spans="19:20" x14ac:dyDescent="0.3">
      <c r="S7540" s="5"/>
      <c r="T7540" s="6"/>
    </row>
    <row r="7541" spans="19:20" x14ac:dyDescent="0.3">
      <c r="S7541" s="3"/>
      <c r="T7541" s="4"/>
    </row>
    <row r="7542" spans="19:20" x14ac:dyDescent="0.3">
      <c r="S7542" s="5"/>
      <c r="T7542" s="6"/>
    </row>
    <row r="7543" spans="19:20" x14ac:dyDescent="0.3">
      <c r="S7543" s="3"/>
      <c r="T7543" s="4"/>
    </row>
    <row r="7544" spans="19:20" x14ac:dyDescent="0.3">
      <c r="S7544" s="5"/>
      <c r="T7544" s="6"/>
    </row>
    <row r="7545" spans="19:20" x14ac:dyDescent="0.3">
      <c r="S7545" s="3"/>
      <c r="T7545" s="4"/>
    </row>
    <row r="7546" spans="19:20" x14ac:dyDescent="0.3">
      <c r="S7546" s="5"/>
      <c r="T7546" s="6"/>
    </row>
    <row r="7547" spans="19:20" x14ac:dyDescent="0.3">
      <c r="S7547" s="3"/>
      <c r="T7547" s="4"/>
    </row>
    <row r="7548" spans="19:20" x14ac:dyDescent="0.3">
      <c r="S7548" s="5"/>
      <c r="T7548" s="6"/>
    </row>
    <row r="7549" spans="19:20" x14ac:dyDescent="0.3">
      <c r="S7549" s="3"/>
      <c r="T7549" s="4"/>
    </row>
    <row r="7550" spans="19:20" x14ac:dyDescent="0.3">
      <c r="S7550" s="5"/>
      <c r="T7550" s="6"/>
    </row>
    <row r="7551" spans="19:20" x14ac:dyDescent="0.3">
      <c r="S7551" s="3"/>
      <c r="T7551" s="4"/>
    </row>
    <row r="7552" spans="19:20" x14ac:dyDescent="0.3">
      <c r="S7552" s="5"/>
      <c r="T7552" s="6"/>
    </row>
    <row r="7553" spans="19:20" x14ac:dyDescent="0.3">
      <c r="S7553" s="3"/>
      <c r="T7553" s="4"/>
    </row>
    <row r="7554" spans="19:20" x14ac:dyDescent="0.3">
      <c r="S7554" s="5"/>
      <c r="T7554" s="6"/>
    </row>
    <row r="7555" spans="19:20" x14ac:dyDescent="0.3">
      <c r="S7555" s="3"/>
      <c r="T7555" s="4"/>
    </row>
    <row r="7556" spans="19:20" x14ac:dyDescent="0.3">
      <c r="S7556" s="5"/>
      <c r="T7556" s="6"/>
    </row>
    <row r="7557" spans="19:20" x14ac:dyDescent="0.3">
      <c r="S7557" s="3"/>
      <c r="T7557" s="4"/>
    </row>
    <row r="7558" spans="19:20" x14ac:dyDescent="0.3">
      <c r="S7558" s="5"/>
      <c r="T7558" s="6"/>
    </row>
    <row r="7559" spans="19:20" x14ac:dyDescent="0.3">
      <c r="S7559" s="3"/>
      <c r="T7559" s="4"/>
    </row>
    <row r="7560" spans="19:20" x14ac:dyDescent="0.3">
      <c r="S7560" s="5"/>
      <c r="T7560" s="6"/>
    </row>
    <row r="7561" spans="19:20" x14ac:dyDescent="0.3">
      <c r="S7561" s="3"/>
      <c r="T7561" s="4"/>
    </row>
    <row r="7562" spans="19:20" x14ac:dyDescent="0.3">
      <c r="S7562" s="5"/>
      <c r="T7562" s="6"/>
    </row>
    <row r="7563" spans="19:20" x14ac:dyDescent="0.3">
      <c r="S7563" s="3"/>
      <c r="T7563" s="4"/>
    </row>
    <row r="7564" spans="19:20" x14ac:dyDescent="0.3">
      <c r="S7564" s="5"/>
      <c r="T7564" s="6"/>
    </row>
    <row r="7565" spans="19:20" x14ac:dyDescent="0.3">
      <c r="S7565" s="3"/>
      <c r="T7565" s="4"/>
    </row>
    <row r="7566" spans="19:20" x14ac:dyDescent="0.3">
      <c r="S7566" s="5"/>
      <c r="T7566" s="6"/>
    </row>
    <row r="7567" spans="19:20" x14ac:dyDescent="0.3">
      <c r="S7567" s="3"/>
      <c r="T7567" s="4"/>
    </row>
    <row r="7568" spans="19:20" x14ac:dyDescent="0.3">
      <c r="S7568" s="5"/>
      <c r="T7568" s="6"/>
    </row>
    <row r="7569" spans="19:20" x14ac:dyDescent="0.3">
      <c r="S7569" s="3"/>
      <c r="T7569" s="4"/>
    </row>
    <row r="7570" spans="19:20" x14ac:dyDescent="0.3">
      <c r="S7570" s="5"/>
      <c r="T7570" s="6"/>
    </row>
    <row r="7571" spans="19:20" x14ac:dyDescent="0.3">
      <c r="S7571" s="3"/>
      <c r="T7571" s="4"/>
    </row>
    <row r="7572" spans="19:20" x14ac:dyDescent="0.3">
      <c r="S7572" s="5"/>
      <c r="T7572" s="6"/>
    </row>
    <row r="7573" spans="19:20" x14ac:dyDescent="0.3">
      <c r="S7573" s="3"/>
      <c r="T7573" s="4"/>
    </row>
    <row r="7574" spans="19:20" x14ac:dyDescent="0.3">
      <c r="S7574" s="5"/>
      <c r="T7574" s="6"/>
    </row>
    <row r="7575" spans="19:20" x14ac:dyDescent="0.3">
      <c r="S7575" s="3"/>
      <c r="T7575" s="4"/>
    </row>
    <row r="7576" spans="19:20" x14ac:dyDescent="0.3">
      <c r="S7576" s="5"/>
      <c r="T7576" s="6"/>
    </row>
    <row r="7577" spans="19:20" x14ac:dyDescent="0.3">
      <c r="S7577" s="3"/>
      <c r="T7577" s="4"/>
    </row>
    <row r="7578" spans="19:20" x14ac:dyDescent="0.3">
      <c r="S7578" s="5"/>
      <c r="T7578" s="6"/>
    </row>
    <row r="7579" spans="19:20" x14ac:dyDescent="0.3">
      <c r="S7579" s="3"/>
      <c r="T7579" s="4"/>
    </row>
    <row r="7580" spans="19:20" x14ac:dyDescent="0.3">
      <c r="S7580" s="5"/>
      <c r="T7580" s="6"/>
    </row>
    <row r="7581" spans="19:20" x14ac:dyDescent="0.3">
      <c r="S7581" s="3"/>
      <c r="T7581" s="4"/>
    </row>
    <row r="7582" spans="19:20" x14ac:dyDescent="0.3">
      <c r="S7582" s="5"/>
      <c r="T7582" s="6"/>
    </row>
    <row r="7583" spans="19:20" x14ac:dyDescent="0.3">
      <c r="S7583" s="3"/>
      <c r="T7583" s="4"/>
    </row>
    <row r="7584" spans="19:20" x14ac:dyDescent="0.3">
      <c r="S7584" s="5"/>
      <c r="T7584" s="6"/>
    </row>
    <row r="7585" spans="19:20" x14ac:dyDescent="0.3">
      <c r="S7585" s="3"/>
      <c r="T7585" s="4"/>
    </row>
    <row r="7586" spans="19:20" x14ac:dyDescent="0.3">
      <c r="S7586" s="5"/>
      <c r="T7586" s="6"/>
    </row>
    <row r="7587" spans="19:20" x14ac:dyDescent="0.3">
      <c r="S7587" s="3"/>
      <c r="T7587" s="4"/>
    </row>
    <row r="7588" spans="19:20" x14ac:dyDescent="0.3">
      <c r="S7588" s="5"/>
      <c r="T7588" s="6"/>
    </row>
    <row r="7589" spans="19:20" x14ac:dyDescent="0.3">
      <c r="S7589" s="3"/>
      <c r="T7589" s="4"/>
    </row>
    <row r="7590" spans="19:20" x14ac:dyDescent="0.3">
      <c r="S7590" s="5"/>
      <c r="T7590" s="6"/>
    </row>
    <row r="7591" spans="19:20" x14ac:dyDescent="0.3">
      <c r="S7591" s="3"/>
      <c r="T7591" s="4"/>
    </row>
    <row r="7592" spans="19:20" x14ac:dyDescent="0.3">
      <c r="S7592" s="5"/>
      <c r="T7592" s="6"/>
    </row>
    <row r="7593" spans="19:20" x14ac:dyDescent="0.3">
      <c r="S7593" s="3"/>
      <c r="T7593" s="4"/>
    </row>
    <row r="7594" spans="19:20" x14ac:dyDescent="0.3">
      <c r="S7594" s="5"/>
      <c r="T7594" s="6"/>
    </row>
    <row r="7595" spans="19:20" x14ac:dyDescent="0.3">
      <c r="S7595" s="3"/>
      <c r="T7595" s="4"/>
    </row>
    <row r="7596" spans="19:20" x14ac:dyDescent="0.3">
      <c r="S7596" s="5"/>
      <c r="T7596" s="6"/>
    </row>
    <row r="7597" spans="19:20" x14ac:dyDescent="0.3">
      <c r="S7597" s="3"/>
      <c r="T7597" s="4"/>
    </row>
    <row r="7598" spans="19:20" x14ac:dyDescent="0.3">
      <c r="S7598" s="5"/>
      <c r="T7598" s="6"/>
    </row>
    <row r="7599" spans="19:20" x14ac:dyDescent="0.3">
      <c r="S7599" s="3"/>
      <c r="T7599" s="4"/>
    </row>
    <row r="7600" spans="19:20" x14ac:dyDescent="0.3">
      <c r="S7600" s="5"/>
      <c r="T7600" s="6"/>
    </row>
    <row r="7601" spans="19:20" x14ac:dyDescent="0.3">
      <c r="S7601" s="3"/>
      <c r="T7601" s="4"/>
    </row>
    <row r="7602" spans="19:20" x14ac:dyDescent="0.3">
      <c r="S7602" s="5"/>
      <c r="T7602" s="6"/>
    </row>
    <row r="7603" spans="19:20" x14ac:dyDescent="0.3">
      <c r="S7603" s="3"/>
      <c r="T7603" s="4"/>
    </row>
    <row r="7604" spans="19:20" x14ac:dyDescent="0.3">
      <c r="S7604" s="5"/>
      <c r="T7604" s="6"/>
    </row>
    <row r="7605" spans="19:20" x14ac:dyDescent="0.3">
      <c r="S7605" s="3"/>
      <c r="T7605" s="4"/>
    </row>
    <row r="7606" spans="19:20" x14ac:dyDescent="0.3">
      <c r="S7606" s="5"/>
      <c r="T7606" s="6"/>
    </row>
    <row r="7607" spans="19:20" x14ac:dyDescent="0.3">
      <c r="S7607" s="3"/>
      <c r="T7607" s="4"/>
    </row>
    <row r="7608" spans="19:20" x14ac:dyDescent="0.3">
      <c r="S7608" s="5"/>
      <c r="T7608" s="6"/>
    </row>
    <row r="7609" spans="19:20" x14ac:dyDescent="0.3">
      <c r="S7609" s="3"/>
      <c r="T7609" s="4"/>
    </row>
    <row r="7610" spans="19:20" x14ac:dyDescent="0.3">
      <c r="S7610" s="5"/>
      <c r="T7610" s="6"/>
    </row>
    <row r="7611" spans="19:20" x14ac:dyDescent="0.3">
      <c r="S7611" s="3"/>
      <c r="T7611" s="4"/>
    </row>
    <row r="7612" spans="19:20" x14ac:dyDescent="0.3">
      <c r="S7612" s="5"/>
      <c r="T7612" s="6"/>
    </row>
    <row r="7613" spans="19:20" x14ac:dyDescent="0.3">
      <c r="S7613" s="3"/>
      <c r="T7613" s="4"/>
    </row>
    <row r="7614" spans="19:20" x14ac:dyDescent="0.3">
      <c r="S7614" s="5"/>
      <c r="T7614" s="6"/>
    </row>
    <row r="7615" spans="19:20" x14ac:dyDescent="0.3">
      <c r="S7615" s="3"/>
      <c r="T7615" s="4"/>
    </row>
    <row r="7616" spans="19:20" x14ac:dyDescent="0.3">
      <c r="S7616" s="5"/>
      <c r="T7616" s="6"/>
    </row>
    <row r="7617" spans="19:20" x14ac:dyDescent="0.3">
      <c r="S7617" s="3"/>
      <c r="T7617" s="4"/>
    </row>
    <row r="7618" spans="19:20" x14ac:dyDescent="0.3">
      <c r="S7618" s="5"/>
      <c r="T7618" s="6"/>
    </row>
    <row r="7619" spans="19:20" x14ac:dyDescent="0.3">
      <c r="S7619" s="3"/>
      <c r="T7619" s="4"/>
    </row>
    <row r="7620" spans="19:20" x14ac:dyDescent="0.3">
      <c r="S7620" s="5"/>
      <c r="T7620" s="6"/>
    </row>
    <row r="7621" spans="19:20" x14ac:dyDescent="0.3">
      <c r="S7621" s="3"/>
      <c r="T7621" s="4"/>
    </row>
    <row r="7622" spans="19:20" x14ac:dyDescent="0.3">
      <c r="S7622" s="5"/>
      <c r="T7622" s="6"/>
    </row>
    <row r="7623" spans="19:20" x14ac:dyDescent="0.3">
      <c r="S7623" s="3"/>
      <c r="T7623" s="4"/>
    </row>
    <row r="7624" spans="19:20" x14ac:dyDescent="0.3">
      <c r="S7624" s="5"/>
      <c r="T7624" s="6"/>
    </row>
    <row r="7625" spans="19:20" x14ac:dyDescent="0.3">
      <c r="S7625" s="3"/>
      <c r="T7625" s="4"/>
    </row>
    <row r="7626" spans="19:20" x14ac:dyDescent="0.3">
      <c r="S7626" s="5"/>
      <c r="T7626" s="6"/>
    </row>
    <row r="7627" spans="19:20" x14ac:dyDescent="0.3">
      <c r="S7627" s="3"/>
      <c r="T7627" s="4"/>
    </row>
    <row r="7628" spans="19:20" x14ac:dyDescent="0.3">
      <c r="S7628" s="5"/>
      <c r="T7628" s="6"/>
    </row>
    <row r="7629" spans="19:20" x14ac:dyDescent="0.3">
      <c r="S7629" s="3"/>
      <c r="T7629" s="4"/>
    </row>
    <row r="7630" spans="19:20" x14ac:dyDescent="0.3">
      <c r="S7630" s="5"/>
      <c r="T7630" s="6"/>
    </row>
    <row r="7631" spans="19:20" x14ac:dyDescent="0.3">
      <c r="S7631" s="3"/>
      <c r="T7631" s="4"/>
    </row>
    <row r="7632" spans="19:20" x14ac:dyDescent="0.3">
      <c r="S7632" s="5"/>
      <c r="T7632" s="6"/>
    </row>
    <row r="7633" spans="19:20" x14ac:dyDescent="0.3">
      <c r="S7633" s="3"/>
      <c r="T7633" s="4"/>
    </row>
    <row r="7634" spans="19:20" x14ac:dyDescent="0.3">
      <c r="S7634" s="5"/>
      <c r="T7634" s="6"/>
    </row>
    <row r="7635" spans="19:20" x14ac:dyDescent="0.3">
      <c r="S7635" s="3"/>
      <c r="T7635" s="4"/>
    </row>
    <row r="7636" spans="19:20" x14ac:dyDescent="0.3">
      <c r="S7636" s="5"/>
      <c r="T7636" s="6"/>
    </row>
    <row r="7637" spans="19:20" x14ac:dyDescent="0.3">
      <c r="S7637" s="3"/>
      <c r="T7637" s="4"/>
    </row>
    <row r="7638" spans="19:20" x14ac:dyDescent="0.3">
      <c r="S7638" s="5"/>
      <c r="T7638" s="6"/>
    </row>
    <row r="7639" spans="19:20" x14ac:dyDescent="0.3">
      <c r="S7639" s="3"/>
      <c r="T7639" s="4"/>
    </row>
    <row r="7640" spans="19:20" x14ac:dyDescent="0.3">
      <c r="S7640" s="5"/>
      <c r="T7640" s="6"/>
    </row>
    <row r="7641" spans="19:20" x14ac:dyDescent="0.3">
      <c r="S7641" s="3"/>
      <c r="T7641" s="4"/>
    </row>
    <row r="7642" spans="19:20" x14ac:dyDescent="0.3">
      <c r="S7642" s="5"/>
      <c r="T7642" s="6"/>
    </row>
    <row r="7643" spans="19:20" x14ac:dyDescent="0.3">
      <c r="S7643" s="3"/>
      <c r="T7643" s="4"/>
    </row>
    <row r="7644" spans="19:20" x14ac:dyDescent="0.3">
      <c r="S7644" s="5"/>
      <c r="T7644" s="6"/>
    </row>
    <row r="7645" spans="19:20" x14ac:dyDescent="0.3">
      <c r="S7645" s="3"/>
      <c r="T7645" s="4"/>
    </row>
    <row r="7646" spans="19:20" x14ac:dyDescent="0.3">
      <c r="S7646" s="5"/>
      <c r="T7646" s="6"/>
    </row>
    <row r="7647" spans="19:20" x14ac:dyDescent="0.3">
      <c r="S7647" s="3"/>
      <c r="T7647" s="4"/>
    </row>
    <row r="7648" spans="19:20" x14ac:dyDescent="0.3">
      <c r="S7648" s="5"/>
      <c r="T7648" s="6"/>
    </row>
    <row r="7649" spans="19:20" x14ac:dyDescent="0.3">
      <c r="S7649" s="3"/>
      <c r="T7649" s="4"/>
    </row>
    <row r="7650" spans="19:20" x14ac:dyDescent="0.3">
      <c r="S7650" s="5"/>
      <c r="T7650" s="6"/>
    </row>
    <row r="7651" spans="19:20" x14ac:dyDescent="0.3">
      <c r="S7651" s="3"/>
      <c r="T7651" s="4"/>
    </row>
    <row r="7652" spans="19:20" x14ac:dyDescent="0.3">
      <c r="S7652" s="5"/>
      <c r="T7652" s="6"/>
    </row>
    <row r="7653" spans="19:20" x14ac:dyDescent="0.3">
      <c r="S7653" s="3"/>
      <c r="T7653" s="4"/>
    </row>
    <row r="7654" spans="19:20" x14ac:dyDescent="0.3">
      <c r="S7654" s="5"/>
      <c r="T7654" s="6"/>
    </row>
    <row r="7655" spans="19:20" x14ac:dyDescent="0.3">
      <c r="S7655" s="3"/>
      <c r="T7655" s="4"/>
    </row>
    <row r="7656" spans="19:20" x14ac:dyDescent="0.3">
      <c r="S7656" s="5"/>
      <c r="T7656" s="6"/>
    </row>
    <row r="7657" spans="19:20" x14ac:dyDescent="0.3">
      <c r="S7657" s="3"/>
      <c r="T7657" s="4"/>
    </row>
    <row r="7658" spans="19:20" x14ac:dyDescent="0.3">
      <c r="S7658" s="5"/>
      <c r="T7658" s="6"/>
    </row>
    <row r="7659" spans="19:20" x14ac:dyDescent="0.3">
      <c r="S7659" s="3"/>
      <c r="T7659" s="4"/>
    </row>
    <row r="7660" spans="19:20" x14ac:dyDescent="0.3">
      <c r="S7660" s="5"/>
      <c r="T7660" s="6"/>
    </row>
    <row r="7661" spans="19:20" x14ac:dyDescent="0.3">
      <c r="S7661" s="3"/>
      <c r="T7661" s="4"/>
    </row>
    <row r="7662" spans="19:20" x14ac:dyDescent="0.3">
      <c r="S7662" s="5"/>
      <c r="T7662" s="6"/>
    </row>
    <row r="7663" spans="19:20" x14ac:dyDescent="0.3">
      <c r="S7663" s="3"/>
      <c r="T7663" s="4"/>
    </row>
    <row r="7664" spans="19:20" x14ac:dyDescent="0.3">
      <c r="S7664" s="5"/>
      <c r="T7664" s="6"/>
    </row>
    <row r="7665" spans="19:20" x14ac:dyDescent="0.3">
      <c r="S7665" s="3"/>
      <c r="T7665" s="4"/>
    </row>
    <row r="7666" spans="19:20" x14ac:dyDescent="0.3">
      <c r="S7666" s="5"/>
      <c r="T7666" s="6"/>
    </row>
    <row r="7667" spans="19:20" x14ac:dyDescent="0.3">
      <c r="S7667" s="3"/>
      <c r="T7667" s="4"/>
    </row>
    <row r="7668" spans="19:20" x14ac:dyDescent="0.3">
      <c r="S7668" s="5"/>
      <c r="T7668" s="6"/>
    </row>
    <row r="7669" spans="19:20" x14ac:dyDescent="0.3">
      <c r="S7669" s="3"/>
      <c r="T7669" s="4"/>
    </row>
    <row r="7670" spans="19:20" x14ac:dyDescent="0.3">
      <c r="S7670" s="5"/>
      <c r="T7670" s="6"/>
    </row>
    <row r="7671" spans="19:20" x14ac:dyDescent="0.3">
      <c r="S7671" s="3"/>
      <c r="T7671" s="4"/>
    </row>
    <row r="7672" spans="19:20" x14ac:dyDescent="0.3">
      <c r="S7672" s="5"/>
      <c r="T7672" s="6"/>
    </row>
    <row r="7673" spans="19:20" x14ac:dyDescent="0.3">
      <c r="S7673" s="3"/>
      <c r="T7673" s="4"/>
    </row>
    <row r="7674" spans="19:20" x14ac:dyDescent="0.3">
      <c r="S7674" s="5"/>
      <c r="T7674" s="6"/>
    </row>
    <row r="7675" spans="19:20" x14ac:dyDescent="0.3">
      <c r="S7675" s="3"/>
      <c r="T7675" s="4"/>
    </row>
    <row r="7676" spans="19:20" x14ac:dyDescent="0.3">
      <c r="S7676" s="5"/>
      <c r="T7676" s="6"/>
    </row>
    <row r="7677" spans="19:20" x14ac:dyDescent="0.3">
      <c r="S7677" s="3"/>
      <c r="T7677" s="4"/>
    </row>
    <row r="7678" spans="19:20" x14ac:dyDescent="0.3">
      <c r="S7678" s="5"/>
      <c r="T7678" s="6"/>
    </row>
    <row r="7679" spans="19:20" x14ac:dyDescent="0.3">
      <c r="S7679" s="3"/>
      <c r="T7679" s="4"/>
    </row>
    <row r="7680" spans="19:20" x14ac:dyDescent="0.3">
      <c r="S7680" s="5"/>
      <c r="T7680" s="6"/>
    </row>
    <row r="7681" spans="19:20" x14ac:dyDescent="0.3">
      <c r="S7681" s="3"/>
      <c r="T7681" s="4"/>
    </row>
    <row r="7682" spans="19:20" x14ac:dyDescent="0.3">
      <c r="S7682" s="5"/>
      <c r="T7682" s="6"/>
    </row>
    <row r="7683" spans="19:20" x14ac:dyDescent="0.3">
      <c r="S7683" s="3"/>
      <c r="T7683" s="4"/>
    </row>
    <row r="7684" spans="19:20" x14ac:dyDescent="0.3">
      <c r="S7684" s="5"/>
      <c r="T7684" s="6"/>
    </row>
    <row r="7685" spans="19:20" x14ac:dyDescent="0.3">
      <c r="S7685" s="3"/>
      <c r="T7685" s="4"/>
    </row>
    <row r="7686" spans="19:20" x14ac:dyDescent="0.3">
      <c r="S7686" s="5"/>
      <c r="T7686" s="6"/>
    </row>
    <row r="7687" spans="19:20" x14ac:dyDescent="0.3">
      <c r="S7687" s="3"/>
      <c r="T7687" s="4"/>
    </row>
    <row r="7688" spans="19:20" x14ac:dyDescent="0.3">
      <c r="S7688" s="5"/>
      <c r="T7688" s="6"/>
    </row>
    <row r="7689" spans="19:20" x14ac:dyDescent="0.3">
      <c r="S7689" s="3"/>
      <c r="T7689" s="4"/>
    </row>
    <row r="7690" spans="19:20" x14ac:dyDescent="0.3">
      <c r="S7690" s="5"/>
      <c r="T7690" s="6"/>
    </row>
    <row r="7691" spans="19:20" x14ac:dyDescent="0.3">
      <c r="S7691" s="3"/>
      <c r="T7691" s="4"/>
    </row>
    <row r="7692" spans="19:20" x14ac:dyDescent="0.3">
      <c r="S7692" s="5"/>
      <c r="T7692" s="6"/>
    </row>
    <row r="7693" spans="19:20" x14ac:dyDescent="0.3">
      <c r="S7693" s="3"/>
      <c r="T7693" s="4"/>
    </row>
    <row r="7694" spans="19:20" x14ac:dyDescent="0.3">
      <c r="S7694" s="5"/>
      <c r="T7694" s="6"/>
    </row>
    <row r="7695" spans="19:20" x14ac:dyDescent="0.3">
      <c r="S7695" s="3"/>
      <c r="T7695" s="4"/>
    </row>
    <row r="7696" spans="19:20" x14ac:dyDescent="0.3">
      <c r="S7696" s="5"/>
      <c r="T7696" s="6"/>
    </row>
    <row r="7697" spans="19:20" x14ac:dyDescent="0.3">
      <c r="S7697" s="3"/>
      <c r="T7697" s="4"/>
    </row>
    <row r="7698" spans="19:20" x14ac:dyDescent="0.3">
      <c r="S7698" s="5"/>
      <c r="T7698" s="6"/>
    </row>
    <row r="7699" spans="19:20" x14ac:dyDescent="0.3">
      <c r="S7699" s="3"/>
      <c r="T7699" s="4"/>
    </row>
    <row r="7700" spans="19:20" x14ac:dyDescent="0.3">
      <c r="S7700" s="5"/>
      <c r="T7700" s="6"/>
    </row>
    <row r="7701" spans="19:20" x14ac:dyDescent="0.3">
      <c r="S7701" s="3"/>
      <c r="T7701" s="4"/>
    </row>
    <row r="7702" spans="19:20" x14ac:dyDescent="0.3">
      <c r="S7702" s="5"/>
      <c r="T7702" s="6"/>
    </row>
    <row r="7703" spans="19:20" x14ac:dyDescent="0.3">
      <c r="S7703" s="3"/>
      <c r="T7703" s="4"/>
    </row>
    <row r="7704" spans="19:20" x14ac:dyDescent="0.3">
      <c r="S7704" s="5"/>
      <c r="T7704" s="6"/>
    </row>
    <row r="7705" spans="19:20" x14ac:dyDescent="0.3">
      <c r="S7705" s="3"/>
      <c r="T7705" s="4"/>
    </row>
    <row r="7706" spans="19:20" x14ac:dyDescent="0.3">
      <c r="S7706" s="5"/>
      <c r="T7706" s="6"/>
    </row>
    <row r="7707" spans="19:20" x14ac:dyDescent="0.3">
      <c r="S7707" s="3"/>
      <c r="T7707" s="4"/>
    </row>
    <row r="7708" spans="19:20" x14ac:dyDescent="0.3">
      <c r="S7708" s="5"/>
      <c r="T7708" s="6"/>
    </row>
    <row r="7709" spans="19:20" x14ac:dyDescent="0.3">
      <c r="S7709" s="3"/>
      <c r="T7709" s="4"/>
    </row>
    <row r="7710" spans="19:20" x14ac:dyDescent="0.3">
      <c r="S7710" s="5"/>
      <c r="T7710" s="6"/>
    </row>
    <row r="7711" spans="19:20" x14ac:dyDescent="0.3">
      <c r="S7711" s="3"/>
      <c r="T7711" s="4"/>
    </row>
    <row r="7712" spans="19:20" x14ac:dyDescent="0.3">
      <c r="S7712" s="5"/>
      <c r="T7712" s="6"/>
    </row>
    <row r="7713" spans="19:20" x14ac:dyDescent="0.3">
      <c r="S7713" s="3"/>
      <c r="T7713" s="4"/>
    </row>
    <row r="7714" spans="19:20" x14ac:dyDescent="0.3">
      <c r="S7714" s="5"/>
      <c r="T7714" s="6"/>
    </row>
    <row r="7715" spans="19:20" x14ac:dyDescent="0.3">
      <c r="S7715" s="3"/>
      <c r="T7715" s="4"/>
    </row>
    <row r="7716" spans="19:20" x14ac:dyDescent="0.3">
      <c r="S7716" s="5"/>
      <c r="T7716" s="6"/>
    </row>
    <row r="7717" spans="19:20" x14ac:dyDescent="0.3">
      <c r="S7717" s="3"/>
      <c r="T7717" s="4"/>
    </row>
    <row r="7718" spans="19:20" x14ac:dyDescent="0.3">
      <c r="S7718" s="5"/>
      <c r="T7718" s="6"/>
    </row>
    <row r="7719" spans="19:20" x14ac:dyDescent="0.3">
      <c r="S7719" s="3"/>
      <c r="T7719" s="4"/>
    </row>
    <row r="7720" spans="19:20" x14ac:dyDescent="0.3">
      <c r="S7720" s="5"/>
      <c r="T7720" s="6"/>
    </row>
    <row r="7721" spans="19:20" x14ac:dyDescent="0.3">
      <c r="S7721" s="3"/>
      <c r="T7721" s="4"/>
    </row>
    <row r="7722" spans="19:20" x14ac:dyDescent="0.3">
      <c r="S7722" s="5"/>
      <c r="T7722" s="6"/>
    </row>
    <row r="7723" spans="19:20" x14ac:dyDescent="0.3">
      <c r="S7723" s="3"/>
      <c r="T7723" s="4"/>
    </row>
    <row r="7724" spans="19:20" x14ac:dyDescent="0.3">
      <c r="S7724" s="5"/>
      <c r="T7724" s="6"/>
    </row>
    <row r="7725" spans="19:20" x14ac:dyDescent="0.3">
      <c r="S7725" s="3"/>
      <c r="T7725" s="4"/>
    </row>
    <row r="7726" spans="19:20" x14ac:dyDescent="0.3">
      <c r="S7726" s="5"/>
      <c r="T7726" s="6"/>
    </row>
    <row r="7727" spans="19:20" x14ac:dyDescent="0.3">
      <c r="S7727" s="3"/>
      <c r="T7727" s="4"/>
    </row>
    <row r="7728" spans="19:20" x14ac:dyDescent="0.3">
      <c r="S7728" s="5"/>
      <c r="T7728" s="6"/>
    </row>
    <row r="7729" spans="19:20" x14ac:dyDescent="0.3">
      <c r="S7729" s="3"/>
      <c r="T7729" s="4"/>
    </row>
    <row r="7730" spans="19:20" x14ac:dyDescent="0.3">
      <c r="S7730" s="5"/>
      <c r="T7730" s="6"/>
    </row>
    <row r="7731" spans="19:20" x14ac:dyDescent="0.3">
      <c r="S7731" s="3"/>
      <c r="T7731" s="4"/>
    </row>
    <row r="7732" spans="19:20" x14ac:dyDescent="0.3">
      <c r="S7732" s="5"/>
      <c r="T7732" s="6"/>
    </row>
    <row r="7733" spans="19:20" x14ac:dyDescent="0.3">
      <c r="S7733" s="3"/>
      <c r="T7733" s="4"/>
    </row>
    <row r="7734" spans="19:20" x14ac:dyDescent="0.3">
      <c r="S7734" s="5"/>
      <c r="T7734" s="6"/>
    </row>
    <row r="7735" spans="19:20" x14ac:dyDescent="0.3">
      <c r="S7735" s="3"/>
      <c r="T7735" s="4"/>
    </row>
    <row r="7736" spans="19:20" x14ac:dyDescent="0.3">
      <c r="S7736" s="5"/>
      <c r="T7736" s="6"/>
    </row>
    <row r="7737" spans="19:20" x14ac:dyDescent="0.3">
      <c r="S7737" s="3"/>
      <c r="T7737" s="4"/>
    </row>
    <row r="7738" spans="19:20" x14ac:dyDescent="0.3">
      <c r="S7738" s="5"/>
      <c r="T7738" s="6"/>
    </row>
    <row r="7739" spans="19:20" x14ac:dyDescent="0.3">
      <c r="S7739" s="3"/>
      <c r="T7739" s="4"/>
    </row>
    <row r="7740" spans="19:20" x14ac:dyDescent="0.3">
      <c r="S7740" s="5"/>
      <c r="T7740" s="6"/>
    </row>
    <row r="7741" spans="19:20" x14ac:dyDescent="0.3">
      <c r="S7741" s="3"/>
      <c r="T7741" s="4"/>
    </row>
    <row r="7742" spans="19:20" x14ac:dyDescent="0.3">
      <c r="S7742" s="5"/>
      <c r="T7742" s="6"/>
    </row>
    <row r="7743" spans="19:20" x14ac:dyDescent="0.3">
      <c r="S7743" s="3"/>
      <c r="T7743" s="4"/>
    </row>
    <row r="7744" spans="19:20" x14ac:dyDescent="0.3">
      <c r="S7744" s="5"/>
      <c r="T7744" s="6"/>
    </row>
    <row r="7745" spans="19:20" x14ac:dyDescent="0.3">
      <c r="S7745" s="3"/>
      <c r="T7745" s="4"/>
    </row>
    <row r="7746" spans="19:20" x14ac:dyDescent="0.3">
      <c r="S7746" s="5"/>
      <c r="T7746" s="6"/>
    </row>
    <row r="7747" spans="19:20" x14ac:dyDescent="0.3">
      <c r="S7747" s="3"/>
      <c r="T7747" s="4"/>
    </row>
    <row r="7748" spans="19:20" x14ac:dyDescent="0.3">
      <c r="S7748" s="5"/>
      <c r="T7748" s="6"/>
    </row>
    <row r="7749" spans="19:20" x14ac:dyDescent="0.3">
      <c r="S7749" s="3"/>
      <c r="T7749" s="4"/>
    </row>
    <row r="7750" spans="19:20" x14ac:dyDescent="0.3">
      <c r="S7750" s="5"/>
      <c r="T7750" s="6"/>
    </row>
    <row r="7751" spans="19:20" x14ac:dyDescent="0.3">
      <c r="S7751" s="3"/>
      <c r="T7751" s="4"/>
    </row>
    <row r="7752" spans="19:20" x14ac:dyDescent="0.3">
      <c r="S7752" s="5"/>
      <c r="T7752" s="6"/>
    </row>
    <row r="7753" spans="19:20" x14ac:dyDescent="0.3">
      <c r="S7753" s="3"/>
      <c r="T7753" s="4"/>
    </row>
    <row r="7754" spans="19:20" x14ac:dyDescent="0.3">
      <c r="S7754" s="5"/>
      <c r="T7754" s="6"/>
    </row>
    <row r="7755" spans="19:20" x14ac:dyDescent="0.3">
      <c r="S7755" s="3"/>
      <c r="T7755" s="4"/>
    </row>
    <row r="7756" spans="19:20" x14ac:dyDescent="0.3">
      <c r="S7756" s="5"/>
      <c r="T7756" s="6"/>
    </row>
    <row r="7757" spans="19:20" x14ac:dyDescent="0.3">
      <c r="S7757" s="3"/>
      <c r="T7757" s="4"/>
    </row>
    <row r="7758" spans="19:20" x14ac:dyDescent="0.3">
      <c r="S7758" s="5"/>
      <c r="T7758" s="6"/>
    </row>
    <row r="7759" spans="19:20" x14ac:dyDescent="0.3">
      <c r="S7759" s="3"/>
      <c r="T7759" s="4"/>
    </row>
    <row r="7760" spans="19:20" x14ac:dyDescent="0.3">
      <c r="S7760" s="5"/>
      <c r="T7760" s="6"/>
    </row>
    <row r="7761" spans="19:20" x14ac:dyDescent="0.3">
      <c r="S7761" s="3"/>
      <c r="T7761" s="4"/>
    </row>
    <row r="7762" spans="19:20" x14ac:dyDescent="0.3">
      <c r="S7762" s="5"/>
      <c r="T7762" s="6"/>
    </row>
    <row r="7763" spans="19:20" x14ac:dyDescent="0.3">
      <c r="S7763" s="3"/>
      <c r="T7763" s="4"/>
    </row>
    <row r="7764" spans="19:20" x14ac:dyDescent="0.3">
      <c r="S7764" s="5"/>
      <c r="T7764" s="6"/>
    </row>
    <row r="7765" spans="19:20" x14ac:dyDescent="0.3">
      <c r="S7765" s="3"/>
      <c r="T7765" s="4"/>
    </row>
    <row r="7766" spans="19:20" x14ac:dyDescent="0.3">
      <c r="S7766" s="5"/>
      <c r="T7766" s="6"/>
    </row>
    <row r="7767" spans="19:20" x14ac:dyDescent="0.3">
      <c r="S7767" s="3"/>
      <c r="T7767" s="4"/>
    </row>
    <row r="7768" spans="19:20" x14ac:dyDescent="0.3">
      <c r="S7768" s="5"/>
      <c r="T7768" s="6"/>
    </row>
    <row r="7769" spans="19:20" x14ac:dyDescent="0.3">
      <c r="S7769" s="3"/>
      <c r="T7769" s="4"/>
    </row>
    <row r="7770" spans="19:20" x14ac:dyDescent="0.3">
      <c r="S7770" s="5"/>
      <c r="T7770" s="6"/>
    </row>
    <row r="7771" spans="19:20" x14ac:dyDescent="0.3">
      <c r="S7771" s="3"/>
      <c r="T7771" s="4"/>
    </row>
    <row r="7772" spans="19:20" x14ac:dyDescent="0.3">
      <c r="S7772" s="5"/>
      <c r="T7772" s="6"/>
    </row>
    <row r="7773" spans="19:20" x14ac:dyDescent="0.3">
      <c r="S7773" s="3"/>
      <c r="T7773" s="4"/>
    </row>
    <row r="7774" spans="19:20" x14ac:dyDescent="0.3">
      <c r="S7774" s="5"/>
      <c r="T7774" s="6"/>
    </row>
    <row r="7775" spans="19:20" x14ac:dyDescent="0.3">
      <c r="S7775" s="3"/>
      <c r="T7775" s="4"/>
    </row>
    <row r="7776" spans="19:20" x14ac:dyDescent="0.3">
      <c r="S7776" s="5"/>
      <c r="T7776" s="6"/>
    </row>
    <row r="7777" spans="19:20" x14ac:dyDescent="0.3">
      <c r="S7777" s="3"/>
      <c r="T7777" s="4"/>
    </row>
    <row r="7778" spans="19:20" x14ac:dyDescent="0.3">
      <c r="S7778" s="5"/>
      <c r="T7778" s="6"/>
    </row>
    <row r="7779" spans="19:20" x14ac:dyDescent="0.3">
      <c r="S7779" s="3"/>
      <c r="T7779" s="4"/>
    </row>
    <row r="7780" spans="19:20" x14ac:dyDescent="0.3">
      <c r="S7780" s="5"/>
      <c r="T7780" s="6"/>
    </row>
    <row r="7781" spans="19:20" x14ac:dyDescent="0.3">
      <c r="S7781" s="3"/>
      <c r="T7781" s="4"/>
    </row>
    <row r="7782" spans="19:20" x14ac:dyDescent="0.3">
      <c r="S7782" s="5"/>
      <c r="T7782" s="6"/>
    </row>
    <row r="7783" spans="19:20" x14ac:dyDescent="0.3">
      <c r="S7783" s="3"/>
      <c r="T7783" s="4"/>
    </row>
    <row r="7784" spans="19:20" x14ac:dyDescent="0.3">
      <c r="S7784" s="5"/>
      <c r="T7784" s="6"/>
    </row>
    <row r="7785" spans="19:20" x14ac:dyDescent="0.3">
      <c r="S7785" s="3"/>
      <c r="T7785" s="4"/>
    </row>
    <row r="7786" spans="19:20" x14ac:dyDescent="0.3">
      <c r="S7786" s="5"/>
      <c r="T7786" s="6"/>
    </row>
    <row r="7787" spans="19:20" x14ac:dyDescent="0.3">
      <c r="S7787" s="3"/>
      <c r="T7787" s="4"/>
    </row>
    <row r="7788" spans="19:20" x14ac:dyDescent="0.3">
      <c r="S7788" s="5"/>
      <c r="T7788" s="6"/>
    </row>
    <row r="7789" spans="19:20" x14ac:dyDescent="0.3">
      <c r="S7789" s="3"/>
      <c r="T7789" s="4"/>
    </row>
    <row r="7790" spans="19:20" x14ac:dyDescent="0.3">
      <c r="S7790" s="5"/>
      <c r="T7790" s="6"/>
    </row>
    <row r="7791" spans="19:20" x14ac:dyDescent="0.3">
      <c r="S7791" s="3"/>
      <c r="T7791" s="4"/>
    </row>
    <row r="7792" spans="19:20" x14ac:dyDescent="0.3">
      <c r="S7792" s="5"/>
      <c r="T7792" s="6"/>
    </row>
    <row r="7793" spans="19:20" x14ac:dyDescent="0.3">
      <c r="S7793" s="3"/>
      <c r="T7793" s="4"/>
    </row>
    <row r="7794" spans="19:20" x14ac:dyDescent="0.3">
      <c r="S7794" s="5"/>
      <c r="T7794" s="6"/>
    </row>
    <row r="7795" spans="19:20" x14ac:dyDescent="0.3">
      <c r="S7795" s="3"/>
      <c r="T7795" s="4"/>
    </row>
    <row r="7796" spans="19:20" x14ac:dyDescent="0.3">
      <c r="S7796" s="5"/>
      <c r="T7796" s="6"/>
    </row>
    <row r="7797" spans="19:20" x14ac:dyDescent="0.3">
      <c r="S7797" s="3"/>
      <c r="T7797" s="4"/>
    </row>
    <row r="7798" spans="19:20" x14ac:dyDescent="0.3">
      <c r="S7798" s="5"/>
      <c r="T7798" s="6"/>
    </row>
    <row r="7799" spans="19:20" x14ac:dyDescent="0.3">
      <c r="S7799" s="3"/>
      <c r="T7799" s="4"/>
    </row>
    <row r="7800" spans="19:20" x14ac:dyDescent="0.3">
      <c r="S7800" s="5"/>
      <c r="T7800" s="6"/>
    </row>
    <row r="7801" spans="19:20" x14ac:dyDescent="0.3">
      <c r="S7801" s="3"/>
      <c r="T7801" s="4"/>
    </row>
    <row r="7802" spans="19:20" x14ac:dyDescent="0.3">
      <c r="S7802" s="5"/>
      <c r="T7802" s="6"/>
    </row>
    <row r="7803" spans="19:20" x14ac:dyDescent="0.3">
      <c r="S7803" s="3"/>
      <c r="T7803" s="4"/>
    </row>
    <row r="7804" spans="19:20" x14ac:dyDescent="0.3">
      <c r="S7804" s="5"/>
      <c r="T7804" s="6"/>
    </row>
    <row r="7805" spans="19:20" x14ac:dyDescent="0.3">
      <c r="S7805" s="3"/>
      <c r="T7805" s="4"/>
    </row>
    <row r="7806" spans="19:20" x14ac:dyDescent="0.3">
      <c r="S7806" s="5"/>
      <c r="T7806" s="6"/>
    </row>
    <row r="7807" spans="19:20" x14ac:dyDescent="0.3">
      <c r="S7807" s="3"/>
      <c r="T7807" s="4"/>
    </row>
    <row r="7808" spans="19:20" x14ac:dyDescent="0.3">
      <c r="S7808" s="5"/>
      <c r="T7808" s="6"/>
    </row>
    <row r="7809" spans="19:20" x14ac:dyDescent="0.3">
      <c r="S7809" s="3"/>
      <c r="T7809" s="4"/>
    </row>
    <row r="7810" spans="19:20" x14ac:dyDescent="0.3">
      <c r="S7810" s="5"/>
      <c r="T7810" s="6"/>
    </row>
    <row r="7811" spans="19:20" x14ac:dyDescent="0.3">
      <c r="S7811" s="3"/>
      <c r="T7811" s="4"/>
    </row>
    <row r="7812" spans="19:20" x14ac:dyDescent="0.3">
      <c r="S7812" s="5"/>
      <c r="T7812" s="6"/>
    </row>
    <row r="7813" spans="19:20" x14ac:dyDescent="0.3">
      <c r="S7813" s="3"/>
      <c r="T7813" s="4"/>
    </row>
    <row r="7814" spans="19:20" x14ac:dyDescent="0.3">
      <c r="S7814" s="5"/>
      <c r="T7814" s="6"/>
    </row>
    <row r="7815" spans="19:20" x14ac:dyDescent="0.3">
      <c r="S7815" s="3"/>
      <c r="T7815" s="4"/>
    </row>
    <row r="7816" spans="19:20" x14ac:dyDescent="0.3">
      <c r="S7816" s="5"/>
      <c r="T7816" s="6"/>
    </row>
    <row r="7817" spans="19:20" x14ac:dyDescent="0.3">
      <c r="S7817" s="3"/>
      <c r="T7817" s="4"/>
    </row>
    <row r="7818" spans="19:20" x14ac:dyDescent="0.3">
      <c r="S7818" s="5"/>
      <c r="T7818" s="6"/>
    </row>
    <row r="7819" spans="19:20" x14ac:dyDescent="0.3">
      <c r="S7819" s="3"/>
      <c r="T7819" s="4"/>
    </row>
    <row r="7820" spans="19:20" x14ac:dyDescent="0.3">
      <c r="S7820" s="5"/>
      <c r="T7820" s="6"/>
    </row>
    <row r="7821" spans="19:20" x14ac:dyDescent="0.3">
      <c r="S7821" s="3"/>
      <c r="T7821" s="4"/>
    </row>
    <row r="7822" spans="19:20" x14ac:dyDescent="0.3">
      <c r="S7822" s="5"/>
      <c r="T7822" s="6"/>
    </row>
    <row r="7823" spans="19:20" x14ac:dyDescent="0.3">
      <c r="S7823" s="3"/>
      <c r="T7823" s="4"/>
    </row>
    <row r="7824" spans="19:20" x14ac:dyDescent="0.3">
      <c r="S7824" s="5"/>
      <c r="T7824" s="6"/>
    </row>
    <row r="7825" spans="19:20" x14ac:dyDescent="0.3">
      <c r="S7825" s="3"/>
      <c r="T7825" s="4"/>
    </row>
    <row r="7826" spans="19:20" x14ac:dyDescent="0.3">
      <c r="S7826" s="5"/>
      <c r="T7826" s="6"/>
    </row>
    <row r="7827" spans="19:20" x14ac:dyDescent="0.3">
      <c r="S7827" s="3"/>
      <c r="T7827" s="4"/>
    </row>
    <row r="7828" spans="19:20" x14ac:dyDescent="0.3">
      <c r="S7828" s="5"/>
      <c r="T7828" s="6"/>
    </row>
    <row r="7829" spans="19:20" x14ac:dyDescent="0.3">
      <c r="S7829" s="3"/>
      <c r="T7829" s="4"/>
    </row>
    <row r="7830" spans="19:20" x14ac:dyDescent="0.3">
      <c r="S7830" s="5"/>
      <c r="T7830" s="6"/>
    </row>
    <row r="7831" spans="19:20" x14ac:dyDescent="0.3">
      <c r="S7831" s="3"/>
      <c r="T7831" s="4"/>
    </row>
    <row r="7832" spans="19:20" x14ac:dyDescent="0.3">
      <c r="S7832" s="5"/>
      <c r="T7832" s="6"/>
    </row>
    <row r="7833" spans="19:20" x14ac:dyDescent="0.3">
      <c r="S7833" s="3"/>
      <c r="T7833" s="4"/>
    </row>
    <row r="7834" spans="19:20" x14ac:dyDescent="0.3">
      <c r="S7834" s="5"/>
      <c r="T7834" s="6"/>
    </row>
    <row r="7835" spans="19:20" x14ac:dyDescent="0.3">
      <c r="S7835" s="3"/>
      <c r="T7835" s="4"/>
    </row>
    <row r="7836" spans="19:20" x14ac:dyDescent="0.3">
      <c r="S7836" s="5"/>
      <c r="T7836" s="6"/>
    </row>
    <row r="7837" spans="19:20" x14ac:dyDescent="0.3">
      <c r="S7837" s="3"/>
      <c r="T7837" s="4"/>
    </row>
    <row r="7838" spans="19:20" x14ac:dyDescent="0.3">
      <c r="S7838" s="5"/>
      <c r="T7838" s="6"/>
    </row>
    <row r="7839" spans="19:20" x14ac:dyDescent="0.3">
      <c r="S7839" s="3"/>
      <c r="T7839" s="4"/>
    </row>
    <row r="7840" spans="19:20" x14ac:dyDescent="0.3">
      <c r="S7840" s="5"/>
      <c r="T7840" s="6"/>
    </row>
    <row r="7841" spans="19:20" x14ac:dyDescent="0.3">
      <c r="S7841" s="3"/>
      <c r="T7841" s="4"/>
    </row>
    <row r="7842" spans="19:20" x14ac:dyDescent="0.3">
      <c r="S7842" s="5"/>
      <c r="T7842" s="6"/>
    </row>
    <row r="7843" spans="19:20" x14ac:dyDescent="0.3">
      <c r="S7843" s="3"/>
      <c r="T7843" s="4"/>
    </row>
    <row r="7844" spans="19:20" x14ac:dyDescent="0.3">
      <c r="S7844" s="5"/>
      <c r="T7844" s="6"/>
    </row>
    <row r="7845" spans="19:20" x14ac:dyDescent="0.3">
      <c r="S7845" s="3"/>
      <c r="T7845" s="4"/>
    </row>
    <row r="7846" spans="19:20" x14ac:dyDescent="0.3">
      <c r="S7846" s="5"/>
      <c r="T7846" s="6"/>
    </row>
    <row r="7847" spans="19:20" x14ac:dyDescent="0.3">
      <c r="S7847" s="3"/>
      <c r="T7847" s="4"/>
    </row>
    <row r="7848" spans="19:20" x14ac:dyDescent="0.3">
      <c r="S7848" s="5"/>
      <c r="T7848" s="6"/>
    </row>
    <row r="7849" spans="19:20" x14ac:dyDescent="0.3">
      <c r="S7849" s="3"/>
      <c r="T7849" s="4"/>
    </row>
    <row r="7850" spans="19:20" x14ac:dyDescent="0.3">
      <c r="S7850" s="5"/>
      <c r="T7850" s="6"/>
    </row>
    <row r="7851" spans="19:20" x14ac:dyDescent="0.3">
      <c r="S7851" s="3"/>
      <c r="T7851" s="4"/>
    </row>
    <row r="7852" spans="19:20" x14ac:dyDescent="0.3">
      <c r="S7852" s="5"/>
      <c r="T7852" s="6"/>
    </row>
    <row r="7853" spans="19:20" x14ac:dyDescent="0.3">
      <c r="S7853" s="3"/>
      <c r="T7853" s="4"/>
    </row>
    <row r="7854" spans="19:20" x14ac:dyDescent="0.3">
      <c r="S7854" s="5"/>
      <c r="T7854" s="6"/>
    </row>
    <row r="7855" spans="19:20" x14ac:dyDescent="0.3">
      <c r="S7855" s="3"/>
      <c r="T7855" s="4"/>
    </row>
    <row r="7856" spans="19:20" x14ac:dyDescent="0.3">
      <c r="S7856" s="5"/>
      <c r="T7856" s="6"/>
    </row>
    <row r="7857" spans="19:20" x14ac:dyDescent="0.3">
      <c r="S7857" s="3"/>
      <c r="T7857" s="4"/>
    </row>
    <row r="7858" spans="19:20" x14ac:dyDescent="0.3">
      <c r="S7858" s="5"/>
      <c r="T7858" s="6"/>
    </row>
    <row r="7859" spans="19:20" x14ac:dyDescent="0.3">
      <c r="S7859" s="3"/>
      <c r="T7859" s="4"/>
    </row>
    <row r="7860" spans="19:20" x14ac:dyDescent="0.3">
      <c r="S7860" s="5"/>
      <c r="T7860" s="6"/>
    </row>
    <row r="7861" spans="19:20" x14ac:dyDescent="0.3">
      <c r="S7861" s="3"/>
      <c r="T7861" s="4"/>
    </row>
    <row r="7862" spans="19:20" x14ac:dyDescent="0.3">
      <c r="S7862" s="5"/>
      <c r="T7862" s="6"/>
    </row>
    <row r="7863" spans="19:20" x14ac:dyDescent="0.3">
      <c r="S7863" s="3"/>
      <c r="T7863" s="4"/>
    </row>
    <row r="7864" spans="19:20" x14ac:dyDescent="0.3">
      <c r="S7864" s="5"/>
      <c r="T7864" s="6"/>
    </row>
    <row r="7865" spans="19:20" x14ac:dyDescent="0.3">
      <c r="S7865" s="3"/>
      <c r="T7865" s="4"/>
    </row>
    <row r="7866" spans="19:20" x14ac:dyDescent="0.3">
      <c r="S7866" s="5"/>
      <c r="T7866" s="6"/>
    </row>
    <row r="7867" spans="19:20" x14ac:dyDescent="0.3">
      <c r="S7867" s="3"/>
      <c r="T7867" s="4"/>
    </row>
    <row r="7868" spans="19:20" x14ac:dyDescent="0.3">
      <c r="S7868" s="5"/>
      <c r="T7868" s="6"/>
    </row>
    <row r="7869" spans="19:20" x14ac:dyDescent="0.3">
      <c r="S7869" s="3"/>
      <c r="T7869" s="4"/>
    </row>
    <row r="7870" spans="19:20" x14ac:dyDescent="0.3">
      <c r="S7870" s="5"/>
      <c r="T7870" s="6"/>
    </row>
    <row r="7871" spans="19:20" x14ac:dyDescent="0.3">
      <c r="S7871" s="3"/>
      <c r="T7871" s="4"/>
    </row>
    <row r="7872" spans="19:20" x14ac:dyDescent="0.3">
      <c r="S7872" s="5"/>
      <c r="T7872" s="6"/>
    </row>
    <row r="7873" spans="19:20" x14ac:dyDescent="0.3">
      <c r="S7873" s="3"/>
      <c r="T7873" s="4"/>
    </row>
    <row r="7874" spans="19:20" x14ac:dyDescent="0.3">
      <c r="S7874" s="5"/>
      <c r="T7874" s="6"/>
    </row>
    <row r="7875" spans="19:20" x14ac:dyDescent="0.3">
      <c r="S7875" s="3"/>
      <c r="T7875" s="4"/>
    </row>
    <row r="7876" spans="19:20" x14ac:dyDescent="0.3">
      <c r="S7876" s="5"/>
      <c r="T7876" s="6"/>
    </row>
    <row r="7877" spans="19:20" x14ac:dyDescent="0.3">
      <c r="S7877" s="3"/>
      <c r="T7877" s="4"/>
    </row>
    <row r="7878" spans="19:20" x14ac:dyDescent="0.3">
      <c r="S7878" s="5"/>
      <c r="T7878" s="6"/>
    </row>
    <row r="7879" spans="19:20" x14ac:dyDescent="0.3">
      <c r="S7879" s="3"/>
      <c r="T7879" s="4"/>
    </row>
    <row r="7880" spans="19:20" x14ac:dyDescent="0.3">
      <c r="S7880" s="5"/>
      <c r="T7880" s="6"/>
    </row>
    <row r="7881" spans="19:20" x14ac:dyDescent="0.3">
      <c r="S7881" s="3"/>
      <c r="T7881" s="4"/>
    </row>
    <row r="7882" spans="19:20" x14ac:dyDescent="0.3">
      <c r="S7882" s="5"/>
      <c r="T7882" s="6"/>
    </row>
    <row r="7883" spans="19:20" x14ac:dyDescent="0.3">
      <c r="S7883" s="3"/>
      <c r="T7883" s="4"/>
    </row>
    <row r="7884" spans="19:20" x14ac:dyDescent="0.3">
      <c r="S7884" s="5"/>
      <c r="T7884" s="6"/>
    </row>
    <row r="7885" spans="19:20" x14ac:dyDescent="0.3">
      <c r="S7885" s="3"/>
      <c r="T7885" s="4"/>
    </row>
    <row r="7886" spans="19:20" x14ac:dyDescent="0.3">
      <c r="S7886" s="5"/>
      <c r="T7886" s="6"/>
    </row>
    <row r="7887" spans="19:20" x14ac:dyDescent="0.3">
      <c r="S7887" s="3"/>
      <c r="T7887" s="4"/>
    </row>
    <row r="7888" spans="19:20" x14ac:dyDescent="0.3">
      <c r="S7888" s="5"/>
      <c r="T7888" s="6"/>
    </row>
    <row r="7889" spans="19:20" x14ac:dyDescent="0.3">
      <c r="S7889" s="3"/>
      <c r="T7889" s="4"/>
    </row>
    <row r="7890" spans="19:20" x14ac:dyDescent="0.3">
      <c r="S7890" s="5"/>
      <c r="T7890" s="6"/>
    </row>
    <row r="7891" spans="19:20" x14ac:dyDescent="0.3">
      <c r="S7891" s="3"/>
      <c r="T7891" s="4"/>
    </row>
    <row r="7892" spans="19:20" x14ac:dyDescent="0.3">
      <c r="S7892" s="5"/>
      <c r="T7892" s="6"/>
    </row>
    <row r="7893" spans="19:20" x14ac:dyDescent="0.3">
      <c r="S7893" s="3"/>
      <c r="T7893" s="4"/>
    </row>
    <row r="7894" spans="19:20" x14ac:dyDescent="0.3">
      <c r="S7894" s="5"/>
      <c r="T7894" s="6"/>
    </row>
    <row r="7895" spans="19:20" x14ac:dyDescent="0.3">
      <c r="S7895" s="3"/>
      <c r="T7895" s="4"/>
    </row>
    <row r="7896" spans="19:20" x14ac:dyDescent="0.3">
      <c r="S7896" s="5"/>
      <c r="T7896" s="6"/>
    </row>
    <row r="7897" spans="19:20" x14ac:dyDescent="0.3">
      <c r="S7897" s="3"/>
      <c r="T7897" s="4"/>
    </row>
    <row r="7898" spans="19:20" x14ac:dyDescent="0.3">
      <c r="S7898" s="5"/>
      <c r="T7898" s="6"/>
    </row>
    <row r="7899" spans="19:20" x14ac:dyDescent="0.3">
      <c r="S7899" s="3"/>
      <c r="T7899" s="4"/>
    </row>
    <row r="7900" spans="19:20" x14ac:dyDescent="0.3">
      <c r="S7900" s="5"/>
      <c r="T7900" s="6"/>
    </row>
    <row r="7901" spans="19:20" x14ac:dyDescent="0.3">
      <c r="S7901" s="3"/>
      <c r="T7901" s="4"/>
    </row>
    <row r="7902" spans="19:20" x14ac:dyDescent="0.3">
      <c r="S7902" s="5"/>
      <c r="T7902" s="6"/>
    </row>
    <row r="7903" spans="19:20" x14ac:dyDescent="0.3">
      <c r="S7903" s="3"/>
      <c r="T7903" s="4"/>
    </row>
    <row r="7904" spans="19:20" x14ac:dyDescent="0.3">
      <c r="S7904" s="5"/>
      <c r="T7904" s="6"/>
    </row>
    <row r="7905" spans="19:20" x14ac:dyDescent="0.3">
      <c r="S7905" s="3"/>
      <c r="T7905" s="4"/>
    </row>
    <row r="7906" spans="19:20" x14ac:dyDescent="0.3">
      <c r="S7906" s="5"/>
      <c r="T7906" s="6"/>
    </row>
    <row r="7907" spans="19:20" x14ac:dyDescent="0.3">
      <c r="S7907" s="3"/>
      <c r="T7907" s="4"/>
    </row>
    <row r="7908" spans="19:20" x14ac:dyDescent="0.3">
      <c r="S7908" s="5"/>
      <c r="T7908" s="6"/>
    </row>
    <row r="7909" spans="19:20" x14ac:dyDescent="0.3">
      <c r="S7909" s="3"/>
      <c r="T7909" s="4"/>
    </row>
    <row r="7910" spans="19:20" x14ac:dyDescent="0.3">
      <c r="S7910" s="5"/>
      <c r="T7910" s="6"/>
    </row>
    <row r="7911" spans="19:20" x14ac:dyDescent="0.3">
      <c r="S7911" s="3"/>
      <c r="T7911" s="4"/>
    </row>
    <row r="7912" spans="19:20" x14ac:dyDescent="0.3">
      <c r="S7912" s="5"/>
      <c r="T7912" s="6"/>
    </row>
    <row r="7913" spans="19:20" x14ac:dyDescent="0.3">
      <c r="S7913" s="3"/>
      <c r="T7913" s="4"/>
    </row>
    <row r="7914" spans="19:20" x14ac:dyDescent="0.3">
      <c r="S7914" s="5"/>
      <c r="T7914" s="6"/>
    </row>
    <row r="7915" spans="19:20" x14ac:dyDescent="0.3">
      <c r="S7915" s="3"/>
      <c r="T7915" s="4"/>
    </row>
    <row r="7916" spans="19:20" x14ac:dyDescent="0.3">
      <c r="S7916" s="5"/>
      <c r="T7916" s="6"/>
    </row>
    <row r="7917" spans="19:20" x14ac:dyDescent="0.3">
      <c r="S7917" s="3"/>
      <c r="T7917" s="4"/>
    </row>
    <row r="7918" spans="19:20" x14ac:dyDescent="0.3">
      <c r="S7918" s="5"/>
      <c r="T7918" s="6"/>
    </row>
    <row r="7919" spans="19:20" x14ac:dyDescent="0.3">
      <c r="S7919" s="3"/>
      <c r="T7919" s="4"/>
    </row>
    <row r="7920" spans="19:20" x14ac:dyDescent="0.3">
      <c r="S7920" s="5"/>
      <c r="T7920" s="6"/>
    </row>
    <row r="7921" spans="19:20" x14ac:dyDescent="0.3">
      <c r="S7921" s="3"/>
      <c r="T7921" s="4"/>
    </row>
    <row r="7922" spans="19:20" x14ac:dyDescent="0.3">
      <c r="S7922" s="5"/>
      <c r="T7922" s="6"/>
    </row>
    <row r="7923" spans="19:20" x14ac:dyDescent="0.3">
      <c r="S7923" s="3"/>
      <c r="T7923" s="4"/>
    </row>
    <row r="7924" spans="19:20" x14ac:dyDescent="0.3">
      <c r="S7924" s="5"/>
      <c r="T7924" s="6"/>
    </row>
    <row r="7925" spans="19:20" x14ac:dyDescent="0.3">
      <c r="S7925" s="3"/>
      <c r="T7925" s="4"/>
    </row>
    <row r="7926" spans="19:20" x14ac:dyDescent="0.3">
      <c r="S7926" s="5"/>
      <c r="T7926" s="6"/>
    </row>
    <row r="7927" spans="19:20" x14ac:dyDescent="0.3">
      <c r="S7927" s="3"/>
      <c r="T7927" s="4"/>
    </row>
    <row r="7928" spans="19:20" x14ac:dyDescent="0.3">
      <c r="S7928" s="5"/>
      <c r="T7928" s="6"/>
    </row>
    <row r="7929" spans="19:20" x14ac:dyDescent="0.3">
      <c r="S7929" s="3"/>
      <c r="T7929" s="4"/>
    </row>
    <row r="7930" spans="19:20" x14ac:dyDescent="0.3">
      <c r="S7930" s="5"/>
      <c r="T7930" s="6"/>
    </row>
    <row r="7931" spans="19:20" x14ac:dyDescent="0.3">
      <c r="S7931" s="3"/>
      <c r="T7931" s="4"/>
    </row>
    <row r="7932" spans="19:20" x14ac:dyDescent="0.3">
      <c r="S7932" s="5"/>
      <c r="T7932" s="6"/>
    </row>
    <row r="7933" spans="19:20" x14ac:dyDescent="0.3">
      <c r="S7933" s="3"/>
      <c r="T7933" s="4"/>
    </row>
    <row r="7934" spans="19:20" x14ac:dyDescent="0.3">
      <c r="S7934" s="5"/>
      <c r="T7934" s="6"/>
    </row>
    <row r="7935" spans="19:20" x14ac:dyDescent="0.3">
      <c r="S7935" s="3"/>
      <c r="T7935" s="4"/>
    </row>
    <row r="7936" spans="19:20" x14ac:dyDescent="0.3">
      <c r="S7936" s="5"/>
      <c r="T7936" s="6"/>
    </row>
    <row r="7937" spans="19:20" x14ac:dyDescent="0.3">
      <c r="S7937" s="3"/>
      <c r="T7937" s="4"/>
    </row>
    <row r="7938" spans="19:20" x14ac:dyDescent="0.3">
      <c r="S7938" s="5"/>
      <c r="T7938" s="6"/>
    </row>
    <row r="7939" spans="19:20" x14ac:dyDescent="0.3">
      <c r="S7939" s="3"/>
      <c r="T7939" s="4"/>
    </row>
    <row r="7940" spans="19:20" x14ac:dyDescent="0.3">
      <c r="S7940" s="5"/>
      <c r="T7940" s="6"/>
    </row>
    <row r="7941" spans="19:20" x14ac:dyDescent="0.3">
      <c r="S7941" s="3"/>
      <c r="T7941" s="4"/>
    </row>
    <row r="7942" spans="19:20" x14ac:dyDescent="0.3">
      <c r="S7942" s="5"/>
      <c r="T7942" s="6"/>
    </row>
    <row r="7943" spans="19:20" x14ac:dyDescent="0.3">
      <c r="S7943" s="3"/>
      <c r="T7943" s="4"/>
    </row>
    <row r="7944" spans="19:20" x14ac:dyDescent="0.3">
      <c r="S7944" s="5"/>
      <c r="T7944" s="6"/>
    </row>
    <row r="7945" spans="19:20" x14ac:dyDescent="0.3">
      <c r="S7945" s="3"/>
      <c r="T7945" s="4"/>
    </row>
    <row r="7946" spans="19:20" x14ac:dyDescent="0.3">
      <c r="S7946" s="5"/>
      <c r="T7946" s="6"/>
    </row>
    <row r="7947" spans="19:20" x14ac:dyDescent="0.3">
      <c r="S7947" s="3"/>
      <c r="T7947" s="4"/>
    </row>
    <row r="7948" spans="19:20" x14ac:dyDescent="0.3">
      <c r="S7948" s="5"/>
      <c r="T7948" s="6"/>
    </row>
    <row r="7949" spans="19:20" x14ac:dyDescent="0.3">
      <c r="S7949" s="3"/>
      <c r="T7949" s="4"/>
    </row>
    <row r="7950" spans="19:20" x14ac:dyDescent="0.3">
      <c r="S7950" s="5"/>
      <c r="T7950" s="6"/>
    </row>
    <row r="7951" spans="19:20" x14ac:dyDescent="0.3">
      <c r="S7951" s="3"/>
      <c r="T7951" s="4"/>
    </row>
    <row r="7952" spans="19:20" x14ac:dyDescent="0.3">
      <c r="S7952" s="5"/>
      <c r="T7952" s="6"/>
    </row>
    <row r="7953" spans="19:20" x14ac:dyDescent="0.3">
      <c r="S7953" s="3"/>
      <c r="T7953" s="4"/>
    </row>
    <row r="7954" spans="19:20" x14ac:dyDescent="0.3">
      <c r="S7954" s="5"/>
      <c r="T7954" s="6"/>
    </row>
    <row r="7955" spans="19:20" x14ac:dyDescent="0.3">
      <c r="S7955" s="3"/>
      <c r="T7955" s="4"/>
    </row>
    <row r="7956" spans="19:20" x14ac:dyDescent="0.3">
      <c r="S7956" s="5"/>
      <c r="T7956" s="6"/>
    </row>
    <row r="7957" spans="19:20" x14ac:dyDescent="0.3">
      <c r="S7957" s="3"/>
      <c r="T7957" s="4"/>
    </row>
    <row r="7958" spans="19:20" x14ac:dyDescent="0.3">
      <c r="S7958" s="5"/>
      <c r="T7958" s="6"/>
    </row>
    <row r="7959" spans="19:20" x14ac:dyDescent="0.3">
      <c r="S7959" s="3"/>
      <c r="T7959" s="4"/>
    </row>
    <row r="7960" spans="19:20" x14ac:dyDescent="0.3">
      <c r="S7960" s="5"/>
      <c r="T7960" s="6"/>
    </row>
    <row r="7961" spans="19:20" x14ac:dyDescent="0.3">
      <c r="S7961" s="3"/>
      <c r="T7961" s="4"/>
    </row>
    <row r="7962" spans="19:20" x14ac:dyDescent="0.3">
      <c r="S7962" s="5"/>
      <c r="T7962" s="6"/>
    </row>
    <row r="7963" spans="19:20" x14ac:dyDescent="0.3">
      <c r="S7963" s="3"/>
      <c r="T7963" s="4"/>
    </row>
    <row r="7964" spans="19:20" x14ac:dyDescent="0.3">
      <c r="S7964" s="5"/>
      <c r="T7964" s="6"/>
    </row>
    <row r="7965" spans="19:20" x14ac:dyDescent="0.3">
      <c r="S7965" s="3"/>
      <c r="T7965" s="4"/>
    </row>
    <row r="7966" spans="19:20" x14ac:dyDescent="0.3">
      <c r="S7966" s="5"/>
      <c r="T7966" s="6"/>
    </row>
    <row r="7967" spans="19:20" x14ac:dyDescent="0.3">
      <c r="S7967" s="3"/>
      <c r="T7967" s="4"/>
    </row>
    <row r="7968" spans="19:20" x14ac:dyDescent="0.3">
      <c r="S7968" s="5"/>
      <c r="T7968" s="6"/>
    </row>
    <row r="7969" spans="19:20" x14ac:dyDescent="0.3">
      <c r="S7969" s="3"/>
      <c r="T7969" s="4"/>
    </row>
    <row r="7970" spans="19:20" x14ac:dyDescent="0.3">
      <c r="S7970" s="5"/>
      <c r="T7970" s="6"/>
    </row>
    <row r="7971" spans="19:20" x14ac:dyDescent="0.3">
      <c r="S7971" s="3"/>
      <c r="T7971" s="4"/>
    </row>
    <row r="7972" spans="19:20" x14ac:dyDescent="0.3">
      <c r="S7972" s="5"/>
      <c r="T7972" s="6"/>
    </row>
    <row r="7973" spans="19:20" x14ac:dyDescent="0.3">
      <c r="S7973" s="3"/>
      <c r="T7973" s="4"/>
    </row>
    <row r="7974" spans="19:20" x14ac:dyDescent="0.3">
      <c r="S7974" s="5"/>
      <c r="T7974" s="6"/>
    </row>
    <row r="7975" spans="19:20" x14ac:dyDescent="0.3">
      <c r="S7975" s="3"/>
      <c r="T7975" s="4"/>
    </row>
    <row r="7976" spans="19:20" x14ac:dyDescent="0.3">
      <c r="S7976" s="5"/>
      <c r="T7976" s="6"/>
    </row>
    <row r="7977" spans="19:20" x14ac:dyDescent="0.3">
      <c r="S7977" s="3"/>
      <c r="T7977" s="4"/>
    </row>
    <row r="7978" spans="19:20" x14ac:dyDescent="0.3">
      <c r="S7978" s="5"/>
      <c r="T7978" s="6"/>
    </row>
    <row r="7979" spans="19:20" x14ac:dyDescent="0.3">
      <c r="S7979" s="3"/>
      <c r="T7979" s="4"/>
    </row>
    <row r="7980" spans="19:20" x14ac:dyDescent="0.3">
      <c r="S7980" s="5"/>
      <c r="T7980" s="6"/>
    </row>
    <row r="7981" spans="19:20" x14ac:dyDescent="0.3">
      <c r="S7981" s="3"/>
      <c r="T7981" s="4"/>
    </row>
    <row r="7982" spans="19:20" x14ac:dyDescent="0.3">
      <c r="S7982" s="5"/>
      <c r="T7982" s="6"/>
    </row>
    <row r="7983" spans="19:20" x14ac:dyDescent="0.3">
      <c r="S7983" s="3"/>
      <c r="T7983" s="4"/>
    </row>
    <row r="7984" spans="19:20" x14ac:dyDescent="0.3">
      <c r="S7984" s="5"/>
      <c r="T7984" s="6"/>
    </row>
    <row r="7985" spans="19:20" x14ac:dyDescent="0.3">
      <c r="S7985" s="3"/>
      <c r="T7985" s="4"/>
    </row>
    <row r="7986" spans="19:20" x14ac:dyDescent="0.3">
      <c r="S7986" s="5"/>
      <c r="T7986" s="6"/>
    </row>
    <row r="7987" spans="19:20" x14ac:dyDescent="0.3">
      <c r="S7987" s="3"/>
      <c r="T7987" s="4"/>
    </row>
    <row r="7988" spans="19:20" x14ac:dyDescent="0.3">
      <c r="S7988" s="5"/>
      <c r="T7988" s="6"/>
    </row>
    <row r="7989" spans="19:20" x14ac:dyDescent="0.3">
      <c r="S7989" s="3"/>
      <c r="T7989" s="4"/>
    </row>
    <row r="7990" spans="19:20" x14ac:dyDescent="0.3">
      <c r="S7990" s="5"/>
      <c r="T7990" s="6"/>
    </row>
    <row r="7991" spans="19:20" x14ac:dyDescent="0.3">
      <c r="S7991" s="3"/>
      <c r="T7991" s="4"/>
    </row>
    <row r="7992" spans="19:20" x14ac:dyDescent="0.3">
      <c r="S7992" s="5"/>
      <c r="T7992" s="6"/>
    </row>
    <row r="7993" spans="19:20" x14ac:dyDescent="0.3">
      <c r="S7993" s="3"/>
      <c r="T7993" s="4"/>
    </row>
    <row r="7994" spans="19:20" x14ac:dyDescent="0.3">
      <c r="S7994" s="5"/>
      <c r="T7994" s="6"/>
    </row>
    <row r="7995" spans="19:20" x14ac:dyDescent="0.3">
      <c r="S7995" s="3"/>
      <c r="T7995" s="4"/>
    </row>
    <row r="7996" spans="19:20" x14ac:dyDescent="0.3">
      <c r="S7996" s="5"/>
      <c r="T7996" s="6"/>
    </row>
    <row r="7997" spans="19:20" x14ac:dyDescent="0.3">
      <c r="S7997" s="3"/>
      <c r="T7997" s="4"/>
    </row>
    <row r="7998" spans="19:20" x14ac:dyDescent="0.3">
      <c r="S7998" s="5"/>
      <c r="T7998" s="6"/>
    </row>
    <row r="7999" spans="19:20" x14ac:dyDescent="0.3">
      <c r="S7999" s="3"/>
      <c r="T7999" s="4"/>
    </row>
    <row r="8000" spans="19:20" x14ac:dyDescent="0.3">
      <c r="S8000" s="5"/>
      <c r="T8000" s="6"/>
    </row>
    <row r="8001" spans="19:20" x14ac:dyDescent="0.3">
      <c r="S8001" s="3"/>
      <c r="T8001" s="4"/>
    </row>
    <row r="8002" spans="19:20" x14ac:dyDescent="0.3">
      <c r="S8002" s="5"/>
      <c r="T8002" s="6"/>
    </row>
    <row r="8003" spans="19:20" x14ac:dyDescent="0.3">
      <c r="S8003" s="3"/>
      <c r="T8003" s="4"/>
    </row>
    <row r="8004" spans="19:20" x14ac:dyDescent="0.3">
      <c r="S8004" s="5"/>
      <c r="T8004" s="6"/>
    </row>
    <row r="8005" spans="19:20" x14ac:dyDescent="0.3">
      <c r="S8005" s="3"/>
      <c r="T8005" s="4"/>
    </row>
    <row r="8006" spans="19:20" x14ac:dyDescent="0.3">
      <c r="S8006" s="5"/>
      <c r="T8006" s="6"/>
    </row>
    <row r="8007" spans="19:20" x14ac:dyDescent="0.3">
      <c r="S8007" s="3"/>
      <c r="T8007" s="4"/>
    </row>
    <row r="8008" spans="19:20" x14ac:dyDescent="0.3">
      <c r="S8008" s="5"/>
      <c r="T8008" s="6"/>
    </row>
    <row r="8009" spans="19:20" x14ac:dyDescent="0.3">
      <c r="S8009" s="3"/>
      <c r="T8009" s="4"/>
    </row>
    <row r="8010" spans="19:20" x14ac:dyDescent="0.3">
      <c r="S8010" s="5"/>
      <c r="T8010" s="6"/>
    </row>
    <row r="8011" spans="19:20" x14ac:dyDescent="0.3">
      <c r="S8011" s="3"/>
      <c r="T8011" s="4"/>
    </row>
    <row r="8012" spans="19:20" x14ac:dyDescent="0.3">
      <c r="S8012" s="5"/>
      <c r="T8012" s="6"/>
    </row>
    <row r="8013" spans="19:20" x14ac:dyDescent="0.3">
      <c r="S8013" s="3"/>
      <c r="T8013" s="4"/>
    </row>
    <row r="8014" spans="19:20" x14ac:dyDescent="0.3">
      <c r="S8014" s="5"/>
      <c r="T8014" s="6"/>
    </row>
    <row r="8015" spans="19:20" x14ac:dyDescent="0.3">
      <c r="S8015" s="3"/>
      <c r="T8015" s="4"/>
    </row>
    <row r="8016" spans="19:20" x14ac:dyDescent="0.3">
      <c r="S8016" s="5"/>
      <c r="T8016" s="6"/>
    </row>
    <row r="8017" spans="19:20" x14ac:dyDescent="0.3">
      <c r="S8017" s="3"/>
      <c r="T8017" s="4"/>
    </row>
    <row r="8018" spans="19:20" x14ac:dyDescent="0.3">
      <c r="S8018" s="5"/>
      <c r="T8018" s="6"/>
    </row>
    <row r="8019" spans="19:20" x14ac:dyDescent="0.3">
      <c r="S8019" s="3"/>
      <c r="T8019" s="4"/>
    </row>
    <row r="8020" spans="19:20" x14ac:dyDescent="0.3">
      <c r="S8020" s="5"/>
      <c r="T8020" s="6"/>
    </row>
    <row r="8021" spans="19:20" x14ac:dyDescent="0.3">
      <c r="S8021" s="3"/>
      <c r="T8021" s="4"/>
    </row>
    <row r="8022" spans="19:20" x14ac:dyDescent="0.3">
      <c r="S8022" s="5"/>
      <c r="T8022" s="6"/>
    </row>
    <row r="8023" spans="19:20" x14ac:dyDescent="0.3">
      <c r="S8023" s="3"/>
      <c r="T8023" s="4"/>
    </row>
    <row r="8024" spans="19:20" x14ac:dyDescent="0.3">
      <c r="S8024" s="5"/>
      <c r="T8024" s="6"/>
    </row>
    <row r="8025" spans="19:20" x14ac:dyDescent="0.3">
      <c r="S8025" s="3"/>
      <c r="T8025" s="4"/>
    </row>
    <row r="8026" spans="19:20" x14ac:dyDescent="0.3">
      <c r="S8026" s="5"/>
      <c r="T8026" s="6"/>
    </row>
    <row r="8027" spans="19:20" x14ac:dyDescent="0.3">
      <c r="S8027" s="3"/>
      <c r="T8027" s="4"/>
    </row>
    <row r="8028" spans="19:20" x14ac:dyDescent="0.3">
      <c r="S8028" s="5"/>
      <c r="T8028" s="6"/>
    </row>
    <row r="8029" spans="19:20" x14ac:dyDescent="0.3">
      <c r="S8029" s="3"/>
      <c r="T8029" s="4"/>
    </row>
    <row r="8030" spans="19:20" x14ac:dyDescent="0.3">
      <c r="S8030" s="5"/>
      <c r="T8030" s="6"/>
    </row>
    <row r="8031" spans="19:20" x14ac:dyDescent="0.3">
      <c r="S8031" s="3"/>
      <c r="T8031" s="4"/>
    </row>
    <row r="8032" spans="19:20" x14ac:dyDescent="0.3">
      <c r="S8032" s="5"/>
      <c r="T8032" s="6"/>
    </row>
    <row r="8033" spans="19:20" x14ac:dyDescent="0.3">
      <c r="S8033" s="3"/>
      <c r="T8033" s="4"/>
    </row>
    <row r="8034" spans="19:20" x14ac:dyDescent="0.3">
      <c r="S8034" s="5"/>
      <c r="T8034" s="6"/>
    </row>
    <row r="8035" spans="19:20" x14ac:dyDescent="0.3">
      <c r="S8035" s="3"/>
      <c r="T8035" s="4"/>
    </row>
    <row r="8036" spans="19:20" x14ac:dyDescent="0.3">
      <c r="S8036" s="5"/>
      <c r="T8036" s="6"/>
    </row>
    <row r="8037" spans="19:20" x14ac:dyDescent="0.3">
      <c r="S8037" s="3"/>
      <c r="T8037" s="4"/>
    </row>
    <row r="8038" spans="19:20" x14ac:dyDescent="0.3">
      <c r="S8038" s="5"/>
      <c r="T8038" s="6"/>
    </row>
    <row r="8039" spans="19:20" x14ac:dyDescent="0.3">
      <c r="S8039" s="3"/>
      <c r="T8039" s="4"/>
    </row>
    <row r="8040" spans="19:20" x14ac:dyDescent="0.3">
      <c r="S8040" s="5"/>
      <c r="T8040" s="6"/>
    </row>
    <row r="8041" spans="19:20" x14ac:dyDescent="0.3">
      <c r="S8041" s="3"/>
      <c r="T8041" s="4"/>
    </row>
    <row r="8042" spans="19:20" x14ac:dyDescent="0.3">
      <c r="S8042" s="5"/>
      <c r="T8042" s="6"/>
    </row>
    <row r="8043" spans="19:20" x14ac:dyDescent="0.3">
      <c r="S8043" s="3"/>
      <c r="T8043" s="4"/>
    </row>
    <row r="8044" spans="19:20" x14ac:dyDescent="0.3">
      <c r="S8044" s="5"/>
      <c r="T8044" s="6"/>
    </row>
    <row r="8045" spans="19:20" x14ac:dyDescent="0.3">
      <c r="S8045" s="3"/>
      <c r="T8045" s="4"/>
    </row>
    <row r="8046" spans="19:20" x14ac:dyDescent="0.3">
      <c r="S8046" s="5"/>
      <c r="T8046" s="6"/>
    </row>
    <row r="8047" spans="19:20" x14ac:dyDescent="0.3">
      <c r="S8047" s="3"/>
      <c r="T8047" s="4"/>
    </row>
    <row r="8048" spans="19:20" x14ac:dyDescent="0.3">
      <c r="S8048" s="5"/>
      <c r="T8048" s="6"/>
    </row>
    <row r="8049" spans="19:20" x14ac:dyDescent="0.3">
      <c r="S8049" s="3"/>
      <c r="T8049" s="4"/>
    </row>
    <row r="8050" spans="19:20" x14ac:dyDescent="0.3">
      <c r="S8050" s="5"/>
      <c r="T8050" s="6"/>
    </row>
    <row r="8051" spans="19:20" x14ac:dyDescent="0.3">
      <c r="S8051" s="3"/>
      <c r="T8051" s="4"/>
    </row>
    <row r="8052" spans="19:20" x14ac:dyDescent="0.3">
      <c r="S8052" s="5"/>
      <c r="T8052" s="6"/>
    </row>
    <row r="8053" spans="19:20" x14ac:dyDescent="0.3">
      <c r="S8053" s="3"/>
      <c r="T8053" s="4"/>
    </row>
    <row r="8054" spans="19:20" x14ac:dyDescent="0.3">
      <c r="S8054" s="5"/>
      <c r="T8054" s="6"/>
    </row>
    <row r="8055" spans="19:20" x14ac:dyDescent="0.3">
      <c r="S8055" s="3"/>
      <c r="T8055" s="4"/>
    </row>
    <row r="8056" spans="19:20" x14ac:dyDescent="0.3">
      <c r="S8056" s="5"/>
      <c r="T8056" s="6"/>
    </row>
    <row r="8057" spans="19:20" x14ac:dyDescent="0.3">
      <c r="S8057" s="3"/>
      <c r="T8057" s="4"/>
    </row>
    <row r="8058" spans="19:20" x14ac:dyDescent="0.3">
      <c r="S8058" s="5"/>
      <c r="T8058" s="6"/>
    </row>
    <row r="8059" spans="19:20" x14ac:dyDescent="0.3">
      <c r="S8059" s="3"/>
      <c r="T8059" s="4"/>
    </row>
    <row r="8060" spans="19:20" x14ac:dyDescent="0.3">
      <c r="S8060" s="5"/>
      <c r="T8060" s="6"/>
    </row>
    <row r="8061" spans="19:20" x14ac:dyDescent="0.3">
      <c r="S8061" s="3"/>
      <c r="T8061" s="4"/>
    </row>
    <row r="8062" spans="19:20" x14ac:dyDescent="0.3">
      <c r="S8062" s="5"/>
      <c r="T8062" s="6"/>
    </row>
    <row r="8063" spans="19:20" x14ac:dyDescent="0.3">
      <c r="S8063" s="3"/>
      <c r="T8063" s="4"/>
    </row>
    <row r="8064" spans="19:20" x14ac:dyDescent="0.3">
      <c r="S8064" s="5"/>
      <c r="T8064" s="6"/>
    </row>
    <row r="8065" spans="19:20" x14ac:dyDescent="0.3">
      <c r="S8065" s="3"/>
      <c r="T8065" s="4"/>
    </row>
    <row r="8066" spans="19:20" x14ac:dyDescent="0.3">
      <c r="S8066" s="5"/>
      <c r="T8066" s="6"/>
    </row>
    <row r="8067" spans="19:20" x14ac:dyDescent="0.3">
      <c r="S8067" s="3"/>
      <c r="T8067" s="4"/>
    </row>
    <row r="8068" spans="19:20" x14ac:dyDescent="0.3">
      <c r="S8068" s="5"/>
      <c r="T8068" s="6"/>
    </row>
    <row r="8069" spans="19:20" x14ac:dyDescent="0.3">
      <c r="S8069" s="3"/>
      <c r="T8069" s="4"/>
    </row>
    <row r="8070" spans="19:20" x14ac:dyDescent="0.3">
      <c r="S8070" s="5"/>
      <c r="T8070" s="6"/>
    </row>
    <row r="8071" spans="19:20" x14ac:dyDescent="0.3">
      <c r="S8071" s="3"/>
      <c r="T8071" s="4"/>
    </row>
    <row r="8072" spans="19:20" x14ac:dyDescent="0.3">
      <c r="S8072" s="5"/>
      <c r="T8072" s="6"/>
    </row>
    <row r="8073" spans="19:20" x14ac:dyDescent="0.3">
      <c r="S8073" s="3"/>
      <c r="T8073" s="4"/>
    </row>
    <row r="8074" spans="19:20" x14ac:dyDescent="0.3">
      <c r="S8074" s="5"/>
      <c r="T8074" s="6"/>
    </row>
    <row r="8075" spans="19:20" x14ac:dyDescent="0.3">
      <c r="S8075" s="3"/>
      <c r="T8075" s="4"/>
    </row>
    <row r="8076" spans="19:20" x14ac:dyDescent="0.3">
      <c r="S8076" s="5"/>
      <c r="T8076" s="6"/>
    </row>
    <row r="8077" spans="19:20" x14ac:dyDescent="0.3">
      <c r="S8077" s="3"/>
      <c r="T8077" s="4"/>
    </row>
    <row r="8078" spans="19:20" x14ac:dyDescent="0.3">
      <c r="S8078" s="5"/>
      <c r="T8078" s="6"/>
    </row>
    <row r="8079" spans="19:20" x14ac:dyDescent="0.3">
      <c r="S8079" s="3"/>
      <c r="T8079" s="4"/>
    </row>
    <row r="8080" spans="19:20" x14ac:dyDescent="0.3">
      <c r="S8080" s="5"/>
      <c r="T8080" s="6"/>
    </row>
    <row r="8081" spans="19:20" x14ac:dyDescent="0.3">
      <c r="S8081" s="3"/>
      <c r="T8081" s="4"/>
    </row>
    <row r="8082" spans="19:20" x14ac:dyDescent="0.3">
      <c r="S8082" s="5"/>
      <c r="T8082" s="6"/>
    </row>
    <row r="8083" spans="19:20" x14ac:dyDescent="0.3">
      <c r="S8083" s="3"/>
      <c r="T8083" s="4"/>
    </row>
    <row r="8084" spans="19:20" x14ac:dyDescent="0.3">
      <c r="S8084" s="5"/>
      <c r="T8084" s="6"/>
    </row>
    <row r="8085" spans="19:20" x14ac:dyDescent="0.3">
      <c r="S8085" s="3"/>
      <c r="T8085" s="4"/>
    </row>
    <row r="8086" spans="19:20" x14ac:dyDescent="0.3">
      <c r="S8086" s="5"/>
      <c r="T8086" s="6"/>
    </row>
    <row r="8087" spans="19:20" x14ac:dyDescent="0.3">
      <c r="S8087" s="3"/>
      <c r="T8087" s="4"/>
    </row>
    <row r="8088" spans="19:20" x14ac:dyDescent="0.3">
      <c r="S8088" s="5"/>
      <c r="T8088" s="6"/>
    </row>
    <row r="8089" spans="19:20" x14ac:dyDescent="0.3">
      <c r="S8089" s="3"/>
      <c r="T8089" s="4"/>
    </row>
    <row r="8090" spans="19:20" x14ac:dyDescent="0.3">
      <c r="S8090" s="5"/>
      <c r="T8090" s="6"/>
    </row>
    <row r="8091" spans="19:20" x14ac:dyDescent="0.3">
      <c r="S8091" s="3"/>
      <c r="T8091" s="4"/>
    </row>
    <row r="8092" spans="19:20" x14ac:dyDescent="0.3">
      <c r="S8092" s="5"/>
      <c r="T8092" s="6"/>
    </row>
    <row r="8093" spans="19:20" x14ac:dyDescent="0.3">
      <c r="S8093" s="3"/>
      <c r="T8093" s="4"/>
    </row>
    <row r="8094" spans="19:20" x14ac:dyDescent="0.3">
      <c r="S8094" s="5"/>
      <c r="T8094" s="6"/>
    </row>
    <row r="8095" spans="19:20" x14ac:dyDescent="0.3">
      <c r="S8095" s="3"/>
      <c r="T8095" s="4"/>
    </row>
    <row r="8096" spans="19:20" x14ac:dyDescent="0.3">
      <c r="S8096" s="5"/>
      <c r="T8096" s="6"/>
    </row>
    <row r="8097" spans="19:20" x14ac:dyDescent="0.3">
      <c r="S8097" s="3"/>
      <c r="T8097" s="4"/>
    </row>
    <row r="8098" spans="19:20" x14ac:dyDescent="0.3">
      <c r="S8098" s="5"/>
      <c r="T8098" s="6"/>
    </row>
    <row r="8099" spans="19:20" x14ac:dyDescent="0.3">
      <c r="S8099" s="3"/>
      <c r="T8099" s="4"/>
    </row>
    <row r="8100" spans="19:20" x14ac:dyDescent="0.3">
      <c r="S8100" s="5"/>
      <c r="T8100" s="6"/>
    </row>
    <row r="8101" spans="19:20" x14ac:dyDescent="0.3">
      <c r="S8101" s="3"/>
      <c r="T8101" s="4"/>
    </row>
    <row r="8102" spans="19:20" x14ac:dyDescent="0.3">
      <c r="S8102" s="5"/>
      <c r="T8102" s="6"/>
    </row>
    <row r="8103" spans="19:20" x14ac:dyDescent="0.3">
      <c r="S8103" s="3"/>
      <c r="T8103" s="4"/>
    </row>
    <row r="8104" spans="19:20" x14ac:dyDescent="0.3">
      <c r="S8104" s="5"/>
      <c r="T8104" s="6"/>
    </row>
    <row r="8105" spans="19:20" x14ac:dyDescent="0.3">
      <c r="S8105" s="3"/>
      <c r="T8105" s="4"/>
    </row>
    <row r="8106" spans="19:20" x14ac:dyDescent="0.3">
      <c r="S8106" s="5"/>
      <c r="T8106" s="6"/>
    </row>
    <row r="8107" spans="19:20" x14ac:dyDescent="0.3">
      <c r="S8107" s="3"/>
      <c r="T8107" s="4"/>
    </row>
    <row r="8108" spans="19:20" x14ac:dyDescent="0.3">
      <c r="S8108" s="5"/>
      <c r="T8108" s="6"/>
    </row>
    <row r="8109" spans="19:20" x14ac:dyDescent="0.3">
      <c r="S8109" s="3"/>
      <c r="T8109" s="4"/>
    </row>
    <row r="8110" spans="19:20" x14ac:dyDescent="0.3">
      <c r="S8110" s="5"/>
      <c r="T8110" s="6"/>
    </row>
    <row r="8111" spans="19:20" x14ac:dyDescent="0.3">
      <c r="S8111" s="3"/>
      <c r="T8111" s="4"/>
    </row>
    <row r="8112" spans="19:20" x14ac:dyDescent="0.3">
      <c r="S8112" s="5"/>
      <c r="T8112" s="6"/>
    </row>
    <row r="8113" spans="19:20" x14ac:dyDescent="0.3">
      <c r="S8113" s="3"/>
      <c r="T8113" s="4"/>
    </row>
    <row r="8114" spans="19:20" x14ac:dyDescent="0.3">
      <c r="S8114" s="5"/>
      <c r="T8114" s="6"/>
    </row>
    <row r="8115" spans="19:20" x14ac:dyDescent="0.3">
      <c r="S8115" s="3"/>
      <c r="T8115" s="4"/>
    </row>
    <row r="8116" spans="19:20" x14ac:dyDescent="0.3">
      <c r="S8116" s="5"/>
      <c r="T8116" s="6"/>
    </row>
    <row r="8117" spans="19:20" x14ac:dyDescent="0.3">
      <c r="S8117" s="3"/>
      <c r="T8117" s="4"/>
    </row>
    <row r="8118" spans="19:20" x14ac:dyDescent="0.3">
      <c r="S8118" s="5"/>
      <c r="T8118" s="6"/>
    </row>
    <row r="8119" spans="19:20" x14ac:dyDescent="0.3">
      <c r="S8119" s="3"/>
      <c r="T8119" s="4"/>
    </row>
    <row r="8120" spans="19:20" x14ac:dyDescent="0.3">
      <c r="S8120" s="5"/>
      <c r="T8120" s="6"/>
    </row>
    <row r="8121" spans="19:20" x14ac:dyDescent="0.3">
      <c r="S8121" s="3"/>
      <c r="T8121" s="4"/>
    </row>
    <row r="8122" spans="19:20" x14ac:dyDescent="0.3">
      <c r="S8122" s="5"/>
      <c r="T8122" s="6"/>
    </row>
    <row r="8123" spans="19:20" x14ac:dyDescent="0.3">
      <c r="S8123" s="3"/>
      <c r="T8123" s="4"/>
    </row>
    <row r="8124" spans="19:20" x14ac:dyDescent="0.3">
      <c r="S8124" s="5"/>
      <c r="T8124" s="6"/>
    </row>
    <row r="8125" spans="19:20" x14ac:dyDescent="0.3">
      <c r="S8125" s="3"/>
      <c r="T8125" s="4"/>
    </row>
    <row r="8126" spans="19:20" x14ac:dyDescent="0.3">
      <c r="S8126" s="5"/>
      <c r="T8126" s="6"/>
    </row>
    <row r="8127" spans="19:20" x14ac:dyDescent="0.3">
      <c r="S8127" s="3"/>
      <c r="T8127" s="4"/>
    </row>
    <row r="8128" spans="19:20" x14ac:dyDescent="0.3">
      <c r="S8128" s="5"/>
      <c r="T8128" s="6"/>
    </row>
    <row r="8129" spans="19:20" x14ac:dyDescent="0.3">
      <c r="S8129" s="3"/>
      <c r="T8129" s="4"/>
    </row>
    <row r="8130" spans="19:20" x14ac:dyDescent="0.3">
      <c r="S8130" s="5"/>
      <c r="T8130" s="6"/>
    </row>
    <row r="8131" spans="19:20" x14ac:dyDescent="0.3">
      <c r="S8131" s="3"/>
      <c r="T8131" s="4"/>
    </row>
    <row r="8132" spans="19:20" x14ac:dyDescent="0.3">
      <c r="S8132" s="5"/>
      <c r="T8132" s="6"/>
    </row>
    <row r="8133" spans="19:20" x14ac:dyDescent="0.3">
      <c r="S8133" s="3"/>
      <c r="T8133" s="4"/>
    </row>
    <row r="8134" spans="19:20" x14ac:dyDescent="0.3">
      <c r="S8134" s="5"/>
      <c r="T8134" s="6"/>
    </row>
    <row r="8135" spans="19:20" x14ac:dyDescent="0.3">
      <c r="S8135" s="3"/>
      <c r="T8135" s="4"/>
    </row>
    <row r="8136" spans="19:20" x14ac:dyDescent="0.3">
      <c r="S8136" s="5"/>
      <c r="T8136" s="6"/>
    </row>
    <row r="8137" spans="19:20" x14ac:dyDescent="0.3">
      <c r="S8137" s="3"/>
      <c r="T8137" s="4"/>
    </row>
    <row r="8138" spans="19:20" x14ac:dyDescent="0.3">
      <c r="S8138" s="5"/>
      <c r="T8138" s="6"/>
    </row>
    <row r="8139" spans="19:20" x14ac:dyDescent="0.3">
      <c r="S8139" s="3"/>
      <c r="T8139" s="4"/>
    </row>
    <row r="8140" spans="19:20" x14ac:dyDescent="0.3">
      <c r="S8140" s="5"/>
      <c r="T8140" s="6"/>
    </row>
    <row r="8141" spans="19:20" x14ac:dyDescent="0.3">
      <c r="S8141" s="3"/>
      <c r="T8141" s="4"/>
    </row>
    <row r="8142" spans="19:20" x14ac:dyDescent="0.3">
      <c r="S8142" s="5"/>
      <c r="T8142" s="6"/>
    </row>
    <row r="8143" spans="19:20" x14ac:dyDescent="0.3">
      <c r="S8143" s="3"/>
      <c r="T8143" s="4"/>
    </row>
    <row r="8144" spans="19:20" x14ac:dyDescent="0.3">
      <c r="S8144" s="5"/>
      <c r="T8144" s="6"/>
    </row>
    <row r="8145" spans="19:20" x14ac:dyDescent="0.3">
      <c r="S8145" s="3"/>
      <c r="T8145" s="4"/>
    </row>
    <row r="8146" spans="19:20" x14ac:dyDescent="0.3">
      <c r="S8146" s="5"/>
      <c r="T8146" s="6"/>
    </row>
    <row r="8147" spans="19:20" x14ac:dyDescent="0.3">
      <c r="S8147" s="3"/>
      <c r="T8147" s="4"/>
    </row>
    <row r="8148" spans="19:20" x14ac:dyDescent="0.3">
      <c r="S8148" s="5"/>
      <c r="T8148" s="6"/>
    </row>
    <row r="8149" spans="19:20" x14ac:dyDescent="0.3">
      <c r="S8149" s="3"/>
      <c r="T8149" s="4"/>
    </row>
    <row r="8150" spans="19:20" x14ac:dyDescent="0.3">
      <c r="S8150" s="5"/>
      <c r="T8150" s="6"/>
    </row>
    <row r="8151" spans="19:20" x14ac:dyDescent="0.3">
      <c r="S8151" s="3"/>
      <c r="T8151" s="4"/>
    </row>
    <row r="8152" spans="19:20" x14ac:dyDescent="0.3">
      <c r="S8152" s="5"/>
      <c r="T8152" s="6"/>
    </row>
    <row r="8153" spans="19:20" x14ac:dyDescent="0.3">
      <c r="S8153" s="3"/>
      <c r="T8153" s="4"/>
    </row>
    <row r="8154" spans="19:20" x14ac:dyDescent="0.3">
      <c r="S8154" s="5"/>
      <c r="T8154" s="6"/>
    </row>
    <row r="8155" spans="19:20" x14ac:dyDescent="0.3">
      <c r="S8155" s="3"/>
      <c r="T8155" s="4"/>
    </row>
    <row r="8156" spans="19:20" x14ac:dyDescent="0.3">
      <c r="S8156" s="5"/>
      <c r="T8156" s="6"/>
    </row>
    <row r="8157" spans="19:20" x14ac:dyDescent="0.3">
      <c r="S8157" s="3"/>
      <c r="T8157" s="4"/>
    </row>
    <row r="8158" spans="19:20" x14ac:dyDescent="0.3">
      <c r="S8158" s="5"/>
      <c r="T8158" s="6"/>
    </row>
    <row r="8159" spans="19:20" x14ac:dyDescent="0.3">
      <c r="S8159" s="3"/>
      <c r="T8159" s="4"/>
    </row>
    <row r="8160" spans="19:20" x14ac:dyDescent="0.3">
      <c r="S8160" s="5"/>
      <c r="T8160" s="6"/>
    </row>
    <row r="8161" spans="19:20" x14ac:dyDescent="0.3">
      <c r="S8161" s="3"/>
      <c r="T8161" s="4"/>
    </row>
    <row r="8162" spans="19:20" x14ac:dyDescent="0.3">
      <c r="S8162" s="5"/>
      <c r="T8162" s="6"/>
    </row>
    <row r="8163" spans="19:20" x14ac:dyDescent="0.3">
      <c r="S8163" s="3"/>
      <c r="T8163" s="4"/>
    </row>
    <row r="8164" spans="19:20" x14ac:dyDescent="0.3">
      <c r="S8164" s="5"/>
      <c r="T8164" s="6"/>
    </row>
    <row r="8165" spans="19:20" x14ac:dyDescent="0.3">
      <c r="S8165" s="3"/>
      <c r="T8165" s="4"/>
    </row>
    <row r="8166" spans="19:20" x14ac:dyDescent="0.3">
      <c r="S8166" s="5"/>
      <c r="T8166" s="6"/>
    </row>
    <row r="8167" spans="19:20" x14ac:dyDescent="0.3">
      <c r="S8167" s="3"/>
      <c r="T8167" s="4"/>
    </row>
    <row r="8168" spans="19:20" x14ac:dyDescent="0.3">
      <c r="S8168" s="5"/>
      <c r="T8168" s="6"/>
    </row>
    <row r="8169" spans="19:20" x14ac:dyDescent="0.3">
      <c r="S8169" s="3"/>
      <c r="T8169" s="4"/>
    </row>
    <row r="8170" spans="19:20" x14ac:dyDescent="0.3">
      <c r="S8170" s="5"/>
      <c r="T8170" s="6"/>
    </row>
    <row r="8171" spans="19:20" x14ac:dyDescent="0.3">
      <c r="S8171" s="3"/>
      <c r="T8171" s="4"/>
    </row>
    <row r="8172" spans="19:20" x14ac:dyDescent="0.3">
      <c r="S8172" s="5"/>
      <c r="T8172" s="6"/>
    </row>
    <row r="8173" spans="19:20" x14ac:dyDescent="0.3">
      <c r="S8173" s="3"/>
      <c r="T8173" s="4"/>
    </row>
    <row r="8174" spans="19:20" x14ac:dyDescent="0.3">
      <c r="S8174" s="5"/>
      <c r="T8174" s="6"/>
    </row>
    <row r="8175" spans="19:20" x14ac:dyDescent="0.3">
      <c r="S8175" s="3"/>
      <c r="T8175" s="4"/>
    </row>
    <row r="8176" spans="19:20" x14ac:dyDescent="0.3">
      <c r="S8176" s="5"/>
      <c r="T8176" s="6"/>
    </row>
    <row r="8177" spans="19:20" x14ac:dyDescent="0.3">
      <c r="S8177" s="3"/>
      <c r="T8177" s="4"/>
    </row>
    <row r="8178" spans="19:20" x14ac:dyDescent="0.3">
      <c r="S8178" s="5"/>
      <c r="T8178" s="6"/>
    </row>
    <row r="8179" spans="19:20" x14ac:dyDescent="0.3">
      <c r="S8179" s="3"/>
      <c r="T8179" s="4"/>
    </row>
    <row r="8180" spans="19:20" x14ac:dyDescent="0.3">
      <c r="S8180" s="5"/>
      <c r="T8180" s="6"/>
    </row>
    <row r="8181" spans="19:20" x14ac:dyDescent="0.3">
      <c r="S8181" s="3"/>
      <c r="T8181" s="4"/>
    </row>
    <row r="8182" spans="19:20" x14ac:dyDescent="0.3">
      <c r="S8182" s="5"/>
      <c r="T8182" s="6"/>
    </row>
    <row r="8183" spans="19:20" x14ac:dyDescent="0.3">
      <c r="S8183" s="3"/>
      <c r="T8183" s="4"/>
    </row>
    <row r="8184" spans="19:20" x14ac:dyDescent="0.3">
      <c r="S8184" s="5"/>
      <c r="T8184" s="6"/>
    </row>
    <row r="8185" spans="19:20" x14ac:dyDescent="0.3">
      <c r="S8185" s="3"/>
      <c r="T8185" s="4"/>
    </row>
    <row r="8186" spans="19:20" x14ac:dyDescent="0.3">
      <c r="S8186" s="5"/>
      <c r="T8186" s="6"/>
    </row>
    <row r="8187" spans="19:20" x14ac:dyDescent="0.3">
      <c r="S8187" s="3"/>
      <c r="T8187" s="4"/>
    </row>
    <row r="8188" spans="19:20" x14ac:dyDescent="0.3">
      <c r="S8188" s="5"/>
      <c r="T8188" s="6"/>
    </row>
    <row r="8189" spans="19:20" x14ac:dyDescent="0.3">
      <c r="S8189" s="3"/>
      <c r="T8189" s="4"/>
    </row>
    <row r="8190" spans="19:20" x14ac:dyDescent="0.3">
      <c r="S8190" s="5"/>
      <c r="T8190" s="6"/>
    </row>
    <row r="8191" spans="19:20" x14ac:dyDescent="0.3">
      <c r="S8191" s="3"/>
      <c r="T8191" s="4"/>
    </row>
    <row r="8192" spans="19:20" x14ac:dyDescent="0.3">
      <c r="S8192" s="5"/>
      <c r="T8192" s="6"/>
    </row>
    <row r="8193" spans="19:20" x14ac:dyDescent="0.3">
      <c r="S8193" s="3"/>
      <c r="T8193" s="4"/>
    </row>
    <row r="8194" spans="19:20" x14ac:dyDescent="0.3">
      <c r="S8194" s="5"/>
      <c r="T8194" s="6"/>
    </row>
    <row r="8195" spans="19:20" x14ac:dyDescent="0.3">
      <c r="S8195" s="3"/>
      <c r="T8195" s="4"/>
    </row>
    <row r="8196" spans="19:20" x14ac:dyDescent="0.3">
      <c r="S8196" s="5"/>
      <c r="T8196" s="6"/>
    </row>
    <row r="8197" spans="19:20" x14ac:dyDescent="0.3">
      <c r="S8197" s="3"/>
      <c r="T8197" s="4"/>
    </row>
    <row r="8198" spans="19:20" x14ac:dyDescent="0.3">
      <c r="S8198" s="5"/>
      <c r="T8198" s="6"/>
    </row>
    <row r="8199" spans="19:20" x14ac:dyDescent="0.3">
      <c r="S8199" s="3"/>
      <c r="T8199" s="4"/>
    </row>
    <row r="8200" spans="19:20" x14ac:dyDescent="0.3">
      <c r="S8200" s="5"/>
      <c r="T8200" s="6"/>
    </row>
    <row r="8201" spans="19:20" x14ac:dyDescent="0.3">
      <c r="S8201" s="3"/>
      <c r="T8201" s="4"/>
    </row>
    <row r="8202" spans="19:20" x14ac:dyDescent="0.3">
      <c r="S8202" s="5"/>
      <c r="T8202" s="6"/>
    </row>
    <row r="8203" spans="19:20" x14ac:dyDescent="0.3">
      <c r="S8203" s="3"/>
      <c r="T8203" s="4"/>
    </row>
    <row r="8204" spans="19:20" x14ac:dyDescent="0.3">
      <c r="S8204" s="5"/>
      <c r="T8204" s="6"/>
    </row>
    <row r="8205" spans="19:20" x14ac:dyDescent="0.3">
      <c r="S8205" s="3"/>
      <c r="T8205" s="4"/>
    </row>
    <row r="8206" spans="19:20" x14ac:dyDescent="0.3">
      <c r="S8206" s="5"/>
      <c r="T8206" s="6"/>
    </row>
    <row r="8207" spans="19:20" x14ac:dyDescent="0.3">
      <c r="S8207" s="3"/>
      <c r="T8207" s="4"/>
    </row>
    <row r="8208" spans="19:20" x14ac:dyDescent="0.3">
      <c r="S8208" s="5"/>
      <c r="T8208" s="6"/>
    </row>
    <row r="8209" spans="19:20" x14ac:dyDescent="0.3">
      <c r="S8209" s="3"/>
      <c r="T8209" s="4"/>
    </row>
    <row r="8210" spans="19:20" x14ac:dyDescent="0.3">
      <c r="S8210" s="5"/>
      <c r="T8210" s="6"/>
    </row>
    <row r="8211" spans="19:20" x14ac:dyDescent="0.3">
      <c r="S8211" s="3"/>
      <c r="T8211" s="4"/>
    </row>
    <row r="8212" spans="19:20" x14ac:dyDescent="0.3">
      <c r="S8212" s="5"/>
      <c r="T8212" s="6"/>
    </row>
    <row r="8213" spans="19:20" x14ac:dyDescent="0.3">
      <c r="S8213" s="3"/>
      <c r="T8213" s="4"/>
    </row>
    <row r="8214" spans="19:20" x14ac:dyDescent="0.3">
      <c r="S8214" s="5"/>
      <c r="T8214" s="6"/>
    </row>
    <row r="8215" spans="19:20" x14ac:dyDescent="0.3">
      <c r="S8215" s="3"/>
      <c r="T8215" s="4"/>
    </row>
    <row r="8216" spans="19:20" x14ac:dyDescent="0.3">
      <c r="S8216" s="5"/>
      <c r="T8216" s="6"/>
    </row>
    <row r="8217" spans="19:20" x14ac:dyDescent="0.3">
      <c r="S8217" s="3"/>
      <c r="T8217" s="4"/>
    </row>
    <row r="8218" spans="19:20" x14ac:dyDescent="0.3">
      <c r="S8218" s="5"/>
      <c r="T8218" s="6"/>
    </row>
    <row r="8219" spans="19:20" x14ac:dyDescent="0.3">
      <c r="S8219" s="3"/>
      <c r="T8219" s="4"/>
    </row>
    <row r="8220" spans="19:20" x14ac:dyDescent="0.3">
      <c r="S8220" s="5"/>
      <c r="T8220" s="6"/>
    </row>
    <row r="8221" spans="19:20" x14ac:dyDescent="0.3">
      <c r="S8221" s="3"/>
      <c r="T8221" s="4"/>
    </row>
    <row r="8222" spans="19:20" x14ac:dyDescent="0.3">
      <c r="S8222" s="5"/>
      <c r="T8222" s="6"/>
    </row>
    <row r="8223" spans="19:20" x14ac:dyDescent="0.3">
      <c r="S8223" s="3"/>
      <c r="T8223" s="4"/>
    </row>
    <row r="8224" spans="19:20" x14ac:dyDescent="0.3">
      <c r="S8224" s="5"/>
      <c r="T8224" s="6"/>
    </row>
    <row r="8225" spans="19:20" x14ac:dyDescent="0.3">
      <c r="S8225" s="3"/>
      <c r="T8225" s="4"/>
    </row>
    <row r="8226" spans="19:20" x14ac:dyDescent="0.3">
      <c r="S8226" s="5"/>
      <c r="T8226" s="6"/>
    </row>
    <row r="8227" spans="19:20" x14ac:dyDescent="0.3">
      <c r="S8227" s="3"/>
      <c r="T8227" s="4"/>
    </row>
    <row r="8228" spans="19:20" x14ac:dyDescent="0.3">
      <c r="S8228" s="5"/>
      <c r="T8228" s="6"/>
    </row>
    <row r="8229" spans="19:20" x14ac:dyDescent="0.3">
      <c r="S8229" s="3"/>
      <c r="T8229" s="4"/>
    </row>
    <row r="8230" spans="19:20" x14ac:dyDescent="0.3">
      <c r="S8230" s="5"/>
      <c r="T8230" s="6"/>
    </row>
    <row r="8231" spans="19:20" x14ac:dyDescent="0.3">
      <c r="S8231" s="3"/>
      <c r="T8231" s="4"/>
    </row>
    <row r="8232" spans="19:20" x14ac:dyDescent="0.3">
      <c r="S8232" s="5"/>
      <c r="T8232" s="6"/>
    </row>
    <row r="8233" spans="19:20" x14ac:dyDescent="0.3">
      <c r="S8233" s="3"/>
      <c r="T8233" s="4"/>
    </row>
    <row r="8234" spans="19:20" x14ac:dyDescent="0.3">
      <c r="S8234" s="5"/>
      <c r="T8234" s="6"/>
    </row>
    <row r="8235" spans="19:20" x14ac:dyDescent="0.3">
      <c r="S8235" s="3"/>
      <c r="T8235" s="4"/>
    </row>
    <row r="8236" spans="19:20" x14ac:dyDescent="0.3">
      <c r="S8236" s="5"/>
      <c r="T8236" s="6"/>
    </row>
    <row r="8237" spans="19:20" x14ac:dyDescent="0.3">
      <c r="S8237" s="3"/>
      <c r="T8237" s="4"/>
    </row>
    <row r="8238" spans="19:20" x14ac:dyDescent="0.3">
      <c r="S8238" s="5"/>
      <c r="T8238" s="6"/>
    </row>
    <row r="8239" spans="19:20" x14ac:dyDescent="0.3">
      <c r="S8239" s="3"/>
      <c r="T8239" s="4"/>
    </row>
    <row r="8240" spans="19:20" x14ac:dyDescent="0.3">
      <c r="S8240" s="5"/>
      <c r="T8240" s="6"/>
    </row>
    <row r="8241" spans="19:20" x14ac:dyDescent="0.3">
      <c r="S8241" s="3"/>
      <c r="T8241" s="4"/>
    </row>
    <row r="8242" spans="19:20" x14ac:dyDescent="0.3">
      <c r="S8242" s="5"/>
      <c r="T8242" s="6"/>
    </row>
    <row r="8243" spans="19:20" x14ac:dyDescent="0.3">
      <c r="S8243" s="3"/>
      <c r="T8243" s="4"/>
    </row>
    <row r="8244" spans="19:20" x14ac:dyDescent="0.3">
      <c r="S8244" s="5"/>
      <c r="T8244" s="6"/>
    </row>
    <row r="8245" spans="19:20" x14ac:dyDescent="0.3">
      <c r="S8245" s="3"/>
      <c r="T8245" s="4"/>
    </row>
    <row r="8246" spans="19:20" x14ac:dyDescent="0.3">
      <c r="S8246" s="5"/>
      <c r="T8246" s="6"/>
    </row>
    <row r="8247" spans="19:20" x14ac:dyDescent="0.3">
      <c r="S8247" s="3"/>
      <c r="T8247" s="4"/>
    </row>
    <row r="8248" spans="19:20" x14ac:dyDescent="0.3">
      <c r="S8248" s="5"/>
      <c r="T8248" s="6"/>
    </row>
    <row r="8249" spans="19:20" x14ac:dyDescent="0.3">
      <c r="S8249" s="3"/>
      <c r="T8249" s="4"/>
    </row>
    <row r="8250" spans="19:20" x14ac:dyDescent="0.3">
      <c r="S8250" s="5"/>
      <c r="T8250" s="6"/>
    </row>
    <row r="8251" spans="19:20" x14ac:dyDescent="0.3">
      <c r="S8251" s="3"/>
      <c r="T8251" s="4"/>
    </row>
    <row r="8252" spans="19:20" x14ac:dyDescent="0.3">
      <c r="S8252" s="5"/>
      <c r="T8252" s="6"/>
    </row>
    <row r="8253" spans="19:20" x14ac:dyDescent="0.3">
      <c r="S8253" s="3"/>
      <c r="T8253" s="4"/>
    </row>
    <row r="8254" spans="19:20" x14ac:dyDescent="0.3">
      <c r="S8254" s="5"/>
      <c r="T8254" s="6"/>
    </row>
    <row r="8255" spans="19:20" x14ac:dyDescent="0.3">
      <c r="S8255" s="3"/>
      <c r="T8255" s="4"/>
    </row>
    <row r="8256" spans="19:20" x14ac:dyDescent="0.3">
      <c r="S8256" s="5"/>
      <c r="T8256" s="6"/>
    </row>
    <row r="8257" spans="19:20" x14ac:dyDescent="0.3">
      <c r="S8257" s="3"/>
      <c r="T8257" s="4"/>
    </row>
    <row r="8258" spans="19:20" x14ac:dyDescent="0.3">
      <c r="S8258" s="5"/>
      <c r="T8258" s="6"/>
    </row>
    <row r="8259" spans="19:20" x14ac:dyDescent="0.3">
      <c r="S8259" s="3"/>
      <c r="T8259" s="4"/>
    </row>
    <row r="8260" spans="19:20" x14ac:dyDescent="0.3">
      <c r="S8260" s="5"/>
      <c r="T8260" s="6"/>
    </row>
    <row r="8261" spans="19:20" x14ac:dyDescent="0.3">
      <c r="S8261" s="3"/>
      <c r="T8261" s="4"/>
    </row>
    <row r="8262" spans="19:20" x14ac:dyDescent="0.3">
      <c r="S8262" s="5"/>
      <c r="T8262" s="6"/>
    </row>
    <row r="8263" spans="19:20" x14ac:dyDescent="0.3">
      <c r="S8263" s="3"/>
      <c r="T8263" s="4"/>
    </row>
    <row r="8264" spans="19:20" x14ac:dyDescent="0.3">
      <c r="S8264" s="5"/>
      <c r="T8264" s="6"/>
    </row>
    <row r="8265" spans="19:20" x14ac:dyDescent="0.3">
      <c r="S8265" s="3"/>
      <c r="T8265" s="4"/>
    </row>
    <row r="8266" spans="19:20" x14ac:dyDescent="0.3">
      <c r="S8266" s="5"/>
      <c r="T8266" s="6"/>
    </row>
    <row r="8267" spans="19:20" x14ac:dyDescent="0.3">
      <c r="S8267" s="3"/>
      <c r="T8267" s="4"/>
    </row>
    <row r="8268" spans="19:20" x14ac:dyDescent="0.3">
      <c r="S8268" s="5"/>
      <c r="T8268" s="6"/>
    </row>
    <row r="8269" spans="19:20" x14ac:dyDescent="0.3">
      <c r="S8269" s="3"/>
      <c r="T8269" s="4"/>
    </row>
    <row r="8270" spans="19:20" x14ac:dyDescent="0.3">
      <c r="S8270" s="5"/>
      <c r="T8270" s="6"/>
    </row>
    <row r="8271" spans="19:20" x14ac:dyDescent="0.3">
      <c r="S8271" s="3"/>
      <c r="T8271" s="4"/>
    </row>
    <row r="8272" spans="19:20" x14ac:dyDescent="0.3">
      <c r="S8272" s="5"/>
      <c r="T8272" s="6"/>
    </row>
    <row r="8273" spans="19:20" x14ac:dyDescent="0.3">
      <c r="S8273" s="3"/>
      <c r="T8273" s="4"/>
    </row>
    <row r="8274" spans="19:20" x14ac:dyDescent="0.3">
      <c r="S8274" s="5"/>
      <c r="T8274" s="6"/>
    </row>
    <row r="8275" spans="19:20" x14ac:dyDescent="0.3">
      <c r="S8275" s="3"/>
      <c r="T8275" s="4"/>
    </row>
    <row r="8276" spans="19:20" x14ac:dyDescent="0.3">
      <c r="S8276" s="5"/>
      <c r="T8276" s="6"/>
    </row>
    <row r="8277" spans="19:20" x14ac:dyDescent="0.3">
      <c r="S8277" s="3"/>
      <c r="T8277" s="4"/>
    </row>
    <row r="8278" spans="19:20" x14ac:dyDescent="0.3">
      <c r="S8278" s="5"/>
      <c r="T8278" s="6"/>
    </row>
    <row r="8279" spans="19:20" x14ac:dyDescent="0.3">
      <c r="S8279" s="3"/>
      <c r="T8279" s="4"/>
    </row>
    <row r="8280" spans="19:20" x14ac:dyDescent="0.3">
      <c r="S8280" s="5"/>
      <c r="T8280" s="6"/>
    </row>
    <row r="8281" spans="19:20" x14ac:dyDescent="0.3">
      <c r="S8281" s="3"/>
      <c r="T8281" s="4"/>
    </row>
    <row r="8282" spans="19:20" x14ac:dyDescent="0.3">
      <c r="S8282" s="5"/>
      <c r="T8282" s="6"/>
    </row>
    <row r="8283" spans="19:20" x14ac:dyDescent="0.3">
      <c r="S8283" s="3"/>
      <c r="T8283" s="4"/>
    </row>
    <row r="8284" spans="19:20" x14ac:dyDescent="0.3">
      <c r="S8284" s="5"/>
      <c r="T8284" s="6"/>
    </row>
    <row r="8285" spans="19:20" x14ac:dyDescent="0.3">
      <c r="S8285" s="3"/>
      <c r="T8285" s="4"/>
    </row>
    <row r="8286" spans="19:20" x14ac:dyDescent="0.3">
      <c r="S8286" s="5"/>
      <c r="T8286" s="6"/>
    </row>
    <row r="8287" spans="19:20" x14ac:dyDescent="0.3">
      <c r="S8287" s="3"/>
      <c r="T8287" s="4"/>
    </row>
    <row r="8288" spans="19:20" x14ac:dyDescent="0.3">
      <c r="S8288" s="5"/>
      <c r="T8288" s="6"/>
    </row>
    <row r="8289" spans="19:20" x14ac:dyDescent="0.3">
      <c r="S8289" s="3"/>
      <c r="T8289" s="4"/>
    </row>
    <row r="8290" spans="19:20" x14ac:dyDescent="0.3">
      <c r="S8290" s="5"/>
      <c r="T8290" s="6"/>
    </row>
    <row r="8291" spans="19:20" x14ac:dyDescent="0.3">
      <c r="S8291" s="3"/>
      <c r="T8291" s="4"/>
    </row>
    <row r="8292" spans="19:20" x14ac:dyDescent="0.3">
      <c r="S8292" s="5"/>
      <c r="T8292" s="6"/>
    </row>
    <row r="8293" spans="19:20" x14ac:dyDescent="0.3">
      <c r="S8293" s="3"/>
      <c r="T8293" s="4"/>
    </row>
    <row r="8294" spans="19:20" x14ac:dyDescent="0.3">
      <c r="S8294" s="5"/>
      <c r="T8294" s="6"/>
    </row>
    <row r="8295" spans="19:20" x14ac:dyDescent="0.3">
      <c r="S8295" s="3"/>
      <c r="T8295" s="4"/>
    </row>
    <row r="8296" spans="19:20" x14ac:dyDescent="0.3">
      <c r="S8296" s="5"/>
      <c r="T8296" s="6"/>
    </row>
    <row r="8297" spans="19:20" x14ac:dyDescent="0.3">
      <c r="S8297" s="3"/>
      <c r="T8297" s="4"/>
    </row>
    <row r="8298" spans="19:20" x14ac:dyDescent="0.3">
      <c r="S8298" s="5"/>
      <c r="T8298" s="6"/>
    </row>
    <row r="8299" spans="19:20" x14ac:dyDescent="0.3">
      <c r="S8299" s="3"/>
      <c r="T8299" s="4"/>
    </row>
    <row r="8300" spans="19:20" x14ac:dyDescent="0.3">
      <c r="S8300" s="5"/>
      <c r="T8300" s="6"/>
    </row>
    <row r="8301" spans="19:20" x14ac:dyDescent="0.3">
      <c r="S8301" s="3"/>
      <c r="T8301" s="4"/>
    </row>
    <row r="8302" spans="19:20" x14ac:dyDescent="0.3">
      <c r="S8302" s="5"/>
      <c r="T8302" s="6"/>
    </row>
    <row r="8303" spans="19:20" x14ac:dyDescent="0.3">
      <c r="S8303" s="3"/>
      <c r="T8303" s="4"/>
    </row>
    <row r="8304" spans="19:20" x14ac:dyDescent="0.3">
      <c r="S8304" s="5"/>
      <c r="T8304" s="6"/>
    </row>
    <row r="8305" spans="19:20" x14ac:dyDescent="0.3">
      <c r="S8305" s="3"/>
      <c r="T8305" s="4"/>
    </row>
    <row r="8306" spans="19:20" x14ac:dyDescent="0.3">
      <c r="S8306" s="5"/>
      <c r="T8306" s="6"/>
    </row>
    <row r="8307" spans="19:20" x14ac:dyDescent="0.3">
      <c r="S8307" s="3"/>
      <c r="T8307" s="4"/>
    </row>
    <row r="8308" spans="19:20" x14ac:dyDescent="0.3">
      <c r="S8308" s="5"/>
      <c r="T8308" s="6"/>
    </row>
    <row r="8309" spans="19:20" x14ac:dyDescent="0.3">
      <c r="S8309" s="3"/>
      <c r="T8309" s="4"/>
    </row>
    <row r="8310" spans="19:20" x14ac:dyDescent="0.3">
      <c r="S8310" s="5"/>
      <c r="T8310" s="6"/>
    </row>
    <row r="8311" spans="19:20" x14ac:dyDescent="0.3">
      <c r="S8311" s="3"/>
      <c r="T8311" s="4"/>
    </row>
    <row r="8312" spans="19:20" x14ac:dyDescent="0.3">
      <c r="S8312" s="5"/>
      <c r="T8312" s="6"/>
    </row>
    <row r="8313" spans="19:20" x14ac:dyDescent="0.3">
      <c r="S8313" s="3"/>
      <c r="T8313" s="4"/>
    </row>
    <row r="8314" spans="19:20" x14ac:dyDescent="0.3">
      <c r="S8314" s="5"/>
      <c r="T8314" s="6"/>
    </row>
    <row r="8315" spans="19:20" x14ac:dyDescent="0.3">
      <c r="S8315" s="3"/>
      <c r="T8315" s="4"/>
    </row>
    <row r="8316" spans="19:20" x14ac:dyDescent="0.3">
      <c r="S8316" s="5"/>
      <c r="T8316" s="6"/>
    </row>
    <row r="8317" spans="19:20" x14ac:dyDescent="0.3">
      <c r="S8317" s="3"/>
      <c r="T8317" s="4"/>
    </row>
    <row r="8318" spans="19:20" x14ac:dyDescent="0.3">
      <c r="S8318" s="5"/>
      <c r="T8318" s="6"/>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8A0F5-D88D-4127-BF28-1B6864EE421E}">
  <dimension ref="A1"/>
  <sheetViews>
    <sheetView zoomScale="80" workbookViewId="0">
      <selection activeCell="U16" sqref="U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Govind Kurhade</cp:lastModifiedBy>
  <dcterms:created xsi:type="dcterms:W3CDTF">2025-11-07T12:45:26Z</dcterms:created>
  <dcterms:modified xsi:type="dcterms:W3CDTF">2026-02-24T05:30:51Z</dcterms:modified>
</cp:coreProperties>
</file>