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ditorial\insuranceexplorer-test\data\"/>
    </mc:Choice>
  </mc:AlternateContent>
  <bookViews>
    <workbookView xWindow="0" yWindow="0" windowWidth="28800" windowHeight="11985"/>
  </bookViews>
  <sheets>
    <sheet name="master" sheetId="1" r:id="rId1"/>
    <sheet name="names" sheetId="2" r:id="rId2"/>
    <sheet name="RatingsLU" sheetId="20" r:id="rId3"/>
    <sheet name="AMBest" sheetId="13" r:id="rId4"/>
    <sheet name="Demotech" sheetId="12" r:id="rId5"/>
    <sheet name="Weiss" sheetId="11" r:id="rId6"/>
    <sheet name="addresses" sheetId="10" r:id="rId7"/>
    <sheet name="2015q2" sheetId="3" r:id="rId8"/>
    <sheet name="2015q1" sheetId="4" r:id="rId9"/>
    <sheet name="2014q4" sheetId="5" r:id="rId10"/>
    <sheet name="2014q3" sheetId="6" r:id="rId11"/>
    <sheet name="2014q2" sheetId="7" r:id="rId12"/>
    <sheet name="2014q1" sheetId="8" r:id="rId13"/>
    <sheet name="2013q4" sheetId="9" r:id="rId14"/>
    <sheet name="c2014q4" sheetId="19" r:id="rId15"/>
    <sheet name="c2014q3" sheetId="18" r:id="rId16"/>
    <sheet name="c2014q2" sheetId="17" r:id="rId17"/>
    <sheet name="c2014q1" sheetId="16" r:id="rId18"/>
    <sheet name="c2013q4" sheetId="15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4" i="10"/>
  <c r="A2" i="10"/>
  <c r="C3" i="10"/>
  <c r="E3" i="10" l="1"/>
  <c r="A3" i="10"/>
  <c r="C73" i="1" s="1"/>
  <c r="A3" i="19" l="1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2" i="19"/>
  <c r="A2" i="18"/>
  <c r="E122" i="19"/>
  <c r="E121" i="19"/>
  <c r="E120" i="19"/>
  <c r="E119" i="19"/>
  <c r="E118" i="19"/>
  <c r="E117" i="19"/>
  <c r="E113" i="19"/>
  <c r="E111" i="19"/>
  <c r="E110" i="19"/>
  <c r="E109" i="19"/>
  <c r="E108" i="19"/>
  <c r="E107" i="19"/>
  <c r="E106" i="19"/>
  <c r="E105" i="19"/>
  <c r="E103" i="19"/>
  <c r="E102" i="19"/>
  <c r="E101" i="19"/>
  <c r="E100" i="19"/>
  <c r="E99" i="19"/>
  <c r="E98" i="19"/>
  <c r="E97" i="19"/>
  <c r="E96" i="19"/>
  <c r="E93" i="19"/>
  <c r="E91" i="19"/>
  <c r="E89" i="19"/>
  <c r="E88" i="19"/>
  <c r="E86" i="19"/>
  <c r="E85" i="19"/>
  <c r="E82" i="19"/>
  <c r="E81" i="19"/>
  <c r="E78" i="19"/>
  <c r="E76" i="19"/>
  <c r="E75" i="19"/>
  <c r="E73" i="19"/>
  <c r="E72" i="19"/>
  <c r="E70" i="19"/>
  <c r="E67" i="19"/>
  <c r="E64" i="19"/>
  <c r="E60" i="19"/>
  <c r="E59" i="19"/>
  <c r="E58" i="19"/>
  <c r="E57" i="19"/>
  <c r="E56" i="19"/>
  <c r="E55" i="19"/>
  <c r="E53" i="19"/>
  <c r="E52" i="19"/>
  <c r="E51" i="19"/>
  <c r="E48" i="19"/>
  <c r="E47" i="19"/>
  <c r="E46" i="19"/>
  <c r="E42" i="19"/>
  <c r="E41" i="19"/>
  <c r="E39" i="19"/>
  <c r="E38" i="19"/>
  <c r="E37" i="19"/>
  <c r="E36" i="19"/>
  <c r="E32" i="19"/>
  <c r="E31" i="19"/>
  <c r="E30" i="19"/>
  <c r="E27" i="19"/>
  <c r="E25" i="19"/>
  <c r="E23" i="19"/>
  <c r="E21" i="19"/>
  <c r="E20" i="19"/>
  <c r="E19" i="19"/>
  <c r="E18" i="19"/>
  <c r="E16" i="19"/>
  <c r="E14" i="19"/>
  <c r="E13" i="19"/>
  <c r="E12" i="19"/>
  <c r="E9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E115" i="18"/>
  <c r="E114" i="18"/>
  <c r="E113" i="18"/>
  <c r="E112" i="18"/>
  <c r="E111" i="18"/>
  <c r="E110" i="18"/>
  <c r="E108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5" i="18"/>
  <c r="E83" i="18"/>
  <c r="E81" i="18"/>
  <c r="E80" i="18"/>
  <c r="E78" i="18"/>
  <c r="E77" i="18"/>
  <c r="E75" i="18"/>
  <c r="E74" i="18"/>
  <c r="E71" i="18"/>
  <c r="E67" i="18"/>
  <c r="E66" i="18"/>
  <c r="E64" i="18"/>
  <c r="E63" i="18"/>
  <c r="E61" i="18"/>
  <c r="E58" i="18"/>
  <c r="E55" i="18"/>
  <c r="E54" i="18"/>
  <c r="E53" i="18"/>
  <c r="E52" i="18"/>
  <c r="E51" i="18"/>
  <c r="E50" i="18"/>
  <c r="E49" i="18"/>
  <c r="E47" i="18"/>
  <c r="E46" i="18"/>
  <c r="E45" i="18"/>
  <c r="E42" i="18"/>
  <c r="E41" i="18"/>
  <c r="E40" i="18"/>
  <c r="E36" i="18"/>
  <c r="E34" i="18"/>
  <c r="E32" i="18"/>
  <c r="E28" i="18"/>
  <c r="E27" i="18"/>
  <c r="E26" i="18"/>
  <c r="E25" i="18"/>
  <c r="E23" i="18"/>
  <c r="E21" i="18"/>
  <c r="E20" i="18"/>
  <c r="E19" i="18"/>
  <c r="E18" i="18"/>
  <c r="E17" i="18"/>
  <c r="E16" i="18"/>
  <c r="E15" i="18"/>
  <c r="E13" i="18"/>
  <c r="E12" i="18"/>
  <c r="E10" i="18"/>
  <c r="E9" i="18"/>
  <c r="E8" i="18"/>
  <c r="E7" i="18"/>
  <c r="E6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E122" i="17"/>
  <c r="E119" i="17"/>
  <c r="E118" i="17"/>
  <c r="E117" i="17"/>
  <c r="E116" i="17"/>
  <c r="E115" i="17"/>
  <c r="E108" i="17"/>
  <c r="E107" i="17"/>
  <c r="E106" i="17"/>
  <c r="E104" i="17"/>
  <c r="E103" i="17"/>
  <c r="E102" i="17"/>
  <c r="E101" i="17"/>
  <c r="E100" i="17"/>
  <c r="E99" i="17"/>
  <c r="E98" i="17"/>
  <c r="E97" i="17"/>
  <c r="E95" i="17"/>
  <c r="E92" i="17"/>
  <c r="E90" i="17"/>
  <c r="E88" i="17"/>
  <c r="E87" i="17"/>
  <c r="E86" i="17"/>
  <c r="E85" i="17"/>
  <c r="E84" i="17"/>
  <c r="E82" i="17"/>
  <c r="E74" i="17"/>
  <c r="E72" i="17"/>
  <c r="E70" i="17"/>
  <c r="E69" i="17"/>
  <c r="E67" i="17"/>
  <c r="E63" i="17"/>
  <c r="E60" i="17"/>
  <c r="E57" i="17"/>
  <c r="E56" i="17"/>
  <c r="E55" i="17"/>
  <c r="E54" i="17"/>
  <c r="E53" i="17"/>
  <c r="E52" i="17"/>
  <c r="E51" i="17"/>
  <c r="E49" i="17"/>
  <c r="E48" i="17"/>
  <c r="E47" i="17"/>
  <c r="E44" i="17"/>
  <c r="E43" i="17"/>
  <c r="E35" i="17"/>
  <c r="E33" i="17"/>
  <c r="E29" i="17"/>
  <c r="E28" i="17"/>
  <c r="E27" i="17"/>
  <c r="E26" i="17"/>
  <c r="E24" i="17"/>
  <c r="E22" i="17"/>
  <c r="E21" i="17"/>
  <c r="E20" i="17"/>
  <c r="E19" i="17"/>
  <c r="E18" i="17"/>
  <c r="E17" i="17"/>
  <c r="E16" i="17"/>
  <c r="E15" i="17"/>
  <c r="E11" i="17"/>
  <c r="E10" i="17"/>
  <c r="E8" i="17"/>
  <c r="E7" i="17"/>
  <c r="E4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2" i="16"/>
  <c r="E120" i="16"/>
  <c r="E118" i="16"/>
  <c r="E117" i="16"/>
  <c r="E116" i="16"/>
  <c r="E115" i="16"/>
  <c r="E114" i="16"/>
  <c r="E113" i="16"/>
  <c r="E111" i="16"/>
  <c r="E106" i="16"/>
  <c r="E105" i="16"/>
  <c r="E104" i="16"/>
  <c r="E103" i="16"/>
  <c r="E102" i="16"/>
  <c r="E101" i="16"/>
  <c r="E99" i="16"/>
  <c r="E98" i="16"/>
  <c r="E97" i="16"/>
  <c r="E96" i="16"/>
  <c r="E95" i="16"/>
  <c r="E94" i="16"/>
  <c r="E93" i="16"/>
  <c r="E92" i="16"/>
  <c r="E91" i="16"/>
  <c r="E89" i="16"/>
  <c r="E87" i="16"/>
  <c r="E85" i="16"/>
  <c r="E83" i="16"/>
  <c r="E82" i="16"/>
  <c r="E80" i="16"/>
  <c r="E79" i="16"/>
  <c r="E78" i="16"/>
  <c r="E77" i="16"/>
  <c r="E73" i="16"/>
  <c r="E70" i="16"/>
  <c r="E69" i="16"/>
  <c r="E68" i="16"/>
  <c r="E66" i="16"/>
  <c r="E62" i="16"/>
  <c r="E55" i="16"/>
  <c r="E54" i="16"/>
  <c r="E53" i="16"/>
  <c r="E52" i="16"/>
  <c r="E51" i="16"/>
  <c r="E50" i="16"/>
  <c r="E48" i="16"/>
  <c r="E47" i="16"/>
  <c r="E46" i="16"/>
  <c r="E43" i="16"/>
  <c r="E42" i="16"/>
  <c r="E41" i="16"/>
  <c r="E37" i="16"/>
  <c r="E36" i="16"/>
  <c r="E35" i="16"/>
  <c r="E34" i="16"/>
  <c r="E33" i="16"/>
  <c r="E32" i="16"/>
  <c r="E29" i="16"/>
  <c r="E28" i="16"/>
  <c r="E27" i="16"/>
  <c r="E24" i="16"/>
  <c r="E22" i="16"/>
  <c r="E21" i="16"/>
  <c r="E20" i="16"/>
  <c r="E19" i="16"/>
  <c r="E18" i="16"/>
  <c r="E17" i="16"/>
  <c r="E16" i="16"/>
  <c r="E13" i="16"/>
  <c r="E10" i="16"/>
  <c r="E8" i="16"/>
  <c r="E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2" i="15"/>
  <c r="E117" i="15"/>
  <c r="E115" i="15"/>
  <c r="E114" i="15"/>
  <c r="E113" i="15"/>
  <c r="E112" i="15"/>
  <c r="E111" i="15"/>
  <c r="E110" i="15"/>
  <c r="E108" i="15"/>
  <c r="E105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5" i="15"/>
  <c r="E83" i="15"/>
  <c r="E81" i="15"/>
  <c r="E80" i="15"/>
  <c r="E79" i="15"/>
  <c r="E78" i="15"/>
  <c r="E77" i="15"/>
  <c r="E76" i="15"/>
  <c r="E75" i="15"/>
  <c r="E71" i="15"/>
  <c r="E69" i="15"/>
  <c r="E67" i="15"/>
  <c r="E66" i="15"/>
  <c r="E65" i="15"/>
  <c r="E64" i="15"/>
  <c r="E63" i="15"/>
  <c r="E62" i="15"/>
  <c r="E60" i="15"/>
  <c r="E54" i="15"/>
  <c r="E53" i="15"/>
  <c r="E52" i="15"/>
  <c r="E51" i="15"/>
  <c r="E50" i="15"/>
  <c r="E49" i="15"/>
  <c r="E48" i="15"/>
  <c r="E46" i="15"/>
  <c r="E45" i="15"/>
  <c r="E44" i="15"/>
  <c r="E42" i="15"/>
  <c r="E41" i="15"/>
  <c r="E40" i="15"/>
  <c r="E39" i="15"/>
  <c r="E37" i="15"/>
  <c r="E36" i="15"/>
  <c r="E35" i="15"/>
  <c r="E34" i="15"/>
  <c r="E33" i="15"/>
  <c r="E32" i="15"/>
  <c r="E29" i="15"/>
  <c r="E28" i="15"/>
  <c r="E27" i="15"/>
  <c r="E26" i="15"/>
  <c r="E25" i="15"/>
  <c r="E24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6" i="15"/>
  <c r="E4" i="15"/>
  <c r="E2" i="15"/>
  <c r="Y5" i="1" l="1"/>
  <c r="X5" i="1" s="1"/>
  <c r="Y139" i="1"/>
  <c r="X139" i="1" s="1"/>
  <c r="Y91" i="1"/>
  <c r="X91" i="1" s="1"/>
  <c r="Y131" i="1"/>
  <c r="X131" i="1" s="1"/>
  <c r="Y34" i="1"/>
  <c r="X34" i="1" s="1"/>
  <c r="Y123" i="1"/>
  <c r="X123" i="1" s="1"/>
  <c r="Y39" i="1"/>
  <c r="X39" i="1" s="1"/>
  <c r="Y115" i="1"/>
  <c r="X115" i="1" s="1"/>
  <c r="Y171" i="1"/>
  <c r="X171" i="1" s="1"/>
  <c r="Y107" i="1"/>
  <c r="X107" i="1" s="1"/>
  <c r="Y163" i="1"/>
  <c r="X163" i="1" s="1"/>
  <c r="Y99" i="1"/>
  <c r="X99" i="1" s="1"/>
  <c r="Y155" i="1"/>
  <c r="X155" i="1" s="1"/>
  <c r="Y3" i="1"/>
  <c r="X3" i="1" s="1"/>
  <c r="Y67" i="1"/>
  <c r="X67" i="1" s="1"/>
  <c r="Y35" i="1"/>
  <c r="X35" i="1" s="1"/>
  <c r="Y59" i="1"/>
  <c r="X59" i="1" s="1"/>
  <c r="Y11" i="1"/>
  <c r="X11" i="1" s="1"/>
  <c r="Y19" i="1"/>
  <c r="X19" i="1" s="1"/>
  <c r="Y27" i="1"/>
  <c r="X27" i="1" s="1"/>
  <c r="Y43" i="1"/>
  <c r="X43" i="1" s="1"/>
  <c r="Y51" i="1"/>
  <c r="X51" i="1" s="1"/>
  <c r="Y75" i="1"/>
  <c r="X75" i="1" s="1"/>
  <c r="Y147" i="1"/>
  <c r="X147" i="1" s="1"/>
  <c r="Y83" i="1"/>
  <c r="X83" i="1" s="1"/>
  <c r="Y130" i="1"/>
  <c r="X130" i="1" s="1"/>
  <c r="Y169" i="1"/>
  <c r="X169" i="1" s="1"/>
  <c r="Y161" i="1"/>
  <c r="X161" i="1" s="1"/>
  <c r="Y153" i="1"/>
  <c r="X153" i="1" s="1"/>
  <c r="Y145" i="1"/>
  <c r="X145" i="1" s="1"/>
  <c r="Y137" i="1"/>
  <c r="X137" i="1" s="1"/>
  <c r="Y129" i="1"/>
  <c r="X129" i="1" s="1"/>
  <c r="Y121" i="1"/>
  <c r="X121" i="1" s="1"/>
  <c r="Y113" i="1"/>
  <c r="X113" i="1" s="1"/>
  <c r="Y105" i="1"/>
  <c r="X105" i="1" s="1"/>
  <c r="Y97" i="1"/>
  <c r="X97" i="1" s="1"/>
  <c r="Y89" i="1"/>
  <c r="X89" i="1" s="1"/>
  <c r="Y81" i="1"/>
  <c r="X81" i="1" s="1"/>
  <c r="Y73" i="1"/>
  <c r="X73" i="1" s="1"/>
  <c r="Y65" i="1"/>
  <c r="X65" i="1" s="1"/>
  <c r="Y57" i="1"/>
  <c r="X57" i="1" s="1"/>
  <c r="Y49" i="1"/>
  <c r="X49" i="1" s="1"/>
  <c r="Y41" i="1"/>
  <c r="X41" i="1" s="1"/>
  <c r="Y33" i="1"/>
  <c r="X33" i="1" s="1"/>
  <c r="Y25" i="1"/>
  <c r="X25" i="1" s="1"/>
  <c r="Y17" i="1"/>
  <c r="X17" i="1" s="1"/>
  <c r="Y9" i="1"/>
  <c r="X9" i="1" s="1"/>
  <c r="Y176" i="1"/>
  <c r="X176" i="1" s="1"/>
  <c r="Y168" i="1"/>
  <c r="X168" i="1" s="1"/>
  <c r="Y160" i="1"/>
  <c r="X160" i="1" s="1"/>
  <c r="Y152" i="1"/>
  <c r="X152" i="1" s="1"/>
  <c r="Y144" i="1"/>
  <c r="X144" i="1" s="1"/>
  <c r="Y136" i="1"/>
  <c r="X136" i="1" s="1"/>
  <c r="Y128" i="1"/>
  <c r="X128" i="1" s="1"/>
  <c r="Y120" i="1"/>
  <c r="X120" i="1" s="1"/>
  <c r="Y112" i="1"/>
  <c r="X112" i="1" s="1"/>
  <c r="Y104" i="1"/>
  <c r="X104" i="1" s="1"/>
  <c r="Y96" i="1"/>
  <c r="X96" i="1" s="1"/>
  <c r="Y88" i="1"/>
  <c r="X88" i="1" s="1"/>
  <c r="Y80" i="1"/>
  <c r="X80" i="1" s="1"/>
  <c r="Y72" i="1"/>
  <c r="X72" i="1" s="1"/>
  <c r="Y64" i="1"/>
  <c r="X64" i="1" s="1"/>
  <c r="Y56" i="1"/>
  <c r="X56" i="1" s="1"/>
  <c r="Y48" i="1"/>
  <c r="X48" i="1" s="1"/>
  <c r="Y40" i="1"/>
  <c r="X40" i="1" s="1"/>
  <c r="Y32" i="1"/>
  <c r="X32" i="1" s="1"/>
  <c r="Y24" i="1"/>
  <c r="X24" i="1" s="1"/>
  <c r="Y16" i="1"/>
  <c r="X16" i="1" s="1"/>
  <c r="Y8" i="1"/>
  <c r="X8" i="1" s="1"/>
  <c r="Y146" i="1"/>
  <c r="X146" i="1" s="1"/>
  <c r="Y114" i="1"/>
  <c r="X114" i="1" s="1"/>
  <c r="Y90" i="1"/>
  <c r="X90" i="1" s="1"/>
  <c r="Y18" i="1"/>
  <c r="X18" i="1" s="1"/>
  <c r="Y151" i="1"/>
  <c r="X151" i="1" s="1"/>
  <c r="Y127" i="1"/>
  <c r="X127" i="1" s="1"/>
  <c r="Y111" i="1"/>
  <c r="X111" i="1" s="1"/>
  <c r="Y87" i="1"/>
  <c r="X87" i="1" s="1"/>
  <c r="Y79" i="1"/>
  <c r="X79" i="1" s="1"/>
  <c r="Y71" i="1"/>
  <c r="X71" i="1" s="1"/>
  <c r="Y63" i="1"/>
  <c r="X63" i="1" s="1"/>
  <c r="Y55" i="1"/>
  <c r="X55" i="1" s="1"/>
  <c r="Y47" i="1"/>
  <c r="X47" i="1" s="1"/>
  <c r="Y23" i="1"/>
  <c r="X23" i="1" s="1"/>
  <c r="Y15" i="1"/>
  <c r="X15" i="1" s="1"/>
  <c r="Y7" i="1"/>
  <c r="X7" i="1" s="1"/>
  <c r="Y174" i="1"/>
  <c r="X174" i="1" s="1"/>
  <c r="Y166" i="1"/>
  <c r="X166" i="1" s="1"/>
  <c r="Y158" i="1"/>
  <c r="X158" i="1" s="1"/>
  <c r="Y150" i="1"/>
  <c r="X150" i="1" s="1"/>
  <c r="Y142" i="1"/>
  <c r="X142" i="1" s="1"/>
  <c r="Y134" i="1"/>
  <c r="X134" i="1" s="1"/>
  <c r="Y126" i="1"/>
  <c r="X126" i="1" s="1"/>
  <c r="Y118" i="1"/>
  <c r="X118" i="1" s="1"/>
  <c r="Y110" i="1"/>
  <c r="X110" i="1" s="1"/>
  <c r="Y102" i="1"/>
  <c r="X102" i="1" s="1"/>
  <c r="Y94" i="1"/>
  <c r="X94" i="1" s="1"/>
  <c r="Y86" i="1"/>
  <c r="X86" i="1" s="1"/>
  <c r="Y78" i="1"/>
  <c r="X78" i="1" s="1"/>
  <c r="Y70" i="1"/>
  <c r="X70" i="1" s="1"/>
  <c r="Y62" i="1"/>
  <c r="X62" i="1" s="1"/>
  <c r="Y54" i="1"/>
  <c r="X54" i="1" s="1"/>
  <c r="Y46" i="1"/>
  <c r="X46" i="1" s="1"/>
  <c r="Y38" i="1"/>
  <c r="X38" i="1" s="1"/>
  <c r="Y30" i="1"/>
  <c r="X30" i="1" s="1"/>
  <c r="Y22" i="1"/>
  <c r="X22" i="1" s="1"/>
  <c r="Y14" i="1"/>
  <c r="X14" i="1" s="1"/>
  <c r="Y6" i="1"/>
  <c r="X6" i="1" s="1"/>
  <c r="Y162" i="1"/>
  <c r="X162" i="1" s="1"/>
  <c r="Y138" i="1"/>
  <c r="X138" i="1" s="1"/>
  <c r="Y106" i="1"/>
  <c r="X106" i="1" s="1"/>
  <c r="Y82" i="1"/>
  <c r="X82" i="1" s="1"/>
  <c r="Y66" i="1"/>
  <c r="X66" i="1" s="1"/>
  <c r="Y50" i="1"/>
  <c r="X50" i="1" s="1"/>
  <c r="Y42" i="1"/>
  <c r="X42" i="1" s="1"/>
  <c r="Y26" i="1"/>
  <c r="X26" i="1" s="1"/>
  <c r="Y10" i="1"/>
  <c r="X10" i="1" s="1"/>
  <c r="AA5" i="1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70" i="1"/>
  <c r="AA86" i="1"/>
  <c r="AA102" i="1"/>
  <c r="AA118" i="1"/>
  <c r="AA134" i="1"/>
  <c r="AA150" i="1"/>
  <c r="AA166" i="1"/>
  <c r="AA7" i="1"/>
  <c r="AA23" i="1"/>
  <c r="AA39" i="1"/>
  <c r="AA55" i="1"/>
  <c r="AA71" i="1"/>
  <c r="AA87" i="1"/>
  <c r="AA6" i="1"/>
  <c r="AA14" i="1"/>
  <c r="AA22" i="1"/>
  <c r="AA30" i="1"/>
  <c r="AA38" i="1"/>
  <c r="AA46" i="1"/>
  <c r="AA54" i="1"/>
  <c r="AA62" i="1"/>
  <c r="AA78" i="1"/>
  <c r="AA94" i="1"/>
  <c r="AA110" i="1"/>
  <c r="AA126" i="1"/>
  <c r="AA142" i="1"/>
  <c r="AA158" i="1"/>
  <c r="AA174" i="1"/>
  <c r="AA15" i="1"/>
  <c r="AA31" i="1"/>
  <c r="AA47" i="1"/>
  <c r="AA63" i="1"/>
  <c r="AA79" i="1"/>
  <c r="AA9" i="1"/>
  <c r="AA17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69" i="1"/>
  <c r="AA2" i="1"/>
  <c r="AA8" i="1"/>
  <c r="AA24" i="1"/>
  <c r="AA40" i="1"/>
  <c r="AA56" i="1"/>
  <c r="AA72" i="1"/>
  <c r="AA88" i="1"/>
  <c r="AA100" i="1"/>
  <c r="AA114" i="1"/>
  <c r="AA127" i="1"/>
  <c r="AA139" i="1"/>
  <c r="AA152" i="1"/>
  <c r="AA164" i="1"/>
  <c r="AA10" i="1"/>
  <c r="AA26" i="1"/>
  <c r="AA42" i="1"/>
  <c r="AA58" i="1"/>
  <c r="AA74" i="1"/>
  <c r="AA90" i="1"/>
  <c r="AA103" i="1"/>
  <c r="AA115" i="1"/>
  <c r="AA128" i="1"/>
  <c r="AA140" i="1"/>
  <c r="AA154" i="1"/>
  <c r="AA167" i="1"/>
  <c r="AA11" i="1"/>
  <c r="AA59" i="1"/>
  <c r="AA104" i="1"/>
  <c r="AA143" i="1"/>
  <c r="AA28" i="1"/>
  <c r="AA76" i="1"/>
  <c r="AA16" i="1"/>
  <c r="AA32" i="1"/>
  <c r="AA48" i="1"/>
  <c r="AA64" i="1"/>
  <c r="AA80" i="1"/>
  <c r="AA95" i="1"/>
  <c r="AA107" i="1"/>
  <c r="AA120" i="1"/>
  <c r="AA132" i="1"/>
  <c r="AA146" i="1"/>
  <c r="AA159" i="1"/>
  <c r="AA171" i="1"/>
  <c r="AA19" i="1"/>
  <c r="AA4" i="1"/>
  <c r="AA36" i="1"/>
  <c r="AA68" i="1"/>
  <c r="AA99" i="1"/>
  <c r="AA124" i="1"/>
  <c r="AA151" i="1"/>
  <c r="AA176" i="1"/>
  <c r="AA43" i="1"/>
  <c r="AA91" i="1"/>
  <c r="AA116" i="1"/>
  <c r="AA155" i="1"/>
  <c r="AA44" i="1"/>
  <c r="AA92" i="1"/>
  <c r="AA18" i="1"/>
  <c r="AA34" i="1"/>
  <c r="AA50" i="1"/>
  <c r="AA66" i="1"/>
  <c r="AA82" i="1"/>
  <c r="AA96" i="1"/>
  <c r="AA108" i="1"/>
  <c r="AA122" i="1"/>
  <c r="AA135" i="1"/>
  <c r="AA147" i="1"/>
  <c r="AA160" i="1"/>
  <c r="AA172" i="1"/>
  <c r="AA3" i="1"/>
  <c r="AA35" i="1"/>
  <c r="AA51" i="1"/>
  <c r="AA67" i="1"/>
  <c r="AA83" i="1"/>
  <c r="AA98" i="1"/>
  <c r="AA111" i="1"/>
  <c r="AA123" i="1"/>
  <c r="AA136" i="1"/>
  <c r="AA148" i="1"/>
  <c r="AA162" i="1"/>
  <c r="AA175" i="1"/>
  <c r="AA20" i="1"/>
  <c r="AA52" i="1"/>
  <c r="AA84" i="1"/>
  <c r="AA112" i="1"/>
  <c r="AA138" i="1"/>
  <c r="AA163" i="1"/>
  <c r="AA27" i="1"/>
  <c r="AA75" i="1"/>
  <c r="AA130" i="1"/>
  <c r="AA168" i="1"/>
  <c r="AA12" i="1"/>
  <c r="AA60" i="1"/>
  <c r="AA106" i="1"/>
  <c r="AA119" i="1"/>
  <c r="AA131" i="1"/>
  <c r="AA170" i="1"/>
  <c r="AA144" i="1"/>
  <c r="AA156" i="1"/>
  <c r="Y175" i="1"/>
  <c r="X175" i="1" s="1"/>
  <c r="Y159" i="1"/>
  <c r="X159" i="1" s="1"/>
  <c r="Y135" i="1"/>
  <c r="X135" i="1" s="1"/>
  <c r="Y103" i="1"/>
  <c r="X103" i="1" s="1"/>
  <c r="Y31" i="1"/>
  <c r="X31" i="1" s="1"/>
  <c r="Y173" i="1"/>
  <c r="X173" i="1" s="1"/>
  <c r="Y165" i="1"/>
  <c r="X165" i="1" s="1"/>
  <c r="Y157" i="1"/>
  <c r="X157" i="1" s="1"/>
  <c r="Y149" i="1"/>
  <c r="X149" i="1" s="1"/>
  <c r="Y141" i="1"/>
  <c r="X141" i="1" s="1"/>
  <c r="Y133" i="1"/>
  <c r="X133" i="1" s="1"/>
  <c r="Y125" i="1"/>
  <c r="X125" i="1" s="1"/>
  <c r="Y117" i="1"/>
  <c r="X117" i="1" s="1"/>
  <c r="Y109" i="1"/>
  <c r="X109" i="1" s="1"/>
  <c r="Y101" i="1"/>
  <c r="X101" i="1" s="1"/>
  <c r="Y93" i="1"/>
  <c r="X93" i="1" s="1"/>
  <c r="Y85" i="1"/>
  <c r="X85" i="1" s="1"/>
  <c r="Y77" i="1"/>
  <c r="X77" i="1" s="1"/>
  <c r="Y69" i="1"/>
  <c r="X69" i="1" s="1"/>
  <c r="Y61" i="1"/>
  <c r="X61" i="1" s="1"/>
  <c r="Y53" i="1"/>
  <c r="X53" i="1" s="1"/>
  <c r="Y45" i="1"/>
  <c r="X45" i="1" s="1"/>
  <c r="Y37" i="1"/>
  <c r="X37" i="1" s="1"/>
  <c r="Y29" i="1"/>
  <c r="X29" i="1" s="1"/>
  <c r="Y21" i="1"/>
  <c r="X21" i="1" s="1"/>
  <c r="Y13" i="1"/>
  <c r="X13" i="1" s="1"/>
  <c r="Y170" i="1"/>
  <c r="X170" i="1" s="1"/>
  <c r="Y154" i="1"/>
  <c r="X154" i="1" s="1"/>
  <c r="Y122" i="1"/>
  <c r="X122" i="1" s="1"/>
  <c r="Y98" i="1"/>
  <c r="X98" i="1" s="1"/>
  <c r="Y74" i="1"/>
  <c r="X74" i="1" s="1"/>
  <c r="Y58" i="1"/>
  <c r="X58" i="1" s="1"/>
  <c r="Y167" i="1"/>
  <c r="X167" i="1" s="1"/>
  <c r="Y143" i="1"/>
  <c r="X143" i="1" s="1"/>
  <c r="Y119" i="1"/>
  <c r="X119" i="1" s="1"/>
  <c r="Y95" i="1"/>
  <c r="X95" i="1" s="1"/>
  <c r="Z3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Z171" i="1"/>
  <c r="Z5" i="1"/>
  <c r="Z21" i="1"/>
  <c r="Z37" i="1"/>
  <c r="Z53" i="1"/>
  <c r="Z69" i="1"/>
  <c r="Z85" i="1"/>
  <c r="Z101" i="1"/>
  <c r="Z117" i="1"/>
  <c r="Z133" i="1"/>
  <c r="Z149" i="1"/>
  <c r="Z165" i="1"/>
  <c r="Z4" i="1"/>
  <c r="Z12" i="1"/>
  <c r="Z20" i="1"/>
  <c r="Z28" i="1"/>
  <c r="Z36" i="1"/>
  <c r="Z44" i="1"/>
  <c r="Z52" i="1"/>
  <c r="Z60" i="1"/>
  <c r="Z68" i="1"/>
  <c r="Z76" i="1"/>
  <c r="Z84" i="1"/>
  <c r="Z92" i="1"/>
  <c r="Z100" i="1"/>
  <c r="Z108" i="1"/>
  <c r="Z116" i="1"/>
  <c r="Z124" i="1"/>
  <c r="Z132" i="1"/>
  <c r="Z140" i="1"/>
  <c r="Z148" i="1"/>
  <c r="Z156" i="1"/>
  <c r="Z164" i="1"/>
  <c r="Z172" i="1"/>
  <c r="Z13" i="1"/>
  <c r="Z29" i="1"/>
  <c r="Z45" i="1"/>
  <c r="Z61" i="1"/>
  <c r="Z77" i="1"/>
  <c r="Z93" i="1"/>
  <c r="Z109" i="1"/>
  <c r="Z125" i="1"/>
  <c r="Z141" i="1"/>
  <c r="Z157" i="1"/>
  <c r="Z173" i="1"/>
  <c r="Z7" i="1"/>
  <c r="Z15" i="1"/>
  <c r="Z23" i="1"/>
  <c r="Z31" i="1"/>
  <c r="Z39" i="1"/>
  <c r="Z47" i="1"/>
  <c r="Z55" i="1"/>
  <c r="Z63" i="1"/>
  <c r="Z71" i="1"/>
  <c r="Z79" i="1"/>
  <c r="Z87" i="1"/>
  <c r="Z95" i="1"/>
  <c r="Z103" i="1"/>
  <c r="Z111" i="1"/>
  <c r="Z119" i="1"/>
  <c r="Z127" i="1"/>
  <c r="Z135" i="1"/>
  <c r="Z143" i="1"/>
  <c r="Z151" i="1"/>
  <c r="Z159" i="1"/>
  <c r="Z167" i="1"/>
  <c r="Z175" i="1"/>
  <c r="Z8" i="1"/>
  <c r="Z16" i="1"/>
  <c r="Z24" i="1"/>
  <c r="Z32" i="1"/>
  <c r="Z40" i="1"/>
  <c r="Z48" i="1"/>
  <c r="Z56" i="1"/>
  <c r="Z64" i="1"/>
  <c r="Z72" i="1"/>
  <c r="Z80" i="1"/>
  <c r="Z22" i="1"/>
  <c r="Z42" i="1"/>
  <c r="Z65" i="1"/>
  <c r="Z86" i="1"/>
  <c r="Z102" i="1"/>
  <c r="Z118" i="1"/>
  <c r="Z134" i="1"/>
  <c r="Z150" i="1"/>
  <c r="Z166" i="1"/>
  <c r="Z2" i="1"/>
  <c r="Z25" i="1"/>
  <c r="Z46" i="1"/>
  <c r="Z66" i="1"/>
  <c r="Z88" i="1"/>
  <c r="Z104" i="1"/>
  <c r="Z120" i="1"/>
  <c r="Z136" i="1"/>
  <c r="Z152" i="1"/>
  <c r="Z168" i="1"/>
  <c r="Y2" i="1"/>
  <c r="X2" i="1" s="1"/>
  <c r="Z6" i="1"/>
  <c r="Z26" i="1"/>
  <c r="Z49" i="1"/>
  <c r="Z70" i="1"/>
  <c r="Z89" i="1"/>
  <c r="Z105" i="1"/>
  <c r="Z121" i="1"/>
  <c r="Z137" i="1"/>
  <c r="Z50" i="1"/>
  <c r="Z106" i="1"/>
  <c r="Z154" i="1"/>
  <c r="Z10" i="1"/>
  <c r="Z33" i="1"/>
  <c r="Z54" i="1"/>
  <c r="Z74" i="1"/>
  <c r="Z94" i="1"/>
  <c r="Z110" i="1"/>
  <c r="Z126" i="1"/>
  <c r="Z142" i="1"/>
  <c r="Z158" i="1"/>
  <c r="Z174" i="1"/>
  <c r="Z38" i="1"/>
  <c r="Z97" i="1"/>
  <c r="Z129" i="1"/>
  <c r="Z161" i="1"/>
  <c r="Z18" i="1"/>
  <c r="Z62" i="1"/>
  <c r="Z98" i="1"/>
  <c r="Z146" i="1"/>
  <c r="Z169" i="1"/>
  <c r="Z9" i="1"/>
  <c r="Z73" i="1"/>
  <c r="Z122" i="1"/>
  <c r="Z170" i="1"/>
  <c r="Z14" i="1"/>
  <c r="Z34" i="1"/>
  <c r="Z57" i="1"/>
  <c r="Z78" i="1"/>
  <c r="Z96" i="1"/>
  <c r="Z112" i="1"/>
  <c r="Z128" i="1"/>
  <c r="Z144" i="1"/>
  <c r="Z160" i="1"/>
  <c r="Z176" i="1"/>
  <c r="Z17" i="1"/>
  <c r="Z58" i="1"/>
  <c r="Z81" i="1"/>
  <c r="Z113" i="1"/>
  <c r="Z145" i="1"/>
  <c r="Z41" i="1"/>
  <c r="Z82" i="1"/>
  <c r="Z114" i="1"/>
  <c r="Z130" i="1"/>
  <c r="Z162" i="1"/>
  <c r="Z153" i="1"/>
  <c r="Z30" i="1"/>
  <c r="Z90" i="1"/>
  <c r="Z138" i="1"/>
  <c r="Y172" i="1"/>
  <c r="X172" i="1" s="1"/>
  <c r="Y164" i="1"/>
  <c r="X164" i="1" s="1"/>
  <c r="Y156" i="1"/>
  <c r="X156" i="1" s="1"/>
  <c r="Y148" i="1"/>
  <c r="X148" i="1" s="1"/>
  <c r="Y140" i="1"/>
  <c r="X140" i="1" s="1"/>
  <c r="Y132" i="1"/>
  <c r="X132" i="1" s="1"/>
  <c r="Y124" i="1"/>
  <c r="X124" i="1" s="1"/>
  <c r="Y116" i="1"/>
  <c r="X116" i="1" s="1"/>
  <c r="Y108" i="1"/>
  <c r="X108" i="1" s="1"/>
  <c r="Y100" i="1"/>
  <c r="X100" i="1" s="1"/>
  <c r="Y92" i="1"/>
  <c r="X92" i="1" s="1"/>
  <c r="Y84" i="1"/>
  <c r="X84" i="1" s="1"/>
  <c r="Y76" i="1"/>
  <c r="X76" i="1" s="1"/>
  <c r="Y68" i="1"/>
  <c r="X68" i="1" s="1"/>
  <c r="Y60" i="1"/>
  <c r="X60" i="1" s="1"/>
  <c r="Y52" i="1"/>
  <c r="X52" i="1" s="1"/>
  <c r="Y44" i="1"/>
  <c r="X44" i="1" s="1"/>
  <c r="Y36" i="1"/>
  <c r="X36" i="1" s="1"/>
  <c r="Y28" i="1"/>
  <c r="X28" i="1" s="1"/>
  <c r="Y20" i="1"/>
  <c r="X20" i="1" s="1"/>
  <c r="Y12" i="1"/>
  <c r="X12" i="1" s="1"/>
  <c r="Y4" i="1"/>
  <c r="X4" i="1" s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" i="1"/>
  <c r="D4" i="1"/>
  <c r="A176" i="3"/>
  <c r="A6" i="11" l="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5" i="1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3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2" i="5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2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3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3" i="1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2" i="3"/>
  <c r="AD127" i="11"/>
  <c r="AC127" i="11"/>
  <c r="AA127" i="11"/>
  <c r="AB127" i="11" s="1"/>
  <c r="X127" i="11"/>
  <c r="Y127" i="11" s="1"/>
  <c r="AC126" i="11"/>
  <c r="AD126" i="11" s="1"/>
  <c r="AB126" i="11"/>
  <c r="AA126" i="11"/>
  <c r="X126" i="11"/>
  <c r="Y126" i="11" s="1"/>
  <c r="AC125" i="11"/>
  <c r="AD125" i="11" s="1"/>
  <c r="AA125" i="11"/>
  <c r="AB125" i="11" s="1"/>
  <c r="Y125" i="11"/>
  <c r="X125" i="11"/>
  <c r="AC124" i="11"/>
  <c r="AD124" i="11" s="1"/>
  <c r="AA124" i="11"/>
  <c r="AB124" i="11" s="1"/>
  <c r="X124" i="11"/>
  <c r="Y124" i="11" s="1"/>
  <c r="AD123" i="11"/>
  <c r="AC123" i="11"/>
  <c r="AA123" i="11"/>
  <c r="AB123" i="11" s="1"/>
  <c r="Y123" i="11"/>
  <c r="X123" i="11"/>
  <c r="AC122" i="11"/>
  <c r="AD122" i="11" s="1"/>
  <c r="AB122" i="11"/>
  <c r="AA122" i="11"/>
  <c r="X122" i="11"/>
  <c r="Y122" i="11" s="1"/>
  <c r="AD121" i="11"/>
  <c r="AC121" i="11"/>
  <c r="AA121" i="11"/>
  <c r="AB121" i="11" s="1"/>
  <c r="Y121" i="11"/>
  <c r="X121" i="11"/>
  <c r="AC120" i="11"/>
  <c r="AD120" i="11" s="1"/>
  <c r="AA120" i="11"/>
  <c r="AB120" i="11" s="1"/>
  <c r="Y120" i="11"/>
  <c r="X120" i="11"/>
  <c r="AD119" i="11"/>
  <c r="AC119" i="11"/>
  <c r="AA119" i="11"/>
  <c r="AB119" i="11" s="1"/>
  <c r="X119" i="11"/>
  <c r="Y119" i="11" s="1"/>
  <c r="AD118" i="11"/>
  <c r="AC118" i="11"/>
  <c r="AB118" i="11"/>
  <c r="AA118" i="11"/>
  <c r="X118" i="11"/>
  <c r="Y118" i="11" s="1"/>
  <c r="AC117" i="11"/>
  <c r="AD117" i="11" s="1"/>
  <c r="AA117" i="11"/>
  <c r="AB117" i="11" s="1"/>
  <c r="Y117" i="11"/>
  <c r="X117" i="11"/>
  <c r="AC116" i="11"/>
  <c r="AD116" i="11" s="1"/>
  <c r="AA116" i="11"/>
  <c r="AB116" i="11" s="1"/>
  <c r="X116" i="11"/>
  <c r="Y116" i="11" s="1"/>
  <c r="AD115" i="11"/>
  <c r="AC115" i="11"/>
  <c r="AA115" i="11"/>
  <c r="AB115" i="11" s="1"/>
  <c r="X115" i="11"/>
  <c r="Y115" i="11" s="1"/>
  <c r="AC114" i="11"/>
  <c r="AD114" i="11" s="1"/>
  <c r="AB114" i="11"/>
  <c r="AA114" i="11"/>
  <c r="X114" i="11"/>
  <c r="Y114" i="11" s="1"/>
  <c r="AC113" i="11"/>
  <c r="AD113" i="11" s="1"/>
  <c r="AA113" i="11"/>
  <c r="AB113" i="11" s="1"/>
  <c r="Y113" i="11"/>
  <c r="X113" i="11"/>
  <c r="AC112" i="11"/>
  <c r="AD112" i="11" s="1"/>
  <c r="AB112" i="11"/>
  <c r="AA112" i="11"/>
  <c r="X112" i="11"/>
  <c r="Y112" i="11" s="1"/>
  <c r="AD111" i="11"/>
  <c r="AC111" i="11"/>
  <c r="AA111" i="11"/>
  <c r="AB111" i="11" s="1"/>
  <c r="Y111" i="11"/>
  <c r="X111" i="11"/>
  <c r="AC110" i="11"/>
  <c r="AD110" i="11" s="1"/>
  <c r="AB110" i="11"/>
  <c r="AA110" i="11"/>
  <c r="X110" i="11"/>
  <c r="Y110" i="11" s="1"/>
  <c r="AC109" i="11"/>
  <c r="AD109" i="11" s="1"/>
  <c r="AB109" i="11"/>
  <c r="AA109" i="11"/>
  <c r="Y109" i="11"/>
  <c r="X109" i="11"/>
  <c r="AC108" i="11"/>
  <c r="AD108" i="11" s="1"/>
  <c r="AA108" i="11"/>
  <c r="AB108" i="11" s="1"/>
  <c r="Y108" i="11"/>
  <c r="X108" i="11"/>
  <c r="AD107" i="11"/>
  <c r="AC107" i="11"/>
  <c r="AA107" i="11"/>
  <c r="AB107" i="11" s="1"/>
  <c r="X107" i="11"/>
  <c r="Y107" i="11" s="1"/>
  <c r="AC106" i="11"/>
  <c r="AD106" i="11" s="1"/>
  <c r="AB106" i="11"/>
  <c r="AA106" i="11"/>
  <c r="X106" i="11"/>
  <c r="Y106" i="11" s="1"/>
  <c r="AC105" i="11"/>
  <c r="AD105" i="11" s="1"/>
  <c r="AA105" i="11"/>
  <c r="AB105" i="11" s="1"/>
  <c r="Y105" i="11"/>
  <c r="X105" i="11"/>
  <c r="AC104" i="11"/>
  <c r="AD104" i="11" s="1"/>
  <c r="AA104" i="11"/>
  <c r="AB104" i="11" s="1"/>
  <c r="X104" i="11"/>
  <c r="Y104" i="11" s="1"/>
  <c r="AD103" i="11"/>
  <c r="AC103" i="11"/>
  <c r="AA103" i="11"/>
  <c r="AB103" i="11" s="1"/>
  <c r="X103" i="11"/>
  <c r="Y103" i="11" s="1"/>
  <c r="AC102" i="11"/>
  <c r="AD102" i="11" s="1"/>
  <c r="AB102" i="11"/>
  <c r="AA102" i="11"/>
  <c r="X102" i="11"/>
  <c r="Y102" i="11" s="1"/>
  <c r="AD101" i="11"/>
  <c r="AC101" i="11"/>
  <c r="AA101" i="11"/>
  <c r="AB101" i="11" s="1"/>
  <c r="Y101" i="11"/>
  <c r="X101" i="11"/>
  <c r="AC100" i="11"/>
  <c r="AD100" i="11" s="1"/>
  <c r="AB100" i="11"/>
  <c r="AA100" i="11"/>
  <c r="X100" i="11"/>
  <c r="Y100" i="11" s="1"/>
  <c r="AD99" i="11"/>
  <c r="AC99" i="11"/>
  <c r="AA99" i="11"/>
  <c r="AB99" i="11" s="1"/>
  <c r="X99" i="11"/>
  <c r="Y99" i="11" s="1"/>
  <c r="AD98" i="11"/>
  <c r="AC98" i="11"/>
  <c r="AB98" i="11"/>
  <c r="AA98" i="11"/>
  <c r="X98" i="11"/>
  <c r="Y98" i="11" s="1"/>
  <c r="AC97" i="11"/>
  <c r="AD97" i="11" s="1"/>
  <c r="AB97" i="11"/>
  <c r="AA97" i="11"/>
  <c r="Y97" i="11"/>
  <c r="X97" i="11"/>
  <c r="AC96" i="11"/>
  <c r="AD96" i="11" s="1"/>
  <c r="AA96" i="11"/>
  <c r="AB96" i="11" s="1"/>
  <c r="X96" i="11"/>
  <c r="Y96" i="11" s="1"/>
  <c r="AD95" i="11"/>
  <c r="AC95" i="11"/>
  <c r="AA95" i="11"/>
  <c r="AB95" i="11" s="1"/>
  <c r="X95" i="11"/>
  <c r="Y95" i="11" s="1"/>
  <c r="AC94" i="11"/>
  <c r="AD94" i="11" s="1"/>
  <c r="AB94" i="11"/>
  <c r="AA94" i="11"/>
  <c r="X94" i="11"/>
  <c r="Y94" i="11" s="1"/>
  <c r="AC93" i="11"/>
  <c r="AD93" i="11" s="1"/>
  <c r="AA93" i="11"/>
  <c r="AB93" i="11" s="1"/>
  <c r="Y93" i="11"/>
  <c r="X93" i="11"/>
  <c r="AC92" i="11"/>
  <c r="AD92" i="11" s="1"/>
  <c r="AA92" i="11"/>
  <c r="AB92" i="11" s="1"/>
  <c r="X92" i="11"/>
  <c r="Y92" i="11" s="1"/>
  <c r="AD91" i="11"/>
  <c r="AC91" i="11"/>
  <c r="AA91" i="11"/>
  <c r="AB91" i="11" s="1"/>
  <c r="Y91" i="11"/>
  <c r="X91" i="11"/>
  <c r="AC90" i="11"/>
  <c r="AD90" i="11" s="1"/>
  <c r="AB90" i="11"/>
  <c r="AA90" i="11"/>
  <c r="X90" i="11"/>
  <c r="Y90" i="11" s="1"/>
  <c r="AD89" i="11"/>
  <c r="AC89" i="11"/>
  <c r="AA89" i="11"/>
  <c r="AB89" i="11" s="1"/>
  <c r="Y89" i="11"/>
  <c r="X89" i="11"/>
  <c r="AC88" i="11"/>
  <c r="AD88" i="11" s="1"/>
  <c r="AA88" i="11"/>
  <c r="AB88" i="11" s="1"/>
  <c r="Y88" i="11"/>
  <c r="X88" i="11"/>
  <c r="AD87" i="11"/>
  <c r="AC87" i="11"/>
  <c r="AA87" i="11"/>
  <c r="AB87" i="11" s="1"/>
  <c r="X87" i="11"/>
  <c r="Y87" i="11" s="1"/>
  <c r="AD86" i="11"/>
  <c r="AC86" i="11"/>
  <c r="AB86" i="11"/>
  <c r="AA86" i="11"/>
  <c r="X86" i="11"/>
  <c r="Y86" i="11" s="1"/>
  <c r="AC85" i="11"/>
  <c r="AD85" i="11" s="1"/>
  <c r="AA85" i="11"/>
  <c r="AB85" i="11" s="1"/>
  <c r="Y85" i="11"/>
  <c r="X85" i="11"/>
  <c r="AC84" i="11"/>
  <c r="AD84" i="11" s="1"/>
  <c r="AA84" i="11"/>
  <c r="AB84" i="11" s="1"/>
  <c r="X84" i="11"/>
  <c r="Y84" i="11" s="1"/>
  <c r="AD83" i="11"/>
  <c r="AC83" i="11"/>
  <c r="AA83" i="11"/>
  <c r="AB83" i="11" s="1"/>
  <c r="X83" i="11"/>
  <c r="Y83" i="11" s="1"/>
  <c r="AC82" i="11"/>
  <c r="AD82" i="11" s="1"/>
  <c r="AB82" i="11"/>
  <c r="AA82" i="11"/>
  <c r="X82" i="11"/>
  <c r="Y82" i="11" s="1"/>
  <c r="AC81" i="11"/>
  <c r="AD81" i="11" s="1"/>
  <c r="AA81" i="11"/>
  <c r="AB81" i="11" s="1"/>
  <c r="Y81" i="11"/>
  <c r="X81" i="11"/>
  <c r="AC80" i="11"/>
  <c r="AD80" i="11" s="1"/>
  <c r="AB80" i="11"/>
  <c r="AA80" i="11"/>
  <c r="X80" i="11"/>
  <c r="Y80" i="11" s="1"/>
  <c r="AD79" i="11"/>
  <c r="AC79" i="11"/>
  <c r="AA79" i="11"/>
  <c r="AB79" i="11" s="1"/>
  <c r="Y79" i="11"/>
  <c r="X79" i="11"/>
  <c r="AC78" i="11"/>
  <c r="AD78" i="11" s="1"/>
  <c r="AB78" i="11"/>
  <c r="AA78" i="11"/>
  <c r="X78" i="11"/>
  <c r="Y78" i="11" s="1"/>
  <c r="AC77" i="11"/>
  <c r="AD77" i="11" s="1"/>
  <c r="AB77" i="11"/>
  <c r="AA77" i="11"/>
  <c r="Y77" i="11"/>
  <c r="X77" i="11"/>
  <c r="AC76" i="11"/>
  <c r="AD76" i="11" s="1"/>
  <c r="AA76" i="11"/>
  <c r="AB76" i="11" s="1"/>
  <c r="Y76" i="11"/>
  <c r="X76" i="11"/>
  <c r="AD75" i="11"/>
  <c r="AC75" i="11"/>
  <c r="AA75" i="11"/>
  <c r="AB75" i="11" s="1"/>
  <c r="X75" i="11"/>
  <c r="Y75" i="11" s="1"/>
  <c r="AC74" i="11"/>
  <c r="AD74" i="11" s="1"/>
  <c r="AB74" i="11"/>
  <c r="AA74" i="11"/>
  <c r="X74" i="11"/>
  <c r="Y74" i="11" s="1"/>
  <c r="AC73" i="11"/>
  <c r="AD73" i="11" s="1"/>
  <c r="AA73" i="11"/>
  <c r="AB73" i="11" s="1"/>
  <c r="Y73" i="11"/>
  <c r="X73" i="11"/>
  <c r="AC72" i="11"/>
  <c r="AD72" i="11" s="1"/>
  <c r="AA72" i="11"/>
  <c r="AB72" i="11" s="1"/>
  <c r="X72" i="11"/>
  <c r="Y72" i="11" s="1"/>
  <c r="AD71" i="11"/>
  <c r="AC71" i="11"/>
  <c r="AA71" i="11"/>
  <c r="AB71" i="11" s="1"/>
  <c r="X71" i="11"/>
  <c r="Y71" i="11" s="1"/>
  <c r="AC70" i="11"/>
  <c r="AD70" i="11" s="1"/>
  <c r="AB70" i="11"/>
  <c r="AA70" i="11"/>
  <c r="X70" i="11"/>
  <c r="Y70" i="11" s="1"/>
  <c r="AD69" i="11"/>
  <c r="AC69" i="11"/>
  <c r="AA69" i="11"/>
  <c r="AB69" i="11" s="1"/>
  <c r="Y69" i="11"/>
  <c r="X69" i="11"/>
  <c r="AC68" i="11"/>
  <c r="AD68" i="11" s="1"/>
  <c r="AB68" i="11"/>
  <c r="AA68" i="11"/>
  <c r="X68" i="11"/>
  <c r="Y68" i="11" s="1"/>
  <c r="AD67" i="11"/>
  <c r="AC67" i="11"/>
  <c r="AA67" i="11"/>
  <c r="AB67" i="11" s="1"/>
  <c r="X67" i="11"/>
  <c r="Y67" i="11" s="1"/>
  <c r="AD66" i="11"/>
  <c r="AC66" i="11"/>
  <c r="AB66" i="11"/>
  <c r="AA66" i="11"/>
  <c r="X66" i="11"/>
  <c r="Y66" i="11" s="1"/>
  <c r="AC65" i="11"/>
  <c r="AD65" i="11" s="1"/>
  <c r="AB65" i="11"/>
  <c r="AA65" i="11"/>
  <c r="Y65" i="11"/>
  <c r="X65" i="11"/>
  <c r="AC64" i="11"/>
  <c r="AD64" i="11" s="1"/>
  <c r="AA64" i="11"/>
  <c r="AB64" i="11" s="1"/>
  <c r="X64" i="11"/>
  <c r="Y64" i="11" s="1"/>
  <c r="AD63" i="11"/>
  <c r="AC63" i="11"/>
  <c r="AA63" i="11"/>
  <c r="AB63" i="11" s="1"/>
  <c r="X63" i="11"/>
  <c r="Y63" i="11" s="1"/>
  <c r="AC62" i="11"/>
  <c r="AD62" i="11" s="1"/>
  <c r="AB62" i="11"/>
  <c r="AA62" i="11"/>
  <c r="X62" i="11"/>
  <c r="Y62" i="11" s="1"/>
  <c r="AC61" i="11"/>
  <c r="AD61" i="11" s="1"/>
  <c r="AA61" i="11"/>
  <c r="AB61" i="11" s="1"/>
  <c r="Y61" i="11"/>
  <c r="X61" i="11"/>
  <c r="AC60" i="11"/>
  <c r="AD60" i="11" s="1"/>
  <c r="AA60" i="11"/>
  <c r="AB60" i="11" s="1"/>
  <c r="X60" i="11"/>
  <c r="Y60" i="11" s="1"/>
  <c r="AD59" i="11"/>
  <c r="AC59" i="11"/>
  <c r="AA59" i="11"/>
  <c r="AB59" i="11" s="1"/>
  <c r="Y59" i="11"/>
  <c r="X59" i="11"/>
  <c r="AC58" i="11"/>
  <c r="AD58" i="11" s="1"/>
  <c r="AB58" i="11"/>
  <c r="AA58" i="11"/>
  <c r="X58" i="11"/>
  <c r="Y58" i="11" s="1"/>
  <c r="AD57" i="11"/>
  <c r="AC57" i="11"/>
  <c r="AA57" i="11"/>
  <c r="AB57" i="11" s="1"/>
  <c r="Y57" i="11"/>
  <c r="X57" i="11"/>
  <c r="AC56" i="11"/>
  <c r="AD56" i="11" s="1"/>
  <c r="AA56" i="11"/>
  <c r="AB56" i="11" s="1"/>
  <c r="Y56" i="11"/>
  <c r="X56" i="11"/>
  <c r="AD55" i="11"/>
  <c r="AC55" i="11"/>
  <c r="AA55" i="11"/>
  <c r="AB55" i="11" s="1"/>
  <c r="X55" i="11"/>
  <c r="Y55" i="11" s="1"/>
  <c r="AD54" i="11"/>
  <c r="AC54" i="11"/>
  <c r="AB54" i="11"/>
  <c r="AA54" i="11"/>
  <c r="X54" i="11"/>
  <c r="Y54" i="11" s="1"/>
  <c r="AC53" i="11"/>
  <c r="AD53" i="11" s="1"/>
  <c r="AA53" i="11"/>
  <c r="AB53" i="11" s="1"/>
  <c r="Y53" i="11"/>
  <c r="X53" i="11"/>
  <c r="AC52" i="11"/>
  <c r="AD52" i="11" s="1"/>
  <c r="AA52" i="11"/>
  <c r="AB52" i="11" s="1"/>
  <c r="X52" i="11"/>
  <c r="Y52" i="11" s="1"/>
  <c r="AD51" i="11"/>
  <c r="AC51" i="11"/>
  <c r="AA51" i="11"/>
  <c r="AB51" i="11" s="1"/>
  <c r="X51" i="11"/>
  <c r="Y51" i="11" s="1"/>
  <c r="AC50" i="11"/>
  <c r="AD50" i="11" s="1"/>
  <c r="AB50" i="11"/>
  <c r="AA50" i="11"/>
  <c r="X50" i="11"/>
  <c r="Y50" i="11" s="1"/>
  <c r="AC49" i="11"/>
  <c r="AD49" i="11" s="1"/>
  <c r="AA49" i="11"/>
  <c r="AB49" i="11" s="1"/>
  <c r="Y49" i="11"/>
  <c r="X49" i="11"/>
  <c r="AC48" i="11"/>
  <c r="AD48" i="11" s="1"/>
  <c r="AB48" i="11"/>
  <c r="AA48" i="11"/>
  <c r="X48" i="11"/>
  <c r="Y48" i="11" s="1"/>
  <c r="AD47" i="11"/>
  <c r="AC47" i="11"/>
  <c r="AA47" i="11"/>
  <c r="AB47" i="11" s="1"/>
  <c r="Y47" i="11"/>
  <c r="X47" i="11"/>
  <c r="AC46" i="11"/>
  <c r="AD46" i="11" s="1"/>
  <c r="AB46" i="11"/>
  <c r="AA46" i="11"/>
  <c r="X46" i="11"/>
  <c r="Y46" i="11" s="1"/>
  <c r="AC45" i="11"/>
  <c r="AD45" i="11" s="1"/>
  <c r="AB45" i="11"/>
  <c r="AA45" i="11"/>
  <c r="Y45" i="11"/>
  <c r="X45" i="11"/>
  <c r="AC44" i="11"/>
  <c r="AD44" i="11" s="1"/>
  <c r="AA44" i="11"/>
  <c r="AB44" i="11" s="1"/>
  <c r="Y44" i="11"/>
  <c r="X44" i="11"/>
  <c r="AC43" i="11"/>
  <c r="AD43" i="11" s="1"/>
  <c r="AA43" i="11"/>
  <c r="AB43" i="11" s="1"/>
  <c r="X43" i="11"/>
  <c r="Y43" i="11" s="1"/>
  <c r="AC42" i="11"/>
  <c r="AD42" i="11" s="1"/>
  <c r="AB42" i="11"/>
  <c r="AA42" i="11"/>
  <c r="X42" i="11"/>
  <c r="Y42" i="11" s="1"/>
  <c r="AC41" i="11"/>
  <c r="AD41" i="11" s="1"/>
  <c r="AA41" i="11"/>
  <c r="AB41" i="11" s="1"/>
  <c r="Y41" i="11"/>
  <c r="X41" i="11"/>
  <c r="AC40" i="11"/>
  <c r="AD40" i="11" s="1"/>
  <c r="AA40" i="11"/>
  <c r="AB40" i="11" s="1"/>
  <c r="X40" i="11"/>
  <c r="Y40" i="11" s="1"/>
  <c r="AC39" i="11"/>
  <c r="AD39" i="11" s="1"/>
  <c r="AA39" i="11"/>
  <c r="AB39" i="11" s="1"/>
  <c r="X39" i="11"/>
  <c r="Y39" i="11" s="1"/>
  <c r="AC38" i="11"/>
  <c r="AD38" i="11" s="1"/>
  <c r="AA38" i="11"/>
  <c r="AB38" i="11" s="1"/>
  <c r="X38" i="11"/>
  <c r="Y38" i="11" s="1"/>
  <c r="AD37" i="11"/>
  <c r="AC37" i="11"/>
  <c r="AA37" i="11"/>
  <c r="AB37" i="11" s="1"/>
  <c r="X37" i="11"/>
  <c r="Y37" i="11" s="1"/>
  <c r="AC36" i="11"/>
  <c r="AD36" i="11" s="1"/>
  <c r="AB36" i="11"/>
  <c r="AA36" i="11"/>
  <c r="X36" i="11"/>
  <c r="Y36" i="11" s="1"/>
  <c r="AC35" i="11"/>
  <c r="AD35" i="11" s="1"/>
  <c r="AA35" i="11"/>
  <c r="AB35" i="11" s="1"/>
  <c r="X35" i="11"/>
  <c r="Y35" i="11" s="1"/>
  <c r="AD34" i="11"/>
  <c r="AC34" i="11"/>
  <c r="AA34" i="11"/>
  <c r="AB34" i="11" s="1"/>
  <c r="X34" i="11"/>
  <c r="Y34" i="11" s="1"/>
  <c r="AC33" i="11"/>
  <c r="AD33" i="11" s="1"/>
  <c r="AB33" i="11"/>
  <c r="AA33" i="11"/>
  <c r="X33" i="11"/>
  <c r="Y33" i="11" s="1"/>
  <c r="AC32" i="11"/>
  <c r="AD32" i="11" s="1"/>
  <c r="AA32" i="11"/>
  <c r="AB32" i="11" s="1"/>
  <c r="X32" i="11"/>
  <c r="Y32" i="11" s="1"/>
  <c r="AD31" i="11"/>
  <c r="AC31" i="11"/>
  <c r="AA31" i="11"/>
  <c r="AB31" i="11" s="1"/>
  <c r="X31" i="11"/>
  <c r="Y31" i="11" s="1"/>
  <c r="AC30" i="11"/>
  <c r="AD30" i="11" s="1"/>
  <c r="AB30" i="11"/>
  <c r="AA30" i="11"/>
  <c r="X30" i="11"/>
  <c r="Y30" i="11" s="1"/>
  <c r="AC29" i="11"/>
  <c r="AD29" i="11" s="1"/>
  <c r="AA29" i="11"/>
  <c r="AB29" i="11" s="1"/>
  <c r="X29" i="11"/>
  <c r="Y29" i="11" s="1"/>
  <c r="AC28" i="11"/>
  <c r="AD28" i="11" s="1"/>
  <c r="AA28" i="11"/>
  <c r="AB28" i="11" s="1"/>
  <c r="X28" i="11"/>
  <c r="Y28" i="11" s="1"/>
  <c r="AC27" i="11"/>
  <c r="AD27" i="11" s="1"/>
  <c r="AA27" i="11"/>
  <c r="AB27" i="11" s="1"/>
  <c r="Y27" i="11"/>
  <c r="X27" i="11"/>
  <c r="AC26" i="11"/>
  <c r="AD26" i="11" s="1"/>
  <c r="AA26" i="11"/>
  <c r="AB26" i="11" s="1"/>
  <c r="X26" i="11"/>
  <c r="Y26" i="11" s="1"/>
  <c r="AD25" i="11"/>
  <c r="AC25" i="11"/>
  <c r="AA25" i="11"/>
  <c r="AB25" i="11" s="1"/>
  <c r="X25" i="11"/>
  <c r="Y25" i="11" s="1"/>
  <c r="AC24" i="11"/>
  <c r="AD24" i="11" s="1"/>
  <c r="AA24" i="11"/>
  <c r="AB24" i="11" s="1"/>
  <c r="Y24" i="11"/>
  <c r="X24" i="11"/>
  <c r="AC23" i="11"/>
  <c r="AD23" i="11" s="1"/>
  <c r="AA23" i="11"/>
  <c r="AB23" i="11" s="1"/>
  <c r="X23" i="11"/>
  <c r="Y23" i="11" s="1"/>
  <c r="AD22" i="11"/>
  <c r="AC22" i="11"/>
  <c r="AA22" i="11"/>
  <c r="AB22" i="11" s="1"/>
  <c r="X22" i="11"/>
  <c r="Y22" i="11" s="1"/>
  <c r="AC21" i="11"/>
  <c r="AD21" i="11" s="1"/>
  <c r="AA21" i="11"/>
  <c r="AB21" i="11" s="1"/>
  <c r="Y21" i="11"/>
  <c r="X21" i="11"/>
  <c r="AC20" i="11"/>
  <c r="AD20" i="11" s="1"/>
  <c r="AA20" i="11"/>
  <c r="AB20" i="11" s="1"/>
  <c r="X20" i="11"/>
  <c r="Y20" i="11" s="1"/>
  <c r="AD19" i="11"/>
  <c r="AC19" i="11"/>
  <c r="AA19" i="11"/>
  <c r="AB19" i="11" s="1"/>
  <c r="X19" i="11"/>
  <c r="Y19" i="11" s="1"/>
  <c r="AC18" i="11"/>
  <c r="AD18" i="11" s="1"/>
  <c r="AA18" i="11"/>
  <c r="AB18" i="11" s="1"/>
  <c r="X18" i="11"/>
  <c r="Y18" i="11" s="1"/>
  <c r="AC17" i="11"/>
  <c r="AD17" i="11" s="1"/>
  <c r="AA17" i="11"/>
  <c r="AB17" i="11" s="1"/>
  <c r="X17" i="11"/>
  <c r="Y17" i="11" s="1"/>
  <c r="AC16" i="11"/>
  <c r="AD16" i="11" s="1"/>
  <c r="AB16" i="11"/>
  <c r="AA16" i="11"/>
  <c r="X16" i="11"/>
  <c r="Y16" i="11" s="1"/>
  <c r="AC15" i="11"/>
  <c r="AD15" i="11" s="1"/>
  <c r="AA15" i="11"/>
  <c r="AB15" i="11" s="1"/>
  <c r="Y15" i="11"/>
  <c r="X15" i="11"/>
  <c r="AC14" i="11"/>
  <c r="AD14" i="11" s="1"/>
  <c r="AA14" i="11"/>
  <c r="AB14" i="11" s="1"/>
  <c r="X14" i="11"/>
  <c r="Y14" i="11" s="1"/>
  <c r="AD13" i="11"/>
  <c r="AC13" i="11"/>
  <c r="AA13" i="11"/>
  <c r="AB13" i="11" s="1"/>
  <c r="X13" i="11"/>
  <c r="Y13" i="11" s="1"/>
  <c r="AC12" i="11"/>
  <c r="AD12" i="11" s="1"/>
  <c r="AB12" i="11"/>
  <c r="AA12" i="11"/>
  <c r="X12" i="11"/>
  <c r="Y12" i="11" s="1"/>
  <c r="AC11" i="11"/>
  <c r="AD11" i="11" s="1"/>
  <c r="AA11" i="11"/>
  <c r="AB11" i="11" s="1"/>
  <c r="Y11" i="11"/>
  <c r="X11" i="11"/>
  <c r="AC10" i="11"/>
  <c r="AD10" i="11" s="1"/>
  <c r="AA10" i="11"/>
  <c r="AB10" i="11" s="1"/>
  <c r="X10" i="11"/>
  <c r="Y10" i="11" s="1"/>
  <c r="AD9" i="11"/>
  <c r="AC9" i="11"/>
  <c r="AA9" i="11"/>
  <c r="AB9" i="11" s="1"/>
  <c r="X9" i="11"/>
  <c r="Y9" i="11" s="1"/>
  <c r="AC8" i="11"/>
  <c r="AD8" i="11" s="1"/>
  <c r="AB8" i="11"/>
  <c r="AA8" i="11"/>
  <c r="X8" i="11"/>
  <c r="Y8" i="11" s="1"/>
  <c r="AC7" i="11"/>
  <c r="AD7" i="11" s="1"/>
  <c r="AA7" i="11"/>
  <c r="AB7" i="11" s="1"/>
  <c r="Y7" i="11"/>
  <c r="X7" i="11"/>
  <c r="AC6" i="11"/>
  <c r="AD6" i="11" s="1"/>
  <c r="AA6" i="11"/>
  <c r="AB6" i="11" s="1"/>
  <c r="X6" i="11"/>
  <c r="Y6" i="11" s="1"/>
  <c r="AD5" i="11"/>
  <c r="AC5" i="11"/>
  <c r="AA5" i="11"/>
  <c r="AB5" i="11" s="1"/>
  <c r="X5" i="11"/>
  <c r="Y5" i="11" s="1"/>
  <c r="C2" i="10"/>
  <c r="E2" i="10"/>
  <c r="C4" i="1"/>
  <c r="M4" i="1" l="1"/>
  <c r="N4" i="1" s="1"/>
  <c r="M12" i="1"/>
  <c r="N12" i="1" s="1"/>
  <c r="M20" i="1"/>
  <c r="N20" i="1" s="1"/>
  <c r="M28" i="1"/>
  <c r="N28" i="1" s="1"/>
  <c r="M36" i="1"/>
  <c r="N36" i="1" s="1"/>
  <c r="M44" i="1"/>
  <c r="N44" i="1" s="1"/>
  <c r="M52" i="1"/>
  <c r="N52" i="1" s="1"/>
  <c r="M60" i="1"/>
  <c r="N60" i="1" s="1"/>
  <c r="M68" i="1"/>
  <c r="N68" i="1" s="1"/>
  <c r="M76" i="1"/>
  <c r="N76" i="1" s="1"/>
  <c r="M84" i="1"/>
  <c r="N84" i="1" s="1"/>
  <c r="M92" i="1"/>
  <c r="N92" i="1" s="1"/>
  <c r="M100" i="1"/>
  <c r="N100" i="1" s="1"/>
  <c r="M108" i="1"/>
  <c r="N108" i="1" s="1"/>
  <c r="M116" i="1"/>
  <c r="N116" i="1" s="1"/>
  <c r="M124" i="1"/>
  <c r="N124" i="1" s="1"/>
  <c r="M132" i="1"/>
  <c r="N132" i="1" s="1"/>
  <c r="M140" i="1"/>
  <c r="N140" i="1" s="1"/>
  <c r="M148" i="1"/>
  <c r="N148" i="1" s="1"/>
  <c r="M156" i="1"/>
  <c r="N156" i="1" s="1"/>
  <c r="M164" i="1"/>
  <c r="N164" i="1" s="1"/>
  <c r="M172" i="1"/>
  <c r="N172" i="1" s="1"/>
  <c r="M6" i="1"/>
  <c r="N6" i="1" s="1"/>
  <c r="M14" i="1"/>
  <c r="N14" i="1" s="1"/>
  <c r="M22" i="1"/>
  <c r="N22" i="1" s="1"/>
  <c r="M30" i="1"/>
  <c r="N30" i="1" s="1"/>
  <c r="M38" i="1"/>
  <c r="N38" i="1" s="1"/>
  <c r="M46" i="1"/>
  <c r="N46" i="1" s="1"/>
  <c r="M54" i="1"/>
  <c r="N54" i="1" s="1"/>
  <c r="M62" i="1"/>
  <c r="N62" i="1" s="1"/>
  <c r="M70" i="1"/>
  <c r="N70" i="1" s="1"/>
  <c r="M78" i="1"/>
  <c r="N78" i="1" s="1"/>
  <c r="M86" i="1"/>
  <c r="N86" i="1" s="1"/>
  <c r="M94" i="1"/>
  <c r="N94" i="1" s="1"/>
  <c r="M102" i="1"/>
  <c r="N102" i="1" s="1"/>
  <c r="M110" i="1"/>
  <c r="N110" i="1" s="1"/>
  <c r="M118" i="1"/>
  <c r="N118" i="1" s="1"/>
  <c r="M126" i="1"/>
  <c r="N126" i="1" s="1"/>
  <c r="M134" i="1"/>
  <c r="N134" i="1" s="1"/>
  <c r="M142" i="1"/>
  <c r="N142" i="1" s="1"/>
  <c r="M150" i="1"/>
  <c r="N150" i="1" s="1"/>
  <c r="M158" i="1"/>
  <c r="N158" i="1" s="1"/>
  <c r="M166" i="1"/>
  <c r="N166" i="1" s="1"/>
  <c r="M174" i="1"/>
  <c r="N174" i="1" s="1"/>
  <c r="M8" i="1"/>
  <c r="N8" i="1" s="1"/>
  <c r="M16" i="1"/>
  <c r="N16" i="1" s="1"/>
  <c r="M24" i="1"/>
  <c r="N24" i="1" s="1"/>
  <c r="M32" i="1"/>
  <c r="N32" i="1" s="1"/>
  <c r="M40" i="1"/>
  <c r="N40" i="1" s="1"/>
  <c r="M48" i="1"/>
  <c r="N48" i="1" s="1"/>
  <c r="M56" i="1"/>
  <c r="N56" i="1" s="1"/>
  <c r="M64" i="1"/>
  <c r="N64" i="1" s="1"/>
  <c r="M72" i="1"/>
  <c r="N72" i="1" s="1"/>
  <c r="M80" i="1"/>
  <c r="N80" i="1" s="1"/>
  <c r="M88" i="1"/>
  <c r="N88" i="1" s="1"/>
  <c r="M96" i="1"/>
  <c r="N96" i="1" s="1"/>
  <c r="M104" i="1"/>
  <c r="N104" i="1" s="1"/>
  <c r="M112" i="1"/>
  <c r="N112" i="1" s="1"/>
  <c r="M120" i="1"/>
  <c r="N120" i="1" s="1"/>
  <c r="M128" i="1"/>
  <c r="N128" i="1" s="1"/>
  <c r="M136" i="1"/>
  <c r="N136" i="1" s="1"/>
  <c r="M144" i="1"/>
  <c r="N144" i="1" s="1"/>
  <c r="M152" i="1"/>
  <c r="N152" i="1" s="1"/>
  <c r="M160" i="1"/>
  <c r="N160" i="1" s="1"/>
  <c r="M168" i="1"/>
  <c r="N168" i="1" s="1"/>
  <c r="M176" i="1"/>
  <c r="N176" i="1" s="1"/>
  <c r="M9" i="1"/>
  <c r="N9" i="1" s="1"/>
  <c r="M17" i="1"/>
  <c r="N17" i="1" s="1"/>
  <c r="M25" i="1"/>
  <c r="N25" i="1" s="1"/>
  <c r="M33" i="1"/>
  <c r="N33" i="1" s="1"/>
  <c r="M41" i="1"/>
  <c r="N41" i="1" s="1"/>
  <c r="M49" i="1"/>
  <c r="N49" i="1" s="1"/>
  <c r="M57" i="1"/>
  <c r="N57" i="1" s="1"/>
  <c r="M65" i="1"/>
  <c r="N65" i="1" s="1"/>
  <c r="M73" i="1"/>
  <c r="N73" i="1" s="1"/>
  <c r="M81" i="1"/>
  <c r="N81" i="1" s="1"/>
  <c r="M89" i="1"/>
  <c r="N89" i="1" s="1"/>
  <c r="M97" i="1"/>
  <c r="N97" i="1" s="1"/>
  <c r="M105" i="1"/>
  <c r="N105" i="1" s="1"/>
  <c r="M113" i="1"/>
  <c r="N113" i="1" s="1"/>
  <c r="M121" i="1"/>
  <c r="N121" i="1" s="1"/>
  <c r="M129" i="1"/>
  <c r="N129" i="1" s="1"/>
  <c r="M137" i="1"/>
  <c r="N137" i="1" s="1"/>
  <c r="M145" i="1"/>
  <c r="N145" i="1" s="1"/>
  <c r="M153" i="1"/>
  <c r="N153" i="1" s="1"/>
  <c r="M161" i="1"/>
  <c r="N161" i="1" s="1"/>
  <c r="M169" i="1"/>
  <c r="N169" i="1" s="1"/>
  <c r="M2" i="1"/>
  <c r="N2" i="1" s="1"/>
  <c r="M5" i="1"/>
  <c r="N5" i="1" s="1"/>
  <c r="M21" i="1"/>
  <c r="N21" i="1" s="1"/>
  <c r="M37" i="1"/>
  <c r="N37" i="1" s="1"/>
  <c r="M53" i="1"/>
  <c r="N53" i="1" s="1"/>
  <c r="M69" i="1"/>
  <c r="N69" i="1" s="1"/>
  <c r="M85" i="1"/>
  <c r="N85" i="1" s="1"/>
  <c r="M101" i="1"/>
  <c r="N101" i="1" s="1"/>
  <c r="M117" i="1"/>
  <c r="N117" i="1" s="1"/>
  <c r="M133" i="1"/>
  <c r="N133" i="1" s="1"/>
  <c r="M149" i="1"/>
  <c r="N149" i="1" s="1"/>
  <c r="M165" i="1"/>
  <c r="N165" i="1" s="1"/>
  <c r="M13" i="1"/>
  <c r="N13" i="1" s="1"/>
  <c r="M29" i="1"/>
  <c r="N29" i="1" s="1"/>
  <c r="M45" i="1"/>
  <c r="N45" i="1" s="1"/>
  <c r="M61" i="1"/>
  <c r="N61" i="1" s="1"/>
  <c r="M77" i="1"/>
  <c r="N77" i="1" s="1"/>
  <c r="M93" i="1"/>
  <c r="N93" i="1" s="1"/>
  <c r="M109" i="1"/>
  <c r="N109" i="1" s="1"/>
  <c r="M125" i="1"/>
  <c r="N125" i="1" s="1"/>
  <c r="M141" i="1"/>
  <c r="N141" i="1" s="1"/>
  <c r="M157" i="1"/>
  <c r="N157" i="1" s="1"/>
  <c r="M173" i="1"/>
  <c r="N173" i="1" s="1"/>
  <c r="M23" i="1"/>
  <c r="N23" i="1" s="1"/>
  <c r="M43" i="1"/>
  <c r="N43" i="1" s="1"/>
  <c r="M66" i="1"/>
  <c r="N66" i="1" s="1"/>
  <c r="M87" i="1"/>
  <c r="N87" i="1" s="1"/>
  <c r="M107" i="1"/>
  <c r="N107" i="1" s="1"/>
  <c r="M130" i="1"/>
  <c r="N130" i="1" s="1"/>
  <c r="M151" i="1"/>
  <c r="N151" i="1" s="1"/>
  <c r="M171" i="1"/>
  <c r="N171" i="1" s="1"/>
  <c r="M3" i="1"/>
  <c r="N3" i="1" s="1"/>
  <c r="M26" i="1"/>
  <c r="N26" i="1" s="1"/>
  <c r="M47" i="1"/>
  <c r="N47" i="1" s="1"/>
  <c r="M67" i="1"/>
  <c r="N67" i="1" s="1"/>
  <c r="M90" i="1"/>
  <c r="N90" i="1" s="1"/>
  <c r="M111" i="1"/>
  <c r="N111" i="1" s="1"/>
  <c r="M131" i="1"/>
  <c r="N131" i="1" s="1"/>
  <c r="M154" i="1"/>
  <c r="N154" i="1" s="1"/>
  <c r="M175" i="1"/>
  <c r="N175" i="1" s="1"/>
  <c r="M7" i="1"/>
  <c r="N7" i="1" s="1"/>
  <c r="M50" i="1"/>
  <c r="N50" i="1" s="1"/>
  <c r="M91" i="1"/>
  <c r="N91" i="1" s="1"/>
  <c r="M135" i="1"/>
  <c r="N135" i="1" s="1"/>
  <c r="M27" i="1"/>
  <c r="N27" i="1" s="1"/>
  <c r="M71" i="1"/>
  <c r="N71" i="1" s="1"/>
  <c r="M114" i="1"/>
  <c r="N114" i="1" s="1"/>
  <c r="M155" i="1"/>
  <c r="N155" i="1" s="1"/>
  <c r="M11" i="1"/>
  <c r="N11" i="1" s="1"/>
  <c r="M34" i="1"/>
  <c r="N34" i="1" s="1"/>
  <c r="M55" i="1"/>
  <c r="N55" i="1" s="1"/>
  <c r="M75" i="1"/>
  <c r="N75" i="1" s="1"/>
  <c r="M98" i="1"/>
  <c r="N98" i="1" s="1"/>
  <c r="M119" i="1"/>
  <c r="N119" i="1" s="1"/>
  <c r="M139" i="1"/>
  <c r="N139" i="1" s="1"/>
  <c r="M162" i="1"/>
  <c r="N162" i="1" s="1"/>
  <c r="M15" i="1"/>
  <c r="N15" i="1" s="1"/>
  <c r="M35" i="1"/>
  <c r="N35" i="1" s="1"/>
  <c r="M58" i="1"/>
  <c r="N58" i="1" s="1"/>
  <c r="M79" i="1"/>
  <c r="N79" i="1" s="1"/>
  <c r="M99" i="1"/>
  <c r="N99" i="1" s="1"/>
  <c r="M122" i="1"/>
  <c r="N122" i="1" s="1"/>
  <c r="M143" i="1"/>
  <c r="N143" i="1" s="1"/>
  <c r="M163" i="1"/>
  <c r="N163" i="1" s="1"/>
  <c r="M31" i="1"/>
  <c r="N31" i="1" s="1"/>
  <c r="M83" i="1"/>
  <c r="N83" i="1" s="1"/>
  <c r="M146" i="1"/>
  <c r="N146" i="1" s="1"/>
  <c r="M42" i="1"/>
  <c r="N42" i="1" s="1"/>
  <c r="M106" i="1"/>
  <c r="N106" i="1" s="1"/>
  <c r="M39" i="1"/>
  <c r="N39" i="1" s="1"/>
  <c r="M95" i="1"/>
  <c r="N95" i="1" s="1"/>
  <c r="M147" i="1"/>
  <c r="N147" i="1" s="1"/>
  <c r="M103" i="1"/>
  <c r="N103" i="1" s="1"/>
  <c r="M159" i="1"/>
  <c r="N159" i="1" s="1"/>
  <c r="M51" i="1"/>
  <c r="N51" i="1" s="1"/>
  <c r="M167" i="1"/>
  <c r="N167" i="1" s="1"/>
  <c r="M59" i="1"/>
  <c r="N59" i="1" s="1"/>
  <c r="M115" i="1"/>
  <c r="N115" i="1" s="1"/>
  <c r="M170" i="1"/>
  <c r="N170" i="1" s="1"/>
  <c r="M10" i="1"/>
  <c r="N10" i="1" s="1"/>
  <c r="M63" i="1"/>
  <c r="N63" i="1" s="1"/>
  <c r="M123" i="1"/>
  <c r="N123" i="1" s="1"/>
  <c r="M18" i="1"/>
  <c r="N18" i="1" s="1"/>
  <c r="M127" i="1"/>
  <c r="N127" i="1" s="1"/>
  <c r="M19" i="1"/>
  <c r="N19" i="1" s="1"/>
  <c r="M82" i="1"/>
  <c r="N82" i="1" s="1"/>
  <c r="M138" i="1"/>
  <c r="N138" i="1" s="1"/>
  <c r="M74" i="1"/>
  <c r="N7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7" i="1"/>
  <c r="J7" i="1" s="1"/>
  <c r="I15" i="1"/>
  <c r="J15" i="1" s="1"/>
  <c r="I23" i="1"/>
  <c r="J23" i="1" s="1"/>
  <c r="I31" i="1"/>
  <c r="J31" i="1" s="1"/>
  <c r="I39" i="1"/>
  <c r="J39" i="1" s="1"/>
  <c r="I47" i="1"/>
  <c r="J47" i="1" s="1"/>
  <c r="I55" i="1"/>
  <c r="J55" i="1" s="1"/>
  <c r="I63" i="1"/>
  <c r="J63" i="1" s="1"/>
  <c r="I71" i="1"/>
  <c r="J71" i="1" s="1"/>
  <c r="I79" i="1"/>
  <c r="J79" i="1" s="1"/>
  <c r="I87" i="1"/>
  <c r="J87" i="1" s="1"/>
  <c r="I95" i="1"/>
  <c r="J95" i="1" s="1"/>
  <c r="I103" i="1"/>
  <c r="J103" i="1" s="1"/>
  <c r="I111" i="1"/>
  <c r="J111" i="1" s="1"/>
  <c r="I119" i="1"/>
  <c r="J119" i="1" s="1"/>
  <c r="I127" i="1"/>
  <c r="J127" i="1" s="1"/>
  <c r="I135" i="1"/>
  <c r="J135" i="1" s="1"/>
  <c r="I4" i="1"/>
  <c r="J4" i="1" s="1"/>
  <c r="I14" i="1"/>
  <c r="J14" i="1" s="1"/>
  <c r="I25" i="1"/>
  <c r="J25" i="1" s="1"/>
  <c r="I36" i="1"/>
  <c r="J36" i="1" s="1"/>
  <c r="I46" i="1"/>
  <c r="J46" i="1" s="1"/>
  <c r="I57" i="1"/>
  <c r="J57" i="1" s="1"/>
  <c r="I68" i="1"/>
  <c r="J68" i="1" s="1"/>
  <c r="I78" i="1"/>
  <c r="J78" i="1" s="1"/>
  <c r="I89" i="1"/>
  <c r="J89" i="1" s="1"/>
  <c r="I100" i="1"/>
  <c r="J100" i="1" s="1"/>
  <c r="I110" i="1"/>
  <c r="J110" i="1" s="1"/>
  <c r="I121" i="1"/>
  <c r="J121" i="1" s="1"/>
  <c r="I132" i="1"/>
  <c r="J132" i="1" s="1"/>
  <c r="I142" i="1"/>
  <c r="J142" i="1" s="1"/>
  <c r="I150" i="1"/>
  <c r="J150" i="1" s="1"/>
  <c r="I158" i="1"/>
  <c r="J158" i="1" s="1"/>
  <c r="I166" i="1"/>
  <c r="J166" i="1" s="1"/>
  <c r="I174" i="1"/>
  <c r="J174" i="1" s="1"/>
  <c r="I5" i="1"/>
  <c r="J5" i="1" s="1"/>
  <c r="I16" i="1"/>
  <c r="J16" i="1" s="1"/>
  <c r="I37" i="1"/>
  <c r="J37" i="1" s="1"/>
  <c r="I48" i="1"/>
  <c r="J48" i="1" s="1"/>
  <c r="I58" i="1"/>
  <c r="J58" i="1" s="1"/>
  <c r="I69" i="1"/>
  <c r="J69" i="1" s="1"/>
  <c r="I90" i="1"/>
  <c r="J90" i="1" s="1"/>
  <c r="I112" i="1"/>
  <c r="J112" i="1" s="1"/>
  <c r="I133" i="1"/>
  <c r="J133" i="1" s="1"/>
  <c r="I151" i="1"/>
  <c r="J151" i="1" s="1"/>
  <c r="I167" i="1"/>
  <c r="J167" i="1" s="1"/>
  <c r="I175" i="1"/>
  <c r="J175" i="1" s="1"/>
  <c r="I6" i="1"/>
  <c r="J6" i="1" s="1"/>
  <c r="I28" i="1"/>
  <c r="J28" i="1" s="1"/>
  <c r="I49" i="1"/>
  <c r="J49" i="1" s="1"/>
  <c r="I70" i="1"/>
  <c r="J70" i="1" s="1"/>
  <c r="I92" i="1"/>
  <c r="J92" i="1" s="1"/>
  <c r="I113" i="1"/>
  <c r="J113" i="1" s="1"/>
  <c r="I134" i="1"/>
  <c r="J134" i="1" s="1"/>
  <c r="I152" i="1"/>
  <c r="J152" i="1" s="1"/>
  <c r="I168" i="1"/>
  <c r="J168" i="1" s="1"/>
  <c r="I26" i="1"/>
  <c r="J26" i="1" s="1"/>
  <c r="I80" i="1"/>
  <c r="J80" i="1" s="1"/>
  <c r="I101" i="1"/>
  <c r="J101" i="1" s="1"/>
  <c r="I122" i="1"/>
  <c r="J122" i="1" s="1"/>
  <c r="I143" i="1"/>
  <c r="J143" i="1" s="1"/>
  <c r="I159" i="1"/>
  <c r="J159" i="1" s="1"/>
  <c r="I17" i="1"/>
  <c r="J17" i="1" s="1"/>
  <c r="I38" i="1"/>
  <c r="J38" i="1" s="1"/>
  <c r="I60" i="1"/>
  <c r="J60" i="1" s="1"/>
  <c r="I81" i="1"/>
  <c r="J81" i="1" s="1"/>
  <c r="I102" i="1"/>
  <c r="J102" i="1" s="1"/>
  <c r="I124" i="1"/>
  <c r="J124" i="1" s="1"/>
  <c r="I144" i="1"/>
  <c r="J144" i="1" s="1"/>
  <c r="I160" i="1"/>
  <c r="J160" i="1" s="1"/>
  <c r="I176" i="1"/>
  <c r="J176" i="1" s="1"/>
  <c r="I9" i="1"/>
  <c r="J9" i="1" s="1"/>
  <c r="I20" i="1"/>
  <c r="J20" i="1" s="1"/>
  <c r="I30" i="1"/>
  <c r="J30" i="1" s="1"/>
  <c r="I41" i="1"/>
  <c r="J41" i="1" s="1"/>
  <c r="I52" i="1"/>
  <c r="J52" i="1" s="1"/>
  <c r="I62" i="1"/>
  <c r="J62" i="1" s="1"/>
  <c r="I73" i="1"/>
  <c r="J73" i="1" s="1"/>
  <c r="I84" i="1"/>
  <c r="J84" i="1" s="1"/>
  <c r="I94" i="1"/>
  <c r="J94" i="1" s="1"/>
  <c r="I105" i="1"/>
  <c r="J105" i="1" s="1"/>
  <c r="I116" i="1"/>
  <c r="J116" i="1" s="1"/>
  <c r="I126" i="1"/>
  <c r="J126" i="1" s="1"/>
  <c r="I137" i="1"/>
  <c r="J137" i="1" s="1"/>
  <c r="I146" i="1"/>
  <c r="J146" i="1" s="1"/>
  <c r="I154" i="1"/>
  <c r="J154" i="1" s="1"/>
  <c r="I162" i="1"/>
  <c r="J162" i="1" s="1"/>
  <c r="I170" i="1"/>
  <c r="J170" i="1" s="1"/>
  <c r="I10" i="1"/>
  <c r="J10" i="1" s="1"/>
  <c r="I21" i="1"/>
  <c r="J21" i="1" s="1"/>
  <c r="I32" i="1"/>
  <c r="J32" i="1" s="1"/>
  <c r="I42" i="1"/>
  <c r="J42" i="1" s="1"/>
  <c r="I53" i="1"/>
  <c r="J53" i="1" s="1"/>
  <c r="I64" i="1"/>
  <c r="J64" i="1" s="1"/>
  <c r="I74" i="1"/>
  <c r="J74" i="1" s="1"/>
  <c r="I85" i="1"/>
  <c r="J85" i="1" s="1"/>
  <c r="I96" i="1"/>
  <c r="J96" i="1" s="1"/>
  <c r="I106" i="1"/>
  <c r="J106" i="1" s="1"/>
  <c r="I117" i="1"/>
  <c r="J117" i="1" s="1"/>
  <c r="I128" i="1"/>
  <c r="J128" i="1" s="1"/>
  <c r="I138" i="1"/>
  <c r="J138" i="1" s="1"/>
  <c r="I147" i="1"/>
  <c r="J147" i="1" s="1"/>
  <c r="I155" i="1"/>
  <c r="J155" i="1" s="1"/>
  <c r="I163" i="1"/>
  <c r="J163" i="1" s="1"/>
  <c r="I171" i="1"/>
  <c r="J171" i="1" s="1"/>
  <c r="I13" i="1"/>
  <c r="J13" i="1" s="1"/>
  <c r="I44" i="1"/>
  <c r="J44" i="1" s="1"/>
  <c r="I72" i="1"/>
  <c r="J72" i="1" s="1"/>
  <c r="I98" i="1"/>
  <c r="J98" i="1" s="1"/>
  <c r="I129" i="1"/>
  <c r="J129" i="1" s="1"/>
  <c r="I153" i="1"/>
  <c r="J153" i="1" s="1"/>
  <c r="I173" i="1"/>
  <c r="J173" i="1" s="1"/>
  <c r="I22" i="1"/>
  <c r="J22" i="1" s="1"/>
  <c r="I77" i="1"/>
  <c r="J77" i="1" s="1"/>
  <c r="I136" i="1"/>
  <c r="J136" i="1" s="1"/>
  <c r="I54" i="1"/>
  <c r="J54" i="1" s="1"/>
  <c r="I109" i="1"/>
  <c r="J109" i="1" s="1"/>
  <c r="I161" i="1"/>
  <c r="J161" i="1" s="1"/>
  <c r="I18" i="1"/>
  <c r="J18" i="1" s="1"/>
  <c r="I45" i="1"/>
  <c r="J45" i="1" s="1"/>
  <c r="I76" i="1"/>
  <c r="J76" i="1" s="1"/>
  <c r="I104" i="1"/>
  <c r="J104" i="1" s="1"/>
  <c r="I130" i="1"/>
  <c r="J130" i="1" s="1"/>
  <c r="I156" i="1"/>
  <c r="J156" i="1" s="1"/>
  <c r="I2" i="1"/>
  <c r="J2" i="1" s="1"/>
  <c r="I50" i="1"/>
  <c r="J50" i="1" s="1"/>
  <c r="I108" i="1"/>
  <c r="J108" i="1" s="1"/>
  <c r="I157" i="1"/>
  <c r="J157" i="1" s="1"/>
  <c r="I24" i="1"/>
  <c r="J24" i="1" s="1"/>
  <c r="I82" i="1"/>
  <c r="J82" i="1" s="1"/>
  <c r="I140" i="1"/>
  <c r="J140" i="1" s="1"/>
  <c r="I29" i="1"/>
  <c r="J29" i="1" s="1"/>
  <c r="I56" i="1"/>
  <c r="J56" i="1" s="1"/>
  <c r="I86" i="1"/>
  <c r="J86" i="1" s="1"/>
  <c r="I114" i="1"/>
  <c r="J114" i="1" s="1"/>
  <c r="I141" i="1"/>
  <c r="J141" i="1" s="1"/>
  <c r="I164" i="1"/>
  <c r="J164" i="1" s="1"/>
  <c r="I33" i="1"/>
  <c r="J33" i="1" s="1"/>
  <c r="I61" i="1"/>
  <c r="J61" i="1" s="1"/>
  <c r="I88" i="1"/>
  <c r="J88" i="1" s="1"/>
  <c r="I118" i="1"/>
  <c r="J118" i="1" s="1"/>
  <c r="I145" i="1"/>
  <c r="J145" i="1" s="1"/>
  <c r="I165" i="1"/>
  <c r="J165" i="1" s="1"/>
  <c r="I8" i="1"/>
  <c r="J8" i="1" s="1"/>
  <c r="I65" i="1"/>
  <c r="J65" i="1" s="1"/>
  <c r="I120" i="1"/>
  <c r="J120" i="1" s="1"/>
  <c r="I169" i="1"/>
  <c r="J169" i="1" s="1"/>
  <c r="I40" i="1"/>
  <c r="J40" i="1" s="1"/>
  <c r="I66" i="1"/>
  <c r="J66" i="1" s="1"/>
  <c r="I125" i="1"/>
  <c r="J125" i="1" s="1"/>
  <c r="I172" i="1"/>
  <c r="J172" i="1" s="1"/>
  <c r="I34" i="1"/>
  <c r="J34" i="1" s="1"/>
  <c r="I93" i="1"/>
  <c r="J93" i="1" s="1"/>
  <c r="I148" i="1"/>
  <c r="J148" i="1" s="1"/>
  <c r="I12" i="1"/>
  <c r="J12" i="1" s="1"/>
  <c r="I97" i="1"/>
  <c r="J97" i="1" s="1"/>
  <c r="I149" i="1"/>
  <c r="J149" i="1" s="1"/>
  <c r="K6" i="1"/>
  <c r="L6" i="1" s="1"/>
  <c r="K14" i="1"/>
  <c r="L14" i="1" s="1"/>
  <c r="K22" i="1"/>
  <c r="L22" i="1" s="1"/>
  <c r="K30" i="1"/>
  <c r="L30" i="1" s="1"/>
  <c r="K38" i="1"/>
  <c r="L38" i="1" s="1"/>
  <c r="K46" i="1"/>
  <c r="L46" i="1" s="1"/>
  <c r="K54" i="1"/>
  <c r="L54" i="1" s="1"/>
  <c r="K62" i="1"/>
  <c r="L62" i="1" s="1"/>
  <c r="K70" i="1"/>
  <c r="L70" i="1" s="1"/>
  <c r="K78" i="1"/>
  <c r="L78" i="1" s="1"/>
  <c r="K86" i="1"/>
  <c r="L86" i="1" s="1"/>
  <c r="K94" i="1"/>
  <c r="L94" i="1" s="1"/>
  <c r="K102" i="1"/>
  <c r="L102" i="1" s="1"/>
  <c r="K110" i="1"/>
  <c r="L110" i="1" s="1"/>
  <c r="K118" i="1"/>
  <c r="L118" i="1" s="1"/>
  <c r="K126" i="1"/>
  <c r="L126" i="1" s="1"/>
  <c r="K134" i="1"/>
  <c r="L134" i="1" s="1"/>
  <c r="K142" i="1"/>
  <c r="L142" i="1" s="1"/>
  <c r="K150" i="1"/>
  <c r="L150" i="1" s="1"/>
  <c r="K8" i="1"/>
  <c r="L8" i="1" s="1"/>
  <c r="K16" i="1"/>
  <c r="L16" i="1" s="1"/>
  <c r="K24" i="1"/>
  <c r="L24" i="1" s="1"/>
  <c r="K32" i="1"/>
  <c r="L32" i="1" s="1"/>
  <c r="K40" i="1"/>
  <c r="L40" i="1" s="1"/>
  <c r="K48" i="1"/>
  <c r="L48" i="1" s="1"/>
  <c r="K56" i="1"/>
  <c r="L56" i="1" s="1"/>
  <c r="K64" i="1"/>
  <c r="L64" i="1" s="1"/>
  <c r="K72" i="1"/>
  <c r="L72" i="1" s="1"/>
  <c r="K80" i="1"/>
  <c r="L80" i="1" s="1"/>
  <c r="K88" i="1"/>
  <c r="L88" i="1" s="1"/>
  <c r="K96" i="1"/>
  <c r="L96" i="1" s="1"/>
  <c r="K104" i="1"/>
  <c r="L104" i="1" s="1"/>
  <c r="K112" i="1"/>
  <c r="L112" i="1" s="1"/>
  <c r="K120" i="1"/>
  <c r="L120" i="1" s="1"/>
  <c r="K128" i="1"/>
  <c r="L128" i="1" s="1"/>
  <c r="K136" i="1"/>
  <c r="L136" i="1" s="1"/>
  <c r="K144" i="1"/>
  <c r="L144" i="1" s="1"/>
  <c r="K152" i="1"/>
  <c r="L152" i="1" s="1"/>
  <c r="K10" i="1"/>
  <c r="L10" i="1" s="1"/>
  <c r="K18" i="1"/>
  <c r="L18" i="1" s="1"/>
  <c r="K26" i="1"/>
  <c r="L26" i="1" s="1"/>
  <c r="K34" i="1"/>
  <c r="L34" i="1" s="1"/>
  <c r="K42" i="1"/>
  <c r="L42" i="1" s="1"/>
  <c r="K50" i="1"/>
  <c r="L50" i="1" s="1"/>
  <c r="K58" i="1"/>
  <c r="L58" i="1" s="1"/>
  <c r="K66" i="1"/>
  <c r="L66" i="1" s="1"/>
  <c r="K74" i="1"/>
  <c r="L74" i="1" s="1"/>
  <c r="K82" i="1"/>
  <c r="L82" i="1" s="1"/>
  <c r="K3" i="1"/>
  <c r="L3" i="1" s="1"/>
  <c r="K11" i="1"/>
  <c r="L11" i="1" s="1"/>
  <c r="K19" i="1"/>
  <c r="L19" i="1" s="1"/>
  <c r="K27" i="1"/>
  <c r="L27" i="1" s="1"/>
  <c r="K35" i="1"/>
  <c r="L35" i="1" s="1"/>
  <c r="K43" i="1"/>
  <c r="L43" i="1" s="1"/>
  <c r="K51" i="1"/>
  <c r="L51" i="1" s="1"/>
  <c r="K59" i="1"/>
  <c r="L59" i="1" s="1"/>
  <c r="K67" i="1"/>
  <c r="L67" i="1" s="1"/>
  <c r="K75" i="1"/>
  <c r="L75" i="1" s="1"/>
  <c r="K83" i="1"/>
  <c r="L83" i="1" s="1"/>
  <c r="K91" i="1"/>
  <c r="L91" i="1" s="1"/>
  <c r="K99" i="1"/>
  <c r="L99" i="1" s="1"/>
  <c r="K107" i="1"/>
  <c r="L107" i="1" s="1"/>
  <c r="K115" i="1"/>
  <c r="L115" i="1" s="1"/>
  <c r="K123" i="1"/>
  <c r="L123" i="1" s="1"/>
  <c r="K131" i="1"/>
  <c r="L131" i="1" s="1"/>
  <c r="K139" i="1"/>
  <c r="L139" i="1" s="1"/>
  <c r="K147" i="1"/>
  <c r="L147" i="1" s="1"/>
  <c r="K155" i="1"/>
  <c r="L155" i="1" s="1"/>
  <c r="K7" i="1"/>
  <c r="L7" i="1" s="1"/>
  <c r="K23" i="1"/>
  <c r="L23" i="1" s="1"/>
  <c r="K39" i="1"/>
  <c r="L39" i="1" s="1"/>
  <c r="K55" i="1"/>
  <c r="L55" i="1" s="1"/>
  <c r="K71" i="1"/>
  <c r="L71" i="1" s="1"/>
  <c r="K87" i="1"/>
  <c r="L87" i="1" s="1"/>
  <c r="K100" i="1"/>
  <c r="L100" i="1" s="1"/>
  <c r="K113" i="1"/>
  <c r="L113" i="1" s="1"/>
  <c r="K125" i="1"/>
  <c r="L125" i="1" s="1"/>
  <c r="K138" i="1"/>
  <c r="L138" i="1" s="1"/>
  <c r="K151" i="1"/>
  <c r="L151" i="1" s="1"/>
  <c r="K161" i="1"/>
  <c r="L161" i="1" s="1"/>
  <c r="K169" i="1"/>
  <c r="L169" i="1" s="1"/>
  <c r="K2" i="1"/>
  <c r="L2" i="1" s="1"/>
  <c r="K15" i="1"/>
  <c r="L15" i="1" s="1"/>
  <c r="K31" i="1"/>
  <c r="L31" i="1" s="1"/>
  <c r="K47" i="1"/>
  <c r="L47" i="1" s="1"/>
  <c r="K63" i="1"/>
  <c r="L63" i="1" s="1"/>
  <c r="K79" i="1"/>
  <c r="L79" i="1" s="1"/>
  <c r="K93" i="1"/>
  <c r="L93" i="1" s="1"/>
  <c r="K106" i="1"/>
  <c r="L106" i="1" s="1"/>
  <c r="K119" i="1"/>
  <c r="L119" i="1" s="1"/>
  <c r="K132" i="1"/>
  <c r="L132" i="1" s="1"/>
  <c r="K145" i="1"/>
  <c r="L145" i="1" s="1"/>
  <c r="K157" i="1"/>
  <c r="L157" i="1" s="1"/>
  <c r="K165" i="1"/>
  <c r="L165" i="1" s="1"/>
  <c r="K173" i="1"/>
  <c r="L173" i="1" s="1"/>
  <c r="K13" i="1"/>
  <c r="L13" i="1" s="1"/>
  <c r="K36" i="1"/>
  <c r="L36" i="1" s="1"/>
  <c r="K57" i="1"/>
  <c r="L57" i="1" s="1"/>
  <c r="K77" i="1"/>
  <c r="L77" i="1" s="1"/>
  <c r="K97" i="1"/>
  <c r="L97" i="1" s="1"/>
  <c r="K114" i="1"/>
  <c r="L114" i="1" s="1"/>
  <c r="K130" i="1"/>
  <c r="L130" i="1" s="1"/>
  <c r="K148" i="1"/>
  <c r="L148" i="1" s="1"/>
  <c r="K162" i="1"/>
  <c r="L162" i="1" s="1"/>
  <c r="K172" i="1"/>
  <c r="L172" i="1" s="1"/>
  <c r="K17" i="1"/>
  <c r="L17" i="1" s="1"/>
  <c r="K37" i="1"/>
  <c r="L37" i="1" s="1"/>
  <c r="K60" i="1"/>
  <c r="L60" i="1" s="1"/>
  <c r="K81" i="1"/>
  <c r="L81" i="1" s="1"/>
  <c r="K98" i="1"/>
  <c r="L98" i="1" s="1"/>
  <c r="K116" i="1"/>
  <c r="L116" i="1" s="1"/>
  <c r="K133" i="1"/>
  <c r="L133" i="1" s="1"/>
  <c r="K149" i="1"/>
  <c r="L149" i="1" s="1"/>
  <c r="K174" i="1"/>
  <c r="L174" i="1" s="1"/>
  <c r="K20" i="1"/>
  <c r="L20" i="1" s="1"/>
  <c r="K61" i="1"/>
  <c r="L61" i="1" s="1"/>
  <c r="K101" i="1"/>
  <c r="L101" i="1" s="1"/>
  <c r="K135" i="1"/>
  <c r="L135" i="1" s="1"/>
  <c r="K164" i="1"/>
  <c r="L164" i="1" s="1"/>
  <c r="K163" i="1"/>
  <c r="L163" i="1" s="1"/>
  <c r="K41" i="1"/>
  <c r="L41" i="1" s="1"/>
  <c r="K84" i="1"/>
  <c r="L84" i="1" s="1"/>
  <c r="K117" i="1"/>
  <c r="L117" i="1" s="1"/>
  <c r="K153" i="1"/>
  <c r="L153" i="1" s="1"/>
  <c r="K175" i="1"/>
  <c r="L175" i="1" s="1"/>
  <c r="K4" i="1"/>
  <c r="L4" i="1" s="1"/>
  <c r="K25" i="1"/>
  <c r="L25" i="1" s="1"/>
  <c r="K45" i="1"/>
  <c r="L45" i="1" s="1"/>
  <c r="K68" i="1"/>
  <c r="L68" i="1" s="1"/>
  <c r="K89" i="1"/>
  <c r="L89" i="1" s="1"/>
  <c r="K105" i="1"/>
  <c r="L105" i="1" s="1"/>
  <c r="K122" i="1"/>
  <c r="L122" i="1" s="1"/>
  <c r="K140" i="1"/>
  <c r="L140" i="1" s="1"/>
  <c r="K156" i="1"/>
  <c r="L156" i="1" s="1"/>
  <c r="K167" i="1"/>
  <c r="L167" i="1" s="1"/>
  <c r="K5" i="1"/>
  <c r="L5" i="1" s="1"/>
  <c r="K28" i="1"/>
  <c r="L28" i="1" s="1"/>
  <c r="K49" i="1"/>
  <c r="L49" i="1" s="1"/>
  <c r="K69" i="1"/>
  <c r="L69" i="1" s="1"/>
  <c r="K90" i="1"/>
  <c r="L90" i="1" s="1"/>
  <c r="K108" i="1"/>
  <c r="L108" i="1" s="1"/>
  <c r="K124" i="1"/>
  <c r="L124" i="1" s="1"/>
  <c r="K141" i="1"/>
  <c r="L141" i="1" s="1"/>
  <c r="K158" i="1"/>
  <c r="L158" i="1" s="1"/>
  <c r="K168" i="1"/>
  <c r="L168" i="1" s="1"/>
  <c r="K21" i="1"/>
  <c r="L21" i="1" s="1"/>
  <c r="K76" i="1"/>
  <c r="L76" i="1" s="1"/>
  <c r="K127" i="1"/>
  <c r="L127" i="1" s="1"/>
  <c r="K166" i="1"/>
  <c r="L166" i="1" s="1"/>
  <c r="K92" i="1"/>
  <c r="L92" i="1" s="1"/>
  <c r="K137" i="1"/>
  <c r="L137" i="1" s="1"/>
  <c r="K95" i="1"/>
  <c r="L95" i="1" s="1"/>
  <c r="K143" i="1"/>
  <c r="L143" i="1" s="1"/>
  <c r="K29" i="1"/>
  <c r="L29" i="1" s="1"/>
  <c r="K85" i="1"/>
  <c r="L85" i="1" s="1"/>
  <c r="K129" i="1"/>
  <c r="L129" i="1" s="1"/>
  <c r="K170" i="1"/>
  <c r="L170" i="1" s="1"/>
  <c r="K33" i="1"/>
  <c r="L33" i="1" s="1"/>
  <c r="K171" i="1"/>
  <c r="L171" i="1" s="1"/>
  <c r="K44" i="1"/>
  <c r="L44" i="1" s="1"/>
  <c r="K176" i="1"/>
  <c r="L176" i="1" s="1"/>
  <c r="K52" i="1"/>
  <c r="L52" i="1" s="1"/>
  <c r="K103" i="1"/>
  <c r="L103" i="1" s="1"/>
  <c r="K146" i="1"/>
  <c r="L146" i="1" s="1"/>
  <c r="K53" i="1"/>
  <c r="L53" i="1" s="1"/>
  <c r="K109" i="1"/>
  <c r="L109" i="1" s="1"/>
  <c r="K154" i="1"/>
  <c r="L154" i="1" s="1"/>
  <c r="K65" i="1"/>
  <c r="L65" i="1" s="1"/>
  <c r="K111" i="1"/>
  <c r="L111" i="1" s="1"/>
  <c r="K12" i="1"/>
  <c r="L12" i="1" s="1"/>
  <c r="K73" i="1"/>
  <c r="L73" i="1" s="1"/>
  <c r="K160" i="1"/>
  <c r="L160" i="1" s="1"/>
  <c r="K9" i="1"/>
  <c r="L9" i="1" s="1"/>
  <c r="K159" i="1"/>
  <c r="L159" i="1" s="1"/>
  <c r="K121" i="1"/>
  <c r="L121" i="1" s="1"/>
  <c r="U4" i="1"/>
  <c r="R4" i="1"/>
  <c r="V4" i="1"/>
  <c r="S4" i="1"/>
  <c r="Q2" i="1"/>
  <c r="Q4" i="1"/>
  <c r="O4" i="1"/>
  <c r="W4" i="1"/>
  <c r="T4" i="1"/>
  <c r="G3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F3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G5" i="1"/>
  <c r="G15" i="1"/>
  <c r="G25" i="1"/>
  <c r="G37" i="1"/>
  <c r="G47" i="1"/>
  <c r="G57" i="1"/>
  <c r="G69" i="1"/>
  <c r="G79" i="1"/>
  <c r="G89" i="1"/>
  <c r="G101" i="1"/>
  <c r="G111" i="1"/>
  <c r="G121" i="1"/>
  <c r="G133" i="1"/>
  <c r="G143" i="1"/>
  <c r="G153" i="1"/>
  <c r="G165" i="1"/>
  <c r="G175" i="1"/>
  <c r="F11" i="1"/>
  <c r="F23" i="1"/>
  <c r="F33" i="1"/>
  <c r="F43" i="1"/>
  <c r="F55" i="1"/>
  <c r="F65" i="1"/>
  <c r="F75" i="1"/>
  <c r="F87" i="1"/>
  <c r="F97" i="1"/>
  <c r="F107" i="1"/>
  <c r="F119" i="1"/>
  <c r="F129" i="1"/>
  <c r="F139" i="1"/>
  <c r="F151" i="1"/>
  <c r="F161" i="1"/>
  <c r="F171" i="1"/>
  <c r="D5" i="1"/>
  <c r="D15" i="1"/>
  <c r="D27" i="1"/>
  <c r="D37" i="1"/>
  <c r="D47" i="1"/>
  <c r="D59" i="1"/>
  <c r="D69" i="1"/>
  <c r="D79" i="1"/>
  <c r="D91" i="1"/>
  <c r="D101" i="1"/>
  <c r="D111" i="1"/>
  <c r="D123" i="1"/>
  <c r="D133" i="1"/>
  <c r="D143" i="1"/>
  <c r="D155" i="1"/>
  <c r="D164" i="1"/>
  <c r="D173" i="1"/>
  <c r="C8" i="1"/>
  <c r="C17" i="1"/>
  <c r="C27" i="1"/>
  <c r="C36" i="1"/>
  <c r="C45" i="1"/>
  <c r="C54" i="1"/>
  <c r="C63" i="1"/>
  <c r="C72" i="1"/>
  <c r="C81" i="1"/>
  <c r="C91" i="1"/>
  <c r="C100" i="1"/>
  <c r="C109" i="1"/>
  <c r="C118" i="1"/>
  <c r="C127" i="1"/>
  <c r="C136" i="1"/>
  <c r="C145" i="1"/>
  <c r="C155" i="1"/>
  <c r="C164" i="1"/>
  <c r="C173" i="1"/>
  <c r="G6" i="1"/>
  <c r="G16" i="1"/>
  <c r="G27" i="1"/>
  <c r="G38" i="1"/>
  <c r="G13" i="1"/>
  <c r="G23" i="1"/>
  <c r="G33" i="1"/>
  <c r="G45" i="1"/>
  <c r="G55" i="1"/>
  <c r="G65" i="1"/>
  <c r="G77" i="1"/>
  <c r="G87" i="1"/>
  <c r="G97" i="1"/>
  <c r="G109" i="1"/>
  <c r="G119" i="1"/>
  <c r="G129" i="1"/>
  <c r="G141" i="1"/>
  <c r="G151" i="1"/>
  <c r="G161" i="1"/>
  <c r="G173" i="1"/>
  <c r="F9" i="1"/>
  <c r="F19" i="1"/>
  <c r="F31" i="1"/>
  <c r="F41" i="1"/>
  <c r="F51" i="1"/>
  <c r="F63" i="1"/>
  <c r="F73" i="1"/>
  <c r="F83" i="1"/>
  <c r="F95" i="1"/>
  <c r="F105" i="1"/>
  <c r="F115" i="1"/>
  <c r="F127" i="1"/>
  <c r="F137" i="1"/>
  <c r="F147" i="1"/>
  <c r="F159" i="1"/>
  <c r="F169" i="1"/>
  <c r="E2" i="1"/>
  <c r="D13" i="1"/>
  <c r="D23" i="1"/>
  <c r="D35" i="1"/>
  <c r="D45" i="1"/>
  <c r="D55" i="1"/>
  <c r="D67" i="1"/>
  <c r="D77" i="1"/>
  <c r="D87" i="1"/>
  <c r="D99" i="1"/>
  <c r="D109" i="1"/>
  <c r="D119" i="1"/>
  <c r="D131" i="1"/>
  <c r="D141" i="1"/>
  <c r="D151" i="1"/>
  <c r="D162" i="1"/>
  <c r="D171" i="1"/>
  <c r="C6" i="1"/>
  <c r="C15" i="1"/>
  <c r="C24" i="1"/>
  <c r="C33" i="1"/>
  <c r="C43" i="1"/>
  <c r="C52" i="1"/>
  <c r="C61" i="1"/>
  <c r="C70" i="1"/>
  <c r="C79" i="1"/>
  <c r="C88" i="1"/>
  <c r="C97" i="1"/>
  <c r="C107" i="1"/>
  <c r="C116" i="1"/>
  <c r="C125" i="1"/>
  <c r="C134" i="1"/>
  <c r="C143" i="1"/>
  <c r="C152" i="1"/>
  <c r="C161" i="1"/>
  <c r="C171" i="1"/>
  <c r="G14" i="1"/>
  <c r="G24" i="1"/>
  <c r="G35" i="1"/>
  <c r="G46" i="1"/>
  <c r="G56" i="1"/>
  <c r="G67" i="1"/>
  <c r="G78" i="1"/>
  <c r="G88" i="1"/>
  <c r="G99" i="1"/>
  <c r="G110" i="1"/>
  <c r="G120" i="1"/>
  <c r="G131" i="1"/>
  <c r="G142" i="1"/>
  <c r="G152" i="1"/>
  <c r="G163" i="1"/>
  <c r="G174" i="1"/>
  <c r="F10" i="1"/>
  <c r="F21" i="1"/>
  <c r="F32" i="1"/>
  <c r="F42" i="1"/>
  <c r="F53" i="1"/>
  <c r="F64" i="1"/>
  <c r="F74" i="1"/>
  <c r="F85" i="1"/>
  <c r="F96" i="1"/>
  <c r="F106" i="1"/>
  <c r="F117" i="1"/>
  <c r="F128" i="1"/>
  <c r="F138" i="1"/>
  <c r="F149" i="1"/>
  <c r="F160" i="1"/>
  <c r="F170" i="1"/>
  <c r="D3" i="1"/>
  <c r="D14" i="1"/>
  <c r="D25" i="1"/>
  <c r="G7" i="1"/>
  <c r="G29" i="1"/>
  <c r="G48" i="1"/>
  <c r="G63" i="1"/>
  <c r="G81" i="1"/>
  <c r="G96" i="1"/>
  <c r="G115" i="1"/>
  <c r="G134" i="1"/>
  <c r="G149" i="1"/>
  <c r="G167" i="1"/>
  <c r="F8" i="1"/>
  <c r="F26" i="1"/>
  <c r="F45" i="1"/>
  <c r="F59" i="1"/>
  <c r="F79" i="1"/>
  <c r="F93" i="1"/>
  <c r="F112" i="1"/>
  <c r="F130" i="1"/>
  <c r="F145" i="1"/>
  <c r="F163" i="1"/>
  <c r="E3" i="1"/>
  <c r="D20" i="1"/>
  <c r="D36" i="1"/>
  <c r="D51" i="1"/>
  <c r="D63" i="1"/>
  <c r="D78" i="1"/>
  <c r="D93" i="1"/>
  <c r="D107" i="1"/>
  <c r="D121" i="1"/>
  <c r="D135" i="1"/>
  <c r="D149" i="1"/>
  <c r="D163" i="1"/>
  <c r="D175" i="1"/>
  <c r="C13" i="1"/>
  <c r="C25" i="1"/>
  <c r="C38" i="1"/>
  <c r="C49" i="1"/>
  <c r="C62" i="1"/>
  <c r="C75" i="1"/>
  <c r="C86" i="1"/>
  <c r="C99" i="1"/>
  <c r="C111" i="1"/>
  <c r="C123" i="1"/>
  <c r="C135" i="1"/>
  <c r="C148" i="1"/>
  <c r="C159" i="1"/>
  <c r="C172" i="1"/>
  <c r="G8" i="1"/>
  <c r="G30" i="1"/>
  <c r="G49" i="1"/>
  <c r="G64" i="1"/>
  <c r="G83" i="1"/>
  <c r="G102" i="1"/>
  <c r="G117" i="1"/>
  <c r="G135" i="1"/>
  <c r="G150" i="1"/>
  <c r="G168" i="1"/>
  <c r="F13" i="1"/>
  <c r="F27" i="1"/>
  <c r="F47" i="1"/>
  <c r="F61" i="1"/>
  <c r="F80" i="1"/>
  <c r="F98" i="1"/>
  <c r="F113" i="1"/>
  <c r="F131" i="1"/>
  <c r="F146" i="1"/>
  <c r="F165" i="1"/>
  <c r="D6" i="1"/>
  <c r="D21" i="1"/>
  <c r="D38" i="1"/>
  <c r="D52" i="1"/>
  <c r="D65" i="1"/>
  <c r="D81" i="1"/>
  <c r="D94" i="1"/>
  <c r="D108" i="1"/>
  <c r="D124" i="1"/>
  <c r="D137" i="1"/>
  <c r="D150" i="1"/>
  <c r="D165" i="1"/>
  <c r="D2" i="1"/>
  <c r="C14" i="1"/>
  <c r="C28" i="1"/>
  <c r="C39" i="1"/>
  <c r="C51" i="1"/>
  <c r="C64" i="1"/>
  <c r="C76" i="1"/>
  <c r="C87" i="1"/>
  <c r="C101" i="1"/>
  <c r="C124" i="1"/>
  <c r="C137" i="1"/>
  <c r="C149" i="1"/>
  <c r="C174" i="1"/>
  <c r="D22" i="1"/>
  <c r="D68" i="1"/>
  <c r="D83" i="1"/>
  <c r="D95" i="1"/>
  <c r="D110" i="1"/>
  <c r="D125" i="1"/>
  <c r="D139" i="1"/>
  <c r="D153" i="1"/>
  <c r="D166" i="1"/>
  <c r="C3" i="1"/>
  <c r="C16" i="1"/>
  <c r="C40" i="1"/>
  <c r="C53" i="1"/>
  <c r="C77" i="1"/>
  <c r="C89" i="1"/>
  <c r="C113" i="1"/>
  <c r="C139" i="1"/>
  <c r="C163" i="1"/>
  <c r="G21" i="1"/>
  <c r="G41" i="1"/>
  <c r="G61" i="1"/>
  <c r="G75" i="1"/>
  <c r="G94" i="1"/>
  <c r="G112" i="1"/>
  <c r="G127" i="1"/>
  <c r="G145" i="1"/>
  <c r="G160" i="1"/>
  <c r="F5" i="1"/>
  <c r="F24" i="1"/>
  <c r="F39" i="1"/>
  <c r="F57" i="1"/>
  <c r="F72" i="1"/>
  <c r="F90" i="1"/>
  <c r="F109" i="1"/>
  <c r="F123" i="1"/>
  <c r="F143" i="1"/>
  <c r="F157" i="1"/>
  <c r="F176" i="1"/>
  <c r="D17" i="1"/>
  <c r="D31" i="1"/>
  <c r="D46" i="1"/>
  <c r="D61" i="1"/>
  <c r="D75" i="1"/>
  <c r="D89" i="1"/>
  <c r="D103" i="1"/>
  <c r="D117" i="1"/>
  <c r="D132" i="1"/>
  <c r="D147" i="1"/>
  <c r="D159" i="1"/>
  <c r="D172" i="1"/>
  <c r="C11" i="1"/>
  <c r="C22" i="1"/>
  <c r="C35" i="1"/>
  <c r="C47" i="1"/>
  <c r="C59" i="1"/>
  <c r="C71" i="1"/>
  <c r="C84" i="1"/>
  <c r="C95" i="1"/>
  <c r="C108" i="1"/>
  <c r="C120" i="1"/>
  <c r="C132" i="1"/>
  <c r="C144" i="1"/>
  <c r="C157" i="1"/>
  <c r="C168" i="1"/>
  <c r="G22" i="1"/>
  <c r="G43" i="1"/>
  <c r="G62" i="1"/>
  <c r="G80" i="1"/>
  <c r="G95" i="1"/>
  <c r="G113" i="1"/>
  <c r="G128" i="1"/>
  <c r="G147" i="1"/>
  <c r="G166" i="1"/>
  <c r="F7" i="1"/>
  <c r="F25" i="1"/>
  <c r="F40" i="1"/>
  <c r="F58" i="1"/>
  <c r="F77" i="1"/>
  <c r="F91" i="1"/>
  <c r="F111" i="1"/>
  <c r="F125" i="1"/>
  <c r="F144" i="1"/>
  <c r="F162" i="1"/>
  <c r="F2" i="1"/>
  <c r="D19" i="1"/>
  <c r="D33" i="1"/>
  <c r="D49" i="1"/>
  <c r="D62" i="1"/>
  <c r="D76" i="1"/>
  <c r="D92" i="1"/>
  <c r="D105" i="1"/>
  <c r="D118" i="1"/>
  <c r="D134" i="1"/>
  <c r="D148" i="1"/>
  <c r="D161" i="1"/>
  <c r="D174" i="1"/>
  <c r="C12" i="1"/>
  <c r="C23" i="1"/>
  <c r="C37" i="1"/>
  <c r="C48" i="1"/>
  <c r="C60" i="1"/>
  <c r="C85" i="1"/>
  <c r="C96" i="1"/>
  <c r="C110" i="1"/>
  <c r="C121" i="1"/>
  <c r="C133" i="1"/>
  <c r="C147" i="1"/>
  <c r="C158" i="1"/>
  <c r="C169" i="1"/>
  <c r="C112" i="1"/>
  <c r="C160" i="1"/>
  <c r="G9" i="1"/>
  <c r="G31" i="1"/>
  <c r="G51" i="1"/>
  <c r="G70" i="1"/>
  <c r="G85" i="1"/>
  <c r="G103" i="1"/>
  <c r="G118" i="1"/>
  <c r="G136" i="1"/>
  <c r="G155" i="1"/>
  <c r="G169" i="1"/>
  <c r="F15" i="1"/>
  <c r="F29" i="1"/>
  <c r="F48" i="1"/>
  <c r="F66" i="1"/>
  <c r="F81" i="1"/>
  <c r="F99" i="1"/>
  <c r="F114" i="1"/>
  <c r="F133" i="1"/>
  <c r="F152" i="1"/>
  <c r="F167" i="1"/>
  <c r="D7" i="1"/>
  <c r="D39" i="1"/>
  <c r="D53" i="1"/>
  <c r="C29" i="1"/>
  <c r="C65" i="1"/>
  <c r="C102" i="1"/>
  <c r="C126" i="1"/>
  <c r="C150" i="1"/>
  <c r="C175" i="1"/>
  <c r="G11" i="1"/>
  <c r="G59" i="1"/>
  <c r="G105" i="1"/>
  <c r="G157" i="1"/>
  <c r="F18" i="1"/>
  <c r="F69" i="1"/>
  <c r="F120" i="1"/>
  <c r="F155" i="1"/>
  <c r="D41" i="1"/>
  <c r="D73" i="1"/>
  <c r="D115" i="1"/>
  <c r="D156" i="1"/>
  <c r="C9" i="1"/>
  <c r="C44" i="1"/>
  <c r="C78" i="1"/>
  <c r="C105" i="1"/>
  <c r="C141" i="1"/>
  <c r="C176" i="1"/>
  <c r="G17" i="1"/>
  <c r="G71" i="1"/>
  <c r="G107" i="1"/>
  <c r="G158" i="1"/>
  <c r="F34" i="1"/>
  <c r="F71" i="1"/>
  <c r="F121" i="1"/>
  <c r="F168" i="1"/>
  <c r="D43" i="1"/>
  <c r="D84" i="1"/>
  <c r="D116" i="1"/>
  <c r="D157" i="1"/>
  <c r="C19" i="1"/>
  <c r="C46" i="1"/>
  <c r="C80" i="1"/>
  <c r="C115" i="1"/>
  <c r="C142" i="1"/>
  <c r="C2" i="1"/>
  <c r="G19" i="1"/>
  <c r="G72" i="1"/>
  <c r="G123" i="1"/>
  <c r="G159" i="1"/>
  <c r="F35" i="1"/>
  <c r="F82" i="1"/>
  <c r="F173" i="1"/>
  <c r="D44" i="1"/>
  <c r="D126" i="1"/>
  <c r="C20" i="1"/>
  <c r="C83" i="1"/>
  <c r="C151" i="1"/>
  <c r="G73" i="1"/>
  <c r="G171" i="1"/>
  <c r="F88" i="1"/>
  <c r="F175" i="1"/>
  <c r="D11" i="1"/>
  <c r="D86" i="1"/>
  <c r="D167" i="1"/>
  <c r="C56" i="1"/>
  <c r="C119" i="1"/>
  <c r="D97" i="1"/>
  <c r="D169" i="1"/>
  <c r="C57" i="1"/>
  <c r="G53" i="1"/>
  <c r="G93" i="1"/>
  <c r="G139" i="1"/>
  <c r="F16" i="1"/>
  <c r="F56" i="1"/>
  <c r="F103" i="1"/>
  <c r="F153" i="1"/>
  <c r="D29" i="1"/>
  <c r="D70" i="1"/>
  <c r="D102" i="1"/>
  <c r="D142" i="1"/>
  <c r="C5" i="1"/>
  <c r="C32" i="1"/>
  <c r="C68" i="1"/>
  <c r="C103" i="1"/>
  <c r="C131" i="1"/>
  <c r="C166" i="1"/>
  <c r="G54" i="1"/>
  <c r="G104" i="1"/>
  <c r="G144" i="1"/>
  <c r="F17" i="1"/>
  <c r="F67" i="1"/>
  <c r="F104" i="1"/>
  <c r="F154" i="1"/>
  <c r="D30" i="1"/>
  <c r="D71" i="1"/>
  <c r="D113" i="1"/>
  <c r="D145" i="1"/>
  <c r="C7" i="1"/>
  <c r="C41" i="1"/>
  <c r="C69" i="1"/>
  <c r="C104" i="1"/>
  <c r="C140" i="1"/>
  <c r="C167" i="1"/>
  <c r="F122" i="1"/>
  <c r="D9" i="1"/>
  <c r="D85" i="1"/>
  <c r="D158" i="1"/>
  <c r="C55" i="1"/>
  <c r="C117" i="1"/>
  <c r="G32" i="1"/>
  <c r="G125" i="1"/>
  <c r="F37" i="1"/>
  <c r="F135" i="1"/>
  <c r="D54" i="1"/>
  <c r="D127" i="1"/>
  <c r="C21" i="1"/>
  <c r="C92" i="1"/>
  <c r="C153" i="1"/>
  <c r="G39" i="1"/>
  <c r="G86" i="1"/>
  <c r="G126" i="1"/>
  <c r="G176" i="1"/>
  <c r="F49" i="1"/>
  <c r="F89" i="1"/>
  <c r="F136" i="1"/>
  <c r="D12" i="1"/>
  <c r="D57" i="1"/>
  <c r="D129" i="1"/>
  <c r="C30" i="1"/>
  <c r="C93" i="1"/>
  <c r="C128" i="1"/>
  <c r="C156" i="1"/>
  <c r="G40" i="1"/>
  <c r="G91" i="1"/>
  <c r="G137" i="1"/>
  <c r="G2" i="1"/>
  <c r="F50" i="1"/>
  <c r="F101" i="1"/>
  <c r="F141" i="1"/>
  <c r="D28" i="1"/>
  <c r="D60" i="1"/>
  <c r="D100" i="1"/>
  <c r="D140" i="1"/>
  <c r="D170" i="1"/>
  <c r="C31" i="1"/>
  <c r="C67" i="1"/>
  <c r="C94" i="1"/>
  <c r="C129" i="1"/>
  <c r="C165" i="1"/>
  <c r="R3" i="1"/>
  <c r="O47" i="1"/>
  <c r="T116" i="1"/>
  <c r="V60" i="1"/>
  <c r="R82" i="1"/>
  <c r="Q103" i="1"/>
  <c r="T11" i="1"/>
  <c r="R21" i="1"/>
  <c r="U5" i="1"/>
  <c r="O71" i="1"/>
  <c r="W61" i="1"/>
  <c r="U173" i="1"/>
  <c r="T174" i="1"/>
  <c r="S173" i="1"/>
  <c r="O149" i="1"/>
  <c r="W134" i="1"/>
  <c r="W45" i="1"/>
  <c r="V102" i="1"/>
  <c r="U161" i="1"/>
  <c r="U43" i="1"/>
  <c r="T100" i="1"/>
  <c r="S158" i="1"/>
  <c r="S100" i="1"/>
  <c r="R140" i="1"/>
  <c r="R65" i="1"/>
  <c r="Q159" i="1"/>
  <c r="Q55" i="1"/>
  <c r="O127" i="1"/>
  <c r="O15" i="1"/>
  <c r="W164" i="1"/>
  <c r="W89" i="1"/>
  <c r="V148" i="1"/>
  <c r="U146" i="1"/>
  <c r="U29" i="1"/>
  <c r="T99" i="1"/>
  <c r="S156" i="1"/>
  <c r="S36" i="1"/>
  <c r="R63" i="1"/>
  <c r="Q53" i="1"/>
  <c r="O14" i="1"/>
  <c r="W120" i="1"/>
  <c r="R123" i="1"/>
  <c r="W161" i="1"/>
  <c r="W78" i="1"/>
  <c r="V134" i="1"/>
  <c r="V16" i="1"/>
  <c r="U133" i="1"/>
  <c r="U16" i="1"/>
  <c r="T84" i="1"/>
  <c r="T26" i="1"/>
  <c r="S143" i="1"/>
  <c r="S82" i="1"/>
  <c r="S20" i="1"/>
  <c r="R42" i="1"/>
  <c r="Q130" i="1"/>
  <c r="Q24" i="1"/>
  <c r="O97" i="1"/>
  <c r="W151" i="1"/>
  <c r="W117" i="1"/>
  <c r="W74" i="1"/>
  <c r="W16" i="1"/>
  <c r="V133" i="1"/>
  <c r="V72" i="1"/>
  <c r="V15" i="1"/>
  <c r="U130" i="1"/>
  <c r="U72" i="1"/>
  <c r="U14" i="1"/>
  <c r="T130" i="1"/>
  <c r="T72" i="1"/>
  <c r="T15" i="1"/>
  <c r="S128" i="1"/>
  <c r="S71" i="1"/>
  <c r="S5" i="1"/>
  <c r="R101" i="1"/>
  <c r="R26" i="1"/>
  <c r="Q106" i="1"/>
  <c r="O176" i="1"/>
  <c r="W145" i="1"/>
  <c r="V117" i="1"/>
  <c r="U57" i="1"/>
  <c r="S54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8" i="1"/>
  <c r="O19" i="1"/>
  <c r="O30" i="1"/>
  <c r="O40" i="1"/>
  <c r="O51" i="1"/>
  <c r="O62" i="1"/>
  <c r="O72" i="1"/>
  <c r="O83" i="1"/>
  <c r="O94" i="1"/>
  <c r="O104" i="1"/>
  <c r="O115" i="1"/>
  <c r="O126" i="1"/>
  <c r="O136" i="1"/>
  <c r="O147" i="1"/>
  <c r="O158" i="1"/>
  <c r="O168" i="1"/>
  <c r="O11" i="1"/>
  <c r="O22" i="1"/>
  <c r="O32" i="1"/>
  <c r="O43" i="1"/>
  <c r="O54" i="1"/>
  <c r="O64" i="1"/>
  <c r="O75" i="1"/>
  <c r="O86" i="1"/>
  <c r="O96" i="1"/>
  <c r="O107" i="1"/>
  <c r="O118" i="1"/>
  <c r="O128" i="1"/>
  <c r="O139" i="1"/>
  <c r="O150" i="1"/>
  <c r="O160" i="1"/>
  <c r="O171" i="1"/>
  <c r="O7" i="1"/>
  <c r="O23" i="1"/>
  <c r="O37" i="1"/>
  <c r="O49" i="1"/>
  <c r="O65" i="1"/>
  <c r="O79" i="1"/>
  <c r="O93" i="1"/>
  <c r="O109" i="1"/>
  <c r="O121" i="1"/>
  <c r="O135" i="1"/>
  <c r="O151" i="1"/>
  <c r="O165" i="1"/>
  <c r="O2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O5" i="1"/>
  <c r="O21" i="1"/>
  <c r="O38" i="1"/>
  <c r="O55" i="1"/>
  <c r="O70" i="1"/>
  <c r="O87" i="1"/>
  <c r="O102" i="1"/>
  <c r="O119" i="1"/>
  <c r="O134" i="1"/>
  <c r="O152" i="1"/>
  <c r="O167" i="1"/>
  <c r="W9" i="1"/>
  <c r="W18" i="1"/>
  <c r="W28" i="1"/>
  <c r="W37" i="1"/>
  <c r="W46" i="1"/>
  <c r="W55" i="1"/>
  <c r="W64" i="1"/>
  <c r="W73" i="1"/>
  <c r="W82" i="1"/>
  <c r="W92" i="1"/>
  <c r="W101" i="1"/>
  <c r="W110" i="1"/>
  <c r="W119" i="1"/>
  <c r="W128" i="1"/>
  <c r="W137" i="1"/>
  <c r="W146" i="1"/>
  <c r="W156" i="1"/>
  <c r="W165" i="1"/>
  <c r="W173" i="1"/>
  <c r="O6" i="1"/>
  <c r="O24" i="1"/>
  <c r="O39" i="1"/>
  <c r="O9" i="1"/>
  <c r="O25" i="1"/>
  <c r="O41" i="1"/>
  <c r="O57" i="1"/>
  <c r="O73" i="1"/>
  <c r="O89" i="1"/>
  <c r="O105" i="1"/>
  <c r="O123" i="1"/>
  <c r="O141" i="1"/>
  <c r="O155" i="1"/>
  <c r="O173" i="1"/>
  <c r="W12" i="1"/>
  <c r="W21" i="1"/>
  <c r="W30" i="1"/>
  <c r="W39" i="1"/>
  <c r="W48" i="1"/>
  <c r="W57" i="1"/>
  <c r="W66" i="1"/>
  <c r="W76" i="1"/>
  <c r="W85" i="1"/>
  <c r="W94" i="1"/>
  <c r="W103" i="1"/>
  <c r="W112" i="1"/>
  <c r="W121" i="1"/>
  <c r="W130" i="1"/>
  <c r="W140" i="1"/>
  <c r="W149" i="1"/>
  <c r="W158" i="1"/>
  <c r="W167" i="1"/>
  <c r="W175" i="1"/>
  <c r="O13" i="1"/>
  <c r="O27" i="1"/>
  <c r="O45" i="1"/>
  <c r="O59" i="1"/>
  <c r="O77" i="1"/>
  <c r="O91" i="1"/>
  <c r="O110" i="1"/>
  <c r="O125" i="1"/>
  <c r="O142" i="1"/>
  <c r="O157" i="1"/>
  <c r="O174" i="1"/>
  <c r="W13" i="1"/>
  <c r="W31" i="1"/>
  <c r="W49" i="1"/>
  <c r="W58" i="1"/>
  <c r="W77" i="1"/>
  <c r="W95" i="1"/>
  <c r="W113" i="1"/>
  <c r="W132" i="1"/>
  <c r="W150" i="1"/>
  <c r="W168" i="1"/>
  <c r="W3" i="1"/>
  <c r="W22" i="1"/>
  <c r="W40" i="1"/>
  <c r="W68" i="1"/>
  <c r="W86" i="1"/>
  <c r="W104" i="1"/>
  <c r="W122" i="1"/>
  <c r="W141" i="1"/>
  <c r="W159" i="1"/>
  <c r="W176" i="1"/>
  <c r="O16" i="1"/>
  <c r="O48" i="1"/>
  <c r="O78" i="1"/>
  <c r="O101" i="1"/>
  <c r="O129" i="1"/>
  <c r="O153" i="1"/>
  <c r="W6" i="1"/>
  <c r="W20" i="1"/>
  <c r="W34" i="1"/>
  <c r="W50" i="1"/>
  <c r="W63" i="1"/>
  <c r="W79" i="1"/>
  <c r="W93" i="1"/>
  <c r="W108" i="1"/>
  <c r="W124" i="1"/>
  <c r="W136" i="1"/>
  <c r="W152" i="1"/>
  <c r="W166" i="1"/>
  <c r="O17" i="1"/>
  <c r="O53" i="1"/>
  <c r="O80" i="1"/>
  <c r="O103" i="1"/>
  <c r="O131" i="1"/>
  <c r="O159" i="1"/>
  <c r="W7" i="1"/>
  <c r="W23" i="1"/>
  <c r="W36" i="1"/>
  <c r="W52" i="1"/>
  <c r="W65" i="1"/>
  <c r="W80" i="1"/>
  <c r="W96" i="1"/>
  <c r="W109" i="1"/>
  <c r="W125" i="1"/>
  <c r="W138" i="1"/>
  <c r="W153" i="1"/>
  <c r="W169" i="1"/>
  <c r="O29" i="1"/>
  <c r="O56" i="1"/>
  <c r="O81" i="1"/>
  <c r="O111" i="1"/>
  <c r="O133" i="1"/>
  <c r="O161" i="1"/>
  <c r="W8" i="1"/>
  <c r="W24" i="1"/>
  <c r="W38" i="1"/>
  <c r="W53" i="1"/>
  <c r="W69" i="1"/>
  <c r="W81" i="1"/>
  <c r="W97" i="1"/>
  <c r="W111" i="1"/>
  <c r="W126" i="1"/>
  <c r="W142" i="1"/>
  <c r="W154" i="1"/>
  <c r="W170" i="1"/>
  <c r="O31" i="1"/>
  <c r="O61" i="1"/>
  <c r="O85" i="1"/>
  <c r="O112" i="1"/>
  <c r="O137" i="1"/>
  <c r="O163" i="1"/>
  <c r="W10" i="1"/>
  <c r="W25" i="1"/>
  <c r="W41" i="1"/>
  <c r="W54" i="1"/>
  <c r="W70" i="1"/>
  <c r="W84" i="1"/>
  <c r="W98" i="1"/>
  <c r="W114" i="1"/>
  <c r="W127" i="1"/>
  <c r="W143" i="1"/>
  <c r="W157" i="1"/>
  <c r="W171" i="1"/>
  <c r="O33" i="1"/>
  <c r="O88" i="1"/>
  <c r="O143" i="1"/>
  <c r="W26" i="1"/>
  <c r="W56" i="1"/>
  <c r="W87" i="1"/>
  <c r="W116" i="1"/>
  <c r="W144" i="1"/>
  <c r="W172" i="1"/>
  <c r="O35" i="1"/>
  <c r="O95" i="1"/>
  <c r="O144" i="1"/>
  <c r="W15" i="1"/>
  <c r="W44" i="1"/>
  <c r="W72" i="1"/>
  <c r="O63" i="1"/>
  <c r="O113" i="1"/>
  <c r="O166" i="1"/>
  <c r="W14" i="1"/>
  <c r="W42" i="1"/>
  <c r="W71" i="1"/>
  <c r="W100" i="1"/>
  <c r="W129" i="1"/>
  <c r="W160" i="1"/>
  <c r="O67" i="1"/>
  <c r="O117" i="1"/>
  <c r="O169" i="1"/>
  <c r="W29" i="1"/>
  <c r="W60" i="1"/>
  <c r="W174" i="1"/>
  <c r="W90" i="1"/>
  <c r="V162" i="1"/>
  <c r="V44" i="1"/>
  <c r="U100" i="1"/>
  <c r="T161" i="1"/>
  <c r="T43" i="1"/>
  <c r="S39" i="1"/>
  <c r="W133" i="1"/>
  <c r="W33" i="1"/>
  <c r="V90" i="1"/>
  <c r="V32" i="1"/>
  <c r="U89" i="1"/>
  <c r="T158" i="1"/>
  <c r="T42" i="1"/>
  <c r="S98" i="1"/>
  <c r="R139" i="1"/>
  <c r="Q153" i="1"/>
  <c r="O120" i="1"/>
  <c r="W162" i="1"/>
  <c r="W88" i="1"/>
  <c r="W32" i="1"/>
  <c r="V146" i="1"/>
  <c r="V88" i="1"/>
  <c r="V29" i="1"/>
  <c r="U145" i="1"/>
  <c r="U88" i="1"/>
  <c r="U27" i="1"/>
  <c r="T145" i="1"/>
  <c r="T88" i="1"/>
  <c r="T27" i="1"/>
  <c r="S144" i="1"/>
  <c r="S85" i="1"/>
  <c r="S21" i="1"/>
  <c r="R43" i="1"/>
  <c r="Q135" i="1"/>
  <c r="Q27" i="1"/>
  <c r="O99" i="1"/>
  <c r="W118" i="1"/>
  <c r="W17" i="1"/>
  <c r="V75" i="1"/>
  <c r="U73" i="1"/>
  <c r="T144" i="1"/>
  <c r="R119" i="1"/>
  <c r="W148" i="1"/>
  <c r="W106" i="1"/>
  <c r="W62" i="1"/>
  <c r="W5" i="1"/>
  <c r="V118" i="1"/>
  <c r="V61" i="1"/>
  <c r="U176" i="1"/>
  <c r="U117" i="1"/>
  <c r="U60" i="1"/>
  <c r="T128" i="1"/>
  <c r="T71" i="1"/>
  <c r="S127" i="1"/>
  <c r="S70" i="1"/>
  <c r="R176" i="1"/>
  <c r="R100" i="1"/>
  <c r="O175" i="1"/>
  <c r="O69" i="1"/>
  <c r="W105" i="1"/>
  <c r="T57" i="1"/>
  <c r="R162" i="1"/>
  <c r="S8" i="1"/>
  <c r="S16" i="1"/>
  <c r="S24" i="1"/>
  <c r="S32" i="1"/>
  <c r="S40" i="1"/>
  <c r="S48" i="1"/>
  <c r="S56" i="1"/>
  <c r="S3" i="1"/>
  <c r="S13" i="1"/>
  <c r="S22" i="1"/>
  <c r="S31" i="1"/>
  <c r="S41" i="1"/>
  <c r="S50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2" i="1"/>
  <c r="S14" i="1"/>
  <c r="S25" i="1"/>
  <c r="S35" i="1"/>
  <c r="S45" i="1"/>
  <c r="S55" i="1"/>
  <c r="S65" i="1"/>
  <c r="S74" i="1"/>
  <c r="S84" i="1"/>
  <c r="S93" i="1"/>
  <c r="S102" i="1"/>
  <c r="S111" i="1"/>
  <c r="S120" i="1"/>
  <c r="S129" i="1"/>
  <c r="S138" i="1"/>
  <c r="S148" i="1"/>
  <c r="S157" i="1"/>
  <c r="S166" i="1"/>
  <c r="S175" i="1"/>
  <c r="V10" i="1"/>
  <c r="V19" i="1"/>
  <c r="V28" i="1"/>
  <c r="V37" i="1"/>
  <c r="V46" i="1"/>
  <c r="V55" i="1"/>
  <c r="V64" i="1"/>
  <c r="V74" i="1"/>
  <c r="V83" i="1"/>
  <c r="V92" i="1"/>
  <c r="V101" i="1"/>
  <c r="V110" i="1"/>
  <c r="V119" i="1"/>
  <c r="V128" i="1"/>
  <c r="V138" i="1"/>
  <c r="V147" i="1"/>
  <c r="V156" i="1"/>
  <c r="V165" i="1"/>
  <c r="V174" i="1"/>
  <c r="S6" i="1"/>
  <c r="S17" i="1"/>
  <c r="S27" i="1"/>
  <c r="S37" i="1"/>
  <c r="S47" i="1"/>
  <c r="S58" i="1"/>
  <c r="S68" i="1"/>
  <c r="S77" i="1"/>
  <c r="S86" i="1"/>
  <c r="S95" i="1"/>
  <c r="S104" i="1"/>
  <c r="S113" i="1"/>
  <c r="S122" i="1"/>
  <c r="S132" i="1"/>
  <c r="S141" i="1"/>
  <c r="S150" i="1"/>
  <c r="S159" i="1"/>
  <c r="S168" i="1"/>
  <c r="S2" i="1"/>
  <c r="V12" i="1"/>
  <c r="V21" i="1"/>
  <c r="V30" i="1"/>
  <c r="V39" i="1"/>
  <c r="V48" i="1"/>
  <c r="V58" i="1"/>
  <c r="V67" i="1"/>
  <c r="V76" i="1"/>
  <c r="V85" i="1"/>
  <c r="V94" i="1"/>
  <c r="V103" i="1"/>
  <c r="V112" i="1"/>
  <c r="V122" i="1"/>
  <c r="V131" i="1"/>
  <c r="V140" i="1"/>
  <c r="V149" i="1"/>
  <c r="V158" i="1"/>
  <c r="V167" i="1"/>
  <c r="V176" i="1"/>
  <c r="S7" i="1"/>
  <c r="S28" i="1"/>
  <c r="S38" i="1"/>
  <c r="S69" i="1"/>
  <c r="S87" i="1"/>
  <c r="S105" i="1"/>
  <c r="S124" i="1"/>
  <c r="S142" i="1"/>
  <c r="S151" i="1"/>
  <c r="S169" i="1"/>
  <c r="V3" i="1"/>
  <c r="V22" i="1"/>
  <c r="V40" i="1"/>
  <c r="V59" i="1"/>
  <c r="V77" i="1"/>
  <c r="V95" i="1"/>
  <c r="V114" i="1"/>
  <c r="V132" i="1"/>
  <c r="V150" i="1"/>
  <c r="V168" i="1"/>
  <c r="S18" i="1"/>
  <c r="S49" i="1"/>
  <c r="S60" i="1"/>
  <c r="S78" i="1"/>
  <c r="S96" i="1"/>
  <c r="S114" i="1"/>
  <c r="S133" i="1"/>
  <c r="S160" i="1"/>
  <c r="V13" i="1"/>
  <c r="V31" i="1"/>
  <c r="V50" i="1"/>
  <c r="V68" i="1"/>
  <c r="V86" i="1"/>
  <c r="V104" i="1"/>
  <c r="V123" i="1"/>
  <c r="V141" i="1"/>
  <c r="V159" i="1"/>
  <c r="S9" i="1"/>
  <c r="S23" i="1"/>
  <c r="S42" i="1"/>
  <c r="S57" i="1"/>
  <c r="S72" i="1"/>
  <c r="S88" i="1"/>
  <c r="S101" i="1"/>
  <c r="S117" i="1"/>
  <c r="S130" i="1"/>
  <c r="S145" i="1"/>
  <c r="S161" i="1"/>
  <c r="S174" i="1"/>
  <c r="V5" i="1"/>
  <c r="V18" i="1"/>
  <c r="V34" i="1"/>
  <c r="V47" i="1"/>
  <c r="V62" i="1"/>
  <c r="V78" i="1"/>
  <c r="V91" i="1"/>
  <c r="V107" i="1"/>
  <c r="V120" i="1"/>
  <c r="V135" i="1"/>
  <c r="V151" i="1"/>
  <c r="V164" i="1"/>
  <c r="S10" i="1"/>
  <c r="S26" i="1"/>
  <c r="S43" i="1"/>
  <c r="S61" i="1"/>
  <c r="S73" i="1"/>
  <c r="S89" i="1"/>
  <c r="S103" i="1"/>
  <c r="S118" i="1"/>
  <c r="S134" i="1"/>
  <c r="S146" i="1"/>
  <c r="S162" i="1"/>
  <c r="S176" i="1"/>
  <c r="V6" i="1"/>
  <c r="V20" i="1"/>
  <c r="V35" i="1"/>
  <c r="V51" i="1"/>
  <c r="V63" i="1"/>
  <c r="V79" i="1"/>
  <c r="V93" i="1"/>
  <c r="V108" i="1"/>
  <c r="V124" i="1"/>
  <c r="V136" i="1"/>
  <c r="V152" i="1"/>
  <c r="V166" i="1"/>
  <c r="S11" i="1"/>
  <c r="S29" i="1"/>
  <c r="S44" i="1"/>
  <c r="S62" i="1"/>
  <c r="S76" i="1"/>
  <c r="S90" i="1"/>
  <c r="S106" i="1"/>
  <c r="S119" i="1"/>
  <c r="S135" i="1"/>
  <c r="S149" i="1"/>
  <c r="S164" i="1"/>
  <c r="V7" i="1"/>
  <c r="V23" i="1"/>
  <c r="V36" i="1"/>
  <c r="V52" i="1"/>
  <c r="V66" i="1"/>
  <c r="V80" i="1"/>
  <c r="V96" i="1"/>
  <c r="V109" i="1"/>
  <c r="V125" i="1"/>
  <c r="V139" i="1"/>
  <c r="V154" i="1"/>
  <c r="V170" i="1"/>
  <c r="S12" i="1"/>
  <c r="S30" i="1"/>
  <c r="S46" i="1"/>
  <c r="S63" i="1"/>
  <c r="S79" i="1"/>
  <c r="S92" i="1"/>
  <c r="S108" i="1"/>
  <c r="S121" i="1"/>
  <c r="S136" i="1"/>
  <c r="S152" i="1"/>
  <c r="S165" i="1"/>
  <c r="V8" i="1"/>
  <c r="V24" i="1"/>
  <c r="V38" i="1"/>
  <c r="V53" i="1"/>
  <c r="V69" i="1"/>
  <c r="V82" i="1"/>
  <c r="V98" i="1"/>
  <c r="V111" i="1"/>
  <c r="V126" i="1"/>
  <c r="V142" i="1"/>
  <c r="V155" i="1"/>
  <c r="V171" i="1"/>
  <c r="S15" i="1"/>
  <c r="S51" i="1"/>
  <c r="S80" i="1"/>
  <c r="S109" i="1"/>
  <c r="S137" i="1"/>
  <c r="S167" i="1"/>
  <c r="V11" i="1"/>
  <c r="V42" i="1"/>
  <c r="V84" i="1"/>
  <c r="V99" i="1"/>
  <c r="V127" i="1"/>
  <c r="V172" i="1"/>
  <c r="S34" i="1"/>
  <c r="S66" i="1"/>
  <c r="S97" i="1"/>
  <c r="S126" i="1"/>
  <c r="S154" i="1"/>
  <c r="V14" i="1"/>
  <c r="V43" i="1"/>
  <c r="V71" i="1"/>
  <c r="V100" i="1"/>
  <c r="V130" i="1"/>
  <c r="V160" i="1"/>
  <c r="S33" i="1"/>
  <c r="S64" i="1"/>
  <c r="S94" i="1"/>
  <c r="S125" i="1"/>
  <c r="S153" i="1"/>
  <c r="V26" i="1"/>
  <c r="V54" i="1"/>
  <c r="V70" i="1"/>
  <c r="V115" i="1"/>
  <c r="V143" i="1"/>
  <c r="V157" i="1"/>
  <c r="S19" i="1"/>
  <c r="S52" i="1"/>
  <c r="S81" i="1"/>
  <c r="S110" i="1"/>
  <c r="S140" i="1"/>
  <c r="S170" i="1"/>
  <c r="V27" i="1"/>
  <c r="V56" i="1"/>
  <c r="V87" i="1"/>
  <c r="V116" i="1"/>
  <c r="V144" i="1"/>
  <c r="V173" i="1"/>
  <c r="Q32" i="1"/>
  <c r="Q49" i="1"/>
  <c r="Q65" i="1"/>
  <c r="Q81" i="1"/>
  <c r="Q97" i="1"/>
  <c r="Q129" i="1"/>
  <c r="Q145" i="1"/>
  <c r="Q175" i="1"/>
  <c r="Q15" i="1"/>
  <c r="Q113" i="1"/>
  <c r="Q162" i="1"/>
  <c r="Q7" i="1"/>
  <c r="Q34" i="1"/>
  <c r="Q56" i="1"/>
  <c r="Q85" i="1"/>
  <c r="Q109" i="1"/>
  <c r="Q137" i="1"/>
  <c r="Q163" i="1"/>
  <c r="Q9" i="1"/>
  <c r="Q35" i="1"/>
  <c r="Q59" i="1"/>
  <c r="Q87" i="1"/>
  <c r="Q115" i="1"/>
  <c r="Q138" i="1"/>
  <c r="Q165" i="1"/>
  <c r="Q11" i="1"/>
  <c r="Q39" i="1"/>
  <c r="Q66" i="1"/>
  <c r="Q88" i="1"/>
  <c r="Q117" i="1"/>
  <c r="Q141" i="1"/>
  <c r="Q167" i="1"/>
  <c r="Q17" i="1"/>
  <c r="Q41" i="1"/>
  <c r="Q67" i="1"/>
  <c r="Q95" i="1"/>
  <c r="Q120" i="1"/>
  <c r="Q149" i="1"/>
  <c r="Q168" i="1"/>
  <c r="Q21" i="1"/>
  <c r="Q71" i="1"/>
  <c r="Q121" i="1"/>
  <c r="Q170" i="1"/>
  <c r="Q23" i="1"/>
  <c r="Q73" i="1"/>
  <c r="Q127" i="1"/>
  <c r="Q176" i="1"/>
  <c r="Q43" i="1"/>
  <c r="Q98" i="1"/>
  <c r="Q151" i="1"/>
  <c r="Q51" i="1"/>
  <c r="Q99" i="1"/>
  <c r="Q152" i="1"/>
  <c r="V175" i="1"/>
  <c r="U116" i="1"/>
  <c r="S116" i="1"/>
  <c r="Q83" i="1"/>
  <c r="T5" i="1"/>
  <c r="T13" i="1"/>
  <c r="T21" i="1"/>
  <c r="T29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0" i="1"/>
  <c r="T19" i="1"/>
  <c r="T28" i="1"/>
  <c r="T38" i="1"/>
  <c r="T47" i="1"/>
  <c r="T56" i="1"/>
  <c r="T65" i="1"/>
  <c r="T74" i="1"/>
  <c r="T83" i="1"/>
  <c r="T92" i="1"/>
  <c r="T102" i="1"/>
  <c r="T111" i="1"/>
  <c r="T120" i="1"/>
  <c r="T129" i="1"/>
  <c r="T138" i="1"/>
  <c r="T147" i="1"/>
  <c r="T156" i="1"/>
  <c r="T166" i="1"/>
  <c r="T175" i="1"/>
  <c r="T12" i="1"/>
  <c r="T22" i="1"/>
  <c r="T31" i="1"/>
  <c r="T40" i="1"/>
  <c r="T49" i="1"/>
  <c r="T58" i="1"/>
  <c r="T67" i="1"/>
  <c r="T76" i="1"/>
  <c r="T86" i="1"/>
  <c r="T95" i="1"/>
  <c r="T104" i="1"/>
  <c r="T113" i="1"/>
  <c r="T122" i="1"/>
  <c r="T131" i="1"/>
  <c r="T140" i="1"/>
  <c r="T150" i="1"/>
  <c r="T159" i="1"/>
  <c r="T168" i="1"/>
  <c r="T2" i="1"/>
  <c r="T14" i="1"/>
  <c r="T32" i="1"/>
  <c r="T50" i="1"/>
  <c r="T68" i="1"/>
  <c r="T87" i="1"/>
  <c r="T105" i="1"/>
  <c r="T123" i="1"/>
  <c r="T142" i="1"/>
  <c r="T151" i="1"/>
  <c r="T169" i="1"/>
  <c r="T3" i="1"/>
  <c r="T23" i="1"/>
  <c r="T41" i="1"/>
  <c r="T59" i="1"/>
  <c r="T78" i="1"/>
  <c r="T96" i="1"/>
  <c r="T114" i="1"/>
  <c r="T132" i="1"/>
  <c r="T160" i="1"/>
  <c r="T16" i="1"/>
  <c r="T30" i="1"/>
  <c r="T44" i="1"/>
  <c r="T60" i="1"/>
  <c r="T73" i="1"/>
  <c r="T89" i="1"/>
  <c r="T103" i="1"/>
  <c r="T118" i="1"/>
  <c r="T134" i="1"/>
  <c r="T146" i="1"/>
  <c r="T162" i="1"/>
  <c r="T176" i="1"/>
  <c r="T17" i="1"/>
  <c r="T33" i="1"/>
  <c r="T46" i="1"/>
  <c r="T62" i="1"/>
  <c r="T75" i="1"/>
  <c r="T90" i="1"/>
  <c r="T106" i="1"/>
  <c r="T119" i="1"/>
  <c r="T135" i="1"/>
  <c r="T148" i="1"/>
  <c r="T163" i="1"/>
  <c r="T6" i="1"/>
  <c r="T18" i="1"/>
  <c r="T34" i="1"/>
  <c r="T48" i="1"/>
  <c r="T63" i="1"/>
  <c r="T79" i="1"/>
  <c r="T91" i="1"/>
  <c r="T107" i="1"/>
  <c r="T121" i="1"/>
  <c r="T136" i="1"/>
  <c r="T152" i="1"/>
  <c r="T164" i="1"/>
  <c r="T7" i="1"/>
  <c r="T20" i="1"/>
  <c r="T35" i="1"/>
  <c r="T51" i="1"/>
  <c r="T64" i="1"/>
  <c r="T80" i="1"/>
  <c r="T94" i="1"/>
  <c r="T108" i="1"/>
  <c r="T124" i="1"/>
  <c r="T137" i="1"/>
  <c r="T153" i="1"/>
  <c r="T167" i="1"/>
  <c r="T24" i="1"/>
  <c r="T52" i="1"/>
  <c r="T81" i="1"/>
  <c r="T110" i="1"/>
  <c r="T139" i="1"/>
  <c r="T170" i="1"/>
  <c r="T9" i="1"/>
  <c r="T39" i="1"/>
  <c r="T70" i="1"/>
  <c r="T98" i="1"/>
  <c r="T127" i="1"/>
  <c r="T155" i="1"/>
  <c r="T8" i="1"/>
  <c r="T36" i="1"/>
  <c r="T66" i="1"/>
  <c r="T97" i="1"/>
  <c r="T126" i="1"/>
  <c r="T154" i="1"/>
  <c r="T25" i="1"/>
  <c r="T54" i="1"/>
  <c r="T82" i="1"/>
  <c r="T112" i="1"/>
  <c r="T143" i="1"/>
  <c r="T171" i="1"/>
  <c r="R10" i="1"/>
  <c r="R28" i="1"/>
  <c r="R50" i="1"/>
  <c r="R67" i="1"/>
  <c r="R89" i="1"/>
  <c r="R107" i="1"/>
  <c r="R127" i="1"/>
  <c r="R148" i="1"/>
  <c r="R164" i="1"/>
  <c r="U18" i="1"/>
  <c r="U34" i="1"/>
  <c r="U48" i="1"/>
  <c r="U62" i="1"/>
  <c r="U78" i="1"/>
  <c r="U91" i="1"/>
  <c r="U107" i="1"/>
  <c r="U121" i="1"/>
  <c r="U136" i="1"/>
  <c r="U152" i="1"/>
  <c r="U164" i="1"/>
  <c r="R37" i="1"/>
  <c r="R76" i="1"/>
  <c r="R114" i="1"/>
  <c r="R153" i="1"/>
  <c r="U25" i="1"/>
  <c r="U53" i="1"/>
  <c r="U69" i="1"/>
  <c r="U98" i="1"/>
  <c r="U126" i="1"/>
  <c r="U155" i="1"/>
  <c r="R39" i="1"/>
  <c r="R77" i="1"/>
  <c r="R99" i="1"/>
  <c r="R138" i="1"/>
  <c r="R175" i="1"/>
  <c r="U11" i="1"/>
  <c r="U42" i="1"/>
  <c r="U70" i="1"/>
  <c r="U99" i="1"/>
  <c r="U128" i="1"/>
  <c r="U157" i="1"/>
  <c r="R17" i="1"/>
  <c r="R55" i="1"/>
  <c r="R95" i="1"/>
  <c r="R135" i="1"/>
  <c r="R173" i="1"/>
  <c r="U9" i="1"/>
  <c r="U38" i="1"/>
  <c r="U82" i="1"/>
  <c r="U112" i="1"/>
  <c r="U142" i="1"/>
  <c r="U171" i="1"/>
  <c r="R18" i="1"/>
  <c r="R58" i="1"/>
  <c r="R116" i="1"/>
  <c r="R155" i="1"/>
  <c r="U26" i="1"/>
  <c r="U54" i="1"/>
  <c r="U84" i="1"/>
  <c r="U115" i="1"/>
  <c r="U144" i="1"/>
  <c r="U172" i="1"/>
  <c r="W2" i="1"/>
  <c r="W135" i="1"/>
  <c r="W102" i="1"/>
  <c r="W47" i="1"/>
  <c r="V163" i="1"/>
  <c r="V106" i="1"/>
  <c r="V45" i="1"/>
  <c r="U162" i="1"/>
  <c r="U102" i="1"/>
  <c r="U44" i="1"/>
  <c r="T172" i="1"/>
  <c r="T115" i="1"/>
  <c r="T55" i="1"/>
  <c r="S172" i="1"/>
  <c r="S112" i="1"/>
  <c r="S53" i="1"/>
  <c r="R161" i="1"/>
  <c r="R79" i="1"/>
  <c r="Q77" i="1"/>
  <c r="O145" i="1"/>
  <c r="O46" i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8" i="1"/>
  <c r="R16" i="1"/>
  <c r="R24" i="1"/>
  <c r="R32" i="1"/>
  <c r="R40" i="1"/>
  <c r="R48" i="1"/>
  <c r="R56" i="1"/>
  <c r="R64" i="1"/>
  <c r="R72" i="1"/>
  <c r="R80" i="1"/>
  <c r="R88" i="1"/>
  <c r="R96" i="1"/>
  <c r="R104" i="1"/>
  <c r="R112" i="1"/>
  <c r="R120" i="1"/>
  <c r="R128" i="1"/>
  <c r="R136" i="1"/>
  <c r="R144" i="1"/>
  <c r="R152" i="1"/>
  <c r="R160" i="1"/>
  <c r="R168" i="1"/>
  <c r="R9" i="1"/>
  <c r="R19" i="1"/>
  <c r="R29" i="1"/>
  <c r="R41" i="1"/>
  <c r="R51" i="1"/>
  <c r="R61" i="1"/>
  <c r="R73" i="1"/>
  <c r="R83" i="1"/>
  <c r="R93" i="1"/>
  <c r="R105" i="1"/>
  <c r="R115" i="1"/>
  <c r="R125" i="1"/>
  <c r="R137" i="1"/>
  <c r="R147" i="1"/>
  <c r="R157" i="1"/>
  <c r="R16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R7" i="1"/>
  <c r="R20" i="1"/>
  <c r="R33" i="1"/>
  <c r="R44" i="1"/>
  <c r="R57" i="1"/>
  <c r="R68" i="1"/>
  <c r="R81" i="1"/>
  <c r="R92" i="1"/>
  <c r="R106" i="1"/>
  <c r="R117" i="1"/>
  <c r="R130" i="1"/>
  <c r="R141" i="1"/>
  <c r="R154" i="1"/>
  <c r="R165" i="1"/>
  <c r="R2" i="1"/>
  <c r="U10" i="1"/>
  <c r="U19" i="1"/>
  <c r="U28" i="1"/>
  <c r="U37" i="1"/>
  <c r="U46" i="1"/>
  <c r="U56" i="1"/>
  <c r="U65" i="1"/>
  <c r="U74" i="1"/>
  <c r="U83" i="1"/>
  <c r="U92" i="1"/>
  <c r="U101" i="1"/>
  <c r="U110" i="1"/>
  <c r="U120" i="1"/>
  <c r="U129" i="1"/>
  <c r="U138" i="1"/>
  <c r="U147" i="1"/>
  <c r="U156" i="1"/>
  <c r="U165" i="1"/>
  <c r="U174" i="1"/>
  <c r="R11" i="1"/>
  <c r="R23" i="1"/>
  <c r="R35" i="1"/>
  <c r="R47" i="1"/>
  <c r="R59" i="1"/>
  <c r="R71" i="1"/>
  <c r="R84" i="1"/>
  <c r="R97" i="1"/>
  <c r="R108" i="1"/>
  <c r="R121" i="1"/>
  <c r="R132" i="1"/>
  <c r="R145" i="1"/>
  <c r="R156" i="1"/>
  <c r="R170" i="1"/>
  <c r="U12" i="1"/>
  <c r="U21" i="1"/>
  <c r="U30" i="1"/>
  <c r="U40" i="1"/>
  <c r="U49" i="1"/>
  <c r="U58" i="1"/>
  <c r="U67" i="1"/>
  <c r="U76" i="1"/>
  <c r="U85" i="1"/>
  <c r="U94" i="1"/>
  <c r="U104" i="1"/>
  <c r="U113" i="1"/>
  <c r="U122" i="1"/>
  <c r="U131" i="1"/>
  <c r="U140" i="1"/>
  <c r="U149" i="1"/>
  <c r="U158" i="1"/>
  <c r="U168" i="1"/>
  <c r="U2" i="1"/>
  <c r="R12" i="1"/>
  <c r="R36" i="1"/>
  <c r="R60" i="1"/>
  <c r="R85" i="1"/>
  <c r="R109" i="1"/>
  <c r="R133" i="1"/>
  <c r="R159" i="1"/>
  <c r="U13" i="1"/>
  <c r="U32" i="1"/>
  <c r="U59" i="1"/>
  <c r="U77" i="1"/>
  <c r="U86" i="1"/>
  <c r="U105" i="1"/>
  <c r="U123" i="1"/>
  <c r="U141" i="1"/>
  <c r="U160" i="1"/>
  <c r="R25" i="1"/>
  <c r="R49" i="1"/>
  <c r="R74" i="1"/>
  <c r="R98" i="1"/>
  <c r="R122" i="1"/>
  <c r="R146" i="1"/>
  <c r="R171" i="1"/>
  <c r="U3" i="1"/>
  <c r="U22" i="1"/>
  <c r="U41" i="1"/>
  <c r="U50" i="1"/>
  <c r="U68" i="1"/>
  <c r="U96" i="1"/>
  <c r="U114" i="1"/>
  <c r="U132" i="1"/>
  <c r="U150" i="1"/>
  <c r="U169" i="1"/>
  <c r="U170" i="1"/>
  <c r="U154" i="1"/>
  <c r="U139" i="1"/>
  <c r="U125" i="1"/>
  <c r="U109" i="1"/>
  <c r="U97" i="1"/>
  <c r="U81" i="1"/>
  <c r="U66" i="1"/>
  <c r="U52" i="1"/>
  <c r="U36" i="1"/>
  <c r="U24" i="1"/>
  <c r="U8" i="1"/>
  <c r="R172" i="1"/>
  <c r="R151" i="1"/>
  <c r="R131" i="1"/>
  <c r="R113" i="1"/>
  <c r="R91" i="1"/>
  <c r="R75" i="1"/>
  <c r="R53" i="1"/>
  <c r="R34" i="1"/>
  <c r="R15" i="1"/>
  <c r="Q13" i="1"/>
  <c r="U166" i="1"/>
  <c r="U153" i="1"/>
  <c r="U137" i="1"/>
  <c r="U124" i="1"/>
  <c r="U108" i="1"/>
  <c r="U93" i="1"/>
  <c r="U80" i="1"/>
  <c r="U64" i="1"/>
  <c r="U51" i="1"/>
  <c r="U35" i="1"/>
  <c r="U20" i="1"/>
  <c r="U6" i="1"/>
  <c r="R167" i="1"/>
  <c r="R149" i="1"/>
  <c r="R129" i="1"/>
  <c r="R111" i="1"/>
  <c r="R90" i="1"/>
  <c r="R69" i="1"/>
  <c r="R52" i="1"/>
  <c r="R31" i="1"/>
  <c r="R13" i="1"/>
  <c r="U163" i="1"/>
  <c r="U148" i="1"/>
  <c r="U134" i="1"/>
  <c r="U118" i="1"/>
  <c r="U106" i="1"/>
  <c r="U90" i="1"/>
  <c r="U75" i="1"/>
  <c r="U61" i="1"/>
  <c r="U45" i="1"/>
  <c r="U33" i="1"/>
  <c r="U17" i="1"/>
  <c r="R163" i="1"/>
  <c r="R143" i="1"/>
  <c r="R124" i="1"/>
  <c r="R103" i="1"/>
  <c r="R87" i="1"/>
  <c r="R66" i="1"/>
  <c r="R45" i="1"/>
  <c r="R27" i="1"/>
  <c r="R5" i="1"/>
  <c r="Q173" i="1"/>
  <c r="Q160" i="1"/>
  <c r="Q143" i="1"/>
  <c r="Q128" i="1"/>
  <c r="Q111" i="1"/>
  <c r="Q96" i="1"/>
  <c r="Q79" i="1"/>
  <c r="Q64" i="1"/>
  <c r="Q45" i="1"/>
  <c r="Q31" i="1"/>
  <c r="Q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Q164" i="1"/>
  <c r="Q172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6" i="1"/>
  <c r="Q174" i="1"/>
  <c r="Q19" i="1"/>
  <c r="Q33" i="1"/>
  <c r="Q47" i="1"/>
  <c r="Q63" i="1"/>
  <c r="Q75" i="1"/>
  <c r="Q89" i="1"/>
  <c r="Q105" i="1"/>
  <c r="Q119" i="1"/>
  <c r="Q131" i="1"/>
  <c r="Q147" i="1"/>
  <c r="Q161" i="1"/>
  <c r="Q171" i="1"/>
  <c r="Q169" i="1"/>
  <c r="Q155" i="1"/>
  <c r="Q139" i="1"/>
  <c r="Q123" i="1"/>
  <c r="Q107" i="1"/>
  <c r="Q91" i="1"/>
  <c r="Q74" i="1"/>
  <c r="Q57" i="1"/>
  <c r="Q42" i="1"/>
  <c r="Q25" i="1"/>
  <c r="Q10" i="1"/>
  <c r="P2" i="1" l="1"/>
  <c r="AB2" i="1"/>
  <c r="P54" i="1"/>
  <c r="AB54" i="1"/>
  <c r="P130" i="1"/>
  <c r="AB130" i="1"/>
  <c r="AC130" i="1" s="1"/>
  <c r="AD130" i="1" s="1"/>
  <c r="AE130" i="1" s="1"/>
  <c r="P167" i="1"/>
  <c r="AB167" i="1"/>
  <c r="AC167" i="1" s="1"/>
  <c r="AD167" i="1" s="1"/>
  <c r="AE167" i="1" s="1"/>
  <c r="P126" i="1"/>
  <c r="AB126" i="1"/>
  <c r="AC126" i="1" s="1"/>
  <c r="AD126" i="1" s="1"/>
  <c r="AE126" i="1" s="1"/>
  <c r="P40" i="1"/>
  <c r="AB40" i="1"/>
  <c r="P12" i="1"/>
  <c r="AB12" i="1"/>
  <c r="P58" i="1"/>
  <c r="AB58" i="1"/>
  <c r="P14" i="1"/>
  <c r="AB14" i="1"/>
  <c r="P53" i="1"/>
  <c r="AB53" i="1"/>
  <c r="P141" i="1"/>
  <c r="AB141" i="1"/>
  <c r="AC141" i="1" s="1"/>
  <c r="AD141" i="1" s="1"/>
  <c r="AE141" i="1" s="1"/>
  <c r="P9" i="1"/>
  <c r="AB9" i="1"/>
  <c r="P115" i="1"/>
  <c r="AB115" i="1"/>
  <c r="AC115" i="1" s="1"/>
  <c r="AD115" i="1" s="1"/>
  <c r="AE115" i="1" s="1"/>
  <c r="P114" i="1"/>
  <c r="AB114" i="1"/>
  <c r="AC114" i="1" s="1"/>
  <c r="AD114" i="1" s="1"/>
  <c r="AE114" i="1" s="1"/>
  <c r="P169" i="1"/>
  <c r="AB169" i="1"/>
  <c r="AC169" i="1" s="1"/>
  <c r="AD169" i="1" s="1"/>
  <c r="AE169" i="1" s="1"/>
  <c r="P17" i="1"/>
  <c r="AB17" i="1"/>
  <c r="P123" i="1"/>
  <c r="AB123" i="1"/>
  <c r="AC123" i="1" s="1"/>
  <c r="AD123" i="1" s="1"/>
  <c r="AE123" i="1" s="1"/>
  <c r="P5" i="1"/>
  <c r="AB5" i="1"/>
  <c r="P107" i="1"/>
  <c r="AB107" i="1"/>
  <c r="AC107" i="1" s="1"/>
  <c r="AD107" i="1" s="1"/>
  <c r="AE107" i="1" s="1"/>
  <c r="P22" i="1"/>
  <c r="AB22" i="1"/>
  <c r="P60" i="1"/>
  <c r="AB60" i="1"/>
  <c r="P69" i="1"/>
  <c r="AB69" i="1"/>
  <c r="P117" i="1"/>
  <c r="AB117" i="1"/>
  <c r="AC117" i="1" s="1"/>
  <c r="AD117" i="1" s="1"/>
  <c r="AE117" i="1" s="1"/>
  <c r="P166" i="1"/>
  <c r="AB166" i="1"/>
  <c r="AC166" i="1" s="1"/>
  <c r="AD166" i="1" s="1"/>
  <c r="AE166" i="1" s="1"/>
  <c r="P35" i="1"/>
  <c r="AB35" i="1"/>
  <c r="P88" i="1"/>
  <c r="AB88" i="1"/>
  <c r="P112" i="1"/>
  <c r="AB112" i="1"/>
  <c r="AC112" i="1" s="1"/>
  <c r="AD112" i="1" s="1"/>
  <c r="AE112" i="1" s="1"/>
  <c r="P161" i="1"/>
  <c r="AB161" i="1"/>
  <c r="AC161" i="1" s="1"/>
  <c r="AD161" i="1" s="1"/>
  <c r="AE161" i="1" s="1"/>
  <c r="P48" i="1"/>
  <c r="AB48" i="1"/>
  <c r="P142" i="1"/>
  <c r="AB142" i="1"/>
  <c r="AC142" i="1" s="1"/>
  <c r="AD142" i="1" s="1"/>
  <c r="AE142" i="1" s="1"/>
  <c r="P13" i="1"/>
  <c r="AB13" i="1"/>
  <c r="P105" i="1"/>
  <c r="AB105" i="1"/>
  <c r="AC105" i="1" s="1"/>
  <c r="AD105" i="1" s="1"/>
  <c r="AE105" i="1" s="1"/>
  <c r="P24" i="1"/>
  <c r="AB24" i="1"/>
  <c r="P119" i="1"/>
  <c r="AB119" i="1"/>
  <c r="AC119" i="1" s="1"/>
  <c r="AD119" i="1" s="1"/>
  <c r="AE119" i="1" s="1"/>
  <c r="P121" i="1"/>
  <c r="AB121" i="1"/>
  <c r="AC121" i="1" s="1"/>
  <c r="AD121" i="1" s="1"/>
  <c r="AE121" i="1" s="1"/>
  <c r="P7" i="1"/>
  <c r="AB7" i="1"/>
  <c r="P96" i="1"/>
  <c r="AB96" i="1"/>
  <c r="AC96" i="1" s="1"/>
  <c r="AD96" i="1" s="1"/>
  <c r="AE96" i="1" s="1"/>
  <c r="P11" i="1"/>
  <c r="AB11" i="1"/>
  <c r="P94" i="1"/>
  <c r="AB94" i="1"/>
  <c r="AC94" i="1" s="1"/>
  <c r="AD94" i="1" s="1"/>
  <c r="AE94" i="1" s="1"/>
  <c r="P8" i="1"/>
  <c r="AB8" i="1"/>
  <c r="P116" i="1"/>
  <c r="AB116" i="1"/>
  <c r="AC116" i="1" s="1"/>
  <c r="AD116" i="1" s="1"/>
  <c r="AE116" i="1" s="1"/>
  <c r="P52" i="1"/>
  <c r="AB52" i="1"/>
  <c r="P162" i="1"/>
  <c r="AB162" i="1"/>
  <c r="AC162" i="1" s="1"/>
  <c r="AD162" i="1" s="1"/>
  <c r="AE162" i="1" s="1"/>
  <c r="P98" i="1"/>
  <c r="AB98" i="1"/>
  <c r="AC98" i="1" s="1"/>
  <c r="AD98" i="1" s="1"/>
  <c r="AE98" i="1" s="1"/>
  <c r="P34" i="1"/>
  <c r="AB34" i="1"/>
  <c r="P176" i="1"/>
  <c r="AB176" i="1"/>
  <c r="AC176" i="1" s="1"/>
  <c r="AD176" i="1" s="1"/>
  <c r="AE176" i="1" s="1"/>
  <c r="P15" i="1"/>
  <c r="AB15" i="1"/>
  <c r="P4" i="1"/>
  <c r="AB4" i="1"/>
  <c r="P153" i="1"/>
  <c r="AB153" i="1"/>
  <c r="AC153" i="1" s="1"/>
  <c r="AD153" i="1" s="1"/>
  <c r="AE153" i="1" s="1"/>
  <c r="P77" i="1"/>
  <c r="AB77" i="1"/>
  <c r="P41" i="1"/>
  <c r="AB41" i="1"/>
  <c r="P139" i="1"/>
  <c r="AB139" i="1"/>
  <c r="AC139" i="1" s="1"/>
  <c r="AD139" i="1" s="1"/>
  <c r="AE139" i="1" s="1"/>
  <c r="P51" i="1"/>
  <c r="AB51" i="1"/>
  <c r="P20" i="1"/>
  <c r="AB20" i="1"/>
  <c r="P155" i="1"/>
  <c r="AB155" i="1"/>
  <c r="AC155" i="1" s="1"/>
  <c r="AD155" i="1" s="1"/>
  <c r="AE155" i="1" s="1"/>
  <c r="P38" i="1"/>
  <c r="AB38" i="1"/>
  <c r="P128" i="1"/>
  <c r="AB128" i="1"/>
  <c r="AC128" i="1" s="1"/>
  <c r="AD128" i="1" s="1"/>
  <c r="AE128" i="1" s="1"/>
  <c r="P76" i="1"/>
  <c r="AB76" i="1"/>
  <c r="P144" i="1"/>
  <c r="AB144" i="1"/>
  <c r="AC144" i="1" s="1"/>
  <c r="AD144" i="1" s="1"/>
  <c r="AE144" i="1" s="1"/>
  <c r="P101" i="1"/>
  <c r="AB101" i="1"/>
  <c r="AC101" i="1" s="1"/>
  <c r="AD101" i="1" s="1"/>
  <c r="AE101" i="1" s="1"/>
  <c r="P152" i="1"/>
  <c r="AB152" i="1"/>
  <c r="AC152" i="1" s="1"/>
  <c r="AD152" i="1" s="1"/>
  <c r="AE152" i="1" s="1"/>
  <c r="P118" i="1"/>
  <c r="AB118" i="1"/>
  <c r="AC118" i="1" s="1"/>
  <c r="AD118" i="1" s="1"/>
  <c r="AE118" i="1" s="1"/>
  <c r="P30" i="1"/>
  <c r="AB30" i="1"/>
  <c r="P149" i="1"/>
  <c r="AB149" i="1"/>
  <c r="AC149" i="1" s="1"/>
  <c r="AD149" i="1" s="1"/>
  <c r="AE149" i="1" s="1"/>
  <c r="P95" i="1"/>
  <c r="AB95" i="1"/>
  <c r="AC95" i="1" s="1"/>
  <c r="AD95" i="1" s="1"/>
  <c r="AE95" i="1" s="1"/>
  <c r="P78" i="1"/>
  <c r="AB78" i="1"/>
  <c r="P39" i="1"/>
  <c r="AB39" i="1"/>
  <c r="P135" i="1"/>
  <c r="AB135" i="1"/>
  <c r="AC135" i="1" s="1"/>
  <c r="AD135" i="1" s="1"/>
  <c r="AE135" i="1" s="1"/>
  <c r="P170" i="1"/>
  <c r="AB170" i="1"/>
  <c r="AC170" i="1" s="1"/>
  <c r="AD170" i="1" s="1"/>
  <c r="AE170" i="1" s="1"/>
  <c r="P42" i="1"/>
  <c r="AB42" i="1"/>
  <c r="P175" i="1"/>
  <c r="AB175" i="1"/>
  <c r="AC175" i="1" s="1"/>
  <c r="AD175" i="1" s="1"/>
  <c r="AE175" i="1" s="1"/>
  <c r="P67" i="1"/>
  <c r="AB67" i="1"/>
  <c r="P113" i="1"/>
  <c r="AB113" i="1"/>
  <c r="AC113" i="1" s="1"/>
  <c r="AD113" i="1" s="1"/>
  <c r="AE113" i="1" s="1"/>
  <c r="P33" i="1"/>
  <c r="AB33" i="1"/>
  <c r="P85" i="1"/>
  <c r="AB85" i="1"/>
  <c r="P133" i="1"/>
  <c r="AB133" i="1"/>
  <c r="AC133" i="1" s="1"/>
  <c r="AD133" i="1" s="1"/>
  <c r="AE133" i="1" s="1"/>
  <c r="P16" i="1"/>
  <c r="AB16" i="1"/>
  <c r="P125" i="1"/>
  <c r="AB125" i="1"/>
  <c r="AC125" i="1" s="1"/>
  <c r="AD125" i="1" s="1"/>
  <c r="AE125" i="1" s="1"/>
  <c r="P89" i="1"/>
  <c r="AB89" i="1"/>
  <c r="P6" i="1"/>
  <c r="AB6" i="1"/>
  <c r="P102" i="1"/>
  <c r="AB102" i="1"/>
  <c r="AC102" i="1" s="1"/>
  <c r="AD102" i="1" s="1"/>
  <c r="AE102" i="1" s="1"/>
  <c r="P109" i="1"/>
  <c r="AB109" i="1"/>
  <c r="AC109" i="1" s="1"/>
  <c r="AD109" i="1" s="1"/>
  <c r="AE109" i="1" s="1"/>
  <c r="P171" i="1"/>
  <c r="AB171" i="1"/>
  <c r="AC171" i="1" s="1"/>
  <c r="AD171" i="1" s="1"/>
  <c r="AE171" i="1" s="1"/>
  <c r="P86" i="1"/>
  <c r="AB86" i="1"/>
  <c r="P168" i="1"/>
  <c r="AB168" i="1"/>
  <c r="AC168" i="1" s="1"/>
  <c r="AD168" i="1" s="1"/>
  <c r="AE168" i="1" s="1"/>
  <c r="P83" i="1"/>
  <c r="AB83" i="1"/>
  <c r="P172" i="1"/>
  <c r="AB172" i="1"/>
  <c r="AC172" i="1" s="1"/>
  <c r="AD172" i="1" s="1"/>
  <c r="AE172" i="1" s="1"/>
  <c r="P108" i="1"/>
  <c r="AB108" i="1"/>
  <c r="AC108" i="1" s="1"/>
  <c r="AD108" i="1" s="1"/>
  <c r="AE108" i="1" s="1"/>
  <c r="P44" i="1"/>
  <c r="AB44" i="1"/>
  <c r="P154" i="1"/>
  <c r="AB154" i="1"/>
  <c r="AC154" i="1" s="1"/>
  <c r="AD154" i="1" s="1"/>
  <c r="AE154" i="1" s="1"/>
  <c r="P90" i="1"/>
  <c r="AB90" i="1"/>
  <c r="P26" i="1"/>
  <c r="AB26" i="1"/>
  <c r="P127" i="1"/>
  <c r="AB127" i="1"/>
  <c r="AC127" i="1" s="1"/>
  <c r="AD127" i="1" s="1"/>
  <c r="AE127" i="1" s="1"/>
  <c r="P56" i="1"/>
  <c r="AB56" i="1"/>
  <c r="P173" i="1"/>
  <c r="AB173" i="1"/>
  <c r="AC173" i="1" s="1"/>
  <c r="AD173" i="1" s="1"/>
  <c r="AE173" i="1" s="1"/>
  <c r="P136" i="1"/>
  <c r="AB136" i="1"/>
  <c r="AC136" i="1" s="1"/>
  <c r="AD136" i="1" s="1"/>
  <c r="AE136" i="1" s="1"/>
  <c r="P84" i="1"/>
  <c r="AB84" i="1"/>
  <c r="P46" i="1"/>
  <c r="AB46" i="1"/>
  <c r="P80" i="1"/>
  <c r="AB80" i="1"/>
  <c r="P165" i="1"/>
  <c r="AB165" i="1"/>
  <c r="AC165" i="1" s="1"/>
  <c r="AD165" i="1" s="1"/>
  <c r="AE165" i="1" s="1"/>
  <c r="P43" i="1"/>
  <c r="AB43" i="1"/>
  <c r="P122" i="1"/>
  <c r="AB122" i="1"/>
  <c r="AC122" i="1" s="1"/>
  <c r="AD122" i="1" s="1"/>
  <c r="AE122" i="1" s="1"/>
  <c r="P163" i="1"/>
  <c r="AB163" i="1"/>
  <c r="AC163" i="1" s="1"/>
  <c r="AD163" i="1" s="1"/>
  <c r="AE163" i="1" s="1"/>
  <c r="P174" i="1"/>
  <c r="AB174" i="1"/>
  <c r="AC174" i="1" s="1"/>
  <c r="AD174" i="1" s="1"/>
  <c r="AE174" i="1" s="1"/>
  <c r="P151" i="1"/>
  <c r="AB151" i="1"/>
  <c r="AC151" i="1" s="1"/>
  <c r="AD151" i="1" s="1"/>
  <c r="AE151" i="1" s="1"/>
  <c r="P132" i="1"/>
  <c r="AB132" i="1"/>
  <c r="AC132" i="1" s="1"/>
  <c r="AD132" i="1" s="1"/>
  <c r="AE132" i="1" s="1"/>
  <c r="P3" i="1"/>
  <c r="AB3" i="1"/>
  <c r="P50" i="1"/>
  <c r="AB50" i="1"/>
  <c r="P99" i="1"/>
  <c r="AB99" i="1"/>
  <c r="AC99" i="1" s="1"/>
  <c r="AD99" i="1" s="1"/>
  <c r="AE99" i="1" s="1"/>
  <c r="P143" i="1"/>
  <c r="AB143" i="1"/>
  <c r="AC143" i="1" s="1"/>
  <c r="AD143" i="1" s="1"/>
  <c r="AE143" i="1" s="1"/>
  <c r="P27" i="1"/>
  <c r="AB27" i="1"/>
  <c r="P134" i="1"/>
  <c r="AB134" i="1"/>
  <c r="AC134" i="1" s="1"/>
  <c r="AD134" i="1" s="1"/>
  <c r="AE134" i="1" s="1"/>
  <c r="P104" i="1"/>
  <c r="AB104" i="1"/>
  <c r="AC104" i="1" s="1"/>
  <c r="AD104" i="1" s="1"/>
  <c r="AE104" i="1" s="1"/>
  <c r="P19" i="1"/>
  <c r="AB19" i="1"/>
  <c r="P106" i="1"/>
  <c r="AB106" i="1"/>
  <c r="AC106" i="1" s="1"/>
  <c r="AD106" i="1" s="1"/>
  <c r="AE106" i="1" s="1"/>
  <c r="P120" i="1"/>
  <c r="AB120" i="1"/>
  <c r="AC120" i="1" s="1"/>
  <c r="AD120" i="1" s="1"/>
  <c r="AE120" i="1" s="1"/>
  <c r="P63" i="1"/>
  <c r="AB63" i="1"/>
  <c r="P61" i="1"/>
  <c r="AB61" i="1"/>
  <c r="P111" i="1"/>
  <c r="AB111" i="1"/>
  <c r="AC111" i="1" s="1"/>
  <c r="AD111" i="1" s="1"/>
  <c r="AE111" i="1" s="1"/>
  <c r="P159" i="1"/>
  <c r="AB159" i="1"/>
  <c r="AC159" i="1" s="1"/>
  <c r="AD159" i="1" s="1"/>
  <c r="AE159" i="1" s="1"/>
  <c r="P110" i="1"/>
  <c r="AB110" i="1"/>
  <c r="AC110" i="1" s="1"/>
  <c r="AD110" i="1" s="1"/>
  <c r="AE110" i="1" s="1"/>
  <c r="P73" i="1"/>
  <c r="AB73" i="1"/>
  <c r="P87" i="1"/>
  <c r="AB87" i="1"/>
  <c r="P93" i="1"/>
  <c r="AB93" i="1"/>
  <c r="P160" i="1"/>
  <c r="AB160" i="1"/>
  <c r="AC160" i="1" s="1"/>
  <c r="AD160" i="1" s="1"/>
  <c r="AE160" i="1" s="1"/>
  <c r="P75" i="1"/>
  <c r="AB75" i="1"/>
  <c r="P158" i="1"/>
  <c r="AB158" i="1"/>
  <c r="AC158" i="1" s="1"/>
  <c r="AD158" i="1" s="1"/>
  <c r="AE158" i="1" s="1"/>
  <c r="P72" i="1"/>
  <c r="AB72" i="1"/>
  <c r="P164" i="1"/>
  <c r="AB164" i="1"/>
  <c r="AC164" i="1" s="1"/>
  <c r="AD164" i="1" s="1"/>
  <c r="AE164" i="1" s="1"/>
  <c r="P100" i="1"/>
  <c r="AB100" i="1"/>
  <c r="AC100" i="1" s="1"/>
  <c r="AD100" i="1" s="1"/>
  <c r="AE100" i="1" s="1"/>
  <c r="P36" i="1"/>
  <c r="AB36" i="1"/>
  <c r="P146" i="1"/>
  <c r="AB146" i="1"/>
  <c r="AC146" i="1" s="1"/>
  <c r="AD146" i="1" s="1"/>
  <c r="AE146" i="1" s="1"/>
  <c r="P82" i="1"/>
  <c r="AB82" i="1"/>
  <c r="P18" i="1"/>
  <c r="AB18" i="1"/>
  <c r="P103" i="1"/>
  <c r="AB103" i="1"/>
  <c r="AC103" i="1" s="1"/>
  <c r="AD103" i="1" s="1"/>
  <c r="AE103" i="1" s="1"/>
  <c r="P55" i="1"/>
  <c r="AB55" i="1"/>
  <c r="P65" i="1"/>
  <c r="AB65" i="1"/>
  <c r="P148" i="1"/>
  <c r="AB148" i="1"/>
  <c r="AC148" i="1" s="1"/>
  <c r="AD148" i="1" s="1"/>
  <c r="AE148" i="1" s="1"/>
  <c r="P66" i="1"/>
  <c r="AB66" i="1"/>
  <c r="P97" i="1"/>
  <c r="AB97" i="1"/>
  <c r="AC97" i="1" s="1"/>
  <c r="AD97" i="1" s="1"/>
  <c r="AE97" i="1" s="1"/>
  <c r="P29" i="1"/>
  <c r="AB29" i="1"/>
  <c r="P129" i="1"/>
  <c r="AB129" i="1"/>
  <c r="AC129" i="1" s="1"/>
  <c r="AD129" i="1" s="1"/>
  <c r="AE129" i="1" s="1"/>
  <c r="P59" i="1"/>
  <c r="AB59" i="1"/>
  <c r="P25" i="1"/>
  <c r="AB25" i="1"/>
  <c r="P49" i="1"/>
  <c r="AB49" i="1"/>
  <c r="P140" i="1"/>
  <c r="AB140" i="1"/>
  <c r="AC140" i="1" s="1"/>
  <c r="AD140" i="1" s="1"/>
  <c r="AE140" i="1" s="1"/>
  <c r="P145" i="1"/>
  <c r="AB145" i="1"/>
  <c r="AC145" i="1" s="1"/>
  <c r="AD145" i="1" s="1"/>
  <c r="AE145" i="1" s="1"/>
  <c r="P45" i="1"/>
  <c r="AB45" i="1"/>
  <c r="P21" i="1"/>
  <c r="AB21" i="1"/>
  <c r="P37" i="1"/>
  <c r="AB37" i="1"/>
  <c r="P32" i="1"/>
  <c r="AB32" i="1"/>
  <c r="P68" i="1"/>
  <c r="AB68" i="1"/>
  <c r="P137" i="1"/>
  <c r="AB137" i="1"/>
  <c r="AC137" i="1" s="1"/>
  <c r="AD137" i="1" s="1"/>
  <c r="AE137" i="1" s="1"/>
  <c r="P157" i="1"/>
  <c r="AB157" i="1"/>
  <c r="AC157" i="1" s="1"/>
  <c r="AD157" i="1" s="1"/>
  <c r="AE157" i="1" s="1"/>
  <c r="P23" i="1"/>
  <c r="AB23" i="1"/>
  <c r="P124" i="1"/>
  <c r="AB124" i="1"/>
  <c r="AC124" i="1" s="1"/>
  <c r="AD124" i="1" s="1"/>
  <c r="AE124" i="1" s="1"/>
  <c r="P31" i="1"/>
  <c r="AB31" i="1"/>
  <c r="P81" i="1"/>
  <c r="AB81" i="1"/>
  <c r="P131" i="1"/>
  <c r="AB131" i="1"/>
  <c r="AC131" i="1" s="1"/>
  <c r="AD131" i="1" s="1"/>
  <c r="AE131" i="1" s="1"/>
  <c r="P91" i="1"/>
  <c r="AB91" i="1"/>
  <c r="P57" i="1"/>
  <c r="AB57" i="1"/>
  <c r="P70" i="1"/>
  <c r="AB70" i="1"/>
  <c r="P79" i="1"/>
  <c r="AB79" i="1"/>
  <c r="P150" i="1"/>
  <c r="AB150" i="1"/>
  <c r="AC150" i="1" s="1"/>
  <c r="AD150" i="1" s="1"/>
  <c r="AE150" i="1" s="1"/>
  <c r="P64" i="1"/>
  <c r="AB64" i="1"/>
  <c r="P147" i="1"/>
  <c r="AB147" i="1"/>
  <c r="AC147" i="1" s="1"/>
  <c r="AD147" i="1" s="1"/>
  <c r="AE147" i="1" s="1"/>
  <c r="P62" i="1"/>
  <c r="AB62" i="1"/>
  <c r="P156" i="1"/>
  <c r="AB156" i="1"/>
  <c r="AC156" i="1" s="1"/>
  <c r="AD156" i="1" s="1"/>
  <c r="AE156" i="1" s="1"/>
  <c r="P92" i="1"/>
  <c r="AB92" i="1"/>
  <c r="P28" i="1"/>
  <c r="AB28" i="1"/>
  <c r="P138" i="1"/>
  <c r="AB138" i="1"/>
  <c r="AC138" i="1" s="1"/>
  <c r="AD138" i="1" s="1"/>
  <c r="AE138" i="1" s="1"/>
  <c r="P74" i="1"/>
  <c r="AB74" i="1"/>
  <c r="P10" i="1"/>
  <c r="AB10" i="1"/>
  <c r="P71" i="1"/>
  <c r="AB71" i="1"/>
  <c r="P47" i="1"/>
  <c r="AB47" i="1"/>
  <c r="AC58" i="1" l="1"/>
  <c r="AD58" i="1" s="1"/>
  <c r="AE58" i="1" s="1"/>
  <c r="AC12" i="1"/>
  <c r="AD12" i="1" s="1"/>
  <c r="AE12" i="1" s="1"/>
  <c r="AC40" i="1"/>
  <c r="AD40" i="1" s="1"/>
  <c r="AE40" i="1" s="1"/>
  <c r="AC10" i="1"/>
  <c r="AD10" i="1" s="1"/>
  <c r="AE10" i="1" s="1"/>
  <c r="AC64" i="1"/>
  <c r="AD64" i="1" s="1"/>
  <c r="AE64" i="1" s="1"/>
  <c r="AC14" i="1"/>
  <c r="AD14" i="1" s="1"/>
  <c r="AE14" i="1" s="1"/>
  <c r="AC2" i="1"/>
  <c r="AD2" i="1" s="1"/>
  <c r="AE2" i="1" s="1"/>
  <c r="AC92" i="1"/>
  <c r="AD92" i="1" s="1"/>
  <c r="AE92" i="1" s="1"/>
  <c r="AC31" i="1"/>
  <c r="AD31" i="1" s="1"/>
  <c r="AE31" i="1" s="1"/>
  <c r="AC49" i="1"/>
  <c r="AD49" i="1" s="1"/>
  <c r="AE49" i="1" s="1"/>
  <c r="AC65" i="1"/>
  <c r="AD65" i="1" s="1"/>
  <c r="AE65" i="1" s="1"/>
  <c r="AC34" i="1"/>
  <c r="AD34" i="1" s="1"/>
  <c r="AE34" i="1" s="1"/>
  <c r="AC24" i="1"/>
  <c r="AD24" i="1" s="1"/>
  <c r="AE24" i="1" s="1"/>
  <c r="AC74" i="1"/>
  <c r="AD74" i="1" s="1"/>
  <c r="AE74" i="1" s="1"/>
  <c r="AC91" i="1"/>
  <c r="AD91" i="1" s="1"/>
  <c r="AE91" i="1" s="1"/>
  <c r="AC68" i="1"/>
  <c r="AD68" i="1" s="1"/>
  <c r="AE68" i="1" s="1"/>
  <c r="AC45" i="1"/>
  <c r="AD45" i="1" s="1"/>
  <c r="AE45" i="1" s="1"/>
  <c r="AC25" i="1"/>
  <c r="AD25" i="1" s="1"/>
  <c r="AE25" i="1" s="1"/>
  <c r="AC55" i="1"/>
  <c r="AD55" i="1" s="1"/>
  <c r="AE55" i="1" s="1"/>
  <c r="AC72" i="1"/>
  <c r="AD72" i="1" s="1"/>
  <c r="AE72" i="1" s="1"/>
  <c r="AC93" i="1"/>
  <c r="AD93" i="1" s="1"/>
  <c r="AE93" i="1" s="1"/>
  <c r="AC50" i="1"/>
  <c r="AD50" i="1" s="1"/>
  <c r="AE50" i="1" s="1"/>
  <c r="AC26" i="1"/>
  <c r="AD26" i="1" s="1"/>
  <c r="AE26" i="1" s="1"/>
  <c r="AC86" i="1"/>
  <c r="AD86" i="1" s="1"/>
  <c r="AE86" i="1" s="1"/>
  <c r="AC6" i="1"/>
  <c r="AD6" i="1" s="1"/>
  <c r="AE6" i="1" s="1"/>
  <c r="AC67" i="1"/>
  <c r="AD67" i="1" s="1"/>
  <c r="AE67" i="1" s="1"/>
  <c r="AC38" i="1"/>
  <c r="AD38" i="1" s="1"/>
  <c r="AE38" i="1" s="1"/>
  <c r="AC4" i="1"/>
  <c r="AD4" i="1" s="1"/>
  <c r="AE4" i="1" s="1"/>
  <c r="AC8" i="1"/>
  <c r="AD8" i="1" s="1"/>
  <c r="AE8" i="1" s="1"/>
  <c r="AC7" i="1"/>
  <c r="AD7" i="1" s="1"/>
  <c r="AE7" i="1" s="1"/>
  <c r="AC22" i="1"/>
  <c r="AD22" i="1" s="1"/>
  <c r="AE22" i="1" s="1"/>
  <c r="AC17" i="1"/>
  <c r="AD17" i="1" s="1"/>
  <c r="AE17" i="1" s="1"/>
  <c r="AC9" i="1"/>
  <c r="AD9" i="1" s="1"/>
  <c r="AE9" i="1" s="1"/>
  <c r="AC57" i="1"/>
  <c r="AD57" i="1" s="1"/>
  <c r="AE57" i="1" s="1"/>
  <c r="AC21" i="1"/>
  <c r="AD21" i="1" s="1"/>
  <c r="AE21" i="1" s="1"/>
  <c r="AC63" i="1"/>
  <c r="AD63" i="1" s="1"/>
  <c r="AE63" i="1" s="1"/>
  <c r="AC84" i="1"/>
  <c r="AD84" i="1" s="1"/>
  <c r="AE84" i="1" s="1"/>
  <c r="AC44" i="1"/>
  <c r="AD44" i="1" s="1"/>
  <c r="AE44" i="1" s="1"/>
  <c r="AC51" i="1"/>
  <c r="AD51" i="1" s="1"/>
  <c r="AE51" i="1" s="1"/>
  <c r="AC35" i="1"/>
  <c r="AD35" i="1" s="1"/>
  <c r="AE35" i="1" s="1"/>
  <c r="AC60" i="1"/>
  <c r="AD60" i="1" s="1"/>
  <c r="AE60" i="1" s="1"/>
  <c r="AC47" i="1"/>
  <c r="AD47" i="1" s="1"/>
  <c r="AE47" i="1" s="1"/>
  <c r="AC62" i="1"/>
  <c r="AD62" i="1" s="1"/>
  <c r="AE62" i="1" s="1"/>
  <c r="AC79" i="1"/>
  <c r="AD79" i="1" s="1"/>
  <c r="AE79" i="1" s="1"/>
  <c r="AC23" i="1"/>
  <c r="AD23" i="1" s="1"/>
  <c r="AE23" i="1" s="1"/>
  <c r="AC32" i="1"/>
  <c r="AD32" i="1" s="1"/>
  <c r="AE32" i="1" s="1"/>
  <c r="AC59" i="1"/>
  <c r="AD59" i="1" s="1"/>
  <c r="AE59" i="1" s="1"/>
  <c r="AC66" i="1"/>
  <c r="AD66" i="1" s="1"/>
  <c r="AE66" i="1" s="1"/>
  <c r="AC36" i="1"/>
  <c r="AD36" i="1" s="1"/>
  <c r="AE36" i="1" s="1"/>
  <c r="AC87" i="1"/>
  <c r="AD87" i="1" s="1"/>
  <c r="AE87" i="1" s="1"/>
  <c r="AC27" i="1"/>
  <c r="AD27" i="1" s="1"/>
  <c r="AE27" i="1" s="1"/>
  <c r="AC3" i="1"/>
  <c r="AD3" i="1" s="1"/>
  <c r="AE3" i="1" s="1"/>
  <c r="AC80" i="1"/>
  <c r="AD80" i="1" s="1"/>
  <c r="AE80" i="1" s="1"/>
  <c r="AC90" i="1"/>
  <c r="AD90" i="1" s="1"/>
  <c r="AE90" i="1" s="1"/>
  <c r="AC89" i="1"/>
  <c r="AD89" i="1" s="1"/>
  <c r="AE89" i="1" s="1"/>
  <c r="AC85" i="1"/>
  <c r="AD85" i="1" s="1"/>
  <c r="AE85" i="1" s="1"/>
  <c r="AC39" i="1"/>
  <c r="AD39" i="1" s="1"/>
  <c r="AE39" i="1" s="1"/>
  <c r="AC30" i="1"/>
  <c r="AD30" i="1" s="1"/>
  <c r="AE30" i="1" s="1"/>
  <c r="AC41" i="1"/>
  <c r="AD41" i="1" s="1"/>
  <c r="AE41" i="1" s="1"/>
  <c r="AC15" i="1"/>
  <c r="AD15" i="1" s="1"/>
  <c r="AE15" i="1" s="1"/>
  <c r="AC13" i="1"/>
  <c r="AD13" i="1" s="1"/>
  <c r="AE13" i="1" s="1"/>
  <c r="AC29" i="1"/>
  <c r="AD29" i="1" s="1"/>
  <c r="AE29" i="1" s="1"/>
  <c r="AC82" i="1"/>
  <c r="AD82" i="1" s="1"/>
  <c r="AE82" i="1" s="1"/>
  <c r="AC43" i="1"/>
  <c r="AD43" i="1" s="1"/>
  <c r="AE43" i="1" s="1"/>
  <c r="AC16" i="1"/>
  <c r="AD16" i="1" s="1"/>
  <c r="AE16" i="1" s="1"/>
  <c r="AC48" i="1"/>
  <c r="AD48" i="1" s="1"/>
  <c r="AE48" i="1" s="1"/>
  <c r="AC71" i="1"/>
  <c r="AD71" i="1" s="1"/>
  <c r="AE71" i="1" s="1"/>
  <c r="AC28" i="1"/>
  <c r="AD28" i="1" s="1"/>
  <c r="AE28" i="1" s="1"/>
  <c r="AC70" i="1"/>
  <c r="AD70" i="1" s="1"/>
  <c r="AE70" i="1" s="1"/>
  <c r="AC81" i="1"/>
  <c r="AD81" i="1" s="1"/>
  <c r="AE81" i="1" s="1"/>
  <c r="AC37" i="1"/>
  <c r="AD37" i="1" s="1"/>
  <c r="AE37" i="1" s="1"/>
  <c r="AC18" i="1"/>
  <c r="AD18" i="1" s="1"/>
  <c r="AE18" i="1" s="1"/>
  <c r="AC75" i="1"/>
  <c r="AD75" i="1" s="1"/>
  <c r="AE75" i="1" s="1"/>
  <c r="AC73" i="1"/>
  <c r="AD73" i="1" s="1"/>
  <c r="AE73" i="1" s="1"/>
  <c r="AC61" i="1"/>
  <c r="AD61" i="1" s="1"/>
  <c r="AE61" i="1" s="1"/>
  <c r="AC19" i="1"/>
  <c r="AD19" i="1" s="1"/>
  <c r="AE19" i="1" s="1"/>
  <c r="AC46" i="1"/>
  <c r="AD46" i="1" s="1"/>
  <c r="AE46" i="1" s="1"/>
  <c r="AC56" i="1"/>
  <c r="AD56" i="1" s="1"/>
  <c r="AE56" i="1" s="1"/>
  <c r="AC83" i="1"/>
  <c r="AD83" i="1" s="1"/>
  <c r="AE83" i="1" s="1"/>
  <c r="AC33" i="1"/>
  <c r="AD33" i="1" s="1"/>
  <c r="AE33" i="1" s="1"/>
  <c r="AC42" i="1"/>
  <c r="AD42" i="1" s="1"/>
  <c r="AE42" i="1" s="1"/>
  <c r="AC78" i="1"/>
  <c r="AD78" i="1" s="1"/>
  <c r="AE78" i="1" s="1"/>
  <c r="AC76" i="1"/>
  <c r="AD76" i="1" s="1"/>
  <c r="AE76" i="1" s="1"/>
  <c r="AC20" i="1"/>
  <c r="AD20" i="1" s="1"/>
  <c r="AE20" i="1" s="1"/>
  <c r="AC77" i="1"/>
  <c r="AD77" i="1" s="1"/>
  <c r="AE77" i="1" s="1"/>
  <c r="AC52" i="1"/>
  <c r="AD52" i="1" s="1"/>
  <c r="AE52" i="1" s="1"/>
  <c r="AC11" i="1"/>
  <c r="AD11" i="1" s="1"/>
  <c r="AE11" i="1" s="1"/>
  <c r="AC88" i="1"/>
  <c r="AD88" i="1" s="1"/>
  <c r="AE88" i="1" s="1"/>
  <c r="AC69" i="1"/>
  <c r="AD69" i="1" s="1"/>
  <c r="AE69" i="1" s="1"/>
  <c r="AC5" i="1"/>
  <c r="AD5" i="1" s="1"/>
  <c r="AE5" i="1" s="1"/>
  <c r="AC53" i="1"/>
  <c r="AD53" i="1" s="1"/>
  <c r="AE53" i="1" s="1"/>
  <c r="AC54" i="1"/>
  <c r="AD54" i="1" s="1"/>
  <c r="AE54" i="1" s="1"/>
</calcChain>
</file>

<file path=xl/sharedStrings.xml><?xml version="1.0" encoding="utf-8"?>
<sst xmlns="http://schemas.openxmlformats.org/spreadsheetml/2006/main" count="10696" uniqueCount="3630">
  <si>
    <t>id</t>
  </si>
  <si>
    <t>name</t>
  </si>
  <si>
    <t>address</t>
  </si>
  <si>
    <t>city</t>
  </si>
  <si>
    <t>state</t>
  </si>
  <si>
    <t>zip</t>
  </si>
  <si>
    <t>phone</t>
  </si>
  <si>
    <t>webaddress</t>
  </si>
  <si>
    <t>weiss</t>
  </si>
  <si>
    <t>weissrank</t>
  </si>
  <si>
    <t>demotech</t>
  </si>
  <si>
    <t>demotechrank</t>
  </si>
  <si>
    <t>ambest</t>
  </si>
  <si>
    <t>ambestrank</t>
  </si>
  <si>
    <t>policycount</t>
  </si>
  <si>
    <t>policycount_display</t>
  </si>
  <si>
    <t>q4_2013_policycount</t>
  </si>
  <si>
    <t>q1_2014_policycount</t>
  </si>
  <si>
    <t>q2_2014_policycount</t>
  </si>
  <si>
    <t>q3_2014_policycount</t>
  </si>
  <si>
    <t>q4_2014_policycount</t>
  </si>
  <si>
    <t>q1_2015_policycount</t>
  </si>
  <si>
    <t>q2_2015_policycount</t>
  </si>
  <si>
    <t>total_complaints_display</t>
  </si>
  <si>
    <t>total_complaints</t>
  </si>
  <si>
    <t>total_2013_complaintcount</t>
  </si>
  <si>
    <t>total_2014_complaintcount</t>
  </si>
  <si>
    <t>complaints_per_10k</t>
  </si>
  <si>
    <t>complaintpercentile</t>
  </si>
  <si>
    <t>complaintpercentilegroup</t>
  </si>
  <si>
    <t>isincomplete</t>
  </si>
  <si>
    <t>COMPANY_NM</t>
  </si>
  <si>
    <t>POLICIES_IN_FORCE</t>
  </si>
  <si>
    <t>CITIZENS PROPERTY INSURANCE CORPORATION</t>
  </si>
  <si>
    <t>UNIVERSAL PROPERTY &amp; CASUALTY INSURANCE COMPANY</t>
  </si>
  <si>
    <t>SECURITY FIRST INSURANCE COMPANY</t>
  </si>
  <si>
    <t>HERITAGE PROPERTY &amp; CASUALTY INSURANCE COMPANY</t>
  </si>
  <si>
    <t>FEDERATED NATIONAL INSURANCE COMPANY</t>
  </si>
  <si>
    <t>AMERICAN INTEGRITY INSURANCE COMPANY OF FLORIDA</t>
  </si>
  <si>
    <t>UNITED PROPERTY &amp; CASUALTY INSURANCE COMPANY</t>
  </si>
  <si>
    <t>ST. JOHNS INSURANCE COMPANY, INC.</t>
  </si>
  <si>
    <t>HOMEOWNERS CHOICE PROPERTY &amp; CASUALTY INSURANCE COMPANY, INC.</t>
  </si>
  <si>
    <t>AMERICAN BANKERS INSURANCE COMPANY OF FLORIDA</t>
  </si>
  <si>
    <t>TOWER HILL PRIME INSURANCE COMPANY</t>
  </si>
  <si>
    <t>PEOPLE'S TRUST INSURANCE COMPANY</t>
  </si>
  <si>
    <t>UNITED SERVICES AUTOMOBILE ASSOCIATION</t>
  </si>
  <si>
    <t>FLORIDA PENINSULA INSURANCE COMPANY</t>
  </si>
  <si>
    <t>ASI PREFERRED INSURANCE CORP.</t>
  </si>
  <si>
    <t>FLORIDA FAMILY INSURANCE COMPANY</t>
  </si>
  <si>
    <t>CASTLE KEY INDEMNITY COMPANY</t>
  </si>
  <si>
    <t>ARK ROYAL INSURANCE COMPANY</t>
  </si>
  <si>
    <t>TOWER HILL SIGNATURE INSURANCE COMPANY</t>
  </si>
  <si>
    <t>OLYMPUS INSURANCE COMPANY</t>
  </si>
  <si>
    <t>CASTLE KEY INSURANCE COMPANY</t>
  </si>
  <si>
    <t xml:space="preserve">TOWER HILL PREFERRED INSURANCE COMPANY </t>
  </si>
  <si>
    <t>FIRST PROTECTIVE INSURANCE COMPANY</t>
  </si>
  <si>
    <t>ASI ASSURANCE CORP.</t>
  </si>
  <si>
    <t>SAFE HARBOR INSURANCE COMPANY</t>
  </si>
  <si>
    <t>SOUTHERN FIDELITY INSURANCE COMPANY</t>
  </si>
  <si>
    <t>CYPRESS PROPERTY &amp; CASUALTY INSURANCE COMPANY</t>
  </si>
  <si>
    <t>AUTO CLUB INSURANCE COMPANY OF FLORIDA</t>
  </si>
  <si>
    <t>AMERICAN STRATEGIC INSURANCE CORP.</t>
  </si>
  <si>
    <t>SOUTHERN FIDELITY PROPERTY &amp; CASUALTY, INC.</t>
  </si>
  <si>
    <t>TOWER HILL SELECT INSURANCE COMPANY</t>
  </si>
  <si>
    <t>GULFSTREAM PROPERTY AND CASUALTY INSURANCE COMPANY</t>
  </si>
  <si>
    <t>SOUTHERN OAK INSURANCE COMPANY</t>
  </si>
  <si>
    <t>AMERICAN MODERN INSURANCE COMPANY OF FLORIDA, INC.</t>
  </si>
  <si>
    <t>USAA CASUALTY INSURANCE COMPANY</t>
  </si>
  <si>
    <t>AMERICAN TRADITIONS INSURANCE COMPANY</t>
  </si>
  <si>
    <t>MOUNT BEACON INSURANCE COMPANY</t>
  </si>
  <si>
    <t>UNIVERSAL INSURANCE COMPANY OF NORTH AMERICA</t>
  </si>
  <si>
    <t>SAFEPOINT INSURANCE COMPANY</t>
  </si>
  <si>
    <t>OMEGA INSURANCE COMPANY</t>
  </si>
  <si>
    <t>MODERN USA INSURANCE COMPANY</t>
  </si>
  <si>
    <t>CAPITOL PREFERRED INSURANCE COMPANY, INC.</t>
  </si>
  <si>
    <t>FLORIDA FARM BUREAU CASUALTY INSURANCE COMPANY</t>
  </si>
  <si>
    <t>FLORIDA FARM BUREAU GENERAL INSURANCE COMPANY</t>
  </si>
  <si>
    <t>LIBERTY MUTUAL FIRE INSURANCE COMPANY</t>
  </si>
  <si>
    <t>ELEMENTS PROPERTY INSURANCE COMPANY</t>
  </si>
  <si>
    <t>FOREMOST INSURANCE COMPANY</t>
  </si>
  <si>
    <t>NATIONWIDE INSURANCE COMPANY OF FLORIDA</t>
  </si>
  <si>
    <t>FEDERAL INSURANCE COMPANY</t>
  </si>
  <si>
    <t>PREPARED INSURANCE COMPANY</t>
  </si>
  <si>
    <t>FIRST COMMUNITY INSURANCE COMPANY</t>
  </si>
  <si>
    <t>FLORIDA SPECIALTY INSURANCE COMPANY</t>
  </si>
  <si>
    <t>SAWGRASS MUTUAL INSURANCE COMPANY</t>
  </si>
  <si>
    <t>HARTFORD INSURANCE COMPANY OF THE MIDWEST</t>
  </si>
  <si>
    <t>WESTON INSURANCE COMPANY</t>
  </si>
  <si>
    <t>ANCHOR PROPERTY AND CASUALTY INSURANCE COMPANY</t>
  </si>
  <si>
    <t>AMICA MUTUAL INSURANCE COMPANY</t>
  </si>
  <si>
    <t>FIRST LIBERTY INSURANCE CORPORATION (THE)</t>
  </si>
  <si>
    <t>AVATAR PROPERTY &amp; CASUALTY INSURANCE COMPANY</t>
  </si>
  <si>
    <t>FOREMOST PROPERTY AND CASUALTY INSURANCE COMPANY</t>
  </si>
  <si>
    <t>FIRST FLORIDIAN AUTO AND HOME INSURANCE COMPANY</t>
  </si>
  <si>
    <t>USAA GENERAL INDEMNITY COMPANY</t>
  </si>
  <si>
    <t>UNITED CASUALTY INSURANCE COMPANY OF AMERICA</t>
  </si>
  <si>
    <t>PRAETORIAN INSURANCE COMPANY</t>
  </si>
  <si>
    <t>AIG PROPERTY CASUALTY COMPANY</t>
  </si>
  <si>
    <t>FIRST AMERICAN PROPERTY &amp; CASUALTY INSURANCE COMPANY</t>
  </si>
  <si>
    <t>METROPOLITAN CASUALTY INSURANCE COMPANY</t>
  </si>
  <si>
    <t>STILLWATER PROPERTY AND CASUALTY INSURANCE COMPANY</t>
  </si>
  <si>
    <t>SOUTHERN-OWNERS INSURANCE COMPANY</t>
  </si>
  <si>
    <t>AMERICAN RELIABLE INSURANCE COMPANY</t>
  </si>
  <si>
    <t>PRIVILEGE UNDERWRITERS RECIPROCAL EXCHANGE</t>
  </si>
  <si>
    <t>FIREMAN'S FUND INSURANCE COMPANY</t>
  </si>
  <si>
    <t>AMERICAN SOUTHERN HOME INSURANCE COMPANY</t>
  </si>
  <si>
    <t>SUSSEX INSURANCE COMPANY</t>
  </si>
  <si>
    <t>HOMESITE INSURANCE COMPANY</t>
  </si>
  <si>
    <t>AMERICAN COASTAL INSURANCE COMPANY</t>
  </si>
  <si>
    <t>AMERICAN COLONIAL INSURANCE COMPANY</t>
  </si>
  <si>
    <t>NEW HAMPSHIRE INSURANCE COMPANY</t>
  </si>
  <si>
    <t>ARMED FORCES INSURANCE EXCHANGE</t>
  </si>
  <si>
    <t>RESPONSE INSURANCE COMPANY</t>
  </si>
  <si>
    <t>AMERICAN AUTOMOBILE INSURANCE COMPANY</t>
  </si>
  <si>
    <t>ACE INSURANCE COMPANY OF THE MIDWEST</t>
  </si>
  <si>
    <t>EDISON INSURANCE COMPANY</t>
  </si>
  <si>
    <t>AUTO-OWNERS INSURANCE COMPANY</t>
  </si>
  <si>
    <t>AMERICAN CAPITAL ASSURANCE CORP</t>
  </si>
  <si>
    <t>IDS PROPERTY CASUALTY INSURANCE COMPANY</t>
  </si>
  <si>
    <t>CENTAURI SPECIALTY INSURANCE COMPANY</t>
  </si>
  <si>
    <t>ASI HOME INSURANCE CORP.</t>
  </si>
  <si>
    <t>ELECTRIC INSURANCE COMPANY</t>
  </si>
  <si>
    <t>OLD DOMINION INSURANCE COMPANY</t>
  </si>
  <si>
    <t>TRAVELERS INDEMNITY COMPANY OF AMERICA</t>
  </si>
  <si>
    <t>CINCINNATI INSURANCE COMPANY</t>
  </si>
  <si>
    <t>GREAT NORTHERN INSURANCE COMPANY</t>
  </si>
  <si>
    <t>QBE INSURANCE CORPORATION</t>
  </si>
  <si>
    <t>MERASTAR INSURANCE COMPANY</t>
  </si>
  <si>
    <t>AMERICAN HOME ASSURANCE COMPANY</t>
  </si>
  <si>
    <t>AEGIS SECURITY INSURANCE COMPANY</t>
  </si>
  <si>
    <t>UNITED FIRE AND CASUALTY COMPANY</t>
  </si>
  <si>
    <t>GREAT AMERICAN INSURANCE COMPANY</t>
  </si>
  <si>
    <t>AMERICAN PLATINUM PROPERTY AND CASUALTY INSURANCE COMPANY</t>
  </si>
  <si>
    <t>GREAT AMERICAN ASSURANCE COMPANY</t>
  </si>
  <si>
    <t>GUIDEONE ELITE INSURANCE COMPANY</t>
  </si>
  <si>
    <t>PHILADELPHIA INDEMNITY INSURANCE COMPANY</t>
  </si>
  <si>
    <t>ADDISON INSURANCE COMPANY</t>
  </si>
  <si>
    <t>TEACHERS INSURANCE COMPANY</t>
  </si>
  <si>
    <t>FIRST NATIONAL INSURANCE COMPANY OF AMERICA</t>
  </si>
  <si>
    <t>CHURCH MUTUAL INSURANCE COMPANY</t>
  </si>
  <si>
    <t>GREAT AMERICAN INSURANCE COMPANY OF NEW YORK</t>
  </si>
  <si>
    <t>ASSOCIATED INDEMNITY CORPORATION</t>
  </si>
  <si>
    <t>SERVICE INSURANCE COMPANY</t>
  </si>
  <si>
    <t>HARTFORD CASUALTY INSURANCE COMPANY</t>
  </si>
  <si>
    <t>FCCI INSURANCE COMPANY</t>
  </si>
  <si>
    <t>INDEMNITY INSURANCE COMPANY OF NORTH AMERICA</t>
  </si>
  <si>
    <t>CINCINNATI INDEMNITY COMPANY</t>
  </si>
  <si>
    <t>HANOVER INSURANCE COMPANY (THE)</t>
  </si>
  <si>
    <t>PACIFIC INDEMNITY COMPANY</t>
  </si>
  <si>
    <t>CHARTER OAK FIRE INSURANCE COMPANY</t>
  </si>
  <si>
    <t>MONARCH NATIONAL INSURANCE COMPANY</t>
  </si>
  <si>
    <t>GUIDEONE MUTUAL INSURANCE COMPANY</t>
  </si>
  <si>
    <t>TRAVELERS INDEMNITY COMPANY</t>
  </si>
  <si>
    <t>AFFILIATED FM INSURANCE COMPANY</t>
  </si>
  <si>
    <t>WESTFIELD INSURANCE COMPANY</t>
  </si>
  <si>
    <t>AMERICAN STATES INSURANCE COMPANY</t>
  </si>
  <si>
    <t>TRAVELERS INDEMNITY COMPANY OF CONNECTICUT</t>
  </si>
  <si>
    <t>HARTFORD UNDERWRITERS INSURANCE COMPANY</t>
  </si>
  <si>
    <t>VIGILANT INSURANCE COMPANY</t>
  </si>
  <si>
    <t>NATIONAL TRUST INSURANCE COMPANY</t>
  </si>
  <si>
    <t>TRAVELERS PROPERTY CASUALTY COMPANY OF AMERICA</t>
  </si>
  <si>
    <t>GRANADA INSURANCE COMPANY</t>
  </si>
  <si>
    <t>GUIDEONE SPECIALTY MUTUAL INSURANCE COMPANY</t>
  </si>
  <si>
    <t>HARTFORD FIRE INSURANCE COMPANY</t>
  </si>
  <si>
    <t>MARKEL INSURANCE COMPANY</t>
  </si>
  <si>
    <t>PHOENIX INSURANCE COMPANY</t>
  </si>
  <si>
    <t>MASSACHUSETTS BAY INSURANCE COMPANY</t>
  </si>
  <si>
    <t>GREAT AMERICAN ALLIANCE INSURANCE COMPANY</t>
  </si>
  <si>
    <t>UNITED STATES FIRE INSURANCE COMPANY</t>
  </si>
  <si>
    <t>FACTORY MUTUAL INSURANCE COMPANY</t>
  </si>
  <si>
    <t>ST. PAUL FIRE &amp; MARINE INSURANCE COMPANY</t>
  </si>
  <si>
    <t>STATE NATIONAL INSURANCE COMPANY INC.</t>
  </si>
  <si>
    <t>AMERICAN SECURITY INSURANCE COMPANY</t>
  </si>
  <si>
    <t>ARCH INSURANCE COMPANY</t>
  </si>
  <si>
    <t>CONTINENTAL CASUALTY COMPANY</t>
  </si>
  <si>
    <t>GUIDEONE AMERICA INSURANCE COMPANY</t>
  </si>
  <si>
    <t>GENERAL INSURANCE COMPANY OF AMERICA</t>
  </si>
  <si>
    <t>AMERICAN ALTERNATIVE INSURANCE CORPORATION</t>
  </si>
  <si>
    <t>AMERICAN CASUALTY COMPANY OF READING, PENNSYLVANIA</t>
  </si>
  <si>
    <t>SELECTIVE INSURANCE COMPANY OF THE SOUTHEAST</t>
  </si>
  <si>
    <t>ACE AMERICAN INSURANCE COMPANY</t>
  </si>
  <si>
    <t>HANOVER AMERICAN INSURANCE COMPANY (THE)</t>
  </si>
  <si>
    <t>NATIONAL FIRE INSURANCE COMPANY OF HARTFORD</t>
  </si>
  <si>
    <t>TRANSPORTATION INSURANCE COMPANY</t>
  </si>
  <si>
    <t>TWIN CITY FIRE INSURANCE COMPANY</t>
  </si>
  <si>
    <t>MITSUI SUMITOMO INSURANCE COMPANY OF AMERICA</t>
  </si>
  <si>
    <t>OHIO SECURITY INSURANCE COMPANY</t>
  </si>
  <si>
    <t>AMERICAN AGRI-BUSINESS INSURANCE COMPANY</t>
  </si>
  <si>
    <t>AMERICAN ECONOMY INSURANCE COMPANY</t>
  </si>
  <si>
    <t>CENTURY-NATIONAL INSURANCE COMPANY</t>
  </si>
  <si>
    <t>CONTINENTAL INSURANCE COMPANY</t>
  </si>
  <si>
    <t>VALLEY FORGE INSURANCE COMPANY</t>
  </si>
  <si>
    <t>ZURICH AMERICAN INSURANCE COMPANY</t>
  </si>
  <si>
    <t>ALLIANZ GLOBAL RISKS US INSURANCE COMPANY</t>
  </si>
  <si>
    <t>EMPLOYERS INSURANCE COMPANY OF WAUSAU</t>
  </si>
  <si>
    <t>MITSUI SUMITOMO INSURANCE USA INC.</t>
  </si>
  <si>
    <t>ST. PAUL PROTECTIVE INSURANCE COMPANY</t>
  </si>
  <si>
    <t>AMERICAN INSURANCE COMPANY (THE)</t>
  </si>
  <si>
    <t>FAIR AMERICAN INSURANCE AND REINSURANCE COMPANY</t>
  </si>
  <si>
    <t>FIDELITY AND DEPOSIT COMPANY OF MARYLAND</t>
  </si>
  <si>
    <t>FIDELITY FIRE &amp; CASUALTY COMPANY</t>
  </si>
  <si>
    <t>GREENWICH INSURANCE COMPANY</t>
  </si>
  <si>
    <t>HORACE MANN INSURANCE COMPANY</t>
  </si>
  <si>
    <t>NATIONAL SURETY CORPORATION</t>
  </si>
  <si>
    <t>XL INSURANCE AMERICA, INC.</t>
  </si>
  <si>
    <t>XL REINSURANCE AMERICA INC.</t>
  </si>
  <si>
    <t>XL SPECIALTY INSURANCE COMPANY</t>
  </si>
  <si>
    <t>Raw</t>
  </si>
  <si>
    <t>Canonical</t>
  </si>
  <si>
    <t>Initial names:</t>
  </si>
  <si>
    <t>Citizens Property Insurance Corp.</t>
  </si>
  <si>
    <t>Universal Property &amp; Casualty Insurance Co.</t>
  </si>
  <si>
    <t>Security First Insurance Co.</t>
  </si>
  <si>
    <t>Heritage Property &amp; Casualty Insurance Co.</t>
  </si>
  <si>
    <t>Federated National Insurance Co.</t>
  </si>
  <si>
    <t>American Integrity Insurance Co. Of Florida</t>
  </si>
  <si>
    <t>United Property &amp; Casualty Insurance Co.</t>
  </si>
  <si>
    <t>St. Johns Insurance Co.</t>
  </si>
  <si>
    <t>Homeowners Choice Property &amp; Casualty Insurance Co.</t>
  </si>
  <si>
    <t>American Bankers Insurance Co. Of Florida</t>
  </si>
  <si>
    <t>Tower Hill Prime Insurance Co.</t>
  </si>
  <si>
    <t>United Services Automobile Association</t>
  </si>
  <si>
    <t>Florida Peninsula Insurance Co.</t>
  </si>
  <si>
    <t>Florida Family Insurance Co.</t>
  </si>
  <si>
    <t>Castle Key Indemnity Co.</t>
  </si>
  <si>
    <t>Ark Royal Insurance Co.</t>
  </si>
  <si>
    <t>Tower Hill Signature Insurance Co.</t>
  </si>
  <si>
    <t>Olympus Insurance Co.</t>
  </si>
  <si>
    <t>Castle Key Insurance Co.</t>
  </si>
  <si>
    <t xml:space="preserve">Tower Hill Preferred Insurance Co. </t>
  </si>
  <si>
    <t>First Protective Insurance Co.</t>
  </si>
  <si>
    <t>Safe Harbor Insurance Co.</t>
  </si>
  <si>
    <t>Southern Fidelity Insurance Co.</t>
  </si>
  <si>
    <t>Cypress Property &amp; Casualty Insurance Co.</t>
  </si>
  <si>
    <t>Auto Club Insurance Co. Of Florida</t>
  </si>
  <si>
    <t>American Strategic Insurance Corp.</t>
  </si>
  <si>
    <t>Southern Fidelity Property &amp; Casualty</t>
  </si>
  <si>
    <t>Tower Hill Select Insurance Co.</t>
  </si>
  <si>
    <t>Gulfstream Property And Casualty Insurance Co.</t>
  </si>
  <si>
    <t>Southern Oak Insurance Co.</t>
  </si>
  <si>
    <t>American Modern Insurance Co. Of Florida</t>
  </si>
  <si>
    <t>American Traditions Insurance Co.</t>
  </si>
  <si>
    <t>Mount Beacon Insurance Co.</t>
  </si>
  <si>
    <t>Universal Insurance Co. Of North America</t>
  </si>
  <si>
    <t>Safepoint Insurance Co.</t>
  </si>
  <si>
    <t>Omega Insurance Co.</t>
  </si>
  <si>
    <t>Capitol Preferred Insurance Co.</t>
  </si>
  <si>
    <t>Florida Farm Bureau Casualty Insurance Co.</t>
  </si>
  <si>
    <t>Florida Farm Bureau General Insurance Co.</t>
  </si>
  <si>
    <t>Liberty Mutual Fire Insurance Co.</t>
  </si>
  <si>
    <t>Elements Property Insurance Co.</t>
  </si>
  <si>
    <t>Foremost Insurance Co.</t>
  </si>
  <si>
    <t>Nationwide Insurance Co. Of Florida</t>
  </si>
  <si>
    <t>Federal Insurance Co.</t>
  </si>
  <si>
    <t>Prepared Insurance Co.</t>
  </si>
  <si>
    <t>First Community Insurance Co.</t>
  </si>
  <si>
    <t>Florida Specialty Insurance Co.</t>
  </si>
  <si>
    <t>Sawgrass Mutual Insurance Co.</t>
  </si>
  <si>
    <t>Hartford Insurance Co. Of The Midwest</t>
  </si>
  <si>
    <t>Weston Insurance Co.</t>
  </si>
  <si>
    <t>Anchor Property And Casualty Insurance Co.</t>
  </si>
  <si>
    <t>Amica Mutual Insurance Co.</t>
  </si>
  <si>
    <t>First Liberty Insurance Corp. (The)</t>
  </si>
  <si>
    <t>Avatar Property &amp; Casualty Insurance Co.</t>
  </si>
  <si>
    <t>Foremost Property And Casualty Insurance Co.</t>
  </si>
  <si>
    <t>First Floridian Auto And Home Insurance Co.</t>
  </si>
  <si>
    <t>United Casualty Insurance Co. Of America</t>
  </si>
  <si>
    <t>Praetorian Insurance Co.</t>
  </si>
  <si>
    <t>First American Property &amp; Casualty Insurance Co.</t>
  </si>
  <si>
    <t>Metropolitan Casualty Insurance Co.</t>
  </si>
  <si>
    <t>Stillwater Property And Casualty Insurance Co.</t>
  </si>
  <si>
    <t>Southern-Owners Insurance Co.</t>
  </si>
  <si>
    <t>American Reliable Insurance Co.</t>
  </si>
  <si>
    <t>Privilege Underwriters Reciprocal Exchange</t>
  </si>
  <si>
    <t>American Southern Home Insurance Co.</t>
  </si>
  <si>
    <t>Sussex Insurance Co.</t>
  </si>
  <si>
    <t>Homesite Insurance Co.</t>
  </si>
  <si>
    <t>American Coastal Insurance Co.</t>
  </si>
  <si>
    <t>American Colonial Insurance Co.</t>
  </si>
  <si>
    <t>New Hampshire Insurance Co.</t>
  </si>
  <si>
    <t>Armed Forces Insurance Exchange</t>
  </si>
  <si>
    <t>Response Insurance Co.</t>
  </si>
  <si>
    <t>American Automobile Insurance Co.</t>
  </si>
  <si>
    <t>Ace Insurance Co. Of The Midwest</t>
  </si>
  <si>
    <t>Edison Insurance Co.</t>
  </si>
  <si>
    <t>Auto-Owners Insurance Co.</t>
  </si>
  <si>
    <t>American Capital Assurance Corp</t>
  </si>
  <si>
    <t>Centauri Specialty Insurance Co.</t>
  </si>
  <si>
    <t>Electric Insurance Co.</t>
  </si>
  <si>
    <t>Old Dominion Insurance Co.</t>
  </si>
  <si>
    <t>Travelers Indemnity Co. Of America</t>
  </si>
  <si>
    <t>Cincinnati Insurance Co.</t>
  </si>
  <si>
    <t>Great Northern Insurance Co.</t>
  </si>
  <si>
    <t>Merastar Insurance Co.</t>
  </si>
  <si>
    <t>American Home Assurance Co.</t>
  </si>
  <si>
    <t>Aegis Security Insurance Co.</t>
  </si>
  <si>
    <t>United Fire And Casualty Co.</t>
  </si>
  <si>
    <t>Great American Insurance Co.</t>
  </si>
  <si>
    <t>American Platinum Property And Casualty Insurance Co.</t>
  </si>
  <si>
    <t>Great American Assurance Co.</t>
  </si>
  <si>
    <t>Guideone Elite Insurance Co.</t>
  </si>
  <si>
    <t>Philadelphia Indemnity Insurance Co.</t>
  </si>
  <si>
    <t>Addison Insurance Co.</t>
  </si>
  <si>
    <t>Teachers Insurance Co.</t>
  </si>
  <si>
    <t>First National Insurance Co. Of America</t>
  </si>
  <si>
    <t>Church Mutual Insurance Co.</t>
  </si>
  <si>
    <t>Great American Insurance Co. Of New York</t>
  </si>
  <si>
    <t>Associated Indemnity Corp.</t>
  </si>
  <si>
    <t>Service Insurance Co.</t>
  </si>
  <si>
    <t>Hartford Casualty Insurance Co.</t>
  </si>
  <si>
    <t>Indemnity Insurance Co. Of North America</t>
  </si>
  <si>
    <t>Cincinnati Indemnity Co.</t>
  </si>
  <si>
    <t>Hanover Insurance Co. (The)</t>
  </si>
  <si>
    <t>Pacific Indemnity Co.</t>
  </si>
  <si>
    <t>Charter Oak Fire Insurance Co.</t>
  </si>
  <si>
    <t>Monarch National Insurance Co.</t>
  </si>
  <si>
    <t>Guideone Mutual Insurance Co.</t>
  </si>
  <si>
    <t>Travelers Indemnity Co.</t>
  </si>
  <si>
    <t>Affiliated Fm Insurance Co.</t>
  </si>
  <si>
    <t>Westfield Insurance Co.</t>
  </si>
  <si>
    <t>American States Insurance Co.</t>
  </si>
  <si>
    <t>Travelers Indemnity Co. Of Connecticut</t>
  </si>
  <si>
    <t>Hartford Underwriters Insurance Co.</t>
  </si>
  <si>
    <t>Vigilant Insurance Co.</t>
  </si>
  <si>
    <t>National Trust Insurance Co.</t>
  </si>
  <si>
    <t>Travelers Property Casualty Co. Of America</t>
  </si>
  <si>
    <t>Granada Insurance Co.</t>
  </si>
  <si>
    <t>Guideone Specialty Mutual Insurance Co.</t>
  </si>
  <si>
    <t>Hartford Fire Insurance Co.</t>
  </si>
  <si>
    <t>Markel Insurance Co.</t>
  </si>
  <si>
    <t>Phoenix Insurance Co.</t>
  </si>
  <si>
    <t>Massachusetts Bay Insurance Co.</t>
  </si>
  <si>
    <t>Great American Alliance Insurance Co.</t>
  </si>
  <si>
    <t>United States Fire Insurance Co.</t>
  </si>
  <si>
    <t>Factory Mutual Insurance Co.</t>
  </si>
  <si>
    <t>St. Paul Fire &amp; Marine Insurance Co.</t>
  </si>
  <si>
    <t>State National Insurance Co.</t>
  </si>
  <si>
    <t>American Security Insurance Co.</t>
  </si>
  <si>
    <t>Arch Insurance Co.</t>
  </si>
  <si>
    <t>Continental Casualty Co.</t>
  </si>
  <si>
    <t>Guideone America Insurance Co.</t>
  </si>
  <si>
    <t>General Insurance Co. Of America</t>
  </si>
  <si>
    <t>American Alternative Insurance Corp.</t>
  </si>
  <si>
    <t>American Casualty Co. Of Reading, Pennsylvania</t>
  </si>
  <si>
    <t>Selective Insurance Co. Of The Southeast</t>
  </si>
  <si>
    <t>Ace American Insurance Co.</t>
  </si>
  <si>
    <t>Hanover American Insurance Co. (The)</t>
  </si>
  <si>
    <t>National Fire Insurance Co. Of Hartford</t>
  </si>
  <si>
    <t>Transportation Insurance Co.</t>
  </si>
  <si>
    <t>Twin City Fire Insurance Co.</t>
  </si>
  <si>
    <t>Mitsui Sumitomo Insurance Co. Of America</t>
  </si>
  <si>
    <t>Ohio Security Insurance Co.</t>
  </si>
  <si>
    <t>American Agri-Business Insurance Co.</t>
  </si>
  <si>
    <t>American Economy Insurance Co.</t>
  </si>
  <si>
    <t>Century-National Insurance Co.</t>
  </si>
  <si>
    <t>Continental Insurance Co.</t>
  </si>
  <si>
    <t>Valley Forge Insurance Co.</t>
  </si>
  <si>
    <t>Zurich American Insurance Co.</t>
  </si>
  <si>
    <t>Allianz Global Risks Us Insurance Co.</t>
  </si>
  <si>
    <t>Employers Insurance Co. Of Wausau</t>
  </si>
  <si>
    <t>Mitsui Sumitomo Insurance Usa</t>
  </si>
  <si>
    <t>St. Paul Protective Insurance Co.</t>
  </si>
  <si>
    <t>American Insurance Co. (The)</t>
  </si>
  <si>
    <t>Fair American Insurance And Reinsurance Co.</t>
  </si>
  <si>
    <t>Fidelity And Deposit Co. Of Maryland</t>
  </si>
  <si>
    <t>Fidelity Fire &amp; Casualty Co.</t>
  </si>
  <si>
    <t>Greenwich Insurance Co.</t>
  </si>
  <si>
    <t>Horace Mann Insurance Co.</t>
  </si>
  <si>
    <t>National Surety Corp.</t>
  </si>
  <si>
    <t>Xl Insurance America</t>
  </si>
  <si>
    <t>Xl Reinsurance America</t>
  </si>
  <si>
    <t>Xl Specialty Insurance Co.</t>
  </si>
  <si>
    <t>Fireman's Fund Insurance Co.</t>
  </si>
  <si>
    <t>substitute(SUBSTITUTE(SUBSTITUTE(SUBSTITUTE(SUBSTITUTE(PROPER(A2), "Company", "Co."), "Corporation", "Corp."), ", Inc.", ""), " Inc.", ""), "'S ", "'s ")</t>
  </si>
  <si>
    <t>People's Trust Insurance Co.</t>
  </si>
  <si>
    <t>ASI Preferred Insurance Corp.</t>
  </si>
  <si>
    <t>ASI Assurance Corp.</t>
  </si>
  <si>
    <t>USAA Casualty Insurance Co.</t>
  </si>
  <si>
    <t>Modern USA Insurance Co.</t>
  </si>
  <si>
    <t>USAA General Indemnity Co.</t>
  </si>
  <si>
    <t>AIG Property Casualty Co.</t>
  </si>
  <si>
    <t>IDS Property Casualty Insurance Co.</t>
  </si>
  <si>
    <t>ASI Home Insurance Corp.</t>
  </si>
  <si>
    <t>QBE Insurance Corp.</t>
  </si>
  <si>
    <t>FCCI Insurance Co.</t>
  </si>
  <si>
    <t>AMERICAN CAPITAL ASSURANCE CORP.</t>
  </si>
  <si>
    <t>AMERICAN ZURICH INSURANCE COMPANY</t>
  </si>
  <si>
    <t>FCCI COMMERCIAL INSURANCE COMPANY</t>
  </si>
  <si>
    <t>STAR INSURANCE COMPANY</t>
  </si>
  <si>
    <t>ZURICH AMERICAN INSURANCE COMPANY OF ILLINOIS</t>
  </si>
  <si>
    <t>CAPACITY INSURANCE COMPANY</t>
  </si>
  <si>
    <t>NOVA CASUALTY COMPANY</t>
  </si>
  <si>
    <t>ATLANTIC SPECIALTY INSURANCE COMPANY</t>
  </si>
  <si>
    <t>ECONOMY PREFERRED INSURANCE COMPANY</t>
  </si>
  <si>
    <t>ECONOMY PREMIER ASSURANCE COMPANY</t>
  </si>
  <si>
    <t>FARMERS SPECIALTY INSURANCE COMPANY</t>
  </si>
  <si>
    <t>METROPOLITAN GENERAL INSURANCE COMPANY</t>
  </si>
  <si>
    <t>METROPOLITAN GROUP PROPERTY AND CASUALTY INS. CO.</t>
  </si>
  <si>
    <t>METROPOLITAN PROPERTY AND CASUALTY INSURANCE CO</t>
  </si>
  <si>
    <t>ST. PAUL MERCURY INSURANCE COMPANY</t>
  </si>
  <si>
    <t>SUNSHINE STATE INSURANCE COMPANY</t>
  </si>
  <si>
    <t>AMERICAN FIRE AND CASUALTY COMPANY</t>
  </si>
  <si>
    <t>STAR &amp; SHIELD INSURANCE EXCHANGE</t>
  </si>
  <si>
    <t>STATE FARM FLORIDA INSURANCE COMPANY</t>
  </si>
  <si>
    <t>HARTFORD INSURANCE COMPANY OF THE SOUTHEAST</t>
  </si>
  <si>
    <t>HOMESITE INSURANCE COMPANY OF FLORIDA</t>
  </si>
  <si>
    <t>OHIO CASUALTY INSURANCE COMPANY</t>
  </si>
  <si>
    <t>PROPERTY &amp; CASUALTY INSURANCE COMPANY OF HARTFORD</t>
  </si>
  <si>
    <t>STARNET INSURANCE COMPANY</t>
  </si>
  <si>
    <t>NAME</t>
  </si>
  <si>
    <t>ADDR1</t>
  </si>
  <si>
    <t>ADDR2</t>
  </si>
  <si>
    <t>PHONE</t>
  </si>
  <si>
    <t>21ST CENTURY CENTENNIAL INSURANCE COMPANY</t>
  </si>
  <si>
    <t>3 BEAVER VALLEY ROAD,</t>
  </si>
  <si>
    <t>818-965-0433</t>
  </si>
  <si>
    <t>21ST CENTURY PREMIER INSURANCE COMPANY</t>
  </si>
  <si>
    <t>21ST CENTURY SECURITY INSURANCE COMPANY</t>
  </si>
  <si>
    <t>ACA FINANCIAL GUARANTY CORPORATION</t>
  </si>
  <si>
    <t>600 FIFTH AVENUE, 2ND FLOOR,</t>
  </si>
  <si>
    <t>212-375-2000-2007</t>
  </si>
  <si>
    <t>ACCEPTANCE INDEMNITY INSURANCE COMPANY</t>
  </si>
  <si>
    <t>302 SOUTH 36TH STREET,</t>
  </si>
  <si>
    <t>402-342-3433</t>
  </si>
  <si>
    <t>ACCESS INSURANCE COMPANY</t>
  </si>
  <si>
    <t>THREE RAVINIA DRIVE, SUITE 400,</t>
  </si>
  <si>
    <t>770-220-6568</t>
  </si>
  <si>
    <t>ACCIDENT FUND GENERAL INSURANCE COMPANY</t>
  </si>
  <si>
    <t>200 N. GRAND AVENUE,</t>
  </si>
  <si>
    <t>517-708-5015</t>
  </si>
  <si>
    <t>ACCIDENT FUND INSURANCE COMPANY OF AMERICA</t>
  </si>
  <si>
    <t>ACCIDENT FUND NATIONAL INSURANCE COMPANY</t>
  </si>
  <si>
    <t>ACCIDENT INSURANCE COMPANY, INC.</t>
  </si>
  <si>
    <t>ONE HARBISON WAY, SUITE 115,</t>
  </si>
  <si>
    <t>865-4259-1058</t>
  </si>
  <si>
    <t>ACCREDITED SURETY AND CASUALTY COMPANY, INC.</t>
  </si>
  <si>
    <t>4798 NEW BROAD STREET, SUITE 200,</t>
  </si>
  <si>
    <t>407-629-2131</t>
  </si>
  <si>
    <t>JUDITH M. CALIHAN, 436 WALNUT STREET,,</t>
  </si>
  <si>
    <t>215-640-4555</t>
  </si>
  <si>
    <t>ACE FIRE UNDERWRITERS INSURANCE COMPANY</t>
  </si>
  <si>
    <t>JUDITH M. CALIHAN, 436 WALNUT STREET,            P,</t>
  </si>
  <si>
    <t>ACE PROPERTY AND CASUALTY INSURANCE COMPANY</t>
  </si>
  <si>
    <t>ACIG INSURANCE COMPANY</t>
  </si>
  <si>
    <t>2600 N. CENTRAL EXPRESSWAY, SUITE 800,</t>
  </si>
  <si>
    <t>800-563-6051</t>
  </si>
  <si>
    <t>ACSTAR INSURANCE COMPANY</t>
  </si>
  <si>
    <t>30 SOUTH ROAD,</t>
  </si>
  <si>
    <t>860-415-8400</t>
  </si>
  <si>
    <t>118 2ND AVENUE SE,</t>
  </si>
  <si>
    <t>319-286-2533</t>
  </si>
  <si>
    <t>ADVANTAGE WORKERS COMPENSATION INSURANCE COMPANY</t>
  </si>
  <si>
    <t>100 W. TOWNE RIDGE PKWY, SUITE 110,</t>
  </si>
  <si>
    <t>888-595-8750</t>
  </si>
  <si>
    <t>2407 PARK DRIVE SUITE 200,</t>
  </si>
  <si>
    <t>717-657-9671</t>
  </si>
  <si>
    <t>AETNA INSURANCE COMPANY OF CONNECTICUT</t>
  </si>
  <si>
    <t>151 FARMINGTON AVENUE,</t>
  </si>
  <si>
    <t>215-775-6321</t>
  </si>
  <si>
    <t>270 CENTRAL AVENUE,</t>
  </si>
  <si>
    <t>401-415-1559</t>
  </si>
  <si>
    <t>AFFIRMATIVE INSURANCE COMPANY</t>
  </si>
  <si>
    <t>4450 SOJOURN DRIVE, SUITE 500,</t>
  </si>
  <si>
    <t>312-836-9737</t>
  </si>
  <si>
    <t>AGCS MARINE INSURANCE COMPANY</t>
  </si>
  <si>
    <t>225 W. WASHINGTON STREET, SUITE 1800,</t>
  </si>
  <si>
    <t>212-524-7860</t>
  </si>
  <si>
    <t>AGENCY INSURANCE COMPANY OF MARYLAND, INC.</t>
  </si>
  <si>
    <t>7450 COCA COLA DRIVE,</t>
  </si>
  <si>
    <t>410-684-3399</t>
  </si>
  <si>
    <t>AGRI GENERAL INSURANCE COMPANY</t>
  </si>
  <si>
    <t>9200 NORTHPARK DRIVE, SUITE 350,</t>
  </si>
  <si>
    <t>AIG ASSURANCE COMPANY</t>
  </si>
  <si>
    <t>175 WATER STREET, 18TH FLOOR,</t>
  </si>
  <si>
    <t>212-458-3732</t>
  </si>
  <si>
    <t>AIU INSURANCE COMPANY</t>
  </si>
  <si>
    <t>ALAMANCE INSURANCE COMPANY</t>
  </si>
  <si>
    <t>238 INTERNATIONAL ROAD,</t>
  </si>
  <si>
    <t>336-586-2870</t>
  </si>
  <si>
    <t>ALASKA NATIONAL INSURANCE COMPANY</t>
  </si>
  <si>
    <t>7001 JEWEL LAKE ROAD,</t>
  </si>
  <si>
    <t>907-248-2642</t>
  </si>
  <si>
    <t>ALEA NORTH AMERICA INSURANCE COMPANY</t>
  </si>
  <si>
    <t>CITY PLACE II, 185 ASYLUM STREET 9TH FLOOR,</t>
  </si>
  <si>
    <t>860-258-6585</t>
  </si>
  <si>
    <t>ALLEGHENY CASUALTY COMPANY</t>
  </si>
  <si>
    <t>ONE NEWARK CENTER, 20TH FLOOR,</t>
  </si>
  <si>
    <t>800-333-4167 x246</t>
  </si>
  <si>
    <t>312-224-3371</t>
  </si>
  <si>
    <t>ALLIED EASTERN INDEMNITY COMPANY</t>
  </si>
  <si>
    <t>PO BOX 83777,</t>
  </si>
  <si>
    <t>855-533-3444</t>
  </si>
  <si>
    <t>ALLIED INSURANCE COMPANY OF AMERICA</t>
  </si>
  <si>
    <t>ONE WEST NATIONWIDE BLVD., 3-04-101,</t>
  </si>
  <si>
    <t>800-882-2822</t>
  </si>
  <si>
    <t>ALLIED PROPERTY &amp; CASUALTY INSURANCE COMPANY</t>
  </si>
  <si>
    <t>ONE WEST NATIONWIDE. BLVD.,  3-04-101,</t>
  </si>
  <si>
    <t>ALLIED WORLD INSURANCE COMPANY</t>
  </si>
  <si>
    <t>199 WATER STREET,</t>
  </si>
  <si>
    <t>646-794-0576</t>
  </si>
  <si>
    <t>ALLIED WORLD NATIONAL ASSURANCE COMPANY</t>
  </si>
  <si>
    <t>ALLIED WORLD SPECIALTY INSURANCE COMPANY</t>
  </si>
  <si>
    <t>ALLMERICA FINANCIAL BENEFIT INSURANCE COMPANY</t>
  </si>
  <si>
    <t>440 LINCOLN STREET,</t>
  </si>
  <si>
    <t>508-853-7200-8553955</t>
  </si>
  <si>
    <t>ALLSTATE FIRE AND CASUALTY INSURANCE COMPANY</t>
  </si>
  <si>
    <t>3075 SANDERS ROAD, SUITE H1E,</t>
  </si>
  <si>
    <t>800-386-6126</t>
  </si>
  <si>
    <t>ALLSTATE INDEMNITY COMPANY</t>
  </si>
  <si>
    <t>ALLSTATE INSURANCE COMPANY</t>
  </si>
  <si>
    <t>ALLSTATE NORTHBROOK INDEMNITY COMPANY</t>
  </si>
  <si>
    <t>800-588-7400</t>
  </si>
  <si>
    <t>ALLSTATE PROPERTY &amp; CASUALTY INSURANCE COMPANY</t>
  </si>
  <si>
    <t>ALLSTATE VEHICLE AND PROPERTY INSURANCE COMPANY</t>
  </si>
  <si>
    <t>ALPHA PROPERTY &amp; CASUALTY INSURANCE COMPANY</t>
  </si>
  <si>
    <t>50 GLENMAURA NATIONAL BLVD.,  STE. 201,</t>
  </si>
  <si>
    <t>570-496-2106</t>
  </si>
  <si>
    <t>ALTERRA AMERICA INSURANCE COMPANY</t>
  </si>
  <si>
    <t>1185 AVENUE OF THE AMERICAS, 16TH FLOOR,</t>
  </si>
  <si>
    <t>908-630-2720</t>
  </si>
  <si>
    <t>AMALGAMATED CASUALTY INSURANCE COMPANY</t>
  </si>
  <si>
    <t>500 MORSE STREET, NE,</t>
  </si>
  <si>
    <t>202-945-6244</t>
  </si>
  <si>
    <t>AMBAC ASSURANCE CORPORATION</t>
  </si>
  <si>
    <t>ONE STATE STREET PLAZA,</t>
  </si>
  <si>
    <t>212-658-7470</t>
  </si>
  <si>
    <t>AMCO INSURANCE COMPANY</t>
  </si>
  <si>
    <t>ONE WEST NATIONWIDE BLVD.,  3-04-101,</t>
  </si>
  <si>
    <t>7101 82ND STREET,</t>
  </si>
  <si>
    <t>806-473-0333</t>
  </si>
  <si>
    <t>AMERICAN AGRICULTURAL INSURANCE COMPANY</t>
  </si>
  <si>
    <t>1501 E. WOODFIELD ROAD, SUITE 300W,</t>
  </si>
  <si>
    <t>847-969-2900</t>
  </si>
  <si>
    <t>555 COLLEGE ROAD EAST - P.O. BOX 5241,</t>
  </si>
  <si>
    <t>609-243-4757</t>
  </si>
  <si>
    <t>11222 QUAIL ROOST DRIVE,</t>
  </si>
  <si>
    <t>305-253-2244-35421</t>
  </si>
  <si>
    <t>AMERICAN BUILDERS INSURANCE COMPANY</t>
  </si>
  <si>
    <t>P.O. BOX 723099,</t>
  </si>
  <si>
    <t>678-309-4187</t>
  </si>
  <si>
    <t>1 ASI WAY N,</t>
  </si>
  <si>
    <t>727-821-8765</t>
  </si>
  <si>
    <t>333 S. WABASH AVE,</t>
  </si>
  <si>
    <t>312-822-3955</t>
  </si>
  <si>
    <t>1300 SAWGRASS CORPORATE PARKWAY SUITE 144,</t>
  </si>
  <si>
    <t>954-889-3384-</t>
  </si>
  <si>
    <t>260 WEKIVA SPRINGS ROAD; SUITE 2060,</t>
  </si>
  <si>
    <t>770-884-1144-101</t>
  </si>
  <si>
    <t>AMERICAN COMMERCE INSURANCE COMPANY</t>
  </si>
  <si>
    <t>3590 TWIN CREEKS DR,</t>
  </si>
  <si>
    <t>508-943-9000-14307</t>
  </si>
  <si>
    <t>AMERICAN COMPENSATION INSURANCE COMPANY</t>
  </si>
  <si>
    <t>518 EAST BROAD STREET,</t>
  </si>
  <si>
    <t>952-893-0403</t>
  </si>
  <si>
    <t>AMERICAN CONTRACTORS INDEMNITY COMPANY</t>
  </si>
  <si>
    <t>601 SOUTH FIGUEROA STREET, 16TH FLOOR,</t>
  </si>
  <si>
    <t>310-242-6266</t>
  </si>
  <si>
    <t>1001 FOURTH AVENUE, SAFECO PLAZA,</t>
  </si>
  <si>
    <t>617-357-9500</t>
  </si>
  <si>
    <t>AMERICAN EMPIRE INSURANCE COMPANY</t>
  </si>
  <si>
    <t>301 EAST FOURTH STREET,</t>
  </si>
  <si>
    <t>513-369-3000</t>
  </si>
  <si>
    <t>AMERICAN EQUITY SPECIALTY INSURANCE COMPANY</t>
  </si>
  <si>
    <t>ONE TOWER SQUARE, MS08A,</t>
  </si>
  <si>
    <t>860-277-1248</t>
  </si>
  <si>
    <t>AMERICAN FAMILY HOME INSURANCE COMPANY</t>
  </si>
  <si>
    <t>7000 MIDLAND BLVD.,</t>
  </si>
  <si>
    <t>800-543-2644-6771</t>
  </si>
  <si>
    <t>175 BERKELEY STREET,</t>
  </si>
  <si>
    <t>AMERICAN GUARANTEE AND LIABILITY INSURANCE COMPANY</t>
  </si>
  <si>
    <t>1400 AMERICAN LANE,</t>
  </si>
  <si>
    <t>847-605-6201</t>
  </si>
  <si>
    <t>AMERICAN HALLMARK INSURANCE COMPANY OF TEXAS</t>
  </si>
  <si>
    <t>777 MAIN STREET SUITE 1000,</t>
  </si>
  <si>
    <t>817-348-1735</t>
  </si>
  <si>
    <t>AMERICAN HEALTHCARE INDEMNITY COMPANY</t>
  </si>
  <si>
    <t>185 GREENWOOD ROAD,</t>
  </si>
  <si>
    <t>707-226-0100-</t>
  </si>
  <si>
    <t>AMERICAN INDEPENDENT INSURANCE COMPANY</t>
  </si>
  <si>
    <t>1400 UNION MEETING RD., SUITE 250,</t>
  </si>
  <si>
    <t>610-832-4940</t>
  </si>
  <si>
    <t>5426 BAY CENTER DRIVE, SUITE 650,</t>
  </si>
  <si>
    <t>813-880-7003</t>
  </si>
  <si>
    <t>AMERICAN INTERSTATE INSURANCE COMPANY</t>
  </si>
  <si>
    <t>2301 HIGHWAY 190 WEST,</t>
  </si>
  <si>
    <t>800-256-9052</t>
  </si>
  <si>
    <t>AMERICAN MERCURY INSURANCE COMPANY</t>
  </si>
  <si>
    <t>7301 NORTHWEST EXPRESSWAY,</t>
  </si>
  <si>
    <t>512-241-4172</t>
  </si>
  <si>
    <t>AMERICAN MODERN HOME INSURANCE COMPANY</t>
  </si>
  <si>
    <t>7000 MIDLAND BLVD,</t>
  </si>
  <si>
    <t>AMERICAN MODERN SELECT INSURANCE COMPANY</t>
  </si>
  <si>
    <t>AMERICAN NATIONAL GENERAL INSURANCE COMPANY</t>
  </si>
  <si>
    <t>AMERICAN NATIONAL CENTER, 1949 EAST SUNSHINE,</t>
  </si>
  <si>
    <t>417-887-4990-2422</t>
  </si>
  <si>
    <t>AMERICAN NATIONAL PROPERTY &amp; CASUALTY COMPANY</t>
  </si>
  <si>
    <t>AMERICAN PET INSURANCE COMPANY</t>
  </si>
  <si>
    <t>907 NW BALLARD WAY,</t>
  </si>
  <si>
    <t>888-738-7478</t>
  </si>
  <si>
    <t>1110 WEST COMMERCIAL BOULEVARD,</t>
  </si>
  <si>
    <t>954-958-1200</t>
  </si>
  <si>
    <t>AMERICAN PROPERTY INSURANCE COMPANY</t>
  </si>
  <si>
    <t>36 CORBETT WAY,</t>
  </si>
  <si>
    <t>848-208-2000</t>
  </si>
  <si>
    <t>3 BALA PLAZA EAST, SUITE 300,</t>
  </si>
  <si>
    <t>610-664-1500</t>
  </si>
  <si>
    <t>AMERICAN ROAD INSURANCE COMPANY (THE)</t>
  </si>
  <si>
    <t>ONE AMERICAN ROAD, MD 7600,</t>
  </si>
  <si>
    <t>313-594-1914</t>
  </si>
  <si>
    <t>AMERICAN SAFETY CASUALTY INSURANCE COMPANY</t>
  </si>
  <si>
    <t>250 COMMERCIAL STREET, SUITE 5000,</t>
  </si>
  <si>
    <t>603-656-2432</t>
  </si>
  <si>
    <t>800-852-2244</t>
  </si>
  <si>
    <t>AMERICAN SENTINEL INSURANCE COMPANY</t>
  </si>
  <si>
    <t>2407 PARK DRIVE, SUITE #200,</t>
  </si>
  <si>
    <t>717-657-9671-3011</t>
  </si>
  <si>
    <t>AMERICAN SERVICE INSURANCE COMPANY</t>
  </si>
  <si>
    <t>150 NORTHWEST POINT BLVD., 3RD FLOOR,</t>
  </si>
  <si>
    <t>847-700-8561</t>
  </si>
  <si>
    <t>AMERICAN SOUTHERN INSURANCE COMPANY</t>
  </si>
  <si>
    <t>3715 NORTHSIDE PARKWAY,</t>
  </si>
  <si>
    <t>404-266-9599-150</t>
  </si>
  <si>
    <t>1 ASI WAY,</t>
  </si>
  <si>
    <t>AMERICAN SUMMIT INSURANCE COMPANY</t>
  </si>
  <si>
    <t>510 N. VALLEY MILLS DRIVE, SUITE 202,</t>
  </si>
  <si>
    <t>254-399-0626</t>
  </si>
  <si>
    <t>AMERICAN SURETY COMPANY</t>
  </si>
  <si>
    <t>250 EAST 96TH STREET, SUITE 202,</t>
  </si>
  <si>
    <t>317-875-8700</t>
  </si>
  <si>
    <t>7785 66TH STREEET,</t>
  </si>
  <si>
    <t>727-561-0013-</t>
  </si>
  <si>
    <t>AMERISURE INSURANCE COMPANY</t>
  </si>
  <si>
    <t>26777 HALSTED ROAD,</t>
  </si>
  <si>
    <t>248-615-9000 Ext 585</t>
  </si>
  <si>
    <t>AMERISURE MUTUAL INSURANCE COMPANY</t>
  </si>
  <si>
    <t>AMERISURE PARTNERS INSURANCE COMPANY</t>
  </si>
  <si>
    <t>AMERITRUST INSURANCE CORPORATION</t>
  </si>
  <si>
    <t>26255 AMERICAN DRIVE,</t>
  </si>
  <si>
    <t>248-358-1100-8514</t>
  </si>
  <si>
    <t>AMEX ASSURANCE COMPANY</t>
  </si>
  <si>
    <t>20022 N. 31ST AVENUE,</t>
  </si>
  <si>
    <t>623-492-3255</t>
  </si>
  <si>
    <t>AMGUARD INSURANCE COMPANY</t>
  </si>
  <si>
    <t>PO BOX AH,</t>
  </si>
  <si>
    <t>800-673-2465-4570</t>
  </si>
  <si>
    <t>100 AMICA WAY,</t>
  </si>
  <si>
    <t>800-652-6422-24145</t>
  </si>
  <si>
    <t>ANCHOR GENERAL INSURANCE COMPANY</t>
  </si>
  <si>
    <t>10256 MEANLEY DRIVE,</t>
  </si>
  <si>
    <t>858-527-3505</t>
  </si>
  <si>
    <t>5959 CENTRAL AVE. SUITE 200,</t>
  </si>
  <si>
    <t>ARAG INSURANCE COMPANY</t>
  </si>
  <si>
    <t>400 LOCUST STREET, SUITE 480,</t>
  </si>
  <si>
    <t>515-246-1200</t>
  </si>
  <si>
    <t>ARCH INDEMNITY INSURANCE COMPANY</t>
  </si>
  <si>
    <t>300 PLAZA THREE,</t>
  </si>
  <si>
    <t>201-743-4000</t>
  </si>
  <si>
    <t>ARCH MORTGAGE GUARANTY COMPANY</t>
  </si>
  <si>
    <t>3003 OAK ROAD,</t>
  </si>
  <si>
    <t>800-909-4264</t>
  </si>
  <si>
    <t>ARCH MORTGAGE INSURANCE COMPANY</t>
  </si>
  <si>
    <t>ARCH REINSURANCE COMPANY</t>
  </si>
  <si>
    <t>445 SOUTH STREET,SUITE 220, P.O. BOX 1988,</t>
  </si>
  <si>
    <t>973-889-6467</t>
  </si>
  <si>
    <t>ARGONAUT GREAT CENTRAL INSURANCE COMPANY</t>
  </si>
  <si>
    <t>P.O. BOX 469011,</t>
  </si>
  <si>
    <t>800-470-7958</t>
  </si>
  <si>
    <t>ARGONAUT INSURANCE COMPANY</t>
  </si>
  <si>
    <t>P. O. BOX 469011,</t>
  </si>
  <si>
    <t>ARGONAUT-MIDWEST INSURANCE COMPANY</t>
  </si>
  <si>
    <t>866-509-0314</t>
  </si>
  <si>
    <t>550 EISENHOWER ROAD,</t>
  </si>
  <si>
    <t>800-255-6792</t>
  </si>
  <si>
    <t>ARROWOOD INDEMNITY COMPANY</t>
  </si>
  <si>
    <t>3600 ARCO CORPORATE DRIVE,</t>
  </si>
  <si>
    <t>704-522-3031</t>
  </si>
  <si>
    <t>ARTISAN AND TRUCKERS CASUALTY COMPANY</t>
  </si>
  <si>
    <t>747 ALPHA DRIVE,</t>
  </si>
  <si>
    <t>1-800-776-4737</t>
  </si>
  <si>
    <t>ASCENDANT COMMERCIAL INSURANCE, INC.</t>
  </si>
  <si>
    <t>2199 PONCE DE LEON BLVD, STE 500,</t>
  </si>
  <si>
    <t>305-820-4360</t>
  </si>
  <si>
    <t>ASHMERE INSURANCE COMPANY</t>
  </si>
  <si>
    <t>628 HEBRON AVENUE, SUITE 106,</t>
  </si>
  <si>
    <t>860-368-2000</t>
  </si>
  <si>
    <t>ASPEN AMERICAN INSURANCE COMPANY</t>
  </si>
  <si>
    <t>175 CAPITAL BOULEVARD, SUITE 300,</t>
  </si>
  <si>
    <t>860-760-7770</t>
  </si>
  <si>
    <t>ASSOCIATED INDUSTRIES INSURANCE COMPANY, INC.</t>
  </si>
  <si>
    <t>903 N.W. 65TH STREET, SUITE 300,</t>
  </si>
  <si>
    <t>561-962-9261</t>
  </si>
  <si>
    <t>ASSOCIATION CASUALTY INSURANCE COMPANY</t>
  </si>
  <si>
    <t>P.O. BOX 618,</t>
  </si>
  <si>
    <t>573-777-4039-</t>
  </si>
  <si>
    <t>ASSURANCE COMPANY OF AMERICA</t>
  </si>
  <si>
    <t>ASSURANCEAMERICA INSURANCE COMPANY</t>
  </si>
  <si>
    <t>5500 INTERSTATE NORTH PARKWAY, SUITE 600,</t>
  </si>
  <si>
    <t>770-952-0200-6215</t>
  </si>
  <si>
    <t>ASSURED GUARANTY CORP.</t>
  </si>
  <si>
    <t>31 W 52ND STREET,</t>
  </si>
  <si>
    <t>212-974-0100</t>
  </si>
  <si>
    <t>ASSURED GUARANTY MUNICIPAL CORP.</t>
  </si>
  <si>
    <t>31 WEST 52ND ST.,</t>
  </si>
  <si>
    <t>ATAIN INSURANCE COMPANY</t>
  </si>
  <si>
    <t>30833 NORTHWESTERN HWY., SUITE 220,</t>
  </si>
  <si>
    <t>248-539-6047</t>
  </si>
  <si>
    <t>1051 TEXAS STREET,</t>
  </si>
  <si>
    <t>781-332-7356</t>
  </si>
  <si>
    <t>ATRADIUS TRADE CREDIT INSURANCE, INC.</t>
  </si>
  <si>
    <t>230 SCHILLING CIRCLE, SUITE 240,</t>
  </si>
  <si>
    <t>410-568-3855</t>
  </si>
  <si>
    <t>ATX PREMIER INSURANCE COMPANY</t>
  </si>
  <si>
    <t>800 OVERLOOK III,  2859 PACES FERRY ROAD,</t>
  </si>
  <si>
    <t>972.663.8913</t>
  </si>
  <si>
    <t>AUSTIN MUTUAL INSURANCE COMPANY</t>
  </si>
  <si>
    <t>15490 101ST AVE N,</t>
  </si>
  <si>
    <t>763-657-8614</t>
  </si>
  <si>
    <t>14055 RIVEREDGE DRIVE, SUITE 500,</t>
  </si>
  <si>
    <t>813-632-7317</t>
  </si>
  <si>
    <t>AUTO CLUB SOUTH INSURANCE COMPANY</t>
  </si>
  <si>
    <t>6101 ANACAPRI BOULEVARD,</t>
  </si>
  <si>
    <t>517-323-1200</t>
  </si>
  <si>
    <t>AUTOMOBILE INSURANCE COMPANY OF HARTFORD, CT</t>
  </si>
  <si>
    <t>1101 E CUMBERLAND AVE,</t>
  </si>
  <si>
    <t>813-514-0333</t>
  </si>
  <si>
    <t>AVEMCO INSURANCE COMPANY</t>
  </si>
  <si>
    <t>13403 NORTHWEST FREEWAY,</t>
  </si>
  <si>
    <t>713-462-1000</t>
  </si>
  <si>
    <t>AXA ART INSURANCE CORPORATION</t>
  </si>
  <si>
    <t>3 WEST 35TH STREET,</t>
  </si>
  <si>
    <t>212-415-8427</t>
  </si>
  <si>
    <t>AXA INSURANCE COMPANY</t>
  </si>
  <si>
    <t>125 BROAD STREET,</t>
  </si>
  <si>
    <t>212-658-8746</t>
  </si>
  <si>
    <t>AXIS INSURANCE COMPANY</t>
  </si>
  <si>
    <t>11680 GREAT OAKS WAY, STE. 500,</t>
  </si>
  <si>
    <t>678-746-9420</t>
  </si>
  <si>
    <t>AXIS REINSURANCE COMPANY</t>
  </si>
  <si>
    <t>11680 GREAT OAKS WAY, SUITE 500,</t>
  </si>
  <si>
    <t>AXIS SPECIALTY INSURANCE COMPANY</t>
  </si>
  <si>
    <t>BALBOA INSURANCE COMPANY</t>
  </si>
  <si>
    <t>3349 MICHELSON DRIVE, SUITE 200,</t>
  </si>
  <si>
    <t>980-683-3819</t>
  </si>
  <si>
    <t>BANKERS INSURANCE COMPANY</t>
  </si>
  <si>
    <t>11101 ROOSEVELT BLVD. N,</t>
  </si>
  <si>
    <t>727-823-4000-4112</t>
  </si>
  <si>
    <t>BANKERS STANDARD FIRE AND MARINE COMPANY</t>
  </si>
  <si>
    <t>BANKERS STANDARD INSURANCE COMPANY</t>
  </si>
  <si>
    <t>BAR PLAN MUTUAL INSURANCE COMPANY (THE)</t>
  </si>
  <si>
    <t>1717 HIDDEN CREEK COURT,</t>
  </si>
  <si>
    <t>314-965-3333-131</t>
  </si>
  <si>
    <t>BCS INSURANCE COMPANY</t>
  </si>
  <si>
    <t>2 MID AMERICA PLAZA, SUITE 200,</t>
  </si>
  <si>
    <t>630-472-7749</t>
  </si>
  <si>
    <t>BEAZLEY INSURANCE COMPANY, INC.</t>
  </si>
  <si>
    <t>30 BATTERSON PARK ROAD,</t>
  </si>
  <si>
    <t>860-677-3700</t>
  </si>
  <si>
    <t>BEDIVERE INSURANCE COMPANY</t>
  </si>
  <si>
    <t>1880 JFK BOULEVARD, STE 801,</t>
  </si>
  <si>
    <t>215-665-5000-312</t>
  </si>
  <si>
    <t>BENCHMARK INSURANCE COMPANY</t>
  </si>
  <si>
    <t>100 LAKE STREET WEST,</t>
  </si>
  <si>
    <t>952-974-2248</t>
  </si>
  <si>
    <t>BERKLEY INSURANCE COMPANY</t>
  </si>
  <si>
    <t>475 STEAMBOAT ROAD,</t>
  </si>
  <si>
    <t>515-473-3174</t>
  </si>
  <si>
    <t>BERKLEY NATIONAL INSURANCE COMPANY</t>
  </si>
  <si>
    <t>222 LAS COLINAS BLVD. W., SUITE 1300,</t>
  </si>
  <si>
    <t>972-719-2400</t>
  </si>
  <si>
    <t>BERKLEY REGIONAL INSURANCE COMPANY</t>
  </si>
  <si>
    <t>11201 DOUGLAS AVENUE,</t>
  </si>
  <si>
    <t>515-473-3335</t>
  </si>
  <si>
    <t>BERKSHIRE HATHAWAY ASSURANCE CORPORATION</t>
  </si>
  <si>
    <t>100 FIRST STAMFORD PLACE,</t>
  </si>
  <si>
    <t>203-363-5211</t>
  </si>
  <si>
    <t>BERKSHIRE HATHAWAY DIRECT INSURANCE COMPANY</t>
  </si>
  <si>
    <t>3024 HARNEY STREET,</t>
  </si>
  <si>
    <t>866-720-7861</t>
  </si>
  <si>
    <t>BERKSHIRE HATHAWAY HOMESTATE INSURANCE COMPANY</t>
  </si>
  <si>
    <t>1314 DOUGLAS STREET,</t>
  </si>
  <si>
    <t>(402) 393-7255</t>
  </si>
  <si>
    <t>BERKSHIRE HATHAWAY SPECIALTY INSURANCE COMPANY</t>
  </si>
  <si>
    <t>BITCO GENERAL INSURANCE CORPORATION</t>
  </si>
  <si>
    <t>320 - 18TH STREET,</t>
  </si>
  <si>
    <t>309-732-0300</t>
  </si>
  <si>
    <t>BITCO NATIONAL INSURANCE COMPANY</t>
  </si>
  <si>
    <t>BLUESHORE INSURANCE COMPANY</t>
  </si>
  <si>
    <t>4020 E. INDIAN SCHOOL ROAD,</t>
  </si>
  <si>
    <t>602-667-2532</t>
  </si>
  <si>
    <t>BOND SAFEGUARD INSURANCE COMPANY</t>
  </si>
  <si>
    <t>12890 LEBANON ROAD,</t>
  </si>
  <si>
    <t>615-553-9412-</t>
  </si>
  <si>
    <t>BOSTON INDEMNITY COMPANY</t>
  </si>
  <si>
    <t>978-984-5783-</t>
  </si>
  <si>
    <t>BRIDGEFIELD CASUALTY INSURANCE COMPANY</t>
  </si>
  <si>
    <t>2310 COMMERCE POINT DRIVE,</t>
  </si>
  <si>
    <t>863-606-7326</t>
  </si>
  <si>
    <t>BRIDGEFIELD EMPLOYERS INSURANCE COMPANY</t>
  </si>
  <si>
    <t>BRIERFIELD INSURANCE COMPANY</t>
  </si>
  <si>
    <t>6300 UNIVERSITY PARKWAY,</t>
  </si>
  <si>
    <t>800-226-3224-7632</t>
  </si>
  <si>
    <t>BRISTOL WEST INSURANCE COMPANY</t>
  </si>
  <si>
    <t>4680 WILSHIRE BOULEVARD,</t>
  </si>
  <si>
    <t>BROTHERHOOD MUTUAL INSURANCE COMPANY</t>
  </si>
  <si>
    <t>6400 BROTHERHOOD WAY,</t>
  </si>
  <si>
    <t>260-482-8668</t>
  </si>
  <si>
    <t>BUILD AMERICA MUTUAL ASSURANCE COMPANY</t>
  </si>
  <si>
    <t>200 LIBERTY ST., 27TH FLOOR,</t>
  </si>
  <si>
    <t>212-365-7561-</t>
  </si>
  <si>
    <t>BUILDERS MUTUAL INSURANCE COMPANY</t>
  </si>
  <si>
    <t>5580 CENTERVIEW DRIVE,</t>
  </si>
  <si>
    <t>919-227-0362-</t>
  </si>
  <si>
    <t>BUSINESSFIRST INSURANCE COMPANY</t>
  </si>
  <si>
    <t>863-665-6060</t>
  </si>
  <si>
    <t>CALIFORNIA CASUALTY INSURANCE COMPANY</t>
  </si>
  <si>
    <t>1900 ALAMEDA DE LAS PULGAS,</t>
  </si>
  <si>
    <t>800-800-9410</t>
  </si>
  <si>
    <t>CAMICO MUTUAL INSURANCE COMPANY</t>
  </si>
  <si>
    <t>1800 GATEWAY DRIVE, SUITE 300,</t>
  </si>
  <si>
    <t>650-378-6888</t>
  </si>
  <si>
    <t>CAMPMED CASUALTY &amp; INDEMNITY COMPANY, INC.</t>
  </si>
  <si>
    <t>CANAL INSURANCE COMPANY</t>
  </si>
  <si>
    <t>400 EAST STONE AVE,</t>
  </si>
  <si>
    <t>864-242-5365</t>
  </si>
  <si>
    <t>1300 SAWGRASS CORPORATE PARKWAY, SUITE 300,</t>
  </si>
  <si>
    <t>954-331-4800-</t>
  </si>
  <si>
    <t>CAPITOL INDEMNITY CORPORATION</t>
  </si>
  <si>
    <t>1600 ASPEN COMMONS,</t>
  </si>
  <si>
    <t>608-829-7064</t>
  </si>
  <si>
    <t>2255 KILLEARN CENTER BOULEVARD,,</t>
  </si>
  <si>
    <t>850-521-0742</t>
  </si>
  <si>
    <t>CAROLINA CASUALTY INSURANCE COMPANY</t>
  </si>
  <si>
    <t>4600 TOUCHTON RD E, BLDG 100 SUITE 400,</t>
  </si>
  <si>
    <t>904-363-0900</t>
  </si>
  <si>
    <t>CASTLEPOINT FLORIDA INSURANCE COMPANY</t>
  </si>
  <si>
    <t>59 MAIDEN LANE, 38TH FLOOR,</t>
  </si>
  <si>
    <t>212-655-2000</t>
  </si>
  <si>
    <t>CASTLEPOINT NATIONAL INSURANCE COMPANY</t>
  </si>
  <si>
    <t>HARBORSIDE FINANCIAL CENTER, 800 PLAZA TWO, 8TH FL,</t>
  </si>
  <si>
    <t>201-291-7405</t>
  </si>
  <si>
    <t>CATERPILLAR INSURANCE COMPANY</t>
  </si>
  <si>
    <t>2120 WEST END AVENUE,</t>
  </si>
  <si>
    <t>800-248-4228-</t>
  </si>
  <si>
    <t>CATLIN INDEMNITY COMPANY</t>
  </si>
  <si>
    <t>3340 PEACHTREE RD. NE, SUITE 2950,</t>
  </si>
  <si>
    <t>203-964-3466</t>
  </si>
  <si>
    <t>CATLIN INSURANCE COMPANY, INC.</t>
  </si>
  <si>
    <t>3340 PEACHTREE RD NE, SUITE 2950,</t>
  </si>
  <si>
    <t>CENSTAT CASUALTY COMPANY</t>
  </si>
  <si>
    <t>1212 NORTH 96TH STREET,</t>
  </si>
  <si>
    <t>888-453-5124</t>
  </si>
  <si>
    <t>5391 LAKEWOOD RANCH BLVD., SUITE 303,</t>
  </si>
  <si>
    <t>941-870-0204-205</t>
  </si>
  <si>
    <t>CENTRAL STATES INDEMNITY COMPANY OF OMAHA</t>
  </si>
  <si>
    <t>1941 SOUTH 42ND STREET,</t>
  </si>
  <si>
    <t>402-997-8121</t>
  </si>
  <si>
    <t>CENTRE INSURANCE COMPANY</t>
  </si>
  <si>
    <t>1 LIBERTY PLAZA, 165 BROADWAY,</t>
  </si>
  <si>
    <t>212-859-2715</t>
  </si>
  <si>
    <t>CENTURION CASUALTY COMPANY</t>
  </si>
  <si>
    <t>800 WALNUT STREET,</t>
  </si>
  <si>
    <t>515-557-7629</t>
  </si>
  <si>
    <t>16650 SHERMAN WAY,</t>
  </si>
  <si>
    <t>818-760-0880-2296</t>
  </si>
  <si>
    <t>CHEROKEE INSURANCE COMPANY</t>
  </si>
  <si>
    <t>34200 MOUND ROAD,</t>
  </si>
  <si>
    <t>800-201-0450-3474</t>
  </si>
  <si>
    <t>CHICAGO INSURANCE COMPANY</t>
  </si>
  <si>
    <t>CHUBB INDEMNITY INSURANCE COMPANY</t>
  </si>
  <si>
    <t>202 HALL'S MILL ROAD,</t>
  </si>
  <si>
    <t>908-572-5343</t>
  </si>
  <si>
    <t>CHUBB NATIONAL INSURANCE COMPANY</t>
  </si>
  <si>
    <t>CHURCH INSURANCE COMPANY</t>
  </si>
  <si>
    <t>19 EAST 34TH STREET,</t>
  </si>
  <si>
    <t>212-592-1831</t>
  </si>
  <si>
    <t>3000 SCHUSTER LANE,</t>
  </si>
  <si>
    <t>715-536-5577-4124</t>
  </si>
  <si>
    <t>CIM INSURANCE CORPORATION</t>
  </si>
  <si>
    <t>300 GALLERIA OFFICENTRE,</t>
  </si>
  <si>
    <t>248-263-6954</t>
  </si>
  <si>
    <t>CINCINNATI CASUALTY COMPANY</t>
  </si>
  <si>
    <t>6200 SOUTH GILMORE ROAD,</t>
  </si>
  <si>
    <t>513-870-2000-4938</t>
  </si>
  <si>
    <t>513-870-2000-4414</t>
  </si>
  <si>
    <t>513-870-2646</t>
  </si>
  <si>
    <t>CLARENDON NATIONAL INSURANCE COMPANY</t>
  </si>
  <si>
    <t>411 5TH AVENUE,</t>
  </si>
  <si>
    <t>212-790-9715</t>
  </si>
  <si>
    <t>COFACE NORTH AMERICA INSURANCE COMPANY</t>
  </si>
  <si>
    <t>50 MILLSTONE ROAD;  BLDG100; SUITE 360,</t>
  </si>
  <si>
    <t>609-469-0400</t>
  </si>
  <si>
    <t>COLONIAL AMERICAN CASUALTY AND SURETY COMPANY</t>
  </si>
  <si>
    <t>COLONIAL SURETY COMPANY</t>
  </si>
  <si>
    <t>123 TICE BOULEVARD, SUITE 250,</t>
  </si>
  <si>
    <t>201 573 8788</t>
  </si>
  <si>
    <t>COLONY SPECIALTY INSURANCE COMPANY</t>
  </si>
  <si>
    <t>8720 STONY POINT PKWY, SUITE 400,</t>
  </si>
  <si>
    <t>804-560-2000</t>
  </si>
  <si>
    <t>COLORADO CASUALTY INSURANCE COMPANY</t>
  </si>
  <si>
    <t>COLUMBIA INSURANCE COMPANY</t>
  </si>
  <si>
    <t>COMMERCE AND INDUSTRY INSURANCE COMPANY</t>
  </si>
  <si>
    <t>175 WATER STREET ,18TH FLOOR,</t>
  </si>
  <si>
    <t>COMMERCIAL CASUALTY INSURANCE COMPANY</t>
  </si>
  <si>
    <t>203-363-5200</t>
  </si>
  <si>
    <t>COMMERCIAL GUARANTY INSURANCE COMPANY</t>
  </si>
  <si>
    <t>ONE TOWER SQUARE, 5MS,</t>
  </si>
  <si>
    <t>860-277-1561</t>
  </si>
  <si>
    <t>COMMONWEALTH INSURANCE COMPANY OF AMERICA</t>
  </si>
  <si>
    <t>COMP OPTIONS INSURANCE COMPANY, INC. DBA OPTACOMP</t>
  </si>
  <si>
    <t>5011 GATE PARKWAY BLDG 100, STE 100,</t>
  </si>
  <si>
    <t>COMPUTER INSURANCE COMPANY</t>
  </si>
  <si>
    <t>76 ST. PAUL STREET, STE 500,</t>
  </si>
  <si>
    <t>802-264-4718</t>
  </si>
  <si>
    <t>CONSTITUTION INSURANCE COMPANY</t>
  </si>
  <si>
    <t>PO BOX 8424,</t>
  </si>
  <si>
    <t>866-705-5000</t>
  </si>
  <si>
    <t>CONTINENTAL HERITAGE INSURANCE COMPANY</t>
  </si>
  <si>
    <t>6140 PARKLAND BLVD, STE 321,</t>
  </si>
  <si>
    <t>440-229-3401</t>
  </si>
  <si>
    <t>CONTINENTAL INDEMNITY COMPANY</t>
  </si>
  <si>
    <t>10805 OLD MILL ROAD,</t>
  </si>
  <si>
    <t>402-827-3424</t>
  </si>
  <si>
    <t>CONTRACTORS BONDING &amp; INSURANCE COMPANY</t>
  </si>
  <si>
    <t>9025 N. LINDBERGH DRIVE,</t>
  </si>
  <si>
    <t>309-692-1000</t>
  </si>
  <si>
    <t>COREPOINTE INSURANCE COMPANY</t>
  </si>
  <si>
    <t>401 SOUTH OLD WOODWARD AVENUE, SUITE 300,</t>
  </si>
  <si>
    <t>248-731-0433</t>
  </si>
  <si>
    <t>CORNERSTONE NATIONAL INSURANCE COMPANY</t>
  </si>
  <si>
    <t>3100 FALLING LEAF COURT, SUITE 200,</t>
  </si>
  <si>
    <t>573-817-2481</t>
  </si>
  <si>
    <t>COURTESY INSURANCE COMPANY</t>
  </si>
  <si>
    <t>500 JIM MORAN BOULEVARD,</t>
  </si>
  <si>
    <t>954-429-2150</t>
  </si>
  <si>
    <t>CRESTBROOK INSURANCE COMPANY</t>
  </si>
  <si>
    <t>CRUM &amp; FORSTER INDEMNITY COMPANY</t>
  </si>
  <si>
    <t>305 MADISON AVENUE,</t>
  </si>
  <si>
    <t>973-490-6958</t>
  </si>
  <si>
    <t>CUMIS INSURANCE SOCIETY, INC.</t>
  </si>
  <si>
    <t>5910 MINERAL POINT ROAD,</t>
  </si>
  <si>
    <t>800-356-2644</t>
  </si>
  <si>
    <t>13901 SUTTON PARK DRIVE SOUTH, SUITE 310,</t>
  </si>
  <si>
    <t>904-371-2394</t>
  </si>
  <si>
    <t>DAILY UNDERWRITERS OF AMERICA</t>
  </si>
  <si>
    <t>1072 HARRISBURG PIKE,</t>
  </si>
  <si>
    <t>717-243-5757-</t>
  </si>
  <si>
    <t>DAIRYLAND INSURANCE COMPANY</t>
  </si>
  <si>
    <t>1800 NORTH POINT DRIVE,</t>
  </si>
  <si>
    <t>715-346-7527</t>
  </si>
  <si>
    <t>DEALERS ASSURANCE COMPANY</t>
  </si>
  <si>
    <t>240 NORTH FIFTH ST, SUITE 350,</t>
  </si>
  <si>
    <t>800-282-8913 ext 210</t>
  </si>
  <si>
    <t>DEERFIELD INSURANCE COMPANY</t>
  </si>
  <si>
    <t>TEN PARKWAY NORTH,</t>
  </si>
  <si>
    <t>847-572-6387</t>
  </si>
  <si>
    <t>DEPOSITORS INSURANCE COMPANY</t>
  </si>
  <si>
    <t>DEVELOPERS SURETY AND INDEMNITY COMPANY</t>
  </si>
  <si>
    <t>17771 COWAN SUITE 100,</t>
  </si>
  <si>
    <t>800-782-1546</t>
  </si>
  <si>
    <t>DIAMOND STATE INSURANCE COMPANY</t>
  </si>
  <si>
    <t>3 BALA PLZ, STE 300E,</t>
  </si>
  <si>
    <t>DIRECT GENERAL INSURANCE COMPANY</t>
  </si>
  <si>
    <t>15151 FLORIDA BOULEVARD,</t>
  </si>
  <si>
    <t>888-444-7335-6567</t>
  </si>
  <si>
    <t>DIRECT NATIONAL INSURANCE COMPANY</t>
  </si>
  <si>
    <t>800-627-8006</t>
  </si>
  <si>
    <t>DISCOVER PROPERTY &amp; CASUALTY INSURANCE COMPANY</t>
  </si>
  <si>
    <t>ONE TOWER SQUARE, 5 MS,</t>
  </si>
  <si>
    <t>DOCTORS COMPANY, AN INTERINSURANCE EXCHANGE (THE)</t>
  </si>
  <si>
    <t>DORINCO REINSURANCE COMPANY</t>
  </si>
  <si>
    <t>1320 WALDO AVE., SUITE 200,</t>
  </si>
  <si>
    <t>989-636-0047-</t>
  </si>
  <si>
    <t>EASTERN ADVANTAGE ASSURANCE COMPANY</t>
  </si>
  <si>
    <t>EASTERN ALLIANCE INSURANCE COMPANY</t>
  </si>
  <si>
    <t>EASTERN ATLANTIC INSURANCE COMPANY</t>
  </si>
  <si>
    <t>5300 DERRY STREET,</t>
  </si>
  <si>
    <t>717-561-4495-</t>
  </si>
  <si>
    <t>EASTGUARD INSURANCE COMPANY</t>
  </si>
  <si>
    <t>ECONOMY FIRE AND CASUALTY COMPANY</t>
  </si>
  <si>
    <t>9797 SPRINGBORO PIKE, SUITE 201,</t>
  </si>
  <si>
    <t>800-422-4272</t>
  </si>
  <si>
    <t>P.O. BOX 51329,</t>
  </si>
  <si>
    <t>866-568-8922-</t>
  </si>
  <si>
    <t>75 SAM FONZO DRIVE,</t>
  </si>
  <si>
    <t>800-227-2757</t>
  </si>
  <si>
    <t>2367 CENTERVILLE ROAD, 1ST FLOOR,</t>
  </si>
  <si>
    <t>EMC PROPERTY &amp; CASUALTY COMPANY</t>
  </si>
  <si>
    <t>717 MULBERRY STREET,</t>
  </si>
  <si>
    <t>515-345-7589</t>
  </si>
  <si>
    <t>EMPIRE FIRE AND MARINE INSURANCE COMPANY</t>
  </si>
  <si>
    <t>EMPLOYERS ASSURANCE COMPANY</t>
  </si>
  <si>
    <t>10375 PROFESSIONAL CIRCLE,</t>
  </si>
  <si>
    <t>775-327-2700</t>
  </si>
  <si>
    <t>EMPLOYERS COMPENSATION INSURANCE COMPANY</t>
  </si>
  <si>
    <t>EMPLOYERS FIRE INSURANCE COMPANY</t>
  </si>
  <si>
    <t>3 BATTERYMARCH PARK,</t>
  </si>
  <si>
    <t>781-322-7121-</t>
  </si>
  <si>
    <t>EMPLOYERS INSURANCE COMPANY OF NEVADA</t>
  </si>
  <si>
    <t>EMPLOYERS MUTUAL CASUALTY COMPANY</t>
  </si>
  <si>
    <t>EMPLOYERS PREFERRED INSURANCE COMPANY</t>
  </si>
  <si>
    <t>ENDURANCE REINSURANCE CORPORATION OF AMERICA</t>
  </si>
  <si>
    <t>4 MANHATTANVILLE ROAD,</t>
  </si>
  <si>
    <t>914-468-8602</t>
  </si>
  <si>
    <t>EQUITY INSURANCE COMPANY</t>
  </si>
  <si>
    <t>4315 LAKE SHORE DR STE J,</t>
  </si>
  <si>
    <t>254-776-4521- 3026</t>
  </si>
  <si>
    <t>ESSENT GUARANTY, INC.,</t>
  </si>
  <si>
    <t>101 SOUTH STRATFORD ROAD-SUITE 400,</t>
  </si>
  <si>
    <t>366-776-3704</t>
  </si>
  <si>
    <t>ESSENTIA INSURANCE COMPANY</t>
  </si>
  <si>
    <t>ESURANCE INSURANCE COMPANY</t>
  </si>
  <si>
    <t>3509 N. LOUISE AVENUE,</t>
  </si>
  <si>
    <t>800-378-7262</t>
  </si>
  <si>
    <t>ESURANCE PROPERTY &amp; CASUALTY INSURANCE COMPANY</t>
  </si>
  <si>
    <t>EULER HERMES NORTH AMERICA INSURANCE COMPANY</t>
  </si>
  <si>
    <t>800 RED BROOK BLVD,</t>
  </si>
  <si>
    <t>410-753-0718</t>
  </si>
  <si>
    <t>EVEREST NATIONAL INSURANCE COMPANY</t>
  </si>
  <si>
    <t>P.O. BOX 830,</t>
  </si>
  <si>
    <t>908-604-3145</t>
  </si>
  <si>
    <t>EVEREST REINSURANCE COMPANY</t>
  </si>
  <si>
    <t>P. O. BOX 830,</t>
  </si>
  <si>
    <t>908-604-3363</t>
  </si>
  <si>
    <t>EVERGREEN NATIONAL INDEMNITY COMPANY</t>
  </si>
  <si>
    <t>440-229-3420</t>
  </si>
  <si>
    <t>EVERSPAN FINANCIAL GUARANTEE CORP.</t>
  </si>
  <si>
    <t>EXCALIBUR REINSURANCE CORPORATION</t>
  </si>
  <si>
    <t>1880 JFK BOULEVARD, SUITE 801,</t>
  </si>
  <si>
    <t>215-665-5000-321</t>
  </si>
  <si>
    <t>EXCESS SHARE INSURANCE CORPORATION</t>
  </si>
  <si>
    <t>5656 FRANTZ RD.,</t>
  </si>
  <si>
    <t>614-764-1900</t>
  </si>
  <si>
    <t>EXECUTIVE RISK INDEMNITY INC.</t>
  </si>
  <si>
    <t>EXPLORER INSURANCE COMPANY</t>
  </si>
  <si>
    <t>11455 EL CAMINO REAL,</t>
  </si>
  <si>
    <t>858-350-2400-7394</t>
  </si>
  <si>
    <t>ONE LIBERTY PLAZA, 165 BROADWAY,</t>
  </si>
  <si>
    <t>212-365-2200</t>
  </si>
  <si>
    <t>FALLS LAKE NATIONAL INSURANCE COMPANY</t>
  </si>
  <si>
    <t>6131 FALLS OF NEUSE RD., SUITE 306,</t>
  </si>
  <si>
    <t>919-882-3560</t>
  </si>
  <si>
    <t>FARMERS INSURANCE EXCHANGE</t>
  </si>
  <si>
    <t>6301 OWENSMOUTH AVE,</t>
  </si>
  <si>
    <t>FARMERS MUTUAL HAIL INSURANCE COMPANY OF IOWA</t>
  </si>
  <si>
    <t>6785 WESTOWN PARKWAY,</t>
  </si>
  <si>
    <t>515-724-5007</t>
  </si>
  <si>
    <t>P.O. BOX 2450,</t>
  </si>
  <si>
    <t>FARMINGTON CASUALTY COMPANY</t>
  </si>
  <si>
    <t>FARMLAND MUTUAL INSURANCE COMPANY</t>
  </si>
  <si>
    <t>FCCI ADVANTAGE INSURANCE COMPANY</t>
  </si>
  <si>
    <t>941-907-7632</t>
  </si>
  <si>
    <t>FD INSURANCE COMPANY</t>
  </si>
  <si>
    <t>4651 SALISBURY RD STE 410,</t>
  </si>
  <si>
    <t>904-296-2887-</t>
  </si>
  <si>
    <t>FEDERATED MUTUAL INSURANCE COMPANY</t>
  </si>
  <si>
    <t>121 EAST PARK SQUARE,</t>
  </si>
  <si>
    <t>888-333-4949</t>
  </si>
  <si>
    <t>14050 N.W. 14TH STREET, SUITE 180,</t>
  </si>
  <si>
    <t>800-293-2532</t>
  </si>
  <si>
    <t>FEDERATED RURAL ELECTRIC INSURANCE EXCHANGE</t>
  </si>
  <si>
    <t>11875 WEST 85TH STREET,</t>
  </si>
  <si>
    <t>913-541-0150</t>
  </si>
  <si>
    <t>FEDERATED SERVICE INSURANCE COMPANY</t>
  </si>
  <si>
    <t>FFVA MUTUAL INSURANCE COMPANY</t>
  </si>
  <si>
    <t>P.O. BOX 948239,</t>
  </si>
  <si>
    <t>321-214-5300</t>
  </si>
  <si>
    <t>FHM INSURANCE COMPANY</t>
  </si>
  <si>
    <t>4601 TOUCHTON RD. E. BLDG. 300 SUITE 3150,</t>
  </si>
  <si>
    <t>904-724-9890-</t>
  </si>
  <si>
    <t>FIDELITY AND GUARANTY INSURANCE COMPANY</t>
  </si>
  <si>
    <t>ONE TOWER SQUARE,</t>
  </si>
  <si>
    <t>FIDELITY AND GUARANTY INSURANCE UNDERWRITERS INC.</t>
  </si>
  <si>
    <t>FINANCIAL AMERICAN PROPERTY AND CASUALTY INSURANCE COMPANY</t>
  </si>
  <si>
    <t>12485 S.W. 137TH AVE., SUITE300,</t>
  </si>
  <si>
    <t>305-234-1771-5070</t>
  </si>
  <si>
    <t>FINANCIAL CASUALTY &amp; SURETY, INC.</t>
  </si>
  <si>
    <t>3131 EASTSIDE, SUITE 600,</t>
  </si>
  <si>
    <t>713-351-8443</t>
  </si>
  <si>
    <t>FINANCIAL PACIFIC INSURANCE COMPANY</t>
  </si>
  <si>
    <t>118 SECOND AVE SE,</t>
  </si>
  <si>
    <t>FIRE INSURANCE EXCHANGE</t>
  </si>
  <si>
    <t>FIRST ACCEPTANCE INSURANCE COMPANY, INC.</t>
  </si>
  <si>
    <t>3813 GREEN HILLS VILLAGE DRIVE,</t>
  </si>
  <si>
    <t>615-327-4888</t>
  </si>
  <si>
    <t>4 FIRST AMERICAN WAY,</t>
  </si>
  <si>
    <t>714-560-7856-7826</t>
  </si>
  <si>
    <t>FIRST COLONIAL INSURANCE COMPANY</t>
  </si>
  <si>
    <t>1776 AMERICAN HERITAGE LIFE DRIVE,</t>
  </si>
  <si>
    <t>904-992-1776</t>
  </si>
  <si>
    <t>FIRST DAKOTA INDEMNITY COMPANY</t>
  </si>
  <si>
    <t>300 CHERAPA PLACE, SUITE 401,</t>
  </si>
  <si>
    <t>800-732-1486-5002</t>
  </si>
  <si>
    <t>FIRST FINANCIAL INSURANCE COMPANY</t>
  </si>
  <si>
    <t>1101 CORRIDOR PARK BLVD, 0365-TN01P1,</t>
  </si>
  <si>
    <t>865-777-6366</t>
  </si>
  <si>
    <t>FIRST NONPROFIT INSURANCE COMPANY</t>
  </si>
  <si>
    <t>1 S. WACKER DRIVE, SUITE 2380,</t>
  </si>
  <si>
    <t>312-627-7711</t>
  </si>
  <si>
    <t>FIRST PROFESSIONALS INSURANCE COMPANY, INC</t>
  </si>
  <si>
    <t>FIRST PROTECTIVE INSURANCE COMPANY DBA FRONTLINE INSURANCE</t>
  </si>
  <si>
    <t>7131 BUSINESS PARK LANE, SUITE 300,</t>
  </si>
  <si>
    <t>407-444-5224 8104</t>
  </si>
  <si>
    <t>27599 RIVERVIEW CENTER BLVD., SUITE 100,</t>
  </si>
  <si>
    <t>239-495-4700</t>
  </si>
  <si>
    <t>5700 S.W. 34TH STREET,</t>
  </si>
  <si>
    <t>352-374-1555</t>
  </si>
  <si>
    <t>FLORIDA LAWYERS MUTUAL INSURANCE COMPANY</t>
  </si>
  <si>
    <t>541 E. MITCHELL HAMMOCK ROAD,</t>
  </si>
  <si>
    <t>800-633-6458</t>
  </si>
  <si>
    <t>P.O. BOX 50969,</t>
  </si>
  <si>
    <t>877-229-2244-</t>
  </si>
  <si>
    <t>4500 NW 27TH AVENUE, BUILDING C2,</t>
  </si>
  <si>
    <t>352-333-0160-4103</t>
  </si>
  <si>
    <t>FLORISTS' INSURANCE COMPANY</t>
  </si>
  <si>
    <t>P. O. BOX 428, #1 HORTICULTURAL LANE,</t>
  </si>
  <si>
    <t>800-851-7740</t>
  </si>
  <si>
    <t>FLORISTS' MUTUAL INSURANCE COMPANY</t>
  </si>
  <si>
    <t>FMH AG RISK INSURANCE COMPANY</t>
  </si>
  <si>
    <t>FOREMOST SIGNATURE INSURANCE COMPANY</t>
  </si>
  <si>
    <t>FORESTRY MUTUAL INSURANCE COMPANY</t>
  </si>
  <si>
    <t>P.O. BOX 19467,</t>
  </si>
  <si>
    <t>800-849-7788</t>
  </si>
  <si>
    <t>FORTRESS INSURANCE COMPANY</t>
  </si>
  <si>
    <t>6133 N. RIVER ROAD, SUITE 650,</t>
  </si>
  <si>
    <t>847-653-8453</t>
  </si>
  <si>
    <t>FRANK WINSTON CRUM INSURANCE COMPANY</t>
  </si>
  <si>
    <t>100 SOUTH MISSOURI AVENUE,</t>
  </si>
  <si>
    <t>727-799-1150</t>
  </si>
  <si>
    <t>FRANKENMUTH MUTUAL INSURANCE COMPANY</t>
  </si>
  <si>
    <t>ONE MUTUAL AVENUE,</t>
  </si>
  <si>
    <t>989-480-6355</t>
  </si>
  <si>
    <t>FREEDOM SPECIALTY INSURANCE COMPANY</t>
  </si>
  <si>
    <t>ONE WEST NATIONWIDE BLVD.,</t>
  </si>
  <si>
    <t>GALEN INSURANCE COMPANY</t>
  </si>
  <si>
    <t>231 SOUTH BEMISTON SUITE 1000,</t>
  </si>
  <si>
    <t>314-721-2366</t>
  </si>
  <si>
    <t>GARRISON PROPERTY AND CASUALTY INSURANCE COMPANY</t>
  </si>
  <si>
    <t>9800 FREDERICKSBURG ROAD,</t>
  </si>
  <si>
    <t>800-531-8111</t>
  </si>
  <si>
    <t>GATEWAY INSURANCE COMPANY</t>
  </si>
  <si>
    <t>150 NORTHWEST POINT BLVD, 3RD FLOOR,</t>
  </si>
  <si>
    <t>847-472-6700</t>
  </si>
  <si>
    <t>GEICO CASUALTY COMPANY</t>
  </si>
  <si>
    <t>5260 WESTERN AVENUE,</t>
  </si>
  <si>
    <t>800-841-3000</t>
  </si>
  <si>
    <t>GEICO GENERAL INSURANCE COMPANY</t>
  </si>
  <si>
    <t>GEICO INDEMNITY COMPANY</t>
  </si>
  <si>
    <t>GENERAL CASUALTY COMPANY OF WISCONSIN</t>
  </si>
  <si>
    <t>ONE GENERAL DRIVE,</t>
  </si>
  <si>
    <t>608-825-5950</t>
  </si>
  <si>
    <t>GENERAL REINSURANCE CORPORATION</t>
  </si>
  <si>
    <t>120 LONG RIDGE ROAD - LEGAL DEPT,</t>
  </si>
  <si>
    <t>203-328-6027</t>
  </si>
  <si>
    <t>GENERAL SECURITY NATIONAL INSURANCE COMPANY</t>
  </si>
  <si>
    <t>199  WATER STREET,  SUITE 2100,</t>
  </si>
  <si>
    <t>212-884-9003</t>
  </si>
  <si>
    <t>GENERAL STAR NATIONAL INSURANCE COMPANY</t>
  </si>
  <si>
    <t>120 LONG RIDGE ROAD,</t>
  </si>
  <si>
    <t>(203) 328-6514</t>
  </si>
  <si>
    <t>GENERALI - U. S. BRANCH</t>
  </si>
  <si>
    <t>7 WTC, 250 GREENWICH STREET,</t>
  </si>
  <si>
    <t>212-602-7600</t>
  </si>
  <si>
    <t>GENESIS INSURANCE COMPANY</t>
  </si>
  <si>
    <t>(203) 328-6079</t>
  </si>
  <si>
    <t>GENWORTH FINANCIAL ASSURANCE CORPORATION</t>
  </si>
  <si>
    <t>8325 SIX FORKS ROAD,</t>
  </si>
  <si>
    <t>919-846-4100</t>
  </si>
  <si>
    <t>GENWORTH MORTGAGE INSURANCE CORPORATION</t>
  </si>
  <si>
    <t>GENWORTH MORTGAGE INSURANCE CORPORATION OF NORTH CAROLINA</t>
  </si>
  <si>
    <t>GENWORTH RESIDENTIAL MORTGAGE INSURANCE CORPORATION OF NORTH CAROLINA</t>
  </si>
  <si>
    <t>GEORGIA CASUALTY AND SURETY COMPANY</t>
  </si>
  <si>
    <t>GLOBAL LIBERTY INSURANCE COMPANY OF NEW YORK</t>
  </si>
  <si>
    <t>68 SOUTH SERVICE ROAD, SUITE 450,</t>
  </si>
  <si>
    <t>GOVERNMENT EMPLOYEES INSURANCE COMPANY</t>
  </si>
  <si>
    <t>4075 SW 83 AVENUE,</t>
  </si>
  <si>
    <t>305-554-0353</t>
  </si>
  <si>
    <t>GRANITE RE, INC.</t>
  </si>
  <si>
    <t>14001 QUAILBROOK DRIVE,</t>
  </si>
  <si>
    <t>405-752-2600</t>
  </si>
  <si>
    <t>GRANITE STATE INSURANCE COMPANY</t>
  </si>
  <si>
    <t>GRAPHIC ARTS MUTUAL INSURANCE COMPANY</t>
  </si>
  <si>
    <t>180 GENESEE STREET,</t>
  </si>
  <si>
    <t>315-734-2654</t>
  </si>
  <si>
    <t>GRAY INSURANCE COMPANY (THE)</t>
  </si>
  <si>
    <t>3601 N I10 SERVICE ROAD WEST,</t>
  </si>
  <si>
    <t>(504) 888-7790</t>
  </si>
  <si>
    <t>301 E FOURTH STREET,</t>
  </si>
  <si>
    <t>800-972-3008</t>
  </si>
  <si>
    <t>GREAT AMERICAN CASUALTY INSURANCE COMPANY</t>
  </si>
  <si>
    <t>GREAT AMERICAN CONTEMPORARY INSURANCE COMPANY</t>
  </si>
  <si>
    <t>GREAT AMERICAN SECURITY INSURANCE COMPANY</t>
  </si>
  <si>
    <t>GREAT AMERICAN SPIRIT INSURANCE COMPANY</t>
  </si>
  <si>
    <t>GREAT DIVIDE INSURANCE COMPANY</t>
  </si>
  <si>
    <t>7233 EAST BUTHERUS DRIVE,</t>
  </si>
  <si>
    <t>480-951-0905-404</t>
  </si>
  <si>
    <t>GREAT MIDWEST INSURANCE COMPANY</t>
  </si>
  <si>
    <t>800 GESSNER, SUITE 600,</t>
  </si>
  <si>
    <t>713-935-4800-</t>
  </si>
  <si>
    <t>GREAT NORTHWEST  INSURANCE COMPANY</t>
  </si>
  <si>
    <t>332 MINNESOTA STREET, SUITE W1800,</t>
  </si>
  <si>
    <t>808-203-2425</t>
  </si>
  <si>
    <t>GREAT WEST CASUALTY COMPANY</t>
  </si>
  <si>
    <t>1100 WEST 29TH STREET,</t>
  </si>
  <si>
    <t>402-494-7397</t>
  </si>
  <si>
    <t>SEAVIEW HOUSE, 70 SEAVIEW AVENUE,</t>
  </si>
  <si>
    <t>GUARANTEE COMPANY OF NORTH AMERICA USA (THE)</t>
  </si>
  <si>
    <t>ONE TOWNE SQUARE, SUITE 1470,</t>
  </si>
  <si>
    <t>248-281-0281-66012</t>
  </si>
  <si>
    <t>GUARANTEE INSURANCE COMPANY</t>
  </si>
  <si>
    <t>401 E. LAS OLAS BLVD., SUITE 1540,</t>
  </si>
  <si>
    <t>954-556-1600</t>
  </si>
  <si>
    <t>1111 ASHWORTH ROAD,</t>
  </si>
  <si>
    <t>515-267-2315</t>
  </si>
  <si>
    <t>1501 LADY STREET,</t>
  </si>
  <si>
    <t>866-485-3004</t>
  </si>
  <si>
    <t>HALLMARK INSURANCE COMPANY</t>
  </si>
  <si>
    <t>800-866-0047</t>
  </si>
  <si>
    <t>HALLMARK NATIONAL INSURANCE COMPANY</t>
  </si>
  <si>
    <t>HAMILTON INSURANCE COMPANY</t>
  </si>
  <si>
    <t>600 COLLEGE ROAD EAST, SUITE 3500,</t>
  </si>
  <si>
    <t>609-349-7740</t>
  </si>
  <si>
    <t>HARCO NATIONAL INSURANCE COMPANY</t>
  </si>
  <si>
    <t>1701 GOLF ROAD, SUITE 1-600,</t>
  </si>
  <si>
    <t>919-833-1600</t>
  </si>
  <si>
    <t>HARLEYSVILLE INSURANCE COMPANY</t>
  </si>
  <si>
    <t>355 MAPLE AVENUE,</t>
  </si>
  <si>
    <t>215-256-5022</t>
  </si>
  <si>
    <t>HARLEYSVILLE PREFERRED INSURANCE COMPANY</t>
  </si>
  <si>
    <t>HARLEYSVILLE WORCESTER INSURANCE COMPANY</t>
  </si>
  <si>
    <t>215-256-5055</t>
  </si>
  <si>
    <t>HARTFORD ACCIDENT AND INDEMNITY COMPANY</t>
  </si>
  <si>
    <t>200 HOPMEADOW STREET,</t>
  </si>
  <si>
    <t>800-451-6944</t>
  </si>
  <si>
    <t>HARTFORD STEAM BOILER INSPECTION &amp; INS. COMPANY</t>
  </si>
  <si>
    <t>ONE STATE STREET,</t>
  </si>
  <si>
    <t>860-722-5321</t>
  </si>
  <si>
    <t>HARTFORD STEAM BOILER INSPECTION AND INSURANCE CO. OF CT (THE)</t>
  </si>
  <si>
    <t>860-722-5724</t>
  </si>
  <si>
    <t>HDI-GERLING AMERICA INSURANCE COMPANY</t>
  </si>
  <si>
    <t>161 N. CLARK STREET - 48TH FLOOR,</t>
  </si>
  <si>
    <t>312-456-6796</t>
  </si>
  <si>
    <t>HEALTH CARE INDEMNITY, INC.</t>
  </si>
  <si>
    <t>2515 PARK PLAZA,</t>
  </si>
  <si>
    <t>(615)344-5853</t>
  </si>
  <si>
    <t>HEALTHCARE UNDERWRITERS GROUP, INC.</t>
  </si>
  <si>
    <t>1250 SOUTH PINE ISLAND ROAD, SUITE 300,</t>
  </si>
  <si>
    <t>866-484-5715-</t>
  </si>
  <si>
    <t>HERITAGE CASUALTY INSURANCE COMPANY</t>
  </si>
  <si>
    <t>7101 COLLEGE BOULEVARD, SUITE 1400,</t>
  </si>
  <si>
    <t>913-982-3790-</t>
  </si>
  <si>
    <t>HERITAGE INDEMNITY COMPANY</t>
  </si>
  <si>
    <t>7125 WEST JEFFERSON AVENUE, SUITE 200,</t>
  </si>
  <si>
    <t>610-527-8283</t>
  </si>
  <si>
    <t>ERNIE GARATEIX,</t>
  </si>
  <si>
    <t>727-362-7205</t>
  </si>
  <si>
    <t>HIGHMARK CASUALTY INSURANCE COMPANY.</t>
  </si>
  <si>
    <t>120 FIFTH AVENUE, SUITE P6107,</t>
  </si>
  <si>
    <t>800-328-5433</t>
  </si>
  <si>
    <t>HISCOX  INSURANCE COMPANY INC.</t>
  </si>
  <si>
    <t>104 SOUTH MICHIGAN AVE., SUITE 600,</t>
  </si>
  <si>
    <t>312-380-5555-</t>
  </si>
  <si>
    <t>5300 WEST CYPRESS STREET, SUITE 100,</t>
  </si>
  <si>
    <t>813-405-3675</t>
  </si>
  <si>
    <t>ONE FEDERAL STREET, SUITE 400,</t>
  </si>
  <si>
    <t>330-777-7102</t>
  </si>
  <si>
    <t>#1 HORACE MANN PLAZA,</t>
  </si>
  <si>
    <t>800-999-1030</t>
  </si>
  <si>
    <t>HORACE MANN PROPERTY &amp; CASUALTY INSURANCE COMPANY</t>
  </si>
  <si>
    <t>HOUSING AUTHORITY PROPERTY INSURANCE, A MUTUAL COMPANY</t>
  </si>
  <si>
    <t>189 COMMERCE COURT,</t>
  </si>
  <si>
    <t>203-272-8220</t>
  </si>
  <si>
    <t>HOUSING ENTERPRISE INSURANCE COMPANY, INC.</t>
  </si>
  <si>
    <t>HUDSON INSURANCE COMPANY</t>
  </si>
  <si>
    <t>100 WILLIAM STREET, 5TH FLOOR,</t>
  </si>
  <si>
    <t>212-978-2876</t>
  </si>
  <si>
    <t>3500 PACKERLAND DRIVE,</t>
  </si>
  <si>
    <t>920.330.5150</t>
  </si>
  <si>
    <t>ILLINOIS INSURANCE COMPANY</t>
  </si>
  <si>
    <t>ILLINOIS NATIONAL INSURANCE COMPANY</t>
  </si>
  <si>
    <t>IMPERIAL FIRE AND CASUALTY INSURANCE COMPANY</t>
  </si>
  <si>
    <t>P O BOX 753,</t>
  </si>
  <si>
    <t>337-942-5691</t>
  </si>
  <si>
    <t>IMPERIUM INSURANCE COMPANY</t>
  </si>
  <si>
    <t>INDEPENDENCE AMERICAN INSURANCE COMPANY</t>
  </si>
  <si>
    <t>485 MADISON AVENUE, 14TH FLOOR,</t>
  </si>
  <si>
    <t>212-355-4141-3028</t>
  </si>
  <si>
    <t>INDIANA INSURANCE COMPANY</t>
  </si>
  <si>
    <t>INDIANA LUMBERMENS MUTUAL INSURANCE COMPANY</t>
  </si>
  <si>
    <t>2005 MARKET STREET, SUITE 1200,</t>
  </si>
  <si>
    <t>267-825-9336-</t>
  </si>
  <si>
    <t>INFINITY ASSURANCE INSURANCE COMPANY</t>
  </si>
  <si>
    <t>3700 COLONNADE PARKWAY, SUITE 600,</t>
  </si>
  <si>
    <t>205-588-3754</t>
  </si>
  <si>
    <t>INFINITY AUTO INSURANCE COMPANY</t>
  </si>
  <si>
    <t>INFINITY CASUALTY INSURANCE COMPANY</t>
  </si>
  <si>
    <t>INFINITY INDEMNITY INSURANCE COMPANY</t>
  </si>
  <si>
    <t>INFINITY INSURANCE COMPANY</t>
  </si>
  <si>
    <t>INFINITY SELECT INSURANCE COMPANY</t>
  </si>
  <si>
    <t>INFINITY STANDARD INSURANCE COMPANY</t>
  </si>
  <si>
    <t>INSURANCE COMPANY OF NORTH AMERICA</t>
  </si>
  <si>
    <t>INSURANCE COMPANY OF THE STATE OF PENNSYLVANIA</t>
  </si>
  <si>
    <t>INSURANCE COMPANY OF THE WEST</t>
  </si>
  <si>
    <t>INTEGON CASUALTY INSURANCE COMPANY</t>
  </si>
  <si>
    <t>5757 PHANTOM DRIVE, SUITE 200,</t>
  </si>
  <si>
    <t>314-493-7987</t>
  </si>
  <si>
    <t>INTEGON GENERAL INSURANCE CORPORATION</t>
  </si>
  <si>
    <t>INTEGON INDEMNITY CORPORATION</t>
  </si>
  <si>
    <t>INTEGON NATIONAL INSURANCE COMPANY</t>
  </si>
  <si>
    <t>INTEGON PREFERRED INSURANCE COMPANY</t>
  </si>
  <si>
    <t>INTERNATIONAL FIDELITY INSURANCE COMPANY</t>
  </si>
  <si>
    <t>ONE NEWARK CENTER,</t>
  </si>
  <si>
    <t>INTREPID INSURANCE COMPANY</t>
  </si>
  <si>
    <t>32255 NORTHWESTERN HWY;  SUITE 201,</t>
  </si>
  <si>
    <t>1-248-539-6673</t>
  </si>
  <si>
    <t>IRONSHORE INDEMNITY  INC.</t>
  </si>
  <si>
    <t>646-826-6610</t>
  </si>
  <si>
    <t>JEFFERSON INSURANCE COMPANY</t>
  </si>
  <si>
    <t>9950 MAYLAND DRIVE,</t>
  </si>
  <si>
    <t>800-497-4602</t>
  </si>
  <si>
    <t>JEWELERS MUTUAL INSURANCE COMPANY</t>
  </si>
  <si>
    <t>24 JEWELERS PARK DRIVE,</t>
  </si>
  <si>
    <t>920-521-2148-</t>
  </si>
  <si>
    <t>KEY RISK INSURANCE COMPANY</t>
  </si>
  <si>
    <t>7823 NATIONAL SERVICE ROAD,</t>
  </si>
  <si>
    <t>336-605-7320</t>
  </si>
  <si>
    <t>KINGSWAY AMIGO INSURANCE COMPANY</t>
  </si>
  <si>
    <t>3155 N.W. 77TH AVENUE,</t>
  </si>
  <si>
    <t>630-626-0735</t>
  </si>
  <si>
    <t>KNIGHTBROOK INSURANCE COMPANY</t>
  </si>
  <si>
    <t>4751 WILSHIRE BLVD., SUITE #111,</t>
  </si>
  <si>
    <t>323-692-8874-</t>
  </si>
  <si>
    <t>LAKEVIEW INSURANCE COMPANY</t>
  </si>
  <si>
    <t>LAMORAK INSURANCE COMPANY</t>
  </si>
  <si>
    <t>LANCER INDEMNITY COMPANY</t>
  </si>
  <si>
    <t>370 WEST PARK AVENUE,</t>
  </si>
  <si>
    <t>516-825-2800</t>
  </si>
  <si>
    <t>LANCER INSURANCE COMPANY</t>
  </si>
  <si>
    <t>516-431-4441</t>
  </si>
  <si>
    <t>LEXINGTON NATIONAL INSURANCE CORPORATION</t>
  </si>
  <si>
    <t>P.O. BOX 6098,</t>
  </si>
  <si>
    <t>410-625-0800-</t>
  </si>
  <si>
    <t>LEXON INSURANCE COMPANY</t>
  </si>
  <si>
    <t>LIBERTY AMERICAN INSURANCE COMPANY</t>
  </si>
  <si>
    <t>ONE BALA PLAZA, SUITE 100,</t>
  </si>
  <si>
    <t>610-617-7680</t>
  </si>
  <si>
    <t>LIBERTY AMERICAN SELECT INSURANCE COMPANY</t>
  </si>
  <si>
    <t>LIBERTY INSURANCE CORPORATION</t>
  </si>
  <si>
    <t>LIBERTY INSURANCE UNDERWRITERS INC.</t>
  </si>
  <si>
    <t>LIBERTY MUTUAL INSURANCE COMPANY</t>
  </si>
  <si>
    <t>LIBERTY MUTUAL MID-ATLANTIC INSURANCE COMPANY</t>
  </si>
  <si>
    <t>LION INSURANCE COMPANY</t>
  </si>
  <si>
    <t>2739 U.S. HIGHWAY 19 NORTH,</t>
  </si>
  <si>
    <t>727-682-6342</t>
  </si>
  <si>
    <t>LM GENERAL INSURANCE COMPANY</t>
  </si>
  <si>
    <t>LM INSURANCE CORPORATION</t>
  </si>
  <si>
    <t>LM PROPERTY AND CASUALTY INSURANCE COMPANY</t>
  </si>
  <si>
    <t>LYNDON PROPERTY INSURANCE COMPANY</t>
  </si>
  <si>
    <t>14755 NORTH OUTER FORTY RD., SUITE 400,</t>
  </si>
  <si>
    <t>800-950-6060</t>
  </si>
  <si>
    <t>LYNDON SOUTHERN INSURANCE COMPANY</t>
  </si>
  <si>
    <t>10151 DEERWOOD PARK BLVD, BLDG 100, SUITE 500,</t>
  </si>
  <si>
    <t>904-350-9660-8301</t>
  </si>
  <si>
    <t>MAG MUTUAL INSURANCE COMPANY</t>
  </si>
  <si>
    <t>3535 PIEDMONT RD NE BUILDING 14, SUITE 1000,</t>
  </si>
  <si>
    <t>404-842-5600</t>
  </si>
  <si>
    <t>MAIDEN REINSURANCE NORTH AMERICA  INC.</t>
  </si>
  <si>
    <t>6000 MIDLANTIC DRIVE, SUITE 200 SOUTH,</t>
  </si>
  <si>
    <t>856-359-2428</t>
  </si>
  <si>
    <t>MAIN STREET AMERICA ASSURANCE COMPANY</t>
  </si>
  <si>
    <t>55 WEST STREET,</t>
  </si>
  <si>
    <t>800-258-5310</t>
  </si>
  <si>
    <t>MAIN STREET AMERICA PROTECTION INSURANCE COMPANY</t>
  </si>
  <si>
    <t>MAJESTIC INSURANCE COMPANY</t>
  </si>
  <si>
    <t>2721 CITRUS ROAD STE B,</t>
  </si>
  <si>
    <t>916-503-6314</t>
  </si>
  <si>
    <t>MANUFACTURERS ALLIANCE INSURANCE COMPANY</t>
  </si>
  <si>
    <t>380 SENTRY PARKWAY,</t>
  </si>
  <si>
    <t>800-222-1780</t>
  </si>
  <si>
    <t>MAPFRE INSURANCE COMPANY OF FLORIDA</t>
  </si>
  <si>
    <t>5959 BLUE LAGOON DRIVE, SUITE 400,</t>
  </si>
  <si>
    <t>614-272-7845</t>
  </si>
  <si>
    <t>MARKEL AMERICAN INSURANCE COMPANY</t>
  </si>
  <si>
    <t>P.O. BOX 906,</t>
  </si>
  <si>
    <t>800-431-1270-3888</t>
  </si>
  <si>
    <t>MARKEL GLOBAL REINSURANCE COMPANY</t>
  </si>
  <si>
    <t>535 SPRINGFIELD AVENUE,</t>
  </si>
  <si>
    <t>908-630-2700</t>
  </si>
  <si>
    <t>4521 HIGHWOODS PARKWAY,</t>
  </si>
  <si>
    <t>MARYLAND CASUALTY COMPANY</t>
  </si>
  <si>
    <t>MAXUM CASUALTY INSURANCE COMPANY</t>
  </si>
  <si>
    <t>3655 NORTH POINT PARKWAY, SUITE # 500,</t>
  </si>
  <si>
    <t>678-597-4670</t>
  </si>
  <si>
    <t>MBIA INSURANCE CORPORATION</t>
  </si>
  <si>
    <t>1 MANHATTANVILE RD., SUITE 301,</t>
  </si>
  <si>
    <t>914-273-4545</t>
  </si>
  <si>
    <t>MEDICAL MUTUAL INSURANCE COMPANY OF NORTH CAROLINA</t>
  </si>
  <si>
    <t>700 SPRING FOREST ROAD, SUITE 400,</t>
  </si>
  <si>
    <t>919-878-7583</t>
  </si>
  <si>
    <t>MEDICAL PROTECTIVE COMPANY (THE)</t>
  </si>
  <si>
    <t>5814 REED ROAD,</t>
  </si>
  <si>
    <t>260-486-0796-</t>
  </si>
  <si>
    <t>MEDICUS INSURANCE COMPANY</t>
  </si>
  <si>
    <t>6034 WEST COURTYARD DRIVE, SUITE 310,</t>
  </si>
  <si>
    <t>717-791-1212-5550</t>
  </si>
  <si>
    <t>MEDMAL DIRECT INSURANCE COMPANY</t>
  </si>
  <si>
    <t>245 RIVERSIDE AVENUE, SUITE 550,</t>
  </si>
  <si>
    <t>904-482-4068</t>
  </si>
  <si>
    <t>MEDMARC CASUALTY INSURANCE COMPANY</t>
  </si>
  <si>
    <t>14280 PARK MEADOW DRIVE SUITE 300,</t>
  </si>
  <si>
    <t>703-652-1300-339</t>
  </si>
  <si>
    <t>MEMIC CASUALTY COMPANY</t>
  </si>
  <si>
    <t>261 COMMERCIAL STREET,</t>
  </si>
  <si>
    <t>207-791-3350</t>
  </si>
  <si>
    <t>MEMIC INDEMNITY COMPANY</t>
  </si>
  <si>
    <t>MENDOTA INSURANCE COMPANY</t>
  </si>
  <si>
    <t>150 PIERCE ROAD, SUITE 600,</t>
  </si>
  <si>
    <t>847-472-4853</t>
  </si>
  <si>
    <t>570-596-2036</t>
  </si>
  <si>
    <t>MERCHANTS BONDING COMPANY (MUTUAL)</t>
  </si>
  <si>
    <t>P.O BOX 14498,</t>
  </si>
  <si>
    <t>515-243-8171</t>
  </si>
  <si>
    <t>MERCHANTS NATIONAL BONDING INC</t>
  </si>
  <si>
    <t>MERCURY CASUALTY COMPANY</t>
  </si>
  <si>
    <t>1700 GREENBRIAR LANE,</t>
  </si>
  <si>
    <t>714-671-4704</t>
  </si>
  <si>
    <t>MERCURY INDEMNITY COMPANY OF AMERICA</t>
  </si>
  <si>
    <t>1901 ULMERTON ROAD,</t>
  </si>
  <si>
    <t>800-987-6000-63211</t>
  </si>
  <si>
    <t>MERCURY INSURANCE COMPANY OF FLORIDA</t>
  </si>
  <si>
    <t>727-561-4001</t>
  </si>
  <si>
    <t>MERIDIAN SECURITY INSURANCE COMPANY</t>
  </si>
  <si>
    <t>614-917-5740</t>
  </si>
  <si>
    <t>MERITPLAN INSURANCE COMPANY</t>
  </si>
  <si>
    <t>METROPOLITAN DIRECT PROPERTY AND CASUALTY INSURANCE COMPANY</t>
  </si>
  <si>
    <t>MGA INSURANCE COMPANY, INC.</t>
  </si>
  <si>
    <t>3333 LEE PARKWAY SUITE 1200,</t>
  </si>
  <si>
    <t>972-629-4461</t>
  </si>
  <si>
    <t>MGIC ASSURANCE CORPORATION</t>
  </si>
  <si>
    <t>250 EAST KILBOURN AVENUE,</t>
  </si>
  <si>
    <t>800-558-9900-2779</t>
  </si>
  <si>
    <t>MGIC INDEMNITY CORPORATION</t>
  </si>
  <si>
    <t>MIC GENERAL INSURANCE CORPORATION</t>
  </si>
  <si>
    <t>MIC PROPERTY &amp; CASUALTY INS. CORP.</t>
  </si>
  <si>
    <t>MICHIGAN COMMERCIAL INSURANCE MUTUAL</t>
  </si>
  <si>
    <t>1044 EASTBURY DRIVE,</t>
  </si>
  <si>
    <t>941-921-0634</t>
  </si>
  <si>
    <t>MID-CENTURY INSURANCE COMPANY</t>
  </si>
  <si>
    <t>MID-CONTINENT ASSURANCE COMPANY</t>
  </si>
  <si>
    <t>1437 SOUTH BOULDER DR.,</t>
  </si>
  <si>
    <t>918-587-7221</t>
  </si>
  <si>
    <t>MID-CONTINENT CASUALTY COMPANY</t>
  </si>
  <si>
    <t>MIDDLESEX INSURANCE COMPANY</t>
  </si>
  <si>
    <t>MIDVALE INDEMNITY COMPANY</t>
  </si>
  <si>
    <t>6000 AMERICAN PARKWAY,</t>
  </si>
  <si>
    <t>608-249-2111-30281</t>
  </si>
  <si>
    <t>MIDWEST EMPLOYERS CASUALTY COMPANY</t>
  </si>
  <si>
    <t>14755 NORTH OUTER FORTY DRIVE, SUITE 300,</t>
  </si>
  <si>
    <t>636-449-7000</t>
  </si>
  <si>
    <t>MINNESOTA LAWYERS MUTUAL INSURANCE COMPANY</t>
  </si>
  <si>
    <t>333 SOUTH 7TH STREET, SUITE 2200,</t>
  </si>
  <si>
    <t>612-341-4530</t>
  </si>
  <si>
    <t>15 INDEPENDENCE BLVD,</t>
  </si>
  <si>
    <t>908-604-2900</t>
  </si>
  <si>
    <t>7785 66TH STREET,</t>
  </si>
  <si>
    <t>14050 NW 14TH STREET, SUITE 180,</t>
  </si>
  <si>
    <t>MONROE GUARANTY INSURANCE COMPANY</t>
  </si>
  <si>
    <t>MONTGOMERY MUTUAL INSURANCE COMPANY</t>
  </si>
  <si>
    <t>MORTGAGE GUARANTY INSURANCE CORPORATION</t>
  </si>
  <si>
    <t>MOSAIC INSURANCE COMPANY</t>
  </si>
  <si>
    <t>212-658-8774</t>
  </si>
  <si>
    <t>MOTORS INSURANCE CORPORATION</t>
  </si>
  <si>
    <t>1000 112TH CIRCLE NORTH; SUITE 1400,</t>
  </si>
  <si>
    <t>727-202-1480-</t>
  </si>
  <si>
    <t>MUNICH REINSURANCE AMERICA, INC.</t>
  </si>
  <si>
    <t>609-243-4595</t>
  </si>
  <si>
    <t>MUNICIPAL ASSURANCE CORP</t>
  </si>
  <si>
    <t>NATIONAL AMERICAN INSURANCE COMPANY</t>
  </si>
  <si>
    <t>1010 MANVEL AVENUE,</t>
  </si>
  <si>
    <t>405-258-0804</t>
  </si>
  <si>
    <t>NATIONAL AMERICAN INSURANCE COMPANY OF CALIFORNIA</t>
  </si>
  <si>
    <t>444 WEST OCEAN BLVD. SUITE 1070,</t>
  </si>
  <si>
    <t>562-279-1300</t>
  </si>
  <si>
    <t>NATIONAL BUILDERS INSURANCE COMPANY</t>
  </si>
  <si>
    <t>NATIONAL CASUALTY COMPANY</t>
  </si>
  <si>
    <t>NATIONAL CONTINENTAL INSURANCE COMPANY</t>
  </si>
  <si>
    <t>625 ALPHA DRIVE,</t>
  </si>
  <si>
    <t>NATIONAL FIRE AND INDEMNITY EXCHANGE</t>
  </si>
  <si>
    <t>6030 BANCROFT,</t>
  </si>
  <si>
    <t>314-832-1118  -306</t>
  </si>
  <si>
    <t>NATIONAL GENERAL ASSURANCE COMPANY</t>
  </si>
  <si>
    <t>NATIONAL GENERAL INSURANCE COMPANY</t>
  </si>
  <si>
    <t>NATIONAL GENERAL INSURANCE ONLINE  INC.</t>
  </si>
  <si>
    <t>NATIONAL INDEMNITY COMPANY</t>
  </si>
  <si>
    <t>NATIONAL INDEMNITY COMPANY OF THE SOUTH</t>
  </si>
  <si>
    <t>NATIONAL INTERSTATE INSURANCE COMPANY</t>
  </si>
  <si>
    <t>3250 INTERSTATE DRIVE,</t>
  </si>
  <si>
    <t>330-659-8900  -1123</t>
  </si>
  <si>
    <t>NATIONAL LIABILITY &amp; FIRE INSURANCE COMPANY</t>
  </si>
  <si>
    <t>NATIONAL MORTGAGE INSURANCE CORPORATION</t>
  </si>
  <si>
    <t>2100 POWELL STREET, 12TH FLOOR,</t>
  </si>
  <si>
    <t>510-858-0466-</t>
  </si>
  <si>
    <t>NATIONAL PUBLIC FINANCE GUARANTEE CORP.</t>
  </si>
  <si>
    <t>1 MANHATTANVILLE ROAD, SUITE 301,</t>
  </si>
  <si>
    <t>914-765-3333</t>
  </si>
  <si>
    <t>NATIONAL SECURITY FIRE &amp; CASUALTY COMPANY</t>
  </si>
  <si>
    <t>661 EAST DAVIS STREET,</t>
  </si>
  <si>
    <t>334-897-2273</t>
  </si>
  <si>
    <t>NATIONAL SPECIALTY INSURANCE COMPANY</t>
  </si>
  <si>
    <t>1900 L. DON DODSON DR.,</t>
  </si>
  <si>
    <t>817-265-2000</t>
  </si>
  <si>
    <t>NATIONAL UNION FIRE INSURANCE CO. OF PITTSBURGH, PA</t>
  </si>
  <si>
    <t>NATIONWIDE AFFINITY INSURANCE COMPANY OF AMERICA</t>
  </si>
  <si>
    <t>NATIONWIDE AGRIBUSINESS INSURANCE COMPANY</t>
  </si>
  <si>
    <t>NATIONWIDE ASSURANCE COMPANY</t>
  </si>
  <si>
    <t>NATIONWIDE GENERAL INSURANCE COMPANY</t>
  </si>
  <si>
    <t>NATIONWIDE INSURANCE COMPANY OF AMERICA</t>
  </si>
  <si>
    <t>NATIONWIDE MUTUAL FIRE INSURANCE COMPANY</t>
  </si>
  <si>
    <t>NATIONWIDE MUTUAL INSURANCE COMPANY</t>
  </si>
  <si>
    <t>NATIONWIDE PROPERTY AND CASUALTY INSURANCE COMPANY</t>
  </si>
  <si>
    <t>NAU COUNTRY INSURANCE COMPANY</t>
  </si>
  <si>
    <t>763-427-3770</t>
  </si>
  <si>
    <t>NAVIGATORS INSURANCE COMPANY</t>
  </si>
  <si>
    <t>1375 EAST WOODFIELD ROAD, SUITE 720,</t>
  </si>
  <si>
    <t>847-285-9044</t>
  </si>
  <si>
    <t>NCMIC INSURANCE COMPANY</t>
  </si>
  <si>
    <t>14001 UNIVERSITY AVENUE,</t>
  </si>
  <si>
    <t>515-313-4566</t>
  </si>
  <si>
    <t>NEW ENGLAND INSURANCE COMPANY</t>
  </si>
  <si>
    <t>100 HIGH STREET, SUITE 800,</t>
  </si>
  <si>
    <t>617-526-7877</t>
  </si>
  <si>
    <t>NEW YORK MARINE AND GENERAL INSURANCE COMPANY</t>
  </si>
  <si>
    <t>412 MT. KEMBLE AVE.,</t>
  </si>
  <si>
    <t>973-532-1890-</t>
  </si>
  <si>
    <t>NGM INSURANCE COMPANY</t>
  </si>
  <si>
    <t>NORCAL MUTUAL INSURANCE COMPANY</t>
  </si>
  <si>
    <t>560 DAVIS STREET, SUITE 200,</t>
  </si>
  <si>
    <t>NORGUARD INSURANCE COMPANY</t>
  </si>
  <si>
    <t>NORMANDY INSURANCE COMPANY</t>
  </si>
  <si>
    <t>800 FAIRWAY DRIVE SUITE 160,</t>
  </si>
  <si>
    <t>954-617-6265-</t>
  </si>
  <si>
    <t>NORTH AMERICAN ELITE INSURANCE COMPANY</t>
  </si>
  <si>
    <t>650 ELM STREET,</t>
  </si>
  <si>
    <t>603-644-6600</t>
  </si>
  <si>
    <t>NORTH AMERICAN SPECIALTY INSURANCE COMPANY</t>
  </si>
  <si>
    <t>NORTH POINTE INSURANCE COMPANY</t>
  </si>
  <si>
    <t>28819 FRANKLIN ROAD,</t>
  </si>
  <si>
    <t>248-358-1171-3192</t>
  </si>
  <si>
    <t>NORTH RIVER INSURANCE COMPANY</t>
  </si>
  <si>
    <t>NORTHERN INSURANCE COMPANY OF NEW YORK</t>
  </si>
  <si>
    <t>NORTHLAND CASUALTY COMPANY</t>
  </si>
  <si>
    <t>NORTHLAND INSURANCE COMPANY</t>
  </si>
  <si>
    <t>OAK RIVER INSURANCE COMPANY</t>
  </si>
  <si>
    <t>OAKWOOD INSURANCE COMPANY</t>
  </si>
  <si>
    <t>OBI NATIONAL INSURANCE COMPANY</t>
  </si>
  <si>
    <t>OCCIDENTAL FIRE AND CASUALTY COMPANY OF NC</t>
  </si>
  <si>
    <t>702 OBERLIN ROAD,</t>
  </si>
  <si>
    <t>OCEAN HARBOR CASUALTY INSURANCE COMPANY</t>
  </si>
  <si>
    <t>2549 BARRINGTON CIRCLE,</t>
  </si>
  <si>
    <t>850-386-1115</t>
  </si>
  <si>
    <t>ODYSSEY REINSURANCE COMPANY</t>
  </si>
  <si>
    <t>300 FIRST STAMFORD PLACE,</t>
  </si>
  <si>
    <t>203-977-8082</t>
  </si>
  <si>
    <t>OHIO FARMERS INSURANCE COMPANY</t>
  </si>
  <si>
    <t>ONE PARK CIRCLE,</t>
  </si>
  <si>
    <t>330-887-6344</t>
  </si>
  <si>
    <t>OHIO INDEMNITY COMPANY</t>
  </si>
  <si>
    <t>250 E. BROAD 7TH FLOOR,</t>
  </si>
  <si>
    <t>614-228-2800</t>
  </si>
  <si>
    <t>OLD REPUBLIC GENERAL INSURANCE CORPORATION</t>
  </si>
  <si>
    <t>307 NORTH MICHIGAN AVENUE,</t>
  </si>
  <si>
    <t>312-346-8100</t>
  </si>
  <si>
    <t>OLD REPUBLIC INSURANCE COMPANY</t>
  </si>
  <si>
    <t>P O BOX 789,</t>
  </si>
  <si>
    <t>OLD REPUBLIC SECURITY ASSURANCE COMPANY</t>
  </si>
  <si>
    <t>OLD REPUBLIC SURETY COMPANY</t>
  </si>
  <si>
    <t>445 S. MOORLAND ROAD, SUITE 200,</t>
  </si>
  <si>
    <t>262-797-2644</t>
  </si>
  <si>
    <t>OLD UNITED CASUALTY COMPANY</t>
  </si>
  <si>
    <t>PO BOX 795,</t>
  </si>
  <si>
    <t>913-895-0428</t>
  </si>
  <si>
    <t>4200 NORTHCORP PARKWAY SUITE 400,</t>
  </si>
  <si>
    <t>561-231-5902</t>
  </si>
  <si>
    <t>7201 N.W. 11TH PLACE,</t>
  </si>
  <si>
    <t>352-333-1362</t>
  </si>
  <si>
    <t>OMNI INDEMNITY COMPANY</t>
  </si>
  <si>
    <t>2018 POWERS FERRY ROAD, SUITE 400,</t>
  </si>
  <si>
    <t>770-952-4500</t>
  </si>
  <si>
    <t>OMNI INSURANCE COMPANY</t>
  </si>
  <si>
    <t>ONECIS INSURANCE COMPANY</t>
  </si>
  <si>
    <t>330 LYNNWAY, SUITE 403,</t>
  </si>
  <si>
    <t>800-579-3444-</t>
  </si>
  <si>
    <t>OWNERS INSURANCE COMPANY</t>
  </si>
  <si>
    <t>PACIFIC EMPLOYERS INSURANCE COMPANY</t>
  </si>
  <si>
    <t>PACIFIC SPECIALTY INSURANCE COMPANY</t>
  </si>
  <si>
    <t>3601 HAVEN AVENUE,</t>
  </si>
  <si>
    <t>650-780-4800</t>
  </si>
  <si>
    <t>PACO ASSURANCE COMPANY, INC.</t>
  </si>
  <si>
    <t>3000 MERIDIAN BOULEVARD, SUITE 400,</t>
  </si>
  <si>
    <t>615-371-8776</t>
  </si>
  <si>
    <t>PALMETTO SURETY CORPORATION</t>
  </si>
  <si>
    <t>109 RIVER LANDING DR. SUITE 200,</t>
  </si>
  <si>
    <t>PARTNERRE AMERICA INSURANCE COMPANY</t>
  </si>
  <si>
    <t>ONE GREENWICH PLAZA,</t>
  </si>
  <si>
    <t>203-485-4287</t>
  </si>
  <si>
    <t>PARTNERRE INSURANCE COMPANY OF NEW YORK</t>
  </si>
  <si>
    <t>PATRIOT GENERAL INSURANCE COMPANY</t>
  </si>
  <si>
    <t>PEACHTREE CASUALTY INSURANCE COMPANY</t>
  </si>
  <si>
    <t>350 10TH AVENUE, STE 1400,</t>
  </si>
  <si>
    <t>619-702-7022</t>
  </si>
  <si>
    <t>PEAK PROPERTY AND CASUALTY INSURANCE CORP.</t>
  </si>
  <si>
    <t>PEERLESS INDEMNITY INSURANCE COMPANY</t>
  </si>
  <si>
    <t>PEERLESS INSURANCE COMPANY</t>
  </si>
  <si>
    <t>PELEUS INSURANCE COMPANY</t>
  </si>
  <si>
    <t>PENINSULAR SURETY COMPANY</t>
  </si>
  <si>
    <t>7005 NW 41ST STREET,</t>
  </si>
  <si>
    <t>305-591-0081-</t>
  </si>
  <si>
    <t>PENN MILLERS INSURANCE COMPANY</t>
  </si>
  <si>
    <t>PENNSYLVANIA INSURANCE COMPANY</t>
  </si>
  <si>
    <t>PENNSYLVANIA LUMBERMENS MUTUAL INSURANCE COMPANY</t>
  </si>
  <si>
    <t>PENNSYLVANIA MANUFACTURERS INDEMNITY COMPANY</t>
  </si>
  <si>
    <t>PENNSYLVANIA MANUFACTURERS' ASSOCIATION INS. CO.</t>
  </si>
  <si>
    <t>PENNSYLVANIA NATIONAL MUTUAL CASUALTY INSURANCE CO</t>
  </si>
  <si>
    <t>TWO NORTH SECOND STREET,</t>
  </si>
  <si>
    <t>717-234-4941</t>
  </si>
  <si>
    <t>18 PEOPLE'S TRUST WAY,</t>
  </si>
  <si>
    <t>561-988-9170</t>
  </si>
  <si>
    <t>PERMANENT GENERAL ASSURANCE CORPORATION</t>
  </si>
  <si>
    <t>2636 ELM HILL PIKE, SUITE 510,</t>
  </si>
  <si>
    <t>615-744-1221</t>
  </si>
  <si>
    <t>PETROLEUM CASUALTY COMPANY</t>
  </si>
  <si>
    <t>4550 DACOMA,</t>
  </si>
  <si>
    <t>800-323-4416</t>
  </si>
  <si>
    <t>PHARMACISTS MUTUAL INSURANCE COMPANY</t>
  </si>
  <si>
    <t>808 HIGHWAY 18 WEST,</t>
  </si>
  <si>
    <t>515-395-7261</t>
  </si>
  <si>
    <t>PHYSICIANS INSURANCE COMPANY</t>
  </si>
  <si>
    <t>361 E HILLSBORO BLVD,</t>
  </si>
  <si>
    <t>954-788-5453-</t>
  </si>
  <si>
    <t>PLANS' LIABILITY INSURANCE COMPANY</t>
  </si>
  <si>
    <t>PLATEAU CASUALTY INSURANCE COMPANY</t>
  </si>
  <si>
    <t>2701 NORTH MAIN STREET, P.O. BOX 7001,</t>
  </si>
  <si>
    <t>931-484-8411</t>
  </si>
  <si>
    <t>PLATTE RIVER INSURANCE COMPANY</t>
  </si>
  <si>
    <t>PLAZA INSURANCE COMPANY</t>
  </si>
  <si>
    <t>816-412-2861</t>
  </si>
  <si>
    <t>PODIATRY INSURANCE COMPANY OF AMERICA</t>
  </si>
  <si>
    <t>212-805-9700-8851</t>
  </si>
  <si>
    <t>PREFERRED PROFESSIONAL INSURANCE COMPANY</t>
  </si>
  <si>
    <t>11605 MIRACLE HILLS DRIVE, SUITE 200,</t>
  </si>
  <si>
    <t>402-392-1566</t>
  </si>
  <si>
    <t>PREMIER GROUP INSURANCE COMPANY</t>
  </si>
  <si>
    <t>100 EAST VINE STREET,</t>
  </si>
  <si>
    <t>615-278-1225-203</t>
  </si>
  <si>
    <t>1715 N WESTSHORE BLVD SUITE 930,</t>
  </si>
  <si>
    <t>813-286-3733</t>
  </si>
  <si>
    <t>PRIME PROPERTY &amp; CASUALTY INSURANCE INC.</t>
  </si>
  <si>
    <t>8722 SOUTH 300 WEST,</t>
  </si>
  <si>
    <t>801-304-5561</t>
  </si>
  <si>
    <t>PROASSURANCE CASUALTY COMPANY</t>
  </si>
  <si>
    <t>2600 PROFESSIONALS DRIVE,</t>
  </si>
  <si>
    <t>205-877-4400</t>
  </si>
  <si>
    <t>PROASSURANCE INDEMNITY COMPANY, INC.</t>
  </si>
  <si>
    <t>100 BROOKWOOD PLACE,</t>
  </si>
  <si>
    <t>PRODUCERS AGRICULTURE INSURANCE COMPANY</t>
  </si>
  <si>
    <t>901 WEST MAIN STREET,</t>
  </si>
  <si>
    <t>763-657-2526</t>
  </si>
  <si>
    <t>PROFESSIONALS ADVOCATE INSURANCE COMPANY</t>
  </si>
  <si>
    <t>225 INTERNATIONAL CIRCLE,</t>
  </si>
  <si>
    <t>410-785-0050-207</t>
  </si>
  <si>
    <t>PROFESSIONALS DIRECT INSURANCE COMPANY</t>
  </si>
  <si>
    <t>PROGRESSIVE ADVANCED INSURANCE COMPANY</t>
  </si>
  <si>
    <t>6300 WILSON MILLS ROAD, E61,</t>
  </si>
  <si>
    <t>PROGRESSIVE AMERICAN INSURANCE COMPANY</t>
  </si>
  <si>
    <t>6300 WILSON MILLS ROAD, W33,</t>
  </si>
  <si>
    <t>PROGRESSIVE BAYSIDE INSURANCE COMPANY</t>
  </si>
  <si>
    <t>PROGRESSIVE CASUALTY INSURANCE COMPANY</t>
  </si>
  <si>
    <t>6300 WILSON MILLS ROAD,</t>
  </si>
  <si>
    <t>PROGRESSIVE EXPRESS INSURANCE COMPANY</t>
  </si>
  <si>
    <t>PROGRESSIVE SELECT INSURANCE COMPANY</t>
  </si>
  <si>
    <t>4030 CRESCENT PARK DRIVE, BLDG. B,</t>
  </si>
  <si>
    <t>PROGRESSIVE SOUTHEASTERN INSURANCE COMPANY</t>
  </si>
  <si>
    <t>PROGRESSIVE SPECIALTY INSURANCE COMPANY</t>
  </si>
  <si>
    <t>PROTECTIVE INSURANCE COMPANY</t>
  </si>
  <si>
    <t>111 CONGRESSIONAL BLVD., SUITE 500,</t>
  </si>
  <si>
    <t>317-636-9800 -2596</t>
  </si>
  <si>
    <t>PROVIDENCE WASHINGTON INSURANCE COMPANY</t>
  </si>
  <si>
    <t>475 KILVERT STREET, SUITE 330,</t>
  </si>
  <si>
    <t>727-217-2908</t>
  </si>
  <si>
    <t>PUBLIC SERVICE INSURANCE COMPANY</t>
  </si>
  <si>
    <t>ONE PARK AVENUE,</t>
  </si>
  <si>
    <t>212-591-9285</t>
  </si>
  <si>
    <t>PURE INSURANCE COMPANY</t>
  </si>
  <si>
    <t>44 SOUTH BROADWAY,</t>
  </si>
  <si>
    <t>914-328-7388</t>
  </si>
  <si>
    <t>QBE REINSURANCE CORPORATION</t>
  </si>
  <si>
    <t>QUANTA INDEMNITY COMPANY</t>
  </si>
  <si>
    <t>40 FULTON STREET, SUITE 1200,</t>
  </si>
  <si>
    <t>212-373-1800</t>
  </si>
  <si>
    <t>R.V.I. AMERICA INSURANCE COMPANY</t>
  </si>
  <si>
    <t>177 BROAD STREET, NINTH FLOOR,</t>
  </si>
  <si>
    <t>203-975-2174</t>
  </si>
  <si>
    <t>RADIAN GUARANTY, INC.</t>
  </si>
  <si>
    <t>1601 MARKET STREET,</t>
  </si>
  <si>
    <t>800-523-1988</t>
  </si>
  <si>
    <t>RADIAN MORTGAGE ASSURANCE INC</t>
  </si>
  <si>
    <t>REGENT INSURANCE COMPANY</t>
  </si>
  <si>
    <t>RENAISSANCE REINSURANCE U.S. INC.</t>
  </si>
  <si>
    <t>140 BROADWAY, SUITE 4200,</t>
  </si>
  <si>
    <t>212-238-9600</t>
  </si>
  <si>
    <t>REPUBLIC INDEMNITY COMPANY OF AMERICA</t>
  </si>
  <si>
    <t>P.O. BOX 20036,</t>
  </si>
  <si>
    <t>818-382-1080</t>
  </si>
  <si>
    <t>REPUBLIC MORTGAGE INSURANCE COMPANY</t>
  </si>
  <si>
    <t>101 N. CHERRY STREET, SUITE 101,</t>
  </si>
  <si>
    <t>336-661-0015-4252</t>
  </si>
  <si>
    <t>REPUBLIC MORTGAGE INSURANCE COMPANY OF FLORIDA</t>
  </si>
  <si>
    <t>REPUBLIC MORTGAGE INSURANCE COMPANY OF NORTH CAROLINA</t>
  </si>
  <si>
    <t>RESPONSE WORLDWIDE DIRECT AUTO INSURANCE COMPANY</t>
  </si>
  <si>
    <t>RESPONSE WORLDWIDE INSURANCE COMPANY</t>
  </si>
  <si>
    <t>RESPONSIVE AUTO INSURANCE COMPANY (THE)</t>
  </si>
  <si>
    <t>8151 PETERS ROAD #1000,</t>
  </si>
  <si>
    <t>954-436-8800-</t>
  </si>
  <si>
    <t>RETAILFIRST INSURANCE COMPANY</t>
  </si>
  <si>
    <t>863-665-6060 x3680</t>
  </si>
  <si>
    <t>RIVERPORT INSURANCE COMPANY</t>
  </si>
  <si>
    <t>203-629-3071</t>
  </si>
  <si>
    <t>RLI INDEMNITY COMPANY</t>
  </si>
  <si>
    <t>309-692-1000-5848</t>
  </si>
  <si>
    <t>RLI INSURANCE COMPANY</t>
  </si>
  <si>
    <t>ROCHE SURETY AND CASUALTY COMPANY, INC.</t>
  </si>
  <si>
    <t>4107 N HIMES AVE 2ND FLOOR,</t>
  </si>
  <si>
    <t>813-623-5042</t>
  </si>
  <si>
    <t>ROCKWOOD CASUALTY INSURANCE COMPANY</t>
  </si>
  <si>
    <t>654 MAIN STREET,</t>
  </si>
  <si>
    <t>814-926-4661-5232</t>
  </si>
  <si>
    <t>RSUI INDEMNITY COMPANY</t>
  </si>
  <si>
    <t>945 E. PACES FERRY RD, SUITE 1800,</t>
  </si>
  <si>
    <t>404-231-2366</t>
  </si>
  <si>
    <t>RURAL COMMUNITY INSURANCE COMPANY</t>
  </si>
  <si>
    <t>3501 THURSTON AVENUE,</t>
  </si>
  <si>
    <t>763-323-2182</t>
  </si>
  <si>
    <t>SAFECO INSURANCE COMPANY OF AMERICA</t>
  </si>
  <si>
    <t>SAFECO INSURANCE COMPANY OF ILLINOIS</t>
  </si>
  <si>
    <t>SAFECO NATIONAL INSURANCE COMPANY</t>
  </si>
  <si>
    <t>12640 TELECOM DR,</t>
  </si>
  <si>
    <t>813-435-6379-</t>
  </si>
  <si>
    <t>SAFETY FIRST INSURANCE COMPANY</t>
  </si>
  <si>
    <t>1832 SCHUETZ ROAD,</t>
  </si>
  <si>
    <t>314-692-1338</t>
  </si>
  <si>
    <t>SAFETY NATIONAL CASUALTY CORPORATION</t>
  </si>
  <si>
    <t>SAFEWAY INSURANCE COMPANY</t>
  </si>
  <si>
    <t>790 PASQUINELLI DRIVE,</t>
  </si>
  <si>
    <t>630-887-8300</t>
  </si>
  <si>
    <t>SAMSUNG FIRE &amp; MARINE INSURANCE CO., LTD. (US BRANCH)</t>
  </si>
  <si>
    <t>105 CHALLENGER ROAD, 5TH FLOOR,</t>
  </si>
  <si>
    <t>201-543-2260-</t>
  </si>
  <si>
    <t>1000 SAWGRASS CORPORATE PKWY, SUITE 100,</t>
  </si>
  <si>
    <t>954-376-6868</t>
  </si>
  <si>
    <t>SCOTTSDALE INDEMNITY COMPANY</t>
  </si>
  <si>
    <t>SEABRIGHT INSURANCE COMPANY</t>
  </si>
  <si>
    <t>1501 4TH AVENUE SUITE 2700,</t>
  </si>
  <si>
    <t>206-269-8500</t>
  </si>
  <si>
    <t>SEAVIEW INSURANCE COMPANY</t>
  </si>
  <si>
    <t>1000 AVIARA PARKWAY, STE 300,</t>
  </si>
  <si>
    <t>760-692-9213</t>
  </si>
  <si>
    <t>SEAWORTHY INSURANCE COMPANY</t>
  </si>
  <si>
    <t>880 SOUTH PICKETT STREET,</t>
  </si>
  <si>
    <t>703-461-2878-3064</t>
  </si>
  <si>
    <t>SECURIAN CASUALTY COMPANY</t>
  </si>
  <si>
    <t>2960 RIVERSIDE DRIVE,</t>
  </si>
  <si>
    <t>478-314-3159</t>
  </si>
  <si>
    <t>SECURITY FIRST INSURANCE COMPANY DBA SECURITY FIRST FLORIDA</t>
  </si>
  <si>
    <t>140 SOUTH ATLANTIC AVENUE  SUITE 200,</t>
  </si>
  <si>
    <t>386-673-5308</t>
  </si>
  <si>
    <t>SECURITY NATIONAL INSURANCE COMPANY</t>
  </si>
  <si>
    <t>SELECT INSURANCE COMPANY</t>
  </si>
  <si>
    <t>40 WANTAGE AVENUE,</t>
  </si>
  <si>
    <t>973-948-1311</t>
  </si>
  <si>
    <t>SENECA INSURANCE COMPANY, INC.</t>
  </si>
  <si>
    <t>160 WATER STREET,</t>
  </si>
  <si>
    <t>212-277-3520</t>
  </si>
  <si>
    <t>SENTINEL INSURANCE COMPANY, LTD.</t>
  </si>
  <si>
    <t>1-800-451-6944</t>
  </si>
  <si>
    <t>SENTRUITY CASUALTY COMPANY</t>
  </si>
  <si>
    <t>1345 ENCLAVE PARKWAY,</t>
  </si>
  <si>
    <t>713-580-3100</t>
  </si>
  <si>
    <t>SENTRY CASUALTY COMPANY</t>
  </si>
  <si>
    <t>SENTRY INSURANCE A MUTUAL COMPANY</t>
  </si>
  <si>
    <t>SENTRY SELECT INSURANCE COMPANY</t>
  </si>
  <si>
    <t>SEVEN SEAS INSURANCE COMPANY, INC.</t>
  </si>
  <si>
    <t>5 EAST 11TH STREET,</t>
  </si>
  <si>
    <t>561-840-2955</t>
  </si>
  <si>
    <t>SFM MUTUAL INSURANCE COMPANY</t>
  </si>
  <si>
    <t>3500 AMERICAN BOULEVARD WEST, SUITE 700,</t>
  </si>
  <si>
    <t>952-838-4200</t>
  </si>
  <si>
    <t>SIRIUS AMERICA INSURANCE COMPANY</t>
  </si>
  <si>
    <t>140 BROADWAY - 32ND FLOOR,</t>
  </si>
  <si>
    <t>212-312-2500</t>
  </si>
  <si>
    <t>SOMPO JAPAN FIRE &amp; MARINE INSURANCE COMPANY OF AMERICA</t>
  </si>
  <si>
    <t>11405 NORTH COMMUNITY HOUSE RD, STE 600,</t>
  </si>
  <si>
    <t>212-416-1463</t>
  </si>
  <si>
    <t>SOMPO JAPAN INSURANCE COMPANY OF AMERICA</t>
  </si>
  <si>
    <t>704-759-2200</t>
  </si>
  <si>
    <t>SOUTHERN FARM BUREAU CASUALTY INSURANCE COMPANY</t>
  </si>
  <si>
    <t>P O BOX 1800,</t>
  </si>
  <si>
    <t>601-957-4489</t>
  </si>
  <si>
    <t>SOUTHERN FARM BUREAU PROPERTY INSURANCE COMPANY</t>
  </si>
  <si>
    <t>2255 KILLEARN CENTER BOULEVARD,</t>
  </si>
  <si>
    <t>850-521-3080</t>
  </si>
  <si>
    <t>2255 KILLEARN CENTER BLVD,</t>
  </si>
  <si>
    <t>SOUTHERN INSURANCE COMPANY</t>
  </si>
  <si>
    <t>5525 LBJ FREEWAY,</t>
  </si>
  <si>
    <t>972-788-6103</t>
  </si>
  <si>
    <t>816 A1A NORTH, SUITE 302,</t>
  </si>
  <si>
    <t>877-900-3971-</t>
  </si>
  <si>
    <t>SPARTA INSURANCE COMPANY</t>
  </si>
  <si>
    <t>185 ASYLUM STREET, CITYPLACE II,</t>
  </si>
  <si>
    <t>860-258-6550-</t>
  </si>
  <si>
    <t>6675 WESTWOOD BLVD., SUITE 360,</t>
  </si>
  <si>
    <t>407-226-8460-601</t>
  </si>
  <si>
    <t>ST. PAUL GUARDIAN INSURANCE COMPANY</t>
  </si>
  <si>
    <t>STANDARD FIRE INSURANCE COMPANY (THE)</t>
  </si>
  <si>
    <t>STANDARD GUARANTY INSURANCE COMPANY</t>
  </si>
  <si>
    <t>STAR CASUALTY INSURANCE COMPANY</t>
  </si>
  <si>
    <t>5539 SW 8 STREET,</t>
  </si>
  <si>
    <t>305-442-2276</t>
  </si>
  <si>
    <t>215 SHUMAN BLVD., SUITE 200,</t>
  </si>
  <si>
    <t>630-210-0355</t>
  </si>
  <si>
    <t>STARR INDEMNITY &amp; LIABILITY COMPANY</t>
  </si>
  <si>
    <t>399 PARK AVENUE, 8TH FLOOR,</t>
  </si>
  <si>
    <t>646-227-6611</t>
  </si>
  <si>
    <t>STATE AUTO PROPERTY &amp; CASUALTY INSURANCE COMPANY</t>
  </si>
  <si>
    <t>STATE AUTOMOBILE MUTUAL INSURANCE COMPANY</t>
  </si>
  <si>
    <t>STATE FARM FIRE AND CASUALTY COMPANY</t>
  </si>
  <si>
    <t>ONE STATE FARM PLAZA,</t>
  </si>
  <si>
    <t>309-766-6393</t>
  </si>
  <si>
    <t>STATE FARM GENERAL INSURANCE COMPANY</t>
  </si>
  <si>
    <t>STATE FARM MUTUAL AUTOMOBILE INSURANCE COMPANY</t>
  </si>
  <si>
    <t>STILLWATER INSURANCE COMPANY</t>
  </si>
  <si>
    <t>P. O. BOX 45126,</t>
  </si>
  <si>
    <t>904-997-7310-</t>
  </si>
  <si>
    <t>STONINGTON INSURANCE COMPANY</t>
  </si>
  <si>
    <t>5801 TENNYSON  PARKWAY  SUITE 600,</t>
  </si>
  <si>
    <t>972.664.7000</t>
  </si>
  <si>
    <t>STRATFORD INSURANCE COMPANY</t>
  </si>
  <si>
    <t>400 PARSON'S POND DRIVE,</t>
  </si>
  <si>
    <t>201-847-2874</t>
  </si>
  <si>
    <t>SU INSURANCE COMPANY</t>
  </si>
  <si>
    <t>9667 SOUTH 20TH STREET,</t>
  </si>
  <si>
    <t>414-281-1100-</t>
  </si>
  <si>
    <t>SUN SURETY INSURANCE COMPANY</t>
  </si>
  <si>
    <t>21 MAIN STREET,</t>
  </si>
  <si>
    <t>605-348-1000</t>
  </si>
  <si>
    <t>SUNZ INSURANCE COMPANY</t>
  </si>
  <si>
    <t>22 SARASOTA CENTER BLVD.,</t>
  </si>
  <si>
    <t>941-306-3077</t>
  </si>
  <si>
    <t>SURETEC INSURANCE COMPANY</t>
  </si>
  <si>
    <t>1330 POST OAK BLVD, SUITE 1100,</t>
  </si>
  <si>
    <t>713-812-0800</t>
  </si>
  <si>
    <t>221 DAWSON ROAD,</t>
  </si>
  <si>
    <t>803-462-7461</t>
  </si>
  <si>
    <t>SWISS REINSURANCE AMERICA CORPORATION</t>
  </si>
  <si>
    <t>175 KING STREET,</t>
  </si>
  <si>
    <t>913-676-3232</t>
  </si>
  <si>
    <t>T.H.E. INSURANCE COMPANY</t>
  </si>
  <si>
    <t>10451 GULF BLVD.,</t>
  </si>
  <si>
    <t>727-367-6900-1207</t>
  </si>
  <si>
    <t>TECHNOLOGY INSURANCE COMPANY</t>
  </si>
  <si>
    <t>59 MAIDEN LANE,</t>
  </si>
  <si>
    <t>212-220-7120</t>
  </si>
  <si>
    <t>THE TRAVELERS CASUALTY COMPANY</t>
  </si>
  <si>
    <t>TIG INSURANCE COMPANY</t>
  </si>
  <si>
    <t>TITAN INDEMNITY COMPANY</t>
  </si>
  <si>
    <t>TITAN INSURANCE COMPANY</t>
  </si>
  <si>
    <t>TNUS INSURANCE COMPANY</t>
  </si>
  <si>
    <t>230 PARK AVENUE,</t>
  </si>
  <si>
    <t>212-297-6600</t>
  </si>
  <si>
    <t>TOKIO MARINE AMERICA INSURANCE COMPANY</t>
  </si>
  <si>
    <t>TORUS NATIONAL INSURANCE COMPANY</t>
  </si>
  <si>
    <t>HARBORSIDE FINANCIAL CENTER PLAZA 5 SUITE 2600,</t>
  </si>
  <si>
    <t>201-743-7700</t>
  </si>
  <si>
    <t>TOWER HILL PREFERRED INSURANCE COMPANY</t>
  </si>
  <si>
    <t>TOYOTA MOTOR INSURANCE COMPANY</t>
  </si>
  <si>
    <t>5005 NORTH RIVER BOULEVARD NE,</t>
  </si>
  <si>
    <t>310-468-7399</t>
  </si>
  <si>
    <t>TRADERS INSURANCE COMPANY</t>
  </si>
  <si>
    <t>8916 TROOST,</t>
  </si>
  <si>
    <t>816-822-1887</t>
  </si>
  <si>
    <t>TRANS PACIFIC INSURANCE COMPANY</t>
  </si>
  <si>
    <t>TRANSAMERICA CASUALTY INSURANCE COMPANY</t>
  </si>
  <si>
    <t>520 PARK AVENUE,</t>
  </si>
  <si>
    <t>1-800-625-4212</t>
  </si>
  <si>
    <t>TRANSATLANTIC REINSURANCE COMPANY</t>
  </si>
  <si>
    <t>TRANSGUARD INSURANCE COMPANY OF AMERICA, INC.</t>
  </si>
  <si>
    <t>215 SHUMAN BOULEVARD, SUITE 400,</t>
  </si>
  <si>
    <t>TRAVCO INSURANCE COMPANY</t>
  </si>
  <si>
    <t>TRAVELERS CASUALTY AND SURETY COMPANY</t>
  </si>
  <si>
    <t>TRAVELERS CASUALTY AND SURETY COMPANY OF AMERICA</t>
  </si>
  <si>
    <t>TRAVELERS CASUALTY COMPANY OF CONNECTICUT</t>
  </si>
  <si>
    <t>TRAVELERS CASUALTY INSURANCE COMPANY OF AMERICA</t>
  </si>
  <si>
    <t>TRAVELERS COMMERCIAL CASUALTY COMPANY</t>
  </si>
  <si>
    <t>TRAVELERS COMMERCIAL INSURANCE COMPANY</t>
  </si>
  <si>
    <t>TRAVELERS HOME AND MARINE INSURANCE COMPANY(THE)</t>
  </si>
  <si>
    <t>TRAVELERS PROPERTY CASUALTY INSURANCE COMPANY</t>
  </si>
  <si>
    <t>TRITON INSURANCE COMPANY</t>
  </si>
  <si>
    <t>3001 MEACHAM BOULEVARD, SUITE 100,</t>
  </si>
  <si>
    <t>817-348-7535</t>
  </si>
  <si>
    <t>TRIUMPHE CASUALTY COMPANY</t>
  </si>
  <si>
    <t>TRUCK INSURANCE EXCHANGE</t>
  </si>
  <si>
    <t>TRUMBULL INSURANCE COMPANY</t>
  </si>
  <si>
    <t>U.S. SPECIALTY INSURANCE COMPANY</t>
  </si>
  <si>
    <t>UFG SPECIALTY INSURANCE COMPANY</t>
  </si>
  <si>
    <t>118 SECOND AVENUE SE,</t>
  </si>
  <si>
    <t>UNION INSURANCE COMPANY</t>
  </si>
  <si>
    <t>515-473-3000</t>
  </si>
  <si>
    <t>UNITED AUTOMOBILE INSURANCE COMPANY</t>
  </si>
  <si>
    <t>1313 NORTH WEST 167TH STREET,</t>
  </si>
  <si>
    <t>305-940-7299-32489</t>
  </si>
  <si>
    <t>UNITED CASUALTY AND SURETY INSURANCE COMPANY</t>
  </si>
  <si>
    <t>1250 HANCOCK STREET, SUITE 803N,</t>
  </si>
  <si>
    <t>617-471-1112</t>
  </si>
  <si>
    <t>12115 LACKLAND ROAD,</t>
  </si>
  <si>
    <t>800-777-8467</t>
  </si>
  <si>
    <t>UNITED FINANCIAL CASUALTY COMPANY</t>
  </si>
  <si>
    <t>UNITED FIRE &amp; INDEMNITY COMPANY</t>
  </si>
  <si>
    <t>UNITED GUARANTY COMMERCIAL INSURANCE COMPANY OF NC</t>
  </si>
  <si>
    <t>POST OFFICE BOX 20597,</t>
  </si>
  <si>
    <t>336-412-0657</t>
  </si>
  <si>
    <t>UNITED GUARANTY MORTGAGE INDEMNITY COMPANY</t>
  </si>
  <si>
    <t>UNITED GUARANTY RESIDENTIAL INS. COMPANY OF NC</t>
  </si>
  <si>
    <t>UNITED GUARANTY RESIDENTIAL INSURANCE COMPANY</t>
  </si>
  <si>
    <t>UNITED NATIONAL SPECIALTY INSURANCE COMPANY</t>
  </si>
  <si>
    <t>360 CENTRAL AVENUE, SUITE 900,</t>
  </si>
  <si>
    <t>727-895-7737-273</t>
  </si>
  <si>
    <t>UNITED STATES FIDELITY AND GUARANTY COMPANY</t>
  </si>
  <si>
    <t>UNITED STATES LIABILITY INSURANCE COMPANY</t>
  </si>
  <si>
    <t>1190 DEVON PARK DRIVE,</t>
  </si>
  <si>
    <t>888-523-5545-2385</t>
  </si>
  <si>
    <t>UNITED STATES SURETY COMPANY</t>
  </si>
  <si>
    <t>20 W. AYLESBURY ROAD,</t>
  </si>
  <si>
    <t>UNITED WISCONSIN INSURANCE COMPANY</t>
  </si>
  <si>
    <t>15200 WEST SMALL ROAD,</t>
  </si>
  <si>
    <t>262-787-7800</t>
  </si>
  <si>
    <t>UNITRIN AUTO AND HOME INSURANCE COMPANY</t>
  </si>
  <si>
    <t>570-496-5594</t>
  </si>
  <si>
    <t>UNITRIN DIRECT PROPERTY &amp; CASUALTY COMPANY</t>
  </si>
  <si>
    <t>50 GLENMAURA NATIONAL BOULEVARD,</t>
  </si>
  <si>
    <t>570-496-2059</t>
  </si>
  <si>
    <t>UNIVERSAL FIRE &amp; CASUALTY INSURANCE COMPANY</t>
  </si>
  <si>
    <t>3214 CHICAGO DRIVE,</t>
  </si>
  <si>
    <t>616-662-3900</t>
  </si>
  <si>
    <t>UNIVERSAL INSURANCE COMPANY</t>
  </si>
  <si>
    <t>787-706-7321-</t>
  </si>
  <si>
    <t>101 PARAMOUNT DRIVE, SUITE 220,</t>
  </si>
  <si>
    <t>941-378-8851-6921</t>
  </si>
  <si>
    <t>UNIVERSAL SURETY OF AMERICA</t>
  </si>
  <si>
    <t>UNIVERSAL UNDERWRITERS INSURANCE COMPANY</t>
  </si>
  <si>
    <t>UPPER HUDSON NATIONAL INSURANCE COMPANY</t>
  </si>
  <si>
    <t>4446 STATE ROUTE 42, SUITE B,</t>
  </si>
  <si>
    <t>845-791-6700</t>
  </si>
  <si>
    <t>USPLATE GLASS INSURANCE COMPANY</t>
  </si>
  <si>
    <t>ONE WESTBROOK CORPORATE CENTER, SUITE 320,</t>
  </si>
  <si>
    <t>708-449-6060-</t>
  </si>
  <si>
    <t>UTICA FIRST INSURANCE COMPANY</t>
  </si>
  <si>
    <t>5981 AIRPORT RD.,</t>
  </si>
  <si>
    <t>315-736-8211-3007</t>
  </si>
  <si>
    <t>UTICA MUTUAL INSURANCE COMPANY</t>
  </si>
  <si>
    <t>VANLINER INSURANCE COMPANY</t>
  </si>
  <si>
    <t>ONE PREMIER DRIVE,</t>
  </si>
  <si>
    <t>330-659-8900 -1123</t>
  </si>
  <si>
    <t>VERLAN FIRE INSURANCE COMPANY</t>
  </si>
  <si>
    <t>VICTORIA AUTOMOBILE INSURANCE COMPANY</t>
  </si>
  <si>
    <t>VICTORIA FIRE &amp; CASUALTY COMPANY</t>
  </si>
  <si>
    <t>VICTORIA SELECT INSURANCE COMPANY</t>
  </si>
  <si>
    <t>VIRGINIA SURETY COMPANY, INC.</t>
  </si>
  <si>
    <t>175 W. JACKSON,</t>
  </si>
  <si>
    <t>312-356-2432</t>
  </si>
  <si>
    <t>VISION SERVICE PLAN INSURANCE COMPANY</t>
  </si>
  <si>
    <t>3333 QUALITY DRIVE,</t>
  </si>
  <si>
    <t>916-851-5000</t>
  </si>
  <si>
    <t>WARNER INSURANCE COMPANY</t>
  </si>
  <si>
    <t>WARRANTY UNDERWRITERS INSURANCE COMPANY</t>
  </si>
  <si>
    <t>12651 BRIAR FOREST, SUITE 195,</t>
  </si>
  <si>
    <t>281-531-8651-</t>
  </si>
  <si>
    <t>WASHINGTON INTERNATIONAL INSURANCE COMPANY</t>
  </si>
  <si>
    <t>475 NORTH MARTINGALE ROAD,</t>
  </si>
  <si>
    <t>WAUSAU BUSINESS INSURANCE COMPANY</t>
  </si>
  <si>
    <t>WAUSAU UNDERWRITERS INSURANCE COMPANY</t>
  </si>
  <si>
    <t>WELLINGTON INSURANCE COMPANY</t>
  </si>
  <si>
    <t>6801 CALMONT AVENUE,</t>
  </si>
  <si>
    <t>817-732-2111</t>
  </si>
  <si>
    <t>WESCO INSURANCE COMPANY</t>
  </si>
  <si>
    <t>WEST AMERICAN INSURANCE COMPANY</t>
  </si>
  <si>
    <t>WESTCHESTER FIRE INSURANCE COMPANY</t>
  </si>
  <si>
    <t>WESTERN GENERAL INSURANCE COMPANY</t>
  </si>
  <si>
    <t>5230 LAS VIRGENES ROAD SUITE 100,</t>
  </si>
  <si>
    <t>818-880-9070</t>
  </si>
  <si>
    <t>WESTERN SURETY COMPANY</t>
  </si>
  <si>
    <t>WESTFIELD NATIONAL INS. COMPANY</t>
  </si>
  <si>
    <t>P.O.BOX 14-2057,</t>
  </si>
  <si>
    <t>888-800-5002-1009</t>
  </si>
  <si>
    <t>WESTPORT INSURANCE CORPORATION</t>
  </si>
  <si>
    <t>5200 METCALF AVENUE,</t>
  </si>
  <si>
    <t>913-676-5200</t>
  </si>
  <si>
    <t>WHITE PINE INSURANCE COMPANY</t>
  </si>
  <si>
    <t>209 GEORGIAN PLACE,</t>
  </si>
  <si>
    <t>814-445-6242</t>
  </si>
  <si>
    <t>WILLIAMSBURG NATIONAL INSURANCE COMPANY</t>
  </si>
  <si>
    <t>WINDHAVEN INSURANCE COMPANY</t>
  </si>
  <si>
    <t>8550 NW 33RD STREET, SUITE 400,</t>
  </si>
  <si>
    <t>786-709-4800</t>
  </si>
  <si>
    <t>WORK FIRST CASUALTY COMPANY</t>
  </si>
  <si>
    <t>1100 EAST 6600 SOUTH, SUITE 260,</t>
  </si>
  <si>
    <t>541-248-5182</t>
  </si>
  <si>
    <t>WORKMEN'S AUTO INSURANCE COMPANY</t>
  </si>
  <si>
    <t>3060 SATURN STREET,</t>
  </si>
  <si>
    <t>800-697-6117</t>
  </si>
  <si>
    <t>WRIGHT NATIONAL FLOOD INSURANCE COMPANY</t>
  </si>
  <si>
    <t>801 94TH AVENUE N., STE 110,</t>
  </si>
  <si>
    <t>727-803-2040</t>
  </si>
  <si>
    <t>WRM AMERICA INDEMNITY COMPANY, INC</t>
  </si>
  <si>
    <t>333 EARLE OVINGTON BOULEVARD,</t>
  </si>
  <si>
    <t>516-750-9340</t>
  </si>
  <si>
    <t>YEL CO. INSURANCE</t>
  </si>
  <si>
    <t>3757 N W 36 STREET,</t>
  </si>
  <si>
    <t>305-662-3775</t>
  </si>
  <si>
    <t>YOSEMITE INSURANCE COMPANY</t>
  </si>
  <si>
    <t>601 NW 2ND ST,</t>
  </si>
  <si>
    <t>812-468-5032</t>
  </si>
  <si>
    <t>ZALE INDEMNITY COMPANY</t>
  </si>
  <si>
    <t>901 W. WALNUT HILL LANE;    MS 5 A-9,</t>
  </si>
  <si>
    <t>972-580-5289-</t>
  </si>
  <si>
    <t>ZENITH INSURANCE COMPANY</t>
  </si>
  <si>
    <t>21255 CALIFA STREET,</t>
  </si>
  <si>
    <t>818-594-5545</t>
  </si>
  <si>
    <t>PeopleAddy1</t>
  </si>
  <si>
    <t>WILMINGTON</t>
  </si>
  <si>
    <t>NEW YORK</t>
  </si>
  <si>
    <t>OMAHA</t>
  </si>
  <si>
    <t>ATLANTA</t>
  </si>
  <si>
    <t>LANSING</t>
  </si>
  <si>
    <t>COLUMBIA</t>
  </si>
  <si>
    <t>ORLANDO</t>
  </si>
  <si>
    <t>PHILADELPHIA</t>
  </si>
  <si>
    <t>RICHARDSON</t>
  </si>
  <si>
    <t>FARMINGTON</t>
  </si>
  <si>
    <t>CEDAR RAPIDS</t>
  </si>
  <si>
    <t>SANDY</t>
  </si>
  <si>
    <t>HARRISBURG</t>
  </si>
  <si>
    <t>HARTFORD</t>
  </si>
  <si>
    <t>JOHNSTON</t>
  </si>
  <si>
    <t>ADDISON</t>
  </si>
  <si>
    <t>CHICAGO</t>
  </si>
  <si>
    <t>HANOVER</t>
  </si>
  <si>
    <t>BURLINGTON</t>
  </si>
  <si>
    <t>ANCHORAGE</t>
  </si>
  <si>
    <t>NEWARK</t>
  </si>
  <si>
    <t>LANCASTER</t>
  </si>
  <si>
    <t>COLUMBUS</t>
  </si>
  <si>
    <t>WORCESTER</t>
  </si>
  <si>
    <t>NORTHBROOK</t>
  </si>
  <si>
    <t>MOOSIC</t>
  </si>
  <si>
    <t>WASHINGTON</t>
  </si>
  <si>
    <t>LUBBOCK</t>
  </si>
  <si>
    <t>SCHAUMBURG</t>
  </si>
  <si>
    <t>PRINCETON</t>
  </si>
  <si>
    <t>MIAMI</t>
  </si>
  <si>
    <t>ST. PETERSBURG</t>
  </si>
  <si>
    <t>SUNRISE</t>
  </si>
  <si>
    <t>LONGWOOD</t>
  </si>
  <si>
    <t>LOS ANGELES</t>
  </si>
  <si>
    <t>SEATTLE</t>
  </si>
  <si>
    <t>CINCINNATI</t>
  </si>
  <si>
    <t>AMELIA</t>
  </si>
  <si>
    <t>BOSTON</t>
  </si>
  <si>
    <t>FORT WORTH</t>
  </si>
  <si>
    <t>NAPA</t>
  </si>
  <si>
    <t>BLUE BELL</t>
  </si>
  <si>
    <t>TAMPA</t>
  </si>
  <si>
    <t>DERIDDER</t>
  </si>
  <si>
    <t>OKLAHOMA CITY</t>
  </si>
  <si>
    <t>SPRINGFIELD</t>
  </si>
  <si>
    <t>FORT LAUDERDALE</t>
  </si>
  <si>
    <t>EATONTOWN</t>
  </si>
  <si>
    <t>BALA CYNWYD</t>
  </si>
  <si>
    <t>DEARBORN</t>
  </si>
  <si>
    <t>MANCHESTER</t>
  </si>
  <si>
    <t>ELK GROVE VILLAGE</t>
  </si>
  <si>
    <t>WACO</t>
  </si>
  <si>
    <t>INDIANAPOLIS</t>
  </si>
  <si>
    <t>PINELLAS PARK</t>
  </si>
  <si>
    <t>FARMINGTON HILLS</t>
  </si>
  <si>
    <t>SOUTHFIELD</t>
  </si>
  <si>
    <t>PHOENIX</t>
  </si>
  <si>
    <t>WILKES BARRE</t>
  </si>
  <si>
    <t>LINCOLN</t>
  </si>
  <si>
    <t>SAN DIEGO</t>
  </si>
  <si>
    <t>DES MOINES</t>
  </si>
  <si>
    <t>JERSEY CITY</t>
  </si>
  <si>
    <t>WALNUT CREEK</t>
  </si>
  <si>
    <t>MORRISTOWN</t>
  </si>
  <si>
    <t>SAN ANTONIO</t>
  </si>
  <si>
    <t>LEAVENWORTH</t>
  </si>
  <si>
    <t>CHARLOTTE</t>
  </si>
  <si>
    <t>HIGHLAND HEIGHTS</t>
  </si>
  <si>
    <t>CORAL GABLES</t>
  </si>
  <si>
    <t>GLASTONBURY</t>
  </si>
  <si>
    <t>ROCKY HILL</t>
  </si>
  <si>
    <t>BOCA RATON</t>
  </si>
  <si>
    <t>SALEM</t>
  </si>
  <si>
    <t>HUNT VALLEY</t>
  </si>
  <si>
    <t>MAPLE GROVE</t>
  </si>
  <si>
    <t>HOUSTON</t>
  </si>
  <si>
    <t>ALPHARETTA</t>
  </si>
  <si>
    <t>IRVINE</t>
  </si>
  <si>
    <t>ST. LOUIS</t>
  </si>
  <si>
    <t>OAKBROOK TERRACE</t>
  </si>
  <si>
    <t>WAYZATA</t>
  </si>
  <si>
    <t>GREENWICH</t>
  </si>
  <si>
    <t>IRVING</t>
  </si>
  <si>
    <t>URBANDALE</t>
  </si>
  <si>
    <t>STAMFORD</t>
  </si>
  <si>
    <t>ROCK ISLAND</t>
  </si>
  <si>
    <t>MOUNT JULIET</t>
  </si>
  <si>
    <t>LAKELAND</t>
  </si>
  <si>
    <t>SARASOTA</t>
  </si>
  <si>
    <t>FORT WAYNE</t>
  </si>
  <si>
    <t>RALEIGH</t>
  </si>
  <si>
    <t>SAN MATEO</t>
  </si>
  <si>
    <t>GREENVILLE</t>
  </si>
  <si>
    <t>MIDDLETON</t>
  </si>
  <si>
    <t>TALLAHASSEE</t>
  </si>
  <si>
    <t>JACKSONVILLE</t>
  </si>
  <si>
    <t>NASHVILLE</t>
  </si>
  <si>
    <t>VAN NUYS</t>
  </si>
  <si>
    <t>STERLING HEIGHTS</t>
  </si>
  <si>
    <t>WHITEHOUSE</t>
  </si>
  <si>
    <t>WHITEHO</t>
  </si>
  <si>
    <t>MERRILL</t>
  </si>
  <si>
    <t>FAIRFIELD</t>
  </si>
  <si>
    <t>EAST WINDSOR</t>
  </si>
  <si>
    <t>WOODCLIFF LAKE</t>
  </si>
  <si>
    <t>RICHMOND</t>
  </si>
  <si>
    <t>MAYFIELD HEIGHTS</t>
  </si>
  <si>
    <t>PEORIA</t>
  </si>
  <si>
    <t>BIRMINGHAM</t>
  </si>
  <si>
    <t>DEERFIELD BEACH</t>
  </si>
  <si>
    <t>MADISON</t>
  </si>
  <si>
    <t>CARLISLE</t>
  </si>
  <si>
    <t>STEVENS POINT</t>
  </si>
  <si>
    <t>DEERFIELD</t>
  </si>
  <si>
    <t>BATON ROUGE</t>
  </si>
  <si>
    <t>MIDLAND</t>
  </si>
  <si>
    <t>DAYTON</t>
  </si>
  <si>
    <t>BEVERLY</t>
  </si>
  <si>
    <t>RENO</t>
  </si>
  <si>
    <t>QUINCY</t>
  </si>
  <si>
    <t>PURCHASE</t>
  </si>
  <si>
    <t>WINSTON-SALEM</t>
  </si>
  <si>
    <t>SIOUX FALLS</t>
  </si>
  <si>
    <t>OWINGS MILLS</t>
  </si>
  <si>
    <t>LIBERTY CORNER</t>
  </si>
  <si>
    <t>DUBLIN</t>
  </si>
  <si>
    <t>WOODLAND HILLS</t>
  </si>
  <si>
    <t>WEST DES MOINES</t>
  </si>
  <si>
    <t>GRAND RAPIDS</t>
  </si>
  <si>
    <t>WHITEHOUS</t>
  </si>
  <si>
    <t>OWATONNA</t>
  </si>
  <si>
    <t>LENEXA</t>
  </si>
  <si>
    <t>MAITLAND</t>
  </si>
  <si>
    <t>SANTA ANA</t>
  </si>
  <si>
    <t>KNOXVILLE</t>
  </si>
  <si>
    <t>LAKE MARY</t>
  </si>
  <si>
    <t>BONITA SPRINGS</t>
  </si>
  <si>
    <t>GAINESVILLE</t>
  </si>
  <si>
    <t>OVIEDO</t>
  </si>
  <si>
    <t>EDWARDSVILLE</t>
  </si>
  <si>
    <t>ROSEMONT</t>
  </si>
  <si>
    <t>CLEARWATER</t>
  </si>
  <si>
    <t>FRANKENMUTH</t>
  </si>
  <si>
    <t>CHEVY CHASE</t>
  </si>
  <si>
    <t>SUN PRAIRIE</t>
  </si>
  <si>
    <t>MELVILLE</t>
  </si>
  <si>
    <t>NEW HARTFORD</t>
  </si>
  <si>
    <t>METAIRIE</t>
  </si>
  <si>
    <t>SCOTTSDALE</t>
  </si>
  <si>
    <t>WHITEHOUSE STATION</t>
  </si>
  <si>
    <t>ST PAUL</t>
  </si>
  <si>
    <t>SOUTH SIOUX CITY</t>
  </si>
  <si>
    <t>ROLLING MEADOWS</t>
  </si>
  <si>
    <t>HARLEYSVILLE</t>
  </si>
  <si>
    <t>SIMSBURY</t>
  </si>
  <si>
    <t>PLANTATION</t>
  </si>
  <si>
    <t>OVERLAND PARK</t>
  </si>
  <si>
    <t>LAKEWOOD</t>
  </si>
  <si>
    <t>PITTSBURGH</t>
  </si>
  <si>
    <t>CHESHIRE</t>
  </si>
  <si>
    <t>DE PERE</t>
  </si>
  <si>
    <t>OPELOUSAS</t>
  </si>
  <si>
    <t>HAZELWOOD</t>
  </si>
  <si>
    <t>NEENAH</t>
  </si>
  <si>
    <t>GREENSBORO</t>
  </si>
  <si>
    <t>QUNCY</t>
  </si>
  <si>
    <t>LONG BEACH</t>
  </si>
  <si>
    <t>LUTHERVILLE</t>
  </si>
  <si>
    <t>HOLIDAY</t>
  </si>
  <si>
    <t>MOUNT LAUREL</t>
  </si>
  <si>
    <t>KEENE</t>
  </si>
  <si>
    <t>RANCHO CORDOVA</t>
  </si>
  <si>
    <t>PEWAUKEE</t>
  </si>
  <si>
    <t>SUMMIT</t>
  </si>
  <si>
    <t>GLEN ALLEN</t>
  </si>
  <si>
    <t>AUSTIN</t>
  </si>
  <si>
    <t>CHANTILLY</t>
  </si>
  <si>
    <t>PORTLAND</t>
  </si>
  <si>
    <t>ITASCA</t>
  </si>
  <si>
    <t>BREA</t>
  </si>
  <si>
    <t>DALLAS</t>
  </si>
  <si>
    <t>MILWAUKEE</t>
  </si>
  <si>
    <t>TULSA</t>
  </si>
  <si>
    <t>CHESTERFIELD</t>
  </si>
  <si>
    <t>MINNEAPOLIS</t>
  </si>
  <si>
    <t>WARREN</t>
  </si>
  <si>
    <t>SAINT PETERSBURG</t>
  </si>
  <si>
    <t>CHANDLER</t>
  </si>
  <si>
    <t>RICHFIELD</t>
  </si>
  <si>
    <t>EMERYVILLE</t>
  </si>
  <si>
    <t>ELBA</t>
  </si>
  <si>
    <t>BEDFORD</t>
  </si>
  <si>
    <t>CLIVE</t>
  </si>
  <si>
    <t>SAN FRANCISCO</t>
  </si>
  <si>
    <t>WESTFIELD CENTER</t>
  </si>
  <si>
    <t>GREENSBURG</t>
  </si>
  <si>
    <t>BROOKFIELD</t>
  </si>
  <si>
    <t>SHAWNEE MISSION</t>
  </si>
  <si>
    <t>PALM BEACH GARDENS</t>
  </si>
  <si>
    <t>LYNN</t>
  </si>
  <si>
    <t>WHITEHOU</t>
  </si>
  <si>
    <t>MENLO PARK</t>
  </si>
  <si>
    <t>FRANKLIN</t>
  </si>
  <si>
    <t>CHARLESTON</t>
  </si>
  <si>
    <t>ALGONA</t>
  </si>
  <si>
    <t>CROSSVILLE</t>
  </si>
  <si>
    <t>MURFREESBORO</t>
  </si>
  <si>
    <t>OKEMOS</t>
  </si>
  <si>
    <t>ANOKA</t>
  </si>
  <si>
    <t>CLEVELAND</t>
  </si>
  <si>
    <t>RIVERVIEW</t>
  </si>
  <si>
    <t>CARMEL</t>
  </si>
  <si>
    <t>WARWICK</t>
  </si>
  <si>
    <t>WHITE PLAINS</t>
  </si>
  <si>
    <t>ENCINO</t>
  </si>
  <si>
    <t>ROCKWOOD</t>
  </si>
  <si>
    <t>TEMPLE TERRACE</t>
  </si>
  <si>
    <t>WESTMONT</t>
  </si>
  <si>
    <t>RIDGEFIELD PARK</t>
  </si>
  <si>
    <t>CARLSBAD</t>
  </si>
  <si>
    <t>ALEXANDRIA</t>
  </si>
  <si>
    <t>MACON</t>
  </si>
  <si>
    <t>ORMOND BEACH</t>
  </si>
  <si>
    <t>BRANCHVILLE</t>
  </si>
  <si>
    <t>RIVIERA BEACH</t>
  </si>
  <si>
    <t>BLOOMINGTON</t>
  </si>
  <si>
    <t>RIDGELAND</t>
  </si>
  <si>
    <t>PONTE VEDRA BEACH</t>
  </si>
  <si>
    <t>NAPERVILLE</t>
  </si>
  <si>
    <t>PLANO</t>
  </si>
  <si>
    <t>FRANKLIN LAKES</t>
  </si>
  <si>
    <t>OAK CREEK</t>
  </si>
  <si>
    <t>RAPID CITY</t>
  </si>
  <si>
    <t>ARMONK</t>
  </si>
  <si>
    <t>TREASURE ISLAND</t>
  </si>
  <si>
    <t>KANSAS CITY</t>
  </si>
  <si>
    <t>BALTIMORE</t>
  </si>
  <si>
    <t>MIAMI GARDENS</t>
  </si>
  <si>
    <t>WAYNE</t>
  </si>
  <si>
    <t>TIMONIUM</t>
  </si>
  <si>
    <t>NEW BERLIN</t>
  </si>
  <si>
    <t>HUDSONVILLE</t>
  </si>
  <si>
    <t>CAPARRA HEIGHTS GUAYNABO</t>
  </si>
  <si>
    <t>MONTICELLO</t>
  </si>
  <si>
    <t>WESTCHESTER</t>
  </si>
  <si>
    <t>ORISKANY</t>
  </si>
  <si>
    <t>CALABASAS</t>
  </si>
  <si>
    <t>SOMERSET</t>
  </si>
  <si>
    <t>DORAL</t>
  </si>
  <si>
    <t>SALT LAKE CITY</t>
  </si>
  <si>
    <t>UNIONDALE</t>
  </si>
  <si>
    <t>EVANSVILLE</t>
  </si>
  <si>
    <t>DE</t>
  </si>
  <si>
    <t>19803-1115</t>
  </si>
  <si>
    <t>NY</t>
  </si>
  <si>
    <t>NE</t>
  </si>
  <si>
    <t>68131-0000</t>
  </si>
  <si>
    <t>GA</t>
  </si>
  <si>
    <t>MI</t>
  </si>
  <si>
    <t>SC</t>
  </si>
  <si>
    <t>FL</t>
  </si>
  <si>
    <t>PA</t>
  </si>
  <si>
    <t>TX</t>
  </si>
  <si>
    <t>CT</t>
  </si>
  <si>
    <t>IA</t>
  </si>
  <si>
    <t>UT</t>
  </si>
  <si>
    <t>RI</t>
  </si>
  <si>
    <t>02919-4949</t>
  </si>
  <si>
    <t>75001-5094</t>
  </si>
  <si>
    <t>IL</t>
  </si>
  <si>
    <t>60606-3484</t>
  </si>
  <si>
    <t>MD</t>
  </si>
  <si>
    <t>NC</t>
  </si>
  <si>
    <t>AK</t>
  </si>
  <si>
    <t>99502-2800</t>
  </si>
  <si>
    <t>NJ</t>
  </si>
  <si>
    <t>17608-3777</t>
  </si>
  <si>
    <t>OH</t>
  </si>
  <si>
    <t>43215-2220</t>
  </si>
  <si>
    <t>MA</t>
  </si>
  <si>
    <t>01653-0002</t>
  </si>
  <si>
    <t>60062-7127</t>
  </si>
  <si>
    <t>DC</t>
  </si>
  <si>
    <t>20002-7012</t>
  </si>
  <si>
    <t>33157-6596</t>
  </si>
  <si>
    <t>31139-0099</t>
  </si>
  <si>
    <t>43218-2579</t>
  </si>
  <si>
    <t>CA</t>
  </si>
  <si>
    <t>WA</t>
  </si>
  <si>
    <t>45102-2607</t>
  </si>
  <si>
    <t>60196-1056</t>
  </si>
  <si>
    <t>LA</t>
  </si>
  <si>
    <t>70634-6005</t>
  </si>
  <si>
    <t>OK</t>
  </si>
  <si>
    <t>MO</t>
  </si>
  <si>
    <t>65899-0001</t>
  </si>
  <si>
    <t>98107-4607</t>
  </si>
  <si>
    <t>19004-3406</t>
  </si>
  <si>
    <t>48126-2701</t>
  </si>
  <si>
    <t>NH</t>
  </si>
  <si>
    <t>30327-2806</t>
  </si>
  <si>
    <t>33702-2514</t>
  </si>
  <si>
    <t>76710-6076</t>
  </si>
  <si>
    <t>IN</t>
  </si>
  <si>
    <t>48331-3586</t>
  </si>
  <si>
    <t>AZ</t>
  </si>
  <si>
    <t>18703-0020</t>
  </si>
  <si>
    <t>02865-1156</t>
  </si>
  <si>
    <t>07311-1107</t>
  </si>
  <si>
    <t>07962-1988</t>
  </si>
  <si>
    <t>KS</t>
  </si>
  <si>
    <t>44143-2124</t>
  </si>
  <si>
    <t>06033-5018</t>
  </si>
  <si>
    <t>33487-2864</t>
  </si>
  <si>
    <t>48334-2582</t>
  </si>
  <si>
    <t>VA</t>
  </si>
  <si>
    <t>MN</t>
  </si>
  <si>
    <t>55369-9725</t>
  </si>
  <si>
    <t>48917-3968</t>
  </si>
  <si>
    <t>10001-2204</t>
  </si>
  <si>
    <t>92612-1627</t>
  </si>
  <si>
    <t>63131-1826</t>
  </si>
  <si>
    <t>50322-3707</t>
  </si>
  <si>
    <t>06902-6745</t>
  </si>
  <si>
    <t>68131-3580</t>
  </si>
  <si>
    <t>TN</t>
  </si>
  <si>
    <t>37122-2870</t>
  </si>
  <si>
    <t>34240-8424</t>
  </si>
  <si>
    <t>94403-1298</t>
  </si>
  <si>
    <t>WI</t>
  </si>
  <si>
    <t>53562-4718</t>
  </si>
  <si>
    <t>32246-8299</t>
  </si>
  <si>
    <t>10016-4303</t>
  </si>
  <si>
    <t>45014-5141</t>
  </si>
  <si>
    <t>08520-1419</t>
  </si>
  <si>
    <t>VT</t>
  </si>
  <si>
    <t>68108-0424</t>
  </si>
  <si>
    <t>68154-2607</t>
  </si>
  <si>
    <t>32224-0230</t>
  </si>
  <si>
    <t>92614-6044</t>
  </si>
  <si>
    <t>34232-0311</t>
  </si>
  <si>
    <t>50309-3872</t>
  </si>
  <si>
    <t>NV</t>
  </si>
  <si>
    <t>89521-4802</t>
  </si>
  <si>
    <t>76710-1970</t>
  </si>
  <si>
    <t>SD</t>
  </si>
  <si>
    <t>57107-0105</t>
  </si>
  <si>
    <t>07938-0830</t>
  </si>
  <si>
    <t>92130-2045</t>
  </si>
  <si>
    <t>49501-2450</t>
  </si>
  <si>
    <t>32794-8239</t>
  </si>
  <si>
    <t>32224-6688</t>
  </si>
  <si>
    <t>57103-2274</t>
  </si>
  <si>
    <t>34134-4323</t>
  </si>
  <si>
    <t>32608-5330</t>
  </si>
  <si>
    <t>32765-5525</t>
  </si>
  <si>
    <t>34232-9989</t>
  </si>
  <si>
    <t>28617-9467</t>
  </si>
  <si>
    <t>60018-5173</t>
  </si>
  <si>
    <t>48787-0001</t>
  </si>
  <si>
    <t>63105-1979</t>
  </si>
  <si>
    <t>20815-3799</t>
  </si>
  <si>
    <t>06902-1843</t>
  </si>
  <si>
    <t>10038-3526</t>
  </si>
  <si>
    <t>85260-2410</t>
  </si>
  <si>
    <t>68776-3130</t>
  </si>
  <si>
    <t>48076-3725</t>
  </si>
  <si>
    <t>50265-3538</t>
  </si>
  <si>
    <t>19438-2297</t>
  </si>
  <si>
    <t>06089-9793</t>
  </si>
  <si>
    <t>06102-5024</t>
  </si>
  <si>
    <t>06141-0299</t>
  </si>
  <si>
    <t>33324-4402</t>
  </si>
  <si>
    <t>66210-2082</t>
  </si>
  <si>
    <t>CO</t>
  </si>
  <si>
    <t>15222-3099</t>
  </si>
  <si>
    <t>02110-2003</t>
  </si>
  <si>
    <t>54115-9070</t>
  </si>
  <si>
    <t>70571-0753</t>
  </si>
  <si>
    <t>10022-5872</t>
  </si>
  <si>
    <t>AL</t>
  </si>
  <si>
    <t>35243-3216</t>
  </si>
  <si>
    <t>54956-3703</t>
  </si>
  <si>
    <t>11561-9007</t>
  </si>
  <si>
    <t>11561-9004</t>
  </si>
  <si>
    <t>19004-1403</t>
  </si>
  <si>
    <t>30305-1518</t>
  </si>
  <si>
    <t>19422-0754</t>
  </si>
  <si>
    <t>10577-2100</t>
  </si>
  <si>
    <t>ME</t>
  </si>
  <si>
    <t>60143-1222</t>
  </si>
  <si>
    <t>50306-3498</t>
  </si>
  <si>
    <t>33762-2307</t>
  </si>
  <si>
    <t>OR</t>
  </si>
  <si>
    <t>53783-0001</t>
  </si>
  <si>
    <t>07059-0602</t>
  </si>
  <si>
    <t>31139-1199</t>
  </si>
  <si>
    <t>63109-1518</t>
  </si>
  <si>
    <t>50325-8258</t>
  </si>
  <si>
    <t>94111-1966</t>
  </si>
  <si>
    <t>48034-1656</t>
  </si>
  <si>
    <t>27605-0800</t>
  </si>
  <si>
    <t>43215-0000</t>
  </si>
  <si>
    <t>15601-0789</t>
  </si>
  <si>
    <t>06830-6352</t>
  </si>
  <si>
    <t>33441-6720</t>
  </si>
  <si>
    <t>38557-7001</t>
  </si>
  <si>
    <t>68154-4467</t>
  </si>
  <si>
    <t>44143-2182</t>
  </si>
  <si>
    <t>10016-5802</t>
  </si>
  <si>
    <t>10601-1743</t>
  </si>
  <si>
    <t>10038-5085</t>
  </si>
  <si>
    <t>91436-0036</t>
  </si>
  <si>
    <t>30326-1160</t>
  </si>
  <si>
    <t>63146-3540</t>
  </si>
  <si>
    <t>60559-1254</t>
  </si>
  <si>
    <t>22304-4606</t>
  </si>
  <si>
    <t>10038-4922</t>
  </si>
  <si>
    <t>55431-4434</t>
  </si>
  <si>
    <t>10005-1108</t>
  </si>
  <si>
    <t>MS</t>
  </si>
  <si>
    <t>39158-1800</t>
  </si>
  <si>
    <t>75240-6241</t>
  </si>
  <si>
    <t>32232-5126</t>
  </si>
  <si>
    <t>07417-2600</t>
  </si>
  <si>
    <t>53154-4931</t>
  </si>
  <si>
    <t>10504-1606</t>
  </si>
  <si>
    <t>33706-4814</t>
  </si>
  <si>
    <t>10169-0005</t>
  </si>
  <si>
    <t>63146-4003</t>
  </si>
  <si>
    <t>PR</t>
  </si>
  <si>
    <t>33114-2057</t>
  </si>
  <si>
    <t>66202-1391</t>
  </si>
  <si>
    <t>47708-1013</t>
  </si>
  <si>
    <t>75038-1003</t>
  </si>
  <si>
    <t>City</t>
  </si>
  <si>
    <t>State</t>
  </si>
  <si>
    <t>Zip</t>
  </si>
  <si>
    <t>941-870-0204</t>
  </si>
  <si>
    <t>813-405-3600</t>
  </si>
  <si>
    <t>Weiss Ratings, LLC</t>
  </si>
  <si>
    <t>*A=Excellent; B=Good; C=Fair; D=Weak; E=Very Weak; U=Unrated</t>
  </si>
  <si>
    <t>Florida Homeowners Insurers</t>
  </si>
  <si>
    <t>The Palm Beach Post</t>
  </si>
  <si>
    <t>Weiss recommended insurers are ranked A+, A, A-, B+</t>
  </si>
  <si>
    <t>Prepared:  October 14, 2015</t>
  </si>
  <si>
    <t>Company</t>
  </si>
  <si>
    <t>Group Name</t>
  </si>
  <si>
    <t>Address</t>
  </si>
  <si>
    <t>Domicile State</t>
  </si>
  <si>
    <t>Phone</t>
  </si>
  <si>
    <t>President</t>
  </si>
  <si>
    <t>Web Address</t>
  </si>
  <si>
    <t>Commenced Operations</t>
  </si>
  <si>
    <t>Weiss Financial Strength Rating *</t>
  </si>
  <si>
    <t>2014 Florida Homeowners Direct Premiums Written               $</t>
  </si>
  <si>
    <t>2014 Florida Homeowners Direct Losses    Incurred                               $</t>
  </si>
  <si>
    <t>Total Assets as of June 30, 2015             $</t>
  </si>
  <si>
    <t>Total Liabilities  as of June 30, 2015                          $</t>
  </si>
  <si>
    <t>2014 Marketshare                         %</t>
  </si>
  <si>
    <t>Net Income            2014                               $</t>
  </si>
  <si>
    <t>Net Income            June 2015                  $</t>
  </si>
  <si>
    <t>Capital and Surplus               2014</t>
  </si>
  <si>
    <t>Capital and Surplus                    June 2015</t>
  </si>
  <si>
    <t>2013 Reserves</t>
  </si>
  <si>
    <t>2014 Reserves</t>
  </si>
  <si>
    <t>2013 to 2014 change in reserves                   $</t>
  </si>
  <si>
    <t>2013 to 2014 change %</t>
  </si>
  <si>
    <t>June 2015 Reserves</t>
  </si>
  <si>
    <t>2014 to 2015 change in reserves                   $</t>
  </si>
  <si>
    <t>2014 to 2015 change %</t>
  </si>
  <si>
    <t>2013 to 2015 change in reserves                   $</t>
  </si>
  <si>
    <t>2013 to 2015 change %</t>
  </si>
  <si>
    <t>ACE INS CO OF THE MIDWEST</t>
  </si>
  <si>
    <t>ACE LTD</t>
  </si>
  <si>
    <t>120 NORTH 9TH STREET</t>
  </si>
  <si>
    <t>47374</t>
  </si>
  <si>
    <t>(215) 640-1000</t>
  </si>
  <si>
    <t>JOHN JOSEPH LUPICA</t>
  </si>
  <si>
    <t>http://www.acegroup.com/us-en</t>
  </si>
  <si>
    <t>17-Jul-72</t>
  </si>
  <si>
    <t>C</t>
  </si>
  <si>
    <t>ADDISON INS CO</t>
  </si>
  <si>
    <t>UNITED F &amp; CAS GRP</t>
  </si>
  <si>
    <t>P.O. BOX 73909</t>
  </si>
  <si>
    <t>52407-3909</t>
  </si>
  <si>
    <t>(319) 399-5700</t>
  </si>
  <si>
    <t>RANDY ALLEN RAMLO</t>
  </si>
  <si>
    <t>http://www.unitedfiregroup.com</t>
  </si>
  <si>
    <t>22-Feb-52</t>
  </si>
  <si>
    <t>C+</t>
  </si>
  <si>
    <t>AEGIS SECURITY INS CO</t>
  </si>
  <si>
    <t>AEGIS GRP</t>
  </si>
  <si>
    <t>P.O. BOX 3153</t>
  </si>
  <si>
    <t>17105</t>
  </si>
  <si>
    <t>(717) 657-9671</t>
  </si>
  <si>
    <t>DARLEEN JANE FRITZ</t>
  </si>
  <si>
    <t>http://www.aegisfirst.com</t>
  </si>
  <si>
    <t>04-Aug-77</t>
  </si>
  <si>
    <t>B-</t>
  </si>
  <si>
    <t>AFFILIATED FM INS CO</t>
  </si>
  <si>
    <t>FM GLOBAL</t>
  </si>
  <si>
    <t>PO BOX 7500</t>
  </si>
  <si>
    <t>02919-0000</t>
  </si>
  <si>
    <t>(401) 275-3000</t>
  </si>
  <si>
    <t>THOMAS ALAN LAWSON</t>
  </si>
  <si>
    <t>http://www.affiliatedfm.com</t>
  </si>
  <si>
    <t>01-Jun-50</t>
  </si>
  <si>
    <t>AIG PROPERTY CASUALTY CO</t>
  </si>
  <si>
    <t>AMERICAN INTL GRP</t>
  </si>
  <si>
    <t>175 WATER ST 18TH FLOOR</t>
  </si>
  <si>
    <t>10038</t>
  </si>
  <si>
    <t>(212) 770-7000</t>
  </si>
  <si>
    <t>ROBERT SCOTT HIGGINS SCHIMEK</t>
  </si>
  <si>
    <t>http://www.aig.com</t>
  </si>
  <si>
    <t>01-Aug-71</t>
  </si>
  <si>
    <t>AIG SPECIALTY INS CO</t>
  </si>
  <si>
    <t>JEREMY DAVID JOHNSON</t>
  </si>
  <si>
    <t>20-Jul-73</t>
  </si>
  <si>
    <t>ALTERRA EXCESS &amp; SURPLUS INS CO</t>
  </si>
  <si>
    <t>MARKEL CORP</t>
  </si>
  <si>
    <t>4521 HIGHWOODS PKWY</t>
  </si>
  <si>
    <t>23060</t>
  </si>
  <si>
    <t>(804) 287-6900</t>
  </si>
  <si>
    <t>FRANCIS MICHAEL CROWLEY</t>
  </si>
  <si>
    <t>https://www.markelcorp.com</t>
  </si>
  <si>
    <t>20-Jul-76</t>
  </si>
  <si>
    <t>AMERICAN AUTOMOBILE INS CO</t>
  </si>
  <si>
    <t>ALLIANZ INS GRP</t>
  </si>
  <si>
    <t>777 SAN MARIN DRIVE</t>
  </si>
  <si>
    <t>NOVATO</t>
  </si>
  <si>
    <t>94998</t>
  </si>
  <si>
    <t>(415) 899-2000</t>
  </si>
  <si>
    <t>ARTHUR EDWARD MOOSSMANN JR</t>
  </si>
  <si>
    <t>https://www.firemansfund.com</t>
  </si>
  <si>
    <t>01-Jan-12</t>
  </si>
  <si>
    <t>AMERICAN BANKERS INS CO OF FL</t>
  </si>
  <si>
    <t>ASSURANT INC</t>
  </si>
  <si>
    <t>11222 QUAIL ROOST DRIVE</t>
  </si>
  <si>
    <t>33157</t>
  </si>
  <si>
    <t>(305) 253-2244</t>
  </si>
  <si>
    <t>GENE EDWARD MERGELMEYER</t>
  </si>
  <si>
    <t>http://www.assurant.com</t>
  </si>
  <si>
    <t>29-Oct-47</t>
  </si>
  <si>
    <t>B</t>
  </si>
  <si>
    <t>AMERICAN COMMERCE INS CO</t>
  </si>
  <si>
    <t>MAPFRE INS GRP</t>
  </si>
  <si>
    <t>211 MAIN STREET</t>
  </si>
  <si>
    <t>WEBSTER</t>
  </si>
  <si>
    <t>1570</t>
  </si>
  <si>
    <t>(508) 943-9000</t>
  </si>
  <si>
    <t>JAIME TILLMAN TAMAYO</t>
  </si>
  <si>
    <t>https://www.mapfreinsurance.com</t>
  </si>
  <si>
    <t>19-Mar-47</t>
  </si>
  <si>
    <t>AMERICAN HOME ASR CO</t>
  </si>
  <si>
    <t>09-Feb-99</t>
  </si>
  <si>
    <t>AMERICAN INTEGRITY INS CO OF FL</t>
  </si>
  <si>
    <t/>
  </si>
  <si>
    <t>7650 W. COURTNEY CAMPBELL PKWY, SUITE 12</t>
  </si>
  <si>
    <t>33607</t>
  </si>
  <si>
    <t>(813) 880-7000</t>
  </si>
  <si>
    <t>ROBERT CRAIG RITCHIE</t>
  </si>
  <si>
    <t>http://aiicfl.com</t>
  </si>
  <si>
    <t>13-Sep-06</t>
  </si>
  <si>
    <t>D+</t>
  </si>
  <si>
    <t>AMERICAN MODERN INS CO OF FLORIDA</t>
  </si>
  <si>
    <t>MUNICH RE AMERICA CORP</t>
  </si>
  <si>
    <t>PO BOX 5323</t>
  </si>
  <si>
    <t>45201-5323</t>
  </si>
  <si>
    <t>(800) 543-2644</t>
  </si>
  <si>
    <t>MANUEL ZUNIGA RIOS</t>
  </si>
  <si>
    <t>http://www.amig.com</t>
  </si>
  <si>
    <t>31-Jul-07</t>
  </si>
  <si>
    <t>AMERICAN PLATINUM PROP &amp; CAS INS CO</t>
  </si>
  <si>
    <t>UNIVERSAL INS HOLDING GRP</t>
  </si>
  <si>
    <t>1110 WEST COMMERCIAL BOULEVARD</t>
  </si>
  <si>
    <t>33309</t>
  </si>
  <si>
    <t>(954) 958-1200</t>
  </si>
  <si>
    <t>SEAN PATRICK DOWNES</t>
  </si>
  <si>
    <t>https://americanplatinumpcic.com</t>
  </si>
  <si>
    <t xml:space="preserve">  -   -</t>
  </si>
  <si>
    <t>AMERICAN SECURITY INS CO</t>
  </si>
  <si>
    <t>260 INTERSTATE NORTH CIRCLE, SE</t>
  </si>
  <si>
    <t>30339-2110</t>
  </si>
  <si>
    <t>(770) 763-1000</t>
  </si>
  <si>
    <t>JOHN AUGUST FROBOSE</t>
  </si>
  <si>
    <t>01-Sep-38</t>
  </si>
  <si>
    <t>AMERICAN SOUTHERN HOME INS CO</t>
  </si>
  <si>
    <t>15-Nov-82</t>
  </si>
  <si>
    <t>AMERICAN STRATEGIC INS CO</t>
  </si>
  <si>
    <t>PROGRESSIVE CORP</t>
  </si>
  <si>
    <t>805 EXECUTIVE CIR DR W #300</t>
  </si>
  <si>
    <t>ST PETERSBURG</t>
  </si>
  <si>
    <t>33702</t>
  </si>
  <si>
    <t>(727) 821-8765</t>
  </si>
  <si>
    <t>JOHN FRANKLIN AUER</t>
  </si>
  <si>
    <t>http://www.americanstrategic.com</t>
  </si>
  <si>
    <t>18-Dec-97</t>
  </si>
  <si>
    <t>AMERICAN TRADITIONS INS CO</t>
  </si>
  <si>
    <t>JERGER HOLDING CORP</t>
  </si>
  <si>
    <t>7785 66TH STREET</t>
  </si>
  <si>
    <t>33781</t>
  </si>
  <si>
    <t>(727) 561-0013</t>
  </si>
  <si>
    <t>THOMAS JOHN JERGER JR</t>
  </si>
  <si>
    <t>https://www.jergermga.com</t>
  </si>
  <si>
    <t>01-Jan-06</t>
  </si>
  <si>
    <t>C-</t>
  </si>
  <si>
    <t>AMERICAN WESTERN HOME INS CO</t>
  </si>
  <si>
    <t>28-Jul-78</t>
  </si>
  <si>
    <t>AMICA MUTUAL INS CO</t>
  </si>
  <si>
    <t>AMICA MUTUAL GRP</t>
  </si>
  <si>
    <t>P.O. BOX 6008</t>
  </si>
  <si>
    <t>PROVIDENCE</t>
  </si>
  <si>
    <t>02940-6008</t>
  </si>
  <si>
    <t>(800) 652-6422</t>
  </si>
  <si>
    <t>ROBERT ANTHONY DIMUCCIO</t>
  </si>
  <si>
    <t>https://www.amica.com</t>
  </si>
  <si>
    <t>01-Apr-07</t>
  </si>
  <si>
    <t>B+</t>
  </si>
  <si>
    <t>ARK ROYAL INS CO</t>
  </si>
  <si>
    <t>805 EXECUTIVE CENTER DRI W #300</t>
  </si>
  <si>
    <t>(888) 746-4275</t>
  </si>
  <si>
    <t>DENNIS G RUPPEL</t>
  </si>
  <si>
    <t>http://www.arkroyalins.com</t>
  </si>
  <si>
    <t>17-Mar-08</t>
  </si>
  <si>
    <t>ARMED FORCES INS EXCHANGE</t>
  </si>
  <si>
    <t>PO BOX G</t>
  </si>
  <si>
    <t>FORT LEAVENWORTH</t>
  </si>
  <si>
    <t>66027</t>
  </si>
  <si>
    <t>(913) 727-5500</t>
  </si>
  <si>
    <t>KURT HERMAN SEELBACH</t>
  </si>
  <si>
    <t>https://www.afi.org</t>
  </si>
  <si>
    <t>01-Aug-82</t>
  </si>
  <si>
    <t>ASI ASR CORP</t>
  </si>
  <si>
    <t>21-Oct-04</t>
  </si>
  <si>
    <t>ASI HOME INS CORP</t>
  </si>
  <si>
    <t>1 ASI WAY N</t>
  </si>
  <si>
    <t>01-Oct-05</t>
  </si>
  <si>
    <t>ASI PREFERRED INS CORP</t>
  </si>
  <si>
    <t>PO BOX 33018</t>
  </si>
  <si>
    <t>33733-8018</t>
  </si>
  <si>
    <t>15-Mar-08</t>
  </si>
  <si>
    <t>ASPEN SPECIALTY INS CO</t>
  </si>
  <si>
    <t>ASPEN INSURANCE HOLDINGS LTD</t>
  </si>
  <si>
    <t>175 CAPITAL BLVD SUITE 300</t>
  </si>
  <si>
    <t>06067</t>
  </si>
  <si>
    <t>(860) 258-3500</t>
  </si>
  <si>
    <t>MARIO PHILLIP VITALE</t>
  </si>
  <si>
    <t>http://www.aspen.co</t>
  </si>
  <si>
    <t>25-Nov-98</t>
  </si>
  <si>
    <t>ASSOCIATED INDEMNITY CORP</t>
  </si>
  <si>
    <t>09-Feb-23</t>
  </si>
  <si>
    <t>AUTO CLUB INS CO OF FL</t>
  </si>
  <si>
    <t>AUTO CLUB ENTERPRISES INS GROUP</t>
  </si>
  <si>
    <t>14055 RIVEREDGE DRIVE, SUITE 500</t>
  </si>
  <si>
    <t>33637</t>
  </si>
  <si>
    <t>(888) 929-4222</t>
  </si>
  <si>
    <t>JAMES CRAIG SANTO</t>
  </si>
  <si>
    <t>https://www.autoclubfl.com</t>
  </si>
  <si>
    <t>11-Dec-07</t>
  </si>
  <si>
    <t>AVATAR PROPERTY &amp; CASUALTY INS CO</t>
  </si>
  <si>
    <t>AVATAR PARTNERS LP</t>
  </si>
  <si>
    <t>1408 N. WESTSHORE BLVD., SUITE 805</t>
  </si>
  <si>
    <t>(813) 514-0333</t>
  </si>
  <si>
    <t>HITESH PRABHUDAS ADHIA</t>
  </si>
  <si>
    <t>http://www.avatarins.com</t>
  </si>
  <si>
    <t>14-Apr-08</t>
  </si>
  <si>
    <t>AXIS SURPLUS INS CO</t>
  </si>
  <si>
    <t>AXIS SPECIALTY LTD</t>
  </si>
  <si>
    <t>11680 GREAT OAKS WAY, SUITE 500</t>
  </si>
  <si>
    <t>30022</t>
  </si>
  <si>
    <t>(678) 746-9400</t>
  </si>
  <si>
    <t>CARLTON WENDELL MANER</t>
  </si>
  <si>
    <t>http://www.axiscapital.com</t>
  </si>
  <si>
    <t>09-Dec-83</t>
  </si>
  <si>
    <t>CAPITOL PREFERRED INS CO</t>
  </si>
  <si>
    <t>PREFERRED HOLDING CO INC</t>
  </si>
  <si>
    <t>32309</t>
  </si>
  <si>
    <t>(850) 521-0742</t>
  </si>
  <si>
    <t>JAMES ANTHONY GRAGANELLA</t>
  </si>
  <si>
    <t>http://www.capitol-preferred.com</t>
  </si>
  <si>
    <t>09-Apr-98</t>
  </si>
  <si>
    <t>D</t>
  </si>
  <si>
    <t>CASTLE KEY INDEMNITY CO</t>
  </si>
  <si>
    <t>ALLSTATE INS GRP</t>
  </si>
  <si>
    <t>3075 SANDERS ROAD, SUITE H1A</t>
  </si>
  <si>
    <t>(727) 573-6800</t>
  </si>
  <si>
    <t>MICHAEL SCOTT SHEELY</t>
  </si>
  <si>
    <t>http://www.allstate.com</t>
  </si>
  <si>
    <t>01-Oct-97</t>
  </si>
  <si>
    <t>CASTLE KEY INS CO</t>
  </si>
  <si>
    <t>15-Nov-88</t>
  </si>
  <si>
    <t>CENTAURI SPECIALTY INS CO</t>
  </si>
  <si>
    <t>CENTAURI SPECIALTY INS HOLDINGS INC</t>
  </si>
  <si>
    <t>5391 LAKEWOOD RANCH BLVD # 303</t>
  </si>
  <si>
    <t>34240</t>
  </si>
  <si>
    <t>RICARDO ANTONIO ESPINO</t>
  </si>
  <si>
    <t>http://centauriinsurance.com</t>
  </si>
  <si>
    <t>01-Jul-06</t>
  </si>
  <si>
    <t>CHUBB CUSTOM INS CO</t>
  </si>
  <si>
    <t>CHUBB CORP</t>
  </si>
  <si>
    <t>15 MOUNTAIN VIEW ROAD, P.O. BOX 1615</t>
  </si>
  <si>
    <t>07061-1615</t>
  </si>
  <si>
    <t>(908) 903-2000</t>
  </si>
  <si>
    <t>PAUL JOSEPH KRUMP</t>
  </si>
  <si>
    <t>http://www.chubb.com</t>
  </si>
  <si>
    <t>26-Dec-80</t>
  </si>
  <si>
    <t>CINCINNATI INS CO</t>
  </si>
  <si>
    <t>CINCINNATI FNCL CP</t>
  </si>
  <si>
    <t>P.O. BOX 145496</t>
  </si>
  <si>
    <t>45250-5496</t>
  </si>
  <si>
    <t>(513) 870-2000</t>
  </si>
  <si>
    <t>STEVEN JUSTUS JOHNSTON</t>
  </si>
  <si>
    <t>http://www.cinfin.com</t>
  </si>
  <si>
    <t>23-Jan-51</t>
  </si>
  <si>
    <t>A-</t>
  </si>
  <si>
    <t>CITIZENS PROPERTY INS CORP</t>
  </si>
  <si>
    <t>2312 KILLEARN CTR BLVD BLDG A</t>
  </si>
  <si>
    <t>(850) 513-3700</t>
  </si>
  <si>
    <t>BARRY J GILWAY</t>
  </si>
  <si>
    <t>https://www.citizensfla.com</t>
  </si>
  <si>
    <t>21-Jan-93</t>
  </si>
  <si>
    <t>A+</t>
  </si>
  <si>
    <t>CYPRESS PROPERTY &amp; CASUALTY INS CO</t>
  </si>
  <si>
    <t>CYPRESS GROUP HOLDINGS INC</t>
  </si>
  <si>
    <t>13901 SUTTON PARK DRIVE SOUTH, SUITE 310</t>
  </si>
  <si>
    <t>32224</t>
  </si>
  <si>
    <t>(904) 992-4492</t>
  </si>
  <si>
    <t>GARY RAYMOND WOTHE</t>
  </si>
  <si>
    <t>http://www.cypressig.com</t>
  </si>
  <si>
    <t>27-Dec-98</t>
  </si>
  <si>
    <t>EDISON INS CO</t>
  </si>
  <si>
    <t>FLORIDA PENINSULA HOLDINGS LLC</t>
  </si>
  <si>
    <t>903 NW 65TH ST SUITE 200</t>
  </si>
  <si>
    <t>33487</t>
  </si>
  <si>
    <t>(561) 994-8366</t>
  </si>
  <si>
    <t>CLINT BRYAN STRAUCH</t>
  </si>
  <si>
    <t>http://www.edisoninsurance.com</t>
  </si>
  <si>
    <t>04-Jan-06</t>
  </si>
  <si>
    <t>U</t>
  </si>
  <si>
    <t>ELECTRIC INS CO</t>
  </si>
  <si>
    <t>WILMINGTON TRUST</t>
  </si>
  <si>
    <t>75 SAM FONZO DR, PO BOX 1029</t>
  </si>
  <si>
    <t>01915-1000</t>
  </si>
  <si>
    <t>(978) 921-2080</t>
  </si>
  <si>
    <t>DOUGLAS RAY SEYMOUR</t>
  </si>
  <si>
    <t>http://www.electricinsurance.com</t>
  </si>
  <si>
    <t>28-Sep-66</t>
  </si>
  <si>
    <t>ELEMENTS PROPERTY INS CO</t>
  </si>
  <si>
    <t>ELEMENTS PROPERTY INS HOLDINGS LLC</t>
  </si>
  <si>
    <t>2367 CENTERVILLE ROAD 1ST FLOOR</t>
  </si>
  <si>
    <t>32308-4317</t>
  </si>
  <si>
    <t>(850) 523-9550</t>
  </si>
  <si>
    <t>ROBERT L RICKER</t>
  </si>
  <si>
    <t>http://www.elements-ins.com</t>
  </si>
  <si>
    <t>27-Sep-13</t>
  </si>
  <si>
    <t>FEDERAL INS CO</t>
  </si>
  <si>
    <t>15 MOUNTAIN VIEW RD</t>
  </si>
  <si>
    <t>02-Mar-01</t>
  </si>
  <si>
    <t>FEDERATED NATIONAL INS CO</t>
  </si>
  <si>
    <t>FEDERATED NATIONAL HOLDING CO</t>
  </si>
  <si>
    <t>14050 NW 14TH ST SUITE 180</t>
  </si>
  <si>
    <t>33323</t>
  </si>
  <si>
    <t>(954) 581-9993</t>
  </si>
  <si>
    <t>MICHAEL HERBERT BRAUN</t>
  </si>
  <si>
    <t>http://fednat.com</t>
  </si>
  <si>
    <t>01-Mar-84</t>
  </si>
  <si>
    <t>FIREMANS FUND INS CO</t>
  </si>
  <si>
    <t>23-Sep-64</t>
  </si>
  <si>
    <t>FIRST AMERICAN PROP &amp; CAS INS CO</t>
  </si>
  <si>
    <t>FIRST AMERICAN CORP</t>
  </si>
  <si>
    <t>114 E FIFTH ST</t>
  </si>
  <si>
    <t>92701</t>
  </si>
  <si>
    <t>(714) 560-7858</t>
  </si>
  <si>
    <t>JAMES JOHN COURT</t>
  </si>
  <si>
    <t>https://www.fapcig.com</t>
  </si>
  <si>
    <t>27-Sep-79</t>
  </si>
  <si>
    <t>FIRST COMMUNITY INS CO</t>
  </si>
  <si>
    <t>BANKERS INS GRP</t>
  </si>
  <si>
    <t>P.O. BOX 15707</t>
  </si>
  <si>
    <t>33733</t>
  </si>
  <si>
    <t>(727) 823-4000</t>
  </si>
  <si>
    <t>WILBUR LINCOLN MARTIN IV</t>
  </si>
  <si>
    <t>http://www.bankersinsurance.com</t>
  </si>
  <si>
    <t>18-Nov-93</t>
  </si>
  <si>
    <t>FIRST FLORIDIAN AUTO &amp; HOME INS CO</t>
  </si>
  <si>
    <t>TRAVELERS COMPANIES INC</t>
  </si>
  <si>
    <t>7840 WOODLAND CENTER BOULEVARD</t>
  </si>
  <si>
    <t>33614</t>
  </si>
  <si>
    <t>(813) 890-4200</t>
  </si>
  <si>
    <t>HECTOR JAIME ALANIZ</t>
  </si>
  <si>
    <t>http://www.travelersfl.com</t>
  </si>
  <si>
    <t>01-Jun-96</t>
  </si>
  <si>
    <t>FIRST LIBERTY INS CORP</t>
  </si>
  <si>
    <t>LIBERTY MUTUAL GROUP</t>
  </si>
  <si>
    <t>175 BERKELEY STREET</t>
  </si>
  <si>
    <t>02116</t>
  </si>
  <si>
    <t>(617) 357-9500</t>
  </si>
  <si>
    <t>DAVID HENRY LONG</t>
  </si>
  <si>
    <t>http://www.LibertyMutualGroup.com</t>
  </si>
  <si>
    <t>22-Jun-89</t>
  </si>
  <si>
    <t>FIRST NATIONAL INS CO OF AMERICA</t>
  </si>
  <si>
    <t>175 BERKELEY ST</t>
  </si>
  <si>
    <t>TIMOTHY MICHAEL SWEENEY</t>
  </si>
  <si>
    <t>http://www.safeco.com</t>
  </si>
  <si>
    <t>01-Nov-28</t>
  </si>
  <si>
    <t>FIRST PROTECTIVE INS CO</t>
  </si>
  <si>
    <t>PWC FINANCIAL INC</t>
  </si>
  <si>
    <t>7131 BUSINESS PARK LN #300</t>
  </si>
  <si>
    <t>32746-5615</t>
  </si>
  <si>
    <t>(407) 444-5224</t>
  </si>
  <si>
    <t>LEMAN MILES PORTER</t>
  </si>
  <si>
    <t>http://www.frontlineinsurance.com</t>
  </si>
  <si>
    <t>30-Apr-98</t>
  </si>
  <si>
    <t>FLORIDA FAMILY INS CO</t>
  </si>
  <si>
    <t>BARRINGTON CAPITAL LLC</t>
  </si>
  <si>
    <t>PO BOX 136001</t>
  </si>
  <si>
    <t>34136-6001</t>
  </si>
  <si>
    <t>(239) 495-4700</t>
  </si>
  <si>
    <t>PETER JOSEPH CORRIGAN</t>
  </si>
  <si>
    <t>http://www.floridafamily.com</t>
  </si>
  <si>
    <t>01-May-96</t>
  </si>
  <si>
    <t>FLORIDA FARM BU CASUALTY INS CO</t>
  </si>
  <si>
    <t>SOUTHERN FARM BUREAU CASUALTY</t>
  </si>
  <si>
    <t>POST OFFICE BOX 147030</t>
  </si>
  <si>
    <t>32614-7030</t>
  </si>
  <si>
    <t>(352) 378-8100</t>
  </si>
  <si>
    <t>STEVEN CLAY MURRAY</t>
  </si>
  <si>
    <t>http://www.floridafarmbureau.com</t>
  </si>
  <si>
    <t>01-Jul-74</t>
  </si>
  <si>
    <t>FLORIDA FARM BUREAU GENERAL INS CO</t>
  </si>
  <si>
    <t>01-Apr-93</t>
  </si>
  <si>
    <t>FLORIDA PENINSULA INS CO</t>
  </si>
  <si>
    <t>http://www.floridapeninsula.com</t>
  </si>
  <si>
    <t>01-May-05</t>
  </si>
  <si>
    <t>FOREMOST INS CO</t>
  </si>
  <si>
    <t>FARMERS INSURANCE GROUP OF COMPANIES</t>
  </si>
  <si>
    <t>P.O. BOX 2450</t>
  </si>
  <si>
    <t>(616) 942-3000</t>
  </si>
  <si>
    <t>STEPHEN JOHN BOSHOVEN</t>
  </si>
  <si>
    <t>http://www.foremost.com</t>
  </si>
  <si>
    <t>12-Jun-52</t>
  </si>
  <si>
    <t>FOREMOST PROPERTY &amp; CASUALTY INS CO</t>
  </si>
  <si>
    <t>27-Apr-84</t>
  </si>
  <si>
    <t>GEOVERA SPECIALTY INS CO</t>
  </si>
  <si>
    <t>GEOVERA HOLDINGS GROUP</t>
  </si>
  <si>
    <t>4820 BUSINESS CENTER DRIVE, SUITE 200</t>
  </si>
  <si>
    <t>94534-1900</t>
  </si>
  <si>
    <t>(800) 785-2658</t>
  </si>
  <si>
    <t>KEVIN MALCOLM NISH</t>
  </si>
  <si>
    <t>http://www.mygeosource.com/GVSIC</t>
  </si>
  <si>
    <t>30-Nov-94</t>
  </si>
  <si>
    <t>GREAT NORTHERN INS CO</t>
  </si>
  <si>
    <t>DINO ENNIO ROBUSTO</t>
  </si>
  <si>
    <t>01-Aug-52</t>
  </si>
  <si>
    <t>GULFSTREAM PROP &amp; CAS INS CO</t>
  </si>
  <si>
    <t>NEW HOLDINGS INC</t>
  </si>
  <si>
    <t>6964 PROFESSIONAL PKWY EAST</t>
  </si>
  <si>
    <t>(941) 388-0905</t>
  </si>
  <si>
    <t>DOUGLAS WILLIAM REYNOLDS</t>
  </si>
  <si>
    <t>http://www.gspcic.com</t>
  </si>
  <si>
    <t>18-Jan-05</t>
  </si>
  <si>
    <t>HARTFORD CASUALTY INS CO</t>
  </si>
  <si>
    <t>HARTFORD FINANCIAL SERVICES INC</t>
  </si>
  <si>
    <t>HARTFORD PLAZA</t>
  </si>
  <si>
    <t>06115</t>
  </si>
  <si>
    <t>(860) 547-5000</t>
  </si>
  <si>
    <t>DOUGLAS GRAHAM ELLIOT</t>
  </si>
  <si>
    <t>http://www.thehartford.com</t>
  </si>
  <si>
    <t>01-Jul-87</t>
  </si>
  <si>
    <t>HARTFORD FIRE INS CO</t>
  </si>
  <si>
    <t>06-Aug-10</t>
  </si>
  <si>
    <t>HARTFORD INS CO OF THE MIDWEST</t>
  </si>
  <si>
    <t>01-Jan-80</t>
  </si>
  <si>
    <t>HARTFORD UNDERWRITERS INS CO</t>
  </si>
  <si>
    <t>31-Dec-87</t>
  </si>
  <si>
    <t>HERITAGE PROPERTY &amp; CASUALTY INS CO</t>
  </si>
  <si>
    <t>HERITAGE INS HOLDINGS LLC</t>
  </si>
  <si>
    <t>700 CENTRAL AVENUE SUITE 330</t>
  </si>
  <si>
    <t>33701-3600</t>
  </si>
  <si>
    <t>(727) 362-7200</t>
  </si>
  <si>
    <t>RICHARD ALEXANDER WIDDICOMBE</t>
  </si>
  <si>
    <t>http://www.heritagepci.com</t>
  </si>
  <si>
    <t>02-Aug-12</t>
  </si>
  <si>
    <t>HOMEOWNERS CHOICE PROP &amp; CAS INS CO</t>
  </si>
  <si>
    <t>HCI GROUP INC</t>
  </si>
  <si>
    <t>5300 W CYPRESS ST SUITE 100</t>
  </si>
  <si>
    <t>PARESHBHAI SURYAKANT PATEL</t>
  </si>
  <si>
    <t>http://www.hcpci.com</t>
  </si>
  <si>
    <t>19-Jun-07</t>
  </si>
  <si>
    <t>HOMESITE INS CO</t>
  </si>
  <si>
    <t>AMERICAN FAMILY INS GROUP</t>
  </si>
  <si>
    <t>99 BEDFORD STREET</t>
  </si>
  <si>
    <t>02111-2217</t>
  </si>
  <si>
    <t>(617) 832-1300</t>
  </si>
  <si>
    <t>ANDREW ALLISON MCELWEE JR</t>
  </si>
  <si>
    <t>http://www.homesite.com</t>
  </si>
  <si>
    <t>03-Apr-85</t>
  </si>
  <si>
    <t>HORACE MANN INS CO</t>
  </si>
  <si>
    <t>HORACE MANN GROUP</t>
  </si>
  <si>
    <t>ONE HORACE MANN PLZ</t>
  </si>
  <si>
    <t>62715-0000</t>
  </si>
  <si>
    <t>(217) 789-2500</t>
  </si>
  <si>
    <t>MARITA ZURAITIS</t>
  </si>
  <si>
    <t>http://www.horacemann.com</t>
  </si>
  <si>
    <t>23-Dec-63</t>
  </si>
  <si>
    <t>IDS PROPERTY CASUALTY INS CO</t>
  </si>
  <si>
    <t>AMERIPRISE FINANCIAL GRP</t>
  </si>
  <si>
    <t>1400 LOMBARDI AVENUE</t>
  </si>
  <si>
    <t>GREEN BAY</t>
  </si>
  <si>
    <t>54304-3922</t>
  </si>
  <si>
    <t>(920) 330-5100</t>
  </si>
  <si>
    <t>KENNETH JOHN CIAK</t>
  </si>
  <si>
    <t>https://www.ameriprise.com</t>
  </si>
  <si>
    <t>24-Jan-73</t>
  </si>
  <si>
    <t>ILLINOIS UNION INS CO</t>
  </si>
  <si>
    <t>436 WALNUT STREET, P.O. BOX 1000</t>
  </si>
  <si>
    <t>19106</t>
  </si>
  <si>
    <t>30-Jan-73</t>
  </si>
  <si>
    <t>INTERSTATE FIRE &amp; CAS CO</t>
  </si>
  <si>
    <t>777 SAN MARIN DR</t>
  </si>
  <si>
    <t>(312) 346-6400</t>
  </si>
  <si>
    <t>01-Jan-51</t>
  </si>
  <si>
    <t>IRONSHORE SPECIALTY INS CO</t>
  </si>
  <si>
    <t>IRONSHORE HOLDINGS INC</t>
  </si>
  <si>
    <t>ONE STATE STREET PLAZA</t>
  </si>
  <si>
    <t>10004</t>
  </si>
  <si>
    <t>(646) 826-6600</t>
  </si>
  <si>
    <t>SHAUN EVERETT KELLY</t>
  </si>
  <si>
    <t>http://www.ironshore.com</t>
  </si>
  <si>
    <t>25-Feb-53</t>
  </si>
  <si>
    <t>KINSALE INS CO</t>
  </si>
  <si>
    <t>KINSALE CAPITAL GROUP LTD</t>
  </si>
  <si>
    <t>6802 PARAGON PL SUITE 120</t>
  </si>
  <si>
    <t>23230</t>
  </si>
  <si>
    <t>(804) 289-1300</t>
  </si>
  <si>
    <t>MICHAEL PATRICK KEHOE</t>
  </si>
  <si>
    <t>http://www.kinsaleins.com</t>
  </si>
  <si>
    <t>04-Apr-90</t>
  </si>
  <si>
    <t>LEXINGTON INS CO</t>
  </si>
  <si>
    <t>100 SUMMER STREET</t>
  </si>
  <si>
    <t>02110</t>
  </si>
  <si>
    <t>(617) 330-1100</t>
  </si>
  <si>
    <t>http://www.lexingtoninsurance.com</t>
  </si>
  <si>
    <t>01-Apr-65</t>
  </si>
  <si>
    <t>LIBERTY MUTUAL FIRE INS CO</t>
  </si>
  <si>
    <t>175 BERKELEY ST, MAILSTOP 3E</t>
  </si>
  <si>
    <t>02117-0000</t>
  </si>
  <si>
    <t>05-Nov-08</t>
  </si>
  <si>
    <t>MERASTAR INS CO</t>
  </si>
  <si>
    <t>KEMPER CORPORATION</t>
  </si>
  <si>
    <t>PO BOX 181101</t>
  </si>
  <si>
    <t>CHATTANOOGA</t>
  </si>
  <si>
    <t>37414-6101</t>
  </si>
  <si>
    <t>(312) 661-4700</t>
  </si>
  <si>
    <t>ELIZABETH CAROL LUPETINI</t>
  </si>
  <si>
    <t>http://www.kemper.com</t>
  </si>
  <si>
    <t>01-Nov-74</t>
  </si>
  <si>
    <t>MERCURY INDEMNITY CO OF AMERICA</t>
  </si>
  <si>
    <t>MERCURY GENERAL GRP</t>
  </si>
  <si>
    <t>1901 ULMERTON ROAD</t>
  </si>
  <si>
    <t>(727) 561-4000</t>
  </si>
  <si>
    <t>GABRIEL TIRADOR</t>
  </si>
  <si>
    <t>http://www.mercuryinsurance.com</t>
  </si>
  <si>
    <t>27-Aug-01</t>
  </si>
  <si>
    <t>D-</t>
  </si>
  <si>
    <t>METROPOLITAN CASUALTY INS CO</t>
  </si>
  <si>
    <t>METLIFE INC</t>
  </si>
  <si>
    <t>PO BOX 350  700 QUAKER LANE</t>
  </si>
  <si>
    <t>02887-0350</t>
  </si>
  <si>
    <t>(401) 827-2400</t>
  </si>
  <si>
    <t>KISHORE PONNAVOLU</t>
  </si>
  <si>
    <t>https://www.metlife.com</t>
  </si>
  <si>
    <t>01-Apr-82</t>
  </si>
  <si>
    <t>MODERN USA INS CO</t>
  </si>
  <si>
    <t>JERGER INS HOLDINGS CO</t>
  </si>
  <si>
    <t>http://www.jergermga.com</t>
  </si>
  <si>
    <t>31-May-07</t>
  </si>
  <si>
    <t>NATIONAL FIRE &amp; MARINE INS CO</t>
  </si>
  <si>
    <t>BERKSHIRE-HATHAWAY</t>
  </si>
  <si>
    <t>3024 HARNEY ST</t>
  </si>
  <si>
    <t>(402) 916-3000</t>
  </si>
  <si>
    <t>DONALD FREDERICK WURSTER</t>
  </si>
  <si>
    <t>https://www.nationalindemnity.com</t>
  </si>
  <si>
    <t>01-Jan-50</t>
  </si>
  <si>
    <t>NATIONWIDE INS CO OF FLORIDA</t>
  </si>
  <si>
    <t>NATIONWIDE CORP</t>
  </si>
  <si>
    <t>ONE NATIONWIDE PLAZA</t>
  </si>
  <si>
    <t>(614) 249-7111</t>
  </si>
  <si>
    <t>ANDREW CYRIL DICKINSON</t>
  </si>
  <si>
    <t>http://www.nationwide.com</t>
  </si>
  <si>
    <t>18-Aug-98</t>
  </si>
  <si>
    <t>NEW HAMPSHIRE INS CO</t>
  </si>
  <si>
    <t>30-Apr-70</t>
  </si>
  <si>
    <t>OLD DOMINION INS CO</t>
  </si>
  <si>
    <t>MAIN STREET AMERICA GROUP INC</t>
  </si>
  <si>
    <t>55 WEST STREET</t>
  </si>
  <si>
    <t>03431</t>
  </si>
  <si>
    <t>(904) 642-3000</t>
  </si>
  <si>
    <t>GREGG ALAN EFFNER</t>
  </si>
  <si>
    <t>http://www.msagroup.com</t>
  </si>
  <si>
    <t>03-Jun-81</t>
  </si>
  <si>
    <t>OLYMPUS INS CO</t>
  </si>
  <si>
    <t>7380 W SAND LAKE RD SUITE 115</t>
  </si>
  <si>
    <t>32819-5250</t>
  </si>
  <si>
    <t>(321) 558-3954</t>
  </si>
  <si>
    <t>JEFFREY BERNARD SCOTT</t>
  </si>
  <si>
    <t>http://www.olympusinsurance.com</t>
  </si>
  <si>
    <t>08-Aug-07</t>
  </si>
  <si>
    <t>OMEGA INS CO</t>
  </si>
  <si>
    <t>TOWER HILL GROUP</t>
  </si>
  <si>
    <t>P.O. BOX 147018</t>
  </si>
  <si>
    <t>32614-7018</t>
  </si>
  <si>
    <t>(352) 332-8800</t>
  </si>
  <si>
    <t>DONALD CARL MATZ JR</t>
  </si>
  <si>
    <t>https://www.thig.com</t>
  </si>
  <si>
    <t>01-Jul-79</t>
  </si>
  <si>
    <t>PACIFIC INDEMNITY CO</t>
  </si>
  <si>
    <t>05-Feb-26</t>
  </si>
  <si>
    <t>PEOPLES TRUST INS CO</t>
  </si>
  <si>
    <t>6001 BROKEN SOUND PARKWAY, SUITE 200</t>
  </si>
  <si>
    <t>(561) 988-9170</t>
  </si>
  <si>
    <t>MITCHELL FREDERICK POLITZER</t>
  </si>
  <si>
    <t>https://peoplestrustinsurance.com</t>
  </si>
  <si>
    <t>06-Mar-08</t>
  </si>
  <si>
    <t>PRAETORIAN INS CO</t>
  </si>
  <si>
    <t>QBE INSURANCE GRP LTD</t>
  </si>
  <si>
    <t>88 PINE STREET, 4TH FL., WALL STREET PLA</t>
  </si>
  <si>
    <t>10005-1801</t>
  </si>
  <si>
    <t>(212) 805-9700</t>
  </si>
  <si>
    <t>ROBERT VINCE JAMES</t>
  </si>
  <si>
    <t>http://www.qbena.com</t>
  </si>
  <si>
    <t>07-Aug-79</t>
  </si>
  <si>
    <t>PREPARED INS CO</t>
  </si>
  <si>
    <t>PREPARED HOLDINGS LLC</t>
  </si>
  <si>
    <t>1715 N WESTSHORE BLVD STE 930</t>
  </si>
  <si>
    <t>(813) 286-3730</t>
  </si>
  <si>
    <t>STEPHANIE ELAINE SIEWERT</t>
  </si>
  <si>
    <t>http://preparedins.com</t>
  </si>
  <si>
    <t>18-Sep-09</t>
  </si>
  <si>
    <t>PRIME INS CO</t>
  </si>
  <si>
    <t>PRIME HOLDINGS INS SERVICES INC</t>
  </si>
  <si>
    <t>PO BOX 4439</t>
  </si>
  <si>
    <t>84091-4439</t>
  </si>
  <si>
    <t>(801) 304-5502</t>
  </si>
  <si>
    <t>RICK JOHN LINDSEY</t>
  </si>
  <si>
    <t>http://www.primeis.com</t>
  </si>
  <si>
    <t>13-Jun-06</t>
  </si>
  <si>
    <t>PRIVILEGE UNDERWRITERS RECIP EXCH</t>
  </si>
  <si>
    <t>PURE COMPANIES GRP</t>
  </si>
  <si>
    <t>ONE N LEXINGTON AVE SUITE 1450</t>
  </si>
  <si>
    <t>(914) 328-7388</t>
  </si>
  <si>
    <t>ROSS J BUCHMUELLER</t>
  </si>
  <si>
    <t>http://www.pureinsurance.com</t>
  </si>
  <si>
    <t>29-Jan-07</t>
  </si>
  <si>
    <t>QBE SPECIALTY INS CO</t>
  </si>
  <si>
    <t>88 PINE STREET, 16TH FL., WALL ST. PLAZA</t>
  </si>
  <si>
    <t>28-Aug-02</t>
  </si>
  <si>
    <t>RESPONSE INS CO</t>
  </si>
  <si>
    <t>500 SOUTH BROAD STREET</t>
  </si>
  <si>
    <t>MERIDEN</t>
  </si>
  <si>
    <t>06450-1034</t>
  </si>
  <si>
    <t>06-Jul-83</t>
  </si>
  <si>
    <t>ROCKHILL INS CO</t>
  </si>
  <si>
    <t>STATE AUTO MUT GRP</t>
  </si>
  <si>
    <t>700 W 47TH ST SUITE 350</t>
  </si>
  <si>
    <t>64112</t>
  </si>
  <si>
    <t>(816) 412-1800</t>
  </si>
  <si>
    <t>MICHAEL EDWARD LAROCCO</t>
  </si>
  <si>
    <t>http://www.rhkc.com</t>
  </si>
  <si>
    <t>31-Dec-85</t>
  </si>
  <si>
    <t>SAFE HARBOR INS CO</t>
  </si>
  <si>
    <t>RM OCEAN HARBOR HOLDING INC</t>
  </si>
  <si>
    <t>2549 BARRINGTON CIRCLE</t>
  </si>
  <si>
    <t>32308</t>
  </si>
  <si>
    <t>(850) 386-1115</t>
  </si>
  <si>
    <t>WILLIAM EMERSON ROCHE</t>
  </si>
  <si>
    <t>01-Jun-06</t>
  </si>
  <si>
    <t>SAFEPOINT INS CO</t>
  </si>
  <si>
    <t>SAFEPOINT HOLDINGS LLC</t>
  </si>
  <si>
    <t>908 SOUTH PARSONS AVENUE SUITE D</t>
  </si>
  <si>
    <t>BRANDON</t>
  </si>
  <si>
    <t>33511-6045</t>
  </si>
  <si>
    <t>(813) 651-3400</t>
  </si>
  <si>
    <t>DAVID MICHAEL FLITMAN</t>
  </si>
  <si>
    <t>http://www.safepointins.com</t>
  </si>
  <si>
    <t>21-Nov-13</t>
  </si>
  <si>
    <t>SAFEWAY PROPERTY INS CO</t>
  </si>
  <si>
    <t>SAFEWAY INS GROUP</t>
  </si>
  <si>
    <t>132 NW 76TH DRIVE</t>
  </si>
  <si>
    <t>32607</t>
  </si>
  <si>
    <t>(352) 333-0160</t>
  </si>
  <si>
    <t>ROBERT MALCOLM BORDEMAN</t>
  </si>
  <si>
    <t>https://www.safewayinsurance.com</t>
  </si>
  <si>
    <t>17-Jul-87</t>
  </si>
  <si>
    <t>SAWGRASS MUTUAL INS CO</t>
  </si>
  <si>
    <t>351 SW 136 AVE SUITE 205</t>
  </si>
  <si>
    <t>DAVIE</t>
  </si>
  <si>
    <t>33325-3153</t>
  </si>
  <si>
    <t>(954) 376-6880</t>
  </si>
  <si>
    <t>JAMES A ESSE</t>
  </si>
  <si>
    <t>http://www.sawgrassmutual.com</t>
  </si>
  <si>
    <t>07-Apr-09</t>
  </si>
  <si>
    <t>SCOTTSDALE INS CO</t>
  </si>
  <si>
    <t>ONE WEST NATIONWIDE BLVD., DSPF-76</t>
  </si>
  <si>
    <t>(480) 365-4000</t>
  </si>
  <si>
    <t>MICHAEL DEAN MILLER</t>
  </si>
  <si>
    <t>https://www.scottsdaleins.com</t>
  </si>
  <si>
    <t>01-Jul-82</t>
  </si>
  <si>
    <t>SECURITY FIRST INS CO</t>
  </si>
  <si>
    <t>SECURITY FIRST INS HOLDINGS LLC</t>
  </si>
  <si>
    <t>140 SOUTH ATLANTIC AVENUE  SUITE 200</t>
  </si>
  <si>
    <t>32176</t>
  </si>
  <si>
    <t>(386) 673-5308</t>
  </si>
  <si>
    <t>WALLACE LOCKWOOD BURT</t>
  </si>
  <si>
    <t>http://www.securityfirstflorida.com</t>
  </si>
  <si>
    <t>25-May-05</t>
  </si>
  <si>
    <t>SOUTHERN FIDELITY INS CO INC</t>
  </si>
  <si>
    <t>SOUTHERN FIDELITY HOLDING LLC</t>
  </si>
  <si>
    <t>2255 KILLEARN CENTER BOULEVARD</t>
  </si>
  <si>
    <t>(850) 521-3080</t>
  </si>
  <si>
    <t>http://www.southernfidelityins.com</t>
  </si>
  <si>
    <t>07-Apr-05</t>
  </si>
  <si>
    <t>SOUTHERN FIDELITY P&amp;C INC</t>
  </si>
  <si>
    <t>SFPC HOLDING COMPANY LLC</t>
  </si>
  <si>
    <t>32309-3562</t>
  </si>
  <si>
    <t>12-Jan-12</t>
  </si>
  <si>
    <t>SOUTHERN OAK INS CO</t>
  </si>
  <si>
    <t>200 W FORSYTH ST SUITE 1200</t>
  </si>
  <si>
    <t>32202</t>
  </si>
  <si>
    <t>(904) 353-4000</t>
  </si>
  <si>
    <t>TONY ALEXANDER LOUGHMAN</t>
  </si>
  <si>
    <t>http://www.southernoakins.com</t>
  </si>
  <si>
    <t>30-Nov-04</t>
  </si>
  <si>
    <t>SOUTHERN-OWNERS INS CO</t>
  </si>
  <si>
    <t>AUTO-OWNERS GRP</t>
  </si>
  <si>
    <t>P.O. BOX 30660</t>
  </si>
  <si>
    <t>48909-8160</t>
  </si>
  <si>
    <t>(517) 323-1200</t>
  </si>
  <si>
    <t>JEFFREY SCOTT TAGSOLD</t>
  </si>
  <si>
    <t>http://www.auto-owners.com</t>
  </si>
  <si>
    <t>15-Jun-95</t>
  </si>
  <si>
    <t>ST JOHNS INS CO INC</t>
  </si>
  <si>
    <t>ST JOHNS FINANCIAL HOLDING CO INC</t>
  </si>
  <si>
    <t>6675 WESTWOOD BLVD STE 360</t>
  </si>
  <si>
    <t>32821-6015</t>
  </si>
  <si>
    <t>(407) 226-8460</t>
  </si>
  <si>
    <t>REESE IRWIN BOWEN</t>
  </si>
  <si>
    <t>http://www.stjohnsinsurance.com</t>
  </si>
  <si>
    <t>04-Dec-03</t>
  </si>
  <si>
    <t>STATE FARM FLORIDA INS CO</t>
  </si>
  <si>
    <t>STATE FARM IL</t>
  </si>
  <si>
    <t>7401 CYPRESS GARDENS BLVD.</t>
  </si>
  <si>
    <t>WINTER HAVEN</t>
  </si>
  <si>
    <t>33888</t>
  </si>
  <si>
    <t>(863) 318-3000</t>
  </si>
  <si>
    <t>JAMES MURRAY THOMPSON</t>
  </si>
  <si>
    <t>https://www.statefarm.com</t>
  </si>
  <si>
    <t>30-Dec-98</t>
  </si>
  <si>
    <t>STILLWATER P&amp;C INS CO</t>
  </si>
  <si>
    <t>WBL PARTNERS LLC</t>
  </si>
  <si>
    <t>P. O. BOX 45126</t>
  </si>
  <si>
    <t>(800) 849-6140</t>
  </si>
  <si>
    <t>MARK OWEN DAVEY</t>
  </si>
  <si>
    <t>https://stillwaterinsurance.com</t>
  </si>
  <si>
    <t>15-Sep-71</t>
  </si>
  <si>
    <t>SUSSEX INS CO</t>
  </si>
  <si>
    <t>ENSTAR GROUP LTD</t>
  </si>
  <si>
    <t>P.O. BOX 100165</t>
  </si>
  <si>
    <t>29202</t>
  </si>
  <si>
    <t>(803) 735-0672</t>
  </si>
  <si>
    <t>PAUL MICHAEL JAMES BROCKMAN</t>
  </si>
  <si>
    <t>http://www.companiongroup.com</t>
  </si>
  <si>
    <t>01-Jul-84</t>
  </si>
  <si>
    <t>TEACHERS INS CO</t>
  </si>
  <si>
    <t>ONE HORACE MANN PLAZA</t>
  </si>
  <si>
    <t>62715</t>
  </si>
  <si>
    <t>31-Dec-76</t>
  </si>
  <si>
    <t>TOWER HILL PREFERRED INS CO</t>
  </si>
  <si>
    <t>01-Jan-87</t>
  </si>
  <si>
    <t>TOWER HILL PRIME INS CO</t>
  </si>
  <si>
    <t>RONALD BRUCE LACONI</t>
  </si>
  <si>
    <t>01-Apr-00</t>
  </si>
  <si>
    <t>TOWER HILL SELECT INS CO</t>
  </si>
  <si>
    <t>24-Jun-04</t>
  </si>
  <si>
    <t>TOWER HILL SIGNATURE INS CO</t>
  </si>
  <si>
    <t>(800) 509-1592</t>
  </si>
  <si>
    <t>01-Apr-06</t>
  </si>
  <si>
    <t>TRAVELERS INDEMNITY CO OF AMERICA</t>
  </si>
  <si>
    <t>ONE TOWER SQUARE</t>
  </si>
  <si>
    <t>06183-6014</t>
  </si>
  <si>
    <t>(860) 277-0111</t>
  </si>
  <si>
    <t>BRIAN WILLIAM MACLEAN</t>
  </si>
  <si>
    <t>https://www.travelers.com</t>
  </si>
  <si>
    <t>01-May-46</t>
  </si>
  <si>
    <t>TWIN CITY FIRE INS CO</t>
  </si>
  <si>
    <t>UNITED FIRE &amp; CAS CO</t>
  </si>
  <si>
    <t>P. O. BOX 73909</t>
  </si>
  <si>
    <t>01-Jan-47</t>
  </si>
  <si>
    <t>UNITED PROPERTY &amp; CASUALTY INS CO</t>
  </si>
  <si>
    <t>UNITED INS HOLDINGSCORP</t>
  </si>
  <si>
    <t>P.O. BOX 1011</t>
  </si>
  <si>
    <t>33731-1011</t>
  </si>
  <si>
    <t>(727) 895-7737</t>
  </si>
  <si>
    <t>JOHN LESLIE FORNEY</t>
  </si>
  <si>
    <t>http://www.upcinsurance.com</t>
  </si>
  <si>
    <t>02-Apr-99</t>
  </si>
  <si>
    <t>UNITED SERVICES AUTOMOBILE ASN</t>
  </si>
  <si>
    <t>USAA GRP</t>
  </si>
  <si>
    <t>9800 FREDERICKSBURG RD</t>
  </si>
  <si>
    <t>78288-8711</t>
  </si>
  <si>
    <t>(210) 498-2211</t>
  </si>
  <si>
    <t>STUART BLAIN PARKER</t>
  </si>
  <si>
    <t>https://www.usaa.com</t>
  </si>
  <si>
    <t>20-Jun-22</t>
  </si>
  <si>
    <t>UNIVERSAL INS CO OF NORTH AMERICA</t>
  </si>
  <si>
    <t>UNIVERSAL INS CO GRP</t>
  </si>
  <si>
    <t>101 ARTHUR ANDERSEN PKWY STE 220</t>
  </si>
  <si>
    <t>34232-6305</t>
  </si>
  <si>
    <t>(941) 378-8851</t>
  </si>
  <si>
    <t>MIGUEL ANGEL BARRALES</t>
  </si>
  <si>
    <t>http://www.uihna.com</t>
  </si>
  <si>
    <t>23-Apr-04</t>
  </si>
  <si>
    <t>UNIVERSAL PROPERTY &amp; CASUALTY INS</t>
  </si>
  <si>
    <t>UNIVERSAL INSURANCE HLDGS INC</t>
  </si>
  <si>
    <t>https://universalproperty.com</t>
  </si>
  <si>
    <t>31-Dec-97</t>
  </si>
  <si>
    <t>USAA CASUALTY INS CO</t>
  </si>
  <si>
    <t>78288</t>
  </si>
  <si>
    <t>(210) 498-8000</t>
  </si>
  <si>
    <t>ALAN WAYNE KRAPF</t>
  </si>
  <si>
    <t>31-Dec-90</t>
  </si>
  <si>
    <t>USAA GENERAL INDEMNITY CO</t>
  </si>
  <si>
    <t>02-Aug-72</t>
  </si>
  <si>
    <t>VIGILANT INS CO</t>
  </si>
  <si>
    <t>(212) 612-4000</t>
  </si>
  <si>
    <t>18-Oct-39</t>
  </si>
  <si>
    <t>VOYAGER INDEMNITY INS CO</t>
  </si>
  <si>
    <t>30-Dec-81</t>
  </si>
  <si>
    <t>Weiss</t>
  </si>
  <si>
    <t>Source</t>
  </si>
  <si>
    <t>Mitsui Sumitomo Insurance USA</t>
  </si>
  <si>
    <t>Affiliated FM Insurance Co.</t>
  </si>
  <si>
    <t>ALLIANT NATIONAL TITLE INSURANCE COMPANY</t>
  </si>
  <si>
    <t>N/A</t>
  </si>
  <si>
    <t>FSR - A</t>
  </si>
  <si>
    <t>NATIONWIDE GROUP</t>
  </si>
  <si>
    <t>FSR - A"</t>
  </si>
  <si>
    <t>ALLIED PROFESSIONALS INSURANCE COMPANY, RRG</t>
  </si>
  <si>
    <t>ALLIED PROPERTY AND CASUALTY INSURANCE COMPANY</t>
  </si>
  <si>
    <t>ALLSTATE INSURANCE GROUP</t>
  </si>
  <si>
    <t>ALLSTATE PROPERTY AND CASUALTY INSURANCE COMPANY</t>
  </si>
  <si>
    <t>ARX HOLDING CORP GROUP</t>
  </si>
  <si>
    <t>FSR - A'</t>
  </si>
  <si>
    <t>CONIFER HOLDINGS, INC</t>
  </si>
  <si>
    <t>AMERICAN GUARANTY TITLE INSURANCE COMPANY</t>
  </si>
  <si>
    <t>OLD REPUBLIC</t>
  </si>
  <si>
    <t>AMERICAN INTEGRITY INSURANCE COMPANY OF FLORIDA, INC</t>
  </si>
  <si>
    <t>UNIVERSAL INSURANCE HOLDING GROUP</t>
  </si>
  <si>
    <t>AMERICAN SERVICE INSURANCE COMPANY INC</t>
  </si>
  <si>
    <t>ATLAS FINANCIAL HOLDINGS</t>
  </si>
  <si>
    <t>AMERICAN STRATEGIC INSURANCE CORP</t>
  </si>
  <si>
    <t>JERGER HOLDINGS GROUP</t>
  </si>
  <si>
    <t>AMERICAS INSURANCE COMPANY</t>
  </si>
  <si>
    <t>APPLIED MEDICO-LEGAL SOLUTIONS RRG, INC</t>
  </si>
  <si>
    <t>ASI ASSURANCE CORP</t>
  </si>
  <si>
    <t>ASI HOME INSURANCE CORP</t>
  </si>
  <si>
    <t>ASI PREFERRED INSURANCE CORP</t>
  </si>
  <si>
    <t>AUTO CLUB ENTERPRISES INSURANCE GROUP</t>
  </si>
  <si>
    <t>BANKERS INSURANCE GROUP</t>
  </si>
  <si>
    <t>BAR PLAN GROUP</t>
  </si>
  <si>
    <t>CAPITOL PREFERRED INSURANCE COMPANY</t>
  </si>
  <si>
    <t>CARE RISK RETENTION GROUP INC</t>
  </si>
  <si>
    <t>CENTURION MEDICAL LIABILITY PROTECTIVE RRG, INC</t>
  </si>
  <si>
    <t>CHEROKEE GUARANTEE COMPANY INC, RRG</t>
  </si>
  <si>
    <t>CHICAGO TITLE INSURANCE COMPANY</t>
  </si>
  <si>
    <t>CHICAGO / FIDELITY</t>
  </si>
  <si>
    <t>COMMONWEALTH LAND TITLE INSURANCE COMPANY</t>
  </si>
  <si>
    <t>CONIFER INSURANCE COMPANY</t>
  </si>
  <si>
    <t>CONSUMER SPECIALTIES INSURANCE COMPANY RRG</t>
  </si>
  <si>
    <t>CYPRESS HOLDINGS GROUP</t>
  </si>
  <si>
    <t>FLORIDA PENINSULA HOLDINGS GROUP</t>
  </si>
  <si>
    <t>EMERGENCY MEDICINE PROFESSIONAL ASSURANCE CO RRG (EMPAC)</t>
  </si>
  <si>
    <t>EMERGENCY PHYSICIANS INSURANCE EXCHANGE RRG (EPIX)</t>
  </si>
  <si>
    <t>EMPLOYERS ASSURANCE CORPORATION</t>
  </si>
  <si>
    <t>EMPLOYERS HOLDINGS GRP</t>
  </si>
  <si>
    <t>ENCOMPASS INDEMNITY COMPANY</t>
  </si>
  <si>
    <t>ENTITLE INSURANCE COMPANY</t>
  </si>
  <si>
    <t>ESURANCE PROPERTY AND CASUALTY INSURANCE COMPANY</t>
  </si>
  <si>
    <t>FIDELITY NATIONAL TITLE INSURANCE COMPANY</t>
  </si>
  <si>
    <t>FIRST AMERICAN TITLE GUARANTY COMPANY</t>
  </si>
  <si>
    <t>FIRST AMERICAN</t>
  </si>
  <si>
    <t>FIRST AMERICAN TITLE INSURANCE COMPANY</t>
  </si>
  <si>
    <t>FRONTLINE INSURANCE GROUP</t>
  </si>
  <si>
    <t>BARRINGTON CAPITAL GROUP</t>
  </si>
  <si>
    <t>FLORIDA SPECIALTY HOLDINGS</t>
  </si>
  <si>
    <t>FLORISTS MUTUAL GROUP</t>
  </si>
  <si>
    <t>FRONTLINE INSURANCE UNLIMITED COMPANY</t>
  </si>
  <si>
    <t>GREAT NORTHWEST INSURANCE COMPANY</t>
  </si>
  <si>
    <t>OCEAN HARBOR GROUP</t>
  </si>
  <si>
    <t>HAWAIIAN INSURANCE AND GUARANTY COMPANY, LIMITED</t>
  </si>
  <si>
    <t>HOMEOWNERS CHOICE PROPERTY &amp; CASUALTY INSURANCE COMPANY</t>
  </si>
  <si>
    <t>NATIONAL GENERAL INSURANCE</t>
  </si>
  <si>
    <t>INVESTORS TITLE INSURANCE COMPANY</t>
  </si>
  <si>
    <t>INVESTORS</t>
  </si>
  <si>
    <t>LANCET INDEMNITY RISK RETENTION GROUP, INC</t>
  </si>
  <si>
    <t>MONARCH DELAWARE GROUP</t>
  </si>
  <si>
    <t>MOTORISTS COMMERCIAL MUTUAL INSURANCE COMPANY</t>
  </si>
  <si>
    <t>MOTORISTS MUTUAL GROUP</t>
  </si>
  <si>
    <t>NATIONAL ASSISTED LIVING RISK RETENTION GROUP INC</t>
  </si>
  <si>
    <t>NATIONAL GUARDIAN RISK RETENTION GROUP</t>
  </si>
  <si>
    <t>NATIONAL INVESTORS TITLE INSURANCE COMPANY</t>
  </si>
  <si>
    <t>NATIONAL SECURITY GROUP</t>
  </si>
  <si>
    <t>NATIONAL TITLE INSURANCE OF NEW YORK, INC.</t>
  </si>
  <si>
    <t>NATIONWIDE PROPERTY &amp; CASUALTY INSURANCE COMPANY</t>
  </si>
  <si>
    <t>NORTH AMERICAN TITLE INSURANCE COMPANY</t>
  </si>
  <si>
    <t>NORTH LIGHT SPECIALTY INSURANCE COMPANY</t>
  </si>
  <si>
    <t>NORTHBROOK INDEMNITY COMPANY</t>
  </si>
  <si>
    <t>OLD REPUBLIC NATIONAL TITLE INSURANCE COMPANY</t>
  </si>
  <si>
    <t>VAN ENTERPRISES GROUP</t>
  </si>
  <si>
    <t>TOWER HILL INSURANCE GROUP</t>
  </si>
  <si>
    <t>PCH MUTUAL INSURANCE COMPANY INC RRG</t>
  </si>
  <si>
    <t>INDIANA LUMBERMENS GROUP</t>
  </si>
  <si>
    <t>PONCE DE LEON LTC RISK RETENTION GROUP, INC</t>
  </si>
  <si>
    <t>PREMIER LAND TITLE INSURANCE COMPANY</t>
  </si>
  <si>
    <t>RENAISSANCE LIFE &amp; HEALTH INSURANCE COMPANY OF AMERICA</t>
  </si>
  <si>
    <t>RENAISSANCE HEALTH SERVICE CORP GROUP</t>
  </si>
  <si>
    <t>RIDER INSURANCE COMPANY</t>
  </si>
  <si>
    <t>FSR - S</t>
  </si>
  <si>
    <t>SCOTTSDALE INSURANCE COMPANY</t>
  </si>
  <si>
    <t>SFM GROUP</t>
  </si>
  <si>
    <t>SPIRIT MOUNTAIN INSURANCE COMPANY RRG, INC</t>
  </si>
  <si>
    <t>ST. JOHNS INSURANCE COMPANY, INC</t>
  </si>
  <si>
    <t>STEWART TITLE GUARANTY COMPANY</t>
  </si>
  <si>
    <t>STEWART</t>
  </si>
  <si>
    <t>TITLE RESOURCES GUARANTY COMPANY</t>
  </si>
  <si>
    <t>TOPA INSURANCE COMPANY</t>
  </si>
  <si>
    <t>TOPA EQUITIES LTD GROUP</t>
  </si>
  <si>
    <t>UNITED INSURANCE HOLDINGS</t>
  </si>
  <si>
    <t>UNIVERSAL INSURANCE CO GROUP</t>
  </si>
  <si>
    <t>VIRGINIA SURETY COMPANY INC</t>
  </si>
  <si>
    <t>THE WARRANTY GROUP</t>
  </si>
  <si>
    <t>WESTCOR LAND TITLE INSURANCE COMPANY</t>
  </si>
  <si>
    <t>WESTERN HERITAGE INSURANCE COMPANY</t>
  </si>
  <si>
    <t>WFG NATIONAL TITLE INSURANCE COMPANY</t>
  </si>
  <si>
    <t>WILLISTON FINANCIAL</t>
  </si>
  <si>
    <t>Demotech</t>
  </si>
  <si>
    <t>Citizens Property Insurance Corporation</t>
  </si>
  <si>
    <t>NR</t>
  </si>
  <si>
    <t>Universal P &amp; C Ins Co</t>
  </si>
  <si>
    <t>State Farm Florida Insurance Company</t>
  </si>
  <si>
    <t>Federated National Insurance Company</t>
  </si>
  <si>
    <t>Homeowners Choice Property &amp; Casualty</t>
  </si>
  <si>
    <t>Florida Peninsula Insurance Company</t>
  </si>
  <si>
    <t>United Property &amp; Casualty Ins Co Inc</t>
  </si>
  <si>
    <t>A++</t>
  </si>
  <si>
    <t>Heritage Property &amp; Casualty Ins Company</t>
  </si>
  <si>
    <t>St. Johns Insurance Company Inc</t>
  </si>
  <si>
    <t>People's Trust Insurance Company</t>
  </si>
  <si>
    <t>Tower Hill Prime Insurance Company</t>
  </si>
  <si>
    <t>Security First Insurance Company</t>
  </si>
  <si>
    <t>First Protective Insurance Company</t>
  </si>
  <si>
    <t>Federal Insurance Company</t>
  </si>
  <si>
    <t>A++ u*</t>
  </si>
  <si>
    <t>American Integrity Insurance Co of FL</t>
  </si>
  <si>
    <t>USAA Casualty Insurance Company</t>
  </si>
  <si>
    <t>Tower Hill Signature Ins Co</t>
  </si>
  <si>
    <t>Tower Hill Preferred Insurance Company</t>
  </si>
  <si>
    <t>Tower Hill Select Insurance Company</t>
  </si>
  <si>
    <t>AIG Property Casualty Company</t>
  </si>
  <si>
    <t>A</t>
  </si>
  <si>
    <t>Olympus Insurance Company</t>
  </si>
  <si>
    <t>ASI Preferred Insurance Corp</t>
  </si>
  <si>
    <t>Castle Key Insurance Company</t>
  </si>
  <si>
    <t>Auto Club Insurance Company of Florida</t>
  </si>
  <si>
    <t>B++</t>
  </si>
  <si>
    <t>Florida Family Insurance Company</t>
  </si>
  <si>
    <t>Gulfstream Property and Casualty Ins Co</t>
  </si>
  <si>
    <t>Ark Royal Insurance Company</t>
  </si>
  <si>
    <t>Castle Key Indemnity Company</t>
  </si>
  <si>
    <t>Southern Oak Insurance Company</t>
  </si>
  <si>
    <t>Florida FB Casualty Ins Co</t>
  </si>
  <si>
    <t>Cypress Property &amp; Casualty Insurance Co</t>
  </si>
  <si>
    <t>Southern Fidelity P &amp; C Inc.</t>
  </si>
  <si>
    <t>Southern Fidelity Insurance Co</t>
  </si>
  <si>
    <t>Universal Insurance Co of North America</t>
  </si>
  <si>
    <t>Omega Insurance Company</t>
  </si>
  <si>
    <t>American Strategic Insurance Corp</t>
  </si>
  <si>
    <t>Lexington Insurance Company</t>
  </si>
  <si>
    <t>Liberty Mutual Fire Insurance Company</t>
  </si>
  <si>
    <t>Privilege Underwriters Recip Exch</t>
  </si>
  <si>
    <t>Florida Farm Bureau General Insurance Co</t>
  </si>
  <si>
    <t>GeoVera Specialty Insurance Company</t>
  </si>
  <si>
    <t>First Community Insurance Company</t>
  </si>
  <si>
    <t>Safe Harbor Insurance Company</t>
  </si>
  <si>
    <t>ASI Assurance Corp</t>
  </si>
  <si>
    <t>Hartford Insurance Company of MidW</t>
  </si>
  <si>
    <t>Prepared Insurance Company</t>
  </si>
  <si>
    <t>American Traditions Insurance Company</t>
  </si>
  <si>
    <t>Sawgrass Mutual Insurance Company</t>
  </si>
  <si>
    <t>Nationwide Insurance Company of Florida</t>
  </si>
  <si>
    <t>Foremost Insurance Co Grand Rapids, MI</t>
  </si>
  <si>
    <t>Amica Mutual Insurance Company</t>
  </si>
  <si>
    <t>Modern USA Insurance Company</t>
  </si>
  <si>
    <t>Ironshore Specialty Insurance Co</t>
  </si>
  <si>
    <t>A u*</t>
  </si>
  <si>
    <t>American Bankers Insurance Company of FL</t>
  </si>
  <si>
    <t>Fireman's Fund Insurance Company</t>
  </si>
  <si>
    <t>Capitol Preferred Insurance Company, Inc</t>
  </si>
  <si>
    <t>Safeway Property Insurance Company</t>
  </si>
  <si>
    <t>Safepoint Insurance Company</t>
  </si>
  <si>
    <t>First Liberty Insurance Corporation</t>
  </si>
  <si>
    <t>Foremost P &amp; C Ins Co</t>
  </si>
  <si>
    <t>First Floridian Auto and Home Ins Co</t>
  </si>
  <si>
    <t>American Automobile Insurance Company</t>
  </si>
  <si>
    <t>QBE Specialty Insurance Company</t>
  </si>
  <si>
    <t>Metropolitan Casualty Insurance Company</t>
  </si>
  <si>
    <t>Elements Property Insurance Company</t>
  </si>
  <si>
    <t>Stillwater P&amp;C Ins Co</t>
  </si>
  <si>
    <t>ACE Insurance Company of the Midwest</t>
  </si>
  <si>
    <t>American Modern Ins Co of Florida, Inc.</t>
  </si>
  <si>
    <t>American Home Assurance Company</t>
  </si>
  <si>
    <t>Aspen Specialty Insurance Company</t>
  </si>
  <si>
    <t>American Platinum P &amp; C Insurance Co</t>
  </si>
  <si>
    <t>Scottsdale Insurance Company</t>
  </si>
  <si>
    <t>Southern-Owners Insurance Company</t>
  </si>
  <si>
    <t>American Southern Home Insurance Company</t>
  </si>
  <si>
    <t>Sussex Insurance Company</t>
  </si>
  <si>
    <t>Cincinnati Insurance Company</t>
  </si>
  <si>
    <t>Chubb Custom Insurance Company</t>
  </si>
  <si>
    <t>Voyager Indemnity Insurance Company</t>
  </si>
  <si>
    <t>USAA General Indemnity Company</t>
  </si>
  <si>
    <t>Electric Insurance Company</t>
  </si>
  <si>
    <t>Great Northern Insurance Company</t>
  </si>
  <si>
    <t>A++ u</t>
  </si>
  <si>
    <t>New Hampshire Insurance Company</t>
  </si>
  <si>
    <t>ASI Home Insurance Corp</t>
  </si>
  <si>
    <t>IDS Property Casualty Insurance Company</t>
  </si>
  <si>
    <t>National Fire &amp; Marine Insurance Co</t>
  </si>
  <si>
    <t>Illinois Union Insurance Company</t>
  </si>
  <si>
    <t>Teachers Insurance Company</t>
  </si>
  <si>
    <t>Kinsale Insurance Company</t>
  </si>
  <si>
    <t>AIG Specialty Insurance Company</t>
  </si>
  <si>
    <t>First American Property &amp; Cas Ins Co</t>
  </si>
  <si>
    <t>Praetorian Insurance Company</t>
  </si>
  <si>
    <t>Pacific Indemnity Company</t>
  </si>
  <si>
    <t>United Fire &amp; Casualty Company</t>
  </si>
  <si>
    <t>Travelers Indemnity Co of America</t>
  </si>
  <si>
    <t>Rockhill Insurance Company</t>
  </si>
  <si>
    <t>Old Dominion Insurance Company</t>
  </si>
  <si>
    <t>Addison Insurance Company</t>
  </si>
  <si>
    <t>Aegis Security Insurance Company</t>
  </si>
  <si>
    <t>Interstate Fire &amp; Casualty Company</t>
  </si>
  <si>
    <t>AXIS Surplus Insurance Company</t>
  </si>
  <si>
    <t>Vigilant Insurance Company</t>
  </si>
  <si>
    <t>Associated Indemnity Corporation</t>
  </si>
  <si>
    <t>Merastar Insurance Company</t>
  </si>
  <si>
    <t>Response Insurance Company</t>
  </si>
  <si>
    <t>Hartford Casualty Insurance Company</t>
  </si>
  <si>
    <t>Edison Insurance Company</t>
  </si>
  <si>
    <t>Hartford Underwriters Insurance Company</t>
  </si>
  <si>
    <t>First National Insurance Co of America</t>
  </si>
  <si>
    <t>Homesite Insurance Company</t>
  </si>
  <si>
    <t>Affiliated FM Insurance Company</t>
  </si>
  <si>
    <t>Horace Mann Insurance Company</t>
  </si>
  <si>
    <t>Alterra Excess &amp; Surplus Insurance Co</t>
  </si>
  <si>
    <t>Centauri Specialty Insurance Company</t>
  </si>
  <si>
    <t>Prime Insurance Company</t>
  </si>
  <si>
    <t>American Security Insurance Company</t>
  </si>
  <si>
    <t>Hartford Fire Insurance Company</t>
  </si>
  <si>
    <t>Mercury Indemnity Company of America</t>
  </si>
  <si>
    <t>American Western Home Insurance Company</t>
  </si>
  <si>
    <t>Twin City Fire Insurance Company</t>
  </si>
  <si>
    <t>Farmers Specialty Insurance Company</t>
  </si>
  <si>
    <t>American Reliable Insurance Company</t>
  </si>
  <si>
    <t xml:space="preserve">The Charter Oak Fire Insurance Company </t>
  </si>
  <si>
    <t>Indemnity Insurance Company of North America</t>
  </si>
  <si>
    <t>A++u*</t>
  </si>
  <si>
    <t>Mount Beacon Insurance Company</t>
  </si>
  <si>
    <t>Weston Insurance Company</t>
  </si>
  <si>
    <t>Great American Alliance Insurance Company</t>
  </si>
  <si>
    <t>Great American Assurance Company</t>
  </si>
  <si>
    <t>Great American Insurance Company of New York</t>
  </si>
  <si>
    <t>Great American Insurance Company</t>
  </si>
  <si>
    <t>Auto-Owners Insurance Company</t>
  </si>
  <si>
    <t>American Colonial Insurance Company</t>
  </si>
  <si>
    <t>FCCI Insurance Company</t>
  </si>
  <si>
    <t>FCCI Commercial Insurance Company</t>
  </si>
  <si>
    <t>Travelers Indemnity Company</t>
  </si>
  <si>
    <t>Travelers Indemnity Company of Connecticut</t>
  </si>
  <si>
    <t>Massachusetts Bay Insurance Company</t>
  </si>
  <si>
    <t>Markel Insurance Company</t>
  </si>
  <si>
    <t>National Trust Insurance Company</t>
  </si>
  <si>
    <t>Essex Insurance Company</t>
  </si>
  <si>
    <t>Century-National Insurance Company</t>
  </si>
  <si>
    <t>ACA Home Insurance Corp.</t>
  </si>
  <si>
    <t>Companion Property &amp; Casualty  Co.</t>
  </si>
  <si>
    <t>BestRating</t>
  </si>
  <si>
    <t>AMBest</t>
  </si>
  <si>
    <t>Duplicate?</t>
  </si>
  <si>
    <t>Frontline Insurance</t>
  </si>
  <si>
    <t>State Farm numbers are a lawsuit.</t>
  </si>
  <si>
    <t>State Farm Florida Insurance Co.</t>
  </si>
  <si>
    <t>Company Name</t>
  </si>
  <si>
    <t>Policies In Force</t>
  </si>
  <si>
    <t>Number of Complaints</t>
  </si>
  <si>
    <t>Ratio</t>
  </si>
  <si>
    <t>ACA HOME INSURANCE CORP.</t>
  </si>
  <si>
    <t>AMERICAN MODERN INSURANCE COMPANY OF FLORIDA INC.</t>
  </si>
  <si>
    <t>CAPITOL PREFERRED INSURANCE COMPANY INC.</t>
  </si>
  <si>
    <t>COMPANION PROPERTY AND CASUALTY INSURANCE COMPANY</t>
  </si>
  <si>
    <t>HOMEOWNERS CHOICE PROPERTY &amp; CASUALTY INSURANCE COMPANY INC.</t>
  </si>
  <si>
    <t>SAFEWAY PROPERTY INSURANCE COMPANY</t>
  </si>
  <si>
    <t>SOUTHERN FIDELITY PROPERTY &amp; CASUALTY INC.</t>
  </si>
  <si>
    <t>ST. JOHNS INSURANCE COMPANY INC.</t>
  </si>
  <si>
    <t xml:space="preserve">ELEMENTS PROPERTY INSURANCE COMPANY </t>
  </si>
  <si>
    <t xml:space="preserve">SAFEPOINT INSURANCE COMPANY </t>
  </si>
  <si>
    <t>Best</t>
  </si>
  <si>
    <t>Grade</t>
  </si>
  <si>
    <t>Rank</t>
  </si>
  <si>
    <t>Rating</t>
  </si>
  <si>
    <t>A''</t>
  </si>
  <si>
    <t>A"</t>
  </si>
  <si>
    <t>A'</t>
  </si>
  <si>
    <t>A++u</t>
  </si>
  <si>
    <t>S</t>
  </si>
  <si>
    <t>M</t>
  </si>
  <si>
    <t>A+ u*</t>
  </si>
  <si>
    <t>L</t>
  </si>
  <si>
    <t>A+ u</t>
  </si>
  <si>
    <t>A+u</t>
  </si>
  <si>
    <t>A+u*</t>
  </si>
  <si>
    <t>A u</t>
  </si>
  <si>
    <t>Au</t>
  </si>
  <si>
    <t>Au*</t>
  </si>
  <si>
    <t>A- u*</t>
  </si>
  <si>
    <t>A- u</t>
  </si>
  <si>
    <t>A-u*</t>
  </si>
  <si>
    <t>A-u</t>
  </si>
  <si>
    <t>B++ u*</t>
  </si>
  <si>
    <t>B++u*</t>
  </si>
  <si>
    <t>B++ u</t>
  </si>
  <si>
    <t>B++u</t>
  </si>
  <si>
    <t>B+ u*</t>
  </si>
  <si>
    <t>B+ u</t>
  </si>
  <si>
    <t>B+u</t>
  </si>
  <si>
    <t>B+u*</t>
  </si>
  <si>
    <t>B u*</t>
  </si>
  <si>
    <t>B u</t>
  </si>
  <si>
    <t>Bu</t>
  </si>
  <si>
    <t>Bu*</t>
  </si>
  <si>
    <t>B- u*</t>
  </si>
  <si>
    <t>B- u</t>
  </si>
  <si>
    <t>B-u*</t>
  </si>
  <si>
    <t>B-u</t>
  </si>
  <si>
    <t>C++</t>
  </si>
  <si>
    <t>C++ u*</t>
  </si>
  <si>
    <t>C++u*</t>
  </si>
  <si>
    <t>C++ u</t>
  </si>
  <si>
    <t>C++u</t>
  </si>
  <si>
    <t>C+ u*</t>
  </si>
  <si>
    <t>C+ u</t>
  </si>
  <si>
    <t>C+u</t>
  </si>
  <si>
    <t>C+u*</t>
  </si>
  <si>
    <t>C u*</t>
  </si>
  <si>
    <t>C u</t>
  </si>
  <si>
    <t>Cu</t>
  </si>
  <si>
    <t>Cu*</t>
  </si>
  <si>
    <t>C- u*</t>
  </si>
  <si>
    <t>C- u</t>
  </si>
  <si>
    <t>C-u*</t>
  </si>
  <si>
    <t>C-u</t>
  </si>
  <si>
    <t>D++</t>
  </si>
  <si>
    <t>D++ u*</t>
  </si>
  <si>
    <t>D++u*</t>
  </si>
  <si>
    <t>D++ u</t>
  </si>
  <si>
    <t>D++u</t>
  </si>
  <si>
    <t>D+ u*</t>
  </si>
  <si>
    <t>D+ u</t>
  </si>
  <si>
    <t>D+u</t>
  </si>
  <si>
    <t>D+u*</t>
  </si>
  <si>
    <t>D u*</t>
  </si>
  <si>
    <t>D u</t>
  </si>
  <si>
    <t>Du</t>
  </si>
  <si>
    <t>Du*</t>
  </si>
  <si>
    <t>D- u*</t>
  </si>
  <si>
    <t>D- u</t>
  </si>
  <si>
    <t>D-u*</t>
  </si>
  <si>
    <t>D-u</t>
  </si>
  <si>
    <t>2312 KILLEARN CENTER BLVD,</t>
  </si>
  <si>
    <t>32309-3524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</si>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</sst>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_);[Red]\(#,##0.0\)"/>
    <numFmt numFmtId="165" formatCode="0.00_);[Red]\(0.00\)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7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6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0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40" fontId="1" fillId="0" borderId="0" xfId="0" applyNumberFormat="1" applyFont="1" applyAlignment="1">
      <alignment horizontal="center" wrapTex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6"/>
    </xf>
    <xf numFmtId="38" fontId="0" fillId="0" borderId="0" xfId="0" applyNumberFormat="1"/>
    <xf numFmtId="165" fontId="1" fillId="0" borderId="0" xfId="0" applyNumberFormat="1" applyFont="1" applyAlignment="1">
      <alignment horizontal="left" indent="4"/>
    </xf>
    <xf numFmtId="38" fontId="1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ont="1"/>
    <xf numFmtId="49" fontId="8" fillId="7" borderId="1" xfId="0" applyNumberFormat="1" applyFont="1" applyFill="1" applyBorder="1" applyAlignment="1">
      <alignment horizontal="center" vertical="center" wrapText="1"/>
    </xf>
    <xf numFmtId="166" fontId="8" fillId="7" borderId="1" xfId="1" applyNumberFormat="1" applyFont="1" applyFill="1" applyBorder="1" applyAlignment="1">
      <alignment horizontal="center" vertical="center" wrapText="1"/>
    </xf>
    <xf numFmtId="0" fontId="8" fillId="7" borderId="1" xfId="0" applyNumberFormat="1" applyFont="1" applyFill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/>
    <xf numFmtId="166" fontId="10" fillId="0" borderId="0" xfId="1" applyNumberFormat="1" applyFont="1" applyFill="1" applyBorder="1" applyAlignment="1">
      <alignment horizontal="right" wrapText="1"/>
    </xf>
    <xf numFmtId="0" fontId="10" fillId="0" borderId="0" xfId="2" applyFont="1" applyFill="1" applyBorder="1" applyAlignment="1">
      <alignment horizontal="right" wrapText="1"/>
    </xf>
    <xf numFmtId="166" fontId="11" fillId="0" borderId="0" xfId="0" applyNumberFormat="1" applyFont="1" applyBorder="1"/>
    <xf numFmtId="49" fontId="12" fillId="7" borderId="1" xfId="0" applyNumberFormat="1" applyFont="1" applyFill="1" applyBorder="1" applyAlignment="1">
      <alignment horizontal="center" vertical="center" wrapText="1"/>
    </xf>
    <xf numFmtId="166" fontId="12" fillId="7" borderId="1" xfId="1" applyNumberFormat="1" applyFont="1" applyFill="1" applyBorder="1" applyAlignment="1">
      <alignment horizontal="center" vertical="center" wrapText="1"/>
    </xf>
    <xf numFmtId="0" fontId="14" fillId="0" borderId="2" xfId="3" applyFont="1" applyFill="1" applyBorder="1" applyAlignment="1"/>
    <xf numFmtId="166" fontId="14" fillId="0" borderId="2" xfId="1" applyNumberFormat="1" applyFont="1" applyFill="1" applyBorder="1" applyAlignment="1">
      <alignment horizontal="right"/>
    </xf>
    <xf numFmtId="0" fontId="15" fillId="0" borderId="2" xfId="3" applyFont="1" applyBorder="1" applyAlignment="1"/>
    <xf numFmtId="166" fontId="16" fillId="0" borderId="2" xfId="1" applyNumberFormat="1" applyFont="1" applyBorder="1" applyAlignment="1"/>
    <xf numFmtId="0" fontId="14" fillId="0" borderId="2" xfId="3" applyFont="1" applyFill="1" applyBorder="1" applyAlignment="1">
      <alignment horizontal="right"/>
    </xf>
    <xf numFmtId="0" fontId="14" fillId="0" borderId="2" xfId="4" applyFont="1" applyFill="1" applyBorder="1" applyAlignment="1">
      <alignment wrapText="1"/>
    </xf>
    <xf numFmtId="166" fontId="14" fillId="0" borderId="2" xfId="1" applyNumberFormat="1" applyFont="1" applyFill="1" applyBorder="1" applyAlignment="1">
      <alignment horizontal="right" wrapText="1"/>
    </xf>
    <xf numFmtId="0" fontId="15" fillId="0" borderId="2" xfId="4" applyFont="1" applyBorder="1"/>
    <xf numFmtId="166" fontId="17" fillId="0" borderId="2" xfId="1" applyNumberFormat="1" applyFont="1" applyFill="1" applyBorder="1" applyAlignment="1">
      <alignment horizontal="right" wrapText="1"/>
    </xf>
    <xf numFmtId="166" fontId="17" fillId="0" borderId="2" xfId="1" applyNumberFormat="1" applyFont="1" applyBorder="1" applyAlignment="1">
      <alignment wrapText="1"/>
    </xf>
    <xf numFmtId="0" fontId="14" fillId="0" borderId="2" xfId="4" applyFont="1" applyFill="1" applyBorder="1" applyAlignment="1">
      <alignment horizontal="right" wrapText="1"/>
    </xf>
    <xf numFmtId="49" fontId="18" fillId="7" borderId="1" xfId="0" applyNumberFormat="1" applyFont="1" applyFill="1" applyBorder="1" applyAlignment="1">
      <alignment horizontal="center" vertical="center" wrapText="1"/>
    </xf>
    <xf numFmtId="166" fontId="18" fillId="7" borderId="1" xfId="1" applyNumberFormat="1" applyFont="1" applyFill="1" applyBorder="1" applyAlignment="1">
      <alignment horizontal="center" vertical="center" wrapText="1"/>
    </xf>
    <xf numFmtId="0" fontId="14" fillId="0" borderId="2" xfId="5" applyFont="1" applyFill="1" applyBorder="1" applyAlignment="1"/>
    <xf numFmtId="0" fontId="16" fillId="0" borderId="2" xfId="0" applyFont="1" applyBorder="1"/>
    <xf numFmtId="166" fontId="7" fillId="0" borderId="2" xfId="1" applyNumberFormat="1" applyFont="1" applyBorder="1"/>
    <xf numFmtId="166" fontId="16" fillId="0" borderId="2" xfId="1" applyNumberFormat="1" applyFont="1" applyBorder="1"/>
    <xf numFmtId="0" fontId="14" fillId="0" borderId="2" xfId="6" applyFont="1" applyFill="1" applyBorder="1" applyAlignment="1"/>
    <xf numFmtId="0" fontId="0" fillId="0" borderId="0" xfId="0"/>
    <xf numFmtId="0" fontId="0" fillId="0" borderId="0" xfId="0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center" vertical="center" wrapText="1"/>
    </xf>
  </cellXfs>
  <cellStyles count="7">
    <cellStyle name="Comma" xfId="1" builtinId="3"/>
    <cellStyle name="Normal" xfId="0" builtinId="0"/>
    <cellStyle name="Normal_1Q_2014" xfId="3"/>
    <cellStyle name="Normal_2Q_2014" xfId="4"/>
    <cellStyle name="Normal_4Q_2013" xfId="2"/>
    <cellStyle name="Normal_Sheet1 2" xfId="6"/>
    <cellStyle name="Normal_Sheet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abSelected="1" workbookViewId="0">
      <pane ySplit="1" topLeftCell="A2" activePane="bottomLeft" state="frozen"/>
      <selection pane="bottomLeft" activeCell="B83" sqref="B83"/>
    </sheetView>
  </sheetViews>
  <sheetFormatPr defaultRowHeight="15" x14ac:dyDescent="0.25"/>
  <cols>
    <col min="2" max="2" width="52.140625" customWidth="1"/>
    <col min="27" max="27" width="15.5703125" customWidth="1"/>
    <col min="29" max="30" width="18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 t="s">
        <v>210</v>
      </c>
      <c r="C2" t="str">
        <f>IFERROR(VLOOKUP(B2,addresses!A$2:I$1997, 3, FALSE), "")</f>
        <v>2312 Killearn Center Blvd</v>
      </c>
      <c r="D2" t="str">
        <f>IFERROR(VLOOKUP(B2,addresses!A$2:I$1997, 5, FALSE), "")</f>
        <v>Tallahassee</v>
      </c>
      <c r="E2" t="str">
        <f>IFERROR(VLOOKUP(B2,addresses!A$2:I$1997, 7, FALSE),"")</f>
        <v>FL</v>
      </c>
      <c r="F2" t="str">
        <f>IFERROR(VLOOKUP(B2,addresses!A$2:I$1997, 8, FALSE),"")</f>
        <v>32309-3524</v>
      </c>
      <c r="G2" t="str">
        <f>IFERROR(VLOOKUP(B2,addresses!A$2:I$1997, 9, FALSE),"")</f>
        <v>(850) 513-3700</v>
      </c>
      <c r="I2" t="str">
        <f>VLOOKUP(IFERROR(VLOOKUP(B2, Weiss!A$1:L$399,12,FALSE),"NR"), RatingsLU!A$5:B$30, 2, FALSE)</f>
        <v>A+</v>
      </c>
      <c r="J2">
        <f>VLOOKUP(I2,RatingsLU!B$5:C$30,2,)</f>
        <v>1</v>
      </c>
      <c r="K2" t="str">
        <f>VLOOKUP(IFERROR(VLOOKUP(B2, Demotech!A$3:F$400, 6,FALSE), "NR"), RatingsLU!K$5:M$30, 2, FALSE)</f>
        <v>NR</v>
      </c>
      <c r="L2">
        <f>VLOOKUP(K2,RatingsLU!L$5:M$30,2,)</f>
        <v>7</v>
      </c>
      <c r="M2" t="str">
        <f>VLOOKUP(IFERROR(VLOOKUP(B2, AMBest!A$1:L$399,3,FALSE),"NR"), RatingsLU!F$5:G$100, 2, FALSE)</f>
        <v>NR</v>
      </c>
      <c r="N2">
        <f>VLOOKUP(M2, RatingsLU!G$5:H$100, 2, FALSE)</f>
        <v>33</v>
      </c>
      <c r="O2">
        <f>IFERROR(VLOOKUP(B2, '2015q2'!A$1:C$399,3,),0)</f>
        <v>581556</v>
      </c>
      <c r="P2" t="str">
        <f>IF(O2&gt;0,TEXT(O2,"#,###,###"), "0")</f>
        <v>581,556</v>
      </c>
      <c r="Q2">
        <f>IFERROR(VLOOKUP(B2, '2013q4'!A$1:C$399,3,),0)</f>
        <v>1000249</v>
      </c>
      <c r="R2">
        <f>IFERROR(VLOOKUP(B2, '2014q1'!A$1:C$399,3,),0)</f>
        <v>917906</v>
      </c>
      <c r="S2">
        <f>IFERROR(VLOOKUP(B2, '2014q2'!A$1:C$399,3,),0)</f>
        <v>912731</v>
      </c>
      <c r="T2">
        <f>IFERROR(VLOOKUP(B2, '2014q3'!A$1:C$399,3,),0)</f>
        <v>910154</v>
      </c>
      <c r="U2">
        <f>IFERROR(VLOOKUP(B2, '2014q1'!A$1:C$399,3,),0)</f>
        <v>917906</v>
      </c>
      <c r="V2">
        <f>IFERROR(VLOOKUP(B2, '2014q2'!A$1:C$399,3,),0)</f>
        <v>912731</v>
      </c>
      <c r="W2">
        <f>IFERROR(VLOOKUP(B2, '2015q2'!A$1:C$399,3,),0)</f>
        <v>581556</v>
      </c>
      <c r="X2" t="str">
        <f>IF(Y2&gt;0,TEXT(Y2,"#,###,###"), "0")</f>
        <v>5,170</v>
      </c>
      <c r="Y2">
        <f>IFERROR(VLOOKUP(B2, 'c2013q4'!A$1:E$399,4,),0) + IFERROR(VLOOKUP(B2, 'c2014q1'!A$1:E$399,4,),0) + IFERROR(VLOOKUP(B2, 'c2014q2'!A$1:E$399,4,),0) + IFERROR(VLOOKUP(B2, 'c2014q3'!A$1:E$399,4,),0) + IFERROR(VLOOKUP(B2, 'c2014q4'!A$1:E$399,4,),0)</f>
        <v>5170</v>
      </c>
      <c r="Z2">
        <f>IFERROR(VLOOKUP(B2, 'c2013q4'!A$1:E$399,4,),0)</f>
        <v>3245</v>
      </c>
      <c r="AA2">
        <f>IFERROR(VLOOKUP(B2, 'c2014q1'!A$1:E$399,4,),0) + IFERROR(VLOOKUP(B2, 'c2014q2'!A$1:E$399,4,),0) + IFERROR(VLOOKUP(B2, 'c2014q3'!A$1:E$399,4,),0) + IFERROR(VLOOKUP(B2, 'c2014q4'!A$1:E$399,4,),0)</f>
        <v>1925</v>
      </c>
      <c r="AB2">
        <f>IF(O2&lt;1000, "-", ROUND((10000*Y2)/O2,1))</f>
        <v>88.9</v>
      </c>
      <c r="AC2">
        <f>IF(ISERROR(_xlfn.PERCENTRANK.INC(AB$2:AB$400, AB2)), "", ROUND(100*_xlfn.PERCENTRANK.INC(AB$2:AB$400, AB2),0))</f>
        <v>100</v>
      </c>
      <c r="AD2">
        <f>IF(AC2="", 0, IF(AC2&lt;=100/3, 1, IF(AC2&lt;=200/3, 2,3)))</f>
        <v>3</v>
      </c>
      <c r="AE2" t="str">
        <f>IF(AD2="", "", "f")</f>
        <v>f</v>
      </c>
    </row>
    <row r="3" spans="1:31" x14ac:dyDescent="0.25">
      <c r="A3">
        <v>2</v>
      </c>
      <c r="B3" t="s">
        <v>211</v>
      </c>
      <c r="C3" t="str">
        <f>IFERROR(VLOOKUP(B3,addresses!A$2:I$1997, 3, FALSE), "")</f>
        <v>1110 West Commercial Boulevard</v>
      </c>
      <c r="D3" t="str">
        <f>IFERROR(VLOOKUP(B3,addresses!A$2:I$1997, 5, FALSE), "")</f>
        <v>Fort Lauderdale</v>
      </c>
      <c r="E3" t="str">
        <f>IFERROR(VLOOKUP(B3,addresses!A$2:I$1997, 7, FALSE),"")</f>
        <v>FL</v>
      </c>
      <c r="F3">
        <f>IFERROR(VLOOKUP(B3,addresses!A$2:I$1997, 8, FALSE),"")</f>
        <v>33309</v>
      </c>
      <c r="G3" t="str">
        <f>IFERROR(VLOOKUP(B3,addresses!A$2:I$1997, 9, FALSE),"")</f>
        <v>954-958-1200</v>
      </c>
      <c r="I3" s="62" t="str">
        <f>VLOOKUP(IFERROR(VLOOKUP(B3, Weiss!A$1:L$399,12,FALSE),"NR"), RatingsLU!A$5:B$30, 2, FALSE)</f>
        <v>D-</v>
      </c>
      <c r="J3" s="62">
        <f>VLOOKUP(I3,RatingsLU!B$5:C$30,2,)</f>
        <v>12</v>
      </c>
      <c r="K3" s="62" t="str">
        <f>VLOOKUP(IFERROR(VLOOKUP(B3, Demotech!A$3:F$400, 6,FALSE), "NR"), RatingsLU!K$5:M$30, 2, FALSE)</f>
        <v>A</v>
      </c>
      <c r="L3" s="62">
        <f>VLOOKUP(K3,RatingsLU!L$5:M$30,2,)</f>
        <v>3</v>
      </c>
      <c r="M3" s="62" t="str">
        <f>VLOOKUP(IFERROR(VLOOKUP(B3, AMBest!A$1:L$399,3,FALSE),"NR"), RatingsLU!F$5:G$100, 2, FALSE)</f>
        <v>NR</v>
      </c>
      <c r="N3" s="62">
        <f>VLOOKUP(M3, RatingsLU!G$5:H$100, 2, FALSE)</f>
        <v>33</v>
      </c>
      <c r="O3">
        <f>IFERROR(VLOOKUP(B3, '2015q2'!A$1:C$399,3,),0)</f>
        <v>531619</v>
      </c>
      <c r="P3" t="str">
        <f t="shared" ref="P3:P67" si="0">IF(O3&gt;0,TEXT(O3,"#,###,###"), "0")</f>
        <v>531,619</v>
      </c>
      <c r="Q3">
        <f>IFERROR(VLOOKUP(B3, '2013q4'!A$1:C$399,3,),0)</f>
        <v>499040</v>
      </c>
      <c r="R3">
        <f>IFERROR(VLOOKUP(B3, '2014q1'!A$1:C$399,3,),0)</f>
        <v>491174</v>
      </c>
      <c r="S3">
        <f>IFERROR(VLOOKUP(B3, '2014q2'!A$1:C$399,3,),0)</f>
        <v>493810</v>
      </c>
      <c r="T3">
        <f>IFERROR(VLOOKUP(B3, '2014q3'!A$1:C$399,3,),0)</f>
        <v>500503</v>
      </c>
      <c r="U3">
        <f>IFERROR(VLOOKUP(B3, '2014q1'!A$1:C$399,3,),0)</f>
        <v>491174</v>
      </c>
      <c r="V3">
        <f>IFERROR(VLOOKUP(B3, '2014q2'!A$1:C$399,3,),0)</f>
        <v>493810</v>
      </c>
      <c r="W3">
        <f>IFERROR(VLOOKUP(B3, '2015q2'!A$1:C$399,3,),0)</f>
        <v>531619</v>
      </c>
      <c r="X3" t="str">
        <f t="shared" ref="X3:X66" si="1">IF(Y3&gt;0,TEXT(Y3,"#,###,###"), "0")</f>
        <v>1,165</v>
      </c>
      <c r="Y3">
        <f>IFERROR(VLOOKUP(B3, 'c2013q4'!A$1:E$399,4,),0) + IFERROR(VLOOKUP(B3, 'c2014q1'!A$1:E$399,4,),0) + IFERROR(VLOOKUP(B3, 'c2014q2'!A$1:E$399,4,),0) + IFERROR(VLOOKUP(B3, 'c2014q3'!A$1:E$399,4,),0) + IFERROR(VLOOKUP(B3, 'c2014q4'!A$1:E$399,4,),0)</f>
        <v>1165</v>
      </c>
      <c r="Z3">
        <f>IFERROR(VLOOKUP(B3, 'c2013q4'!A$1:E$399,4,),0)</f>
        <v>730</v>
      </c>
      <c r="AA3">
        <f>IFERROR(VLOOKUP(B3, 'c2014q1'!A$1:E$399,4,),0) + IFERROR(VLOOKUP(B3, 'c2014q2'!A$1:E$399,4,),0) + IFERROR(VLOOKUP(B3, 'c2014q3'!A$1:E$399,4,),0) + IFERROR(VLOOKUP(B3, 'c2014q4'!A$1:E$399,4,),0)</f>
        <v>435</v>
      </c>
      <c r="AB3">
        <f t="shared" ref="AB3:AB66" si="2">IF(O3&lt;1000, "-", ROUND((10000*Y3)/O3,1))</f>
        <v>21.9</v>
      </c>
      <c r="AC3">
        <f t="shared" ref="AC3:AC66" si="3">IF(ISERROR(_xlfn.PERCENTRANK.INC(AB$2:AB$400, AB3)), "", ROUND(100*_xlfn.PERCENTRANK.INC(AB$2:AB$400, AB3),0))</f>
        <v>81</v>
      </c>
      <c r="AD3" s="62">
        <f t="shared" ref="AD3:AD66" si="4">IF(AC3="", 0, IF(AC3&lt;=100/3, 1, IF(AC3&lt;=200/3, 2,3)))</f>
        <v>3</v>
      </c>
      <c r="AE3" t="str">
        <f t="shared" ref="AE3:AE66" si="5">IF(AD3="", "", "f")</f>
        <v>f</v>
      </c>
    </row>
    <row r="4" spans="1:31" x14ac:dyDescent="0.25">
      <c r="A4">
        <v>3</v>
      </c>
      <c r="B4" t="s">
        <v>3539</v>
      </c>
      <c r="C4" t="str">
        <f>IFERROR(VLOOKUP(B4,addresses!A$2:I$1997, 3, FALSE), "")</f>
        <v>One State Farm Plaza</v>
      </c>
      <c r="D4" t="str">
        <f>IFERROR(VLOOKUP(B4,addresses!A$2:I$1997, 5, FALSE), "")</f>
        <v>Bloomington</v>
      </c>
      <c r="E4" t="str">
        <f>IFERROR(VLOOKUP(B4,addresses!A$2:I$1997, 7, FALSE),"")</f>
        <v>IL</v>
      </c>
      <c r="F4">
        <f>IFERROR(VLOOKUP(B4,addresses!A$2:I$1997, 8, FALSE),"")</f>
        <v>61710</v>
      </c>
      <c r="G4" t="str">
        <f>IFERROR(VLOOKUP(B4,addresses!A$2:I$1997, 9, FALSE),"")</f>
        <v>309-766-6393</v>
      </c>
      <c r="I4" s="62" t="str">
        <f>VLOOKUP(IFERROR(VLOOKUP(B4, Weiss!A$1:L$399,12,FALSE),"NR"), RatingsLU!A$5:B$30, 2, FALSE)</f>
        <v>C</v>
      </c>
      <c r="J4" s="62">
        <f>VLOOKUP(I4,RatingsLU!B$5:C$30,2,)</f>
        <v>8</v>
      </c>
      <c r="K4" s="62" t="str">
        <f>VLOOKUP(IFERROR(VLOOKUP(B4, Demotech!A$3:F$400, 6,FALSE), "NR"), RatingsLU!K$5:M$30, 2, FALSE)</f>
        <v>NR</v>
      </c>
      <c r="L4" s="62">
        <f>VLOOKUP(K4,RatingsLU!L$5:M$30,2,)</f>
        <v>7</v>
      </c>
      <c r="M4" s="62" t="str">
        <f>VLOOKUP(IFERROR(VLOOKUP(B4, AMBest!A$1:L$399,3,FALSE),"NR"), RatingsLU!F$5:G$100, 2, FALSE)</f>
        <v>B+</v>
      </c>
      <c r="N4" s="62">
        <f>VLOOKUP(M4, RatingsLU!G$5:H$100, 2, FALSE)</f>
        <v>11</v>
      </c>
      <c r="O4">
        <f>IFERROR(VLOOKUP(B4, '2015q2'!A$1:C$399,3,),0)</f>
        <v>344915</v>
      </c>
      <c r="P4" t="str">
        <f t="shared" si="0"/>
        <v>344,915</v>
      </c>
      <c r="Q4">
        <f>IFERROR(VLOOKUP(B4, '2013q4'!A$1:C$399,3,),0)</f>
        <v>389109</v>
      </c>
      <c r="R4">
        <f>IFERROR(VLOOKUP(B4, '2014q1'!A$1:C$399,3,),0)</f>
        <v>0</v>
      </c>
      <c r="S4">
        <f>IFERROR(VLOOKUP(B4, '2014q2'!A$1:C$399,3,),0)</f>
        <v>0</v>
      </c>
      <c r="T4">
        <f>IFERROR(VLOOKUP(B4, '2014q3'!A$1:C$399,3,),0)</f>
        <v>0</v>
      </c>
      <c r="U4">
        <f>IFERROR(VLOOKUP(B4, '2014q1'!A$1:C$399,3,),0)</f>
        <v>0</v>
      </c>
      <c r="V4">
        <f>IFERROR(VLOOKUP(B4, '2014q2'!A$1:C$399,3,),0)</f>
        <v>0</v>
      </c>
      <c r="W4">
        <f>IFERROR(VLOOKUP(B4, '2015q2'!A$1:C$399,3,),0)</f>
        <v>344915</v>
      </c>
      <c r="X4" t="str">
        <f t="shared" si="1"/>
        <v>499</v>
      </c>
      <c r="Y4">
        <f>IFERROR(VLOOKUP(B4, 'c2013q4'!A$1:E$399,4,),0) + IFERROR(VLOOKUP(B4, 'c2014q1'!A$1:E$399,4,),0) + IFERROR(VLOOKUP(B4, 'c2014q2'!A$1:E$399,4,),0) + IFERROR(VLOOKUP(B4, 'c2014q3'!A$1:E$399,4,),0) + IFERROR(VLOOKUP(B4, 'c2014q4'!A$1:E$399,4,),0)</f>
        <v>499</v>
      </c>
      <c r="Z4">
        <f>IFERROR(VLOOKUP(B4, 'c2013q4'!A$1:E$399,4,),0)</f>
        <v>499</v>
      </c>
      <c r="AA4">
        <f>IFERROR(VLOOKUP(B4, 'c2014q1'!A$1:E$399,4,),0) + IFERROR(VLOOKUP(B4, 'c2014q2'!A$1:E$399,4,),0) + IFERROR(VLOOKUP(B4, 'c2014q3'!A$1:E$399,4,),0) + IFERROR(VLOOKUP(B4, 'c2014q4'!A$1:E$399,4,),0)</f>
        <v>0</v>
      </c>
      <c r="AB4">
        <f t="shared" si="2"/>
        <v>14.5</v>
      </c>
      <c r="AC4">
        <f t="shared" si="3"/>
        <v>64</v>
      </c>
      <c r="AD4" s="62">
        <f t="shared" si="4"/>
        <v>2</v>
      </c>
      <c r="AE4" t="str">
        <f t="shared" si="5"/>
        <v>f</v>
      </c>
    </row>
    <row r="5" spans="1:31" x14ac:dyDescent="0.25">
      <c r="A5">
        <v>4</v>
      </c>
      <c r="B5" t="s">
        <v>212</v>
      </c>
      <c r="C5" t="str">
        <f>IFERROR(VLOOKUP(B5,addresses!A$2:I$1997, 3, FALSE), "")</f>
        <v>140 South Atlantic Avenue  Suite 200</v>
      </c>
      <c r="D5" t="str">
        <f>IFERROR(VLOOKUP(B5,addresses!A$2:I$1997, 5, FALSE), "")</f>
        <v>Ormond Beach</v>
      </c>
      <c r="E5" t="str">
        <f>IFERROR(VLOOKUP(B5,addresses!A$2:I$1997, 7, FALSE),"")</f>
        <v>FL</v>
      </c>
      <c r="F5">
        <f>IFERROR(VLOOKUP(B5,addresses!A$2:I$1997, 8, FALSE),"")</f>
        <v>32176</v>
      </c>
      <c r="G5" t="str">
        <f>IFERROR(VLOOKUP(B5,addresses!A$2:I$1997, 9, FALSE),"")</f>
        <v>386-673-5308</v>
      </c>
      <c r="I5" s="62" t="str">
        <f>VLOOKUP(IFERROR(VLOOKUP(B5, Weiss!A$1:L$399,12,FALSE),"NR"), RatingsLU!A$5:B$30, 2, FALSE)</f>
        <v>C+</v>
      </c>
      <c r="J5" s="62">
        <f>VLOOKUP(I5,RatingsLU!B$5:C$30,2,)</f>
        <v>7</v>
      </c>
      <c r="K5" s="62" t="str">
        <f>VLOOKUP(IFERROR(VLOOKUP(B5, Demotech!A$3:F$400, 6,FALSE), "NR"), RatingsLU!K$5:M$30, 2, FALSE)</f>
        <v>A</v>
      </c>
      <c r="L5" s="62">
        <f>VLOOKUP(K5,RatingsLU!L$5:M$30,2,)</f>
        <v>3</v>
      </c>
      <c r="M5" s="62" t="str">
        <f>VLOOKUP(IFERROR(VLOOKUP(B5, AMBest!A$1:L$399,3,FALSE),"NR"), RatingsLU!F$5:G$100, 2, FALSE)</f>
        <v>NR</v>
      </c>
      <c r="N5" s="62">
        <f>VLOOKUP(M5, RatingsLU!G$5:H$100, 2, FALSE)</f>
        <v>33</v>
      </c>
      <c r="O5">
        <f>IFERROR(VLOOKUP(B5, '2015q2'!A$1:C$399,3,),0)</f>
        <v>246327</v>
      </c>
      <c r="P5" t="str">
        <f t="shared" si="0"/>
        <v>246,327</v>
      </c>
      <c r="Q5">
        <f>IFERROR(VLOOKUP(B5, '2013q4'!A$1:C$399,3,),0)</f>
        <v>176337</v>
      </c>
      <c r="R5">
        <f>IFERROR(VLOOKUP(B5, '2014q1'!A$1:C$399,3,),0)</f>
        <v>176087</v>
      </c>
      <c r="S5">
        <f>IFERROR(VLOOKUP(B5, '2014q2'!A$1:C$399,3,),0)</f>
        <v>178697</v>
      </c>
      <c r="T5">
        <f>IFERROR(VLOOKUP(B5, '2014q3'!A$1:C$399,3,),0)</f>
        <v>192058</v>
      </c>
      <c r="U5">
        <f>IFERROR(VLOOKUP(B5, '2014q1'!A$1:C$399,3,),0)</f>
        <v>176087</v>
      </c>
      <c r="V5">
        <f>IFERROR(VLOOKUP(B5, '2014q2'!A$1:C$399,3,),0)</f>
        <v>178697</v>
      </c>
      <c r="W5">
        <f>IFERROR(VLOOKUP(B5, '2015q2'!A$1:C$399,3,),0)</f>
        <v>246327</v>
      </c>
      <c r="X5" t="str">
        <f t="shared" si="1"/>
        <v>680</v>
      </c>
      <c r="Y5">
        <f>IFERROR(VLOOKUP(B5, 'c2013q4'!A$1:E$399,4,),0) + IFERROR(VLOOKUP(B5, 'c2014q1'!A$1:E$399,4,),0) + IFERROR(VLOOKUP(B5, 'c2014q2'!A$1:E$399,4,),0) + IFERROR(VLOOKUP(B5, 'c2014q3'!A$1:E$399,4,),0) + IFERROR(VLOOKUP(B5, 'c2014q4'!A$1:E$399,4,),0)</f>
        <v>680</v>
      </c>
      <c r="Z5">
        <f>IFERROR(VLOOKUP(B5, 'c2013q4'!A$1:E$399,4,),0)</f>
        <v>418</v>
      </c>
      <c r="AA5">
        <f>IFERROR(VLOOKUP(B5, 'c2014q1'!A$1:E$399,4,),0) + IFERROR(VLOOKUP(B5, 'c2014q2'!A$1:E$399,4,),0) + IFERROR(VLOOKUP(B5, 'c2014q3'!A$1:E$399,4,),0) + IFERROR(VLOOKUP(B5, 'c2014q4'!A$1:E$399,4,),0)</f>
        <v>262</v>
      </c>
      <c r="AB5">
        <f t="shared" si="2"/>
        <v>27.6</v>
      </c>
      <c r="AC5">
        <f t="shared" si="3"/>
        <v>92</v>
      </c>
      <c r="AD5" s="62">
        <f t="shared" si="4"/>
        <v>3</v>
      </c>
      <c r="AE5" t="str">
        <f t="shared" si="5"/>
        <v>f</v>
      </c>
    </row>
    <row r="6" spans="1:31" x14ac:dyDescent="0.25">
      <c r="A6">
        <v>5</v>
      </c>
      <c r="B6" t="s">
        <v>213</v>
      </c>
      <c r="C6" t="str">
        <f>IFERROR(VLOOKUP(B6,addresses!A$2:I$1997, 3, FALSE), "")</f>
        <v>Ernie Garateix</v>
      </c>
      <c r="D6" t="str">
        <f>IFERROR(VLOOKUP(B6,addresses!A$2:I$1997, 5, FALSE), "")</f>
        <v>Clearwater</v>
      </c>
      <c r="E6" t="str">
        <f>IFERROR(VLOOKUP(B6,addresses!A$2:I$1997, 7, FALSE),"")</f>
        <v>FL</v>
      </c>
      <c r="F6">
        <f>IFERROR(VLOOKUP(B6,addresses!A$2:I$1997, 8, FALSE),"")</f>
        <v>33759</v>
      </c>
      <c r="G6" t="str">
        <f>IFERROR(VLOOKUP(B6,addresses!A$2:I$1997, 9, FALSE),"")</f>
        <v>727-362-7205</v>
      </c>
      <c r="I6" s="62" t="str">
        <f>VLOOKUP(IFERROR(VLOOKUP(B6, Weiss!A$1:L$399,12,FALSE),"NR"), RatingsLU!A$5:B$30, 2, FALSE)</f>
        <v>C</v>
      </c>
      <c r="J6" s="62">
        <f>VLOOKUP(I6,RatingsLU!B$5:C$30,2,)</f>
        <v>8</v>
      </c>
      <c r="K6" s="62" t="str">
        <f>VLOOKUP(IFERROR(VLOOKUP(B6, Demotech!A$3:F$400, 6,FALSE), "NR"), RatingsLU!K$5:M$30, 2, FALSE)</f>
        <v>A</v>
      </c>
      <c r="L6" s="62">
        <f>VLOOKUP(K6,RatingsLU!L$5:M$30,2,)</f>
        <v>3</v>
      </c>
      <c r="M6" s="62" t="str">
        <f>VLOOKUP(IFERROR(VLOOKUP(B6, AMBest!A$1:L$399,3,FALSE),"NR"), RatingsLU!F$5:G$100, 2, FALSE)</f>
        <v>NR</v>
      </c>
      <c r="N6" s="62">
        <f>VLOOKUP(M6, RatingsLU!G$5:H$100, 2, FALSE)</f>
        <v>33</v>
      </c>
      <c r="O6">
        <f>IFERROR(VLOOKUP(B6, '2015q2'!A$1:C$399,3,),0)</f>
        <v>223417</v>
      </c>
      <c r="P6" t="str">
        <f t="shared" si="0"/>
        <v>223,417</v>
      </c>
      <c r="Q6">
        <f>IFERROR(VLOOKUP(B6, '2013q4'!A$1:C$399,3,),0)</f>
        <v>133168</v>
      </c>
      <c r="R6">
        <f>IFERROR(VLOOKUP(B6, '2014q1'!A$1:C$399,3,),0)</f>
        <v>140903</v>
      </c>
      <c r="S6">
        <f>IFERROR(VLOOKUP(B6, '2014q2'!A$1:C$399,3,),0)</f>
        <v>171483</v>
      </c>
      <c r="T6">
        <f>IFERROR(VLOOKUP(B6, '2014q3'!A$1:C$399,3,),0)</f>
        <v>173512</v>
      </c>
      <c r="U6">
        <f>IFERROR(VLOOKUP(B6, '2014q1'!A$1:C$399,3,),0)</f>
        <v>140903</v>
      </c>
      <c r="V6">
        <f>IFERROR(VLOOKUP(B6, '2014q2'!A$1:C$399,3,),0)</f>
        <v>171483</v>
      </c>
      <c r="W6">
        <f>IFERROR(VLOOKUP(B6, '2015q2'!A$1:C$399,3,),0)</f>
        <v>223417</v>
      </c>
      <c r="X6" t="str">
        <f t="shared" si="1"/>
        <v>186</v>
      </c>
      <c r="Y6">
        <f>IFERROR(VLOOKUP(B6, 'c2013q4'!A$1:E$399,4,),0) + IFERROR(VLOOKUP(B6, 'c2014q1'!A$1:E$399,4,),0) + IFERROR(VLOOKUP(B6, 'c2014q2'!A$1:E$399,4,),0) + IFERROR(VLOOKUP(B6, 'c2014q3'!A$1:E$399,4,),0) + IFERROR(VLOOKUP(B6, 'c2014q4'!A$1:E$399,4,),0)</f>
        <v>186</v>
      </c>
      <c r="Z6">
        <f>IFERROR(VLOOKUP(B6, 'c2013q4'!A$1:E$399,4,),0)</f>
        <v>60</v>
      </c>
      <c r="AA6">
        <f>IFERROR(VLOOKUP(B6, 'c2014q1'!A$1:E$399,4,),0) + IFERROR(VLOOKUP(B6, 'c2014q2'!A$1:E$399,4,),0) + IFERROR(VLOOKUP(B6, 'c2014q3'!A$1:E$399,4,),0) + IFERROR(VLOOKUP(B6, 'c2014q4'!A$1:E$399,4,),0)</f>
        <v>126</v>
      </c>
      <c r="AB6">
        <f t="shared" si="2"/>
        <v>8.3000000000000007</v>
      </c>
      <c r="AC6">
        <f t="shared" si="3"/>
        <v>41</v>
      </c>
      <c r="AD6" s="62">
        <f t="shared" si="4"/>
        <v>2</v>
      </c>
      <c r="AE6" t="str">
        <f t="shared" si="5"/>
        <v>f</v>
      </c>
    </row>
    <row r="7" spans="1:31" x14ac:dyDescent="0.25">
      <c r="A7">
        <v>6</v>
      </c>
      <c r="B7" t="s">
        <v>214</v>
      </c>
      <c r="C7" t="str">
        <f>IFERROR(VLOOKUP(B7,addresses!A$2:I$1997, 3, FALSE), "")</f>
        <v>14050 N.W. 14Th Street, Suite 180</v>
      </c>
      <c r="D7" t="str">
        <f>IFERROR(VLOOKUP(B7,addresses!A$2:I$1997, 5, FALSE), "")</f>
        <v>Sunrise</v>
      </c>
      <c r="E7" t="str">
        <f>IFERROR(VLOOKUP(B7,addresses!A$2:I$1997, 7, FALSE),"")</f>
        <v>FL</v>
      </c>
      <c r="F7">
        <f>IFERROR(VLOOKUP(B7,addresses!A$2:I$1997, 8, FALSE),"")</f>
        <v>33323</v>
      </c>
      <c r="G7" t="str">
        <f>IFERROR(VLOOKUP(B7,addresses!A$2:I$1997, 9, FALSE),"")</f>
        <v>800-293-2532</v>
      </c>
      <c r="I7" s="62" t="str">
        <f>VLOOKUP(IFERROR(VLOOKUP(B7, Weiss!A$1:L$399,12,FALSE),"NR"), RatingsLU!A$5:B$30, 2, FALSE)</f>
        <v>C-</v>
      </c>
      <c r="J7" s="62">
        <f>VLOOKUP(I7,RatingsLU!B$5:C$30,2,)</f>
        <v>9</v>
      </c>
      <c r="K7" s="62" t="str">
        <f>VLOOKUP(IFERROR(VLOOKUP(B7, Demotech!A$3:F$400, 6,FALSE), "NR"), RatingsLU!K$5:M$30, 2, FALSE)</f>
        <v>A</v>
      </c>
      <c r="L7" s="62">
        <f>VLOOKUP(K7,RatingsLU!L$5:M$30,2,)</f>
        <v>3</v>
      </c>
      <c r="M7" s="62" t="str">
        <f>VLOOKUP(IFERROR(VLOOKUP(B7, AMBest!A$1:L$399,3,FALSE),"NR"), RatingsLU!F$5:G$100, 2, FALSE)</f>
        <v>NR</v>
      </c>
      <c r="N7" s="62">
        <f>VLOOKUP(M7, RatingsLU!G$5:H$100, 2, FALSE)</f>
        <v>33</v>
      </c>
      <c r="O7">
        <f>IFERROR(VLOOKUP(B7, '2015q2'!A$1:C$399,3,),0)</f>
        <v>212490</v>
      </c>
      <c r="P7" t="str">
        <f t="shared" si="0"/>
        <v>212,490</v>
      </c>
      <c r="Q7">
        <f>IFERROR(VLOOKUP(B7, '2013q4'!A$1:C$399,3,),0)</f>
        <v>116401</v>
      </c>
      <c r="R7">
        <f>IFERROR(VLOOKUP(B7, '2014q1'!A$1:C$399,3,),0)</f>
        <v>134081</v>
      </c>
      <c r="S7">
        <f>IFERROR(VLOOKUP(B7, '2014q2'!A$1:C$399,3,),0)</f>
        <v>152604</v>
      </c>
      <c r="T7">
        <f>IFERROR(VLOOKUP(B7, '2014q3'!A$1:C$399,3,),0)</f>
        <v>167597</v>
      </c>
      <c r="U7">
        <f>IFERROR(VLOOKUP(B7, '2014q1'!A$1:C$399,3,),0)</f>
        <v>134081</v>
      </c>
      <c r="V7">
        <f>IFERROR(VLOOKUP(B7, '2014q2'!A$1:C$399,3,),0)</f>
        <v>152604</v>
      </c>
      <c r="W7">
        <f>IFERROR(VLOOKUP(B7, '2015q2'!A$1:C$399,3,),0)</f>
        <v>212490</v>
      </c>
      <c r="X7" t="str">
        <f t="shared" si="1"/>
        <v>204</v>
      </c>
      <c r="Y7">
        <f>IFERROR(VLOOKUP(B7, 'c2013q4'!A$1:E$399,4,),0) + IFERROR(VLOOKUP(B7, 'c2014q1'!A$1:E$399,4,),0) + IFERROR(VLOOKUP(B7, 'c2014q2'!A$1:E$399,4,),0) + IFERROR(VLOOKUP(B7, 'c2014q3'!A$1:E$399,4,),0) + IFERROR(VLOOKUP(B7, 'c2014q4'!A$1:E$399,4,),0)</f>
        <v>204</v>
      </c>
      <c r="Z7">
        <f>IFERROR(VLOOKUP(B7, 'c2013q4'!A$1:E$399,4,),0)</f>
        <v>107</v>
      </c>
      <c r="AA7">
        <f>IFERROR(VLOOKUP(B7, 'c2014q1'!A$1:E$399,4,),0) + IFERROR(VLOOKUP(B7, 'c2014q2'!A$1:E$399,4,),0) + IFERROR(VLOOKUP(B7, 'c2014q3'!A$1:E$399,4,),0) + IFERROR(VLOOKUP(B7, 'c2014q4'!A$1:E$399,4,),0)</f>
        <v>97</v>
      </c>
      <c r="AB7">
        <f t="shared" si="2"/>
        <v>9.6</v>
      </c>
      <c r="AC7">
        <f t="shared" si="3"/>
        <v>46</v>
      </c>
      <c r="AD7" s="62">
        <f t="shared" si="4"/>
        <v>2</v>
      </c>
      <c r="AE7" t="str">
        <f t="shared" si="5"/>
        <v>f</v>
      </c>
    </row>
    <row r="8" spans="1:31" x14ac:dyDescent="0.25">
      <c r="A8">
        <v>7</v>
      </c>
      <c r="B8" t="s">
        <v>215</v>
      </c>
      <c r="C8" t="str">
        <f>IFERROR(VLOOKUP(B8,addresses!A$2:I$1997, 3, FALSE), "")</f>
        <v>5426 Bay Center Drive, Suite 650</v>
      </c>
      <c r="D8" t="str">
        <f>IFERROR(VLOOKUP(B8,addresses!A$2:I$1997, 5, FALSE), "")</f>
        <v>Tampa</v>
      </c>
      <c r="E8" t="str">
        <f>IFERROR(VLOOKUP(B8,addresses!A$2:I$1997, 7, FALSE),"")</f>
        <v>FL</v>
      </c>
      <c r="F8">
        <f>IFERROR(VLOOKUP(B8,addresses!A$2:I$1997, 8, FALSE),"")</f>
        <v>33609</v>
      </c>
      <c r="G8" t="str">
        <f>IFERROR(VLOOKUP(B8,addresses!A$2:I$1997, 9, FALSE),"")</f>
        <v>813-880-7003</v>
      </c>
      <c r="I8" s="62" t="str">
        <f>VLOOKUP(IFERROR(VLOOKUP(B8, Weiss!A$1:L$399,12,FALSE),"NR"), RatingsLU!A$5:B$30, 2, FALSE)</f>
        <v>D+</v>
      </c>
      <c r="J8" s="62">
        <f>VLOOKUP(I8,RatingsLU!B$5:C$30,2,)</f>
        <v>10</v>
      </c>
      <c r="K8" s="62" t="str">
        <f>VLOOKUP(IFERROR(VLOOKUP(B8, Demotech!A$3:F$400, 6,FALSE), "NR"), RatingsLU!K$5:M$30, 2, FALSE)</f>
        <v>A</v>
      </c>
      <c r="L8" s="62">
        <f>VLOOKUP(K8,RatingsLU!L$5:M$30,2,)</f>
        <v>3</v>
      </c>
      <c r="M8" s="62" t="str">
        <f>VLOOKUP(IFERROR(VLOOKUP(B8, AMBest!A$1:L$399,3,FALSE),"NR"), RatingsLU!F$5:G$100, 2, FALSE)</f>
        <v>NR</v>
      </c>
      <c r="N8" s="62">
        <f>VLOOKUP(M8, RatingsLU!G$5:H$100, 2, FALSE)</f>
        <v>33</v>
      </c>
      <c r="O8">
        <f>IFERROR(VLOOKUP(B8, '2015q2'!A$1:C$399,3,),0)</f>
        <v>206795</v>
      </c>
      <c r="P8" t="str">
        <f t="shared" si="0"/>
        <v>206,795</v>
      </c>
      <c r="Q8">
        <f>IFERROR(VLOOKUP(B8, '2013q4'!A$1:C$399,3,),0)</f>
        <v>179879</v>
      </c>
      <c r="R8">
        <f>IFERROR(VLOOKUP(B8, '2014q1'!A$1:C$399,3,),0)</f>
        <v>182673</v>
      </c>
      <c r="S8">
        <f>IFERROR(VLOOKUP(B8, '2014q2'!A$1:C$399,3,),0)</f>
        <v>189995</v>
      </c>
      <c r="T8">
        <f>IFERROR(VLOOKUP(B8, '2014q3'!A$1:C$399,3,),0)</f>
        <v>192131</v>
      </c>
      <c r="U8">
        <f>IFERROR(VLOOKUP(B8, '2014q1'!A$1:C$399,3,),0)</f>
        <v>182673</v>
      </c>
      <c r="V8">
        <f>IFERROR(VLOOKUP(B8, '2014q2'!A$1:C$399,3,),0)</f>
        <v>189995</v>
      </c>
      <c r="W8">
        <f>IFERROR(VLOOKUP(B8, '2015q2'!A$1:C$399,3,),0)</f>
        <v>206795</v>
      </c>
      <c r="X8" t="str">
        <f t="shared" si="1"/>
        <v>371</v>
      </c>
      <c r="Y8">
        <f>IFERROR(VLOOKUP(B8, 'c2013q4'!A$1:E$399,4,),0) + IFERROR(VLOOKUP(B8, 'c2014q1'!A$1:E$399,4,),0) + IFERROR(VLOOKUP(B8, 'c2014q2'!A$1:E$399,4,),0) + IFERROR(VLOOKUP(B8, 'c2014q3'!A$1:E$399,4,),0) + IFERROR(VLOOKUP(B8, 'c2014q4'!A$1:E$399,4,),0)</f>
        <v>371</v>
      </c>
      <c r="Z8">
        <f>IFERROR(VLOOKUP(B8, 'c2013q4'!A$1:E$399,4,),0)</f>
        <v>198</v>
      </c>
      <c r="AA8">
        <f>IFERROR(VLOOKUP(B8, 'c2014q1'!A$1:E$399,4,),0) + IFERROR(VLOOKUP(B8, 'c2014q2'!A$1:E$399,4,),0) + IFERROR(VLOOKUP(B8, 'c2014q3'!A$1:E$399,4,),0) + IFERROR(VLOOKUP(B8, 'c2014q4'!A$1:E$399,4,),0)</f>
        <v>173</v>
      </c>
      <c r="AB8">
        <f t="shared" si="2"/>
        <v>17.899999999999999</v>
      </c>
      <c r="AC8">
        <f t="shared" si="3"/>
        <v>73</v>
      </c>
      <c r="AD8" s="62">
        <f t="shared" si="4"/>
        <v>3</v>
      </c>
      <c r="AE8" t="str">
        <f t="shared" si="5"/>
        <v>f</v>
      </c>
    </row>
    <row r="9" spans="1:31" x14ac:dyDescent="0.25">
      <c r="A9">
        <v>8</v>
      </c>
      <c r="B9" t="s">
        <v>216</v>
      </c>
      <c r="C9" t="str">
        <f>IFERROR(VLOOKUP(B9,addresses!A$2:I$1997, 3, FALSE), "")</f>
        <v>360 Central Avenue, Suite 900</v>
      </c>
      <c r="D9" t="str">
        <f>IFERROR(VLOOKUP(B9,addresses!A$2:I$1997, 5, FALSE), "")</f>
        <v>St. Petersburg</v>
      </c>
      <c r="E9" t="str">
        <f>IFERROR(VLOOKUP(B9,addresses!A$2:I$1997, 7, FALSE),"")</f>
        <v>FL</v>
      </c>
      <c r="F9">
        <f>IFERROR(VLOOKUP(B9,addresses!A$2:I$1997, 8, FALSE),"")</f>
        <v>33701</v>
      </c>
      <c r="G9" t="str">
        <f>IFERROR(VLOOKUP(B9,addresses!A$2:I$1997, 9, FALSE),"")</f>
        <v>727-895-7737-273</v>
      </c>
      <c r="I9" s="62" t="str">
        <f>VLOOKUP(IFERROR(VLOOKUP(B9, Weiss!A$1:L$399,12,FALSE),"NR"), RatingsLU!A$5:B$30, 2, FALSE)</f>
        <v>C</v>
      </c>
      <c r="J9" s="62">
        <f>VLOOKUP(I9,RatingsLU!B$5:C$30,2,)</f>
        <v>8</v>
      </c>
      <c r="K9" s="62" t="str">
        <f>VLOOKUP(IFERROR(VLOOKUP(B9, Demotech!A$3:F$400, 6,FALSE), "NR"), RatingsLU!K$5:M$30, 2, FALSE)</f>
        <v>A</v>
      </c>
      <c r="L9" s="62">
        <f>VLOOKUP(K9,RatingsLU!L$5:M$30,2,)</f>
        <v>3</v>
      </c>
      <c r="M9" s="62" t="str">
        <f>VLOOKUP(IFERROR(VLOOKUP(B9, AMBest!A$1:L$399,3,FALSE),"NR"), RatingsLU!F$5:G$100, 2, FALSE)</f>
        <v>NR</v>
      </c>
      <c r="N9" s="62">
        <f>VLOOKUP(M9, RatingsLU!G$5:H$100, 2, FALSE)</f>
        <v>33</v>
      </c>
      <c r="O9">
        <f>IFERROR(VLOOKUP(B9, '2015q2'!A$1:C$399,3,),0)</f>
        <v>170006</v>
      </c>
      <c r="P9" t="str">
        <f t="shared" si="0"/>
        <v>170,006</v>
      </c>
      <c r="Q9">
        <f>IFERROR(VLOOKUP(B9, '2013q4'!A$1:C$399,3,),0)</f>
        <v>163314</v>
      </c>
      <c r="R9">
        <f>IFERROR(VLOOKUP(B9, '2014q1'!A$1:C$399,3,),0)</f>
        <v>160832</v>
      </c>
      <c r="S9">
        <f>IFERROR(VLOOKUP(B9, '2014q2'!A$1:C$399,3,),0)</f>
        <v>159191</v>
      </c>
      <c r="T9">
        <f>IFERROR(VLOOKUP(B9, '2014q3'!A$1:C$399,3,),0)</f>
        <v>156696</v>
      </c>
      <c r="U9">
        <f>IFERROR(VLOOKUP(B9, '2014q1'!A$1:C$399,3,),0)</f>
        <v>160832</v>
      </c>
      <c r="V9">
        <f>IFERROR(VLOOKUP(B9, '2014q2'!A$1:C$399,3,),0)</f>
        <v>159191</v>
      </c>
      <c r="W9">
        <f>IFERROR(VLOOKUP(B9, '2015q2'!A$1:C$399,3,),0)</f>
        <v>170006</v>
      </c>
      <c r="X9" t="str">
        <f t="shared" si="1"/>
        <v>292</v>
      </c>
      <c r="Y9">
        <f>IFERROR(VLOOKUP(B9, 'c2013q4'!A$1:E$399,4,),0) + IFERROR(VLOOKUP(B9, 'c2014q1'!A$1:E$399,4,),0) + IFERROR(VLOOKUP(B9, 'c2014q2'!A$1:E$399,4,),0) + IFERROR(VLOOKUP(B9, 'c2014q3'!A$1:E$399,4,),0) + IFERROR(VLOOKUP(B9, 'c2014q4'!A$1:E$399,4,),0)</f>
        <v>292</v>
      </c>
      <c r="Z9">
        <f>IFERROR(VLOOKUP(B9, 'c2013q4'!A$1:E$399,4,),0)</f>
        <v>140</v>
      </c>
      <c r="AA9">
        <f>IFERROR(VLOOKUP(B9, 'c2014q1'!A$1:E$399,4,),0) + IFERROR(VLOOKUP(B9, 'c2014q2'!A$1:E$399,4,),0) + IFERROR(VLOOKUP(B9, 'c2014q3'!A$1:E$399,4,),0) + IFERROR(VLOOKUP(B9, 'c2014q4'!A$1:E$399,4,),0)</f>
        <v>152</v>
      </c>
      <c r="AB9">
        <f t="shared" si="2"/>
        <v>17.2</v>
      </c>
      <c r="AC9">
        <f t="shared" si="3"/>
        <v>70</v>
      </c>
      <c r="AD9" s="62">
        <f t="shared" si="4"/>
        <v>3</v>
      </c>
      <c r="AE9" t="str">
        <f t="shared" si="5"/>
        <v>f</v>
      </c>
    </row>
    <row r="10" spans="1:31" x14ac:dyDescent="0.25">
      <c r="A10">
        <v>9</v>
      </c>
      <c r="B10" t="s">
        <v>217</v>
      </c>
      <c r="C10" t="str">
        <f>IFERROR(VLOOKUP(B10,addresses!A$2:I$1997, 3, FALSE), "")</f>
        <v>6675 Westwood Blvd., Suite 360</v>
      </c>
      <c r="D10" t="str">
        <f>IFERROR(VLOOKUP(B10,addresses!A$2:I$1997, 5, FALSE), "")</f>
        <v>Orlando</v>
      </c>
      <c r="E10" t="str">
        <f>IFERROR(VLOOKUP(B10,addresses!A$2:I$1997, 7, FALSE),"")</f>
        <v>FL</v>
      </c>
      <c r="F10">
        <f>IFERROR(VLOOKUP(B10,addresses!A$2:I$1997, 8, FALSE),"")</f>
        <v>32821</v>
      </c>
      <c r="G10" t="str">
        <f>IFERROR(VLOOKUP(B10,addresses!A$2:I$1997, 9, FALSE),"")</f>
        <v>407-226-8460-601</v>
      </c>
      <c r="I10" s="62" t="str">
        <f>VLOOKUP(IFERROR(VLOOKUP(B10, Weiss!A$1:L$399,12,FALSE),"NR"), RatingsLU!A$5:B$30, 2, FALSE)</f>
        <v>D</v>
      </c>
      <c r="J10" s="62">
        <f>VLOOKUP(I10,RatingsLU!B$5:C$30,2,)</f>
        <v>11</v>
      </c>
      <c r="K10" s="62" t="str">
        <f>VLOOKUP(IFERROR(VLOOKUP(B10, Demotech!A$3:F$400, 6,FALSE), "NR"), RatingsLU!K$5:M$30, 2, FALSE)</f>
        <v>A</v>
      </c>
      <c r="L10" s="62">
        <f>VLOOKUP(K10,RatingsLU!L$5:M$30,2,)</f>
        <v>3</v>
      </c>
      <c r="M10" s="62" t="str">
        <f>VLOOKUP(IFERROR(VLOOKUP(B10, AMBest!A$1:L$399,3,FALSE),"NR"), RatingsLU!F$5:G$100, 2, FALSE)</f>
        <v>NR</v>
      </c>
      <c r="N10" s="62">
        <f>VLOOKUP(M10, RatingsLU!G$5:H$100, 2, FALSE)</f>
        <v>33</v>
      </c>
      <c r="O10">
        <f>IFERROR(VLOOKUP(B10, '2015q2'!A$1:C$399,3,),0)</f>
        <v>169700</v>
      </c>
      <c r="P10" t="str">
        <f t="shared" si="0"/>
        <v>169,700</v>
      </c>
      <c r="Q10">
        <f>IFERROR(VLOOKUP(B10, '2013q4'!A$1:C$399,3,),0)</f>
        <v>170840</v>
      </c>
      <c r="R10">
        <f>IFERROR(VLOOKUP(B10, '2014q1'!A$1:C$399,3,),0)</f>
        <v>170467</v>
      </c>
      <c r="S10">
        <f>IFERROR(VLOOKUP(B10, '2014q2'!A$1:C$399,3,),0)</f>
        <v>171985</v>
      </c>
      <c r="T10">
        <f>IFERROR(VLOOKUP(B10, '2014q3'!A$1:C$399,3,),0)</f>
        <v>173166</v>
      </c>
      <c r="U10">
        <f>IFERROR(VLOOKUP(B10, '2014q1'!A$1:C$399,3,),0)</f>
        <v>170467</v>
      </c>
      <c r="V10">
        <f>IFERROR(VLOOKUP(B10, '2014q2'!A$1:C$399,3,),0)</f>
        <v>171985</v>
      </c>
      <c r="W10">
        <f>IFERROR(VLOOKUP(B10, '2015q2'!A$1:C$399,3,),0)</f>
        <v>169700</v>
      </c>
      <c r="X10" t="str">
        <f t="shared" si="1"/>
        <v>132</v>
      </c>
      <c r="Y10">
        <f>IFERROR(VLOOKUP(B10, 'c2013q4'!A$1:E$399,4,),0) + IFERROR(VLOOKUP(B10, 'c2014q1'!A$1:E$399,4,),0) + IFERROR(VLOOKUP(B10, 'c2014q2'!A$1:E$399,4,),0) + IFERROR(VLOOKUP(B10, 'c2014q3'!A$1:E$399,4,),0) + IFERROR(VLOOKUP(B10, 'c2014q4'!A$1:E$399,4,),0)</f>
        <v>132</v>
      </c>
      <c r="Z10">
        <f>IFERROR(VLOOKUP(B10, 'c2013q4'!A$1:E$399,4,),0)</f>
        <v>0</v>
      </c>
      <c r="AA10">
        <f>IFERROR(VLOOKUP(B10, 'c2014q1'!A$1:E$399,4,),0) + IFERROR(VLOOKUP(B10, 'c2014q2'!A$1:E$399,4,),0) + IFERROR(VLOOKUP(B10, 'c2014q3'!A$1:E$399,4,),0) + IFERROR(VLOOKUP(B10, 'c2014q4'!A$1:E$399,4,),0)</f>
        <v>132</v>
      </c>
      <c r="AB10">
        <f t="shared" si="2"/>
        <v>7.8</v>
      </c>
      <c r="AC10">
        <f t="shared" si="3"/>
        <v>38</v>
      </c>
      <c r="AD10" s="62">
        <f t="shared" si="4"/>
        <v>2</v>
      </c>
      <c r="AE10" t="str">
        <f t="shared" si="5"/>
        <v>f</v>
      </c>
    </row>
    <row r="11" spans="1:31" x14ac:dyDescent="0.25">
      <c r="A11">
        <v>10</v>
      </c>
      <c r="B11" t="s">
        <v>218</v>
      </c>
      <c r="C11" t="str">
        <f>IFERROR(VLOOKUP(B11,addresses!A$2:I$1997, 3, FALSE), "")</f>
        <v>5300 West Cypress Street, Suite 100</v>
      </c>
      <c r="D11" t="str">
        <f>IFERROR(VLOOKUP(B11,addresses!A$2:I$1997, 5, FALSE), "")</f>
        <v>Tampa</v>
      </c>
      <c r="E11" t="str">
        <f>IFERROR(VLOOKUP(B11,addresses!A$2:I$1997, 7, FALSE),"")</f>
        <v>FL</v>
      </c>
      <c r="F11">
        <f>IFERROR(VLOOKUP(B11,addresses!A$2:I$1997, 8, FALSE),"")</f>
        <v>33607</v>
      </c>
      <c r="G11" t="str">
        <f>IFERROR(VLOOKUP(B11,addresses!A$2:I$1997, 9, FALSE),"")</f>
        <v>813-405-3675</v>
      </c>
      <c r="I11" s="62" t="str">
        <f>VLOOKUP(IFERROR(VLOOKUP(B11, Weiss!A$1:L$399,12,FALSE),"NR"), RatingsLU!A$5:B$30, 2, FALSE)</f>
        <v>D</v>
      </c>
      <c r="J11" s="62">
        <f>VLOOKUP(I11,RatingsLU!B$5:C$30,2,)</f>
        <v>11</v>
      </c>
      <c r="K11" s="62" t="str">
        <f>VLOOKUP(IFERROR(VLOOKUP(B11, Demotech!A$3:F$400, 6,FALSE), "NR"), RatingsLU!K$5:M$30, 2, FALSE)</f>
        <v>A</v>
      </c>
      <c r="L11" s="62">
        <f>VLOOKUP(K11,RatingsLU!L$5:M$30,2,)</f>
        <v>3</v>
      </c>
      <c r="M11" s="62" t="str">
        <f>VLOOKUP(IFERROR(VLOOKUP(B11, AMBest!A$1:L$399,3,FALSE),"NR"), RatingsLU!F$5:G$100, 2, FALSE)</f>
        <v>NR</v>
      </c>
      <c r="N11" s="62">
        <f>VLOOKUP(M11, RatingsLU!G$5:H$100, 2, FALSE)</f>
        <v>33</v>
      </c>
      <c r="O11">
        <f>IFERROR(VLOOKUP(B11, '2015q2'!A$1:C$399,3,),0)</f>
        <v>169286</v>
      </c>
      <c r="P11" t="str">
        <f t="shared" si="0"/>
        <v>169,286</v>
      </c>
      <c r="Q11">
        <f>IFERROR(VLOOKUP(B11, '2013q4'!A$1:C$399,3,),0)</f>
        <v>163385</v>
      </c>
      <c r="R11">
        <f>IFERROR(VLOOKUP(B11, '2014q1'!A$1:C$399,3,),0)</f>
        <v>158361</v>
      </c>
      <c r="S11">
        <f>IFERROR(VLOOKUP(B11, '2014q2'!A$1:C$399,3,),0)</f>
        <v>152337</v>
      </c>
      <c r="T11">
        <f>IFERROR(VLOOKUP(B11, '2014q3'!A$1:C$399,3,),0)</f>
        <v>147737</v>
      </c>
      <c r="U11">
        <f>IFERROR(VLOOKUP(B11, '2014q1'!A$1:C$399,3,),0)</f>
        <v>158361</v>
      </c>
      <c r="V11">
        <f>IFERROR(VLOOKUP(B11, '2014q2'!A$1:C$399,3,),0)</f>
        <v>152337</v>
      </c>
      <c r="W11">
        <f>IFERROR(VLOOKUP(B11, '2015q2'!A$1:C$399,3,),0)</f>
        <v>169286</v>
      </c>
      <c r="X11" t="str">
        <f t="shared" si="1"/>
        <v>112</v>
      </c>
      <c r="Y11">
        <f>IFERROR(VLOOKUP(B11, 'c2013q4'!A$1:E$399,4,),0) + IFERROR(VLOOKUP(B11, 'c2014q1'!A$1:E$399,4,),0) + IFERROR(VLOOKUP(B11, 'c2014q2'!A$1:E$399,4,),0) + IFERROR(VLOOKUP(B11, 'c2014q3'!A$1:E$399,4,),0) + IFERROR(VLOOKUP(B11, 'c2014q4'!A$1:E$399,4,),0)</f>
        <v>112</v>
      </c>
      <c r="Z11">
        <f>IFERROR(VLOOKUP(B11, 'c2013q4'!A$1:E$399,4,),0)</f>
        <v>0</v>
      </c>
      <c r="AA11">
        <f>IFERROR(VLOOKUP(B11, 'c2014q1'!A$1:E$399,4,),0) + IFERROR(VLOOKUP(B11, 'c2014q2'!A$1:E$399,4,),0) + IFERROR(VLOOKUP(B11, 'c2014q3'!A$1:E$399,4,),0) + IFERROR(VLOOKUP(B11, 'c2014q4'!A$1:E$399,4,),0)</f>
        <v>112</v>
      </c>
      <c r="AB11">
        <f t="shared" si="2"/>
        <v>6.6</v>
      </c>
      <c r="AC11">
        <f t="shared" si="3"/>
        <v>35</v>
      </c>
      <c r="AD11" s="62">
        <f t="shared" si="4"/>
        <v>2</v>
      </c>
      <c r="AE11" t="str">
        <f t="shared" si="5"/>
        <v>f</v>
      </c>
    </row>
    <row r="12" spans="1:31" x14ac:dyDescent="0.25">
      <c r="A12">
        <v>11</v>
      </c>
      <c r="B12" t="s">
        <v>219</v>
      </c>
      <c r="C12" t="str">
        <f>IFERROR(VLOOKUP(B12,addresses!A$2:I$1997, 3, FALSE), "")</f>
        <v>11222 Quail Roost Drive</v>
      </c>
      <c r="D12" t="str">
        <f>IFERROR(VLOOKUP(B12,addresses!A$2:I$1997, 5, FALSE), "")</f>
        <v>Miami</v>
      </c>
      <c r="E12" t="str">
        <f>IFERROR(VLOOKUP(B12,addresses!A$2:I$1997, 7, FALSE),"")</f>
        <v>FL</v>
      </c>
      <c r="F12" t="str">
        <f>IFERROR(VLOOKUP(B12,addresses!A$2:I$1997, 8, FALSE),"")</f>
        <v>33157-6596</v>
      </c>
      <c r="G12" t="str">
        <f>IFERROR(VLOOKUP(B12,addresses!A$2:I$1997, 9, FALSE),"")</f>
        <v>305-253-2244-35421</v>
      </c>
      <c r="I12" s="62" t="str">
        <f>VLOOKUP(IFERROR(VLOOKUP(B12, Weiss!A$1:L$399,12,FALSE),"NR"), RatingsLU!A$5:B$30, 2, FALSE)</f>
        <v>B</v>
      </c>
      <c r="J12" s="62">
        <f>VLOOKUP(I12,RatingsLU!B$5:C$30,2,)</f>
        <v>5</v>
      </c>
      <c r="K12" s="62" t="str">
        <f>VLOOKUP(IFERROR(VLOOKUP(B12, Demotech!A$3:F$400, 6,FALSE), "NR"), RatingsLU!K$5:M$30, 2, FALSE)</f>
        <v>NR</v>
      </c>
      <c r="L12" s="62">
        <f>VLOOKUP(K12,RatingsLU!L$5:M$30,2,)</f>
        <v>7</v>
      </c>
      <c r="M12" s="62" t="str">
        <f>VLOOKUP(IFERROR(VLOOKUP(B12, AMBest!A$1:L$399,3,FALSE),"NR"), RatingsLU!F$5:G$100, 2, FALSE)</f>
        <v>A</v>
      </c>
      <c r="N12" s="62">
        <f>VLOOKUP(M12, RatingsLU!G$5:H$100, 2, FALSE)</f>
        <v>5</v>
      </c>
      <c r="O12">
        <f>IFERROR(VLOOKUP(B12, '2015q2'!A$1:C$399,3,),0)</f>
        <v>158241</v>
      </c>
      <c r="P12" t="str">
        <f t="shared" si="0"/>
        <v>158,241</v>
      </c>
      <c r="Q12">
        <f>IFERROR(VLOOKUP(B12, '2013q4'!A$1:C$399,3,),0)</f>
        <v>124003</v>
      </c>
      <c r="R12">
        <f>IFERROR(VLOOKUP(B12, '2014q1'!A$1:C$399,3,),0)</f>
        <v>129118</v>
      </c>
      <c r="S12">
        <f>IFERROR(VLOOKUP(B12, '2014q2'!A$1:C$399,3,),0)</f>
        <v>135716</v>
      </c>
      <c r="T12">
        <f>IFERROR(VLOOKUP(B12, '2014q3'!A$1:C$399,3,),0)</f>
        <v>144341</v>
      </c>
      <c r="U12">
        <f>IFERROR(VLOOKUP(B12, '2014q1'!A$1:C$399,3,),0)</f>
        <v>129118</v>
      </c>
      <c r="V12">
        <f>IFERROR(VLOOKUP(B12, '2014q2'!A$1:C$399,3,),0)</f>
        <v>135716</v>
      </c>
      <c r="W12">
        <f>IFERROR(VLOOKUP(B12, '2015q2'!A$1:C$399,3,),0)</f>
        <v>158241</v>
      </c>
      <c r="X12" t="str">
        <f t="shared" si="1"/>
        <v>63</v>
      </c>
      <c r="Y12">
        <f>IFERROR(VLOOKUP(B12, 'c2013q4'!A$1:E$399,4,),0) + IFERROR(VLOOKUP(B12, 'c2014q1'!A$1:E$399,4,),0) + IFERROR(VLOOKUP(B12, 'c2014q2'!A$1:E$399,4,),0) + IFERROR(VLOOKUP(B12, 'c2014q3'!A$1:E$399,4,),0) + IFERROR(VLOOKUP(B12, 'c2014q4'!A$1:E$399,4,),0)</f>
        <v>63</v>
      </c>
      <c r="Z12">
        <f>IFERROR(VLOOKUP(B12, 'c2013q4'!A$1:E$399,4,),0)</f>
        <v>34</v>
      </c>
      <c r="AA12">
        <f>IFERROR(VLOOKUP(B12, 'c2014q1'!A$1:E$399,4,),0) + IFERROR(VLOOKUP(B12, 'c2014q2'!A$1:E$399,4,),0) + IFERROR(VLOOKUP(B12, 'c2014q3'!A$1:E$399,4,),0) + IFERROR(VLOOKUP(B12, 'c2014q4'!A$1:E$399,4,),0)</f>
        <v>29</v>
      </c>
      <c r="AB12">
        <f t="shared" si="2"/>
        <v>4</v>
      </c>
      <c r="AC12">
        <f t="shared" si="3"/>
        <v>27</v>
      </c>
      <c r="AD12" s="62">
        <f t="shared" si="4"/>
        <v>1</v>
      </c>
      <c r="AE12" t="str">
        <f t="shared" si="5"/>
        <v>f</v>
      </c>
    </row>
    <row r="13" spans="1:31" x14ac:dyDescent="0.25">
      <c r="A13">
        <v>12</v>
      </c>
      <c r="B13" t="s">
        <v>220</v>
      </c>
      <c r="C13" t="str">
        <f>IFERROR(VLOOKUP(B13,addresses!A$2:I$1997, 3, FALSE), "")</f>
        <v>7201 N.W. 11Th Place</v>
      </c>
      <c r="D13" t="str">
        <f>IFERROR(VLOOKUP(B13,addresses!A$2:I$1997, 5, FALSE), "")</f>
        <v>Gainesville</v>
      </c>
      <c r="E13" t="str">
        <f>IFERROR(VLOOKUP(B13,addresses!A$2:I$1997, 7, FALSE),"")</f>
        <v>FL</v>
      </c>
      <c r="F13">
        <f>IFERROR(VLOOKUP(B13,addresses!A$2:I$1997, 8, FALSE),"")</f>
        <v>32605</v>
      </c>
      <c r="G13" t="str">
        <f>IFERROR(VLOOKUP(B13,addresses!A$2:I$1997, 9, FALSE),"")</f>
        <v>352-333-1362</v>
      </c>
      <c r="I13" s="62" t="str">
        <f>VLOOKUP(IFERROR(VLOOKUP(B13, Weiss!A$1:L$399,12,FALSE),"NR"), RatingsLU!A$5:B$30, 2, FALSE)</f>
        <v>D</v>
      </c>
      <c r="J13" s="62">
        <f>VLOOKUP(I13,RatingsLU!B$5:C$30,2,)</f>
        <v>11</v>
      </c>
      <c r="K13" s="62" t="str">
        <f>VLOOKUP(IFERROR(VLOOKUP(B13, Demotech!A$3:F$400, 6,FALSE), "NR"), RatingsLU!K$5:M$30, 2, FALSE)</f>
        <v>A</v>
      </c>
      <c r="L13" s="62">
        <f>VLOOKUP(K13,RatingsLU!L$5:M$30,2,)</f>
        <v>3</v>
      </c>
      <c r="M13" s="62" t="str">
        <f>VLOOKUP(IFERROR(VLOOKUP(B13, AMBest!A$1:L$399,3,FALSE),"NR"), RatingsLU!F$5:G$100, 2, FALSE)</f>
        <v>A-</v>
      </c>
      <c r="N13" s="62">
        <f>VLOOKUP(M13, RatingsLU!G$5:H$100, 2, FALSE)</f>
        <v>7</v>
      </c>
      <c r="O13">
        <f>IFERROR(VLOOKUP(B13, '2015q2'!A$1:C$399,3,),0)</f>
        <v>145186</v>
      </c>
      <c r="P13" t="str">
        <f t="shared" si="0"/>
        <v>145,186</v>
      </c>
      <c r="Q13">
        <f>IFERROR(VLOOKUP(B13, '2013q4'!A$1:C$399,3,),0)</f>
        <v>133369</v>
      </c>
      <c r="R13">
        <f>IFERROR(VLOOKUP(B13, '2014q1'!A$1:C$399,3,),0)</f>
        <v>135202</v>
      </c>
      <c r="S13">
        <f>IFERROR(VLOOKUP(B13, '2014q2'!A$1:C$399,3,),0)</f>
        <v>137771</v>
      </c>
      <c r="T13">
        <f>IFERROR(VLOOKUP(B13, '2014q3'!A$1:C$399,3,),0)</f>
        <v>139242</v>
      </c>
      <c r="U13">
        <f>IFERROR(VLOOKUP(B13, '2014q1'!A$1:C$399,3,),0)</f>
        <v>135202</v>
      </c>
      <c r="V13">
        <f>IFERROR(VLOOKUP(B13, '2014q2'!A$1:C$399,3,),0)</f>
        <v>137771</v>
      </c>
      <c r="W13">
        <f>IFERROR(VLOOKUP(B13, '2015q2'!A$1:C$399,3,),0)</f>
        <v>145186</v>
      </c>
      <c r="X13" t="str">
        <f t="shared" si="1"/>
        <v>265</v>
      </c>
      <c r="Y13">
        <f>IFERROR(VLOOKUP(B13, 'c2013q4'!A$1:E$399,4,),0) + IFERROR(VLOOKUP(B13, 'c2014q1'!A$1:E$399,4,),0) + IFERROR(VLOOKUP(B13, 'c2014q2'!A$1:E$399,4,),0) + IFERROR(VLOOKUP(B13, 'c2014q3'!A$1:E$399,4,),0) + IFERROR(VLOOKUP(B13, 'c2014q4'!A$1:E$399,4,),0)</f>
        <v>265</v>
      </c>
      <c r="Z13">
        <f>IFERROR(VLOOKUP(B13, 'c2013q4'!A$1:E$399,4,),0)</f>
        <v>164</v>
      </c>
      <c r="AA13">
        <f>IFERROR(VLOOKUP(B13, 'c2014q1'!A$1:E$399,4,),0) + IFERROR(VLOOKUP(B13, 'c2014q2'!A$1:E$399,4,),0) + IFERROR(VLOOKUP(B13, 'c2014q3'!A$1:E$399,4,),0) + IFERROR(VLOOKUP(B13, 'c2014q4'!A$1:E$399,4,),0)</f>
        <v>101</v>
      </c>
      <c r="AB13">
        <f t="shared" si="2"/>
        <v>18.3</v>
      </c>
      <c r="AC13">
        <f t="shared" si="3"/>
        <v>75</v>
      </c>
      <c r="AD13" s="62">
        <f t="shared" si="4"/>
        <v>3</v>
      </c>
      <c r="AE13" t="str">
        <f t="shared" si="5"/>
        <v>f</v>
      </c>
    </row>
    <row r="14" spans="1:31" x14ac:dyDescent="0.25">
      <c r="A14">
        <v>13</v>
      </c>
      <c r="B14" t="s">
        <v>374</v>
      </c>
      <c r="C14" t="str">
        <f>IFERROR(VLOOKUP(B14,addresses!A$2:I$1997, 3, FALSE), "")</f>
        <v>18 People'S Trust Way</v>
      </c>
      <c r="D14" t="str">
        <f>IFERROR(VLOOKUP(B14,addresses!A$2:I$1997, 5, FALSE), "")</f>
        <v>Deerfield Beach</v>
      </c>
      <c r="E14" t="str">
        <f>IFERROR(VLOOKUP(B14,addresses!A$2:I$1997, 7, FALSE),"")</f>
        <v>FL</v>
      </c>
      <c r="F14" t="str">
        <f>IFERROR(VLOOKUP(B14,addresses!A$2:I$1997, 8, FALSE),"")</f>
        <v>33441-6720</v>
      </c>
      <c r="G14" t="str">
        <f>IFERROR(VLOOKUP(B14,addresses!A$2:I$1997, 9, FALSE),"")</f>
        <v>561-988-9170</v>
      </c>
      <c r="I14" s="62" t="str">
        <f>VLOOKUP(IFERROR(VLOOKUP(B14, Weiss!A$1:L$399,12,FALSE),"NR"), RatingsLU!A$5:B$30, 2, FALSE)</f>
        <v>D+</v>
      </c>
      <c r="J14" s="62">
        <f>VLOOKUP(I14,RatingsLU!B$5:C$30,2,)</f>
        <v>10</v>
      </c>
      <c r="K14" s="62" t="str">
        <f>VLOOKUP(IFERROR(VLOOKUP(B14, Demotech!A$3:F$400, 6,FALSE), "NR"), RatingsLU!K$5:M$30, 2, FALSE)</f>
        <v>A</v>
      </c>
      <c r="L14" s="62">
        <f>VLOOKUP(K14,RatingsLU!L$5:M$30,2,)</f>
        <v>3</v>
      </c>
      <c r="M14" s="62" t="str">
        <f>VLOOKUP(IFERROR(VLOOKUP(B14, AMBest!A$1:L$399,3,FALSE),"NR"), RatingsLU!F$5:G$100, 2, FALSE)</f>
        <v>NR</v>
      </c>
      <c r="N14" s="62">
        <f>VLOOKUP(M14, RatingsLU!G$5:H$100, 2, FALSE)</f>
        <v>33</v>
      </c>
      <c r="O14">
        <f>IFERROR(VLOOKUP(B14, '2015q2'!A$1:C$399,3,),0)</f>
        <v>141705</v>
      </c>
      <c r="P14" t="str">
        <f t="shared" si="0"/>
        <v>141,705</v>
      </c>
      <c r="Q14">
        <f>IFERROR(VLOOKUP(B14, '2013q4'!A$1:C$399,3,),0)</f>
        <v>93882</v>
      </c>
      <c r="R14">
        <f>IFERROR(VLOOKUP(B14, '2014q1'!A$1:C$399,3,),0)</f>
        <v>119639</v>
      </c>
      <c r="S14">
        <f>IFERROR(VLOOKUP(B14, '2014q2'!A$1:C$399,3,),0)</f>
        <v>128295</v>
      </c>
      <c r="T14">
        <f>IFERROR(VLOOKUP(B14, '2014q3'!A$1:C$399,3,),0)</f>
        <v>132790</v>
      </c>
      <c r="U14">
        <f>IFERROR(VLOOKUP(B14, '2014q1'!A$1:C$399,3,),0)</f>
        <v>119639</v>
      </c>
      <c r="V14">
        <f>IFERROR(VLOOKUP(B14, '2014q2'!A$1:C$399,3,),0)</f>
        <v>128295</v>
      </c>
      <c r="W14">
        <f>IFERROR(VLOOKUP(B14, '2015q2'!A$1:C$399,3,),0)</f>
        <v>141705</v>
      </c>
      <c r="X14" t="str">
        <f t="shared" si="1"/>
        <v>322</v>
      </c>
      <c r="Y14">
        <f>IFERROR(VLOOKUP(B14, 'c2013q4'!A$1:E$399,4,),0) + IFERROR(VLOOKUP(B14, 'c2014q1'!A$1:E$399,4,),0) + IFERROR(VLOOKUP(B14, 'c2014q2'!A$1:E$399,4,),0) + IFERROR(VLOOKUP(B14, 'c2014q3'!A$1:E$399,4,),0) + IFERROR(VLOOKUP(B14, 'c2014q4'!A$1:E$399,4,),0)</f>
        <v>322</v>
      </c>
      <c r="Z14">
        <f>IFERROR(VLOOKUP(B14, 'c2013q4'!A$1:E$399,4,),0)</f>
        <v>125</v>
      </c>
      <c r="AA14">
        <f>IFERROR(VLOOKUP(B14, 'c2014q1'!A$1:E$399,4,),0) + IFERROR(VLOOKUP(B14, 'c2014q2'!A$1:E$399,4,),0) + IFERROR(VLOOKUP(B14, 'c2014q3'!A$1:E$399,4,),0) + IFERROR(VLOOKUP(B14, 'c2014q4'!A$1:E$399,4,),0)</f>
        <v>197</v>
      </c>
      <c r="AB14">
        <f t="shared" si="2"/>
        <v>22.7</v>
      </c>
      <c r="AC14">
        <f t="shared" si="3"/>
        <v>84</v>
      </c>
      <c r="AD14" s="62">
        <f t="shared" si="4"/>
        <v>3</v>
      </c>
      <c r="AE14" t="str">
        <f t="shared" si="5"/>
        <v>f</v>
      </c>
    </row>
    <row r="15" spans="1:31" x14ac:dyDescent="0.25">
      <c r="A15">
        <v>14</v>
      </c>
      <c r="B15" t="s">
        <v>221</v>
      </c>
      <c r="C15" t="str">
        <f>IFERROR(VLOOKUP(B15,addresses!A$2:I$1997, 3, FALSE), "")</f>
        <v>9800 Fredericksburg Road</v>
      </c>
      <c r="D15" t="str">
        <f>IFERROR(VLOOKUP(B15,addresses!A$2:I$1997, 5, FALSE), "")</f>
        <v>San Antonio</v>
      </c>
      <c r="E15" t="str">
        <f>IFERROR(VLOOKUP(B15,addresses!A$2:I$1997, 7, FALSE),"")</f>
        <v>TX</v>
      </c>
      <c r="F15">
        <f>IFERROR(VLOOKUP(B15,addresses!A$2:I$1997, 8, FALSE),"")</f>
        <v>78288</v>
      </c>
      <c r="G15" t="str">
        <f>IFERROR(VLOOKUP(B15,addresses!A$2:I$1997, 9, FALSE),"")</f>
        <v>800-531-8111</v>
      </c>
      <c r="I15" s="62" t="str">
        <f>VLOOKUP(IFERROR(VLOOKUP(B15, Weiss!A$1:L$399,12,FALSE),"NR"), RatingsLU!A$5:B$30, 2, FALSE)</f>
        <v>A-</v>
      </c>
      <c r="J15" s="62">
        <f>VLOOKUP(I15,RatingsLU!B$5:C$30,2,)</f>
        <v>3</v>
      </c>
      <c r="K15" s="62" t="str">
        <f>VLOOKUP(IFERROR(VLOOKUP(B15, Demotech!A$3:F$400, 6,FALSE), "NR"), RatingsLU!K$5:M$30, 2, FALSE)</f>
        <v>NR</v>
      </c>
      <c r="L15" s="62">
        <f>VLOOKUP(K15,RatingsLU!L$5:M$30,2,)</f>
        <v>7</v>
      </c>
      <c r="M15" s="62" t="str">
        <f>VLOOKUP(IFERROR(VLOOKUP(B15, AMBest!A$1:L$399,3,FALSE),"NR"), RatingsLU!F$5:G$100, 2, FALSE)</f>
        <v>A++</v>
      </c>
      <c r="N15" s="62">
        <f>VLOOKUP(M15, RatingsLU!G$5:H$100, 2, FALSE)</f>
        <v>1</v>
      </c>
      <c r="O15">
        <f>IFERROR(VLOOKUP(B15, '2015q2'!A$1:C$399,3,),0)</f>
        <v>123837</v>
      </c>
      <c r="P15" t="str">
        <f t="shared" si="0"/>
        <v>123,837</v>
      </c>
      <c r="Q15">
        <f>IFERROR(VLOOKUP(B15, '2013q4'!A$1:C$399,3,),0)</f>
        <v>128511</v>
      </c>
      <c r="R15">
        <f>IFERROR(VLOOKUP(B15, '2014q1'!A$1:C$399,3,),0)</f>
        <v>126802</v>
      </c>
      <c r="S15">
        <f>IFERROR(VLOOKUP(B15, '2014q2'!A$1:C$399,3,),0)</f>
        <v>125524</v>
      </c>
      <c r="T15">
        <f>IFERROR(VLOOKUP(B15, '2014q3'!A$1:C$399,3,),0)</f>
        <v>124834</v>
      </c>
      <c r="U15">
        <f>IFERROR(VLOOKUP(B15, '2014q1'!A$1:C$399,3,),0)</f>
        <v>126802</v>
      </c>
      <c r="V15">
        <f>IFERROR(VLOOKUP(B15, '2014q2'!A$1:C$399,3,),0)</f>
        <v>125524</v>
      </c>
      <c r="W15">
        <f>IFERROR(VLOOKUP(B15, '2015q2'!A$1:C$399,3,),0)</f>
        <v>123837</v>
      </c>
      <c r="X15" t="str">
        <f t="shared" si="1"/>
        <v>43</v>
      </c>
      <c r="Y15">
        <f>IFERROR(VLOOKUP(B15, 'c2013q4'!A$1:E$399,4,),0) + IFERROR(VLOOKUP(B15, 'c2014q1'!A$1:E$399,4,),0) + IFERROR(VLOOKUP(B15, 'c2014q2'!A$1:E$399,4,),0) + IFERROR(VLOOKUP(B15, 'c2014q3'!A$1:E$399,4,),0) + IFERROR(VLOOKUP(B15, 'c2014q4'!A$1:E$399,4,),0)</f>
        <v>43</v>
      </c>
      <c r="Z15">
        <f>IFERROR(VLOOKUP(B15, 'c2013q4'!A$1:E$399,4,),0)</f>
        <v>24</v>
      </c>
      <c r="AA15">
        <f>IFERROR(VLOOKUP(B15, 'c2014q1'!A$1:E$399,4,),0) + IFERROR(VLOOKUP(B15, 'c2014q2'!A$1:E$399,4,),0) + IFERROR(VLOOKUP(B15, 'c2014q3'!A$1:E$399,4,),0) + IFERROR(VLOOKUP(B15, 'c2014q4'!A$1:E$399,4,),0)</f>
        <v>19</v>
      </c>
      <c r="AB15">
        <f t="shared" si="2"/>
        <v>3.5</v>
      </c>
      <c r="AC15">
        <f t="shared" si="3"/>
        <v>24</v>
      </c>
      <c r="AD15" s="62">
        <f t="shared" si="4"/>
        <v>1</v>
      </c>
      <c r="AE15" t="str">
        <f t="shared" si="5"/>
        <v>f</v>
      </c>
    </row>
    <row r="16" spans="1:31" x14ac:dyDescent="0.25">
      <c r="A16">
        <v>15</v>
      </c>
      <c r="B16" t="s">
        <v>222</v>
      </c>
      <c r="C16" t="str">
        <f>IFERROR(VLOOKUP(B16,addresses!A$2:I$1997, 3, FALSE), "")</f>
        <v>P.O. Box 50969</v>
      </c>
      <c r="D16" t="str">
        <f>IFERROR(VLOOKUP(B16,addresses!A$2:I$1997, 5, FALSE), "")</f>
        <v>Sarasota</v>
      </c>
      <c r="E16" t="str">
        <f>IFERROR(VLOOKUP(B16,addresses!A$2:I$1997, 7, FALSE),"")</f>
        <v>FL</v>
      </c>
      <c r="F16" t="str">
        <f>IFERROR(VLOOKUP(B16,addresses!A$2:I$1997, 8, FALSE),"")</f>
        <v>34232-9989</v>
      </c>
      <c r="G16" t="str">
        <f>IFERROR(VLOOKUP(B16,addresses!A$2:I$1997, 9, FALSE),"")</f>
        <v>877-229-2244-</v>
      </c>
      <c r="I16" s="62" t="str">
        <f>VLOOKUP(IFERROR(VLOOKUP(B16, Weiss!A$1:L$399,12,FALSE),"NR"), RatingsLU!A$5:B$30, 2, FALSE)</f>
        <v>D+</v>
      </c>
      <c r="J16" s="62">
        <f>VLOOKUP(I16,RatingsLU!B$5:C$30,2,)</f>
        <v>10</v>
      </c>
      <c r="K16" s="62" t="str">
        <f>VLOOKUP(IFERROR(VLOOKUP(B16, Demotech!A$3:F$400, 6,FALSE), "NR"), RatingsLU!K$5:M$30, 2, FALSE)</f>
        <v>A</v>
      </c>
      <c r="L16" s="62">
        <f>VLOOKUP(K16,RatingsLU!L$5:M$30,2,)</f>
        <v>3</v>
      </c>
      <c r="M16" s="62" t="str">
        <f>VLOOKUP(IFERROR(VLOOKUP(B16, AMBest!A$1:L$399,3,FALSE),"NR"), RatingsLU!F$5:G$100, 2, FALSE)</f>
        <v>NR</v>
      </c>
      <c r="N16" s="62">
        <f>VLOOKUP(M16, RatingsLU!G$5:H$100, 2, FALSE)</f>
        <v>33</v>
      </c>
      <c r="O16">
        <f>IFERROR(VLOOKUP(B16, '2015q2'!A$1:C$399,3,),0)</f>
        <v>123314</v>
      </c>
      <c r="P16" t="str">
        <f t="shared" si="0"/>
        <v>123,314</v>
      </c>
      <c r="Q16">
        <f>IFERROR(VLOOKUP(B16, '2013q4'!A$1:C$399,3,),0)</f>
        <v>138228</v>
      </c>
      <c r="R16">
        <f>IFERROR(VLOOKUP(B16, '2014q1'!A$1:C$399,3,),0)</f>
        <v>134660</v>
      </c>
      <c r="S16">
        <f>IFERROR(VLOOKUP(B16, '2014q2'!A$1:C$399,3,),0)</f>
        <v>135095</v>
      </c>
      <c r="T16">
        <f>IFERROR(VLOOKUP(B16, '2014q3'!A$1:C$399,3,),0)</f>
        <v>134584</v>
      </c>
      <c r="U16">
        <f>IFERROR(VLOOKUP(B16, '2014q1'!A$1:C$399,3,),0)</f>
        <v>134660</v>
      </c>
      <c r="V16">
        <f>IFERROR(VLOOKUP(B16, '2014q2'!A$1:C$399,3,),0)</f>
        <v>135095</v>
      </c>
      <c r="W16">
        <f>IFERROR(VLOOKUP(B16, '2015q2'!A$1:C$399,3,),0)</f>
        <v>123314</v>
      </c>
      <c r="X16" t="str">
        <f t="shared" si="1"/>
        <v>699</v>
      </c>
      <c r="Y16">
        <f>IFERROR(VLOOKUP(B16, 'c2013q4'!A$1:E$399,4,),0) + IFERROR(VLOOKUP(B16, 'c2014q1'!A$1:E$399,4,),0) + IFERROR(VLOOKUP(B16, 'c2014q2'!A$1:E$399,4,),0) + IFERROR(VLOOKUP(B16, 'c2014q3'!A$1:E$399,4,),0) + IFERROR(VLOOKUP(B16, 'c2014q4'!A$1:E$399,4,),0)</f>
        <v>699</v>
      </c>
      <c r="Z16">
        <f>IFERROR(VLOOKUP(B16, 'c2013q4'!A$1:E$399,4,),0)</f>
        <v>463</v>
      </c>
      <c r="AA16">
        <f>IFERROR(VLOOKUP(B16, 'c2014q1'!A$1:E$399,4,),0) + IFERROR(VLOOKUP(B16, 'c2014q2'!A$1:E$399,4,),0) + IFERROR(VLOOKUP(B16, 'c2014q3'!A$1:E$399,4,),0) + IFERROR(VLOOKUP(B16, 'c2014q4'!A$1:E$399,4,),0)</f>
        <v>236</v>
      </c>
      <c r="AB16">
        <f t="shared" si="2"/>
        <v>56.7</v>
      </c>
      <c r="AC16">
        <f t="shared" si="3"/>
        <v>99</v>
      </c>
      <c r="AD16" s="62">
        <f t="shared" si="4"/>
        <v>3</v>
      </c>
      <c r="AE16" t="str">
        <f t="shared" si="5"/>
        <v>f</v>
      </c>
    </row>
    <row r="17" spans="1:31" x14ac:dyDescent="0.25">
      <c r="A17">
        <v>16</v>
      </c>
      <c r="B17" t="s">
        <v>375</v>
      </c>
      <c r="C17" t="str">
        <f>IFERROR(VLOOKUP(B17,addresses!A$2:I$1997, 3, FALSE), "")</f>
        <v>1 Asi Way</v>
      </c>
      <c r="D17" t="str">
        <f>IFERROR(VLOOKUP(B17,addresses!A$2:I$1997, 5, FALSE), "")</f>
        <v>St. Petersburg</v>
      </c>
      <c r="E17" t="str">
        <f>IFERROR(VLOOKUP(B17,addresses!A$2:I$1997, 7, FALSE),"")</f>
        <v>FL</v>
      </c>
      <c r="F17" t="str">
        <f>IFERROR(VLOOKUP(B17,addresses!A$2:I$1997, 8, FALSE),"")</f>
        <v>33702-2514</v>
      </c>
      <c r="G17" t="str">
        <f>IFERROR(VLOOKUP(B17,addresses!A$2:I$1997, 9, FALSE),"")</f>
        <v>727-821-8765</v>
      </c>
      <c r="I17" s="62" t="str">
        <f>VLOOKUP(IFERROR(VLOOKUP(B17, Weiss!A$1:L$399,12,FALSE),"NR"), RatingsLU!A$5:B$30, 2, FALSE)</f>
        <v>C</v>
      </c>
      <c r="J17" s="62">
        <f>VLOOKUP(I17,RatingsLU!B$5:C$30,2,)</f>
        <v>8</v>
      </c>
      <c r="K17" s="62" t="str">
        <f>VLOOKUP(IFERROR(VLOOKUP(B17, Demotech!A$3:F$400, 6,FALSE), "NR"), RatingsLU!K$5:M$30, 2, FALSE)</f>
        <v>A''</v>
      </c>
      <c r="L17" s="62">
        <f>VLOOKUP(K17,RatingsLU!L$5:M$30,2,)</f>
        <v>1</v>
      </c>
      <c r="M17" s="62" t="str">
        <f>VLOOKUP(IFERROR(VLOOKUP(B17, AMBest!A$1:L$399,3,FALSE),"NR"), RatingsLU!F$5:G$100, 2, FALSE)</f>
        <v>A</v>
      </c>
      <c r="N17" s="62">
        <f>VLOOKUP(M17, RatingsLU!G$5:H$100, 2, FALSE)</f>
        <v>5</v>
      </c>
      <c r="O17">
        <f>IFERROR(VLOOKUP(B17, '2015q2'!A$1:C$399,3,),0)</f>
        <v>113562</v>
      </c>
      <c r="P17" t="str">
        <f t="shared" si="0"/>
        <v>113,562</v>
      </c>
      <c r="Q17">
        <f>IFERROR(VLOOKUP(B17, '2013q4'!A$1:C$399,3,),0)</f>
        <v>99265</v>
      </c>
      <c r="R17">
        <f>IFERROR(VLOOKUP(B17, '2014q1'!A$1:C$399,3,),0)</f>
        <v>102139</v>
      </c>
      <c r="S17">
        <f>IFERROR(VLOOKUP(B17, '2014q2'!A$1:C$399,3,),0)</f>
        <v>105312</v>
      </c>
      <c r="T17">
        <f>IFERROR(VLOOKUP(B17, '2014q3'!A$1:C$399,3,),0)</f>
        <v>107695</v>
      </c>
      <c r="U17">
        <f>IFERROR(VLOOKUP(B17, '2014q1'!A$1:C$399,3,),0)</f>
        <v>102139</v>
      </c>
      <c r="V17">
        <f>IFERROR(VLOOKUP(B17, '2014q2'!A$1:C$399,3,),0)</f>
        <v>105312</v>
      </c>
      <c r="W17">
        <f>IFERROR(VLOOKUP(B17, '2015q2'!A$1:C$399,3,),0)</f>
        <v>113562</v>
      </c>
      <c r="X17" t="str">
        <f t="shared" si="1"/>
        <v>39</v>
      </c>
      <c r="Y17">
        <f>IFERROR(VLOOKUP(B17, 'c2013q4'!A$1:E$399,4,),0) + IFERROR(VLOOKUP(B17, 'c2014q1'!A$1:E$399,4,),0) + IFERROR(VLOOKUP(B17, 'c2014q2'!A$1:E$399,4,),0) + IFERROR(VLOOKUP(B17, 'c2014q3'!A$1:E$399,4,),0) + IFERROR(VLOOKUP(B17, 'c2014q4'!A$1:E$399,4,),0)</f>
        <v>39</v>
      </c>
      <c r="Z17">
        <f>IFERROR(VLOOKUP(B17, 'c2013q4'!A$1:E$399,4,),0)</f>
        <v>24</v>
      </c>
      <c r="AA17">
        <f>IFERROR(VLOOKUP(B17, 'c2014q1'!A$1:E$399,4,),0) + IFERROR(VLOOKUP(B17, 'c2014q2'!A$1:E$399,4,),0) + IFERROR(VLOOKUP(B17, 'c2014q3'!A$1:E$399,4,),0) + IFERROR(VLOOKUP(B17, 'c2014q4'!A$1:E$399,4,),0)</f>
        <v>15</v>
      </c>
      <c r="AB17">
        <f t="shared" si="2"/>
        <v>3.4</v>
      </c>
      <c r="AC17">
        <f t="shared" si="3"/>
        <v>23</v>
      </c>
      <c r="AD17" s="62">
        <f t="shared" si="4"/>
        <v>1</v>
      </c>
      <c r="AE17" t="str">
        <f t="shared" si="5"/>
        <v>f</v>
      </c>
    </row>
    <row r="18" spans="1:31" x14ac:dyDescent="0.25">
      <c r="A18">
        <v>17</v>
      </c>
      <c r="B18" t="s">
        <v>223</v>
      </c>
      <c r="C18" t="str">
        <f>IFERROR(VLOOKUP(B18,addresses!A$2:I$1997, 3, FALSE), "")</f>
        <v>27599 Riverview Center Blvd., Suite 100</v>
      </c>
      <c r="D18" t="str">
        <f>IFERROR(VLOOKUP(B18,addresses!A$2:I$1997, 5, FALSE), "")</f>
        <v>Bonita Springs</v>
      </c>
      <c r="E18" t="str">
        <f>IFERROR(VLOOKUP(B18,addresses!A$2:I$1997, 7, FALSE),"")</f>
        <v>FL</v>
      </c>
      <c r="F18" t="str">
        <f>IFERROR(VLOOKUP(B18,addresses!A$2:I$1997, 8, FALSE),"")</f>
        <v>34134-4323</v>
      </c>
      <c r="G18" t="str">
        <f>IFERROR(VLOOKUP(B18,addresses!A$2:I$1997, 9, FALSE),"")</f>
        <v>239-495-4700</v>
      </c>
      <c r="I18" s="62" t="str">
        <f>VLOOKUP(IFERROR(VLOOKUP(B18, Weiss!A$1:L$399,12,FALSE),"NR"), RatingsLU!A$5:B$30, 2, FALSE)</f>
        <v>C</v>
      </c>
      <c r="J18" s="62">
        <f>VLOOKUP(I18,RatingsLU!B$5:C$30,2,)</f>
        <v>8</v>
      </c>
      <c r="K18" s="62" t="str">
        <f>VLOOKUP(IFERROR(VLOOKUP(B18, Demotech!A$3:F$400, 6,FALSE), "NR"), RatingsLU!K$5:M$30, 2, FALSE)</f>
        <v>A'</v>
      </c>
      <c r="L18" s="62">
        <f>VLOOKUP(K18,RatingsLU!L$5:M$30,2,)</f>
        <v>2</v>
      </c>
      <c r="M18" s="62" t="str">
        <f>VLOOKUP(IFERROR(VLOOKUP(B18, AMBest!A$1:L$399,3,FALSE),"NR"), RatingsLU!F$5:G$100, 2, FALSE)</f>
        <v>B++</v>
      </c>
      <c r="N18" s="62">
        <f>VLOOKUP(M18, RatingsLU!G$5:H$100, 2, FALSE)</f>
        <v>9</v>
      </c>
      <c r="O18">
        <f>IFERROR(VLOOKUP(B18, '2015q2'!A$1:C$399,3,),0)</f>
        <v>106767</v>
      </c>
      <c r="P18" t="str">
        <f t="shared" si="0"/>
        <v>106,767</v>
      </c>
      <c r="Q18">
        <f>IFERROR(VLOOKUP(B18, '2013q4'!A$1:C$399,3,),0)</f>
        <v>104189</v>
      </c>
      <c r="R18">
        <f>IFERROR(VLOOKUP(B18, '2014q1'!A$1:C$399,3,),0)</f>
        <v>105143</v>
      </c>
      <c r="S18">
        <f>IFERROR(VLOOKUP(B18, '2014q2'!A$1:C$399,3,),0)</f>
        <v>106005</v>
      </c>
      <c r="T18">
        <f>IFERROR(VLOOKUP(B18, '2014q3'!A$1:C$399,3,),0)</f>
        <v>106217</v>
      </c>
      <c r="U18">
        <f>IFERROR(VLOOKUP(B18, '2014q1'!A$1:C$399,3,),0)</f>
        <v>105143</v>
      </c>
      <c r="V18">
        <f>IFERROR(VLOOKUP(B18, '2014q2'!A$1:C$399,3,),0)</f>
        <v>106005</v>
      </c>
      <c r="W18">
        <f>IFERROR(VLOOKUP(B18, '2015q2'!A$1:C$399,3,),0)</f>
        <v>106767</v>
      </c>
      <c r="X18" t="str">
        <f t="shared" si="1"/>
        <v>59</v>
      </c>
      <c r="Y18">
        <f>IFERROR(VLOOKUP(B18, 'c2013q4'!A$1:E$399,4,),0) + IFERROR(VLOOKUP(B18, 'c2014q1'!A$1:E$399,4,),0) + IFERROR(VLOOKUP(B18, 'c2014q2'!A$1:E$399,4,),0) + IFERROR(VLOOKUP(B18, 'c2014q3'!A$1:E$399,4,),0) + IFERROR(VLOOKUP(B18, 'c2014q4'!A$1:E$399,4,),0)</f>
        <v>59</v>
      </c>
      <c r="Z18">
        <f>IFERROR(VLOOKUP(B18, 'c2013q4'!A$1:E$399,4,),0)</f>
        <v>28</v>
      </c>
      <c r="AA18">
        <f>IFERROR(VLOOKUP(B18, 'c2014q1'!A$1:E$399,4,),0) + IFERROR(VLOOKUP(B18, 'c2014q2'!A$1:E$399,4,),0) + IFERROR(VLOOKUP(B18, 'c2014q3'!A$1:E$399,4,),0) + IFERROR(VLOOKUP(B18, 'c2014q4'!A$1:E$399,4,),0)</f>
        <v>31</v>
      </c>
      <c r="AB18">
        <f t="shared" si="2"/>
        <v>5.5</v>
      </c>
      <c r="AC18">
        <f t="shared" si="3"/>
        <v>31</v>
      </c>
      <c r="AD18" s="62">
        <f t="shared" si="4"/>
        <v>1</v>
      </c>
      <c r="AE18" t="str">
        <f t="shared" si="5"/>
        <v>f</v>
      </c>
    </row>
    <row r="19" spans="1:31" x14ac:dyDescent="0.25">
      <c r="A19">
        <v>18</v>
      </c>
      <c r="B19" t="s">
        <v>224</v>
      </c>
      <c r="C19" t="str">
        <f>IFERROR(VLOOKUP(B19,addresses!A$2:I$1997, 3, FALSE), "")</f>
        <v>3075 Sanders Road, Suite H1E</v>
      </c>
      <c r="D19" t="str">
        <f>IFERROR(VLOOKUP(B19,addresses!A$2:I$1997, 5, FALSE), "")</f>
        <v>Northbrook</v>
      </c>
      <c r="E19" t="str">
        <f>IFERROR(VLOOKUP(B19,addresses!A$2:I$1997, 7, FALSE),"")</f>
        <v>IL</v>
      </c>
      <c r="F19" t="str">
        <f>IFERROR(VLOOKUP(B19,addresses!A$2:I$1997, 8, FALSE),"")</f>
        <v>60062-7127</v>
      </c>
      <c r="G19" t="str">
        <f>IFERROR(VLOOKUP(B19,addresses!A$2:I$1997, 9, FALSE),"")</f>
        <v>800-386-6126</v>
      </c>
      <c r="I19" s="62" t="str">
        <f>VLOOKUP(IFERROR(VLOOKUP(B19, Weiss!A$1:L$399,12,FALSE),"NR"), RatingsLU!A$5:B$30, 2, FALSE)</f>
        <v>B</v>
      </c>
      <c r="J19" s="62">
        <f>VLOOKUP(I19,RatingsLU!B$5:C$30,2,)</f>
        <v>5</v>
      </c>
      <c r="K19" s="62" t="str">
        <f>VLOOKUP(IFERROR(VLOOKUP(B19, Demotech!A$3:F$400, 6,FALSE), "NR"), RatingsLU!K$5:M$30, 2, FALSE)</f>
        <v>A'</v>
      </c>
      <c r="L19" s="62">
        <f>VLOOKUP(K19,RatingsLU!L$5:M$30,2,)</f>
        <v>2</v>
      </c>
      <c r="M19" s="62" t="str">
        <f>VLOOKUP(IFERROR(VLOOKUP(B19, AMBest!A$1:L$399,3,FALSE),"NR"), RatingsLU!F$5:G$100, 2, FALSE)</f>
        <v>B-</v>
      </c>
      <c r="N19" s="62">
        <f>VLOOKUP(M19, RatingsLU!G$5:H$100, 2, FALSE)</f>
        <v>15</v>
      </c>
      <c r="O19">
        <f>IFERROR(VLOOKUP(B19, '2015q2'!A$1:C$399,3,),0)</f>
        <v>105274</v>
      </c>
      <c r="P19" t="str">
        <f t="shared" si="0"/>
        <v>105,274</v>
      </c>
      <c r="Q19">
        <f>IFERROR(VLOOKUP(B19, '2013q4'!A$1:C$399,3,),0)</f>
        <v>107634</v>
      </c>
      <c r="R19">
        <f>IFERROR(VLOOKUP(B19, '2014q1'!A$1:C$399,3,),0)</f>
        <v>106897</v>
      </c>
      <c r="S19">
        <f>IFERROR(VLOOKUP(B19, '2014q2'!A$1:C$399,3,),0)</f>
        <v>107040</v>
      </c>
      <c r="T19">
        <f>IFERROR(VLOOKUP(B19, '2014q3'!A$1:C$399,3,),0)</f>
        <v>107771</v>
      </c>
      <c r="U19">
        <f>IFERROR(VLOOKUP(B19, '2014q1'!A$1:C$399,3,),0)</f>
        <v>106897</v>
      </c>
      <c r="V19">
        <f>IFERROR(VLOOKUP(B19, '2014q2'!A$1:C$399,3,),0)</f>
        <v>107040</v>
      </c>
      <c r="W19">
        <f>IFERROR(VLOOKUP(B19, '2015q2'!A$1:C$399,3,),0)</f>
        <v>105274</v>
      </c>
      <c r="X19" t="str">
        <f t="shared" si="1"/>
        <v>117</v>
      </c>
      <c r="Y19">
        <f>IFERROR(VLOOKUP(B19, 'c2013q4'!A$1:E$399,4,),0) + IFERROR(VLOOKUP(B19, 'c2014q1'!A$1:E$399,4,),0) + IFERROR(VLOOKUP(B19, 'c2014q2'!A$1:E$399,4,),0) + IFERROR(VLOOKUP(B19, 'c2014q3'!A$1:E$399,4,),0) + IFERROR(VLOOKUP(B19, 'c2014q4'!A$1:E$399,4,),0)</f>
        <v>117</v>
      </c>
      <c r="Z19">
        <f>IFERROR(VLOOKUP(B19, 'c2013q4'!A$1:E$399,4,),0)</f>
        <v>76</v>
      </c>
      <c r="AA19">
        <f>IFERROR(VLOOKUP(B19, 'c2014q1'!A$1:E$399,4,),0) + IFERROR(VLOOKUP(B19, 'c2014q2'!A$1:E$399,4,),0) + IFERROR(VLOOKUP(B19, 'c2014q3'!A$1:E$399,4,),0) + IFERROR(VLOOKUP(B19, 'c2014q4'!A$1:E$399,4,),0)</f>
        <v>41</v>
      </c>
      <c r="AB19">
        <f t="shared" si="2"/>
        <v>11.1</v>
      </c>
      <c r="AC19">
        <f t="shared" si="3"/>
        <v>52</v>
      </c>
      <c r="AD19" s="62">
        <f t="shared" si="4"/>
        <v>2</v>
      </c>
      <c r="AE19" t="str">
        <f t="shared" si="5"/>
        <v>f</v>
      </c>
    </row>
    <row r="20" spans="1:31" x14ac:dyDescent="0.25">
      <c r="A20">
        <v>19</v>
      </c>
      <c r="B20" t="s">
        <v>225</v>
      </c>
      <c r="C20" t="str">
        <f>IFERROR(VLOOKUP(B20,addresses!A$2:I$1997, 3, FALSE), "")</f>
        <v>1 Asi Way</v>
      </c>
      <c r="D20" t="str">
        <f>IFERROR(VLOOKUP(B20,addresses!A$2:I$1997, 5, FALSE), "")</f>
        <v>St. Petersburg</v>
      </c>
      <c r="E20" t="str">
        <f>IFERROR(VLOOKUP(B20,addresses!A$2:I$1997, 7, FALSE),"")</f>
        <v>FL</v>
      </c>
      <c r="F20">
        <f>IFERROR(VLOOKUP(B20,addresses!A$2:I$1997, 8, FALSE),"")</f>
        <v>33702</v>
      </c>
      <c r="G20" t="str">
        <f>IFERROR(VLOOKUP(B20,addresses!A$2:I$1997, 9, FALSE),"")</f>
        <v>866-509-0314</v>
      </c>
      <c r="I20" s="62" t="str">
        <f>VLOOKUP(IFERROR(VLOOKUP(B20, Weiss!A$1:L$399,12,FALSE),"NR"), RatingsLU!A$5:B$30, 2, FALSE)</f>
        <v>C-</v>
      </c>
      <c r="J20" s="62">
        <f>VLOOKUP(I20,RatingsLU!B$5:C$30,2,)</f>
        <v>9</v>
      </c>
      <c r="K20" s="62" t="str">
        <f>VLOOKUP(IFERROR(VLOOKUP(B20, Demotech!A$3:F$400, 6,FALSE), "NR"), RatingsLU!K$5:M$30, 2, FALSE)</f>
        <v>A</v>
      </c>
      <c r="L20" s="62">
        <f>VLOOKUP(K20,RatingsLU!L$5:M$30,2,)</f>
        <v>3</v>
      </c>
      <c r="M20" s="62" t="str">
        <f>VLOOKUP(IFERROR(VLOOKUP(B20, AMBest!A$1:L$399,3,FALSE),"NR"), RatingsLU!F$5:G$100, 2, FALSE)</f>
        <v>NR</v>
      </c>
      <c r="N20" s="62">
        <f>VLOOKUP(M20, RatingsLU!G$5:H$100, 2, FALSE)</f>
        <v>33</v>
      </c>
      <c r="O20">
        <f>IFERROR(VLOOKUP(B20, '2015q2'!A$1:C$399,3,),0)</f>
        <v>98127</v>
      </c>
      <c r="P20" t="str">
        <f t="shared" si="0"/>
        <v>98,127</v>
      </c>
      <c r="Q20">
        <f>IFERROR(VLOOKUP(B20, '2013q4'!A$1:C$399,3,),0)</f>
        <v>88156</v>
      </c>
      <c r="R20">
        <f>IFERROR(VLOOKUP(B20, '2014q1'!A$1:C$399,3,),0)</f>
        <v>91188</v>
      </c>
      <c r="S20">
        <f>IFERROR(VLOOKUP(B20, '2014q2'!A$1:C$399,3,),0)</f>
        <v>93885</v>
      </c>
      <c r="T20">
        <f>IFERROR(VLOOKUP(B20, '2014q3'!A$1:C$399,3,),0)</f>
        <v>95893</v>
      </c>
      <c r="U20">
        <f>IFERROR(VLOOKUP(B20, '2014q1'!A$1:C$399,3,),0)</f>
        <v>91188</v>
      </c>
      <c r="V20">
        <f>IFERROR(VLOOKUP(B20, '2014q2'!A$1:C$399,3,),0)</f>
        <v>93885</v>
      </c>
      <c r="W20">
        <f>IFERROR(VLOOKUP(B20, '2015q2'!A$1:C$399,3,),0)</f>
        <v>98127</v>
      </c>
      <c r="X20" t="str">
        <f t="shared" si="1"/>
        <v>58</v>
      </c>
      <c r="Y20">
        <f>IFERROR(VLOOKUP(B20, 'c2013q4'!A$1:E$399,4,),0) + IFERROR(VLOOKUP(B20, 'c2014q1'!A$1:E$399,4,),0) + IFERROR(VLOOKUP(B20, 'c2014q2'!A$1:E$399,4,),0) + IFERROR(VLOOKUP(B20, 'c2014q3'!A$1:E$399,4,),0) + IFERROR(VLOOKUP(B20, 'c2014q4'!A$1:E$399,4,),0)</f>
        <v>58</v>
      </c>
      <c r="Z20">
        <f>IFERROR(VLOOKUP(B20, 'c2013q4'!A$1:E$399,4,),0)</f>
        <v>32</v>
      </c>
      <c r="AA20">
        <f>IFERROR(VLOOKUP(B20, 'c2014q1'!A$1:E$399,4,),0) + IFERROR(VLOOKUP(B20, 'c2014q2'!A$1:E$399,4,),0) + IFERROR(VLOOKUP(B20, 'c2014q3'!A$1:E$399,4,),0) + IFERROR(VLOOKUP(B20, 'c2014q4'!A$1:E$399,4,),0)</f>
        <v>26</v>
      </c>
      <c r="AB20">
        <f t="shared" si="2"/>
        <v>5.9</v>
      </c>
      <c r="AC20">
        <f t="shared" si="3"/>
        <v>32</v>
      </c>
      <c r="AD20" s="62">
        <f t="shared" si="4"/>
        <v>1</v>
      </c>
      <c r="AE20" t="str">
        <f t="shared" si="5"/>
        <v>f</v>
      </c>
    </row>
    <row r="21" spans="1:31" x14ac:dyDescent="0.25">
      <c r="A21">
        <v>20</v>
      </c>
      <c r="B21" t="s">
        <v>226</v>
      </c>
      <c r="C21" t="str">
        <f>IFERROR(VLOOKUP(B21,addresses!A$2:I$1997, 3, FALSE), "")</f>
        <v>7201 N.W. 11Th Place</v>
      </c>
      <c r="D21" t="str">
        <f>IFERROR(VLOOKUP(B21,addresses!A$2:I$1997, 5, FALSE), "")</f>
        <v>Gainesville</v>
      </c>
      <c r="E21" t="str">
        <f>IFERROR(VLOOKUP(B21,addresses!A$2:I$1997, 7, FALSE),"")</f>
        <v>FL</v>
      </c>
      <c r="F21">
        <f>IFERROR(VLOOKUP(B21,addresses!A$2:I$1997, 8, FALSE),"")</f>
        <v>32605</v>
      </c>
      <c r="G21" t="str">
        <f>IFERROR(VLOOKUP(B21,addresses!A$2:I$1997, 9, FALSE),"")</f>
        <v>352-333-1362</v>
      </c>
      <c r="I21" s="62" t="str">
        <f>VLOOKUP(IFERROR(VLOOKUP(B21, Weiss!A$1:L$399,12,FALSE),"NR"), RatingsLU!A$5:B$30, 2, FALSE)</f>
        <v>D</v>
      </c>
      <c r="J21" s="62">
        <f>VLOOKUP(I21,RatingsLU!B$5:C$30,2,)</f>
        <v>11</v>
      </c>
      <c r="K21" s="62" t="str">
        <f>VLOOKUP(IFERROR(VLOOKUP(B21, Demotech!A$3:F$400, 6,FALSE), "NR"), RatingsLU!K$5:M$30, 2, FALSE)</f>
        <v>A</v>
      </c>
      <c r="L21" s="62">
        <f>VLOOKUP(K21,RatingsLU!L$5:M$30,2,)</f>
        <v>3</v>
      </c>
      <c r="M21" s="62" t="str">
        <f>VLOOKUP(IFERROR(VLOOKUP(B21, AMBest!A$1:L$399,3,FALSE),"NR"), RatingsLU!F$5:G$100, 2, FALSE)</f>
        <v>NR</v>
      </c>
      <c r="N21" s="62">
        <f>VLOOKUP(M21, RatingsLU!G$5:H$100, 2, FALSE)</f>
        <v>33</v>
      </c>
      <c r="O21">
        <f>IFERROR(VLOOKUP(B21, '2015q2'!A$1:C$399,3,),0)</f>
        <v>95716</v>
      </c>
      <c r="P21" t="str">
        <f t="shared" si="0"/>
        <v>95,716</v>
      </c>
      <c r="Q21">
        <f>IFERROR(VLOOKUP(B21, '2013q4'!A$1:C$399,3,),0)</f>
        <v>100165</v>
      </c>
      <c r="R21">
        <f>IFERROR(VLOOKUP(B21, '2014q1'!A$1:C$399,3,),0)</f>
        <v>99946</v>
      </c>
      <c r="S21">
        <f>IFERROR(VLOOKUP(B21, '2014q2'!A$1:C$399,3,),0)</f>
        <v>99276</v>
      </c>
      <c r="T21">
        <f>IFERROR(VLOOKUP(B21, '2014q3'!A$1:C$399,3,),0)</f>
        <v>98566</v>
      </c>
      <c r="U21">
        <f>IFERROR(VLOOKUP(B21, '2014q1'!A$1:C$399,3,),0)</f>
        <v>99946</v>
      </c>
      <c r="V21">
        <f>IFERROR(VLOOKUP(B21, '2014q2'!A$1:C$399,3,),0)</f>
        <v>99276</v>
      </c>
      <c r="W21">
        <f>IFERROR(VLOOKUP(B21, '2015q2'!A$1:C$399,3,),0)</f>
        <v>95716</v>
      </c>
      <c r="X21" t="str">
        <f t="shared" si="1"/>
        <v>210</v>
      </c>
      <c r="Y21">
        <f>IFERROR(VLOOKUP(B21, 'c2013q4'!A$1:E$399,4,),0) + IFERROR(VLOOKUP(B21, 'c2014q1'!A$1:E$399,4,),0) + IFERROR(VLOOKUP(B21, 'c2014q2'!A$1:E$399,4,),0) + IFERROR(VLOOKUP(B21, 'c2014q3'!A$1:E$399,4,),0) + IFERROR(VLOOKUP(B21, 'c2014q4'!A$1:E$399,4,),0)</f>
        <v>210</v>
      </c>
      <c r="Z21">
        <f>IFERROR(VLOOKUP(B21, 'c2013q4'!A$1:E$399,4,),0)</f>
        <v>148</v>
      </c>
      <c r="AA21">
        <f>IFERROR(VLOOKUP(B21, 'c2014q1'!A$1:E$399,4,),0) + IFERROR(VLOOKUP(B21, 'c2014q2'!A$1:E$399,4,),0) + IFERROR(VLOOKUP(B21, 'c2014q3'!A$1:E$399,4,),0) + IFERROR(VLOOKUP(B21, 'c2014q4'!A$1:E$399,4,),0)</f>
        <v>62</v>
      </c>
      <c r="AB21">
        <f t="shared" si="2"/>
        <v>21.9</v>
      </c>
      <c r="AC21">
        <f t="shared" si="3"/>
        <v>81</v>
      </c>
      <c r="AD21" s="62">
        <f t="shared" si="4"/>
        <v>3</v>
      </c>
      <c r="AE21" t="str">
        <f t="shared" si="5"/>
        <v>f</v>
      </c>
    </row>
    <row r="22" spans="1:31" x14ac:dyDescent="0.25">
      <c r="A22">
        <v>21</v>
      </c>
      <c r="B22" t="s">
        <v>227</v>
      </c>
      <c r="C22" t="str">
        <f>IFERROR(VLOOKUP(B22,addresses!A$2:I$1997, 3, FALSE), "")</f>
        <v>4200 Northcorp Parkway Suite 400</v>
      </c>
      <c r="D22" t="str">
        <f>IFERROR(VLOOKUP(B22,addresses!A$2:I$1997, 5, FALSE), "")</f>
        <v>Palm Beach Gardens</v>
      </c>
      <c r="E22" t="str">
        <f>IFERROR(VLOOKUP(B22,addresses!A$2:I$1997, 7, FALSE),"")</f>
        <v>FL</v>
      </c>
      <c r="F22">
        <f>IFERROR(VLOOKUP(B22,addresses!A$2:I$1997, 8, FALSE),"")</f>
        <v>33410</v>
      </c>
      <c r="G22" t="str">
        <f>IFERROR(VLOOKUP(B22,addresses!A$2:I$1997, 9, FALSE),"")</f>
        <v>561-231-5902</v>
      </c>
      <c r="I22" s="62" t="str">
        <f>VLOOKUP(IFERROR(VLOOKUP(B22, Weiss!A$1:L$399,12,FALSE),"NR"), RatingsLU!A$5:B$30, 2, FALSE)</f>
        <v>D+</v>
      </c>
      <c r="J22" s="62">
        <f>VLOOKUP(I22,RatingsLU!B$5:C$30,2,)</f>
        <v>10</v>
      </c>
      <c r="K22" s="62" t="str">
        <f>VLOOKUP(IFERROR(VLOOKUP(B22, Demotech!A$3:F$400, 6,FALSE), "NR"), RatingsLU!K$5:M$30, 2, FALSE)</f>
        <v>A</v>
      </c>
      <c r="L22" s="62">
        <f>VLOOKUP(K22,RatingsLU!L$5:M$30,2,)</f>
        <v>3</v>
      </c>
      <c r="M22" s="62" t="str">
        <f>VLOOKUP(IFERROR(VLOOKUP(B22, AMBest!A$1:L$399,3,FALSE),"NR"), RatingsLU!F$5:G$100, 2, FALSE)</f>
        <v>NR</v>
      </c>
      <c r="N22" s="62">
        <f>VLOOKUP(M22, RatingsLU!G$5:H$100, 2, FALSE)</f>
        <v>33</v>
      </c>
      <c r="O22">
        <f>IFERROR(VLOOKUP(B22, '2015q2'!A$1:C$399,3,),0)</f>
        <v>89087</v>
      </c>
      <c r="P22" t="str">
        <f t="shared" si="0"/>
        <v>89,087</v>
      </c>
      <c r="Q22">
        <f>IFERROR(VLOOKUP(B22, '2013q4'!A$1:C$399,3,),0)</f>
        <v>70207</v>
      </c>
      <c r="R22">
        <f>IFERROR(VLOOKUP(B22, '2014q1'!A$1:C$399,3,),0)</f>
        <v>70800</v>
      </c>
      <c r="S22">
        <f>IFERROR(VLOOKUP(B22, '2014q2'!A$1:C$399,3,),0)</f>
        <v>74034</v>
      </c>
      <c r="T22">
        <f>IFERROR(VLOOKUP(B22, '2014q3'!A$1:C$399,3,),0)</f>
        <v>76276</v>
      </c>
      <c r="U22">
        <f>IFERROR(VLOOKUP(B22, '2014q1'!A$1:C$399,3,),0)</f>
        <v>70800</v>
      </c>
      <c r="V22">
        <f>IFERROR(VLOOKUP(B22, '2014q2'!A$1:C$399,3,),0)</f>
        <v>74034</v>
      </c>
      <c r="W22">
        <f>IFERROR(VLOOKUP(B22, '2015q2'!A$1:C$399,3,),0)</f>
        <v>89087</v>
      </c>
      <c r="X22" t="str">
        <f t="shared" si="1"/>
        <v>182</v>
      </c>
      <c r="Y22">
        <f>IFERROR(VLOOKUP(B22, 'c2013q4'!A$1:E$399,4,),0) + IFERROR(VLOOKUP(B22, 'c2014q1'!A$1:E$399,4,),0) + IFERROR(VLOOKUP(B22, 'c2014q2'!A$1:E$399,4,),0) + IFERROR(VLOOKUP(B22, 'c2014q3'!A$1:E$399,4,),0) + IFERROR(VLOOKUP(B22, 'c2014q4'!A$1:E$399,4,),0)</f>
        <v>182</v>
      </c>
      <c r="Z22">
        <f>IFERROR(VLOOKUP(B22, 'c2013q4'!A$1:E$399,4,),0)</f>
        <v>95</v>
      </c>
      <c r="AA22">
        <f>IFERROR(VLOOKUP(B22, 'c2014q1'!A$1:E$399,4,),0) + IFERROR(VLOOKUP(B22, 'c2014q2'!A$1:E$399,4,),0) + IFERROR(VLOOKUP(B22, 'c2014q3'!A$1:E$399,4,),0) + IFERROR(VLOOKUP(B22, 'c2014q4'!A$1:E$399,4,),0)</f>
        <v>87</v>
      </c>
      <c r="AB22">
        <f t="shared" si="2"/>
        <v>20.399999999999999</v>
      </c>
      <c r="AC22">
        <f t="shared" si="3"/>
        <v>78</v>
      </c>
      <c r="AD22" s="62">
        <f t="shared" si="4"/>
        <v>3</v>
      </c>
      <c r="AE22" t="str">
        <f t="shared" si="5"/>
        <v>f</v>
      </c>
    </row>
    <row r="23" spans="1:31" x14ac:dyDescent="0.25">
      <c r="A23">
        <v>22</v>
      </c>
      <c r="B23" t="s">
        <v>228</v>
      </c>
      <c r="C23" t="str">
        <f>IFERROR(VLOOKUP(B23,addresses!A$2:I$1997, 3, FALSE), "")</f>
        <v>3075 Sanders Road, Suite H1E</v>
      </c>
      <c r="D23" t="str">
        <f>IFERROR(VLOOKUP(B23,addresses!A$2:I$1997, 5, FALSE), "")</f>
        <v>Northbrook</v>
      </c>
      <c r="E23" t="str">
        <f>IFERROR(VLOOKUP(B23,addresses!A$2:I$1997, 7, FALSE),"")</f>
        <v>IL</v>
      </c>
      <c r="F23" t="str">
        <f>IFERROR(VLOOKUP(B23,addresses!A$2:I$1997, 8, FALSE),"")</f>
        <v>60062-7127</v>
      </c>
      <c r="G23" t="str">
        <f>IFERROR(VLOOKUP(B23,addresses!A$2:I$1997, 9, FALSE),"")</f>
        <v>800-386-6126</v>
      </c>
      <c r="I23" s="62" t="str">
        <f>VLOOKUP(IFERROR(VLOOKUP(B23, Weiss!A$1:L$399,12,FALSE),"NR"), RatingsLU!A$5:B$30, 2, FALSE)</f>
        <v>B-</v>
      </c>
      <c r="J23" s="62">
        <f>VLOOKUP(I23,RatingsLU!B$5:C$30,2,)</f>
        <v>6</v>
      </c>
      <c r="K23" s="62" t="str">
        <f>VLOOKUP(IFERROR(VLOOKUP(B23, Demotech!A$3:F$400, 6,FALSE), "NR"), RatingsLU!K$5:M$30, 2, FALSE)</f>
        <v>A'</v>
      </c>
      <c r="L23" s="62">
        <f>VLOOKUP(K23,RatingsLU!L$5:M$30,2,)</f>
        <v>2</v>
      </c>
      <c r="M23" s="62" t="str">
        <f>VLOOKUP(IFERROR(VLOOKUP(B23, AMBest!A$1:L$399,3,FALSE),"NR"), RatingsLU!F$5:G$100, 2, FALSE)</f>
        <v>B-</v>
      </c>
      <c r="N23" s="62">
        <f>VLOOKUP(M23, RatingsLU!G$5:H$100, 2, FALSE)</f>
        <v>15</v>
      </c>
      <c r="O23">
        <f>IFERROR(VLOOKUP(B23, '2015q2'!A$1:C$399,3,),0)</f>
        <v>84748</v>
      </c>
      <c r="P23" t="str">
        <f t="shared" si="0"/>
        <v>84,748</v>
      </c>
      <c r="Q23">
        <f>IFERROR(VLOOKUP(B23, '2013q4'!A$1:C$399,3,),0)</f>
        <v>98016</v>
      </c>
      <c r="R23">
        <f>IFERROR(VLOOKUP(B23, '2014q1'!A$1:C$399,3,),0)</f>
        <v>95823</v>
      </c>
      <c r="S23">
        <f>IFERROR(VLOOKUP(B23, '2014q2'!A$1:C$399,3,),0)</f>
        <v>93432</v>
      </c>
      <c r="T23">
        <f>IFERROR(VLOOKUP(B23, '2014q3'!A$1:C$399,3,),0)</f>
        <v>90905</v>
      </c>
      <c r="U23">
        <f>IFERROR(VLOOKUP(B23, '2014q1'!A$1:C$399,3,),0)</f>
        <v>95823</v>
      </c>
      <c r="V23">
        <f>IFERROR(VLOOKUP(B23, '2014q2'!A$1:C$399,3,),0)</f>
        <v>93432</v>
      </c>
      <c r="W23">
        <f>IFERROR(VLOOKUP(B23, '2015q2'!A$1:C$399,3,),0)</f>
        <v>84748</v>
      </c>
      <c r="X23" t="str">
        <f t="shared" si="1"/>
        <v>299</v>
      </c>
      <c r="Y23">
        <f>IFERROR(VLOOKUP(B23, 'c2013q4'!A$1:E$399,4,),0) + IFERROR(VLOOKUP(B23, 'c2014q1'!A$1:E$399,4,),0) + IFERROR(VLOOKUP(B23, 'c2014q2'!A$1:E$399,4,),0) + IFERROR(VLOOKUP(B23, 'c2014q3'!A$1:E$399,4,),0) + IFERROR(VLOOKUP(B23, 'c2014q4'!A$1:E$399,4,),0)</f>
        <v>299</v>
      </c>
      <c r="Z23">
        <f>IFERROR(VLOOKUP(B23, 'c2013q4'!A$1:E$399,4,),0)</f>
        <v>199</v>
      </c>
      <c r="AA23">
        <f>IFERROR(VLOOKUP(B23, 'c2014q1'!A$1:E$399,4,),0) + IFERROR(VLOOKUP(B23, 'c2014q2'!A$1:E$399,4,),0) + IFERROR(VLOOKUP(B23, 'c2014q3'!A$1:E$399,4,),0) + IFERROR(VLOOKUP(B23, 'c2014q4'!A$1:E$399,4,),0)</f>
        <v>100</v>
      </c>
      <c r="AB23">
        <f t="shared" si="2"/>
        <v>35.299999999999997</v>
      </c>
      <c r="AC23">
        <f t="shared" si="3"/>
        <v>96</v>
      </c>
      <c r="AD23" s="62">
        <f t="shared" si="4"/>
        <v>3</v>
      </c>
      <c r="AE23" t="str">
        <f t="shared" si="5"/>
        <v>f</v>
      </c>
    </row>
    <row r="24" spans="1:31" x14ac:dyDescent="0.25">
      <c r="A24">
        <v>23</v>
      </c>
      <c r="B24" t="s">
        <v>229</v>
      </c>
      <c r="C24" t="str">
        <f>IFERROR(VLOOKUP(B24,addresses!A$2:I$1997, 3, FALSE), "")</f>
        <v>7201 N.W. 11Th Place</v>
      </c>
      <c r="D24" t="str">
        <f>IFERROR(VLOOKUP(B24,addresses!A$2:I$1997, 5, FALSE), "")</f>
        <v>Gainesville</v>
      </c>
      <c r="E24" t="str">
        <f>IFERROR(VLOOKUP(B24,addresses!A$2:I$1997, 7, FALSE),"")</f>
        <v>FL</v>
      </c>
      <c r="F24">
        <f>IFERROR(VLOOKUP(B24,addresses!A$2:I$1997, 8, FALSE),"")</f>
        <v>32605</v>
      </c>
      <c r="G24" t="str">
        <f>IFERROR(VLOOKUP(B24,addresses!A$2:I$1997, 9, FALSE),"")</f>
        <v>352-333-1362</v>
      </c>
      <c r="I24" s="62" t="str">
        <f>VLOOKUP(IFERROR(VLOOKUP(B24, Weiss!A$1:L$399,12,FALSE),"NR"), RatingsLU!A$5:B$30, 2, FALSE)</f>
        <v>D</v>
      </c>
      <c r="J24" s="62">
        <f>VLOOKUP(I24,RatingsLU!B$5:C$30,2,)</f>
        <v>11</v>
      </c>
      <c r="K24" s="62" t="str">
        <f>VLOOKUP(IFERROR(VLOOKUP(B24, Demotech!A$3:F$400, 6,FALSE), "NR"), RatingsLU!K$5:M$30, 2, FALSE)</f>
        <v>A</v>
      </c>
      <c r="L24" s="62">
        <f>VLOOKUP(K24,RatingsLU!L$5:M$30,2,)</f>
        <v>3</v>
      </c>
      <c r="M24" s="62" t="str">
        <f>VLOOKUP(IFERROR(VLOOKUP(B24, AMBest!A$1:L$399,3,FALSE),"NR"), RatingsLU!F$5:G$100, 2, FALSE)</f>
        <v>NR</v>
      </c>
      <c r="N24" s="62">
        <f>VLOOKUP(M24, RatingsLU!G$5:H$100, 2, FALSE)</f>
        <v>33</v>
      </c>
      <c r="O24">
        <f>IFERROR(VLOOKUP(B24, '2015q2'!A$1:C$399,3,),0)</f>
        <v>74783</v>
      </c>
      <c r="P24" t="str">
        <f t="shared" si="0"/>
        <v>74,783</v>
      </c>
      <c r="Q24">
        <f>IFERROR(VLOOKUP(B24, '2013q4'!A$1:C$399,3,),0)</f>
        <v>72824</v>
      </c>
      <c r="R24">
        <f>IFERROR(VLOOKUP(B24, '2014q1'!A$1:C$399,3,),0)</f>
        <v>71246</v>
      </c>
      <c r="S24">
        <f>IFERROR(VLOOKUP(B24, '2014q2'!A$1:C$399,3,),0)</f>
        <v>69052</v>
      </c>
      <c r="T24">
        <f>IFERROR(VLOOKUP(B24, '2014q3'!A$1:C$399,3,),0)</f>
        <v>67530</v>
      </c>
      <c r="U24">
        <f>IFERROR(VLOOKUP(B24, '2014q1'!A$1:C$399,3,),0)</f>
        <v>71246</v>
      </c>
      <c r="V24">
        <f>IFERROR(VLOOKUP(B24, '2014q2'!A$1:C$399,3,),0)</f>
        <v>69052</v>
      </c>
      <c r="W24">
        <f>IFERROR(VLOOKUP(B24, '2015q2'!A$1:C$399,3,),0)</f>
        <v>74783</v>
      </c>
      <c r="X24" t="str">
        <f t="shared" si="1"/>
        <v>186</v>
      </c>
      <c r="Y24">
        <f>IFERROR(VLOOKUP(B24, 'c2013q4'!A$1:E$399,4,),0) + IFERROR(VLOOKUP(B24, 'c2014q1'!A$1:E$399,4,),0) + IFERROR(VLOOKUP(B24, 'c2014q2'!A$1:E$399,4,),0) + IFERROR(VLOOKUP(B24, 'c2014q3'!A$1:E$399,4,),0) + IFERROR(VLOOKUP(B24, 'c2014q4'!A$1:E$399,4,),0)</f>
        <v>186</v>
      </c>
      <c r="Z24">
        <f>IFERROR(VLOOKUP(B24, 'c2013q4'!A$1:E$399,4,),0)</f>
        <v>145</v>
      </c>
      <c r="AA24">
        <f>IFERROR(VLOOKUP(B24, 'c2014q1'!A$1:E$399,4,),0) + IFERROR(VLOOKUP(B24, 'c2014q2'!A$1:E$399,4,),0) + IFERROR(VLOOKUP(B24, 'c2014q3'!A$1:E$399,4,),0) + IFERROR(VLOOKUP(B24, 'c2014q4'!A$1:E$399,4,),0)</f>
        <v>41</v>
      </c>
      <c r="AB24">
        <f t="shared" si="2"/>
        <v>24.9</v>
      </c>
      <c r="AC24">
        <f t="shared" si="3"/>
        <v>87</v>
      </c>
      <c r="AD24" s="62">
        <f t="shared" si="4"/>
        <v>3</v>
      </c>
      <c r="AE24" t="str">
        <f t="shared" si="5"/>
        <v>f</v>
      </c>
    </row>
    <row r="25" spans="1:31" x14ac:dyDescent="0.25">
      <c r="A25">
        <v>24</v>
      </c>
      <c r="B25" t="s">
        <v>230</v>
      </c>
      <c r="C25" t="str">
        <f>IFERROR(VLOOKUP(B25,addresses!A$2:I$1997, 3, FALSE), "")</f>
        <v/>
      </c>
      <c r="D25" t="str">
        <f>IFERROR(VLOOKUP(B25,addresses!A$2:I$1997, 5, FALSE), "")</f>
        <v/>
      </c>
      <c r="E25" t="str">
        <f>IFERROR(VLOOKUP(B25,addresses!A$2:I$1997, 7, FALSE),"")</f>
        <v/>
      </c>
      <c r="F25" t="str">
        <f>IFERROR(VLOOKUP(B25,addresses!A$2:I$1997, 8, FALSE),"")</f>
        <v/>
      </c>
      <c r="G25" t="str">
        <f>IFERROR(VLOOKUP(B25,addresses!A$2:I$1997, 9, FALSE),"")</f>
        <v/>
      </c>
      <c r="I25" s="62" t="str">
        <f>VLOOKUP(IFERROR(VLOOKUP(B25, Weiss!A$1:L$399,12,FALSE),"NR"), RatingsLU!A$5:B$30, 2, FALSE)</f>
        <v>D+</v>
      </c>
      <c r="J25" s="62">
        <f>VLOOKUP(I25,RatingsLU!B$5:C$30,2,)</f>
        <v>10</v>
      </c>
      <c r="K25" s="62" t="str">
        <f>VLOOKUP(IFERROR(VLOOKUP(B25, Demotech!A$3:F$400, 6,FALSE), "NR"), RatingsLU!K$5:M$30, 2, FALSE)</f>
        <v>A</v>
      </c>
      <c r="L25" s="62">
        <f>VLOOKUP(K25,RatingsLU!L$5:M$30,2,)</f>
        <v>3</v>
      </c>
      <c r="M25" s="62" t="str">
        <f>VLOOKUP(IFERROR(VLOOKUP(B25, AMBest!A$1:L$399,3,FALSE),"NR"), RatingsLU!F$5:G$100, 2, FALSE)</f>
        <v>NR</v>
      </c>
      <c r="N25" s="62">
        <f>VLOOKUP(M25, RatingsLU!G$5:H$100, 2, FALSE)</f>
        <v>33</v>
      </c>
      <c r="O25">
        <f>IFERROR(VLOOKUP(B25, '2015q2'!A$1:C$399,3,),0)</f>
        <v>73826</v>
      </c>
      <c r="P25" t="str">
        <f t="shared" si="0"/>
        <v>73,826</v>
      </c>
      <c r="Q25">
        <f>IFERROR(VLOOKUP(B25, '2013q4'!A$1:C$399,3,),0)</f>
        <v>37632</v>
      </c>
      <c r="R25">
        <f>IFERROR(VLOOKUP(B25, '2014q1'!A$1:C$399,3,),0)</f>
        <v>37596</v>
      </c>
      <c r="S25">
        <f>IFERROR(VLOOKUP(B25, '2014q2'!A$1:C$399,3,),0)</f>
        <v>37267</v>
      </c>
      <c r="T25">
        <f>IFERROR(VLOOKUP(B25, '2014q3'!A$1:C$399,3,),0)</f>
        <v>37296</v>
      </c>
      <c r="U25">
        <f>IFERROR(VLOOKUP(B25, '2014q1'!A$1:C$399,3,),0)</f>
        <v>37596</v>
      </c>
      <c r="V25">
        <f>IFERROR(VLOOKUP(B25, '2014q2'!A$1:C$399,3,),0)</f>
        <v>37267</v>
      </c>
      <c r="W25">
        <f>IFERROR(VLOOKUP(B25, '2015q2'!A$1:C$399,3,),0)</f>
        <v>73826</v>
      </c>
      <c r="X25" t="str">
        <f t="shared" si="1"/>
        <v>101</v>
      </c>
      <c r="Y25">
        <f>IFERROR(VLOOKUP(B25, 'c2013q4'!A$1:E$399,4,),0) + IFERROR(VLOOKUP(B25, 'c2014q1'!A$1:E$399,4,),0) + IFERROR(VLOOKUP(B25, 'c2014q2'!A$1:E$399,4,),0) + IFERROR(VLOOKUP(B25, 'c2014q3'!A$1:E$399,4,),0) + IFERROR(VLOOKUP(B25, 'c2014q4'!A$1:E$399,4,),0)</f>
        <v>101</v>
      </c>
      <c r="Z25">
        <f>IFERROR(VLOOKUP(B25, 'c2013q4'!A$1:E$399,4,),0)</f>
        <v>58</v>
      </c>
      <c r="AA25">
        <f>IFERROR(VLOOKUP(B25, 'c2014q1'!A$1:E$399,4,),0) + IFERROR(VLOOKUP(B25, 'c2014q2'!A$1:E$399,4,),0) + IFERROR(VLOOKUP(B25, 'c2014q3'!A$1:E$399,4,),0) + IFERROR(VLOOKUP(B25, 'c2014q4'!A$1:E$399,4,),0)</f>
        <v>43</v>
      </c>
      <c r="AB25">
        <f t="shared" si="2"/>
        <v>13.7</v>
      </c>
      <c r="AC25">
        <f t="shared" si="3"/>
        <v>59</v>
      </c>
      <c r="AD25" s="62">
        <f t="shared" si="4"/>
        <v>2</v>
      </c>
      <c r="AE25" t="str">
        <f t="shared" si="5"/>
        <v>f</v>
      </c>
    </row>
    <row r="26" spans="1:31" x14ac:dyDescent="0.25">
      <c r="A26">
        <v>25</v>
      </c>
      <c r="B26" t="s">
        <v>376</v>
      </c>
      <c r="C26" t="str">
        <f>IFERROR(VLOOKUP(B26,addresses!A$2:I$1997, 3, FALSE), "")</f>
        <v>1 Asi Way</v>
      </c>
      <c r="D26" t="str">
        <f>IFERROR(VLOOKUP(B26,addresses!A$2:I$1997, 5, FALSE), "")</f>
        <v>St. Petersburg</v>
      </c>
      <c r="E26" t="str">
        <f>IFERROR(VLOOKUP(B26,addresses!A$2:I$1997, 7, FALSE),"")</f>
        <v>FL</v>
      </c>
      <c r="F26" t="str">
        <f>IFERROR(VLOOKUP(B26,addresses!A$2:I$1997, 8, FALSE),"")</f>
        <v>33702-2514</v>
      </c>
      <c r="G26" t="str">
        <f>IFERROR(VLOOKUP(B26,addresses!A$2:I$1997, 9, FALSE),"")</f>
        <v>727-821-8765</v>
      </c>
      <c r="I26" s="62" t="str">
        <f>VLOOKUP(IFERROR(VLOOKUP(B26, Weiss!A$1:L$399,12,FALSE),"NR"), RatingsLU!A$5:B$30, 2, FALSE)</f>
        <v>C+</v>
      </c>
      <c r="J26" s="62">
        <f>VLOOKUP(I26,RatingsLU!B$5:C$30,2,)</f>
        <v>7</v>
      </c>
      <c r="K26" s="62" t="str">
        <f>VLOOKUP(IFERROR(VLOOKUP(B26, Demotech!A$3:F$400, 6,FALSE), "NR"), RatingsLU!K$5:M$30, 2, FALSE)</f>
        <v>A''</v>
      </c>
      <c r="L26" s="62">
        <f>VLOOKUP(K26,RatingsLU!L$5:M$30,2,)</f>
        <v>1</v>
      </c>
      <c r="M26" s="62" t="str">
        <f>VLOOKUP(IFERROR(VLOOKUP(B26, AMBest!A$1:L$399,3,FALSE),"NR"), RatingsLU!F$5:G$100, 2, FALSE)</f>
        <v>A</v>
      </c>
      <c r="N26" s="62">
        <f>VLOOKUP(M26, RatingsLU!G$5:H$100, 2, FALSE)</f>
        <v>5</v>
      </c>
      <c r="O26">
        <f>IFERROR(VLOOKUP(B26, '2015q2'!A$1:C$399,3,),0)</f>
        <v>71221</v>
      </c>
      <c r="P26" t="str">
        <f t="shared" si="0"/>
        <v>71,221</v>
      </c>
      <c r="Q26">
        <f>IFERROR(VLOOKUP(B26, '2013q4'!A$1:C$399,3,),0)</f>
        <v>87205</v>
      </c>
      <c r="R26">
        <f>IFERROR(VLOOKUP(B26, '2014q1'!A$1:C$399,3,),0)</f>
        <v>84123</v>
      </c>
      <c r="S26">
        <f>IFERROR(VLOOKUP(B26, '2014q2'!A$1:C$399,3,),0)</f>
        <v>81186</v>
      </c>
      <c r="T26">
        <f>IFERROR(VLOOKUP(B26, '2014q3'!A$1:C$399,3,),0)</f>
        <v>78869</v>
      </c>
      <c r="U26">
        <f>IFERROR(VLOOKUP(B26, '2014q1'!A$1:C$399,3,),0)</f>
        <v>84123</v>
      </c>
      <c r="V26">
        <f>IFERROR(VLOOKUP(B26, '2014q2'!A$1:C$399,3,),0)</f>
        <v>81186</v>
      </c>
      <c r="W26">
        <f>IFERROR(VLOOKUP(B26, '2015q2'!A$1:C$399,3,),0)</f>
        <v>71221</v>
      </c>
      <c r="X26" t="str">
        <f t="shared" si="1"/>
        <v>76</v>
      </c>
      <c r="Y26">
        <f>IFERROR(VLOOKUP(B26, 'c2013q4'!A$1:E$399,4,),0) + IFERROR(VLOOKUP(B26, 'c2014q1'!A$1:E$399,4,),0) + IFERROR(VLOOKUP(B26, 'c2014q2'!A$1:E$399,4,),0) + IFERROR(VLOOKUP(B26, 'c2014q3'!A$1:E$399,4,),0) + IFERROR(VLOOKUP(B26, 'c2014q4'!A$1:E$399,4,),0)</f>
        <v>76</v>
      </c>
      <c r="Z26">
        <f>IFERROR(VLOOKUP(B26, 'c2013q4'!A$1:E$399,4,),0)</f>
        <v>50</v>
      </c>
      <c r="AA26">
        <f>IFERROR(VLOOKUP(B26, 'c2014q1'!A$1:E$399,4,),0) + IFERROR(VLOOKUP(B26, 'c2014q2'!A$1:E$399,4,),0) + IFERROR(VLOOKUP(B26, 'c2014q3'!A$1:E$399,4,),0) + IFERROR(VLOOKUP(B26, 'c2014q4'!A$1:E$399,4,),0)</f>
        <v>26</v>
      </c>
      <c r="AB26">
        <f t="shared" si="2"/>
        <v>10.7</v>
      </c>
      <c r="AC26">
        <f t="shared" si="3"/>
        <v>51</v>
      </c>
      <c r="AD26" s="62">
        <f t="shared" si="4"/>
        <v>2</v>
      </c>
      <c r="AE26" t="str">
        <f t="shared" si="5"/>
        <v>f</v>
      </c>
    </row>
    <row r="27" spans="1:31" x14ac:dyDescent="0.25">
      <c r="A27">
        <v>26</v>
      </c>
      <c r="B27" t="s">
        <v>231</v>
      </c>
      <c r="C27" t="str">
        <f>IFERROR(VLOOKUP(B27,addresses!A$2:I$1997, 3, FALSE), "")</f>
        <v>2549 Barrington Circle</v>
      </c>
      <c r="D27" t="str">
        <f>IFERROR(VLOOKUP(B27,addresses!A$2:I$1997, 5, FALSE), "")</f>
        <v>Tallahassee</v>
      </c>
      <c r="E27" t="str">
        <f>IFERROR(VLOOKUP(B27,addresses!A$2:I$1997, 7, FALSE),"")</f>
        <v>FL</v>
      </c>
      <c r="F27">
        <f>IFERROR(VLOOKUP(B27,addresses!A$2:I$1997, 8, FALSE),"")</f>
        <v>32308</v>
      </c>
      <c r="G27" t="str">
        <f>IFERROR(VLOOKUP(B27,addresses!A$2:I$1997, 9, FALSE),"")</f>
        <v>850-386-1115</v>
      </c>
      <c r="I27" s="62" t="str">
        <f>VLOOKUP(IFERROR(VLOOKUP(B27, Weiss!A$1:L$399,12,FALSE),"NR"), RatingsLU!A$5:B$30, 2, FALSE)</f>
        <v>C-</v>
      </c>
      <c r="J27" s="62">
        <f>VLOOKUP(I27,RatingsLU!B$5:C$30,2,)</f>
        <v>9</v>
      </c>
      <c r="K27" s="62" t="str">
        <f>VLOOKUP(IFERROR(VLOOKUP(B27, Demotech!A$3:F$400, 6,FALSE), "NR"), RatingsLU!K$5:M$30, 2, FALSE)</f>
        <v>A'</v>
      </c>
      <c r="L27" s="62">
        <f>VLOOKUP(K27,RatingsLU!L$5:M$30,2,)</f>
        <v>2</v>
      </c>
      <c r="M27" s="62" t="str">
        <f>VLOOKUP(IFERROR(VLOOKUP(B27, AMBest!A$1:L$399,3,FALSE),"NR"), RatingsLU!F$5:G$100, 2, FALSE)</f>
        <v>NR</v>
      </c>
      <c r="N27" s="62">
        <f>VLOOKUP(M27, RatingsLU!G$5:H$100, 2, FALSE)</f>
        <v>33</v>
      </c>
      <c r="O27">
        <f>IFERROR(VLOOKUP(B27, '2015q2'!A$1:C$399,3,),0)</f>
        <v>69979</v>
      </c>
      <c r="P27" t="str">
        <f t="shared" si="0"/>
        <v>69,979</v>
      </c>
      <c r="Q27">
        <f>IFERROR(VLOOKUP(B27, '2013q4'!A$1:C$399,3,),0)</f>
        <v>50233</v>
      </c>
      <c r="R27">
        <f>IFERROR(VLOOKUP(B27, '2014q1'!A$1:C$399,3,),0)</f>
        <v>59133</v>
      </c>
      <c r="S27">
        <f>IFERROR(VLOOKUP(B27, '2014q2'!A$1:C$399,3,),0)</f>
        <v>62103</v>
      </c>
      <c r="T27">
        <f>IFERROR(VLOOKUP(B27, '2014q3'!A$1:C$399,3,),0)</f>
        <v>64034</v>
      </c>
      <c r="U27">
        <f>IFERROR(VLOOKUP(B27, '2014q1'!A$1:C$399,3,),0)</f>
        <v>59133</v>
      </c>
      <c r="V27">
        <f>IFERROR(VLOOKUP(B27, '2014q2'!A$1:C$399,3,),0)</f>
        <v>62103</v>
      </c>
      <c r="W27">
        <f>IFERROR(VLOOKUP(B27, '2015q2'!A$1:C$399,3,),0)</f>
        <v>69979</v>
      </c>
      <c r="X27" t="str">
        <f t="shared" si="1"/>
        <v>96</v>
      </c>
      <c r="Y27">
        <f>IFERROR(VLOOKUP(B27, 'c2013q4'!A$1:E$399,4,),0) + IFERROR(VLOOKUP(B27, 'c2014q1'!A$1:E$399,4,),0) + IFERROR(VLOOKUP(B27, 'c2014q2'!A$1:E$399,4,),0) + IFERROR(VLOOKUP(B27, 'c2014q3'!A$1:E$399,4,),0) + IFERROR(VLOOKUP(B27, 'c2014q4'!A$1:E$399,4,),0)</f>
        <v>96</v>
      </c>
      <c r="Z27">
        <f>IFERROR(VLOOKUP(B27, 'c2013q4'!A$1:E$399,4,),0)</f>
        <v>53</v>
      </c>
      <c r="AA27">
        <f>IFERROR(VLOOKUP(B27, 'c2014q1'!A$1:E$399,4,),0) + IFERROR(VLOOKUP(B27, 'c2014q2'!A$1:E$399,4,),0) + IFERROR(VLOOKUP(B27, 'c2014q3'!A$1:E$399,4,),0) + IFERROR(VLOOKUP(B27, 'c2014q4'!A$1:E$399,4,),0)</f>
        <v>43</v>
      </c>
      <c r="AB27">
        <f t="shared" si="2"/>
        <v>13.7</v>
      </c>
      <c r="AC27">
        <f t="shared" si="3"/>
        <v>59</v>
      </c>
      <c r="AD27" s="62">
        <f t="shared" si="4"/>
        <v>2</v>
      </c>
      <c r="AE27" t="str">
        <f t="shared" si="5"/>
        <v>f</v>
      </c>
    </row>
    <row r="28" spans="1:31" x14ac:dyDescent="0.25">
      <c r="A28">
        <v>27</v>
      </c>
      <c r="B28" t="s">
        <v>232</v>
      </c>
      <c r="C28" t="str">
        <f>IFERROR(VLOOKUP(B28,addresses!A$2:I$1997, 3, FALSE), "")</f>
        <v>2255 Killearn Center Boulevard</v>
      </c>
      <c r="D28" t="str">
        <f>IFERROR(VLOOKUP(B28,addresses!A$2:I$1997, 5, FALSE), "")</f>
        <v>Tallahassee</v>
      </c>
      <c r="E28" t="str">
        <f>IFERROR(VLOOKUP(B28,addresses!A$2:I$1997, 7, FALSE),"")</f>
        <v>FL</v>
      </c>
      <c r="F28">
        <f>IFERROR(VLOOKUP(B28,addresses!A$2:I$1997, 8, FALSE),"")</f>
        <v>32309</v>
      </c>
      <c r="G28" t="str">
        <f>IFERROR(VLOOKUP(B28,addresses!A$2:I$1997, 9, FALSE),"")</f>
        <v>850-521-3080</v>
      </c>
      <c r="I28" s="62" t="str">
        <f>VLOOKUP(IFERROR(VLOOKUP(B28, Weiss!A$1:L$399,12,FALSE),"NR"), RatingsLU!A$5:B$30, 2, FALSE)</f>
        <v>C+</v>
      </c>
      <c r="J28" s="62">
        <f>VLOOKUP(I28,RatingsLU!B$5:C$30,2,)</f>
        <v>7</v>
      </c>
      <c r="K28" s="62" t="str">
        <f>VLOOKUP(IFERROR(VLOOKUP(B28, Demotech!A$3:F$400, 6,FALSE), "NR"), RatingsLU!K$5:M$30, 2, FALSE)</f>
        <v>A</v>
      </c>
      <c r="L28" s="62">
        <f>VLOOKUP(K28,RatingsLU!L$5:M$30,2,)</f>
        <v>3</v>
      </c>
      <c r="M28" s="62" t="str">
        <f>VLOOKUP(IFERROR(VLOOKUP(B28, AMBest!A$1:L$399,3,FALSE),"NR"), RatingsLU!F$5:G$100, 2, FALSE)</f>
        <v>NR</v>
      </c>
      <c r="N28" s="62">
        <f>VLOOKUP(M28, RatingsLU!G$5:H$100, 2, FALSE)</f>
        <v>33</v>
      </c>
      <c r="O28">
        <f>IFERROR(VLOOKUP(B28, '2015q2'!A$1:C$399,3,),0)</f>
        <v>67912</v>
      </c>
      <c r="P28" t="str">
        <f t="shared" si="0"/>
        <v>67,912</v>
      </c>
      <c r="Q28">
        <f>IFERROR(VLOOKUP(B28, '2013q4'!A$1:C$399,3,),0)</f>
        <v>69283</v>
      </c>
      <c r="R28">
        <f>IFERROR(VLOOKUP(B28, '2014q1'!A$1:C$399,3,),0)</f>
        <v>72059</v>
      </c>
      <c r="S28">
        <f>IFERROR(VLOOKUP(B28, '2014q2'!A$1:C$399,3,),0)</f>
        <v>70146</v>
      </c>
      <c r="T28">
        <f>IFERROR(VLOOKUP(B28, '2014q3'!A$1:C$399,3,),0)</f>
        <v>68922</v>
      </c>
      <c r="U28">
        <f>IFERROR(VLOOKUP(B28, '2014q1'!A$1:C$399,3,),0)</f>
        <v>72059</v>
      </c>
      <c r="V28">
        <f>IFERROR(VLOOKUP(B28, '2014q2'!A$1:C$399,3,),0)</f>
        <v>70146</v>
      </c>
      <c r="W28">
        <f>IFERROR(VLOOKUP(B28, '2015q2'!A$1:C$399,3,),0)</f>
        <v>67912</v>
      </c>
      <c r="X28" t="str">
        <f t="shared" si="1"/>
        <v>202</v>
      </c>
      <c r="Y28">
        <f>IFERROR(VLOOKUP(B28, 'c2013q4'!A$1:E$399,4,),0) + IFERROR(VLOOKUP(B28, 'c2014q1'!A$1:E$399,4,),0) + IFERROR(VLOOKUP(B28, 'c2014q2'!A$1:E$399,4,),0) + IFERROR(VLOOKUP(B28, 'c2014q3'!A$1:E$399,4,),0) + IFERROR(VLOOKUP(B28, 'c2014q4'!A$1:E$399,4,),0)</f>
        <v>202</v>
      </c>
      <c r="Z28">
        <f>IFERROR(VLOOKUP(B28, 'c2013q4'!A$1:E$399,4,),0)</f>
        <v>122</v>
      </c>
      <c r="AA28">
        <f>IFERROR(VLOOKUP(B28, 'c2014q1'!A$1:E$399,4,),0) + IFERROR(VLOOKUP(B28, 'c2014q2'!A$1:E$399,4,),0) + IFERROR(VLOOKUP(B28, 'c2014q3'!A$1:E$399,4,),0) + IFERROR(VLOOKUP(B28, 'c2014q4'!A$1:E$399,4,),0)</f>
        <v>80</v>
      </c>
      <c r="AB28">
        <f t="shared" si="2"/>
        <v>29.7</v>
      </c>
      <c r="AC28">
        <f t="shared" si="3"/>
        <v>93</v>
      </c>
      <c r="AD28" s="62">
        <f t="shared" si="4"/>
        <v>3</v>
      </c>
      <c r="AE28" t="str">
        <f t="shared" si="5"/>
        <v>f</v>
      </c>
    </row>
    <row r="29" spans="1:31" x14ac:dyDescent="0.25">
      <c r="A29">
        <v>28</v>
      </c>
      <c r="B29" t="s">
        <v>233</v>
      </c>
      <c r="C29" t="str">
        <f>IFERROR(VLOOKUP(B29,addresses!A$2:I$1997, 3, FALSE), "")</f>
        <v>13901 Sutton Park Drive South, Suite 310</v>
      </c>
      <c r="D29" t="str">
        <f>IFERROR(VLOOKUP(B29,addresses!A$2:I$1997, 5, FALSE), "")</f>
        <v>Jacksonville</v>
      </c>
      <c r="E29" t="str">
        <f>IFERROR(VLOOKUP(B29,addresses!A$2:I$1997, 7, FALSE),"")</f>
        <v>FL</v>
      </c>
      <c r="F29" t="str">
        <f>IFERROR(VLOOKUP(B29,addresses!A$2:I$1997, 8, FALSE),"")</f>
        <v>32224-0230</v>
      </c>
      <c r="G29" t="str">
        <f>IFERROR(VLOOKUP(B29,addresses!A$2:I$1997, 9, FALSE),"")</f>
        <v>904-371-2394</v>
      </c>
      <c r="I29" s="62" t="str">
        <f>VLOOKUP(IFERROR(VLOOKUP(B29, Weiss!A$1:L$399,12,FALSE),"NR"), RatingsLU!A$5:B$30, 2, FALSE)</f>
        <v>C</v>
      </c>
      <c r="J29" s="62">
        <f>VLOOKUP(I29,RatingsLU!B$5:C$30,2,)</f>
        <v>8</v>
      </c>
      <c r="K29" s="62" t="str">
        <f>VLOOKUP(IFERROR(VLOOKUP(B29, Demotech!A$3:F$400, 6,FALSE), "NR"), RatingsLU!K$5:M$30, 2, FALSE)</f>
        <v>A'</v>
      </c>
      <c r="L29" s="62">
        <f>VLOOKUP(K29,RatingsLU!L$5:M$30,2,)</f>
        <v>2</v>
      </c>
      <c r="M29" s="62" t="str">
        <f>VLOOKUP(IFERROR(VLOOKUP(B29, AMBest!A$1:L$399,3,FALSE),"NR"), RatingsLU!F$5:G$100, 2, FALSE)</f>
        <v>NR</v>
      </c>
      <c r="N29" s="62">
        <f>VLOOKUP(M29, RatingsLU!G$5:H$100, 2, FALSE)</f>
        <v>33</v>
      </c>
      <c r="O29">
        <f>IFERROR(VLOOKUP(B29, '2015q2'!A$1:C$399,3,),0)</f>
        <v>65888</v>
      </c>
      <c r="P29" t="str">
        <f t="shared" si="0"/>
        <v>65,888</v>
      </c>
      <c r="Q29">
        <f>IFERROR(VLOOKUP(B29, '2013q4'!A$1:C$399,3,),0)</f>
        <v>71997</v>
      </c>
      <c r="R29">
        <f>IFERROR(VLOOKUP(B29, '2014q1'!A$1:C$399,3,),0)</f>
        <v>71798</v>
      </c>
      <c r="S29">
        <f>IFERROR(VLOOKUP(B29, '2014q2'!A$1:C$399,3,),0)</f>
        <v>70821</v>
      </c>
      <c r="T29">
        <f>IFERROR(VLOOKUP(B29, '2014q3'!A$1:C$399,3,),0)</f>
        <v>69349</v>
      </c>
      <c r="U29">
        <f>IFERROR(VLOOKUP(B29, '2014q1'!A$1:C$399,3,),0)</f>
        <v>71798</v>
      </c>
      <c r="V29">
        <f>IFERROR(VLOOKUP(B29, '2014q2'!A$1:C$399,3,),0)</f>
        <v>70821</v>
      </c>
      <c r="W29">
        <f>IFERROR(VLOOKUP(B29, '2015q2'!A$1:C$399,3,),0)</f>
        <v>65888</v>
      </c>
      <c r="X29" t="str">
        <f t="shared" si="1"/>
        <v>61</v>
      </c>
      <c r="Y29">
        <f>IFERROR(VLOOKUP(B29, 'c2013q4'!A$1:E$399,4,),0) + IFERROR(VLOOKUP(B29, 'c2014q1'!A$1:E$399,4,),0) + IFERROR(VLOOKUP(B29, 'c2014q2'!A$1:E$399,4,),0) + IFERROR(VLOOKUP(B29, 'c2014q3'!A$1:E$399,4,),0) + IFERROR(VLOOKUP(B29, 'c2014q4'!A$1:E$399,4,),0)</f>
        <v>61</v>
      </c>
      <c r="Z29">
        <f>IFERROR(VLOOKUP(B29, 'c2013q4'!A$1:E$399,4,),0)</f>
        <v>40</v>
      </c>
      <c r="AA29">
        <f>IFERROR(VLOOKUP(B29, 'c2014q1'!A$1:E$399,4,),0) + IFERROR(VLOOKUP(B29, 'c2014q2'!A$1:E$399,4,),0) + IFERROR(VLOOKUP(B29, 'c2014q3'!A$1:E$399,4,),0) + IFERROR(VLOOKUP(B29, 'c2014q4'!A$1:E$399,4,),0)</f>
        <v>21</v>
      </c>
      <c r="AB29">
        <f t="shared" si="2"/>
        <v>9.3000000000000007</v>
      </c>
      <c r="AC29">
        <f t="shared" si="3"/>
        <v>45</v>
      </c>
      <c r="AD29" s="62">
        <f t="shared" si="4"/>
        <v>2</v>
      </c>
      <c r="AE29" t="str">
        <f t="shared" si="5"/>
        <v>f</v>
      </c>
    </row>
    <row r="30" spans="1:31" x14ac:dyDescent="0.25">
      <c r="A30">
        <v>29</v>
      </c>
      <c r="B30" t="s">
        <v>234</v>
      </c>
      <c r="C30" t="str">
        <f>IFERROR(VLOOKUP(B30,addresses!A$2:I$1997, 3, FALSE), "")</f>
        <v>14055 Riveredge Drive, Suite 500</v>
      </c>
      <c r="D30" t="str">
        <f>IFERROR(VLOOKUP(B30,addresses!A$2:I$1997, 5, FALSE), "")</f>
        <v>Tampa</v>
      </c>
      <c r="E30" t="str">
        <f>IFERROR(VLOOKUP(B30,addresses!A$2:I$1997, 7, FALSE),"")</f>
        <v>FL</v>
      </c>
      <c r="F30">
        <f>IFERROR(VLOOKUP(B30,addresses!A$2:I$1997, 8, FALSE),"")</f>
        <v>33637</v>
      </c>
      <c r="G30" t="str">
        <f>IFERROR(VLOOKUP(B30,addresses!A$2:I$1997, 9, FALSE),"")</f>
        <v>813-632-7317</v>
      </c>
      <c r="I30" s="62" t="str">
        <f>VLOOKUP(IFERROR(VLOOKUP(B30, Weiss!A$1:L$399,12,FALSE),"NR"), RatingsLU!A$5:B$30, 2, FALSE)</f>
        <v>C</v>
      </c>
      <c r="J30" s="62">
        <f>VLOOKUP(I30,RatingsLU!B$5:C$30,2,)</f>
        <v>8</v>
      </c>
      <c r="K30" s="62" t="str">
        <f>VLOOKUP(IFERROR(VLOOKUP(B30, Demotech!A$3:F$400, 6,FALSE), "NR"), RatingsLU!K$5:M$30, 2, FALSE)</f>
        <v>A</v>
      </c>
      <c r="L30" s="62">
        <f>VLOOKUP(K30,RatingsLU!L$5:M$30,2,)</f>
        <v>3</v>
      </c>
      <c r="M30" s="62" t="str">
        <f>VLOOKUP(IFERROR(VLOOKUP(B30, AMBest!A$1:L$399,3,FALSE),"NR"), RatingsLU!F$5:G$100, 2, FALSE)</f>
        <v>B++</v>
      </c>
      <c r="N30" s="62">
        <f>VLOOKUP(M30, RatingsLU!G$5:H$100, 2, FALSE)</f>
        <v>9</v>
      </c>
      <c r="O30">
        <f>IFERROR(VLOOKUP(B30, '2015q2'!A$1:C$399,3,),0)</f>
        <v>63805</v>
      </c>
      <c r="P30" t="str">
        <f t="shared" si="0"/>
        <v>63,805</v>
      </c>
      <c r="Q30">
        <f>IFERROR(VLOOKUP(B30, '2013q4'!A$1:C$399,3,),0)</f>
        <v>58120</v>
      </c>
      <c r="R30">
        <f>IFERROR(VLOOKUP(B30, '2014q1'!A$1:C$399,3,),0)</f>
        <v>59423</v>
      </c>
      <c r="S30">
        <f>IFERROR(VLOOKUP(B30, '2014q2'!A$1:C$399,3,),0)</f>
        <v>60716</v>
      </c>
      <c r="T30">
        <f>IFERROR(VLOOKUP(B30, '2014q3'!A$1:C$399,3,),0)</f>
        <v>61593</v>
      </c>
      <c r="U30">
        <f>IFERROR(VLOOKUP(B30, '2014q1'!A$1:C$399,3,),0)</f>
        <v>59423</v>
      </c>
      <c r="V30">
        <f>IFERROR(VLOOKUP(B30, '2014q2'!A$1:C$399,3,),0)</f>
        <v>60716</v>
      </c>
      <c r="W30">
        <f>IFERROR(VLOOKUP(B30, '2015q2'!A$1:C$399,3,),0)</f>
        <v>63805</v>
      </c>
      <c r="X30" t="str">
        <f t="shared" si="1"/>
        <v>39</v>
      </c>
      <c r="Y30">
        <f>IFERROR(VLOOKUP(B30, 'c2013q4'!A$1:E$399,4,),0) + IFERROR(VLOOKUP(B30, 'c2014q1'!A$1:E$399,4,),0) + IFERROR(VLOOKUP(B30, 'c2014q2'!A$1:E$399,4,),0) + IFERROR(VLOOKUP(B30, 'c2014q3'!A$1:E$399,4,),0) + IFERROR(VLOOKUP(B30, 'c2014q4'!A$1:E$399,4,),0)</f>
        <v>39</v>
      </c>
      <c r="Z30">
        <f>IFERROR(VLOOKUP(B30, 'c2013q4'!A$1:E$399,4,),0)</f>
        <v>18</v>
      </c>
      <c r="AA30">
        <f>IFERROR(VLOOKUP(B30, 'c2014q1'!A$1:E$399,4,),0) + IFERROR(VLOOKUP(B30, 'c2014q2'!A$1:E$399,4,),0) + IFERROR(VLOOKUP(B30, 'c2014q3'!A$1:E$399,4,),0) + IFERROR(VLOOKUP(B30, 'c2014q4'!A$1:E$399,4,),0)</f>
        <v>21</v>
      </c>
      <c r="AB30">
        <f t="shared" si="2"/>
        <v>6.1</v>
      </c>
      <c r="AC30">
        <f t="shared" si="3"/>
        <v>33</v>
      </c>
      <c r="AD30" s="62">
        <f t="shared" si="4"/>
        <v>1</v>
      </c>
      <c r="AE30" t="str">
        <f t="shared" si="5"/>
        <v>f</v>
      </c>
    </row>
    <row r="31" spans="1:31" x14ac:dyDescent="0.25">
      <c r="A31">
        <v>30</v>
      </c>
      <c r="B31" t="s">
        <v>235</v>
      </c>
      <c r="C31" t="str">
        <f>IFERROR(VLOOKUP(B31,addresses!A$2:I$1997, 3, FALSE), "")</f>
        <v>1 Asi Way</v>
      </c>
      <c r="D31" t="str">
        <f>IFERROR(VLOOKUP(B31,addresses!A$2:I$1997, 5, FALSE), "")</f>
        <v>St. Petersburg</v>
      </c>
      <c r="E31" t="str">
        <f>IFERROR(VLOOKUP(B31,addresses!A$2:I$1997, 7, FALSE),"")</f>
        <v>FL</v>
      </c>
      <c r="F31" t="str">
        <f>IFERROR(VLOOKUP(B31,addresses!A$2:I$1997, 8, FALSE),"")</f>
        <v>33702-2514</v>
      </c>
      <c r="G31" t="str">
        <f>IFERROR(VLOOKUP(B31,addresses!A$2:I$1997, 9, FALSE),"")</f>
        <v>727-821-8765</v>
      </c>
      <c r="I31" s="62" t="str">
        <f>VLOOKUP(IFERROR(VLOOKUP(B31, Weiss!A$1:L$399,12,FALSE),"NR"), RatingsLU!A$5:B$30, 2, FALSE)</f>
        <v>C</v>
      </c>
      <c r="J31" s="62">
        <f>VLOOKUP(I31,RatingsLU!B$5:C$30,2,)</f>
        <v>8</v>
      </c>
      <c r="K31" s="62" t="str">
        <f>VLOOKUP(IFERROR(VLOOKUP(B31, Demotech!A$3:F$400, 6,FALSE), "NR"), RatingsLU!K$5:M$30, 2, FALSE)</f>
        <v>A''</v>
      </c>
      <c r="L31" s="62">
        <f>VLOOKUP(K31,RatingsLU!L$5:M$30,2,)</f>
        <v>1</v>
      </c>
      <c r="M31" s="62" t="str">
        <f>VLOOKUP(IFERROR(VLOOKUP(B31, AMBest!A$1:L$399,3,FALSE),"NR"), RatingsLU!F$5:G$100, 2, FALSE)</f>
        <v>A</v>
      </c>
      <c r="N31" s="62">
        <f>VLOOKUP(M31, RatingsLU!G$5:H$100, 2, FALSE)</f>
        <v>5</v>
      </c>
      <c r="O31">
        <f>IFERROR(VLOOKUP(B31, '2015q2'!A$1:C$399,3,),0)</f>
        <v>62791</v>
      </c>
      <c r="P31" t="str">
        <f t="shared" si="0"/>
        <v>62,791</v>
      </c>
      <c r="Q31">
        <f>IFERROR(VLOOKUP(B31, '2013q4'!A$1:C$399,3,),0)</f>
        <v>62200</v>
      </c>
      <c r="R31">
        <f>IFERROR(VLOOKUP(B31, '2014q1'!A$1:C$399,3,),0)</f>
        <v>62033</v>
      </c>
      <c r="S31">
        <f>IFERROR(VLOOKUP(B31, '2014q2'!A$1:C$399,3,),0)</f>
        <v>61642</v>
      </c>
      <c r="T31">
        <f>IFERROR(VLOOKUP(B31, '2014q3'!A$1:C$399,3,),0)</f>
        <v>61672</v>
      </c>
      <c r="U31">
        <f>IFERROR(VLOOKUP(B31, '2014q1'!A$1:C$399,3,),0)</f>
        <v>62033</v>
      </c>
      <c r="V31">
        <f>IFERROR(VLOOKUP(B31, '2014q2'!A$1:C$399,3,),0)</f>
        <v>61642</v>
      </c>
      <c r="W31">
        <f>IFERROR(VLOOKUP(B31, '2015q2'!A$1:C$399,3,),0)</f>
        <v>62791</v>
      </c>
      <c r="X31" t="str">
        <f t="shared" si="1"/>
        <v>84</v>
      </c>
      <c r="Y31">
        <f>IFERROR(VLOOKUP(B31, 'c2013q4'!A$1:E$399,4,),0) + IFERROR(VLOOKUP(B31, 'c2014q1'!A$1:E$399,4,),0) + IFERROR(VLOOKUP(B31, 'c2014q2'!A$1:E$399,4,),0) + IFERROR(VLOOKUP(B31, 'c2014q3'!A$1:E$399,4,),0) + IFERROR(VLOOKUP(B31, 'c2014q4'!A$1:E$399,4,),0)</f>
        <v>84</v>
      </c>
      <c r="Z31">
        <f>IFERROR(VLOOKUP(B31, 'c2013q4'!A$1:E$399,4,),0)</f>
        <v>41</v>
      </c>
      <c r="AA31">
        <f>IFERROR(VLOOKUP(B31, 'c2014q1'!A$1:E$399,4,),0) + IFERROR(VLOOKUP(B31, 'c2014q2'!A$1:E$399,4,),0) + IFERROR(VLOOKUP(B31, 'c2014q3'!A$1:E$399,4,),0) + IFERROR(VLOOKUP(B31, 'c2014q4'!A$1:E$399,4,),0)</f>
        <v>43</v>
      </c>
      <c r="AB31">
        <f t="shared" si="2"/>
        <v>13.4</v>
      </c>
      <c r="AC31">
        <f t="shared" si="3"/>
        <v>57</v>
      </c>
      <c r="AD31" s="62">
        <f t="shared" si="4"/>
        <v>2</v>
      </c>
      <c r="AE31" t="str">
        <f t="shared" si="5"/>
        <v>f</v>
      </c>
    </row>
    <row r="32" spans="1:31" x14ac:dyDescent="0.25">
      <c r="A32">
        <v>31</v>
      </c>
      <c r="B32" t="s">
        <v>236</v>
      </c>
      <c r="C32" t="str">
        <f>IFERROR(VLOOKUP(B32,addresses!A$2:I$1997, 3, FALSE), "")</f>
        <v>2255 Killearn Center Blvd</v>
      </c>
      <c r="D32" t="str">
        <f>IFERROR(VLOOKUP(B32,addresses!A$2:I$1997, 5, FALSE), "")</f>
        <v>Tallahassee</v>
      </c>
      <c r="E32" t="str">
        <f>IFERROR(VLOOKUP(B32,addresses!A$2:I$1997, 7, FALSE),"")</f>
        <v>FL</v>
      </c>
      <c r="F32">
        <f>IFERROR(VLOOKUP(B32,addresses!A$2:I$1997, 8, FALSE),"")</f>
        <v>32309</v>
      </c>
      <c r="G32" t="str">
        <f>IFERROR(VLOOKUP(B32,addresses!A$2:I$1997, 9, FALSE),"")</f>
        <v>850-521-3080</v>
      </c>
      <c r="I32" s="62" t="str">
        <f>VLOOKUP(IFERROR(VLOOKUP(B32, Weiss!A$1:L$399,12,FALSE),"NR"), RatingsLU!A$5:B$30, 2, FALSE)</f>
        <v>C+</v>
      </c>
      <c r="J32" s="62">
        <f>VLOOKUP(I32,RatingsLU!B$5:C$30,2,)</f>
        <v>7</v>
      </c>
      <c r="K32" s="62" t="str">
        <f>VLOOKUP(IFERROR(VLOOKUP(B32, Demotech!A$3:F$400, 6,FALSE), "NR"), RatingsLU!K$5:M$30, 2, FALSE)</f>
        <v>A</v>
      </c>
      <c r="L32" s="62">
        <f>VLOOKUP(K32,RatingsLU!L$5:M$30,2,)</f>
        <v>3</v>
      </c>
      <c r="M32" s="62" t="str">
        <f>VLOOKUP(IFERROR(VLOOKUP(B32, AMBest!A$1:L$399,3,FALSE),"NR"), RatingsLU!F$5:G$100, 2, FALSE)</f>
        <v>NR</v>
      </c>
      <c r="N32" s="62">
        <f>VLOOKUP(M32, RatingsLU!G$5:H$100, 2, FALSE)</f>
        <v>33</v>
      </c>
      <c r="O32">
        <f>IFERROR(VLOOKUP(B32, '2015q2'!A$1:C$399,3,),0)</f>
        <v>62370</v>
      </c>
      <c r="P32" t="str">
        <f t="shared" si="0"/>
        <v>62,370</v>
      </c>
      <c r="Q32">
        <f>IFERROR(VLOOKUP(B32, '2013q4'!A$1:C$399,3,),0)</f>
        <v>74543</v>
      </c>
      <c r="R32">
        <f>IFERROR(VLOOKUP(B32, '2014q1'!A$1:C$399,3,),0)</f>
        <v>75824</v>
      </c>
      <c r="S32">
        <f>IFERROR(VLOOKUP(B32, '2014q2'!A$1:C$399,3,),0)</f>
        <v>71016</v>
      </c>
      <c r="T32">
        <f>IFERROR(VLOOKUP(B32, '2014q3'!A$1:C$399,3,),0)</f>
        <v>66373</v>
      </c>
      <c r="U32">
        <f>IFERROR(VLOOKUP(B32, '2014q1'!A$1:C$399,3,),0)</f>
        <v>75824</v>
      </c>
      <c r="V32">
        <f>IFERROR(VLOOKUP(B32, '2014q2'!A$1:C$399,3,),0)</f>
        <v>71016</v>
      </c>
      <c r="W32">
        <f>IFERROR(VLOOKUP(B32, '2015q2'!A$1:C$399,3,),0)</f>
        <v>62370</v>
      </c>
      <c r="X32" t="str">
        <f t="shared" si="1"/>
        <v>49</v>
      </c>
      <c r="Y32">
        <f>IFERROR(VLOOKUP(B32, 'c2013q4'!A$1:E$399,4,),0) + IFERROR(VLOOKUP(B32, 'c2014q1'!A$1:E$399,4,),0) + IFERROR(VLOOKUP(B32, 'c2014q2'!A$1:E$399,4,),0) + IFERROR(VLOOKUP(B32, 'c2014q3'!A$1:E$399,4,),0) + IFERROR(VLOOKUP(B32, 'c2014q4'!A$1:E$399,4,),0)</f>
        <v>49</v>
      </c>
      <c r="Z32">
        <f>IFERROR(VLOOKUP(B32, 'c2013q4'!A$1:E$399,4,),0)</f>
        <v>0</v>
      </c>
      <c r="AA32">
        <f>IFERROR(VLOOKUP(B32, 'c2014q1'!A$1:E$399,4,),0) + IFERROR(VLOOKUP(B32, 'c2014q2'!A$1:E$399,4,),0) + IFERROR(VLOOKUP(B32, 'c2014q3'!A$1:E$399,4,),0) + IFERROR(VLOOKUP(B32, 'c2014q4'!A$1:E$399,4,),0)</f>
        <v>49</v>
      </c>
      <c r="AB32">
        <f t="shared" si="2"/>
        <v>7.9</v>
      </c>
      <c r="AC32">
        <f t="shared" si="3"/>
        <v>40</v>
      </c>
      <c r="AD32" s="62">
        <f t="shared" si="4"/>
        <v>2</v>
      </c>
      <c r="AE32" t="str">
        <f t="shared" si="5"/>
        <v>f</v>
      </c>
    </row>
    <row r="33" spans="1:31" x14ac:dyDescent="0.25">
      <c r="A33">
        <v>32</v>
      </c>
      <c r="B33" t="s">
        <v>237</v>
      </c>
      <c r="C33" t="str">
        <f>IFERROR(VLOOKUP(B33,addresses!A$2:I$1997, 3, FALSE), "")</f>
        <v>7201 N.W. 11Th Place</v>
      </c>
      <c r="D33" t="str">
        <f>IFERROR(VLOOKUP(B33,addresses!A$2:I$1997, 5, FALSE), "")</f>
        <v>Gainesville</v>
      </c>
      <c r="E33" t="str">
        <f>IFERROR(VLOOKUP(B33,addresses!A$2:I$1997, 7, FALSE),"")</f>
        <v>FL</v>
      </c>
      <c r="F33">
        <f>IFERROR(VLOOKUP(B33,addresses!A$2:I$1997, 8, FALSE),"")</f>
        <v>32605</v>
      </c>
      <c r="G33" t="str">
        <f>IFERROR(VLOOKUP(B33,addresses!A$2:I$1997, 9, FALSE),"")</f>
        <v>352-333-1362</v>
      </c>
      <c r="I33" s="62" t="str">
        <f>VLOOKUP(IFERROR(VLOOKUP(B33, Weiss!A$1:L$399,12,FALSE),"NR"), RatingsLU!A$5:B$30, 2, FALSE)</f>
        <v>C-</v>
      </c>
      <c r="J33" s="62">
        <f>VLOOKUP(I33,RatingsLU!B$5:C$30,2,)</f>
        <v>9</v>
      </c>
      <c r="K33" s="62" t="str">
        <f>VLOOKUP(IFERROR(VLOOKUP(B33, Demotech!A$3:F$400, 6,FALSE), "NR"), RatingsLU!K$5:M$30, 2, FALSE)</f>
        <v>A</v>
      </c>
      <c r="L33" s="62">
        <f>VLOOKUP(K33,RatingsLU!L$5:M$30,2,)</f>
        <v>3</v>
      </c>
      <c r="M33" s="62" t="str">
        <f>VLOOKUP(IFERROR(VLOOKUP(B33, AMBest!A$1:L$399,3,FALSE),"NR"), RatingsLU!F$5:G$100, 2, FALSE)</f>
        <v>NR</v>
      </c>
      <c r="N33" s="62">
        <f>VLOOKUP(M33, RatingsLU!G$5:H$100, 2, FALSE)</f>
        <v>33</v>
      </c>
      <c r="O33">
        <f>IFERROR(VLOOKUP(B33, '2015q2'!A$1:C$399,3,),0)</f>
        <v>61437</v>
      </c>
      <c r="P33" t="str">
        <f t="shared" si="0"/>
        <v>61,437</v>
      </c>
      <c r="Q33">
        <f>IFERROR(VLOOKUP(B33, '2013q4'!A$1:C$399,3,),0)</f>
        <v>59484</v>
      </c>
      <c r="R33">
        <f>IFERROR(VLOOKUP(B33, '2014q1'!A$1:C$399,3,),0)</f>
        <v>62479</v>
      </c>
      <c r="S33">
        <f>IFERROR(VLOOKUP(B33, '2014q2'!A$1:C$399,3,),0)</f>
        <v>64847</v>
      </c>
      <c r="T33">
        <f>IFERROR(VLOOKUP(B33, '2014q3'!A$1:C$399,3,),0)</f>
        <v>64368</v>
      </c>
      <c r="U33">
        <f>IFERROR(VLOOKUP(B33, '2014q1'!A$1:C$399,3,),0)</f>
        <v>62479</v>
      </c>
      <c r="V33">
        <f>IFERROR(VLOOKUP(B33, '2014q2'!A$1:C$399,3,),0)</f>
        <v>64847</v>
      </c>
      <c r="W33">
        <f>IFERROR(VLOOKUP(B33, '2015q2'!A$1:C$399,3,),0)</f>
        <v>61437</v>
      </c>
      <c r="X33" t="str">
        <f t="shared" si="1"/>
        <v>187</v>
      </c>
      <c r="Y33">
        <f>IFERROR(VLOOKUP(B33, 'c2013q4'!A$1:E$399,4,),0) + IFERROR(VLOOKUP(B33, 'c2014q1'!A$1:E$399,4,),0) + IFERROR(VLOOKUP(B33, 'c2014q2'!A$1:E$399,4,),0) + IFERROR(VLOOKUP(B33, 'c2014q3'!A$1:E$399,4,),0) + IFERROR(VLOOKUP(B33, 'c2014q4'!A$1:E$399,4,),0)</f>
        <v>187</v>
      </c>
      <c r="Z33">
        <f>IFERROR(VLOOKUP(B33, 'c2013q4'!A$1:E$399,4,),0)</f>
        <v>105</v>
      </c>
      <c r="AA33">
        <f>IFERROR(VLOOKUP(B33, 'c2014q1'!A$1:E$399,4,),0) + IFERROR(VLOOKUP(B33, 'c2014q2'!A$1:E$399,4,),0) + IFERROR(VLOOKUP(B33, 'c2014q3'!A$1:E$399,4,),0) + IFERROR(VLOOKUP(B33, 'c2014q4'!A$1:E$399,4,),0)</f>
        <v>82</v>
      </c>
      <c r="AB33">
        <f t="shared" si="2"/>
        <v>30.4</v>
      </c>
      <c r="AC33">
        <f t="shared" si="3"/>
        <v>95</v>
      </c>
      <c r="AD33" s="62">
        <f t="shared" si="4"/>
        <v>3</v>
      </c>
      <c r="AE33" t="str">
        <f t="shared" si="5"/>
        <v>f</v>
      </c>
    </row>
    <row r="34" spans="1:31" x14ac:dyDescent="0.25">
      <c r="A34">
        <v>33</v>
      </c>
      <c r="B34" t="s">
        <v>238</v>
      </c>
      <c r="C34" t="str">
        <f>IFERROR(VLOOKUP(B34,addresses!A$2:I$1997, 3, FALSE), "")</f>
        <v>1501 Lady Street</v>
      </c>
      <c r="D34" t="str">
        <f>IFERROR(VLOOKUP(B34,addresses!A$2:I$1997, 5, FALSE), "")</f>
        <v>Columbia</v>
      </c>
      <c r="E34" t="str">
        <f>IFERROR(VLOOKUP(B34,addresses!A$2:I$1997, 7, FALSE),"")</f>
        <v>SC</v>
      </c>
      <c r="F34">
        <f>IFERROR(VLOOKUP(B34,addresses!A$2:I$1997, 8, FALSE),"")</f>
        <v>34240</v>
      </c>
      <c r="G34" t="str">
        <f>IFERROR(VLOOKUP(B34,addresses!A$2:I$1997, 9, FALSE),"")</f>
        <v>866-485-3004</v>
      </c>
      <c r="I34" s="62" t="str">
        <f>VLOOKUP(IFERROR(VLOOKUP(B34, Weiss!A$1:L$399,12,FALSE),"NR"), RatingsLU!A$5:B$30, 2, FALSE)</f>
        <v>C</v>
      </c>
      <c r="J34" s="62">
        <f>VLOOKUP(I34,RatingsLU!B$5:C$30,2,)</f>
        <v>8</v>
      </c>
      <c r="K34" s="62" t="str">
        <f>VLOOKUP(IFERROR(VLOOKUP(B34, Demotech!A$3:F$400, 6,FALSE), "NR"), RatingsLU!K$5:M$30, 2, FALSE)</f>
        <v>A</v>
      </c>
      <c r="L34" s="62">
        <f>VLOOKUP(K34,RatingsLU!L$5:M$30,2,)</f>
        <v>3</v>
      </c>
      <c r="M34" s="62" t="str">
        <f>VLOOKUP(IFERROR(VLOOKUP(B34, AMBest!A$1:L$399,3,FALSE),"NR"), RatingsLU!F$5:G$100, 2, FALSE)</f>
        <v>NR</v>
      </c>
      <c r="N34" s="62">
        <f>VLOOKUP(M34, RatingsLU!G$5:H$100, 2, FALSE)</f>
        <v>33</v>
      </c>
      <c r="O34">
        <f>IFERROR(VLOOKUP(B34, '2015q2'!A$1:C$399,3,),0)</f>
        <v>59188</v>
      </c>
      <c r="P34" t="str">
        <f t="shared" si="0"/>
        <v>59,188</v>
      </c>
      <c r="Q34">
        <f>IFERROR(VLOOKUP(B34, '2013q4'!A$1:C$399,3,),0)</f>
        <v>55500</v>
      </c>
      <c r="R34">
        <f>IFERROR(VLOOKUP(B34, '2014q1'!A$1:C$399,3,),0)</f>
        <v>56449</v>
      </c>
      <c r="S34">
        <f>IFERROR(VLOOKUP(B34, '2014q2'!A$1:C$399,3,),0)</f>
        <v>56898</v>
      </c>
      <c r="T34">
        <f>IFERROR(VLOOKUP(B34, '2014q3'!A$1:C$399,3,),0)</f>
        <v>57249</v>
      </c>
      <c r="U34">
        <f>IFERROR(VLOOKUP(B34, '2014q1'!A$1:C$399,3,),0)</f>
        <v>56449</v>
      </c>
      <c r="V34">
        <f>IFERROR(VLOOKUP(B34, '2014q2'!A$1:C$399,3,),0)</f>
        <v>56898</v>
      </c>
      <c r="W34">
        <f>IFERROR(VLOOKUP(B34, '2015q2'!A$1:C$399,3,),0)</f>
        <v>59188</v>
      </c>
      <c r="X34" t="str">
        <f t="shared" si="1"/>
        <v>88</v>
      </c>
      <c r="Y34">
        <f>IFERROR(VLOOKUP(B34, 'c2013q4'!A$1:E$399,4,),0) + IFERROR(VLOOKUP(B34, 'c2014q1'!A$1:E$399,4,),0) + IFERROR(VLOOKUP(B34, 'c2014q2'!A$1:E$399,4,),0) + IFERROR(VLOOKUP(B34, 'c2014q3'!A$1:E$399,4,),0) + IFERROR(VLOOKUP(B34, 'c2014q4'!A$1:E$399,4,),0)</f>
        <v>88</v>
      </c>
      <c r="Z34">
        <f>IFERROR(VLOOKUP(B34, 'c2013q4'!A$1:E$399,4,),0)</f>
        <v>48</v>
      </c>
      <c r="AA34">
        <f>IFERROR(VLOOKUP(B34, 'c2014q1'!A$1:E$399,4,),0) + IFERROR(VLOOKUP(B34, 'c2014q2'!A$1:E$399,4,),0) + IFERROR(VLOOKUP(B34, 'c2014q3'!A$1:E$399,4,),0) + IFERROR(VLOOKUP(B34, 'c2014q4'!A$1:E$399,4,),0)</f>
        <v>40</v>
      </c>
      <c r="AB34">
        <f t="shared" si="2"/>
        <v>14.9</v>
      </c>
      <c r="AC34">
        <f t="shared" si="3"/>
        <v>66</v>
      </c>
      <c r="AD34" s="62">
        <f t="shared" si="4"/>
        <v>2</v>
      </c>
      <c r="AE34" t="str">
        <f t="shared" si="5"/>
        <v>f</v>
      </c>
    </row>
    <row r="35" spans="1:31" x14ac:dyDescent="0.25">
      <c r="A35">
        <v>34</v>
      </c>
      <c r="B35" t="s">
        <v>239</v>
      </c>
      <c r="C35" t="str">
        <f>IFERROR(VLOOKUP(B35,addresses!A$2:I$1997, 3, FALSE), "")</f>
        <v>816 A1A North, Suite 302</v>
      </c>
      <c r="D35" t="str">
        <f>IFERROR(VLOOKUP(B35,addresses!A$2:I$1997, 5, FALSE), "")</f>
        <v>Ponte Vedra Beach</v>
      </c>
      <c r="E35" t="str">
        <f>IFERROR(VLOOKUP(B35,addresses!A$2:I$1997, 7, FALSE),"")</f>
        <v>FL</v>
      </c>
      <c r="F35">
        <f>IFERROR(VLOOKUP(B35,addresses!A$2:I$1997, 8, FALSE),"")</f>
        <v>32082</v>
      </c>
      <c r="G35" t="str">
        <f>IFERROR(VLOOKUP(B35,addresses!A$2:I$1997, 9, FALSE),"")</f>
        <v>877-900-3971-</v>
      </c>
      <c r="I35" s="62" t="str">
        <f>VLOOKUP(IFERROR(VLOOKUP(B35, Weiss!A$1:L$399,12,FALSE),"NR"), RatingsLU!A$5:B$30, 2, FALSE)</f>
        <v>D+</v>
      </c>
      <c r="J35" s="62">
        <f>VLOOKUP(I35,RatingsLU!B$5:C$30,2,)</f>
        <v>10</v>
      </c>
      <c r="K35" s="62" t="str">
        <f>VLOOKUP(IFERROR(VLOOKUP(B35, Demotech!A$3:F$400, 6,FALSE), "NR"), RatingsLU!K$5:M$30, 2, FALSE)</f>
        <v>A</v>
      </c>
      <c r="L35" s="62">
        <f>VLOOKUP(K35,RatingsLU!L$5:M$30,2,)</f>
        <v>3</v>
      </c>
      <c r="M35" s="62" t="str">
        <f>VLOOKUP(IFERROR(VLOOKUP(B35, AMBest!A$1:L$399,3,FALSE),"NR"), RatingsLU!F$5:G$100, 2, FALSE)</f>
        <v>NR</v>
      </c>
      <c r="N35" s="62">
        <f>VLOOKUP(M35, RatingsLU!G$5:H$100, 2, FALSE)</f>
        <v>33</v>
      </c>
      <c r="O35">
        <f>IFERROR(VLOOKUP(B35, '2015q2'!A$1:C$399,3,),0)</f>
        <v>58639</v>
      </c>
      <c r="P35" t="str">
        <f t="shared" si="0"/>
        <v>58,639</v>
      </c>
      <c r="Q35">
        <f>IFERROR(VLOOKUP(B35, '2013q4'!A$1:C$399,3,),0)</f>
        <v>63172</v>
      </c>
      <c r="R35">
        <f>IFERROR(VLOOKUP(B35, '2014q1'!A$1:C$399,3,),0)</f>
        <v>62726</v>
      </c>
      <c r="S35">
        <f>IFERROR(VLOOKUP(B35, '2014q2'!A$1:C$399,3,),0)</f>
        <v>61349</v>
      </c>
      <c r="T35">
        <f>IFERROR(VLOOKUP(B35, '2014q3'!A$1:C$399,3,),0)</f>
        <v>61164</v>
      </c>
      <c r="U35">
        <f>IFERROR(VLOOKUP(B35, '2014q1'!A$1:C$399,3,),0)</f>
        <v>62726</v>
      </c>
      <c r="V35">
        <f>IFERROR(VLOOKUP(B35, '2014q2'!A$1:C$399,3,),0)</f>
        <v>61349</v>
      </c>
      <c r="W35">
        <f>IFERROR(VLOOKUP(B35, '2015q2'!A$1:C$399,3,),0)</f>
        <v>58639</v>
      </c>
      <c r="X35" t="str">
        <f t="shared" si="1"/>
        <v>157</v>
      </c>
      <c r="Y35">
        <f>IFERROR(VLOOKUP(B35, 'c2013q4'!A$1:E$399,4,),0) + IFERROR(VLOOKUP(B35, 'c2014q1'!A$1:E$399,4,),0) + IFERROR(VLOOKUP(B35, 'c2014q2'!A$1:E$399,4,),0) + IFERROR(VLOOKUP(B35, 'c2014q3'!A$1:E$399,4,),0) + IFERROR(VLOOKUP(B35, 'c2014q4'!A$1:E$399,4,),0)</f>
        <v>157</v>
      </c>
      <c r="Z35">
        <f>IFERROR(VLOOKUP(B35, 'c2013q4'!A$1:E$399,4,),0)</f>
        <v>112</v>
      </c>
      <c r="AA35">
        <f>IFERROR(VLOOKUP(B35, 'c2014q1'!A$1:E$399,4,),0) + IFERROR(VLOOKUP(B35, 'c2014q2'!A$1:E$399,4,),0) + IFERROR(VLOOKUP(B35, 'c2014q3'!A$1:E$399,4,),0) + IFERROR(VLOOKUP(B35, 'c2014q4'!A$1:E$399,4,),0)</f>
        <v>45</v>
      </c>
      <c r="AB35">
        <f t="shared" si="2"/>
        <v>26.8</v>
      </c>
      <c r="AC35">
        <f t="shared" si="3"/>
        <v>89</v>
      </c>
      <c r="AD35" s="62">
        <f t="shared" si="4"/>
        <v>3</v>
      </c>
      <c r="AE35" t="str">
        <f t="shared" si="5"/>
        <v>f</v>
      </c>
    </row>
    <row r="36" spans="1:31" x14ac:dyDescent="0.25">
      <c r="A36">
        <v>35</v>
      </c>
      <c r="B36" t="s">
        <v>240</v>
      </c>
      <c r="C36" t="str">
        <f>IFERROR(VLOOKUP(B36,addresses!A$2:I$1997, 3, FALSE), "")</f>
        <v>7000 Midland Blvd</v>
      </c>
      <c r="D36" t="str">
        <f>IFERROR(VLOOKUP(B36,addresses!A$2:I$1997, 5, FALSE), "")</f>
        <v>Amelia</v>
      </c>
      <c r="E36" t="str">
        <f>IFERROR(VLOOKUP(B36,addresses!A$2:I$1997, 7, FALSE),"")</f>
        <v>OH</v>
      </c>
      <c r="F36" t="str">
        <f>IFERROR(VLOOKUP(B36,addresses!A$2:I$1997, 8, FALSE),"")</f>
        <v>45102-2607</v>
      </c>
      <c r="G36" t="str">
        <f>IFERROR(VLOOKUP(B36,addresses!A$2:I$1997, 9, FALSE),"")</f>
        <v>800-543-2644-6771</v>
      </c>
      <c r="I36" s="62" t="str">
        <f>VLOOKUP(IFERROR(VLOOKUP(B36, Weiss!A$1:L$399,12,FALSE),"NR"), RatingsLU!A$5:B$30, 2, FALSE)</f>
        <v>C</v>
      </c>
      <c r="J36" s="62">
        <f>VLOOKUP(I36,RatingsLU!B$5:C$30,2,)</f>
        <v>8</v>
      </c>
      <c r="K36" s="62" t="str">
        <f>VLOOKUP(IFERROR(VLOOKUP(B36, Demotech!A$3:F$400, 6,FALSE), "NR"), RatingsLU!K$5:M$30, 2, FALSE)</f>
        <v>NR</v>
      </c>
      <c r="L36" s="62">
        <f>VLOOKUP(K36,RatingsLU!L$5:M$30,2,)</f>
        <v>7</v>
      </c>
      <c r="M36" s="62" t="str">
        <f>VLOOKUP(IFERROR(VLOOKUP(B36, AMBest!A$1:L$399,3,FALSE),"NR"), RatingsLU!F$5:G$100, 2, FALSE)</f>
        <v>A+</v>
      </c>
      <c r="N36" s="62">
        <f>VLOOKUP(M36, RatingsLU!G$5:H$100, 2, FALSE)</f>
        <v>3</v>
      </c>
      <c r="O36">
        <f>IFERROR(VLOOKUP(B36, '2015q2'!A$1:C$399,3,),0)</f>
        <v>58414</v>
      </c>
      <c r="P36" t="str">
        <f t="shared" si="0"/>
        <v>58,414</v>
      </c>
      <c r="Q36">
        <f>IFERROR(VLOOKUP(B36, '2013q4'!A$1:C$399,3,),0)</f>
        <v>47856</v>
      </c>
      <c r="R36">
        <f>IFERROR(VLOOKUP(B36, '2014q1'!A$1:C$399,3,),0)</f>
        <v>48634</v>
      </c>
      <c r="S36">
        <f>IFERROR(VLOOKUP(B36, '2014q2'!A$1:C$399,3,),0)</f>
        <v>49697</v>
      </c>
      <c r="T36">
        <f>IFERROR(VLOOKUP(B36, '2014q3'!A$1:C$399,3,),0)</f>
        <v>51243</v>
      </c>
      <c r="U36">
        <f>IFERROR(VLOOKUP(B36, '2014q1'!A$1:C$399,3,),0)</f>
        <v>48634</v>
      </c>
      <c r="V36">
        <f>IFERROR(VLOOKUP(B36, '2014q2'!A$1:C$399,3,),0)</f>
        <v>49697</v>
      </c>
      <c r="W36">
        <f>IFERROR(VLOOKUP(B36, '2015q2'!A$1:C$399,3,),0)</f>
        <v>58414</v>
      </c>
      <c r="X36" t="str">
        <f t="shared" si="1"/>
        <v>5</v>
      </c>
      <c r="Y36">
        <f>IFERROR(VLOOKUP(B36, 'c2013q4'!A$1:E$399,4,),0) + IFERROR(VLOOKUP(B36, 'c2014q1'!A$1:E$399,4,),0) + IFERROR(VLOOKUP(B36, 'c2014q2'!A$1:E$399,4,),0) + IFERROR(VLOOKUP(B36, 'c2014q3'!A$1:E$399,4,),0) + IFERROR(VLOOKUP(B36, 'c2014q4'!A$1:E$399,4,),0)</f>
        <v>5</v>
      </c>
      <c r="Z36">
        <f>IFERROR(VLOOKUP(B36, 'c2013q4'!A$1:E$399,4,),0)</f>
        <v>0</v>
      </c>
      <c r="AA36">
        <f>IFERROR(VLOOKUP(B36, 'c2014q1'!A$1:E$399,4,),0) + IFERROR(VLOOKUP(B36, 'c2014q2'!A$1:E$399,4,),0) + IFERROR(VLOOKUP(B36, 'c2014q3'!A$1:E$399,4,),0) + IFERROR(VLOOKUP(B36, 'c2014q4'!A$1:E$399,4,),0)</f>
        <v>5</v>
      </c>
      <c r="AB36">
        <f t="shared" si="2"/>
        <v>0.9</v>
      </c>
      <c r="AC36">
        <f t="shared" si="3"/>
        <v>18</v>
      </c>
      <c r="AD36" s="62">
        <f t="shared" si="4"/>
        <v>1</v>
      </c>
      <c r="AE36" t="str">
        <f t="shared" si="5"/>
        <v>f</v>
      </c>
    </row>
    <row r="37" spans="1:31" x14ac:dyDescent="0.25">
      <c r="A37">
        <v>36</v>
      </c>
      <c r="B37" t="s">
        <v>377</v>
      </c>
      <c r="C37" t="str">
        <f>IFERROR(VLOOKUP(B37,addresses!A$2:I$1997, 3, FALSE), "")</f>
        <v>9800 Fredericksburg Road</v>
      </c>
      <c r="D37" t="str">
        <f>IFERROR(VLOOKUP(B37,addresses!A$2:I$1997, 5, FALSE), "")</f>
        <v>San Antonio</v>
      </c>
      <c r="E37" t="str">
        <f>IFERROR(VLOOKUP(B37,addresses!A$2:I$1997, 7, FALSE),"")</f>
        <v>TX</v>
      </c>
      <c r="F37">
        <f>IFERROR(VLOOKUP(B37,addresses!A$2:I$1997, 8, FALSE),"")</f>
        <v>78288</v>
      </c>
      <c r="G37" t="str">
        <f>IFERROR(VLOOKUP(B37,addresses!A$2:I$1997, 9, FALSE),"")</f>
        <v>800-531-8111</v>
      </c>
      <c r="I37" s="62" t="str">
        <f>VLOOKUP(IFERROR(VLOOKUP(B37, Weiss!A$1:L$399,12,FALSE),"NR"), RatingsLU!A$5:B$30, 2, FALSE)</f>
        <v>A-</v>
      </c>
      <c r="J37" s="62">
        <f>VLOOKUP(I37,RatingsLU!B$5:C$30,2,)</f>
        <v>3</v>
      </c>
      <c r="K37" s="62" t="str">
        <f>VLOOKUP(IFERROR(VLOOKUP(B37, Demotech!A$3:F$400, 6,FALSE), "NR"), RatingsLU!K$5:M$30, 2, FALSE)</f>
        <v>NR</v>
      </c>
      <c r="L37" s="62">
        <f>VLOOKUP(K37,RatingsLU!L$5:M$30,2,)</f>
        <v>7</v>
      </c>
      <c r="M37" s="62" t="str">
        <f>VLOOKUP(IFERROR(VLOOKUP(B37, AMBest!A$1:L$399,3,FALSE),"NR"), RatingsLU!F$5:G$100, 2, FALSE)</f>
        <v>A++</v>
      </c>
      <c r="N37" s="62">
        <f>VLOOKUP(M37, RatingsLU!G$5:H$100, 2, FALSE)</f>
        <v>1</v>
      </c>
      <c r="O37">
        <f>IFERROR(VLOOKUP(B37, '2015q2'!A$1:C$399,3,),0)</f>
        <v>56278</v>
      </c>
      <c r="P37" t="str">
        <f t="shared" si="0"/>
        <v>56,278</v>
      </c>
      <c r="Q37">
        <f>IFERROR(VLOOKUP(B37, '2013q4'!A$1:C$399,3,),0)</f>
        <v>54776</v>
      </c>
      <c r="R37">
        <f>IFERROR(VLOOKUP(B37, '2014q1'!A$1:C$399,3,),0)</f>
        <v>53956</v>
      </c>
      <c r="S37">
        <f>IFERROR(VLOOKUP(B37, '2014q2'!A$1:C$399,3,),0)</f>
        <v>53589</v>
      </c>
      <c r="T37">
        <f>IFERROR(VLOOKUP(B37, '2014q3'!A$1:C$399,3,),0)</f>
        <v>53942</v>
      </c>
      <c r="U37">
        <f>IFERROR(VLOOKUP(B37, '2014q1'!A$1:C$399,3,),0)</f>
        <v>53956</v>
      </c>
      <c r="V37">
        <f>IFERROR(VLOOKUP(B37, '2014q2'!A$1:C$399,3,),0)</f>
        <v>53589</v>
      </c>
      <c r="W37">
        <f>IFERROR(VLOOKUP(B37, '2015q2'!A$1:C$399,3,),0)</f>
        <v>56278</v>
      </c>
      <c r="X37" t="str">
        <f t="shared" si="1"/>
        <v>83</v>
      </c>
      <c r="Y37">
        <f>IFERROR(VLOOKUP(B37, 'c2013q4'!A$1:E$399,4,),0) + IFERROR(VLOOKUP(B37, 'c2014q1'!A$1:E$399,4,),0) + IFERROR(VLOOKUP(B37, 'c2014q2'!A$1:E$399,4,),0) + IFERROR(VLOOKUP(B37, 'c2014q3'!A$1:E$399,4,),0) + IFERROR(VLOOKUP(B37, 'c2014q4'!A$1:E$399,4,),0)</f>
        <v>83</v>
      </c>
      <c r="Z37">
        <f>IFERROR(VLOOKUP(B37, 'c2013q4'!A$1:E$399,4,),0)</f>
        <v>47</v>
      </c>
      <c r="AA37">
        <f>IFERROR(VLOOKUP(B37, 'c2014q1'!A$1:E$399,4,),0) + IFERROR(VLOOKUP(B37, 'c2014q2'!A$1:E$399,4,),0) + IFERROR(VLOOKUP(B37, 'c2014q3'!A$1:E$399,4,),0) + IFERROR(VLOOKUP(B37, 'c2014q4'!A$1:E$399,4,),0)</f>
        <v>36</v>
      </c>
      <c r="AB37">
        <f t="shared" si="2"/>
        <v>14.7</v>
      </c>
      <c r="AC37">
        <f t="shared" si="3"/>
        <v>65</v>
      </c>
      <c r="AD37" s="62">
        <f t="shared" si="4"/>
        <v>2</v>
      </c>
      <c r="AE37" t="str">
        <f t="shared" si="5"/>
        <v>f</v>
      </c>
    </row>
    <row r="38" spans="1:31" x14ac:dyDescent="0.25">
      <c r="A38">
        <v>37</v>
      </c>
      <c r="B38" t="s">
        <v>241</v>
      </c>
      <c r="C38" t="str">
        <f>IFERROR(VLOOKUP(B38,addresses!A$2:I$1997, 3, FALSE), "")</f>
        <v>7785 66Th Streeet</v>
      </c>
      <c r="D38" t="str">
        <f>IFERROR(VLOOKUP(B38,addresses!A$2:I$1997, 5, FALSE), "")</f>
        <v>Pinellas Park</v>
      </c>
      <c r="E38" t="str">
        <f>IFERROR(VLOOKUP(B38,addresses!A$2:I$1997, 7, FALSE),"")</f>
        <v>FL</v>
      </c>
      <c r="F38">
        <f>IFERROR(VLOOKUP(B38,addresses!A$2:I$1997, 8, FALSE),"")</f>
        <v>33781</v>
      </c>
      <c r="G38" t="str">
        <f>IFERROR(VLOOKUP(B38,addresses!A$2:I$1997, 9, FALSE),"")</f>
        <v>727-561-0013-</v>
      </c>
      <c r="I38" s="62" t="str">
        <f>VLOOKUP(IFERROR(VLOOKUP(B38, Weiss!A$1:L$399,12,FALSE),"NR"), RatingsLU!A$5:B$30, 2, FALSE)</f>
        <v>C-</v>
      </c>
      <c r="J38" s="62">
        <f>VLOOKUP(I38,RatingsLU!B$5:C$30,2,)</f>
        <v>9</v>
      </c>
      <c r="K38" s="62" t="str">
        <f>VLOOKUP(IFERROR(VLOOKUP(B38, Demotech!A$3:F$400, 6,FALSE), "NR"), RatingsLU!K$5:M$30, 2, FALSE)</f>
        <v>A</v>
      </c>
      <c r="L38" s="62">
        <f>VLOOKUP(K38,RatingsLU!L$5:M$30,2,)</f>
        <v>3</v>
      </c>
      <c r="M38" s="62" t="str">
        <f>VLOOKUP(IFERROR(VLOOKUP(B38, AMBest!A$1:L$399,3,FALSE),"NR"), RatingsLU!F$5:G$100, 2, FALSE)</f>
        <v>NR</v>
      </c>
      <c r="N38" s="62">
        <f>VLOOKUP(M38, RatingsLU!G$5:H$100, 2, FALSE)</f>
        <v>33</v>
      </c>
      <c r="O38">
        <f>IFERROR(VLOOKUP(B38, '2015q2'!A$1:C$399,3,),0)</f>
        <v>55326</v>
      </c>
      <c r="P38" t="str">
        <f t="shared" si="0"/>
        <v>55,326</v>
      </c>
      <c r="Q38">
        <f>IFERROR(VLOOKUP(B38, '2013q4'!A$1:C$399,3,),0)</f>
        <v>49376</v>
      </c>
      <c r="R38">
        <f>IFERROR(VLOOKUP(B38, '2014q1'!A$1:C$399,3,),0)</f>
        <v>50725</v>
      </c>
      <c r="S38">
        <f>IFERROR(VLOOKUP(B38, '2014q2'!A$1:C$399,3,),0)</f>
        <v>52407</v>
      </c>
      <c r="T38">
        <f>IFERROR(VLOOKUP(B38, '2014q3'!A$1:C$399,3,),0)</f>
        <v>53316</v>
      </c>
      <c r="U38">
        <f>IFERROR(VLOOKUP(B38, '2014q1'!A$1:C$399,3,),0)</f>
        <v>50725</v>
      </c>
      <c r="V38">
        <f>IFERROR(VLOOKUP(B38, '2014q2'!A$1:C$399,3,),0)</f>
        <v>52407</v>
      </c>
      <c r="W38">
        <f>IFERROR(VLOOKUP(B38, '2015q2'!A$1:C$399,3,),0)</f>
        <v>55326</v>
      </c>
      <c r="X38" t="str">
        <f t="shared" si="1"/>
        <v>100</v>
      </c>
      <c r="Y38">
        <f>IFERROR(VLOOKUP(B38, 'c2013q4'!A$1:E$399,4,),0) + IFERROR(VLOOKUP(B38, 'c2014q1'!A$1:E$399,4,),0) + IFERROR(VLOOKUP(B38, 'c2014q2'!A$1:E$399,4,),0) + IFERROR(VLOOKUP(B38, 'c2014q3'!A$1:E$399,4,),0) + IFERROR(VLOOKUP(B38, 'c2014q4'!A$1:E$399,4,),0)</f>
        <v>100</v>
      </c>
      <c r="Z38">
        <f>IFERROR(VLOOKUP(B38, 'c2013q4'!A$1:E$399,4,),0)</f>
        <v>68</v>
      </c>
      <c r="AA38">
        <f>IFERROR(VLOOKUP(B38, 'c2014q1'!A$1:E$399,4,),0) + IFERROR(VLOOKUP(B38, 'c2014q2'!A$1:E$399,4,),0) + IFERROR(VLOOKUP(B38, 'c2014q3'!A$1:E$399,4,),0) + IFERROR(VLOOKUP(B38, 'c2014q4'!A$1:E$399,4,),0)</f>
        <v>32</v>
      </c>
      <c r="AB38">
        <f t="shared" si="2"/>
        <v>18.100000000000001</v>
      </c>
      <c r="AC38">
        <f t="shared" si="3"/>
        <v>74</v>
      </c>
      <c r="AD38" s="62">
        <f t="shared" si="4"/>
        <v>3</v>
      </c>
      <c r="AE38" t="str">
        <f t="shared" si="5"/>
        <v>f</v>
      </c>
    </row>
    <row r="39" spans="1:31" x14ac:dyDescent="0.25">
      <c r="A39">
        <v>38</v>
      </c>
      <c r="B39" t="s">
        <v>242</v>
      </c>
      <c r="C39" t="str">
        <f>IFERROR(VLOOKUP(B39,addresses!A$2:I$1997, 3, FALSE), "")</f>
        <v>1000 112Th Circle North; Suite 1400</v>
      </c>
      <c r="D39" t="str">
        <f>IFERROR(VLOOKUP(B39,addresses!A$2:I$1997, 5, FALSE), "")</f>
        <v>Saint Petersburg</v>
      </c>
      <c r="E39" t="str">
        <f>IFERROR(VLOOKUP(B39,addresses!A$2:I$1997, 7, FALSE),"")</f>
        <v>FL</v>
      </c>
      <c r="F39">
        <f>IFERROR(VLOOKUP(B39,addresses!A$2:I$1997, 8, FALSE),"")</f>
        <v>33716</v>
      </c>
      <c r="G39" t="str">
        <f>IFERROR(VLOOKUP(B39,addresses!A$2:I$1997, 9, FALSE),"")</f>
        <v>727-202-1480-</v>
      </c>
      <c r="I39" s="62" t="str">
        <f>VLOOKUP(IFERROR(VLOOKUP(B39, Weiss!A$1:L$399,12,FALSE),"NR"), RatingsLU!A$5:B$30, 2, FALSE)</f>
        <v>NR</v>
      </c>
      <c r="J39" s="62">
        <f>VLOOKUP(I39,RatingsLU!B$5:C$30,2,)</f>
        <v>13</v>
      </c>
      <c r="K39" s="62" t="str">
        <f>VLOOKUP(IFERROR(VLOOKUP(B39, Demotech!A$3:F$400, 6,FALSE), "NR"), RatingsLU!K$5:M$30, 2, FALSE)</f>
        <v>A</v>
      </c>
      <c r="L39" s="62">
        <f>VLOOKUP(K39,RatingsLU!L$5:M$30,2,)</f>
        <v>3</v>
      </c>
      <c r="M39" s="62" t="str">
        <f>VLOOKUP(IFERROR(VLOOKUP(B39, AMBest!A$1:L$399,3,FALSE),"NR"), RatingsLU!F$5:G$100, 2, FALSE)</f>
        <v>NR</v>
      </c>
      <c r="N39" s="62">
        <f>VLOOKUP(M39, RatingsLU!G$5:H$100, 2, FALSE)</f>
        <v>33</v>
      </c>
      <c r="O39">
        <f>IFERROR(VLOOKUP(B39, '2015q2'!A$1:C$399,3,),0)</f>
        <v>52955</v>
      </c>
      <c r="P39" t="str">
        <f t="shared" si="0"/>
        <v>52,955</v>
      </c>
      <c r="Q39">
        <f>IFERROR(VLOOKUP(B39, '2013q4'!A$1:C$399,3,),0)</f>
        <v>0</v>
      </c>
      <c r="R39">
        <f>IFERROR(VLOOKUP(B39, '2014q1'!A$1:C$399,3,),0)</f>
        <v>0</v>
      </c>
      <c r="S39">
        <f>IFERROR(VLOOKUP(B39, '2014q2'!A$1:C$399,3,),0)</f>
        <v>0</v>
      </c>
      <c r="T39">
        <f>IFERROR(VLOOKUP(B39, '2014q3'!A$1:C$399,3,),0)</f>
        <v>0</v>
      </c>
      <c r="U39">
        <f>IFERROR(VLOOKUP(B39, '2014q1'!A$1:C$399,3,),0)</f>
        <v>0</v>
      </c>
      <c r="V39">
        <f>IFERROR(VLOOKUP(B39, '2014q2'!A$1:C$399,3,),0)</f>
        <v>0</v>
      </c>
      <c r="W39">
        <f>IFERROR(VLOOKUP(B39, '2015q2'!A$1:C$399,3,),0)</f>
        <v>52955</v>
      </c>
      <c r="X39" t="str">
        <f t="shared" si="1"/>
        <v>0</v>
      </c>
      <c r="Y39">
        <f>IFERROR(VLOOKUP(B39, 'c2013q4'!A$1:E$399,4,),0) + IFERROR(VLOOKUP(B39, 'c2014q1'!A$1:E$399,4,),0) + IFERROR(VLOOKUP(B39, 'c2014q2'!A$1:E$399,4,),0) + IFERROR(VLOOKUP(B39, 'c2014q3'!A$1:E$399,4,),0) + IFERROR(VLOOKUP(B39, 'c2014q4'!A$1:E$399,4,),0)</f>
        <v>0</v>
      </c>
      <c r="Z39">
        <f>IFERROR(VLOOKUP(B39, 'c2013q4'!A$1:E$399,4,),0)</f>
        <v>0</v>
      </c>
      <c r="AA39">
        <f>IFERROR(VLOOKUP(B39, 'c2014q1'!A$1:E$399,4,),0) + IFERROR(VLOOKUP(B39, 'c2014q2'!A$1:E$399,4,),0) + IFERROR(VLOOKUP(B39, 'c2014q3'!A$1:E$399,4,),0) + IFERROR(VLOOKUP(B39, 'c2014q4'!A$1:E$399,4,),0)</f>
        <v>0</v>
      </c>
      <c r="AB39">
        <f t="shared" si="2"/>
        <v>0</v>
      </c>
      <c r="AC39">
        <f t="shared" si="3"/>
        <v>0</v>
      </c>
      <c r="AD39" s="62">
        <f t="shared" si="4"/>
        <v>1</v>
      </c>
      <c r="AE39" t="str">
        <f t="shared" si="5"/>
        <v>f</v>
      </c>
    </row>
    <row r="40" spans="1:31" x14ac:dyDescent="0.25">
      <c r="A40">
        <v>39</v>
      </c>
      <c r="B40" t="s">
        <v>243</v>
      </c>
      <c r="C40" t="str">
        <f>IFERROR(VLOOKUP(B40,addresses!A$2:I$1997, 3, FALSE), "")</f>
        <v>101 Paramount Drive, Suite 220</v>
      </c>
      <c r="D40" t="str">
        <f>IFERROR(VLOOKUP(B40,addresses!A$2:I$1997, 5, FALSE), "")</f>
        <v>Sarasota</v>
      </c>
      <c r="E40" t="str">
        <f>IFERROR(VLOOKUP(B40,addresses!A$2:I$1997, 7, FALSE),"")</f>
        <v>FL</v>
      </c>
      <c r="F40">
        <f>IFERROR(VLOOKUP(B40,addresses!A$2:I$1997, 8, FALSE),"")</f>
        <v>34232</v>
      </c>
      <c r="G40" t="str">
        <f>IFERROR(VLOOKUP(B40,addresses!A$2:I$1997, 9, FALSE),"")</f>
        <v>941-378-8851-6921</v>
      </c>
      <c r="I40" s="62" t="str">
        <f>VLOOKUP(IFERROR(VLOOKUP(B40, Weiss!A$1:L$399,12,FALSE),"NR"), RatingsLU!A$5:B$30, 2, FALSE)</f>
        <v>C</v>
      </c>
      <c r="J40" s="62">
        <f>VLOOKUP(I40,RatingsLU!B$5:C$30,2,)</f>
        <v>8</v>
      </c>
      <c r="K40" s="62" t="str">
        <f>VLOOKUP(IFERROR(VLOOKUP(B40, Demotech!A$3:F$400, 6,FALSE), "NR"), RatingsLU!K$5:M$30, 2, FALSE)</f>
        <v>A</v>
      </c>
      <c r="L40" s="62">
        <f>VLOOKUP(K40,RatingsLU!L$5:M$30,2,)</f>
        <v>3</v>
      </c>
      <c r="M40" s="62" t="str">
        <f>VLOOKUP(IFERROR(VLOOKUP(B40, AMBest!A$1:L$399,3,FALSE),"NR"), RatingsLU!F$5:G$100, 2, FALSE)</f>
        <v>NR</v>
      </c>
      <c r="N40" s="62">
        <f>VLOOKUP(M40, RatingsLU!G$5:H$100, 2, FALSE)</f>
        <v>33</v>
      </c>
      <c r="O40">
        <f>IFERROR(VLOOKUP(B40, '2015q2'!A$1:C$399,3,),0)</f>
        <v>52689</v>
      </c>
      <c r="P40" t="str">
        <f t="shared" si="0"/>
        <v>52,689</v>
      </c>
      <c r="Q40">
        <f>IFERROR(VLOOKUP(B40, '2013q4'!A$1:C$399,3,),0)</f>
        <v>58473</v>
      </c>
      <c r="R40">
        <f>IFERROR(VLOOKUP(B40, '2014q1'!A$1:C$399,3,),0)</f>
        <v>56062</v>
      </c>
      <c r="S40">
        <f>IFERROR(VLOOKUP(B40, '2014q2'!A$1:C$399,3,),0)</f>
        <v>53356</v>
      </c>
      <c r="T40">
        <f>IFERROR(VLOOKUP(B40, '2014q3'!A$1:C$399,3,),0)</f>
        <v>51751</v>
      </c>
      <c r="U40">
        <f>IFERROR(VLOOKUP(B40, '2014q1'!A$1:C$399,3,),0)</f>
        <v>56062</v>
      </c>
      <c r="V40">
        <f>IFERROR(VLOOKUP(B40, '2014q2'!A$1:C$399,3,),0)</f>
        <v>53356</v>
      </c>
      <c r="W40">
        <f>IFERROR(VLOOKUP(B40, '2015q2'!A$1:C$399,3,),0)</f>
        <v>52689</v>
      </c>
      <c r="X40" t="str">
        <f t="shared" si="1"/>
        <v>108</v>
      </c>
      <c r="Y40">
        <f>IFERROR(VLOOKUP(B40, 'c2013q4'!A$1:E$399,4,),0) + IFERROR(VLOOKUP(B40, 'c2014q1'!A$1:E$399,4,),0) + IFERROR(VLOOKUP(B40, 'c2014q2'!A$1:E$399,4,),0) + IFERROR(VLOOKUP(B40, 'c2014q3'!A$1:E$399,4,),0) + IFERROR(VLOOKUP(B40, 'c2014q4'!A$1:E$399,4,),0)</f>
        <v>108</v>
      </c>
      <c r="Z40">
        <f>IFERROR(VLOOKUP(B40, 'c2013q4'!A$1:E$399,4,),0)</f>
        <v>50</v>
      </c>
      <c r="AA40">
        <f>IFERROR(VLOOKUP(B40, 'c2014q1'!A$1:E$399,4,),0) + IFERROR(VLOOKUP(B40, 'c2014q2'!A$1:E$399,4,),0) + IFERROR(VLOOKUP(B40, 'c2014q3'!A$1:E$399,4,),0) + IFERROR(VLOOKUP(B40, 'c2014q4'!A$1:E$399,4,),0)</f>
        <v>58</v>
      </c>
      <c r="AB40">
        <f t="shared" si="2"/>
        <v>20.5</v>
      </c>
      <c r="AC40">
        <f t="shared" si="3"/>
        <v>79</v>
      </c>
      <c r="AD40" s="62">
        <f t="shared" si="4"/>
        <v>3</v>
      </c>
      <c r="AE40" t="str">
        <f t="shared" si="5"/>
        <v>f</v>
      </c>
    </row>
    <row r="41" spans="1:31" x14ac:dyDescent="0.25">
      <c r="A41">
        <v>40</v>
      </c>
      <c r="B41" t="s">
        <v>244</v>
      </c>
      <c r="C41" t="str">
        <f>IFERROR(VLOOKUP(B41,addresses!A$2:I$1997, 3, FALSE), "")</f>
        <v>12640 Telecom Dr</v>
      </c>
      <c r="D41" t="str">
        <f>IFERROR(VLOOKUP(B41,addresses!A$2:I$1997, 5, FALSE), "")</f>
        <v>Temple Terrace</v>
      </c>
      <c r="E41" t="str">
        <f>IFERROR(VLOOKUP(B41,addresses!A$2:I$1997, 7, FALSE),"")</f>
        <v>FL</v>
      </c>
      <c r="F41">
        <f>IFERROR(VLOOKUP(B41,addresses!A$2:I$1997, 8, FALSE),"")</f>
        <v>33637</v>
      </c>
      <c r="G41" t="str">
        <f>IFERROR(VLOOKUP(B41,addresses!A$2:I$1997, 9, FALSE),"")</f>
        <v>813-435-6379-</v>
      </c>
      <c r="I41" s="62" t="str">
        <f>VLOOKUP(IFERROR(VLOOKUP(B41, Weiss!A$1:L$399,12,FALSE),"NR"), RatingsLU!A$5:B$30, 2, FALSE)</f>
        <v>B-</v>
      </c>
      <c r="J41" s="62">
        <f>VLOOKUP(I41,RatingsLU!B$5:C$30,2,)</f>
        <v>6</v>
      </c>
      <c r="K41" s="62" t="str">
        <f>VLOOKUP(IFERROR(VLOOKUP(B41, Demotech!A$3:F$400, 6,FALSE), "NR"), RatingsLU!K$5:M$30, 2, FALSE)</f>
        <v>A</v>
      </c>
      <c r="L41" s="62">
        <f>VLOOKUP(K41,RatingsLU!L$5:M$30,2,)</f>
        <v>3</v>
      </c>
      <c r="M41" s="62" t="str">
        <f>VLOOKUP(IFERROR(VLOOKUP(B41, AMBest!A$1:L$399,3,FALSE),"NR"), RatingsLU!F$5:G$100, 2, FALSE)</f>
        <v>B</v>
      </c>
      <c r="N41" s="62">
        <f>VLOOKUP(M41, RatingsLU!G$5:H$100, 2, FALSE)</f>
        <v>13</v>
      </c>
      <c r="O41">
        <f>IFERROR(VLOOKUP(B41, '2015q2'!A$1:C$399,3,),0)</f>
        <v>50691</v>
      </c>
      <c r="P41" t="str">
        <f t="shared" si="0"/>
        <v>50,691</v>
      </c>
      <c r="Q41">
        <f>IFERROR(VLOOKUP(B41, '2013q4'!A$1:C$399,3,),0)</f>
        <v>0</v>
      </c>
      <c r="R41">
        <f>IFERROR(VLOOKUP(B41, '2014q1'!A$1:C$399,3,),0)</f>
        <v>31068</v>
      </c>
      <c r="S41">
        <f>IFERROR(VLOOKUP(B41, '2014q2'!A$1:C$399,3,),0)</f>
        <v>30113</v>
      </c>
      <c r="T41">
        <f>IFERROR(VLOOKUP(B41, '2014q3'!A$1:C$399,3,),0)</f>
        <v>27877</v>
      </c>
      <c r="U41">
        <f>IFERROR(VLOOKUP(B41, '2014q1'!A$1:C$399,3,),0)</f>
        <v>31068</v>
      </c>
      <c r="V41">
        <f>IFERROR(VLOOKUP(B41, '2014q2'!A$1:C$399,3,),0)</f>
        <v>30113</v>
      </c>
      <c r="W41">
        <f>IFERROR(VLOOKUP(B41, '2015q2'!A$1:C$399,3,),0)</f>
        <v>50691</v>
      </c>
      <c r="X41" t="str">
        <f t="shared" si="1"/>
        <v>6</v>
      </c>
      <c r="Y41">
        <f>IFERROR(VLOOKUP(B41, 'c2013q4'!A$1:E$399,4,),0) + IFERROR(VLOOKUP(B41, 'c2014q1'!A$1:E$399,4,),0) + IFERROR(VLOOKUP(B41, 'c2014q2'!A$1:E$399,4,),0) + IFERROR(VLOOKUP(B41, 'c2014q3'!A$1:E$399,4,),0) + IFERROR(VLOOKUP(B41, 'c2014q4'!A$1:E$399,4,),0)</f>
        <v>6</v>
      </c>
      <c r="Z41">
        <f>IFERROR(VLOOKUP(B41, 'c2013q4'!A$1:E$399,4,),0)</f>
        <v>0</v>
      </c>
      <c r="AA41">
        <f>IFERROR(VLOOKUP(B41, 'c2014q1'!A$1:E$399,4,),0) + IFERROR(VLOOKUP(B41, 'c2014q2'!A$1:E$399,4,),0) + IFERROR(VLOOKUP(B41, 'c2014q3'!A$1:E$399,4,),0) + IFERROR(VLOOKUP(B41, 'c2014q4'!A$1:E$399,4,),0)</f>
        <v>6</v>
      </c>
      <c r="AB41">
        <f t="shared" si="2"/>
        <v>1.2</v>
      </c>
      <c r="AC41">
        <f t="shared" si="3"/>
        <v>19</v>
      </c>
      <c r="AD41" s="62">
        <f t="shared" si="4"/>
        <v>1</v>
      </c>
      <c r="AE41" t="str">
        <f t="shared" si="5"/>
        <v>f</v>
      </c>
    </row>
    <row r="42" spans="1:31" x14ac:dyDescent="0.25">
      <c r="A42">
        <v>41</v>
      </c>
      <c r="B42" t="s">
        <v>245</v>
      </c>
      <c r="C42" t="str">
        <f>IFERROR(VLOOKUP(B42,addresses!A$2:I$1997, 3, FALSE), "")</f>
        <v>7201 N.W. 11Th Place</v>
      </c>
      <c r="D42" t="str">
        <f>IFERROR(VLOOKUP(B42,addresses!A$2:I$1997, 5, FALSE), "")</f>
        <v>Gainesville</v>
      </c>
      <c r="E42" t="str">
        <f>IFERROR(VLOOKUP(B42,addresses!A$2:I$1997, 7, FALSE),"")</f>
        <v>FL</v>
      </c>
      <c r="F42">
        <f>IFERROR(VLOOKUP(B42,addresses!A$2:I$1997, 8, FALSE),"")</f>
        <v>32605</v>
      </c>
      <c r="G42" t="str">
        <f>IFERROR(VLOOKUP(B42,addresses!A$2:I$1997, 9, FALSE),"")</f>
        <v>352-333-1362</v>
      </c>
      <c r="I42" s="62" t="str">
        <f>VLOOKUP(IFERROR(VLOOKUP(B42, Weiss!A$1:L$399,12,FALSE),"NR"), RatingsLU!A$5:B$30, 2, FALSE)</f>
        <v>D</v>
      </c>
      <c r="J42" s="62">
        <f>VLOOKUP(I42,RatingsLU!B$5:C$30,2,)</f>
        <v>11</v>
      </c>
      <c r="K42" s="62" t="str">
        <f>VLOOKUP(IFERROR(VLOOKUP(B42, Demotech!A$3:F$400, 6,FALSE), "NR"), RatingsLU!K$5:M$30, 2, FALSE)</f>
        <v>A</v>
      </c>
      <c r="L42" s="62">
        <f>VLOOKUP(K42,RatingsLU!L$5:M$30,2,)</f>
        <v>3</v>
      </c>
      <c r="M42" s="62" t="str">
        <f>VLOOKUP(IFERROR(VLOOKUP(B42, AMBest!A$1:L$399,3,FALSE),"NR"), RatingsLU!F$5:G$100, 2, FALSE)</f>
        <v>NR</v>
      </c>
      <c r="N42" s="62">
        <f>VLOOKUP(M42, RatingsLU!G$5:H$100, 2, FALSE)</f>
        <v>33</v>
      </c>
      <c r="O42">
        <f>IFERROR(VLOOKUP(B42, '2015q2'!A$1:C$399,3,),0)</f>
        <v>49441</v>
      </c>
      <c r="P42" t="str">
        <f t="shared" si="0"/>
        <v>49,441</v>
      </c>
      <c r="Q42">
        <f>IFERROR(VLOOKUP(B42, '2013q4'!A$1:C$399,3,),0)</f>
        <v>39631</v>
      </c>
      <c r="R42">
        <f>IFERROR(VLOOKUP(B42, '2014q1'!A$1:C$399,3,),0)</f>
        <v>41643</v>
      </c>
      <c r="S42">
        <f>IFERROR(VLOOKUP(B42, '2014q2'!A$1:C$399,3,),0)</f>
        <v>43711</v>
      </c>
      <c r="T42">
        <f>IFERROR(VLOOKUP(B42, '2014q3'!A$1:C$399,3,),0)</f>
        <v>44494</v>
      </c>
      <c r="U42">
        <f>IFERROR(VLOOKUP(B42, '2014q1'!A$1:C$399,3,),0)</f>
        <v>41643</v>
      </c>
      <c r="V42">
        <f>IFERROR(VLOOKUP(B42, '2014q2'!A$1:C$399,3,),0)</f>
        <v>43711</v>
      </c>
      <c r="W42">
        <f>IFERROR(VLOOKUP(B42, '2015q2'!A$1:C$399,3,),0)</f>
        <v>49441</v>
      </c>
      <c r="X42" t="str">
        <f t="shared" si="1"/>
        <v>57</v>
      </c>
      <c r="Y42">
        <f>IFERROR(VLOOKUP(B42, 'c2013q4'!A$1:E$399,4,),0) + IFERROR(VLOOKUP(B42, 'c2014q1'!A$1:E$399,4,),0) + IFERROR(VLOOKUP(B42, 'c2014q2'!A$1:E$399,4,),0) + IFERROR(VLOOKUP(B42, 'c2014q3'!A$1:E$399,4,),0) + IFERROR(VLOOKUP(B42, 'c2014q4'!A$1:E$399,4,),0)</f>
        <v>57</v>
      </c>
      <c r="Z42">
        <f>IFERROR(VLOOKUP(B42, 'c2013q4'!A$1:E$399,4,),0)</f>
        <v>34</v>
      </c>
      <c r="AA42">
        <f>IFERROR(VLOOKUP(B42, 'c2014q1'!A$1:E$399,4,),0) + IFERROR(VLOOKUP(B42, 'c2014q2'!A$1:E$399,4,),0) + IFERROR(VLOOKUP(B42, 'c2014q3'!A$1:E$399,4,),0) + IFERROR(VLOOKUP(B42, 'c2014q4'!A$1:E$399,4,),0)</f>
        <v>23</v>
      </c>
      <c r="AB42">
        <f t="shared" si="2"/>
        <v>11.5</v>
      </c>
      <c r="AC42">
        <f t="shared" si="3"/>
        <v>53</v>
      </c>
      <c r="AD42" s="62">
        <f t="shared" si="4"/>
        <v>2</v>
      </c>
      <c r="AE42" t="str">
        <f t="shared" si="5"/>
        <v>f</v>
      </c>
    </row>
    <row r="43" spans="1:31" x14ac:dyDescent="0.25">
      <c r="A43">
        <v>42</v>
      </c>
      <c r="B43" t="s">
        <v>378</v>
      </c>
      <c r="C43" t="str">
        <f>IFERROR(VLOOKUP(B43,addresses!A$2:I$1997, 3, FALSE), "")</f>
        <v>7785 66Th Street</v>
      </c>
      <c r="D43" t="str">
        <f>IFERROR(VLOOKUP(B43,addresses!A$2:I$1997, 5, FALSE), "")</f>
        <v>Pinellas Park</v>
      </c>
      <c r="E43" t="str">
        <f>IFERROR(VLOOKUP(B43,addresses!A$2:I$1997, 7, FALSE),"")</f>
        <v>FL</v>
      </c>
      <c r="F43">
        <f>IFERROR(VLOOKUP(B43,addresses!A$2:I$1997, 8, FALSE),"")</f>
        <v>33781</v>
      </c>
      <c r="G43" t="str">
        <f>IFERROR(VLOOKUP(B43,addresses!A$2:I$1997, 9, FALSE),"")</f>
        <v>727-561-0013-</v>
      </c>
      <c r="I43" s="62" t="str">
        <f>VLOOKUP(IFERROR(VLOOKUP(B43, Weiss!A$1:L$399,12,FALSE),"NR"), RatingsLU!A$5:B$30, 2, FALSE)</f>
        <v>C</v>
      </c>
      <c r="J43" s="62">
        <f>VLOOKUP(I43,RatingsLU!B$5:C$30,2,)</f>
        <v>8</v>
      </c>
      <c r="K43" s="62" t="str">
        <f>VLOOKUP(IFERROR(VLOOKUP(B43, Demotech!A$3:F$400, 6,FALSE), "NR"), RatingsLU!K$5:M$30, 2, FALSE)</f>
        <v>A</v>
      </c>
      <c r="L43" s="62">
        <f>VLOOKUP(K43,RatingsLU!L$5:M$30,2,)</f>
        <v>3</v>
      </c>
      <c r="M43" s="62" t="str">
        <f>VLOOKUP(IFERROR(VLOOKUP(B43, AMBest!A$1:L$399,3,FALSE),"NR"), RatingsLU!F$5:G$100, 2, FALSE)</f>
        <v>NR</v>
      </c>
      <c r="N43" s="62">
        <f>VLOOKUP(M43, RatingsLU!G$5:H$100, 2, FALSE)</f>
        <v>33</v>
      </c>
      <c r="O43">
        <f>IFERROR(VLOOKUP(B43, '2015q2'!A$1:C$399,3,),0)</f>
        <v>45058</v>
      </c>
      <c r="P43" t="str">
        <f t="shared" si="0"/>
        <v>45,058</v>
      </c>
      <c r="Q43">
        <f>IFERROR(VLOOKUP(B43, '2013q4'!A$1:C$399,3,),0)</f>
        <v>36960</v>
      </c>
      <c r="R43">
        <f>IFERROR(VLOOKUP(B43, '2014q1'!A$1:C$399,3,),0)</f>
        <v>37750</v>
      </c>
      <c r="S43">
        <f>IFERROR(VLOOKUP(B43, '2014q2'!A$1:C$399,3,),0)</f>
        <v>39877</v>
      </c>
      <c r="T43">
        <f>IFERROR(VLOOKUP(B43, '2014q3'!A$1:C$399,3,),0)</f>
        <v>41434</v>
      </c>
      <c r="U43">
        <f>IFERROR(VLOOKUP(B43, '2014q1'!A$1:C$399,3,),0)</f>
        <v>37750</v>
      </c>
      <c r="V43">
        <f>IFERROR(VLOOKUP(B43, '2014q2'!A$1:C$399,3,),0)</f>
        <v>39877</v>
      </c>
      <c r="W43">
        <f>IFERROR(VLOOKUP(B43, '2015q2'!A$1:C$399,3,),0)</f>
        <v>45058</v>
      </c>
      <c r="X43" t="str">
        <f t="shared" si="1"/>
        <v>57</v>
      </c>
      <c r="Y43">
        <f>IFERROR(VLOOKUP(B43, 'c2013q4'!A$1:E$399,4,),0) + IFERROR(VLOOKUP(B43, 'c2014q1'!A$1:E$399,4,),0) + IFERROR(VLOOKUP(B43, 'c2014q2'!A$1:E$399,4,),0) + IFERROR(VLOOKUP(B43, 'c2014q3'!A$1:E$399,4,),0) + IFERROR(VLOOKUP(B43, 'c2014q4'!A$1:E$399,4,),0)</f>
        <v>57</v>
      </c>
      <c r="Z43">
        <f>IFERROR(VLOOKUP(B43, 'c2013q4'!A$1:E$399,4,),0)</f>
        <v>25</v>
      </c>
      <c r="AA43">
        <f>IFERROR(VLOOKUP(B43, 'c2014q1'!A$1:E$399,4,),0) + IFERROR(VLOOKUP(B43, 'c2014q2'!A$1:E$399,4,),0) + IFERROR(VLOOKUP(B43, 'c2014q3'!A$1:E$399,4,),0) + IFERROR(VLOOKUP(B43, 'c2014q4'!A$1:E$399,4,),0)</f>
        <v>32</v>
      </c>
      <c r="AB43">
        <f t="shared" si="2"/>
        <v>12.7</v>
      </c>
      <c r="AC43">
        <f t="shared" si="3"/>
        <v>56</v>
      </c>
      <c r="AD43" s="62">
        <f t="shared" si="4"/>
        <v>2</v>
      </c>
      <c r="AE43" t="str">
        <f t="shared" si="5"/>
        <v>f</v>
      </c>
    </row>
    <row r="44" spans="1:31" x14ac:dyDescent="0.25">
      <c r="A44">
        <v>43</v>
      </c>
      <c r="B44" t="s">
        <v>246</v>
      </c>
      <c r="C44" t="str">
        <f>IFERROR(VLOOKUP(B44,addresses!A$2:I$1997, 3, FALSE), "")</f>
        <v>2255 Killearn Center Boulevard,</v>
      </c>
      <c r="D44" t="str">
        <f>IFERROR(VLOOKUP(B44,addresses!A$2:I$1997, 5, FALSE), "")</f>
        <v>Tallahassee</v>
      </c>
      <c r="E44" t="str">
        <f>IFERROR(VLOOKUP(B44,addresses!A$2:I$1997, 7, FALSE),"")</f>
        <v>FL</v>
      </c>
      <c r="F44">
        <f>IFERROR(VLOOKUP(B44,addresses!A$2:I$1997, 8, FALSE),"")</f>
        <v>32309</v>
      </c>
      <c r="G44" t="str">
        <f>IFERROR(VLOOKUP(B44,addresses!A$2:I$1997, 9, FALSE),"")</f>
        <v>850-521-0742</v>
      </c>
      <c r="I44" s="62" t="str">
        <f>VLOOKUP(IFERROR(VLOOKUP(B44, Weiss!A$1:L$399,12,FALSE),"NR"), RatingsLU!A$5:B$30, 2, FALSE)</f>
        <v>D</v>
      </c>
      <c r="J44" s="62">
        <f>VLOOKUP(I44,RatingsLU!B$5:C$30,2,)</f>
        <v>11</v>
      </c>
      <c r="K44" s="62" t="str">
        <f>VLOOKUP(IFERROR(VLOOKUP(B44, Demotech!A$3:F$400, 6,FALSE), "NR"), RatingsLU!K$5:M$30, 2, FALSE)</f>
        <v>A</v>
      </c>
      <c r="L44" s="62">
        <f>VLOOKUP(K44,RatingsLU!L$5:M$30,2,)</f>
        <v>3</v>
      </c>
      <c r="M44" s="62" t="str">
        <f>VLOOKUP(IFERROR(VLOOKUP(B44, AMBest!A$1:L$399,3,FALSE),"NR"), RatingsLU!F$5:G$100, 2, FALSE)</f>
        <v>NR</v>
      </c>
      <c r="N44" s="62">
        <f>VLOOKUP(M44, RatingsLU!G$5:H$100, 2, FALSE)</f>
        <v>33</v>
      </c>
      <c r="O44">
        <f>IFERROR(VLOOKUP(B44, '2015q2'!A$1:C$399,3,),0)</f>
        <v>44281</v>
      </c>
      <c r="P44" t="str">
        <f t="shared" si="0"/>
        <v>44,281</v>
      </c>
      <c r="Q44">
        <f>IFERROR(VLOOKUP(B44, '2013q4'!A$1:C$399,3,),0)</f>
        <v>41991</v>
      </c>
      <c r="R44">
        <f>IFERROR(VLOOKUP(B44, '2014q1'!A$1:C$399,3,),0)</f>
        <v>41634</v>
      </c>
      <c r="S44">
        <f>IFERROR(VLOOKUP(B44, '2014q2'!A$1:C$399,3,),0)</f>
        <v>41614</v>
      </c>
      <c r="T44">
        <f>IFERROR(VLOOKUP(B44, '2014q3'!A$1:C$399,3,),0)</f>
        <v>41860</v>
      </c>
      <c r="U44">
        <f>IFERROR(VLOOKUP(B44, '2014q1'!A$1:C$399,3,),0)</f>
        <v>41634</v>
      </c>
      <c r="V44">
        <f>IFERROR(VLOOKUP(B44, '2014q2'!A$1:C$399,3,),0)</f>
        <v>41614</v>
      </c>
      <c r="W44">
        <f>IFERROR(VLOOKUP(B44, '2015q2'!A$1:C$399,3,),0)</f>
        <v>44281</v>
      </c>
      <c r="X44" t="str">
        <f t="shared" si="1"/>
        <v>40</v>
      </c>
      <c r="Y44">
        <f>IFERROR(VLOOKUP(B44, 'c2013q4'!A$1:E$399,4,),0) + IFERROR(VLOOKUP(B44, 'c2014q1'!A$1:E$399,4,),0) + IFERROR(VLOOKUP(B44, 'c2014q2'!A$1:E$399,4,),0) + IFERROR(VLOOKUP(B44, 'c2014q3'!A$1:E$399,4,),0) + IFERROR(VLOOKUP(B44, 'c2014q4'!A$1:E$399,4,),0)</f>
        <v>40</v>
      </c>
      <c r="Z44">
        <f>IFERROR(VLOOKUP(B44, 'c2013q4'!A$1:E$399,4,),0)</f>
        <v>0</v>
      </c>
      <c r="AA44">
        <f>IFERROR(VLOOKUP(B44, 'c2014q1'!A$1:E$399,4,),0) + IFERROR(VLOOKUP(B44, 'c2014q2'!A$1:E$399,4,),0) + IFERROR(VLOOKUP(B44, 'c2014q3'!A$1:E$399,4,),0) + IFERROR(VLOOKUP(B44, 'c2014q4'!A$1:E$399,4,),0)</f>
        <v>40</v>
      </c>
      <c r="AB44">
        <f t="shared" si="2"/>
        <v>9</v>
      </c>
      <c r="AC44">
        <f t="shared" si="3"/>
        <v>42</v>
      </c>
      <c r="AD44" s="62">
        <f t="shared" si="4"/>
        <v>2</v>
      </c>
      <c r="AE44" t="str">
        <f t="shared" si="5"/>
        <v>f</v>
      </c>
    </row>
    <row r="45" spans="1:31" x14ac:dyDescent="0.25">
      <c r="A45">
        <v>44</v>
      </c>
      <c r="B45" t="s">
        <v>247</v>
      </c>
      <c r="C45" t="str">
        <f>IFERROR(VLOOKUP(B45,addresses!A$2:I$1997, 3, FALSE), "")</f>
        <v>5700 S.W. 34Th Street</v>
      </c>
      <c r="D45" t="str">
        <f>IFERROR(VLOOKUP(B45,addresses!A$2:I$1997, 5, FALSE), "")</f>
        <v>Gainesville</v>
      </c>
      <c r="E45" t="str">
        <f>IFERROR(VLOOKUP(B45,addresses!A$2:I$1997, 7, FALSE),"")</f>
        <v>FL</v>
      </c>
      <c r="F45" t="str">
        <f>IFERROR(VLOOKUP(B45,addresses!A$2:I$1997, 8, FALSE),"")</f>
        <v>32608-5330</v>
      </c>
      <c r="G45" t="str">
        <f>IFERROR(VLOOKUP(B45,addresses!A$2:I$1997, 9, FALSE),"")</f>
        <v>352-374-1555</v>
      </c>
      <c r="I45" s="62" t="str">
        <f>VLOOKUP(IFERROR(VLOOKUP(B45, Weiss!A$1:L$399,12,FALSE),"NR"), RatingsLU!A$5:B$30, 2, FALSE)</f>
        <v>B-</v>
      </c>
      <c r="J45" s="62">
        <f>VLOOKUP(I45,RatingsLU!B$5:C$30,2,)</f>
        <v>6</v>
      </c>
      <c r="K45" s="62" t="str">
        <f>VLOOKUP(IFERROR(VLOOKUP(B45, Demotech!A$3:F$400, 6,FALSE), "NR"), RatingsLU!K$5:M$30, 2, FALSE)</f>
        <v>NR</v>
      </c>
      <c r="L45" s="62">
        <f>VLOOKUP(K45,RatingsLU!L$5:M$30,2,)</f>
        <v>7</v>
      </c>
      <c r="M45" s="62" t="str">
        <f>VLOOKUP(IFERROR(VLOOKUP(B45, AMBest!A$1:L$399,3,FALSE),"NR"), RatingsLU!F$5:G$100, 2, FALSE)</f>
        <v>NR</v>
      </c>
      <c r="N45" s="62">
        <f>VLOOKUP(M45, RatingsLU!G$5:H$100, 2, FALSE)</f>
        <v>33</v>
      </c>
      <c r="O45">
        <f>IFERROR(VLOOKUP(B45, '2015q2'!A$1:C$399,3,),0)</f>
        <v>42889</v>
      </c>
      <c r="P45" t="str">
        <f t="shared" si="0"/>
        <v>42,889</v>
      </c>
      <c r="Q45">
        <f>IFERROR(VLOOKUP(B45, '2013q4'!A$1:C$399,3,),0)</f>
        <v>45330</v>
      </c>
      <c r="R45">
        <f>IFERROR(VLOOKUP(B45, '2014q1'!A$1:C$399,3,),0)</f>
        <v>44849</v>
      </c>
      <c r="S45">
        <f>IFERROR(VLOOKUP(B45, '2014q2'!A$1:C$399,3,),0)</f>
        <v>44410</v>
      </c>
      <c r="T45">
        <f>IFERROR(VLOOKUP(B45, '2014q3'!A$1:C$399,3,),0)</f>
        <v>43975</v>
      </c>
      <c r="U45">
        <f>IFERROR(VLOOKUP(B45, '2014q1'!A$1:C$399,3,),0)</f>
        <v>44849</v>
      </c>
      <c r="V45">
        <f>IFERROR(VLOOKUP(B45, '2014q2'!A$1:C$399,3,),0)</f>
        <v>44410</v>
      </c>
      <c r="W45">
        <f>IFERROR(VLOOKUP(B45, '2015q2'!A$1:C$399,3,),0)</f>
        <v>42889</v>
      </c>
      <c r="X45" t="str">
        <f t="shared" si="1"/>
        <v>44</v>
      </c>
      <c r="Y45">
        <f>IFERROR(VLOOKUP(B45, 'c2013q4'!A$1:E$399,4,),0) + IFERROR(VLOOKUP(B45, 'c2014q1'!A$1:E$399,4,),0) + IFERROR(VLOOKUP(B45, 'c2014q2'!A$1:E$399,4,),0) + IFERROR(VLOOKUP(B45, 'c2014q3'!A$1:E$399,4,),0) + IFERROR(VLOOKUP(B45, 'c2014q4'!A$1:E$399,4,),0)</f>
        <v>44</v>
      </c>
      <c r="Z45">
        <f>IFERROR(VLOOKUP(B45, 'c2013q4'!A$1:E$399,4,),0)</f>
        <v>30</v>
      </c>
      <c r="AA45">
        <f>IFERROR(VLOOKUP(B45, 'c2014q1'!A$1:E$399,4,),0) + IFERROR(VLOOKUP(B45, 'c2014q2'!A$1:E$399,4,),0) + IFERROR(VLOOKUP(B45, 'c2014q3'!A$1:E$399,4,),0) + IFERROR(VLOOKUP(B45, 'c2014q4'!A$1:E$399,4,),0)</f>
        <v>14</v>
      </c>
      <c r="AB45">
        <f t="shared" si="2"/>
        <v>10.3</v>
      </c>
      <c r="AC45">
        <f t="shared" si="3"/>
        <v>48</v>
      </c>
      <c r="AD45" s="62">
        <f t="shared" si="4"/>
        <v>2</v>
      </c>
      <c r="AE45" t="str">
        <f t="shared" si="5"/>
        <v>f</v>
      </c>
    </row>
    <row r="46" spans="1:31" x14ac:dyDescent="0.25">
      <c r="A46">
        <v>45</v>
      </c>
      <c r="B46" t="s">
        <v>248</v>
      </c>
      <c r="C46" t="str">
        <f>IFERROR(VLOOKUP(B46,addresses!A$2:I$1997, 3, FALSE), "")</f>
        <v>5700 S.W. 34Th Street</v>
      </c>
      <c r="D46" t="str">
        <f>IFERROR(VLOOKUP(B46,addresses!A$2:I$1997, 5, FALSE), "")</f>
        <v>Gainesville</v>
      </c>
      <c r="E46" t="str">
        <f>IFERROR(VLOOKUP(B46,addresses!A$2:I$1997, 7, FALSE),"")</f>
        <v>FL</v>
      </c>
      <c r="F46" t="str">
        <f>IFERROR(VLOOKUP(B46,addresses!A$2:I$1997, 8, FALSE),"")</f>
        <v>32608-5330</v>
      </c>
      <c r="G46" t="str">
        <f>IFERROR(VLOOKUP(B46,addresses!A$2:I$1997, 9, FALSE),"")</f>
        <v>352-374-1555</v>
      </c>
      <c r="I46" s="62" t="str">
        <f>VLOOKUP(IFERROR(VLOOKUP(B46, Weiss!A$1:L$399,12,FALSE),"NR"), RatingsLU!A$5:B$30, 2, FALSE)</f>
        <v>B</v>
      </c>
      <c r="J46" s="62">
        <f>VLOOKUP(I46,RatingsLU!B$5:C$30,2,)</f>
        <v>5</v>
      </c>
      <c r="K46" s="62" t="str">
        <f>VLOOKUP(IFERROR(VLOOKUP(B46, Demotech!A$3:F$400, 6,FALSE), "NR"), RatingsLU!K$5:M$30, 2, FALSE)</f>
        <v>NR</v>
      </c>
      <c r="L46" s="62">
        <f>VLOOKUP(K46,RatingsLU!L$5:M$30,2,)</f>
        <v>7</v>
      </c>
      <c r="M46" s="62" t="str">
        <f>VLOOKUP(IFERROR(VLOOKUP(B46, AMBest!A$1:L$399,3,FALSE),"NR"), RatingsLU!F$5:G$100, 2, FALSE)</f>
        <v>A</v>
      </c>
      <c r="N46" s="62">
        <f>VLOOKUP(M46, RatingsLU!G$5:H$100, 2, FALSE)</f>
        <v>5</v>
      </c>
      <c r="O46">
        <f>IFERROR(VLOOKUP(B46, '2015q2'!A$1:C$399,3,),0)</f>
        <v>41628</v>
      </c>
      <c r="P46" t="str">
        <f t="shared" si="0"/>
        <v>41,628</v>
      </c>
      <c r="Q46">
        <f>IFERROR(VLOOKUP(B46, '2013q4'!A$1:C$399,3,),0)</f>
        <v>42790</v>
      </c>
      <c r="R46">
        <f>IFERROR(VLOOKUP(B46, '2014q1'!A$1:C$399,3,),0)</f>
        <v>42575</v>
      </c>
      <c r="S46">
        <f>IFERROR(VLOOKUP(B46, '2014q2'!A$1:C$399,3,),0)</f>
        <v>42361</v>
      </c>
      <c r="T46">
        <f>IFERROR(VLOOKUP(B46, '2014q3'!A$1:C$399,3,),0)</f>
        <v>42206</v>
      </c>
      <c r="U46">
        <f>IFERROR(VLOOKUP(B46, '2014q1'!A$1:C$399,3,),0)</f>
        <v>42575</v>
      </c>
      <c r="V46">
        <f>IFERROR(VLOOKUP(B46, '2014q2'!A$1:C$399,3,),0)</f>
        <v>42361</v>
      </c>
      <c r="W46">
        <f>IFERROR(VLOOKUP(B46, '2015q2'!A$1:C$399,3,),0)</f>
        <v>41628</v>
      </c>
      <c r="X46" t="str">
        <f t="shared" si="1"/>
        <v>38</v>
      </c>
      <c r="Y46">
        <f>IFERROR(VLOOKUP(B46, 'c2013q4'!A$1:E$399,4,),0) + IFERROR(VLOOKUP(B46, 'c2014q1'!A$1:E$399,4,),0) + IFERROR(VLOOKUP(B46, 'c2014q2'!A$1:E$399,4,),0) + IFERROR(VLOOKUP(B46, 'c2014q3'!A$1:E$399,4,),0) + IFERROR(VLOOKUP(B46, 'c2014q4'!A$1:E$399,4,),0)</f>
        <v>38</v>
      </c>
      <c r="Z46">
        <f>IFERROR(VLOOKUP(B46, 'c2013q4'!A$1:E$399,4,),0)</f>
        <v>26</v>
      </c>
      <c r="AA46">
        <f>IFERROR(VLOOKUP(B46, 'c2014q1'!A$1:E$399,4,),0) + IFERROR(VLOOKUP(B46, 'c2014q2'!A$1:E$399,4,),0) + IFERROR(VLOOKUP(B46, 'c2014q3'!A$1:E$399,4,),0) + IFERROR(VLOOKUP(B46, 'c2014q4'!A$1:E$399,4,),0)</f>
        <v>12</v>
      </c>
      <c r="AB46">
        <f t="shared" si="2"/>
        <v>9.1</v>
      </c>
      <c r="AC46">
        <f t="shared" si="3"/>
        <v>43</v>
      </c>
      <c r="AD46" s="62">
        <f t="shared" si="4"/>
        <v>2</v>
      </c>
      <c r="AE46" t="str">
        <f t="shared" si="5"/>
        <v>f</v>
      </c>
    </row>
    <row r="47" spans="1:31" x14ac:dyDescent="0.25">
      <c r="A47">
        <v>46</v>
      </c>
      <c r="B47" t="s">
        <v>249</v>
      </c>
      <c r="C47" t="str">
        <f>IFERROR(VLOOKUP(B47,addresses!A$2:I$1997, 3, FALSE), "")</f>
        <v>175 Berkeley Street</v>
      </c>
      <c r="D47" t="str">
        <f>IFERROR(VLOOKUP(B47,addresses!A$2:I$1997, 5, FALSE), "")</f>
        <v>Boston</v>
      </c>
      <c r="E47" t="str">
        <f>IFERROR(VLOOKUP(B47,addresses!A$2:I$1997, 7, FALSE),"")</f>
        <v>MA</v>
      </c>
      <c r="F47">
        <f>IFERROR(VLOOKUP(B47,addresses!A$2:I$1997, 8, FALSE),"")</f>
        <v>2116</v>
      </c>
      <c r="G47" t="str">
        <f>IFERROR(VLOOKUP(B47,addresses!A$2:I$1997, 9, FALSE),"")</f>
        <v>617-357-9500</v>
      </c>
      <c r="I47" s="62" t="str">
        <f>VLOOKUP(IFERROR(VLOOKUP(B47, Weiss!A$1:L$399,12,FALSE),"NR"), RatingsLU!A$5:B$30, 2, FALSE)</f>
        <v>C+</v>
      </c>
      <c r="J47" s="62">
        <f>VLOOKUP(I47,RatingsLU!B$5:C$30,2,)</f>
        <v>7</v>
      </c>
      <c r="K47" s="62" t="str">
        <f>VLOOKUP(IFERROR(VLOOKUP(B47, Demotech!A$3:F$400, 6,FALSE), "NR"), RatingsLU!K$5:M$30, 2, FALSE)</f>
        <v>NR</v>
      </c>
      <c r="L47" s="62">
        <f>VLOOKUP(K47,RatingsLU!L$5:M$30,2,)</f>
        <v>7</v>
      </c>
      <c r="M47" s="62" t="str">
        <f>VLOOKUP(IFERROR(VLOOKUP(B47, AMBest!A$1:L$399,3,FALSE),"NR"), RatingsLU!F$5:G$100, 2, FALSE)</f>
        <v>A</v>
      </c>
      <c r="N47" s="62">
        <f>VLOOKUP(M47, RatingsLU!G$5:H$100, 2, FALSE)</f>
        <v>5</v>
      </c>
      <c r="O47">
        <f>IFERROR(VLOOKUP(B47, '2015q2'!A$1:C$399,3,),0)</f>
        <v>36727</v>
      </c>
      <c r="P47" t="str">
        <f t="shared" si="0"/>
        <v>36,727</v>
      </c>
      <c r="Q47">
        <f>IFERROR(VLOOKUP(B47, '2013q4'!A$1:C$399,3,),0)</f>
        <v>41377</v>
      </c>
      <c r="R47">
        <f>IFERROR(VLOOKUP(B47, '2014q1'!A$1:C$399,3,),0)</f>
        <v>40272</v>
      </c>
      <c r="S47">
        <f>IFERROR(VLOOKUP(B47, '2014q2'!A$1:C$399,3,),0)</f>
        <v>39259</v>
      </c>
      <c r="T47">
        <f>IFERROR(VLOOKUP(B47, '2014q3'!A$1:C$399,3,),0)</f>
        <v>38387</v>
      </c>
      <c r="U47">
        <f>IFERROR(VLOOKUP(B47, '2014q1'!A$1:C$399,3,),0)</f>
        <v>40272</v>
      </c>
      <c r="V47">
        <f>IFERROR(VLOOKUP(B47, '2014q2'!A$1:C$399,3,),0)</f>
        <v>39259</v>
      </c>
      <c r="W47">
        <f>IFERROR(VLOOKUP(B47, '2015q2'!A$1:C$399,3,),0)</f>
        <v>36727</v>
      </c>
      <c r="X47" t="str">
        <f t="shared" si="1"/>
        <v>95</v>
      </c>
      <c r="Y47">
        <f>IFERROR(VLOOKUP(B47, 'c2013q4'!A$1:E$399,4,),0) + IFERROR(VLOOKUP(B47, 'c2014q1'!A$1:E$399,4,),0) + IFERROR(VLOOKUP(B47, 'c2014q2'!A$1:E$399,4,),0) + IFERROR(VLOOKUP(B47, 'c2014q3'!A$1:E$399,4,),0) + IFERROR(VLOOKUP(B47, 'c2014q4'!A$1:E$399,4,),0)</f>
        <v>95</v>
      </c>
      <c r="Z47">
        <f>IFERROR(VLOOKUP(B47, 'c2013q4'!A$1:E$399,4,),0)</f>
        <v>69</v>
      </c>
      <c r="AA47">
        <f>IFERROR(VLOOKUP(B47, 'c2014q1'!A$1:E$399,4,),0) + IFERROR(VLOOKUP(B47, 'c2014q2'!A$1:E$399,4,),0) + IFERROR(VLOOKUP(B47, 'c2014q3'!A$1:E$399,4,),0) + IFERROR(VLOOKUP(B47, 'c2014q4'!A$1:E$399,4,),0)</f>
        <v>26</v>
      </c>
      <c r="AB47">
        <f t="shared" si="2"/>
        <v>25.9</v>
      </c>
      <c r="AC47">
        <f t="shared" si="3"/>
        <v>88</v>
      </c>
      <c r="AD47" s="62">
        <f t="shared" si="4"/>
        <v>3</v>
      </c>
      <c r="AE47" t="str">
        <f t="shared" si="5"/>
        <v>f</v>
      </c>
    </row>
    <row r="48" spans="1:31" x14ac:dyDescent="0.25">
      <c r="A48">
        <v>47</v>
      </c>
      <c r="B48" t="s">
        <v>250</v>
      </c>
      <c r="C48" t="str">
        <f>IFERROR(VLOOKUP(B48,addresses!A$2:I$1997, 3, FALSE), "")</f>
        <v>2367 Centerville Road, 1St Floor</v>
      </c>
      <c r="D48" t="str">
        <f>IFERROR(VLOOKUP(B48,addresses!A$2:I$1997, 5, FALSE), "")</f>
        <v>Tallahassee</v>
      </c>
      <c r="E48" t="str">
        <f>IFERROR(VLOOKUP(B48,addresses!A$2:I$1997, 7, FALSE),"")</f>
        <v>FL</v>
      </c>
      <c r="F48">
        <f>IFERROR(VLOOKUP(B48,addresses!A$2:I$1997, 8, FALSE),"")</f>
        <v>32308</v>
      </c>
      <c r="G48">
        <f>IFERROR(VLOOKUP(B48,addresses!A$2:I$1997, 9, FALSE),"")</f>
        <v>0</v>
      </c>
      <c r="I48" s="62" t="str">
        <f>VLOOKUP(IFERROR(VLOOKUP(B48, Weiss!A$1:L$399,12,FALSE),"NR"), RatingsLU!A$5:B$30, 2, FALSE)</f>
        <v>B-</v>
      </c>
      <c r="J48" s="62">
        <f>VLOOKUP(I48,RatingsLU!B$5:C$30,2,)</f>
        <v>6</v>
      </c>
      <c r="K48" s="62" t="str">
        <f>VLOOKUP(IFERROR(VLOOKUP(B48, Demotech!A$3:F$400, 6,FALSE), "NR"), RatingsLU!K$5:M$30, 2, FALSE)</f>
        <v>A</v>
      </c>
      <c r="L48" s="62">
        <f>VLOOKUP(K48,RatingsLU!L$5:M$30,2,)</f>
        <v>3</v>
      </c>
      <c r="M48" s="62" t="str">
        <f>VLOOKUP(IFERROR(VLOOKUP(B48, AMBest!A$1:L$399,3,FALSE),"NR"), RatingsLU!F$5:G$100, 2, FALSE)</f>
        <v>NR</v>
      </c>
      <c r="N48" s="62">
        <f>VLOOKUP(M48, RatingsLU!G$5:H$100, 2, FALSE)</f>
        <v>33</v>
      </c>
      <c r="O48">
        <f>IFERROR(VLOOKUP(B48, '2015q2'!A$1:C$399,3,),0)</f>
        <v>36641</v>
      </c>
      <c r="P48" t="str">
        <f t="shared" si="0"/>
        <v>36,641</v>
      </c>
      <c r="Q48">
        <f>IFERROR(VLOOKUP(B48, '2013q4'!A$1:C$399,3,),0)</f>
        <v>8447</v>
      </c>
      <c r="R48">
        <f>IFERROR(VLOOKUP(B48, '2014q1'!A$1:C$399,3,),0)</f>
        <v>13585</v>
      </c>
      <c r="S48">
        <f>IFERROR(VLOOKUP(B48, '2014q2'!A$1:C$399,3,),0)</f>
        <v>16443</v>
      </c>
      <c r="T48">
        <f>IFERROR(VLOOKUP(B48, '2014q3'!A$1:C$399,3,),0)</f>
        <v>15814</v>
      </c>
      <c r="U48">
        <f>IFERROR(VLOOKUP(B48, '2014q1'!A$1:C$399,3,),0)</f>
        <v>13585</v>
      </c>
      <c r="V48">
        <f>IFERROR(VLOOKUP(B48, '2014q2'!A$1:C$399,3,),0)</f>
        <v>16443</v>
      </c>
      <c r="W48">
        <f>IFERROR(VLOOKUP(B48, '2015q2'!A$1:C$399,3,),0)</f>
        <v>36641</v>
      </c>
      <c r="X48" t="str">
        <f t="shared" si="1"/>
        <v>11</v>
      </c>
      <c r="Y48">
        <f>IFERROR(VLOOKUP(B48, 'c2013q4'!A$1:E$399,4,),0) + IFERROR(VLOOKUP(B48, 'c2014q1'!A$1:E$399,4,),0) + IFERROR(VLOOKUP(B48, 'c2014q2'!A$1:E$399,4,),0) + IFERROR(VLOOKUP(B48, 'c2014q3'!A$1:E$399,4,),0) + IFERROR(VLOOKUP(B48, 'c2014q4'!A$1:E$399,4,),0)</f>
        <v>11</v>
      </c>
      <c r="Z48">
        <f>IFERROR(VLOOKUP(B48, 'c2013q4'!A$1:E$399,4,),0)</f>
        <v>0</v>
      </c>
      <c r="AA48">
        <f>IFERROR(VLOOKUP(B48, 'c2014q1'!A$1:E$399,4,),0) + IFERROR(VLOOKUP(B48, 'c2014q2'!A$1:E$399,4,),0) + IFERROR(VLOOKUP(B48, 'c2014q3'!A$1:E$399,4,),0) + IFERROR(VLOOKUP(B48, 'c2014q4'!A$1:E$399,4,),0)</f>
        <v>11</v>
      </c>
      <c r="AB48">
        <f t="shared" si="2"/>
        <v>3</v>
      </c>
      <c r="AC48">
        <f t="shared" si="3"/>
        <v>21</v>
      </c>
      <c r="AD48" s="62">
        <f t="shared" si="4"/>
        <v>1</v>
      </c>
      <c r="AE48" t="str">
        <f t="shared" si="5"/>
        <v>f</v>
      </c>
    </row>
    <row r="49" spans="1:31" x14ac:dyDescent="0.25">
      <c r="A49">
        <v>48</v>
      </c>
      <c r="B49" t="s">
        <v>251</v>
      </c>
      <c r="C49" t="str">
        <f>IFERROR(VLOOKUP(B49,addresses!A$2:I$1997, 3, FALSE), "")</f>
        <v>P.O. Box 2450</v>
      </c>
      <c r="D49" t="str">
        <f>IFERROR(VLOOKUP(B49,addresses!A$2:I$1997, 5, FALSE), "")</f>
        <v>Grand Rapids</v>
      </c>
      <c r="E49" t="str">
        <f>IFERROR(VLOOKUP(B49,addresses!A$2:I$1997, 7, FALSE),"")</f>
        <v>MI</v>
      </c>
      <c r="F49" t="str">
        <f>IFERROR(VLOOKUP(B49,addresses!A$2:I$1997, 8, FALSE),"")</f>
        <v>49501-2450</v>
      </c>
      <c r="G49" t="str">
        <f>IFERROR(VLOOKUP(B49,addresses!A$2:I$1997, 9, FALSE),"")</f>
        <v>818-965-0433</v>
      </c>
      <c r="I49" s="62" t="str">
        <f>VLOOKUP(IFERROR(VLOOKUP(B49, Weiss!A$1:L$399,12,FALSE),"NR"), RatingsLU!A$5:B$30, 2, FALSE)</f>
        <v>B</v>
      </c>
      <c r="J49" s="62">
        <f>VLOOKUP(I49,RatingsLU!B$5:C$30,2,)</f>
        <v>5</v>
      </c>
      <c r="K49" s="62" t="str">
        <f>VLOOKUP(IFERROR(VLOOKUP(B49, Demotech!A$3:F$400, 6,FALSE), "NR"), RatingsLU!K$5:M$30, 2, FALSE)</f>
        <v>NR</v>
      </c>
      <c r="L49" s="62">
        <f>VLOOKUP(K49,RatingsLU!L$5:M$30,2,)</f>
        <v>7</v>
      </c>
      <c r="M49" s="62" t="str">
        <f>VLOOKUP(IFERROR(VLOOKUP(B49, AMBest!A$1:L$399,3,FALSE),"NR"), RatingsLU!F$5:G$100, 2, FALSE)</f>
        <v>A</v>
      </c>
      <c r="N49" s="62">
        <f>VLOOKUP(M49, RatingsLU!G$5:H$100, 2, FALSE)</f>
        <v>5</v>
      </c>
      <c r="O49">
        <f>IFERROR(VLOOKUP(B49, '2015q2'!A$1:C$399,3,),0)</f>
        <v>35388</v>
      </c>
      <c r="P49" t="str">
        <f t="shared" si="0"/>
        <v>35,388</v>
      </c>
      <c r="Q49">
        <f>IFERROR(VLOOKUP(B49, '2013q4'!A$1:C$399,3,),0)</f>
        <v>37155</v>
      </c>
      <c r="R49">
        <f>IFERROR(VLOOKUP(B49, '2014q1'!A$1:C$399,3,),0)</f>
        <v>36121</v>
      </c>
      <c r="S49">
        <f>IFERROR(VLOOKUP(B49, '2014q2'!A$1:C$399,3,),0)</f>
        <v>35582</v>
      </c>
      <c r="T49">
        <f>IFERROR(VLOOKUP(B49, '2014q3'!A$1:C$399,3,),0)</f>
        <v>35320</v>
      </c>
      <c r="U49">
        <f>IFERROR(VLOOKUP(B49, '2014q1'!A$1:C$399,3,),0)</f>
        <v>36121</v>
      </c>
      <c r="V49">
        <f>IFERROR(VLOOKUP(B49, '2014q2'!A$1:C$399,3,),0)</f>
        <v>35582</v>
      </c>
      <c r="W49">
        <f>IFERROR(VLOOKUP(B49, '2015q2'!A$1:C$399,3,),0)</f>
        <v>35388</v>
      </c>
      <c r="X49" t="str">
        <f t="shared" si="1"/>
        <v>41</v>
      </c>
      <c r="Y49">
        <f>IFERROR(VLOOKUP(B49, 'c2013q4'!A$1:E$399,4,),0) + IFERROR(VLOOKUP(B49, 'c2014q1'!A$1:E$399,4,),0) + IFERROR(VLOOKUP(B49, 'c2014q2'!A$1:E$399,4,),0) + IFERROR(VLOOKUP(B49, 'c2014q3'!A$1:E$399,4,),0) + IFERROR(VLOOKUP(B49, 'c2014q4'!A$1:E$399,4,),0)</f>
        <v>41</v>
      </c>
      <c r="Z49">
        <f>IFERROR(VLOOKUP(B49, 'c2013q4'!A$1:E$399,4,),0)</f>
        <v>28</v>
      </c>
      <c r="AA49">
        <f>IFERROR(VLOOKUP(B49, 'c2014q1'!A$1:E$399,4,),0) + IFERROR(VLOOKUP(B49, 'c2014q2'!A$1:E$399,4,),0) + IFERROR(VLOOKUP(B49, 'c2014q3'!A$1:E$399,4,),0) + IFERROR(VLOOKUP(B49, 'c2014q4'!A$1:E$399,4,),0)</f>
        <v>13</v>
      </c>
      <c r="AB49">
        <f t="shared" si="2"/>
        <v>11.6</v>
      </c>
      <c r="AC49">
        <f t="shared" si="3"/>
        <v>54</v>
      </c>
      <c r="AD49" s="62">
        <f t="shared" si="4"/>
        <v>2</v>
      </c>
      <c r="AE49" t="str">
        <f t="shared" si="5"/>
        <v>f</v>
      </c>
    </row>
    <row r="50" spans="1:31" x14ac:dyDescent="0.25">
      <c r="A50">
        <v>49</v>
      </c>
      <c r="B50" t="s">
        <v>252</v>
      </c>
      <c r="C50" t="str">
        <f>IFERROR(VLOOKUP(B50,addresses!A$2:I$1997, 3, FALSE), "")</f>
        <v>One West Nationwide Blvd., 3-04-101</v>
      </c>
      <c r="D50" t="str">
        <f>IFERROR(VLOOKUP(B50,addresses!A$2:I$1997, 5, FALSE), "")</f>
        <v>Columbus</v>
      </c>
      <c r="E50" t="str">
        <f>IFERROR(VLOOKUP(B50,addresses!A$2:I$1997, 7, FALSE),"")</f>
        <v>OH</v>
      </c>
      <c r="F50" t="str">
        <f>IFERROR(VLOOKUP(B50,addresses!A$2:I$1997, 8, FALSE),"")</f>
        <v>43215-2220</v>
      </c>
      <c r="G50" t="str">
        <f>IFERROR(VLOOKUP(B50,addresses!A$2:I$1997, 9, FALSE),"")</f>
        <v>800-882-2822</v>
      </c>
      <c r="I50" s="62" t="str">
        <f>VLOOKUP(IFERROR(VLOOKUP(B50, Weiss!A$1:L$399,12,FALSE),"NR"), RatingsLU!A$5:B$30, 2, FALSE)</f>
        <v>C+</v>
      </c>
      <c r="J50" s="62">
        <f>VLOOKUP(I50,RatingsLU!B$5:C$30,2,)</f>
        <v>7</v>
      </c>
      <c r="K50" s="62" t="str">
        <f>VLOOKUP(IFERROR(VLOOKUP(B50, Demotech!A$3:F$400, 6,FALSE), "NR"), RatingsLU!K$5:M$30, 2, FALSE)</f>
        <v>A</v>
      </c>
      <c r="L50" s="62">
        <f>VLOOKUP(K50,RatingsLU!L$5:M$30,2,)</f>
        <v>3</v>
      </c>
      <c r="M50" s="62" t="str">
        <f>VLOOKUP(IFERROR(VLOOKUP(B50, AMBest!A$1:L$399,3,FALSE),"NR"), RatingsLU!F$5:G$100, 2, FALSE)</f>
        <v>B+</v>
      </c>
      <c r="N50" s="62">
        <f>VLOOKUP(M50, RatingsLU!G$5:H$100, 2, FALSE)</f>
        <v>11</v>
      </c>
      <c r="O50">
        <f>IFERROR(VLOOKUP(B50, '2015q2'!A$1:C$399,3,),0)</f>
        <v>32690</v>
      </c>
      <c r="P50" t="str">
        <f t="shared" si="0"/>
        <v>32,690</v>
      </c>
      <c r="Q50">
        <f>IFERROR(VLOOKUP(B50, '2013q4'!A$1:C$399,3,),0)</f>
        <v>36931</v>
      </c>
      <c r="R50">
        <f>IFERROR(VLOOKUP(B50, '2014q1'!A$1:C$399,3,),0)</f>
        <v>36095</v>
      </c>
      <c r="S50">
        <f>IFERROR(VLOOKUP(B50, '2014q2'!A$1:C$399,3,),0)</f>
        <v>35134</v>
      </c>
      <c r="T50">
        <f>IFERROR(VLOOKUP(B50, '2014q3'!A$1:C$399,3,),0)</f>
        <v>34360</v>
      </c>
      <c r="U50">
        <f>IFERROR(VLOOKUP(B50, '2014q1'!A$1:C$399,3,),0)</f>
        <v>36095</v>
      </c>
      <c r="V50">
        <f>IFERROR(VLOOKUP(B50, '2014q2'!A$1:C$399,3,),0)</f>
        <v>35134</v>
      </c>
      <c r="W50">
        <f>IFERROR(VLOOKUP(B50, '2015q2'!A$1:C$399,3,),0)</f>
        <v>32690</v>
      </c>
      <c r="X50" t="str">
        <f t="shared" si="1"/>
        <v>88</v>
      </c>
      <c r="Y50">
        <f>IFERROR(VLOOKUP(B50, 'c2013q4'!A$1:E$399,4,),0) + IFERROR(VLOOKUP(B50, 'c2014q1'!A$1:E$399,4,),0) + IFERROR(VLOOKUP(B50, 'c2014q2'!A$1:E$399,4,),0) + IFERROR(VLOOKUP(B50, 'c2014q3'!A$1:E$399,4,),0) + IFERROR(VLOOKUP(B50, 'c2014q4'!A$1:E$399,4,),0)</f>
        <v>88</v>
      </c>
      <c r="Z50">
        <f>IFERROR(VLOOKUP(B50, 'c2013q4'!A$1:E$399,4,),0)</f>
        <v>63</v>
      </c>
      <c r="AA50">
        <f>IFERROR(VLOOKUP(B50, 'c2014q1'!A$1:E$399,4,),0) + IFERROR(VLOOKUP(B50, 'c2014q2'!A$1:E$399,4,),0) + IFERROR(VLOOKUP(B50, 'c2014q3'!A$1:E$399,4,),0) + IFERROR(VLOOKUP(B50, 'c2014q4'!A$1:E$399,4,),0)</f>
        <v>25</v>
      </c>
      <c r="AB50">
        <f t="shared" si="2"/>
        <v>26.9</v>
      </c>
      <c r="AC50">
        <f t="shared" si="3"/>
        <v>90</v>
      </c>
      <c r="AD50" s="62">
        <f t="shared" si="4"/>
        <v>3</v>
      </c>
      <c r="AE50" t="str">
        <f t="shared" si="5"/>
        <v>f</v>
      </c>
    </row>
    <row r="51" spans="1:31" x14ac:dyDescent="0.25">
      <c r="A51">
        <v>50</v>
      </c>
      <c r="B51" t="s">
        <v>253</v>
      </c>
      <c r="C51" t="str">
        <f>IFERROR(VLOOKUP(B51,addresses!A$2:I$1997, 3, FALSE), "")</f>
        <v>202 Hall'S Mill Road</v>
      </c>
      <c r="D51" t="str">
        <f>IFERROR(VLOOKUP(B51,addresses!A$2:I$1997, 5, FALSE), "")</f>
        <v>Whitehous</v>
      </c>
      <c r="E51" t="str">
        <f>IFERROR(VLOOKUP(B51,addresses!A$2:I$1997, 7, FALSE),"")</f>
        <v>NJ</v>
      </c>
      <c r="F51">
        <f>IFERROR(VLOOKUP(B51,addresses!A$2:I$1997, 8, FALSE),"")</f>
        <v>8889</v>
      </c>
      <c r="G51" t="str">
        <f>IFERROR(VLOOKUP(B51,addresses!A$2:I$1997, 9, FALSE),"")</f>
        <v>908-572-5343</v>
      </c>
      <c r="I51" s="62" t="str">
        <f>VLOOKUP(IFERROR(VLOOKUP(B51, Weiss!A$1:L$399,12,FALSE),"NR"), RatingsLU!A$5:B$30, 2, FALSE)</f>
        <v>B</v>
      </c>
      <c r="J51" s="62">
        <f>VLOOKUP(I51,RatingsLU!B$5:C$30,2,)</f>
        <v>5</v>
      </c>
      <c r="K51" s="62" t="str">
        <f>VLOOKUP(IFERROR(VLOOKUP(B51, Demotech!A$3:F$400, 6,FALSE), "NR"), RatingsLU!K$5:M$30, 2, FALSE)</f>
        <v>NR</v>
      </c>
      <c r="L51" s="62">
        <f>VLOOKUP(K51,RatingsLU!L$5:M$30,2,)</f>
        <v>7</v>
      </c>
      <c r="M51" s="62" t="str">
        <f>VLOOKUP(IFERROR(VLOOKUP(B51, AMBest!A$1:L$399,3,FALSE),"NR"), RatingsLU!F$5:G$100, 2, FALSE)</f>
        <v>A++ u*</v>
      </c>
      <c r="N51" s="62">
        <f>VLOOKUP(M51, RatingsLU!G$5:H$100, 2, FALSE)</f>
        <v>2</v>
      </c>
      <c r="O51">
        <f>IFERROR(VLOOKUP(B51, '2015q2'!A$1:C$399,3,),0)</f>
        <v>32380</v>
      </c>
      <c r="P51" t="str">
        <f t="shared" si="0"/>
        <v>32,380</v>
      </c>
      <c r="Q51">
        <f>IFERROR(VLOOKUP(B51, '2013q4'!A$1:C$399,3,),0)</f>
        <v>31598</v>
      </c>
      <c r="R51">
        <f>IFERROR(VLOOKUP(B51, '2014q1'!A$1:C$399,3,),0)</f>
        <v>31707</v>
      </c>
      <c r="S51">
        <f>IFERROR(VLOOKUP(B51, '2014q2'!A$1:C$399,3,),0)</f>
        <v>31938</v>
      </c>
      <c r="T51">
        <f>IFERROR(VLOOKUP(B51, '2014q3'!A$1:C$399,3,),0)</f>
        <v>31977</v>
      </c>
      <c r="U51">
        <f>IFERROR(VLOOKUP(B51, '2014q1'!A$1:C$399,3,),0)</f>
        <v>31707</v>
      </c>
      <c r="V51">
        <f>IFERROR(VLOOKUP(B51, '2014q2'!A$1:C$399,3,),0)</f>
        <v>31938</v>
      </c>
      <c r="W51">
        <f>IFERROR(VLOOKUP(B51, '2015q2'!A$1:C$399,3,),0)</f>
        <v>32380</v>
      </c>
      <c r="X51" t="str">
        <f t="shared" si="1"/>
        <v>10</v>
      </c>
      <c r="Y51">
        <f>IFERROR(VLOOKUP(B51, 'c2013q4'!A$1:E$399,4,),0) + IFERROR(VLOOKUP(B51, 'c2014q1'!A$1:E$399,4,),0) + IFERROR(VLOOKUP(B51, 'c2014q2'!A$1:E$399,4,),0) + IFERROR(VLOOKUP(B51, 'c2014q3'!A$1:E$399,4,),0) + IFERROR(VLOOKUP(B51, 'c2014q4'!A$1:E$399,4,),0)</f>
        <v>10</v>
      </c>
      <c r="Z51">
        <f>IFERROR(VLOOKUP(B51, 'c2013q4'!A$1:E$399,4,),0)</f>
        <v>4</v>
      </c>
      <c r="AA51">
        <f>IFERROR(VLOOKUP(B51, 'c2014q1'!A$1:E$399,4,),0) + IFERROR(VLOOKUP(B51, 'c2014q2'!A$1:E$399,4,),0) + IFERROR(VLOOKUP(B51, 'c2014q3'!A$1:E$399,4,),0) + IFERROR(VLOOKUP(B51, 'c2014q4'!A$1:E$399,4,),0)</f>
        <v>6</v>
      </c>
      <c r="AB51">
        <f t="shared" si="2"/>
        <v>3.1</v>
      </c>
      <c r="AC51">
        <f t="shared" si="3"/>
        <v>22</v>
      </c>
      <c r="AD51" s="62">
        <f t="shared" si="4"/>
        <v>1</v>
      </c>
      <c r="AE51" t="str">
        <f t="shared" si="5"/>
        <v>f</v>
      </c>
    </row>
    <row r="52" spans="1:31" x14ac:dyDescent="0.25">
      <c r="A52">
        <v>51</v>
      </c>
      <c r="B52" t="s">
        <v>254</v>
      </c>
      <c r="C52" t="str">
        <f>IFERROR(VLOOKUP(B52,addresses!A$2:I$1997, 3, FALSE), "")</f>
        <v>1715 N Westshore Blvd Suite 930</v>
      </c>
      <c r="D52" t="str">
        <f>IFERROR(VLOOKUP(B52,addresses!A$2:I$1997, 5, FALSE), "")</f>
        <v>Tampa</v>
      </c>
      <c r="E52" t="str">
        <f>IFERROR(VLOOKUP(B52,addresses!A$2:I$1997, 7, FALSE),"")</f>
        <v>FL</v>
      </c>
      <c r="F52">
        <f>IFERROR(VLOOKUP(B52,addresses!A$2:I$1997, 8, FALSE),"")</f>
        <v>33607</v>
      </c>
      <c r="G52" t="str">
        <f>IFERROR(VLOOKUP(B52,addresses!A$2:I$1997, 9, FALSE),"")</f>
        <v>813-286-3733</v>
      </c>
      <c r="I52" s="62" t="str">
        <f>VLOOKUP(IFERROR(VLOOKUP(B52, Weiss!A$1:L$399,12,FALSE),"NR"), RatingsLU!A$5:B$30, 2, FALSE)</f>
        <v>C-</v>
      </c>
      <c r="J52" s="62">
        <f>VLOOKUP(I52,RatingsLU!B$5:C$30,2,)</f>
        <v>9</v>
      </c>
      <c r="K52" s="62" t="str">
        <f>VLOOKUP(IFERROR(VLOOKUP(B52, Demotech!A$3:F$400, 6,FALSE), "NR"), RatingsLU!K$5:M$30, 2, FALSE)</f>
        <v>A</v>
      </c>
      <c r="L52" s="62">
        <f>VLOOKUP(K52,RatingsLU!L$5:M$30,2,)</f>
        <v>3</v>
      </c>
      <c r="M52" s="62" t="str">
        <f>VLOOKUP(IFERROR(VLOOKUP(B52, AMBest!A$1:L$399,3,FALSE),"NR"), RatingsLU!F$5:G$100, 2, FALSE)</f>
        <v>NR</v>
      </c>
      <c r="N52" s="62">
        <f>VLOOKUP(M52, RatingsLU!G$5:H$100, 2, FALSE)</f>
        <v>33</v>
      </c>
      <c r="O52">
        <f>IFERROR(VLOOKUP(B52, '2015q2'!A$1:C$399,3,),0)</f>
        <v>31432</v>
      </c>
      <c r="P52" t="str">
        <f t="shared" si="0"/>
        <v>31,432</v>
      </c>
      <c r="Q52">
        <f>IFERROR(VLOOKUP(B52, '2013q4'!A$1:C$399,3,),0)</f>
        <v>19754</v>
      </c>
      <c r="R52">
        <f>IFERROR(VLOOKUP(B52, '2014q1'!A$1:C$399,3,),0)</f>
        <v>20588</v>
      </c>
      <c r="S52">
        <f>IFERROR(VLOOKUP(B52, '2014q2'!A$1:C$399,3,),0)</f>
        <v>21547</v>
      </c>
      <c r="T52">
        <f>IFERROR(VLOOKUP(B52, '2014q3'!A$1:C$399,3,),0)</f>
        <v>22488</v>
      </c>
      <c r="U52">
        <f>IFERROR(VLOOKUP(B52, '2014q1'!A$1:C$399,3,),0)</f>
        <v>20588</v>
      </c>
      <c r="V52">
        <f>IFERROR(VLOOKUP(B52, '2014q2'!A$1:C$399,3,),0)</f>
        <v>21547</v>
      </c>
      <c r="W52">
        <f>IFERROR(VLOOKUP(B52, '2015q2'!A$1:C$399,3,),0)</f>
        <v>31432</v>
      </c>
      <c r="X52" t="str">
        <f t="shared" si="1"/>
        <v>56</v>
      </c>
      <c r="Y52">
        <f>IFERROR(VLOOKUP(B52, 'c2013q4'!A$1:E$399,4,),0) + IFERROR(VLOOKUP(B52, 'c2014q1'!A$1:E$399,4,),0) + IFERROR(VLOOKUP(B52, 'c2014q2'!A$1:E$399,4,),0) + IFERROR(VLOOKUP(B52, 'c2014q3'!A$1:E$399,4,),0) + IFERROR(VLOOKUP(B52, 'c2014q4'!A$1:E$399,4,),0)</f>
        <v>56</v>
      </c>
      <c r="Z52">
        <f>IFERROR(VLOOKUP(B52, 'c2013q4'!A$1:E$399,4,),0)</f>
        <v>34</v>
      </c>
      <c r="AA52">
        <f>IFERROR(VLOOKUP(B52, 'c2014q1'!A$1:E$399,4,),0) + IFERROR(VLOOKUP(B52, 'c2014q2'!A$1:E$399,4,),0) + IFERROR(VLOOKUP(B52, 'c2014q3'!A$1:E$399,4,),0) + IFERROR(VLOOKUP(B52, 'c2014q4'!A$1:E$399,4,),0)</f>
        <v>22</v>
      </c>
      <c r="AB52">
        <f t="shared" si="2"/>
        <v>17.8</v>
      </c>
      <c r="AC52">
        <f t="shared" si="3"/>
        <v>71</v>
      </c>
      <c r="AD52" s="62">
        <f t="shared" si="4"/>
        <v>3</v>
      </c>
      <c r="AE52" t="str">
        <f t="shared" si="5"/>
        <v>f</v>
      </c>
    </row>
    <row r="53" spans="1:31" x14ac:dyDescent="0.25">
      <c r="A53">
        <v>52</v>
      </c>
      <c r="B53" t="s">
        <v>255</v>
      </c>
      <c r="C53" t="str">
        <f>IFERROR(VLOOKUP(B53,addresses!A$2:I$1997, 3, FALSE), "")</f>
        <v>11101 Roosevelt Blvd. N</v>
      </c>
      <c r="D53" t="str">
        <f>IFERROR(VLOOKUP(B53,addresses!A$2:I$1997, 5, FALSE), "")</f>
        <v>St. Petersburg</v>
      </c>
      <c r="E53" t="str">
        <f>IFERROR(VLOOKUP(B53,addresses!A$2:I$1997, 7, FALSE),"")</f>
        <v>FL</v>
      </c>
      <c r="F53">
        <f>IFERROR(VLOOKUP(B53,addresses!A$2:I$1997, 8, FALSE),"")</f>
        <v>33716</v>
      </c>
      <c r="G53" t="str">
        <f>IFERROR(VLOOKUP(B53,addresses!A$2:I$1997, 9, FALSE),"")</f>
        <v>727-823-4000-4112</v>
      </c>
      <c r="I53" s="62" t="str">
        <f>VLOOKUP(IFERROR(VLOOKUP(B53, Weiss!A$1:L$399,12,FALSE),"NR"), RatingsLU!A$5:B$30, 2, FALSE)</f>
        <v>C-</v>
      </c>
      <c r="J53" s="62">
        <f>VLOOKUP(I53,RatingsLU!B$5:C$30,2,)</f>
        <v>9</v>
      </c>
      <c r="K53" s="62" t="str">
        <f>VLOOKUP(IFERROR(VLOOKUP(B53, Demotech!A$3:F$400, 6,FALSE), "NR"), RatingsLU!K$5:M$30, 2, FALSE)</f>
        <v>A</v>
      </c>
      <c r="L53" s="62">
        <f>VLOOKUP(K53,RatingsLU!L$5:M$30,2,)</f>
        <v>3</v>
      </c>
      <c r="M53" s="62" t="str">
        <f>VLOOKUP(IFERROR(VLOOKUP(B53, AMBest!A$1:L$399,3,FALSE),"NR"), RatingsLU!F$5:G$100, 2, FALSE)</f>
        <v>B+</v>
      </c>
      <c r="N53" s="62">
        <f>VLOOKUP(M53, RatingsLU!G$5:H$100, 2, FALSE)</f>
        <v>11</v>
      </c>
      <c r="O53">
        <f>IFERROR(VLOOKUP(B53, '2015q2'!A$1:C$399,3,),0)</f>
        <v>30383</v>
      </c>
      <c r="P53" t="str">
        <f t="shared" si="0"/>
        <v>30,383</v>
      </c>
      <c r="Q53">
        <f>IFERROR(VLOOKUP(B53, '2013q4'!A$1:C$399,3,),0)</f>
        <v>33084</v>
      </c>
      <c r="R53">
        <f>IFERROR(VLOOKUP(B53, '2014q1'!A$1:C$399,3,),0)</f>
        <v>37029</v>
      </c>
      <c r="S53">
        <f>IFERROR(VLOOKUP(B53, '2014q2'!A$1:C$399,3,),0)</f>
        <v>34769</v>
      </c>
      <c r="T53">
        <f>IFERROR(VLOOKUP(B53, '2014q3'!A$1:C$399,3,),0)</f>
        <v>33757</v>
      </c>
      <c r="U53">
        <f>IFERROR(VLOOKUP(B53, '2014q1'!A$1:C$399,3,),0)</f>
        <v>37029</v>
      </c>
      <c r="V53">
        <f>IFERROR(VLOOKUP(B53, '2014q2'!A$1:C$399,3,),0)</f>
        <v>34769</v>
      </c>
      <c r="W53">
        <f>IFERROR(VLOOKUP(B53, '2015q2'!A$1:C$399,3,),0)</f>
        <v>30383</v>
      </c>
      <c r="X53" t="str">
        <f t="shared" si="1"/>
        <v>41</v>
      </c>
      <c r="Y53">
        <f>IFERROR(VLOOKUP(B53, 'c2013q4'!A$1:E$399,4,),0) + IFERROR(VLOOKUP(B53, 'c2014q1'!A$1:E$399,4,),0) + IFERROR(VLOOKUP(B53, 'c2014q2'!A$1:E$399,4,),0) + IFERROR(VLOOKUP(B53, 'c2014q3'!A$1:E$399,4,),0) + IFERROR(VLOOKUP(B53, 'c2014q4'!A$1:E$399,4,),0)</f>
        <v>41</v>
      </c>
      <c r="Z53">
        <f>IFERROR(VLOOKUP(B53, 'c2013q4'!A$1:E$399,4,),0)</f>
        <v>24</v>
      </c>
      <c r="AA53">
        <f>IFERROR(VLOOKUP(B53, 'c2014q1'!A$1:E$399,4,),0) + IFERROR(VLOOKUP(B53, 'c2014q2'!A$1:E$399,4,),0) + IFERROR(VLOOKUP(B53, 'c2014q3'!A$1:E$399,4,),0) + IFERROR(VLOOKUP(B53, 'c2014q4'!A$1:E$399,4,),0)</f>
        <v>17</v>
      </c>
      <c r="AB53">
        <f t="shared" si="2"/>
        <v>13.5</v>
      </c>
      <c r="AC53">
        <f t="shared" si="3"/>
        <v>58</v>
      </c>
      <c r="AD53" s="62">
        <f t="shared" si="4"/>
        <v>2</v>
      </c>
      <c r="AE53" t="str">
        <f t="shared" si="5"/>
        <v>f</v>
      </c>
    </row>
    <row r="54" spans="1:31" x14ac:dyDescent="0.25">
      <c r="A54">
        <v>53</v>
      </c>
      <c r="B54" t="s">
        <v>256</v>
      </c>
      <c r="C54" t="str">
        <f>IFERROR(VLOOKUP(B54,addresses!A$2:I$1997, 3, FALSE), "")</f>
        <v>4500 Nw 27Th Avenue, Building C2</v>
      </c>
      <c r="D54" t="str">
        <f>IFERROR(VLOOKUP(B54,addresses!A$2:I$1997, 5, FALSE), "")</f>
        <v>Gainesville</v>
      </c>
      <c r="E54" t="str">
        <f>IFERROR(VLOOKUP(B54,addresses!A$2:I$1997, 7, FALSE),"")</f>
        <v>FL</v>
      </c>
      <c r="F54">
        <f>IFERROR(VLOOKUP(B54,addresses!A$2:I$1997, 8, FALSE),"")</f>
        <v>32606</v>
      </c>
      <c r="G54" t="str">
        <f>IFERROR(VLOOKUP(B54,addresses!A$2:I$1997, 9, FALSE),"")</f>
        <v>352-333-0160-4103</v>
      </c>
      <c r="I54" s="62" t="str">
        <f>VLOOKUP(IFERROR(VLOOKUP(B54, Weiss!A$1:L$399,12,FALSE),"NR"), RatingsLU!A$5:B$30, 2, FALSE)</f>
        <v>NR</v>
      </c>
      <c r="J54" s="62">
        <f>VLOOKUP(I54,RatingsLU!B$5:C$30,2,)</f>
        <v>13</v>
      </c>
      <c r="K54" s="62" t="str">
        <f>VLOOKUP(IFERROR(VLOOKUP(B54, Demotech!A$3:F$400, 6,FALSE), "NR"), RatingsLU!K$5:M$30, 2, FALSE)</f>
        <v>A</v>
      </c>
      <c r="L54" s="62">
        <f>VLOOKUP(K54,RatingsLU!L$5:M$30,2,)</f>
        <v>3</v>
      </c>
      <c r="M54" s="62" t="str">
        <f>VLOOKUP(IFERROR(VLOOKUP(B54, AMBest!A$1:L$399,3,FALSE),"NR"), RatingsLU!F$5:G$100, 2, FALSE)</f>
        <v>NR</v>
      </c>
      <c r="N54" s="62">
        <f>VLOOKUP(M54, RatingsLU!G$5:H$100, 2, FALSE)</f>
        <v>33</v>
      </c>
      <c r="O54">
        <f>IFERROR(VLOOKUP(B54, '2015q2'!A$1:C$399,3,),0)</f>
        <v>30128</v>
      </c>
      <c r="P54" t="str">
        <f t="shared" si="0"/>
        <v>30,128</v>
      </c>
      <c r="Q54">
        <f>IFERROR(VLOOKUP(B54, '2013q4'!A$1:C$399,3,),0)</f>
        <v>30986</v>
      </c>
      <c r="R54">
        <f>IFERROR(VLOOKUP(B54, '2014q1'!A$1:C$399,3,),0)</f>
        <v>30968</v>
      </c>
      <c r="S54">
        <f>IFERROR(VLOOKUP(B54, '2014q2'!A$1:C$399,3,),0)</f>
        <v>31099</v>
      </c>
      <c r="T54">
        <f>IFERROR(VLOOKUP(B54, '2014q3'!A$1:C$399,3,),0)</f>
        <v>31019</v>
      </c>
      <c r="U54">
        <f>IFERROR(VLOOKUP(B54, '2014q1'!A$1:C$399,3,),0)</f>
        <v>30968</v>
      </c>
      <c r="V54">
        <f>IFERROR(VLOOKUP(B54, '2014q2'!A$1:C$399,3,),0)</f>
        <v>31099</v>
      </c>
      <c r="W54">
        <f>IFERROR(VLOOKUP(B54, '2015q2'!A$1:C$399,3,),0)</f>
        <v>30128</v>
      </c>
      <c r="X54" t="str">
        <f t="shared" si="1"/>
        <v>0</v>
      </c>
      <c r="Y54">
        <f>IFERROR(VLOOKUP(B54, 'c2013q4'!A$1:E$399,4,),0) + IFERROR(VLOOKUP(B54, 'c2014q1'!A$1:E$399,4,),0) + IFERROR(VLOOKUP(B54, 'c2014q2'!A$1:E$399,4,),0) + IFERROR(VLOOKUP(B54, 'c2014q3'!A$1:E$399,4,),0) + IFERROR(VLOOKUP(B54, 'c2014q4'!A$1:E$399,4,),0)</f>
        <v>0</v>
      </c>
      <c r="Z54">
        <f>IFERROR(VLOOKUP(B54, 'c2013q4'!A$1:E$399,4,),0)</f>
        <v>0</v>
      </c>
      <c r="AA54">
        <f>IFERROR(VLOOKUP(B54, 'c2014q1'!A$1:E$399,4,),0) + IFERROR(VLOOKUP(B54, 'c2014q2'!A$1:E$399,4,),0) + IFERROR(VLOOKUP(B54, 'c2014q3'!A$1:E$399,4,),0) + IFERROR(VLOOKUP(B54, 'c2014q4'!A$1:E$399,4,),0)</f>
        <v>0</v>
      </c>
      <c r="AB54">
        <f t="shared" si="2"/>
        <v>0</v>
      </c>
      <c r="AC54">
        <f t="shared" si="3"/>
        <v>0</v>
      </c>
      <c r="AD54" s="62">
        <f t="shared" si="4"/>
        <v>1</v>
      </c>
      <c r="AE54" t="str">
        <f t="shared" si="5"/>
        <v>f</v>
      </c>
    </row>
    <row r="55" spans="1:31" x14ac:dyDescent="0.25">
      <c r="A55">
        <v>54</v>
      </c>
      <c r="B55" t="s">
        <v>257</v>
      </c>
      <c r="C55" t="str">
        <f>IFERROR(VLOOKUP(B55,addresses!A$2:I$1997, 3, FALSE), "")</f>
        <v>1000 Sawgrass Corporate Pkwy, Suite 100</v>
      </c>
      <c r="D55" t="str">
        <f>IFERROR(VLOOKUP(B55,addresses!A$2:I$1997, 5, FALSE), "")</f>
        <v>Sunrise</v>
      </c>
      <c r="E55" t="str">
        <f>IFERROR(VLOOKUP(B55,addresses!A$2:I$1997, 7, FALSE),"")</f>
        <v>FL</v>
      </c>
      <c r="F55">
        <f>IFERROR(VLOOKUP(B55,addresses!A$2:I$1997, 8, FALSE),"")</f>
        <v>33323</v>
      </c>
      <c r="G55" t="str">
        <f>IFERROR(VLOOKUP(B55,addresses!A$2:I$1997, 9, FALSE),"")</f>
        <v>954-376-6868</v>
      </c>
      <c r="I55" s="62" t="str">
        <f>VLOOKUP(IFERROR(VLOOKUP(B55, Weiss!A$1:L$399,12,FALSE),"NR"), RatingsLU!A$5:B$30, 2, FALSE)</f>
        <v>D</v>
      </c>
      <c r="J55" s="62">
        <f>VLOOKUP(I55,RatingsLU!B$5:C$30,2,)</f>
        <v>11</v>
      </c>
      <c r="K55" s="62" t="str">
        <f>VLOOKUP(IFERROR(VLOOKUP(B55, Demotech!A$3:F$400, 6,FALSE), "NR"), RatingsLU!K$5:M$30, 2, FALSE)</f>
        <v>A</v>
      </c>
      <c r="L55" s="62">
        <f>VLOOKUP(K55,RatingsLU!L$5:M$30,2,)</f>
        <v>3</v>
      </c>
      <c r="M55" s="62" t="str">
        <f>VLOOKUP(IFERROR(VLOOKUP(B55, AMBest!A$1:L$399,3,FALSE),"NR"), RatingsLU!F$5:G$100, 2, FALSE)</f>
        <v>NR</v>
      </c>
      <c r="N55" s="62">
        <f>VLOOKUP(M55, RatingsLU!G$5:H$100, 2, FALSE)</f>
        <v>33</v>
      </c>
      <c r="O55">
        <f>IFERROR(VLOOKUP(B55, '2015q2'!A$1:C$399,3,),0)</f>
        <v>26809</v>
      </c>
      <c r="P55" t="str">
        <f t="shared" si="0"/>
        <v>26,809</v>
      </c>
      <c r="Q55">
        <f>IFERROR(VLOOKUP(B55, '2013q4'!A$1:C$399,3,),0)</f>
        <v>25307</v>
      </c>
      <c r="R55">
        <f>IFERROR(VLOOKUP(B55, '2014q1'!A$1:C$399,3,),0)</f>
        <v>25798</v>
      </c>
      <c r="S55">
        <f>IFERROR(VLOOKUP(B55, '2014q2'!A$1:C$399,3,),0)</f>
        <v>26402</v>
      </c>
      <c r="T55">
        <f>IFERROR(VLOOKUP(B55, '2014q3'!A$1:C$399,3,),0)</f>
        <v>26550</v>
      </c>
      <c r="U55">
        <f>IFERROR(VLOOKUP(B55, '2014q1'!A$1:C$399,3,),0)</f>
        <v>25798</v>
      </c>
      <c r="V55">
        <f>IFERROR(VLOOKUP(B55, '2014q2'!A$1:C$399,3,),0)</f>
        <v>26402</v>
      </c>
      <c r="W55">
        <f>IFERROR(VLOOKUP(B55, '2015q2'!A$1:C$399,3,),0)</f>
        <v>26809</v>
      </c>
      <c r="X55" t="str">
        <f t="shared" si="1"/>
        <v>104</v>
      </c>
      <c r="Y55">
        <f>IFERROR(VLOOKUP(B55, 'c2013q4'!A$1:E$399,4,),0) + IFERROR(VLOOKUP(B55, 'c2014q1'!A$1:E$399,4,),0) + IFERROR(VLOOKUP(B55, 'c2014q2'!A$1:E$399,4,),0) + IFERROR(VLOOKUP(B55, 'c2014q3'!A$1:E$399,4,),0) + IFERROR(VLOOKUP(B55, 'c2014q4'!A$1:E$399,4,),0)</f>
        <v>104</v>
      </c>
      <c r="Z55">
        <f>IFERROR(VLOOKUP(B55, 'c2013q4'!A$1:E$399,4,),0)</f>
        <v>55</v>
      </c>
      <c r="AA55">
        <f>IFERROR(VLOOKUP(B55, 'c2014q1'!A$1:E$399,4,),0) + IFERROR(VLOOKUP(B55, 'c2014q2'!A$1:E$399,4,),0) + IFERROR(VLOOKUP(B55, 'c2014q3'!A$1:E$399,4,),0) + IFERROR(VLOOKUP(B55, 'c2014q4'!A$1:E$399,4,),0)</f>
        <v>49</v>
      </c>
      <c r="AB55">
        <f t="shared" si="2"/>
        <v>38.799999999999997</v>
      </c>
      <c r="AC55">
        <f t="shared" si="3"/>
        <v>97</v>
      </c>
      <c r="AD55" s="62">
        <f t="shared" si="4"/>
        <v>3</v>
      </c>
      <c r="AE55" t="str">
        <f t="shared" si="5"/>
        <v>f</v>
      </c>
    </row>
    <row r="56" spans="1:31" x14ac:dyDescent="0.25">
      <c r="A56">
        <v>55</v>
      </c>
      <c r="B56" t="s">
        <v>258</v>
      </c>
      <c r="C56" t="str">
        <f>IFERROR(VLOOKUP(B56,addresses!A$2:I$1997, 3, FALSE), "")</f>
        <v>200 Hopmeadow Street</v>
      </c>
      <c r="D56" t="str">
        <f>IFERROR(VLOOKUP(B56,addresses!A$2:I$1997, 5, FALSE), "")</f>
        <v>Simsbury</v>
      </c>
      <c r="E56" t="str">
        <f>IFERROR(VLOOKUP(B56,addresses!A$2:I$1997, 7, FALSE),"")</f>
        <v>CT</v>
      </c>
      <c r="F56" t="str">
        <f>IFERROR(VLOOKUP(B56,addresses!A$2:I$1997, 8, FALSE),"")</f>
        <v>06089-9793</v>
      </c>
      <c r="G56" t="str">
        <f>IFERROR(VLOOKUP(B56,addresses!A$2:I$1997, 9, FALSE),"")</f>
        <v>800-451-6944</v>
      </c>
      <c r="I56" s="62" t="str">
        <f>VLOOKUP(IFERROR(VLOOKUP(B56, Weiss!A$1:L$399,12,FALSE),"NR"), RatingsLU!A$5:B$30, 2, FALSE)</f>
        <v>B</v>
      </c>
      <c r="J56" s="62">
        <f>VLOOKUP(I56,RatingsLU!B$5:C$30,2,)</f>
        <v>5</v>
      </c>
      <c r="K56" s="62" t="str">
        <f>VLOOKUP(IFERROR(VLOOKUP(B56, Demotech!A$3:F$400, 6,FALSE), "NR"), RatingsLU!K$5:M$30, 2, FALSE)</f>
        <v>NR</v>
      </c>
      <c r="L56" s="62">
        <f>VLOOKUP(K56,RatingsLU!L$5:M$30,2,)</f>
        <v>7</v>
      </c>
      <c r="M56" s="62" t="str">
        <f>VLOOKUP(IFERROR(VLOOKUP(B56, AMBest!A$1:L$399,3,FALSE),"NR"), RatingsLU!F$5:G$100, 2, FALSE)</f>
        <v>A+</v>
      </c>
      <c r="N56" s="62">
        <f>VLOOKUP(M56, RatingsLU!G$5:H$100, 2, FALSE)</f>
        <v>3</v>
      </c>
      <c r="O56">
        <f>IFERROR(VLOOKUP(B56, '2015q2'!A$1:C$399,3,),0)</f>
        <v>26675</v>
      </c>
      <c r="P56" t="str">
        <f t="shared" si="0"/>
        <v>26,675</v>
      </c>
      <c r="Q56">
        <f>IFERROR(VLOOKUP(B56, '2013q4'!A$1:C$399,3,),0)</f>
        <v>32503</v>
      </c>
      <c r="R56">
        <f>IFERROR(VLOOKUP(B56, '2014q1'!A$1:C$399,3,),0)</f>
        <v>31481</v>
      </c>
      <c r="S56">
        <f>IFERROR(VLOOKUP(B56, '2014q2'!A$1:C$399,3,),0)</f>
        <v>30447</v>
      </c>
      <c r="T56">
        <f>IFERROR(VLOOKUP(B56, '2014q3'!A$1:C$399,3,),0)</f>
        <v>29481</v>
      </c>
      <c r="U56">
        <f>IFERROR(VLOOKUP(B56, '2014q1'!A$1:C$399,3,),0)</f>
        <v>31481</v>
      </c>
      <c r="V56">
        <f>IFERROR(VLOOKUP(B56, '2014q2'!A$1:C$399,3,),0)</f>
        <v>30447</v>
      </c>
      <c r="W56">
        <f>IFERROR(VLOOKUP(B56, '2015q2'!A$1:C$399,3,),0)</f>
        <v>26675</v>
      </c>
      <c r="X56" t="str">
        <f t="shared" si="1"/>
        <v>66</v>
      </c>
      <c r="Y56">
        <f>IFERROR(VLOOKUP(B56, 'c2013q4'!A$1:E$399,4,),0) + IFERROR(VLOOKUP(B56, 'c2014q1'!A$1:E$399,4,),0) + IFERROR(VLOOKUP(B56, 'c2014q2'!A$1:E$399,4,),0) + IFERROR(VLOOKUP(B56, 'c2014q3'!A$1:E$399,4,),0) + IFERROR(VLOOKUP(B56, 'c2014q4'!A$1:E$399,4,),0)</f>
        <v>66</v>
      </c>
      <c r="Z56">
        <f>IFERROR(VLOOKUP(B56, 'c2013q4'!A$1:E$399,4,),0)</f>
        <v>37</v>
      </c>
      <c r="AA56">
        <f>IFERROR(VLOOKUP(B56, 'c2014q1'!A$1:E$399,4,),0) + IFERROR(VLOOKUP(B56, 'c2014q2'!A$1:E$399,4,),0) + IFERROR(VLOOKUP(B56, 'c2014q3'!A$1:E$399,4,),0) + IFERROR(VLOOKUP(B56, 'c2014q4'!A$1:E$399,4,),0)</f>
        <v>29</v>
      </c>
      <c r="AB56">
        <f t="shared" si="2"/>
        <v>24.7</v>
      </c>
      <c r="AC56">
        <f t="shared" si="3"/>
        <v>86</v>
      </c>
      <c r="AD56" s="62">
        <f t="shared" si="4"/>
        <v>3</v>
      </c>
      <c r="AE56" t="str">
        <f t="shared" si="5"/>
        <v>f</v>
      </c>
    </row>
    <row r="57" spans="1:31" x14ac:dyDescent="0.25">
      <c r="A57">
        <v>56</v>
      </c>
      <c r="B57" t="s">
        <v>259</v>
      </c>
      <c r="C57" t="str">
        <f>IFERROR(VLOOKUP(B57,addresses!A$2:I$1997, 3, FALSE), "")</f>
        <v>P.O.Box 14-2057</v>
      </c>
      <c r="D57" t="str">
        <f>IFERROR(VLOOKUP(B57,addresses!A$2:I$1997, 5, FALSE), "")</f>
        <v>Coral Gables</v>
      </c>
      <c r="E57" t="str">
        <f>IFERROR(VLOOKUP(B57,addresses!A$2:I$1997, 7, FALSE),"")</f>
        <v>FL</v>
      </c>
      <c r="F57" t="str">
        <f>IFERROR(VLOOKUP(B57,addresses!A$2:I$1997, 8, FALSE),"")</f>
        <v>33114-2057</v>
      </c>
      <c r="G57" t="str">
        <f>IFERROR(VLOOKUP(B57,addresses!A$2:I$1997, 9, FALSE),"")</f>
        <v>888-800-5002-1009</v>
      </c>
      <c r="I57" s="62" t="str">
        <f>VLOOKUP(IFERROR(VLOOKUP(B57, Weiss!A$1:L$399,12,FALSE),"NR"), RatingsLU!A$5:B$30, 2, FALSE)</f>
        <v>NR</v>
      </c>
      <c r="J57" s="62">
        <f>VLOOKUP(I57,RatingsLU!B$5:C$30,2,)</f>
        <v>13</v>
      </c>
      <c r="K57" s="62" t="str">
        <f>VLOOKUP(IFERROR(VLOOKUP(B57, Demotech!A$3:F$400, 6,FALSE), "NR"), RatingsLU!K$5:M$30, 2, FALSE)</f>
        <v>A</v>
      </c>
      <c r="L57" s="62">
        <f>VLOOKUP(K57,RatingsLU!L$5:M$30,2,)</f>
        <v>3</v>
      </c>
      <c r="M57" s="62" t="str">
        <f>VLOOKUP(IFERROR(VLOOKUP(B57, AMBest!A$1:L$399,3,FALSE),"NR"), RatingsLU!F$5:G$100, 2, FALSE)</f>
        <v>B</v>
      </c>
      <c r="N57" s="62">
        <f>VLOOKUP(M57, RatingsLU!G$5:H$100, 2, FALSE)</f>
        <v>13</v>
      </c>
      <c r="O57">
        <f>IFERROR(VLOOKUP(B57, '2015q2'!A$1:C$399,3,),0)</f>
        <v>25726</v>
      </c>
      <c r="P57" t="str">
        <f t="shared" si="0"/>
        <v>25,726</v>
      </c>
      <c r="Q57">
        <f>IFERROR(VLOOKUP(B57, '2013q4'!A$1:C$399,3,),0)</f>
        <v>17070</v>
      </c>
      <c r="R57">
        <f>IFERROR(VLOOKUP(B57, '2014q1'!A$1:C$399,3,),0)</f>
        <v>16540</v>
      </c>
      <c r="S57">
        <f>IFERROR(VLOOKUP(B57, '2014q2'!A$1:C$399,3,),0)</f>
        <v>16036</v>
      </c>
      <c r="T57">
        <f>IFERROR(VLOOKUP(B57, '2014q3'!A$1:C$399,3,),0)</f>
        <v>15479</v>
      </c>
      <c r="U57">
        <f>IFERROR(VLOOKUP(B57, '2014q1'!A$1:C$399,3,),0)</f>
        <v>16540</v>
      </c>
      <c r="V57">
        <f>IFERROR(VLOOKUP(B57, '2014q2'!A$1:C$399,3,),0)</f>
        <v>16036</v>
      </c>
      <c r="W57">
        <f>IFERROR(VLOOKUP(B57, '2015q2'!A$1:C$399,3,),0)</f>
        <v>25726</v>
      </c>
      <c r="X57" t="str">
        <f t="shared" si="1"/>
        <v>6</v>
      </c>
      <c r="Y57">
        <f>IFERROR(VLOOKUP(B57, 'c2013q4'!A$1:E$399,4,),0) + IFERROR(VLOOKUP(B57, 'c2014q1'!A$1:E$399,4,),0) + IFERROR(VLOOKUP(B57, 'c2014q2'!A$1:E$399,4,),0) + IFERROR(VLOOKUP(B57, 'c2014q3'!A$1:E$399,4,),0) + IFERROR(VLOOKUP(B57, 'c2014q4'!A$1:E$399,4,),0)</f>
        <v>6</v>
      </c>
      <c r="Z57">
        <f>IFERROR(VLOOKUP(B57, 'c2013q4'!A$1:E$399,4,),0)</f>
        <v>3</v>
      </c>
      <c r="AA57">
        <f>IFERROR(VLOOKUP(B57, 'c2014q1'!A$1:E$399,4,),0) + IFERROR(VLOOKUP(B57, 'c2014q2'!A$1:E$399,4,),0) + IFERROR(VLOOKUP(B57, 'c2014q3'!A$1:E$399,4,),0) + IFERROR(VLOOKUP(B57, 'c2014q4'!A$1:E$399,4,),0)</f>
        <v>3</v>
      </c>
      <c r="AB57">
        <f t="shared" si="2"/>
        <v>2.2999999999999998</v>
      </c>
      <c r="AC57">
        <f t="shared" si="3"/>
        <v>20</v>
      </c>
      <c r="AD57" s="62">
        <f t="shared" si="4"/>
        <v>1</v>
      </c>
      <c r="AE57" t="str">
        <f t="shared" si="5"/>
        <v>f</v>
      </c>
    </row>
    <row r="58" spans="1:31" x14ac:dyDescent="0.25">
      <c r="A58">
        <v>57</v>
      </c>
      <c r="B58" t="s">
        <v>260</v>
      </c>
      <c r="C58" t="str">
        <f>IFERROR(VLOOKUP(B58,addresses!A$2:I$1997, 3, FALSE), "")</f>
        <v>5959 Central Ave. Suite 200</v>
      </c>
      <c r="D58" t="str">
        <f>IFERROR(VLOOKUP(B58,addresses!A$2:I$1997, 5, FALSE), "")</f>
        <v>St. Petersburg</v>
      </c>
      <c r="E58" t="str">
        <f>IFERROR(VLOOKUP(B58,addresses!A$2:I$1997, 7, FALSE),"")</f>
        <v>FL</v>
      </c>
      <c r="F58">
        <f>IFERROR(VLOOKUP(B58,addresses!A$2:I$1997, 8, FALSE),"")</f>
        <v>33710</v>
      </c>
      <c r="G58">
        <f>IFERROR(VLOOKUP(B58,addresses!A$2:I$1997, 9, FALSE),"")</f>
        <v>0</v>
      </c>
      <c r="I58" s="62" t="str">
        <f>VLOOKUP(IFERROR(VLOOKUP(B58, Weiss!A$1:L$399,12,FALSE),"NR"), RatingsLU!A$5:B$30, 2, FALSE)</f>
        <v>NR</v>
      </c>
      <c r="J58" s="62">
        <f>VLOOKUP(I58,RatingsLU!B$5:C$30,2,)</f>
        <v>13</v>
      </c>
      <c r="K58" s="62" t="str">
        <f>VLOOKUP(IFERROR(VLOOKUP(B58, Demotech!A$3:F$400, 6,FALSE), "NR"), RatingsLU!K$5:M$30, 2, FALSE)</f>
        <v>A</v>
      </c>
      <c r="L58" s="62">
        <f>VLOOKUP(K58,RatingsLU!L$5:M$30,2,)</f>
        <v>3</v>
      </c>
      <c r="M58" s="62" t="str">
        <f>VLOOKUP(IFERROR(VLOOKUP(B58, AMBest!A$1:L$399,3,FALSE),"NR"), RatingsLU!F$5:G$100, 2, FALSE)</f>
        <v>NR</v>
      </c>
      <c r="N58" s="62">
        <f>VLOOKUP(M58, RatingsLU!G$5:H$100, 2, FALSE)</f>
        <v>33</v>
      </c>
      <c r="O58">
        <f>IFERROR(VLOOKUP(B58, '2015q2'!A$1:C$399,3,),0)</f>
        <v>22348</v>
      </c>
      <c r="P58" t="str">
        <f t="shared" si="0"/>
        <v>22,348</v>
      </c>
      <c r="Q58">
        <f>IFERROR(VLOOKUP(B58, '2013q4'!A$1:C$399,3,),0)</f>
        <v>0</v>
      </c>
      <c r="R58">
        <f>IFERROR(VLOOKUP(B58, '2014q1'!A$1:C$399,3,),0)</f>
        <v>0</v>
      </c>
      <c r="S58">
        <f>IFERROR(VLOOKUP(B58, '2014q2'!A$1:C$399,3,),0)</f>
        <v>0</v>
      </c>
      <c r="T58">
        <f>IFERROR(VLOOKUP(B58, '2014q3'!A$1:C$399,3,),0)</f>
        <v>0</v>
      </c>
      <c r="U58">
        <f>IFERROR(VLOOKUP(B58, '2014q1'!A$1:C$399,3,),0)</f>
        <v>0</v>
      </c>
      <c r="V58">
        <f>IFERROR(VLOOKUP(B58, '2014q2'!A$1:C$399,3,),0)</f>
        <v>0</v>
      </c>
      <c r="W58">
        <f>IFERROR(VLOOKUP(B58, '2015q2'!A$1:C$399,3,),0)</f>
        <v>22348</v>
      </c>
      <c r="X58" t="str">
        <f t="shared" si="1"/>
        <v>0</v>
      </c>
      <c r="Y58">
        <f>IFERROR(VLOOKUP(B58, 'c2013q4'!A$1:E$399,4,),0) + IFERROR(VLOOKUP(B58, 'c2014q1'!A$1:E$399,4,),0) + IFERROR(VLOOKUP(B58, 'c2014q2'!A$1:E$399,4,),0) + IFERROR(VLOOKUP(B58, 'c2014q3'!A$1:E$399,4,),0) + IFERROR(VLOOKUP(B58, 'c2014q4'!A$1:E$399,4,),0)</f>
        <v>0</v>
      </c>
      <c r="Z58">
        <f>IFERROR(VLOOKUP(B58, 'c2013q4'!A$1:E$399,4,),0)</f>
        <v>0</v>
      </c>
      <c r="AA58">
        <f>IFERROR(VLOOKUP(B58, 'c2014q1'!A$1:E$399,4,),0) + IFERROR(VLOOKUP(B58, 'c2014q2'!A$1:E$399,4,),0) + IFERROR(VLOOKUP(B58, 'c2014q3'!A$1:E$399,4,),0) + IFERROR(VLOOKUP(B58, 'c2014q4'!A$1:E$399,4,),0)</f>
        <v>0</v>
      </c>
      <c r="AB58">
        <f t="shared" si="2"/>
        <v>0</v>
      </c>
      <c r="AC58">
        <f t="shared" si="3"/>
        <v>0</v>
      </c>
      <c r="AD58" s="62">
        <f t="shared" si="4"/>
        <v>1</v>
      </c>
      <c r="AE58" t="str">
        <f t="shared" si="5"/>
        <v>f</v>
      </c>
    </row>
    <row r="59" spans="1:31" x14ac:dyDescent="0.25">
      <c r="A59">
        <v>58</v>
      </c>
      <c r="B59" t="s">
        <v>261</v>
      </c>
      <c r="C59" t="str">
        <f>IFERROR(VLOOKUP(B59,addresses!A$2:I$1997, 3, FALSE), "")</f>
        <v>100 Amica Way</v>
      </c>
      <c r="D59" t="str">
        <f>IFERROR(VLOOKUP(B59,addresses!A$2:I$1997, 5, FALSE), "")</f>
        <v>Lincoln</v>
      </c>
      <c r="E59" t="str">
        <f>IFERROR(VLOOKUP(B59,addresses!A$2:I$1997, 7, FALSE),"")</f>
        <v>RI</v>
      </c>
      <c r="F59" t="str">
        <f>IFERROR(VLOOKUP(B59,addresses!A$2:I$1997, 8, FALSE),"")</f>
        <v>02865-1156</v>
      </c>
      <c r="G59" t="str">
        <f>IFERROR(VLOOKUP(B59,addresses!A$2:I$1997, 9, FALSE),"")</f>
        <v>800-652-6422-24145</v>
      </c>
      <c r="I59" s="62" t="str">
        <f>VLOOKUP(IFERROR(VLOOKUP(B59, Weiss!A$1:L$399,12,FALSE),"NR"), RatingsLU!A$5:B$30, 2, FALSE)</f>
        <v>B+</v>
      </c>
      <c r="J59" s="62">
        <f>VLOOKUP(I59,RatingsLU!B$5:C$30,2,)</f>
        <v>4</v>
      </c>
      <c r="K59" s="62" t="str">
        <f>VLOOKUP(IFERROR(VLOOKUP(B59, Demotech!A$3:F$400, 6,FALSE), "NR"), RatingsLU!K$5:M$30, 2, FALSE)</f>
        <v>NR</v>
      </c>
      <c r="L59" s="62">
        <f>VLOOKUP(K59,RatingsLU!L$5:M$30,2,)</f>
        <v>7</v>
      </c>
      <c r="M59" s="62" t="str">
        <f>VLOOKUP(IFERROR(VLOOKUP(B59, AMBest!A$1:L$399,3,FALSE),"NR"), RatingsLU!F$5:G$100, 2, FALSE)</f>
        <v>A++</v>
      </c>
      <c r="N59" s="62">
        <f>VLOOKUP(M59, RatingsLU!G$5:H$100, 2, FALSE)</f>
        <v>1</v>
      </c>
      <c r="O59">
        <f>IFERROR(VLOOKUP(B59, '2015q2'!A$1:C$399,3,),0)</f>
        <v>22131</v>
      </c>
      <c r="P59" t="str">
        <f t="shared" si="0"/>
        <v>22,131</v>
      </c>
      <c r="Q59">
        <f>IFERROR(VLOOKUP(B59, '2013q4'!A$1:C$399,3,),0)</f>
        <v>22009</v>
      </c>
      <c r="R59">
        <f>IFERROR(VLOOKUP(B59, '2014q1'!A$1:C$399,3,),0)</f>
        <v>21990</v>
      </c>
      <c r="S59">
        <f>IFERROR(VLOOKUP(B59, '2014q2'!A$1:C$399,3,),0)</f>
        <v>21985</v>
      </c>
      <c r="T59">
        <f>IFERROR(VLOOKUP(B59, '2014q3'!A$1:C$399,3,),0)</f>
        <v>22118</v>
      </c>
      <c r="U59">
        <f>IFERROR(VLOOKUP(B59, '2014q1'!A$1:C$399,3,),0)</f>
        <v>21990</v>
      </c>
      <c r="V59">
        <f>IFERROR(VLOOKUP(B59, '2014q2'!A$1:C$399,3,),0)</f>
        <v>21985</v>
      </c>
      <c r="W59">
        <f>IFERROR(VLOOKUP(B59, '2015q2'!A$1:C$399,3,),0)</f>
        <v>22131</v>
      </c>
      <c r="X59" t="str">
        <f t="shared" si="1"/>
        <v>23</v>
      </c>
      <c r="Y59">
        <f>IFERROR(VLOOKUP(B59, 'c2013q4'!A$1:E$399,4,),0) + IFERROR(VLOOKUP(B59, 'c2014q1'!A$1:E$399,4,),0) + IFERROR(VLOOKUP(B59, 'c2014q2'!A$1:E$399,4,),0) + IFERROR(VLOOKUP(B59, 'c2014q3'!A$1:E$399,4,),0) + IFERROR(VLOOKUP(B59, 'c2014q4'!A$1:E$399,4,),0)</f>
        <v>23</v>
      </c>
      <c r="Z59">
        <f>IFERROR(VLOOKUP(B59, 'c2013q4'!A$1:E$399,4,),0)</f>
        <v>12</v>
      </c>
      <c r="AA59">
        <f>IFERROR(VLOOKUP(B59, 'c2014q1'!A$1:E$399,4,),0) + IFERROR(VLOOKUP(B59, 'c2014q2'!A$1:E$399,4,),0) + IFERROR(VLOOKUP(B59, 'c2014q3'!A$1:E$399,4,),0) + IFERROR(VLOOKUP(B59, 'c2014q4'!A$1:E$399,4,),0)</f>
        <v>11</v>
      </c>
      <c r="AB59">
        <f t="shared" si="2"/>
        <v>10.4</v>
      </c>
      <c r="AC59">
        <f t="shared" si="3"/>
        <v>49</v>
      </c>
      <c r="AD59" s="62">
        <f t="shared" si="4"/>
        <v>2</v>
      </c>
      <c r="AE59" t="str">
        <f t="shared" si="5"/>
        <v>f</v>
      </c>
    </row>
    <row r="60" spans="1:31" x14ac:dyDescent="0.25">
      <c r="A60">
        <v>59</v>
      </c>
      <c r="B60" t="s">
        <v>262</v>
      </c>
      <c r="C60" t="str">
        <f>IFERROR(VLOOKUP(B60,addresses!A$2:I$1997, 3, FALSE), "")</f>
        <v>175 Berkeley Street</v>
      </c>
      <c r="D60" t="str">
        <f>IFERROR(VLOOKUP(B60,addresses!A$2:I$1997, 5, FALSE), "")</f>
        <v>Boston</v>
      </c>
      <c r="E60" t="str">
        <f>IFERROR(VLOOKUP(B60,addresses!A$2:I$1997, 7, FALSE),"")</f>
        <v>MA</v>
      </c>
      <c r="F60">
        <f>IFERROR(VLOOKUP(B60,addresses!A$2:I$1997, 8, FALSE),"")</f>
        <v>2116</v>
      </c>
      <c r="G60" t="str">
        <f>IFERROR(VLOOKUP(B60,addresses!A$2:I$1997, 9, FALSE),"")</f>
        <v>617-357-9500</v>
      </c>
      <c r="I60" s="62" t="str">
        <f>VLOOKUP(IFERROR(VLOOKUP(B60, Weiss!A$1:L$399,12,FALSE),"NR"), RatingsLU!A$5:B$30, 2, FALSE)</f>
        <v>C+</v>
      </c>
      <c r="J60" s="62">
        <f>VLOOKUP(I60,RatingsLU!B$5:C$30,2,)</f>
        <v>7</v>
      </c>
      <c r="K60" s="62" t="str">
        <f>VLOOKUP(IFERROR(VLOOKUP(B60, Demotech!A$3:F$400, 6,FALSE), "NR"), RatingsLU!K$5:M$30, 2, FALSE)</f>
        <v>NR</v>
      </c>
      <c r="L60" s="62">
        <f>VLOOKUP(K60,RatingsLU!L$5:M$30,2,)</f>
        <v>7</v>
      </c>
      <c r="M60" s="62" t="str">
        <f>VLOOKUP(IFERROR(VLOOKUP(B60, AMBest!A$1:L$399,3,FALSE),"NR"), RatingsLU!F$5:G$100, 2, FALSE)</f>
        <v>A</v>
      </c>
      <c r="N60" s="62">
        <f>VLOOKUP(M60, RatingsLU!G$5:H$100, 2, FALSE)</f>
        <v>5</v>
      </c>
      <c r="O60">
        <f>IFERROR(VLOOKUP(B60, '2015q2'!A$1:C$399,3,),0)</f>
        <v>21685</v>
      </c>
      <c r="P60" t="str">
        <f t="shared" si="0"/>
        <v>21,685</v>
      </c>
      <c r="Q60">
        <f>IFERROR(VLOOKUP(B60, '2013q4'!A$1:C$399,3,),0)</f>
        <v>21240</v>
      </c>
      <c r="R60">
        <f>IFERROR(VLOOKUP(B60, '2014q1'!A$1:C$399,3,),0)</f>
        <v>21077</v>
      </c>
      <c r="S60">
        <f>IFERROR(VLOOKUP(B60, '2014q2'!A$1:C$399,3,),0)</f>
        <v>20961</v>
      </c>
      <c r="T60">
        <f>IFERROR(VLOOKUP(B60, '2014q3'!A$1:C$399,3,),0)</f>
        <v>21154</v>
      </c>
      <c r="U60">
        <f>IFERROR(VLOOKUP(B60, '2014q1'!A$1:C$399,3,),0)</f>
        <v>21077</v>
      </c>
      <c r="V60">
        <f>IFERROR(VLOOKUP(B60, '2014q2'!A$1:C$399,3,),0)</f>
        <v>20961</v>
      </c>
      <c r="W60">
        <f>IFERROR(VLOOKUP(B60, '2015q2'!A$1:C$399,3,),0)</f>
        <v>21685</v>
      </c>
      <c r="X60" t="str">
        <f t="shared" si="1"/>
        <v>20</v>
      </c>
      <c r="Y60">
        <f>IFERROR(VLOOKUP(B60, 'c2013q4'!A$1:E$399,4,),0) + IFERROR(VLOOKUP(B60, 'c2014q1'!A$1:E$399,4,),0) + IFERROR(VLOOKUP(B60, 'c2014q2'!A$1:E$399,4,),0) + IFERROR(VLOOKUP(B60, 'c2014q3'!A$1:E$399,4,),0) + IFERROR(VLOOKUP(B60, 'c2014q4'!A$1:E$399,4,),0)</f>
        <v>20</v>
      </c>
      <c r="Z60">
        <f>IFERROR(VLOOKUP(B60, 'c2013q4'!A$1:E$399,4,),0)</f>
        <v>13</v>
      </c>
      <c r="AA60">
        <f>IFERROR(VLOOKUP(B60, 'c2014q1'!A$1:E$399,4,),0) + IFERROR(VLOOKUP(B60, 'c2014q2'!A$1:E$399,4,),0) + IFERROR(VLOOKUP(B60, 'c2014q3'!A$1:E$399,4,),0) + IFERROR(VLOOKUP(B60, 'c2014q4'!A$1:E$399,4,),0)</f>
        <v>7</v>
      </c>
      <c r="AB60">
        <f t="shared" si="2"/>
        <v>9.1999999999999993</v>
      </c>
      <c r="AC60">
        <f t="shared" si="3"/>
        <v>44</v>
      </c>
      <c r="AD60" s="62">
        <f t="shared" si="4"/>
        <v>2</v>
      </c>
      <c r="AE60" t="str">
        <f t="shared" si="5"/>
        <v>f</v>
      </c>
    </row>
    <row r="61" spans="1:31" x14ac:dyDescent="0.25">
      <c r="A61">
        <v>60</v>
      </c>
      <c r="B61" t="s">
        <v>263</v>
      </c>
      <c r="C61" t="str">
        <f>IFERROR(VLOOKUP(B61,addresses!A$2:I$1997, 3, FALSE), "")</f>
        <v>1101 E Cumberland Ave</v>
      </c>
      <c r="D61" t="str">
        <f>IFERROR(VLOOKUP(B61,addresses!A$2:I$1997, 5, FALSE), "")</f>
        <v>Tampa</v>
      </c>
      <c r="E61" t="str">
        <f>IFERROR(VLOOKUP(B61,addresses!A$2:I$1997, 7, FALSE),"")</f>
        <v>FL</v>
      </c>
      <c r="F61">
        <f>IFERROR(VLOOKUP(B61,addresses!A$2:I$1997, 8, FALSE),"")</f>
        <v>33602</v>
      </c>
      <c r="G61" t="str">
        <f>IFERROR(VLOOKUP(B61,addresses!A$2:I$1997, 9, FALSE),"")</f>
        <v>813-514-0333</v>
      </c>
      <c r="I61" s="62" t="str">
        <f>VLOOKUP(IFERROR(VLOOKUP(B61, Weiss!A$1:L$399,12,FALSE),"NR"), RatingsLU!A$5:B$30, 2, FALSE)</f>
        <v>C</v>
      </c>
      <c r="J61" s="62">
        <f>VLOOKUP(I61,RatingsLU!B$5:C$30,2,)</f>
        <v>8</v>
      </c>
      <c r="K61" s="62" t="str">
        <f>VLOOKUP(IFERROR(VLOOKUP(B61, Demotech!A$3:F$400, 6,FALSE), "NR"), RatingsLU!K$5:M$30, 2, FALSE)</f>
        <v>A</v>
      </c>
      <c r="L61" s="62">
        <f>VLOOKUP(K61,RatingsLU!L$5:M$30,2,)</f>
        <v>3</v>
      </c>
      <c r="M61" s="62" t="str">
        <f>VLOOKUP(IFERROR(VLOOKUP(B61, AMBest!A$1:L$399,3,FALSE),"NR"), RatingsLU!F$5:G$100, 2, FALSE)</f>
        <v>NR</v>
      </c>
      <c r="N61" s="62">
        <f>VLOOKUP(M61, RatingsLU!G$5:H$100, 2, FALSE)</f>
        <v>33</v>
      </c>
      <c r="O61">
        <f>IFERROR(VLOOKUP(B61, '2015q2'!A$1:C$399,3,),0)</f>
        <v>18736</v>
      </c>
      <c r="P61" t="str">
        <f t="shared" si="0"/>
        <v>18,736</v>
      </c>
      <c r="Q61">
        <f>IFERROR(VLOOKUP(B61, '2013q4'!A$1:C$399,3,),0)</f>
        <v>7019</v>
      </c>
      <c r="R61">
        <f>IFERROR(VLOOKUP(B61, '2014q1'!A$1:C$399,3,),0)</f>
        <v>10391</v>
      </c>
      <c r="S61">
        <f>IFERROR(VLOOKUP(B61, '2014q2'!A$1:C$399,3,),0)</f>
        <v>10301</v>
      </c>
      <c r="T61">
        <f>IFERROR(VLOOKUP(B61, '2014q3'!A$1:C$399,3,),0)</f>
        <v>10684</v>
      </c>
      <c r="U61">
        <f>IFERROR(VLOOKUP(B61, '2014q1'!A$1:C$399,3,),0)</f>
        <v>10391</v>
      </c>
      <c r="V61">
        <f>IFERROR(VLOOKUP(B61, '2014q2'!A$1:C$399,3,),0)</f>
        <v>10301</v>
      </c>
      <c r="W61">
        <f>IFERROR(VLOOKUP(B61, '2015q2'!A$1:C$399,3,),0)</f>
        <v>18736</v>
      </c>
      <c r="X61" t="str">
        <f t="shared" si="1"/>
        <v>22</v>
      </c>
      <c r="Y61">
        <f>IFERROR(VLOOKUP(B61, 'c2013q4'!A$1:E$399,4,),0) + IFERROR(VLOOKUP(B61, 'c2014q1'!A$1:E$399,4,),0) + IFERROR(VLOOKUP(B61, 'c2014q2'!A$1:E$399,4,),0) + IFERROR(VLOOKUP(B61, 'c2014q3'!A$1:E$399,4,),0) + IFERROR(VLOOKUP(B61, 'c2014q4'!A$1:E$399,4,),0)</f>
        <v>22</v>
      </c>
      <c r="Z61">
        <f>IFERROR(VLOOKUP(B61, 'c2013q4'!A$1:E$399,4,),0)</f>
        <v>19</v>
      </c>
      <c r="AA61">
        <f>IFERROR(VLOOKUP(B61, 'c2014q1'!A$1:E$399,4,),0) + IFERROR(VLOOKUP(B61, 'c2014q2'!A$1:E$399,4,),0) + IFERROR(VLOOKUP(B61, 'c2014q3'!A$1:E$399,4,),0) + IFERROR(VLOOKUP(B61, 'c2014q4'!A$1:E$399,4,),0)</f>
        <v>3</v>
      </c>
      <c r="AB61">
        <f t="shared" si="2"/>
        <v>11.7</v>
      </c>
      <c r="AC61">
        <f t="shared" si="3"/>
        <v>55</v>
      </c>
      <c r="AD61" s="62">
        <f t="shared" si="4"/>
        <v>2</v>
      </c>
      <c r="AE61" t="str">
        <f t="shared" si="5"/>
        <v>f</v>
      </c>
    </row>
    <row r="62" spans="1:31" x14ac:dyDescent="0.25">
      <c r="A62">
        <v>61</v>
      </c>
      <c r="B62" t="s">
        <v>264</v>
      </c>
      <c r="C62" t="str">
        <f>IFERROR(VLOOKUP(B62,addresses!A$2:I$1997, 3, FALSE), "")</f>
        <v>P.O. Box 2450</v>
      </c>
      <c r="D62" t="str">
        <f>IFERROR(VLOOKUP(B62,addresses!A$2:I$1997, 5, FALSE), "")</f>
        <v>Grand Rapids</v>
      </c>
      <c r="E62" t="str">
        <f>IFERROR(VLOOKUP(B62,addresses!A$2:I$1997, 7, FALSE),"")</f>
        <v>MI</v>
      </c>
      <c r="F62" t="str">
        <f>IFERROR(VLOOKUP(B62,addresses!A$2:I$1997, 8, FALSE),"")</f>
        <v>49501-2450</v>
      </c>
      <c r="G62" t="str">
        <f>IFERROR(VLOOKUP(B62,addresses!A$2:I$1997, 9, FALSE),"")</f>
        <v>818-965-0433</v>
      </c>
      <c r="I62" s="62" t="str">
        <f>VLOOKUP(IFERROR(VLOOKUP(B62, Weiss!A$1:L$399,12,FALSE),"NR"), RatingsLU!A$5:B$30, 2, FALSE)</f>
        <v>C</v>
      </c>
      <c r="J62" s="62">
        <f>VLOOKUP(I62,RatingsLU!B$5:C$30,2,)</f>
        <v>8</v>
      </c>
      <c r="K62" s="62" t="str">
        <f>VLOOKUP(IFERROR(VLOOKUP(B62, Demotech!A$3:F$400, 6,FALSE), "NR"), RatingsLU!K$5:M$30, 2, FALSE)</f>
        <v>NR</v>
      </c>
      <c r="L62" s="62">
        <f>VLOOKUP(K62,RatingsLU!L$5:M$30,2,)</f>
        <v>7</v>
      </c>
      <c r="M62" s="62" t="str">
        <f>VLOOKUP(IFERROR(VLOOKUP(B62, AMBest!A$1:L$399,3,FALSE),"NR"), RatingsLU!F$5:G$100, 2, FALSE)</f>
        <v>A</v>
      </c>
      <c r="N62" s="62">
        <f>VLOOKUP(M62, RatingsLU!G$5:H$100, 2, FALSE)</f>
        <v>5</v>
      </c>
      <c r="O62">
        <f>IFERROR(VLOOKUP(B62, '2015q2'!A$1:C$399,3,),0)</f>
        <v>18367</v>
      </c>
      <c r="P62" t="str">
        <f t="shared" si="0"/>
        <v>18,367</v>
      </c>
      <c r="Q62">
        <f>IFERROR(VLOOKUP(B62, '2013q4'!A$1:C$399,3,),0)</f>
        <v>21626</v>
      </c>
      <c r="R62">
        <f>IFERROR(VLOOKUP(B62, '2014q1'!A$1:C$399,3,),0)</f>
        <v>21457</v>
      </c>
      <c r="S62">
        <f>IFERROR(VLOOKUP(B62, '2014q2'!A$1:C$399,3,),0)</f>
        <v>20878</v>
      </c>
      <c r="T62">
        <f>IFERROR(VLOOKUP(B62, '2014q3'!A$1:C$399,3,),0)</f>
        <v>20438</v>
      </c>
      <c r="U62">
        <f>IFERROR(VLOOKUP(B62, '2014q1'!A$1:C$399,3,),0)</f>
        <v>21457</v>
      </c>
      <c r="V62">
        <f>IFERROR(VLOOKUP(B62, '2014q2'!A$1:C$399,3,),0)</f>
        <v>20878</v>
      </c>
      <c r="W62">
        <f>IFERROR(VLOOKUP(B62, '2015q2'!A$1:C$399,3,),0)</f>
        <v>18367</v>
      </c>
      <c r="X62" t="str">
        <f t="shared" si="1"/>
        <v>14</v>
      </c>
      <c r="Y62">
        <f>IFERROR(VLOOKUP(B62, 'c2013q4'!A$1:E$399,4,),0) + IFERROR(VLOOKUP(B62, 'c2014q1'!A$1:E$399,4,),0) + IFERROR(VLOOKUP(B62, 'c2014q2'!A$1:E$399,4,),0) + IFERROR(VLOOKUP(B62, 'c2014q3'!A$1:E$399,4,),0) + IFERROR(VLOOKUP(B62, 'c2014q4'!A$1:E$399,4,),0)</f>
        <v>14</v>
      </c>
      <c r="Z62">
        <f>IFERROR(VLOOKUP(B62, 'c2013q4'!A$1:E$399,4,),0)</f>
        <v>10</v>
      </c>
      <c r="AA62">
        <f>IFERROR(VLOOKUP(B62, 'c2014q1'!A$1:E$399,4,),0) + IFERROR(VLOOKUP(B62, 'c2014q2'!A$1:E$399,4,),0) + IFERROR(VLOOKUP(B62, 'c2014q3'!A$1:E$399,4,),0) + IFERROR(VLOOKUP(B62, 'c2014q4'!A$1:E$399,4,),0)</f>
        <v>4</v>
      </c>
      <c r="AB62">
        <f t="shared" si="2"/>
        <v>7.6</v>
      </c>
      <c r="AC62">
        <f t="shared" si="3"/>
        <v>37</v>
      </c>
      <c r="AD62" s="62">
        <f t="shared" si="4"/>
        <v>2</v>
      </c>
      <c r="AE62" t="str">
        <f t="shared" si="5"/>
        <v>f</v>
      </c>
    </row>
    <row r="63" spans="1:31" x14ac:dyDescent="0.25">
      <c r="A63">
        <v>62</v>
      </c>
      <c r="B63" t="s">
        <v>265</v>
      </c>
      <c r="C63" t="str">
        <f>IFERROR(VLOOKUP(B63,addresses!A$2:I$1997, 3, FALSE), "")</f>
        <v>1101 Corridor Park Blvd, 0365-Tn01P1</v>
      </c>
      <c r="D63" t="str">
        <f>IFERROR(VLOOKUP(B63,addresses!A$2:I$1997, 5, FALSE), "")</f>
        <v>Knoxville</v>
      </c>
      <c r="E63" t="str">
        <f>IFERROR(VLOOKUP(B63,addresses!A$2:I$1997, 7, FALSE),"")</f>
        <v>TN</v>
      </c>
      <c r="F63">
        <f>IFERROR(VLOOKUP(B63,addresses!A$2:I$1997, 8, FALSE),"")</f>
        <v>37932</v>
      </c>
      <c r="G63" t="str">
        <f>IFERROR(VLOOKUP(B63,addresses!A$2:I$1997, 9, FALSE),"")</f>
        <v>865-777-6366</v>
      </c>
      <c r="I63" s="62" t="str">
        <f>VLOOKUP(IFERROR(VLOOKUP(B63, Weiss!A$1:L$399,12,FALSE),"NR"), RatingsLU!A$5:B$30, 2, FALSE)</f>
        <v>B-</v>
      </c>
      <c r="J63" s="62">
        <f>VLOOKUP(I63,RatingsLU!B$5:C$30,2,)</f>
        <v>6</v>
      </c>
      <c r="K63" s="62" t="str">
        <f>VLOOKUP(IFERROR(VLOOKUP(B63, Demotech!A$3:F$400, 6,FALSE), "NR"), RatingsLU!K$5:M$30, 2, FALSE)</f>
        <v>NR</v>
      </c>
      <c r="L63" s="62">
        <f>VLOOKUP(K63,RatingsLU!L$5:M$30,2,)</f>
        <v>7</v>
      </c>
      <c r="M63" s="62" t="str">
        <f>VLOOKUP(IFERROR(VLOOKUP(B63, AMBest!A$1:L$399,3,FALSE),"NR"), RatingsLU!F$5:G$100, 2, FALSE)</f>
        <v>A-</v>
      </c>
      <c r="N63" s="62">
        <f>VLOOKUP(M63, RatingsLU!G$5:H$100, 2, FALSE)</f>
        <v>7</v>
      </c>
      <c r="O63">
        <f>IFERROR(VLOOKUP(B63, '2015q2'!A$1:C$399,3,),0)</f>
        <v>16699</v>
      </c>
      <c r="P63" t="str">
        <f t="shared" si="0"/>
        <v>16,699</v>
      </c>
      <c r="Q63">
        <f>IFERROR(VLOOKUP(B63, '2013q4'!A$1:C$399,3,),0)</f>
        <v>18390</v>
      </c>
      <c r="R63">
        <f>IFERROR(VLOOKUP(B63, '2014q1'!A$1:C$399,3,),0)</f>
        <v>18048</v>
      </c>
      <c r="S63">
        <f>IFERROR(VLOOKUP(B63, '2014q2'!A$1:C$399,3,),0)</f>
        <v>17674</v>
      </c>
      <c r="T63">
        <f>IFERROR(VLOOKUP(B63, '2014q3'!A$1:C$399,3,),0)</f>
        <v>17343</v>
      </c>
      <c r="U63">
        <f>IFERROR(VLOOKUP(B63, '2014q1'!A$1:C$399,3,),0)</f>
        <v>18048</v>
      </c>
      <c r="V63">
        <f>IFERROR(VLOOKUP(B63, '2014q2'!A$1:C$399,3,),0)</f>
        <v>17674</v>
      </c>
      <c r="W63">
        <f>IFERROR(VLOOKUP(B63, '2015q2'!A$1:C$399,3,),0)</f>
        <v>16699</v>
      </c>
      <c r="X63" t="str">
        <f t="shared" si="1"/>
        <v>27</v>
      </c>
      <c r="Y63">
        <f>IFERROR(VLOOKUP(B63, 'c2013q4'!A$1:E$399,4,),0) + IFERROR(VLOOKUP(B63, 'c2014q1'!A$1:E$399,4,),0) + IFERROR(VLOOKUP(B63, 'c2014q2'!A$1:E$399,4,),0) + IFERROR(VLOOKUP(B63, 'c2014q3'!A$1:E$399,4,),0) + IFERROR(VLOOKUP(B63, 'c2014q4'!A$1:E$399,4,),0)</f>
        <v>27</v>
      </c>
      <c r="Z63">
        <f>IFERROR(VLOOKUP(B63, 'c2013q4'!A$1:E$399,4,),0)</f>
        <v>14</v>
      </c>
      <c r="AA63">
        <f>IFERROR(VLOOKUP(B63, 'c2014q1'!A$1:E$399,4,),0) + IFERROR(VLOOKUP(B63, 'c2014q2'!A$1:E$399,4,),0) + IFERROR(VLOOKUP(B63, 'c2014q3'!A$1:E$399,4,),0) + IFERROR(VLOOKUP(B63, 'c2014q4'!A$1:E$399,4,),0)</f>
        <v>13</v>
      </c>
      <c r="AB63">
        <f t="shared" si="2"/>
        <v>16.2</v>
      </c>
      <c r="AC63">
        <f t="shared" si="3"/>
        <v>68</v>
      </c>
      <c r="AD63" s="62">
        <f t="shared" si="4"/>
        <v>3</v>
      </c>
      <c r="AE63" t="str">
        <f t="shared" si="5"/>
        <v>f</v>
      </c>
    </row>
    <row r="64" spans="1:31" x14ac:dyDescent="0.25">
      <c r="A64">
        <v>63</v>
      </c>
      <c r="B64" t="s">
        <v>379</v>
      </c>
      <c r="C64" t="str">
        <f>IFERROR(VLOOKUP(B64,addresses!A$2:I$1997, 3, FALSE), "")</f>
        <v>9800 Fredericksburg Road</v>
      </c>
      <c r="D64" t="str">
        <f>IFERROR(VLOOKUP(B64,addresses!A$2:I$1997, 5, FALSE), "")</f>
        <v>San Antonio</v>
      </c>
      <c r="E64" t="str">
        <f>IFERROR(VLOOKUP(B64,addresses!A$2:I$1997, 7, FALSE),"")</f>
        <v>TX</v>
      </c>
      <c r="F64">
        <f>IFERROR(VLOOKUP(B64,addresses!A$2:I$1997, 8, FALSE),"")</f>
        <v>78288</v>
      </c>
      <c r="G64" t="str">
        <f>IFERROR(VLOOKUP(B64,addresses!A$2:I$1997, 9, FALSE),"")</f>
        <v>800-531-8111</v>
      </c>
      <c r="I64" s="62" t="str">
        <f>VLOOKUP(IFERROR(VLOOKUP(B64, Weiss!A$1:L$399,12,FALSE),"NR"), RatingsLU!A$5:B$30, 2, FALSE)</f>
        <v>B+</v>
      </c>
      <c r="J64" s="62">
        <f>VLOOKUP(I64,RatingsLU!B$5:C$30,2,)</f>
        <v>4</v>
      </c>
      <c r="K64" s="62" t="str">
        <f>VLOOKUP(IFERROR(VLOOKUP(B64, Demotech!A$3:F$400, 6,FALSE), "NR"), RatingsLU!K$5:M$30, 2, FALSE)</f>
        <v>NR</v>
      </c>
      <c r="L64" s="62">
        <f>VLOOKUP(K64,RatingsLU!L$5:M$30,2,)</f>
        <v>7</v>
      </c>
      <c r="M64" s="62" t="str">
        <f>VLOOKUP(IFERROR(VLOOKUP(B64, AMBest!A$1:L$399,3,FALSE),"NR"), RatingsLU!F$5:G$100, 2, FALSE)</f>
        <v>A++</v>
      </c>
      <c r="N64" s="62">
        <f>VLOOKUP(M64, RatingsLU!G$5:H$100, 2, FALSE)</f>
        <v>1</v>
      </c>
      <c r="O64">
        <f>IFERROR(VLOOKUP(B64, '2015q2'!A$1:C$399,3,),0)</f>
        <v>16151</v>
      </c>
      <c r="P64" t="str">
        <f t="shared" si="0"/>
        <v>16,151</v>
      </c>
      <c r="Q64">
        <f>IFERROR(VLOOKUP(B64, '2013q4'!A$1:C$399,3,),0)</f>
        <v>7483</v>
      </c>
      <c r="R64">
        <f>IFERROR(VLOOKUP(B64, '2014q1'!A$1:C$399,3,),0)</f>
        <v>8086</v>
      </c>
      <c r="S64">
        <f>IFERROR(VLOOKUP(B64, '2014q2'!A$1:C$399,3,),0)</f>
        <v>9202</v>
      </c>
      <c r="T64">
        <f>IFERROR(VLOOKUP(B64, '2014q3'!A$1:C$399,3,),0)</f>
        <v>10717</v>
      </c>
      <c r="U64">
        <f>IFERROR(VLOOKUP(B64, '2014q1'!A$1:C$399,3,),0)</f>
        <v>8086</v>
      </c>
      <c r="V64">
        <f>IFERROR(VLOOKUP(B64, '2014q2'!A$1:C$399,3,),0)</f>
        <v>9202</v>
      </c>
      <c r="W64">
        <f>IFERROR(VLOOKUP(B64, '2015q2'!A$1:C$399,3,),0)</f>
        <v>16151</v>
      </c>
      <c r="X64" t="str">
        <f t="shared" si="1"/>
        <v>8</v>
      </c>
      <c r="Y64">
        <f>IFERROR(VLOOKUP(B64, 'c2013q4'!A$1:E$399,4,),0) + IFERROR(VLOOKUP(B64, 'c2014q1'!A$1:E$399,4,),0) + IFERROR(VLOOKUP(B64, 'c2014q2'!A$1:E$399,4,),0) + IFERROR(VLOOKUP(B64, 'c2014q3'!A$1:E$399,4,),0) + IFERROR(VLOOKUP(B64, 'c2014q4'!A$1:E$399,4,),0)</f>
        <v>8</v>
      </c>
      <c r="Z64">
        <f>IFERROR(VLOOKUP(B64, 'c2013q4'!A$1:E$399,4,),0)</f>
        <v>4</v>
      </c>
      <c r="AA64">
        <f>IFERROR(VLOOKUP(B64, 'c2014q1'!A$1:E$399,4,),0) + IFERROR(VLOOKUP(B64, 'c2014q2'!A$1:E$399,4,),0) + IFERROR(VLOOKUP(B64, 'c2014q3'!A$1:E$399,4,),0) + IFERROR(VLOOKUP(B64, 'c2014q4'!A$1:E$399,4,),0)</f>
        <v>4</v>
      </c>
      <c r="AB64">
        <f t="shared" si="2"/>
        <v>5</v>
      </c>
      <c r="AC64">
        <f t="shared" si="3"/>
        <v>30</v>
      </c>
      <c r="AD64" s="62">
        <f t="shared" si="4"/>
        <v>1</v>
      </c>
      <c r="AE64" t="str">
        <f t="shared" si="5"/>
        <v>f</v>
      </c>
    </row>
    <row r="65" spans="1:31" x14ac:dyDescent="0.25">
      <c r="A65">
        <v>64</v>
      </c>
      <c r="B65" t="s">
        <v>266</v>
      </c>
      <c r="C65" t="str">
        <f>IFERROR(VLOOKUP(B65,addresses!A$2:I$1997, 3, FALSE), "")</f>
        <v>12115 Lackland Road</v>
      </c>
      <c r="D65" t="str">
        <f>IFERROR(VLOOKUP(B65,addresses!A$2:I$1997, 5, FALSE), "")</f>
        <v>St. Louis</v>
      </c>
      <c r="E65" t="str">
        <f>IFERROR(VLOOKUP(B65,addresses!A$2:I$1997, 7, FALSE),"")</f>
        <v>MO</v>
      </c>
      <c r="F65" t="str">
        <f>IFERROR(VLOOKUP(B65,addresses!A$2:I$1997, 8, FALSE),"")</f>
        <v>63146-4003</v>
      </c>
      <c r="G65" t="str">
        <f>IFERROR(VLOOKUP(B65,addresses!A$2:I$1997, 9, FALSE),"")</f>
        <v>800-777-8467</v>
      </c>
      <c r="I65" s="62" t="str">
        <f>VLOOKUP(IFERROR(VLOOKUP(B65, Weiss!A$1:L$399,12,FALSE),"NR"), RatingsLU!A$5:B$30, 2, FALSE)</f>
        <v>NR</v>
      </c>
      <c r="J65" s="62">
        <f>VLOOKUP(I65,RatingsLU!B$5:C$30,2,)</f>
        <v>13</v>
      </c>
      <c r="K65" s="62" t="str">
        <f>VLOOKUP(IFERROR(VLOOKUP(B65, Demotech!A$3:F$400, 6,FALSE), "NR"), RatingsLU!K$5:M$30, 2, FALSE)</f>
        <v>NR</v>
      </c>
      <c r="L65" s="62">
        <f>VLOOKUP(K65,RatingsLU!L$5:M$30,2,)</f>
        <v>7</v>
      </c>
      <c r="M65" s="62" t="str">
        <f>VLOOKUP(IFERROR(VLOOKUP(B65, AMBest!A$1:L$399,3,FALSE),"NR"), RatingsLU!F$5:G$100, 2, FALSE)</f>
        <v>NR</v>
      </c>
      <c r="N65" s="62">
        <f>VLOOKUP(M65, RatingsLU!G$5:H$100, 2, FALSE)</f>
        <v>33</v>
      </c>
      <c r="O65">
        <f>IFERROR(VLOOKUP(B65, '2015q2'!A$1:C$399,3,),0)</f>
        <v>15640</v>
      </c>
      <c r="P65" t="str">
        <f t="shared" si="0"/>
        <v>15,640</v>
      </c>
      <c r="Q65">
        <f>IFERROR(VLOOKUP(B65, '2013q4'!A$1:C$399,3,),0)</f>
        <v>15946</v>
      </c>
      <c r="R65">
        <f>IFERROR(VLOOKUP(B65, '2014q1'!A$1:C$399,3,),0)</f>
        <v>15749</v>
      </c>
      <c r="S65">
        <f>IFERROR(VLOOKUP(B65, '2014q2'!A$1:C$399,3,),0)</f>
        <v>15864</v>
      </c>
      <c r="T65">
        <f>IFERROR(VLOOKUP(B65, '2014q3'!A$1:C$399,3,),0)</f>
        <v>15757</v>
      </c>
      <c r="U65">
        <f>IFERROR(VLOOKUP(B65, '2014q1'!A$1:C$399,3,),0)</f>
        <v>15749</v>
      </c>
      <c r="V65">
        <f>IFERROR(VLOOKUP(B65, '2014q2'!A$1:C$399,3,),0)</f>
        <v>15864</v>
      </c>
      <c r="W65">
        <f>IFERROR(VLOOKUP(B65, '2015q2'!A$1:C$399,3,),0)</f>
        <v>15640</v>
      </c>
      <c r="X65" t="str">
        <f t="shared" si="1"/>
        <v>6</v>
      </c>
      <c r="Y65">
        <f>IFERROR(VLOOKUP(B65, 'c2013q4'!A$1:E$399,4,),0) + IFERROR(VLOOKUP(B65, 'c2014q1'!A$1:E$399,4,),0) + IFERROR(VLOOKUP(B65, 'c2014q2'!A$1:E$399,4,),0) + IFERROR(VLOOKUP(B65, 'c2014q3'!A$1:E$399,4,),0) + IFERROR(VLOOKUP(B65, 'c2014q4'!A$1:E$399,4,),0)</f>
        <v>6</v>
      </c>
      <c r="Z65">
        <f>IFERROR(VLOOKUP(B65, 'c2013q4'!A$1:E$399,4,),0)</f>
        <v>4</v>
      </c>
      <c r="AA65">
        <f>IFERROR(VLOOKUP(B65, 'c2014q1'!A$1:E$399,4,),0) + IFERROR(VLOOKUP(B65, 'c2014q2'!A$1:E$399,4,),0) + IFERROR(VLOOKUP(B65, 'c2014q3'!A$1:E$399,4,),0) + IFERROR(VLOOKUP(B65, 'c2014q4'!A$1:E$399,4,),0)</f>
        <v>2</v>
      </c>
      <c r="AB65">
        <f t="shared" si="2"/>
        <v>3.8</v>
      </c>
      <c r="AC65">
        <f t="shared" si="3"/>
        <v>26</v>
      </c>
      <c r="AD65" s="62">
        <f t="shared" si="4"/>
        <v>1</v>
      </c>
      <c r="AE65" t="str">
        <f t="shared" si="5"/>
        <v>f</v>
      </c>
    </row>
    <row r="66" spans="1:31" x14ac:dyDescent="0.25">
      <c r="A66">
        <v>65</v>
      </c>
      <c r="B66" t="s">
        <v>267</v>
      </c>
      <c r="C66" t="str">
        <f>IFERROR(VLOOKUP(B66,addresses!A$2:I$1997, 3, FALSE), "")</f>
        <v>One General Drive</v>
      </c>
      <c r="D66" t="str">
        <f>IFERROR(VLOOKUP(B66,addresses!A$2:I$1997, 5, FALSE), "")</f>
        <v>Sun Prairie</v>
      </c>
      <c r="E66" t="str">
        <f>IFERROR(VLOOKUP(B66,addresses!A$2:I$1997, 7, FALSE),"")</f>
        <v>WI</v>
      </c>
      <c r="F66">
        <f>IFERROR(VLOOKUP(B66,addresses!A$2:I$1997, 8, FALSE),"")</f>
        <v>53596</v>
      </c>
      <c r="G66" t="str">
        <f>IFERROR(VLOOKUP(B66,addresses!A$2:I$1997, 9, FALSE),"")</f>
        <v>212-805-9700-8851</v>
      </c>
      <c r="I66" s="62" t="str">
        <f>VLOOKUP(IFERROR(VLOOKUP(B66, Weiss!A$1:L$399,12,FALSE),"NR"), RatingsLU!A$5:B$30, 2, FALSE)</f>
        <v>C</v>
      </c>
      <c r="J66" s="62">
        <f>VLOOKUP(I66,RatingsLU!B$5:C$30,2,)</f>
        <v>8</v>
      </c>
      <c r="K66" s="62" t="str">
        <f>VLOOKUP(IFERROR(VLOOKUP(B66, Demotech!A$3:F$400, 6,FALSE), "NR"), RatingsLU!K$5:M$30, 2, FALSE)</f>
        <v>NR</v>
      </c>
      <c r="L66" s="62">
        <f>VLOOKUP(K66,RatingsLU!L$5:M$30,2,)</f>
        <v>7</v>
      </c>
      <c r="M66" s="62" t="str">
        <f>VLOOKUP(IFERROR(VLOOKUP(B66, AMBest!A$1:L$399,3,FALSE),"NR"), RatingsLU!F$5:G$100, 2, FALSE)</f>
        <v>A</v>
      </c>
      <c r="N66" s="62">
        <f>VLOOKUP(M66, RatingsLU!G$5:H$100, 2, FALSE)</f>
        <v>5</v>
      </c>
      <c r="O66">
        <f>IFERROR(VLOOKUP(B66, '2015q2'!A$1:C$399,3,),0)</f>
        <v>14653</v>
      </c>
      <c r="P66" t="str">
        <f t="shared" si="0"/>
        <v>14,653</v>
      </c>
      <c r="Q66">
        <f>IFERROR(VLOOKUP(B66, '2013q4'!A$1:C$399,3,),0)</f>
        <v>1989</v>
      </c>
      <c r="R66">
        <f>IFERROR(VLOOKUP(B66, '2014q1'!A$1:C$399,3,),0)</f>
        <v>2866</v>
      </c>
      <c r="S66">
        <f>IFERROR(VLOOKUP(B66, '2014q2'!A$1:C$399,3,),0)</f>
        <v>3957</v>
      </c>
      <c r="T66">
        <f>IFERROR(VLOOKUP(B66, '2014q3'!A$1:C$399,3,),0)</f>
        <v>7196</v>
      </c>
      <c r="U66">
        <f>IFERROR(VLOOKUP(B66, '2014q1'!A$1:C$399,3,),0)</f>
        <v>2866</v>
      </c>
      <c r="V66">
        <f>IFERROR(VLOOKUP(B66, '2014q2'!A$1:C$399,3,),0)</f>
        <v>3957</v>
      </c>
      <c r="W66">
        <f>IFERROR(VLOOKUP(B66, '2015q2'!A$1:C$399,3,),0)</f>
        <v>14653</v>
      </c>
      <c r="X66" t="str">
        <f t="shared" si="1"/>
        <v>0</v>
      </c>
      <c r="Y66">
        <f>IFERROR(VLOOKUP(B66, 'c2013q4'!A$1:E$399,4,),0) + IFERROR(VLOOKUP(B66, 'c2014q1'!A$1:E$399,4,),0) + IFERROR(VLOOKUP(B66, 'c2014q2'!A$1:E$399,4,),0) + IFERROR(VLOOKUP(B66, 'c2014q3'!A$1:E$399,4,),0) + IFERROR(VLOOKUP(B66, 'c2014q4'!A$1:E$399,4,),0)</f>
        <v>0</v>
      </c>
      <c r="Z66">
        <f>IFERROR(VLOOKUP(B66, 'c2013q4'!A$1:E$399,4,),0)</f>
        <v>0</v>
      </c>
      <c r="AA66">
        <f>IFERROR(VLOOKUP(B66, 'c2014q1'!A$1:E$399,4,),0) + IFERROR(VLOOKUP(B66, 'c2014q2'!A$1:E$399,4,),0) + IFERROR(VLOOKUP(B66, 'c2014q3'!A$1:E$399,4,),0) + IFERROR(VLOOKUP(B66, 'c2014q4'!A$1:E$399,4,),0)</f>
        <v>0</v>
      </c>
      <c r="AB66">
        <f t="shared" si="2"/>
        <v>0</v>
      </c>
      <c r="AC66">
        <f t="shared" si="3"/>
        <v>0</v>
      </c>
      <c r="AD66" s="62">
        <f t="shared" si="4"/>
        <v>1</v>
      </c>
      <c r="AE66" t="str">
        <f t="shared" si="5"/>
        <v>f</v>
      </c>
    </row>
    <row r="67" spans="1:31" x14ac:dyDescent="0.25">
      <c r="A67">
        <v>66</v>
      </c>
      <c r="B67" t="s">
        <v>380</v>
      </c>
      <c r="C67" t="str">
        <f>IFERROR(VLOOKUP(B67,addresses!A$2:I$1997, 3, FALSE), "")</f>
        <v>175 Water Street, 18Th Floor</v>
      </c>
      <c r="D67" t="str">
        <f>IFERROR(VLOOKUP(B67,addresses!A$2:I$1997, 5, FALSE), "")</f>
        <v>New York</v>
      </c>
      <c r="E67" t="str">
        <f>IFERROR(VLOOKUP(B67,addresses!A$2:I$1997, 7, FALSE),"")</f>
        <v>NY</v>
      </c>
      <c r="F67">
        <f>IFERROR(VLOOKUP(B67,addresses!A$2:I$1997, 8, FALSE),"")</f>
        <v>10038</v>
      </c>
      <c r="G67" t="str">
        <f>IFERROR(VLOOKUP(B67,addresses!A$2:I$1997, 9, FALSE),"")</f>
        <v>212-458-3732</v>
      </c>
      <c r="I67" s="62" t="str">
        <f>VLOOKUP(IFERROR(VLOOKUP(B67, Weiss!A$1:L$399,12,FALSE),"NR"), RatingsLU!A$5:B$30, 2, FALSE)</f>
        <v>C+</v>
      </c>
      <c r="J67" s="62">
        <f>VLOOKUP(I67,RatingsLU!B$5:C$30,2,)</f>
        <v>7</v>
      </c>
      <c r="K67" s="62" t="str">
        <f>VLOOKUP(IFERROR(VLOOKUP(B67, Demotech!A$3:F$400, 6,FALSE), "NR"), RatingsLU!K$5:M$30, 2, FALSE)</f>
        <v>NR</v>
      </c>
      <c r="L67" s="62">
        <f>VLOOKUP(K67,RatingsLU!L$5:M$30,2,)</f>
        <v>7</v>
      </c>
      <c r="M67" s="62" t="str">
        <f>VLOOKUP(IFERROR(VLOOKUP(B67, AMBest!A$1:L$399,3,FALSE),"NR"), RatingsLU!F$5:G$100, 2, FALSE)</f>
        <v>A</v>
      </c>
      <c r="N67" s="62">
        <f>VLOOKUP(M67, RatingsLU!G$5:H$100, 2, FALSE)</f>
        <v>5</v>
      </c>
      <c r="O67">
        <f>IFERROR(VLOOKUP(B67, '2015q2'!A$1:C$399,3,),0)</f>
        <v>14056</v>
      </c>
      <c r="P67" t="str">
        <f t="shared" si="0"/>
        <v>14,056</v>
      </c>
      <c r="Q67">
        <f>IFERROR(VLOOKUP(B67, '2013q4'!A$1:C$399,3,),0)</f>
        <v>13521</v>
      </c>
      <c r="R67">
        <f>IFERROR(VLOOKUP(B67, '2014q1'!A$1:C$399,3,),0)</f>
        <v>13552</v>
      </c>
      <c r="S67">
        <f>IFERROR(VLOOKUP(B67, '2014q2'!A$1:C$399,3,),0)</f>
        <v>13610</v>
      </c>
      <c r="T67">
        <f>IFERROR(VLOOKUP(B67, '2014q3'!A$1:C$399,3,),0)</f>
        <v>13764</v>
      </c>
      <c r="U67">
        <f>IFERROR(VLOOKUP(B67, '2014q1'!A$1:C$399,3,),0)</f>
        <v>13552</v>
      </c>
      <c r="V67">
        <f>IFERROR(VLOOKUP(B67, '2014q2'!A$1:C$399,3,),0)</f>
        <v>13610</v>
      </c>
      <c r="W67">
        <f>IFERROR(VLOOKUP(B67, '2015q2'!A$1:C$399,3,),0)</f>
        <v>14056</v>
      </c>
      <c r="X67" t="str">
        <f t="shared" ref="X67:X130" si="6">IF(Y67&gt;0,TEXT(Y67,"#,###,###"), "0")</f>
        <v>5</v>
      </c>
      <c r="Y67">
        <f>IFERROR(VLOOKUP(B67, 'c2013q4'!A$1:E$399,4,),0) + IFERROR(VLOOKUP(B67, 'c2014q1'!A$1:E$399,4,),0) + IFERROR(VLOOKUP(B67, 'c2014q2'!A$1:E$399,4,),0) + IFERROR(VLOOKUP(B67, 'c2014q3'!A$1:E$399,4,),0) + IFERROR(VLOOKUP(B67, 'c2014q4'!A$1:E$399,4,),0)</f>
        <v>5</v>
      </c>
      <c r="Z67">
        <f>IFERROR(VLOOKUP(B67, 'c2013q4'!A$1:E$399,4,),0)</f>
        <v>4</v>
      </c>
      <c r="AA67">
        <f>IFERROR(VLOOKUP(B67, 'c2014q1'!A$1:E$399,4,),0) + IFERROR(VLOOKUP(B67, 'c2014q2'!A$1:E$399,4,),0) + IFERROR(VLOOKUP(B67, 'c2014q3'!A$1:E$399,4,),0) + IFERROR(VLOOKUP(B67, 'c2014q4'!A$1:E$399,4,),0)</f>
        <v>1</v>
      </c>
      <c r="AB67">
        <f t="shared" ref="AB67:AB130" si="7">IF(O67&lt;1000, "-", ROUND((10000*Y67)/O67,1))</f>
        <v>3.6</v>
      </c>
      <c r="AC67">
        <f t="shared" ref="AC67:AC130" si="8">IF(ISERROR(_xlfn.PERCENTRANK.INC(AB$2:AB$400, AB67)), "", ROUND(100*_xlfn.PERCENTRANK.INC(AB$2:AB$400, AB67),0))</f>
        <v>25</v>
      </c>
      <c r="AD67" s="62">
        <f t="shared" ref="AD67:AD130" si="9">IF(AC67="", 0, IF(AC67&lt;=100/3, 1, IF(AC67&lt;=200/3, 2,3)))</f>
        <v>1</v>
      </c>
      <c r="AE67" t="str">
        <f t="shared" ref="AE67:AE130" si="10">IF(AD67="", "", "f")</f>
        <v>f</v>
      </c>
    </row>
    <row r="68" spans="1:31" x14ac:dyDescent="0.25">
      <c r="A68">
        <v>67</v>
      </c>
      <c r="B68" t="s">
        <v>268</v>
      </c>
      <c r="C68" t="str">
        <f>IFERROR(VLOOKUP(B68,addresses!A$2:I$1997, 3, FALSE), "")</f>
        <v>4 First American Way</v>
      </c>
      <c r="D68" t="str">
        <f>IFERROR(VLOOKUP(B68,addresses!A$2:I$1997, 5, FALSE), "")</f>
        <v>Santa Ana</v>
      </c>
      <c r="E68" t="str">
        <f>IFERROR(VLOOKUP(B68,addresses!A$2:I$1997, 7, FALSE),"")</f>
        <v>CA</v>
      </c>
      <c r="F68">
        <f>IFERROR(VLOOKUP(B68,addresses!A$2:I$1997, 8, FALSE),"")</f>
        <v>92707</v>
      </c>
      <c r="G68" t="str">
        <f>IFERROR(VLOOKUP(B68,addresses!A$2:I$1997, 9, FALSE),"")</f>
        <v>714-560-7856-7826</v>
      </c>
      <c r="I68" s="62" t="str">
        <f>VLOOKUP(IFERROR(VLOOKUP(B68, Weiss!A$1:L$399,12,FALSE),"NR"), RatingsLU!A$5:B$30, 2, FALSE)</f>
        <v>C</v>
      </c>
      <c r="J68" s="62">
        <f>VLOOKUP(I68,RatingsLU!B$5:C$30,2,)</f>
        <v>8</v>
      </c>
      <c r="K68" s="62" t="str">
        <f>VLOOKUP(IFERROR(VLOOKUP(B68, Demotech!A$3:F$400, 6,FALSE), "NR"), RatingsLU!K$5:M$30, 2, FALSE)</f>
        <v>NR</v>
      </c>
      <c r="L68" s="62">
        <f>VLOOKUP(K68,RatingsLU!L$5:M$30,2,)</f>
        <v>7</v>
      </c>
      <c r="M68" s="62" t="str">
        <f>VLOOKUP(IFERROR(VLOOKUP(B68, AMBest!A$1:L$399,3,FALSE),"NR"), RatingsLU!F$5:G$100, 2, FALSE)</f>
        <v>A</v>
      </c>
      <c r="N68" s="62">
        <f>VLOOKUP(M68, RatingsLU!G$5:H$100, 2, FALSE)</f>
        <v>5</v>
      </c>
      <c r="O68">
        <f>IFERROR(VLOOKUP(B68, '2015q2'!A$1:C$399,3,),0)</f>
        <v>13580</v>
      </c>
      <c r="P68" t="str">
        <f t="shared" ref="P68:P131" si="11">IF(O68&gt;0,TEXT(O68,"#,###,###"), "0")</f>
        <v>13,580</v>
      </c>
      <c r="Q68">
        <f>IFERROR(VLOOKUP(B68, '2013q4'!A$1:C$399,3,),0)</f>
        <v>12171</v>
      </c>
      <c r="R68">
        <f>IFERROR(VLOOKUP(B68, '2014q1'!A$1:C$399,3,),0)</f>
        <v>12638</v>
      </c>
      <c r="S68">
        <f>IFERROR(VLOOKUP(B68, '2014q2'!A$1:C$399,3,),0)</f>
        <v>13012</v>
      </c>
      <c r="T68">
        <f>IFERROR(VLOOKUP(B68, '2014q3'!A$1:C$399,3,),0)</f>
        <v>13664</v>
      </c>
      <c r="U68">
        <f>IFERROR(VLOOKUP(B68, '2014q1'!A$1:C$399,3,),0)</f>
        <v>12638</v>
      </c>
      <c r="V68">
        <f>IFERROR(VLOOKUP(B68, '2014q2'!A$1:C$399,3,),0)</f>
        <v>13012</v>
      </c>
      <c r="W68">
        <f>IFERROR(VLOOKUP(B68, '2015q2'!A$1:C$399,3,),0)</f>
        <v>13580</v>
      </c>
      <c r="X68" t="str">
        <f t="shared" si="6"/>
        <v>0</v>
      </c>
      <c r="Y68">
        <f>IFERROR(VLOOKUP(B68, 'c2013q4'!A$1:E$399,4,),0) + IFERROR(VLOOKUP(B68, 'c2014q1'!A$1:E$399,4,),0) + IFERROR(VLOOKUP(B68, 'c2014q2'!A$1:E$399,4,),0) + IFERROR(VLOOKUP(B68, 'c2014q3'!A$1:E$399,4,),0) + IFERROR(VLOOKUP(B68, 'c2014q4'!A$1:E$399,4,),0)</f>
        <v>0</v>
      </c>
      <c r="Z68">
        <f>IFERROR(VLOOKUP(B68, 'c2013q4'!A$1:E$399,4,),0)</f>
        <v>0</v>
      </c>
      <c r="AA68">
        <f>IFERROR(VLOOKUP(B68, 'c2014q1'!A$1:E$399,4,),0) + IFERROR(VLOOKUP(B68, 'c2014q2'!A$1:E$399,4,),0) + IFERROR(VLOOKUP(B68, 'c2014q3'!A$1:E$399,4,),0) + IFERROR(VLOOKUP(B68, 'c2014q4'!A$1:E$399,4,),0)</f>
        <v>0</v>
      </c>
      <c r="AB68">
        <f t="shared" si="7"/>
        <v>0</v>
      </c>
      <c r="AC68">
        <f t="shared" si="8"/>
        <v>0</v>
      </c>
      <c r="AD68" s="62">
        <f t="shared" si="9"/>
        <v>1</v>
      </c>
      <c r="AE68" t="str">
        <f t="shared" si="10"/>
        <v>f</v>
      </c>
    </row>
    <row r="69" spans="1:31" x14ac:dyDescent="0.25">
      <c r="A69">
        <v>68</v>
      </c>
      <c r="B69" t="s">
        <v>269</v>
      </c>
      <c r="C69" t="str">
        <f>IFERROR(VLOOKUP(B69,addresses!A$2:I$1997, 3, FALSE), "")</f>
        <v>9797 Springboro Pike, Suite 201</v>
      </c>
      <c r="D69" t="str">
        <f>IFERROR(VLOOKUP(B69,addresses!A$2:I$1997, 5, FALSE), "")</f>
        <v>Dayton</v>
      </c>
      <c r="E69" t="str">
        <f>IFERROR(VLOOKUP(B69,addresses!A$2:I$1997, 7, FALSE),"")</f>
        <v>OH</v>
      </c>
      <c r="F69">
        <f>IFERROR(VLOOKUP(B69,addresses!A$2:I$1997, 8, FALSE),"")</f>
        <v>45448</v>
      </c>
      <c r="G69" t="str">
        <f>IFERROR(VLOOKUP(B69,addresses!A$2:I$1997, 9, FALSE),"")</f>
        <v>800-422-4272</v>
      </c>
      <c r="I69" s="62" t="str">
        <f>VLOOKUP(IFERROR(VLOOKUP(B69, Weiss!A$1:L$399,12,FALSE),"NR"), RatingsLU!A$5:B$30, 2, FALSE)</f>
        <v>B</v>
      </c>
      <c r="J69" s="62">
        <f>VLOOKUP(I69,RatingsLU!B$5:C$30,2,)</f>
        <v>5</v>
      </c>
      <c r="K69" s="62" t="str">
        <f>VLOOKUP(IFERROR(VLOOKUP(B69, Demotech!A$3:F$400, 6,FALSE), "NR"), RatingsLU!K$5:M$30, 2, FALSE)</f>
        <v>NR</v>
      </c>
      <c r="L69" s="62">
        <f>VLOOKUP(K69,RatingsLU!L$5:M$30,2,)</f>
        <v>7</v>
      </c>
      <c r="M69" s="62" t="str">
        <f>VLOOKUP(IFERROR(VLOOKUP(B69, AMBest!A$1:L$399,3,FALSE),"NR"), RatingsLU!F$5:G$100, 2, FALSE)</f>
        <v>A</v>
      </c>
      <c r="N69" s="62">
        <f>VLOOKUP(M69, RatingsLU!G$5:H$100, 2, FALSE)</f>
        <v>5</v>
      </c>
      <c r="O69">
        <f>IFERROR(VLOOKUP(B69, '2015q2'!A$1:C$399,3,),0)</f>
        <v>9882</v>
      </c>
      <c r="P69" t="str">
        <f t="shared" si="11"/>
        <v>9,882</v>
      </c>
      <c r="Q69">
        <f>IFERROR(VLOOKUP(B69, '2013q4'!A$1:C$399,3,),0)</f>
        <v>10263</v>
      </c>
      <c r="R69">
        <f>IFERROR(VLOOKUP(B69, '2014q1'!A$1:C$399,3,),0)</f>
        <v>10049</v>
      </c>
      <c r="S69">
        <f>IFERROR(VLOOKUP(B69, '2014q2'!A$1:C$399,3,),0)</f>
        <v>9838</v>
      </c>
      <c r="T69">
        <f>IFERROR(VLOOKUP(B69, '2014q3'!A$1:C$399,3,),0)</f>
        <v>9609</v>
      </c>
      <c r="U69">
        <f>IFERROR(VLOOKUP(B69, '2014q1'!A$1:C$399,3,),0)</f>
        <v>10049</v>
      </c>
      <c r="V69">
        <f>IFERROR(VLOOKUP(B69, '2014q2'!A$1:C$399,3,),0)</f>
        <v>9838</v>
      </c>
      <c r="W69">
        <f>IFERROR(VLOOKUP(B69, '2015q2'!A$1:C$399,3,),0)</f>
        <v>9882</v>
      </c>
      <c r="X69" t="str">
        <f t="shared" si="6"/>
        <v>14</v>
      </c>
      <c r="Y69">
        <f>IFERROR(VLOOKUP(B69, 'c2013q4'!A$1:E$399,4,),0) + IFERROR(VLOOKUP(B69, 'c2014q1'!A$1:E$399,4,),0) + IFERROR(VLOOKUP(B69, 'c2014q2'!A$1:E$399,4,),0) + IFERROR(VLOOKUP(B69, 'c2014q3'!A$1:E$399,4,),0) + IFERROR(VLOOKUP(B69, 'c2014q4'!A$1:E$399,4,),0)</f>
        <v>14</v>
      </c>
      <c r="Z69">
        <f>IFERROR(VLOOKUP(B69, 'c2013q4'!A$1:E$399,4,),0)</f>
        <v>10</v>
      </c>
      <c r="AA69">
        <f>IFERROR(VLOOKUP(B69, 'c2014q1'!A$1:E$399,4,),0) + IFERROR(VLOOKUP(B69, 'c2014q2'!A$1:E$399,4,),0) + IFERROR(VLOOKUP(B69, 'c2014q3'!A$1:E$399,4,),0) + IFERROR(VLOOKUP(B69, 'c2014q4'!A$1:E$399,4,),0)</f>
        <v>4</v>
      </c>
      <c r="AB69">
        <f t="shared" si="7"/>
        <v>14.2</v>
      </c>
      <c r="AC69">
        <f t="shared" si="8"/>
        <v>63</v>
      </c>
      <c r="AD69" s="62">
        <f t="shared" si="9"/>
        <v>2</v>
      </c>
      <c r="AE69" t="str">
        <f t="shared" si="10"/>
        <v>f</v>
      </c>
    </row>
    <row r="70" spans="1:31" x14ac:dyDescent="0.25">
      <c r="A70">
        <v>69</v>
      </c>
      <c r="B70" t="s">
        <v>270</v>
      </c>
      <c r="C70" t="str">
        <f>IFERROR(VLOOKUP(B70,addresses!A$2:I$1997, 3, FALSE), "")</f>
        <v>P. O. Box 45126</v>
      </c>
      <c r="D70" t="str">
        <f>IFERROR(VLOOKUP(B70,addresses!A$2:I$1997, 5, FALSE), "")</f>
        <v>Jacksonville</v>
      </c>
      <c r="E70" t="str">
        <f>IFERROR(VLOOKUP(B70,addresses!A$2:I$1997, 7, FALSE),"")</f>
        <v>FL</v>
      </c>
      <c r="F70" t="str">
        <f>IFERROR(VLOOKUP(B70,addresses!A$2:I$1997, 8, FALSE),"")</f>
        <v>32232-5126</v>
      </c>
      <c r="G70" t="str">
        <f>IFERROR(VLOOKUP(B70,addresses!A$2:I$1997, 9, FALSE),"")</f>
        <v>904-997-7310-</v>
      </c>
      <c r="I70" s="62" t="str">
        <f>VLOOKUP(IFERROR(VLOOKUP(B70, Weiss!A$1:L$399,12,FALSE),"NR"), RatingsLU!A$5:B$30, 2, FALSE)</f>
        <v>C</v>
      </c>
      <c r="J70" s="62">
        <f>VLOOKUP(I70,RatingsLU!B$5:C$30,2,)</f>
        <v>8</v>
      </c>
      <c r="K70" s="62" t="str">
        <f>VLOOKUP(IFERROR(VLOOKUP(B70, Demotech!A$3:F$400, 6,FALSE), "NR"), RatingsLU!K$5:M$30, 2, FALSE)</f>
        <v>NR</v>
      </c>
      <c r="L70" s="62">
        <f>VLOOKUP(K70,RatingsLU!L$5:M$30,2,)</f>
        <v>7</v>
      </c>
      <c r="M70" s="62" t="str">
        <f>VLOOKUP(IFERROR(VLOOKUP(B70, AMBest!A$1:L$399,3,FALSE),"NR"), RatingsLU!F$5:G$100, 2, FALSE)</f>
        <v>A-</v>
      </c>
      <c r="N70" s="62">
        <f>VLOOKUP(M70, RatingsLU!G$5:H$100, 2, FALSE)</f>
        <v>7</v>
      </c>
      <c r="O70">
        <f>IFERROR(VLOOKUP(B70, '2015q2'!A$1:C$399,3,),0)</f>
        <v>8986</v>
      </c>
      <c r="P70" t="str">
        <f t="shared" si="11"/>
        <v>8,986</v>
      </c>
      <c r="Q70">
        <f>IFERROR(VLOOKUP(B70, '2013q4'!A$1:C$399,3,),0)</f>
        <v>10843</v>
      </c>
      <c r="R70">
        <f>IFERROR(VLOOKUP(B70, '2014q1'!A$1:C$399,3,),0)</f>
        <v>10418</v>
      </c>
      <c r="S70">
        <f>IFERROR(VLOOKUP(B70, '2014q2'!A$1:C$399,3,),0)</f>
        <v>10044</v>
      </c>
      <c r="T70">
        <f>IFERROR(VLOOKUP(B70, '2014q3'!A$1:C$399,3,),0)</f>
        <v>9727</v>
      </c>
      <c r="U70">
        <f>IFERROR(VLOOKUP(B70, '2014q1'!A$1:C$399,3,),0)</f>
        <v>10418</v>
      </c>
      <c r="V70">
        <f>IFERROR(VLOOKUP(B70, '2014q2'!A$1:C$399,3,),0)</f>
        <v>10044</v>
      </c>
      <c r="W70">
        <f>IFERROR(VLOOKUP(B70, '2015q2'!A$1:C$399,3,),0)</f>
        <v>8986</v>
      </c>
      <c r="X70" t="str">
        <f t="shared" si="6"/>
        <v>18</v>
      </c>
      <c r="Y70">
        <f>IFERROR(VLOOKUP(B70, 'c2013q4'!A$1:E$399,4,),0) + IFERROR(VLOOKUP(B70, 'c2014q1'!A$1:E$399,4,),0) + IFERROR(VLOOKUP(B70, 'c2014q2'!A$1:E$399,4,),0) + IFERROR(VLOOKUP(B70, 'c2014q3'!A$1:E$399,4,),0) + IFERROR(VLOOKUP(B70, 'c2014q4'!A$1:E$399,4,),0)</f>
        <v>18</v>
      </c>
      <c r="Z70">
        <f>IFERROR(VLOOKUP(B70, 'c2013q4'!A$1:E$399,4,),0)</f>
        <v>12</v>
      </c>
      <c r="AA70">
        <f>IFERROR(VLOOKUP(B70, 'c2014q1'!A$1:E$399,4,),0) + IFERROR(VLOOKUP(B70, 'c2014q2'!A$1:E$399,4,),0) + IFERROR(VLOOKUP(B70, 'c2014q3'!A$1:E$399,4,),0) + IFERROR(VLOOKUP(B70, 'c2014q4'!A$1:E$399,4,),0)</f>
        <v>6</v>
      </c>
      <c r="AB70">
        <f t="shared" si="7"/>
        <v>20</v>
      </c>
      <c r="AC70">
        <f t="shared" si="8"/>
        <v>77</v>
      </c>
      <c r="AD70" s="62">
        <f t="shared" si="9"/>
        <v>3</v>
      </c>
      <c r="AE70" t="str">
        <f t="shared" si="10"/>
        <v>f</v>
      </c>
    </row>
    <row r="71" spans="1:31" x14ac:dyDescent="0.25">
      <c r="A71">
        <v>70</v>
      </c>
      <c r="B71" t="s">
        <v>271</v>
      </c>
      <c r="C71" t="str">
        <f>IFERROR(VLOOKUP(B71,addresses!A$2:I$1997, 3, FALSE), "")</f>
        <v>6101 Anacapri Boulevard</v>
      </c>
      <c r="D71" t="str">
        <f>IFERROR(VLOOKUP(B71,addresses!A$2:I$1997, 5, FALSE), "")</f>
        <v>Lansing</v>
      </c>
      <c r="E71" t="str">
        <f>IFERROR(VLOOKUP(B71,addresses!A$2:I$1997, 7, FALSE),"")</f>
        <v>MI</v>
      </c>
      <c r="F71" t="str">
        <f>IFERROR(VLOOKUP(B71,addresses!A$2:I$1997, 8, FALSE),"")</f>
        <v>48917-3968</v>
      </c>
      <c r="G71" t="str">
        <f>IFERROR(VLOOKUP(B71,addresses!A$2:I$1997, 9, FALSE),"")</f>
        <v>517-323-1200</v>
      </c>
      <c r="I71" s="62" t="str">
        <f>VLOOKUP(IFERROR(VLOOKUP(B71, Weiss!A$1:L$399,12,FALSE),"NR"), RatingsLU!A$5:B$30, 2, FALSE)</f>
        <v>B+</v>
      </c>
      <c r="J71" s="62">
        <f>VLOOKUP(I71,RatingsLU!B$5:C$30,2,)</f>
        <v>4</v>
      </c>
      <c r="K71" s="62" t="str">
        <f>VLOOKUP(IFERROR(VLOOKUP(B71, Demotech!A$3:F$400, 6,FALSE), "NR"), RatingsLU!K$5:M$30, 2, FALSE)</f>
        <v>NR</v>
      </c>
      <c r="L71" s="62">
        <f>VLOOKUP(K71,RatingsLU!L$5:M$30,2,)</f>
        <v>7</v>
      </c>
      <c r="M71" s="62" t="str">
        <f>VLOOKUP(IFERROR(VLOOKUP(B71, AMBest!A$1:L$399,3,FALSE),"NR"), RatingsLU!F$5:G$100, 2, FALSE)</f>
        <v>A++</v>
      </c>
      <c r="N71" s="62">
        <f>VLOOKUP(M71, RatingsLU!G$5:H$100, 2, FALSE)</f>
        <v>1</v>
      </c>
      <c r="O71">
        <f>IFERROR(VLOOKUP(B71, '2015q2'!A$1:C$399,3,),0)</f>
        <v>8863</v>
      </c>
      <c r="P71" t="str">
        <f t="shared" si="11"/>
        <v>8,863</v>
      </c>
      <c r="Q71">
        <f>IFERROR(VLOOKUP(B71, '2013q4'!A$1:C$399,3,),0)</f>
        <v>8535</v>
      </c>
      <c r="R71">
        <f>IFERROR(VLOOKUP(B71, '2014q1'!A$1:C$399,3,),0)</f>
        <v>8558</v>
      </c>
      <c r="S71">
        <f>IFERROR(VLOOKUP(B71, '2014q2'!A$1:C$399,3,),0)</f>
        <v>8628</v>
      </c>
      <c r="T71">
        <f>IFERROR(VLOOKUP(B71, '2014q3'!A$1:C$399,3,),0)</f>
        <v>8696</v>
      </c>
      <c r="U71">
        <f>IFERROR(VLOOKUP(B71, '2014q1'!A$1:C$399,3,),0)</f>
        <v>8558</v>
      </c>
      <c r="V71">
        <f>IFERROR(VLOOKUP(B71, '2014q2'!A$1:C$399,3,),0)</f>
        <v>8628</v>
      </c>
      <c r="W71">
        <f>IFERROR(VLOOKUP(B71, '2015q2'!A$1:C$399,3,),0)</f>
        <v>8863</v>
      </c>
      <c r="X71" t="str">
        <f t="shared" si="6"/>
        <v>9</v>
      </c>
      <c r="Y71">
        <f>IFERROR(VLOOKUP(B71, 'c2013q4'!A$1:E$399,4,),0) + IFERROR(VLOOKUP(B71, 'c2014q1'!A$1:E$399,4,),0) + IFERROR(VLOOKUP(B71, 'c2014q2'!A$1:E$399,4,),0) + IFERROR(VLOOKUP(B71, 'c2014q3'!A$1:E$399,4,),0) + IFERROR(VLOOKUP(B71, 'c2014q4'!A$1:E$399,4,),0)</f>
        <v>9</v>
      </c>
      <c r="Z71">
        <f>IFERROR(VLOOKUP(B71, 'c2013q4'!A$1:E$399,4,),0)</f>
        <v>5</v>
      </c>
      <c r="AA71">
        <f>IFERROR(VLOOKUP(B71, 'c2014q1'!A$1:E$399,4,),0) + IFERROR(VLOOKUP(B71, 'c2014q2'!A$1:E$399,4,),0) + IFERROR(VLOOKUP(B71, 'c2014q3'!A$1:E$399,4,),0) + IFERROR(VLOOKUP(B71, 'c2014q4'!A$1:E$399,4,),0)</f>
        <v>4</v>
      </c>
      <c r="AB71">
        <f t="shared" si="7"/>
        <v>10.199999999999999</v>
      </c>
      <c r="AC71">
        <f t="shared" si="8"/>
        <v>47</v>
      </c>
      <c r="AD71" s="62">
        <f t="shared" si="9"/>
        <v>2</v>
      </c>
      <c r="AE71" t="str">
        <f t="shared" si="10"/>
        <v>f</v>
      </c>
    </row>
    <row r="72" spans="1:31" x14ac:dyDescent="0.25">
      <c r="A72">
        <v>71</v>
      </c>
      <c r="B72" t="s">
        <v>272</v>
      </c>
      <c r="C72" t="str">
        <f>IFERROR(VLOOKUP(B72,addresses!A$2:I$1997, 3, FALSE), "")</f>
        <v>3 Bala Plaza East, Suite 300</v>
      </c>
      <c r="D72" t="str">
        <f>IFERROR(VLOOKUP(B72,addresses!A$2:I$1997, 5, FALSE), "")</f>
        <v>Bala Cynwyd</v>
      </c>
      <c r="E72" t="str">
        <f>IFERROR(VLOOKUP(B72,addresses!A$2:I$1997, 7, FALSE),"")</f>
        <v>PA</v>
      </c>
      <c r="F72" t="str">
        <f>IFERROR(VLOOKUP(B72,addresses!A$2:I$1997, 8, FALSE),"")</f>
        <v>19004-3406</v>
      </c>
      <c r="G72" t="str">
        <f>IFERROR(VLOOKUP(B72,addresses!A$2:I$1997, 9, FALSE),"")</f>
        <v>610-664-1500</v>
      </c>
      <c r="I72" s="62" t="str">
        <f>VLOOKUP(IFERROR(VLOOKUP(B72, Weiss!A$1:L$399,12,FALSE),"NR"), RatingsLU!A$5:B$30, 2, FALSE)</f>
        <v>NR</v>
      </c>
      <c r="J72" s="62">
        <f>VLOOKUP(I72,RatingsLU!B$5:C$30,2,)</f>
        <v>13</v>
      </c>
      <c r="K72" s="62" t="str">
        <f>VLOOKUP(IFERROR(VLOOKUP(B72, Demotech!A$3:F$400, 6,FALSE), "NR"), RatingsLU!K$5:M$30, 2, FALSE)</f>
        <v>NR</v>
      </c>
      <c r="L72" s="62">
        <f>VLOOKUP(K72,RatingsLU!L$5:M$30,2,)</f>
        <v>7</v>
      </c>
      <c r="M72" s="62" t="str">
        <f>VLOOKUP(IFERROR(VLOOKUP(B72, AMBest!A$1:L$399,3,FALSE),"NR"), RatingsLU!F$5:G$100, 2, FALSE)</f>
        <v>A</v>
      </c>
      <c r="N72" s="62">
        <f>VLOOKUP(M72, RatingsLU!G$5:H$100, 2, FALSE)</f>
        <v>5</v>
      </c>
      <c r="O72">
        <f>IFERROR(VLOOKUP(B72, '2015q2'!A$1:C$399,3,),0)</f>
        <v>7099</v>
      </c>
      <c r="P72" t="str">
        <f t="shared" si="11"/>
        <v>7,099</v>
      </c>
      <c r="Q72">
        <f>IFERROR(VLOOKUP(B72, '2013q4'!A$1:C$399,3,),0)</f>
        <v>6212</v>
      </c>
      <c r="R72">
        <f>IFERROR(VLOOKUP(B72, '2014q1'!A$1:C$399,3,),0)</f>
        <v>6563</v>
      </c>
      <c r="S72">
        <f>IFERROR(VLOOKUP(B72, '2014q2'!A$1:C$399,3,),0)</f>
        <v>6888</v>
      </c>
      <c r="T72">
        <f>IFERROR(VLOOKUP(B72, '2014q3'!A$1:C$399,3,),0)</f>
        <v>7094</v>
      </c>
      <c r="U72">
        <f>IFERROR(VLOOKUP(B72, '2014q1'!A$1:C$399,3,),0)</f>
        <v>6563</v>
      </c>
      <c r="V72">
        <f>IFERROR(VLOOKUP(B72, '2014q2'!A$1:C$399,3,),0)</f>
        <v>6888</v>
      </c>
      <c r="W72">
        <f>IFERROR(VLOOKUP(B72, '2015q2'!A$1:C$399,3,),0)</f>
        <v>7099</v>
      </c>
      <c r="X72" t="str">
        <f t="shared" si="6"/>
        <v>10</v>
      </c>
      <c r="Y72">
        <f>IFERROR(VLOOKUP(B72, 'c2013q4'!A$1:E$399,4,),0) + IFERROR(VLOOKUP(B72, 'c2014q1'!A$1:E$399,4,),0) + IFERROR(VLOOKUP(B72, 'c2014q2'!A$1:E$399,4,),0) + IFERROR(VLOOKUP(B72, 'c2014q3'!A$1:E$399,4,),0) + IFERROR(VLOOKUP(B72, 'c2014q4'!A$1:E$399,4,),0)</f>
        <v>10</v>
      </c>
      <c r="Z72">
        <f>IFERROR(VLOOKUP(B72, 'c2013q4'!A$1:E$399,4,),0)</f>
        <v>5</v>
      </c>
      <c r="AA72">
        <f>IFERROR(VLOOKUP(B72, 'c2014q1'!A$1:E$399,4,),0) + IFERROR(VLOOKUP(B72, 'c2014q2'!A$1:E$399,4,),0) + IFERROR(VLOOKUP(B72, 'c2014q3'!A$1:E$399,4,),0) + IFERROR(VLOOKUP(B72, 'c2014q4'!A$1:E$399,4,),0)</f>
        <v>5</v>
      </c>
      <c r="AB72">
        <f t="shared" si="7"/>
        <v>14.1</v>
      </c>
      <c r="AC72">
        <f t="shared" si="8"/>
        <v>62</v>
      </c>
      <c r="AD72" s="62">
        <f t="shared" si="9"/>
        <v>2</v>
      </c>
      <c r="AE72" t="str">
        <f t="shared" si="10"/>
        <v>f</v>
      </c>
    </row>
    <row r="73" spans="1:31" x14ac:dyDescent="0.25">
      <c r="A73">
        <v>72</v>
      </c>
      <c r="B73" t="s">
        <v>273</v>
      </c>
      <c r="C73" t="str">
        <f>IFERROR(VLOOKUP(B73,addresses!A$2:I$1997, 3, FALSE), "")</f>
        <v>44 South Broadway</v>
      </c>
      <c r="D73" t="str">
        <f>IFERROR(VLOOKUP(B73,addresses!A$2:I$1997, 5, FALSE), "")</f>
        <v>White Plains</v>
      </c>
      <c r="E73" t="str">
        <f>IFERROR(VLOOKUP(B73,addresses!A$2:I$1997, 7, FALSE),"")</f>
        <v>NY</v>
      </c>
      <c r="F73" t="str">
        <f>IFERROR(VLOOKUP(B73,addresses!A$2:I$1997, 8, FALSE),"")</f>
        <v>10601-1743</v>
      </c>
      <c r="G73" t="str">
        <f>IFERROR(VLOOKUP(B73,addresses!A$2:I$1997, 9, FALSE),"")</f>
        <v>(914) 328-7388</v>
      </c>
      <c r="I73" s="62" t="str">
        <f>VLOOKUP(IFERROR(VLOOKUP(B73, Weiss!A$1:L$399,12,FALSE),"NR"), RatingsLU!A$5:B$30, 2, FALSE)</f>
        <v>B-</v>
      </c>
      <c r="J73" s="62">
        <f>VLOOKUP(I73,RatingsLU!B$5:C$30,2,)</f>
        <v>6</v>
      </c>
      <c r="K73" s="62" t="str">
        <f>VLOOKUP(IFERROR(VLOOKUP(B73, Demotech!A$3:F$400, 6,FALSE), "NR"), RatingsLU!K$5:M$30, 2, FALSE)</f>
        <v>NR</v>
      </c>
      <c r="L73" s="62">
        <f>VLOOKUP(K73,RatingsLU!L$5:M$30,2,)</f>
        <v>7</v>
      </c>
      <c r="M73" s="62" t="str">
        <f>VLOOKUP(IFERROR(VLOOKUP(B73, AMBest!A$1:L$399,3,FALSE),"NR"), RatingsLU!F$5:G$100, 2, FALSE)</f>
        <v>A-</v>
      </c>
      <c r="N73" s="62">
        <f>VLOOKUP(M73, RatingsLU!G$5:H$100, 2, FALSE)</f>
        <v>7</v>
      </c>
      <c r="O73">
        <f>IFERROR(VLOOKUP(B73, '2015q2'!A$1:C$399,3,),0)</f>
        <v>7074</v>
      </c>
      <c r="P73" t="str">
        <f t="shared" si="11"/>
        <v>7,074</v>
      </c>
      <c r="Q73">
        <f>IFERROR(VLOOKUP(B73, '2013q4'!A$1:C$399,3,),0)</f>
        <v>5292</v>
      </c>
      <c r="R73">
        <f>IFERROR(VLOOKUP(B73, '2014q1'!A$1:C$399,3,),0)</f>
        <v>5543</v>
      </c>
      <c r="S73">
        <f>IFERROR(VLOOKUP(B73, '2014q2'!A$1:C$399,3,),0)</f>
        <v>5809</v>
      </c>
      <c r="T73">
        <f>IFERROR(VLOOKUP(B73, '2014q3'!A$1:C$399,3,),0)</f>
        <v>6005</v>
      </c>
      <c r="U73">
        <f>IFERROR(VLOOKUP(B73, '2014q1'!A$1:C$399,3,),0)</f>
        <v>5543</v>
      </c>
      <c r="V73">
        <f>IFERROR(VLOOKUP(B73, '2014q2'!A$1:C$399,3,),0)</f>
        <v>5809</v>
      </c>
      <c r="W73">
        <f>IFERROR(VLOOKUP(B73, '2015q2'!A$1:C$399,3,),0)</f>
        <v>7074</v>
      </c>
      <c r="X73" t="str">
        <f t="shared" si="6"/>
        <v>0</v>
      </c>
      <c r="Y73">
        <f>IFERROR(VLOOKUP(B73, 'c2013q4'!A$1:E$399,4,),0) + IFERROR(VLOOKUP(B73, 'c2014q1'!A$1:E$399,4,),0) + IFERROR(VLOOKUP(B73, 'c2014q2'!A$1:E$399,4,),0) + IFERROR(VLOOKUP(B73, 'c2014q3'!A$1:E$399,4,),0) + IFERROR(VLOOKUP(B73, 'c2014q4'!A$1:E$399,4,),0)</f>
        <v>0</v>
      </c>
      <c r="Z73">
        <f>IFERROR(VLOOKUP(B73, 'c2013q4'!A$1:E$399,4,),0)</f>
        <v>0</v>
      </c>
      <c r="AA73">
        <f>IFERROR(VLOOKUP(B73, 'c2014q1'!A$1:E$399,4,),0) + IFERROR(VLOOKUP(B73, 'c2014q2'!A$1:E$399,4,),0) + IFERROR(VLOOKUP(B73, 'c2014q3'!A$1:E$399,4,),0) + IFERROR(VLOOKUP(B73, 'c2014q4'!A$1:E$399,4,),0)</f>
        <v>0</v>
      </c>
      <c r="AB73">
        <f t="shared" si="7"/>
        <v>0</v>
      </c>
      <c r="AC73">
        <f t="shared" si="8"/>
        <v>0</v>
      </c>
      <c r="AD73" s="62">
        <f t="shared" si="9"/>
        <v>1</v>
      </c>
      <c r="AE73" t="str">
        <f t="shared" si="10"/>
        <v>f</v>
      </c>
    </row>
    <row r="74" spans="1:31" x14ac:dyDescent="0.25">
      <c r="A74">
        <v>73</v>
      </c>
      <c r="B74" t="s">
        <v>372</v>
      </c>
      <c r="C74" t="str">
        <f>IFERROR(VLOOKUP(B74,addresses!A$2:I$1997, 3, FALSE), "")</f>
        <v>225 W. Washington Street, Suite 1800</v>
      </c>
      <c r="D74" t="str">
        <f>IFERROR(VLOOKUP(B74,addresses!A$2:I$1997, 5, FALSE), "")</f>
        <v>Chicago</v>
      </c>
      <c r="E74" t="str">
        <f>IFERROR(VLOOKUP(B74,addresses!A$2:I$1997, 7, FALSE),"")</f>
        <v>IL</v>
      </c>
      <c r="F74" t="str">
        <f>IFERROR(VLOOKUP(B74,addresses!A$2:I$1997, 8, FALSE),"")</f>
        <v>60606-3484</v>
      </c>
      <c r="G74" t="str">
        <f>IFERROR(VLOOKUP(B74,addresses!A$2:I$1997, 9, FALSE),"")</f>
        <v>312-224-3371</v>
      </c>
      <c r="I74" s="62" t="str">
        <f>VLOOKUP(IFERROR(VLOOKUP(B74, Weiss!A$1:L$399,12,FALSE),"NR"), RatingsLU!A$5:B$30, 2, FALSE)</f>
        <v>C</v>
      </c>
      <c r="J74" s="62">
        <f>VLOOKUP(I74,RatingsLU!B$5:C$30,2,)</f>
        <v>8</v>
      </c>
      <c r="K74" s="62" t="str">
        <f>VLOOKUP(IFERROR(VLOOKUP(B74, Demotech!A$3:F$400, 6,FALSE), "NR"), RatingsLU!K$5:M$30, 2, FALSE)</f>
        <v>NR</v>
      </c>
      <c r="L74" s="62">
        <f>VLOOKUP(K74,RatingsLU!L$5:M$30,2,)</f>
        <v>7</v>
      </c>
      <c r="M74" s="62" t="str">
        <f>VLOOKUP(IFERROR(VLOOKUP(B74, AMBest!A$1:L$399,3,FALSE),"NR"), RatingsLU!F$5:G$100, 2, FALSE)</f>
        <v>A+</v>
      </c>
      <c r="N74" s="62">
        <f>VLOOKUP(M74, RatingsLU!G$5:H$100, 2, FALSE)</f>
        <v>3</v>
      </c>
      <c r="O74">
        <f>IFERROR(VLOOKUP(B74, '2015q2'!A$1:C$399,3,),0)</f>
        <v>6457</v>
      </c>
      <c r="P74" t="str">
        <f t="shared" si="11"/>
        <v>6,457</v>
      </c>
      <c r="Q74">
        <f>IFERROR(VLOOKUP(B74, '2013q4'!A$1:C$399,3,),0)</f>
        <v>7600</v>
      </c>
      <c r="R74">
        <f>IFERROR(VLOOKUP(B74, '2014q1'!A$1:C$399,3,),0)</f>
        <v>7511</v>
      </c>
      <c r="S74">
        <f>IFERROR(VLOOKUP(B74, '2014q2'!A$1:C$399,3,),0)</f>
        <v>7327</v>
      </c>
      <c r="T74">
        <f>IFERROR(VLOOKUP(B74, '2014q3'!A$1:C$399,3,),0)</f>
        <v>7238</v>
      </c>
      <c r="U74">
        <f>IFERROR(VLOOKUP(B74, '2014q1'!A$1:C$399,3,),0)</f>
        <v>7511</v>
      </c>
      <c r="V74">
        <f>IFERROR(VLOOKUP(B74, '2014q2'!A$1:C$399,3,),0)</f>
        <v>7327</v>
      </c>
      <c r="W74">
        <f>IFERROR(VLOOKUP(B74, '2015q2'!A$1:C$399,3,),0)</f>
        <v>6457</v>
      </c>
      <c r="X74" t="str">
        <f t="shared" si="6"/>
        <v>4</v>
      </c>
      <c r="Y74">
        <f>IFERROR(VLOOKUP(B74, 'c2013q4'!A$1:E$399,4,),0) + IFERROR(VLOOKUP(B74, 'c2014q1'!A$1:E$399,4,),0) + IFERROR(VLOOKUP(B74, 'c2014q2'!A$1:E$399,4,),0) + IFERROR(VLOOKUP(B74, 'c2014q3'!A$1:E$399,4,),0) + IFERROR(VLOOKUP(B74, 'c2014q4'!A$1:E$399,4,),0)</f>
        <v>4</v>
      </c>
      <c r="Z74">
        <f>IFERROR(VLOOKUP(B74, 'c2013q4'!A$1:E$399,4,),0)</f>
        <v>4</v>
      </c>
      <c r="AA74">
        <f>IFERROR(VLOOKUP(B74, 'c2014q1'!A$1:E$399,4,),0) + IFERROR(VLOOKUP(B74, 'c2014q2'!A$1:E$399,4,),0) + IFERROR(VLOOKUP(B74, 'c2014q3'!A$1:E$399,4,),0) + IFERROR(VLOOKUP(B74, 'c2014q4'!A$1:E$399,4,),0)</f>
        <v>0</v>
      </c>
      <c r="AB74">
        <f t="shared" si="7"/>
        <v>6.2</v>
      </c>
      <c r="AC74">
        <f t="shared" si="8"/>
        <v>34</v>
      </c>
      <c r="AD74" s="62">
        <f t="shared" si="9"/>
        <v>2</v>
      </c>
      <c r="AE74" t="str">
        <f t="shared" si="10"/>
        <v>f</v>
      </c>
    </row>
    <row r="75" spans="1:31" x14ac:dyDescent="0.25">
      <c r="A75">
        <v>74</v>
      </c>
      <c r="B75" t="s">
        <v>274</v>
      </c>
      <c r="C75" t="str">
        <f>IFERROR(VLOOKUP(B75,addresses!A$2:I$1997, 3, FALSE), "")</f>
        <v>7000 Midland Blvd.</v>
      </c>
      <c r="D75" t="str">
        <f>IFERROR(VLOOKUP(B75,addresses!A$2:I$1997, 5, FALSE), "")</f>
        <v>Amelia</v>
      </c>
      <c r="E75" t="str">
        <f>IFERROR(VLOOKUP(B75,addresses!A$2:I$1997, 7, FALSE),"")</f>
        <v>OH</v>
      </c>
      <c r="F75" t="str">
        <f>IFERROR(VLOOKUP(B75,addresses!A$2:I$1997, 8, FALSE),"")</f>
        <v>45102-2607</v>
      </c>
      <c r="G75" t="str">
        <f>IFERROR(VLOOKUP(B75,addresses!A$2:I$1997, 9, FALSE),"")</f>
        <v>800-543-2644-6771</v>
      </c>
      <c r="I75" s="62" t="str">
        <f>VLOOKUP(IFERROR(VLOOKUP(B75, Weiss!A$1:L$399,12,FALSE),"NR"), RatingsLU!A$5:B$30, 2, FALSE)</f>
        <v>C</v>
      </c>
      <c r="J75" s="62">
        <f>VLOOKUP(I75,RatingsLU!B$5:C$30,2,)</f>
        <v>8</v>
      </c>
      <c r="K75" s="62" t="str">
        <f>VLOOKUP(IFERROR(VLOOKUP(B75, Demotech!A$3:F$400, 6,FALSE), "NR"), RatingsLU!K$5:M$30, 2, FALSE)</f>
        <v>NR</v>
      </c>
      <c r="L75" s="62">
        <f>VLOOKUP(K75,RatingsLU!L$5:M$30,2,)</f>
        <v>7</v>
      </c>
      <c r="M75" s="62" t="str">
        <f>VLOOKUP(IFERROR(VLOOKUP(B75, AMBest!A$1:L$399,3,FALSE),"NR"), RatingsLU!F$5:G$100, 2, FALSE)</f>
        <v>A+</v>
      </c>
      <c r="N75" s="62">
        <f>VLOOKUP(M75, RatingsLU!G$5:H$100, 2, FALSE)</f>
        <v>3</v>
      </c>
      <c r="O75">
        <f>IFERROR(VLOOKUP(B75, '2015q2'!A$1:C$399,3,),0)</f>
        <v>6045</v>
      </c>
      <c r="P75" t="str">
        <f t="shared" si="11"/>
        <v>6,045</v>
      </c>
      <c r="Q75">
        <f>IFERROR(VLOOKUP(B75, '2013q4'!A$1:C$399,3,),0)</f>
        <v>9699</v>
      </c>
      <c r="R75">
        <f>IFERROR(VLOOKUP(B75, '2014q1'!A$1:C$399,3,),0)</f>
        <v>9097</v>
      </c>
      <c r="S75">
        <f>IFERROR(VLOOKUP(B75, '2014q2'!A$1:C$399,3,),0)</f>
        <v>8377</v>
      </c>
      <c r="T75">
        <f>IFERROR(VLOOKUP(B75, '2014q3'!A$1:C$399,3,),0)</f>
        <v>6579</v>
      </c>
      <c r="U75">
        <f>IFERROR(VLOOKUP(B75, '2014q1'!A$1:C$399,3,),0)</f>
        <v>9097</v>
      </c>
      <c r="V75">
        <f>IFERROR(VLOOKUP(B75, '2014q2'!A$1:C$399,3,),0)</f>
        <v>8377</v>
      </c>
      <c r="W75">
        <f>IFERROR(VLOOKUP(B75, '2015q2'!A$1:C$399,3,),0)</f>
        <v>6045</v>
      </c>
      <c r="X75" t="str">
        <f t="shared" si="6"/>
        <v>12</v>
      </c>
      <c r="Y75">
        <f>IFERROR(VLOOKUP(B75, 'c2013q4'!A$1:E$399,4,),0) + IFERROR(VLOOKUP(B75, 'c2014q1'!A$1:E$399,4,),0) + IFERROR(VLOOKUP(B75, 'c2014q2'!A$1:E$399,4,),0) + IFERROR(VLOOKUP(B75, 'c2014q3'!A$1:E$399,4,),0) + IFERROR(VLOOKUP(B75, 'c2014q4'!A$1:E$399,4,),0)</f>
        <v>12</v>
      </c>
      <c r="Z75">
        <f>IFERROR(VLOOKUP(B75, 'c2013q4'!A$1:E$399,4,),0)</f>
        <v>10</v>
      </c>
      <c r="AA75">
        <f>IFERROR(VLOOKUP(B75, 'c2014q1'!A$1:E$399,4,),0) + IFERROR(VLOOKUP(B75, 'c2014q2'!A$1:E$399,4,),0) + IFERROR(VLOOKUP(B75, 'c2014q3'!A$1:E$399,4,),0) + IFERROR(VLOOKUP(B75, 'c2014q4'!A$1:E$399,4,),0)</f>
        <v>2</v>
      </c>
      <c r="AB75">
        <f t="shared" si="7"/>
        <v>19.899999999999999</v>
      </c>
      <c r="AC75">
        <f t="shared" si="8"/>
        <v>76</v>
      </c>
      <c r="AD75" s="62">
        <f t="shared" si="9"/>
        <v>3</v>
      </c>
      <c r="AE75" t="str">
        <f t="shared" si="10"/>
        <v>f</v>
      </c>
    </row>
    <row r="76" spans="1:31" x14ac:dyDescent="0.25">
      <c r="A76">
        <v>75</v>
      </c>
      <c r="B76" t="s">
        <v>275</v>
      </c>
      <c r="C76" t="str">
        <f>IFERROR(VLOOKUP(B76,addresses!A$2:I$1997, 3, FALSE), "")</f>
        <v>221 Dawson Road</v>
      </c>
      <c r="D76" t="str">
        <f>IFERROR(VLOOKUP(B76,addresses!A$2:I$1997, 5, FALSE), "")</f>
        <v>Columbia</v>
      </c>
      <c r="E76" t="str">
        <f>IFERROR(VLOOKUP(B76,addresses!A$2:I$1997, 7, FALSE),"")</f>
        <v>SC</v>
      </c>
      <c r="F76">
        <f>IFERROR(VLOOKUP(B76,addresses!A$2:I$1997, 8, FALSE),"")</f>
        <v>29223</v>
      </c>
      <c r="G76" t="str">
        <f>IFERROR(VLOOKUP(B76,addresses!A$2:I$1997, 9, FALSE),"")</f>
        <v>803-462-7461</v>
      </c>
      <c r="I76" s="62" t="str">
        <f>VLOOKUP(IFERROR(VLOOKUP(B76, Weiss!A$1:L$399,12,FALSE),"NR"), RatingsLU!A$5:B$30, 2, FALSE)</f>
        <v>D+</v>
      </c>
      <c r="J76" s="62">
        <f>VLOOKUP(I76,RatingsLU!B$5:C$30,2,)</f>
        <v>10</v>
      </c>
      <c r="K76" s="62" t="str">
        <f>VLOOKUP(IFERROR(VLOOKUP(B76, Demotech!A$3:F$400, 6,FALSE), "NR"), RatingsLU!K$5:M$30, 2, FALSE)</f>
        <v>NR</v>
      </c>
      <c r="L76" s="62">
        <f>VLOOKUP(K76,RatingsLU!L$5:M$30,2,)</f>
        <v>7</v>
      </c>
      <c r="M76" s="62" t="str">
        <f>VLOOKUP(IFERROR(VLOOKUP(B76, AMBest!A$1:L$399,3,FALSE),"NR"), RatingsLU!F$5:G$100, 2, FALSE)</f>
        <v>NR</v>
      </c>
      <c r="N76" s="62">
        <f>VLOOKUP(M76, RatingsLU!G$5:H$100, 2, FALSE)</f>
        <v>33</v>
      </c>
      <c r="O76">
        <f>IFERROR(VLOOKUP(B76, '2015q2'!A$1:C$399,3,),0)</f>
        <v>5530</v>
      </c>
      <c r="P76" t="str">
        <f t="shared" si="11"/>
        <v>5,530</v>
      </c>
      <c r="Q76">
        <f>IFERROR(VLOOKUP(B76, '2013q4'!A$1:C$399,3,),0)</f>
        <v>6258</v>
      </c>
      <c r="R76">
        <f>IFERROR(VLOOKUP(B76, '2014q1'!A$1:C$399,3,),0)</f>
        <v>6140</v>
      </c>
      <c r="S76">
        <f>IFERROR(VLOOKUP(B76, '2014q2'!A$1:C$399,3,),0)</f>
        <v>6060</v>
      </c>
      <c r="T76">
        <f>IFERROR(VLOOKUP(B76, '2014q3'!A$1:C$399,3,),0)</f>
        <v>5989</v>
      </c>
      <c r="U76">
        <f>IFERROR(VLOOKUP(B76, '2014q1'!A$1:C$399,3,),0)</f>
        <v>6140</v>
      </c>
      <c r="V76">
        <f>IFERROR(VLOOKUP(B76, '2014q2'!A$1:C$399,3,),0)</f>
        <v>6060</v>
      </c>
      <c r="W76">
        <f>IFERROR(VLOOKUP(B76, '2015q2'!A$1:C$399,3,),0)</f>
        <v>5530</v>
      </c>
      <c r="X76" t="str">
        <f t="shared" si="6"/>
        <v>0</v>
      </c>
      <c r="Y76">
        <f>IFERROR(VLOOKUP(B76, 'c2013q4'!A$1:E$399,4,),0) + IFERROR(VLOOKUP(B76, 'c2014q1'!A$1:E$399,4,),0) + IFERROR(VLOOKUP(B76, 'c2014q2'!A$1:E$399,4,),0) + IFERROR(VLOOKUP(B76, 'c2014q3'!A$1:E$399,4,),0) + IFERROR(VLOOKUP(B76, 'c2014q4'!A$1:E$399,4,),0)</f>
        <v>0</v>
      </c>
      <c r="Z76">
        <f>IFERROR(VLOOKUP(B76, 'c2013q4'!A$1:E$399,4,),0)</f>
        <v>0</v>
      </c>
      <c r="AA76">
        <f>IFERROR(VLOOKUP(B76, 'c2014q1'!A$1:E$399,4,),0) + IFERROR(VLOOKUP(B76, 'c2014q2'!A$1:E$399,4,),0) + IFERROR(VLOOKUP(B76, 'c2014q3'!A$1:E$399,4,),0) + IFERROR(VLOOKUP(B76, 'c2014q4'!A$1:E$399,4,),0)</f>
        <v>0</v>
      </c>
      <c r="AB76">
        <f t="shared" si="7"/>
        <v>0</v>
      </c>
      <c r="AC76">
        <f t="shared" si="8"/>
        <v>0</v>
      </c>
      <c r="AD76" s="62">
        <f t="shared" si="9"/>
        <v>1</v>
      </c>
      <c r="AE76" t="str">
        <f t="shared" si="10"/>
        <v>f</v>
      </c>
    </row>
    <row r="77" spans="1:31" x14ac:dyDescent="0.25">
      <c r="A77">
        <v>76</v>
      </c>
      <c r="B77" t="s">
        <v>276</v>
      </c>
      <c r="C77" t="str">
        <f>IFERROR(VLOOKUP(B77,addresses!A$2:I$1997, 3, FALSE), "")</f>
        <v>One Federal Street, Suite 400</v>
      </c>
      <c r="D77" t="str">
        <f>IFERROR(VLOOKUP(B77,addresses!A$2:I$1997, 5, FALSE), "")</f>
        <v>Boston</v>
      </c>
      <c r="E77" t="str">
        <f>IFERROR(VLOOKUP(B77,addresses!A$2:I$1997, 7, FALSE),"")</f>
        <v>MA</v>
      </c>
      <c r="F77" t="str">
        <f>IFERROR(VLOOKUP(B77,addresses!A$2:I$1997, 8, FALSE),"")</f>
        <v>02110-2003</v>
      </c>
      <c r="G77" t="str">
        <f>IFERROR(VLOOKUP(B77,addresses!A$2:I$1997, 9, FALSE),"")</f>
        <v>330-777-7102</v>
      </c>
      <c r="I77" s="62" t="str">
        <f>VLOOKUP(IFERROR(VLOOKUP(B77, Weiss!A$1:L$399,12,FALSE),"NR"), RatingsLU!A$5:B$30, 2, FALSE)</f>
        <v>C</v>
      </c>
      <c r="J77" s="62">
        <f>VLOOKUP(I77,RatingsLU!B$5:C$30,2,)</f>
        <v>8</v>
      </c>
      <c r="K77" s="62" t="str">
        <f>VLOOKUP(IFERROR(VLOOKUP(B77, Demotech!A$3:F$400, 6,FALSE), "NR"), RatingsLU!K$5:M$30, 2, FALSE)</f>
        <v>NR</v>
      </c>
      <c r="L77" s="62">
        <f>VLOOKUP(K77,RatingsLU!L$5:M$30,2,)</f>
        <v>7</v>
      </c>
      <c r="M77" s="62" t="str">
        <f>VLOOKUP(IFERROR(VLOOKUP(B77, AMBest!A$1:L$399,3,FALSE),"NR"), RatingsLU!F$5:G$100, 2, FALSE)</f>
        <v>A</v>
      </c>
      <c r="N77" s="62">
        <f>VLOOKUP(M77, RatingsLU!G$5:H$100, 2, FALSE)</f>
        <v>5</v>
      </c>
      <c r="O77">
        <f>IFERROR(VLOOKUP(B77, '2015q2'!A$1:C$399,3,),0)</f>
        <v>5353</v>
      </c>
      <c r="P77" t="str">
        <f t="shared" si="11"/>
        <v>5,353</v>
      </c>
      <c r="Q77">
        <f>IFERROR(VLOOKUP(B77, '2013q4'!A$1:C$399,3,),0)</f>
        <v>0</v>
      </c>
      <c r="R77">
        <f>IFERROR(VLOOKUP(B77, '2014q1'!A$1:C$399,3,),0)</f>
        <v>0</v>
      </c>
      <c r="S77">
        <f>IFERROR(VLOOKUP(B77, '2014q2'!A$1:C$399,3,),0)</f>
        <v>0</v>
      </c>
      <c r="T77">
        <f>IFERROR(VLOOKUP(B77, '2014q3'!A$1:C$399,3,),0)</f>
        <v>0</v>
      </c>
      <c r="U77">
        <f>IFERROR(VLOOKUP(B77, '2014q1'!A$1:C$399,3,),0)</f>
        <v>0</v>
      </c>
      <c r="V77">
        <f>IFERROR(VLOOKUP(B77, '2014q2'!A$1:C$399,3,),0)</f>
        <v>0</v>
      </c>
      <c r="W77">
        <f>IFERROR(VLOOKUP(B77, '2015q2'!A$1:C$399,3,),0)</f>
        <v>5353</v>
      </c>
      <c r="X77" t="str">
        <f t="shared" si="6"/>
        <v>0</v>
      </c>
      <c r="Y77">
        <f>IFERROR(VLOOKUP(B77, 'c2013q4'!A$1:E$399,4,),0) + IFERROR(VLOOKUP(B77, 'c2014q1'!A$1:E$399,4,),0) + IFERROR(VLOOKUP(B77, 'c2014q2'!A$1:E$399,4,),0) + IFERROR(VLOOKUP(B77, 'c2014q3'!A$1:E$399,4,),0) + IFERROR(VLOOKUP(B77, 'c2014q4'!A$1:E$399,4,),0)</f>
        <v>0</v>
      </c>
      <c r="Z77">
        <f>IFERROR(VLOOKUP(B77, 'c2013q4'!A$1:E$399,4,),0)</f>
        <v>0</v>
      </c>
      <c r="AA77">
        <f>IFERROR(VLOOKUP(B77, 'c2014q1'!A$1:E$399,4,),0) + IFERROR(VLOOKUP(B77, 'c2014q2'!A$1:E$399,4,),0) + IFERROR(VLOOKUP(B77, 'c2014q3'!A$1:E$399,4,),0) + IFERROR(VLOOKUP(B77, 'c2014q4'!A$1:E$399,4,),0)</f>
        <v>0</v>
      </c>
      <c r="AB77">
        <f t="shared" si="7"/>
        <v>0</v>
      </c>
      <c r="AC77">
        <f t="shared" si="8"/>
        <v>0</v>
      </c>
      <c r="AD77" s="62">
        <f t="shared" si="9"/>
        <v>1</v>
      </c>
      <c r="AE77" t="str">
        <f t="shared" si="10"/>
        <v>f</v>
      </c>
    </row>
    <row r="78" spans="1:31" x14ac:dyDescent="0.25">
      <c r="A78">
        <v>77</v>
      </c>
      <c r="B78" t="s">
        <v>277</v>
      </c>
      <c r="C78" t="str">
        <f>IFERROR(VLOOKUP(B78,addresses!A$2:I$1997, 3, FALSE), "")</f>
        <v>1300 Sawgrass Corporate Parkway Suite 144</v>
      </c>
      <c r="D78" t="str">
        <f>IFERROR(VLOOKUP(B78,addresses!A$2:I$1997, 5, FALSE), "")</f>
        <v>Sunrise</v>
      </c>
      <c r="E78" t="str">
        <f>IFERROR(VLOOKUP(B78,addresses!A$2:I$1997, 7, FALSE),"")</f>
        <v>FL</v>
      </c>
      <c r="F78">
        <f>IFERROR(VLOOKUP(B78,addresses!A$2:I$1997, 8, FALSE),"")</f>
        <v>33323</v>
      </c>
      <c r="G78" t="str">
        <f>IFERROR(VLOOKUP(B78,addresses!A$2:I$1997, 9, FALSE),"")</f>
        <v>954-889-3384-</v>
      </c>
      <c r="I78" s="62" t="str">
        <f>VLOOKUP(IFERROR(VLOOKUP(B78, Weiss!A$1:L$399,12,FALSE),"NR"), RatingsLU!A$5:B$30, 2, FALSE)</f>
        <v>NR</v>
      </c>
      <c r="J78" s="62">
        <f>VLOOKUP(I78,RatingsLU!B$5:C$30,2,)</f>
        <v>13</v>
      </c>
      <c r="K78" s="62" t="str">
        <f>VLOOKUP(IFERROR(VLOOKUP(B78, Demotech!A$3:F$400, 6,FALSE), "NR"), RatingsLU!K$5:M$30, 2, FALSE)</f>
        <v>A'</v>
      </c>
      <c r="L78" s="62">
        <f>VLOOKUP(K78,RatingsLU!L$5:M$30,2,)</f>
        <v>2</v>
      </c>
      <c r="M78" s="62" t="str">
        <f>VLOOKUP(IFERROR(VLOOKUP(B78, AMBest!A$1:L$399,3,FALSE),"NR"), RatingsLU!F$5:G$100, 2, FALSE)</f>
        <v>NR</v>
      </c>
      <c r="N78" s="62">
        <f>VLOOKUP(M78, RatingsLU!G$5:H$100, 2, FALSE)</f>
        <v>33</v>
      </c>
      <c r="O78">
        <f>IFERROR(VLOOKUP(B78, '2015q2'!A$1:C$399,3,),0)</f>
        <v>4591</v>
      </c>
      <c r="P78" t="str">
        <f t="shared" si="11"/>
        <v>4,591</v>
      </c>
      <c r="Q78">
        <f>IFERROR(VLOOKUP(B78, '2013q4'!A$1:C$399,3,),0)</f>
        <v>4105</v>
      </c>
      <c r="R78">
        <f>IFERROR(VLOOKUP(B78, '2014q1'!A$1:C$399,3,),0)</f>
        <v>4169</v>
      </c>
      <c r="S78">
        <f>IFERROR(VLOOKUP(B78, '2014q2'!A$1:C$399,3,),0)</f>
        <v>4225</v>
      </c>
      <c r="T78">
        <f>IFERROR(VLOOKUP(B78, '2014q3'!A$1:C$399,3,),0)</f>
        <v>4294</v>
      </c>
      <c r="U78">
        <f>IFERROR(VLOOKUP(B78, '2014q1'!A$1:C$399,3,),0)</f>
        <v>4169</v>
      </c>
      <c r="V78">
        <f>IFERROR(VLOOKUP(B78, '2014q2'!A$1:C$399,3,),0)</f>
        <v>4225</v>
      </c>
      <c r="W78">
        <f>IFERROR(VLOOKUP(B78, '2015q2'!A$1:C$399,3,),0)</f>
        <v>4591</v>
      </c>
      <c r="X78" t="str">
        <f t="shared" si="6"/>
        <v>0</v>
      </c>
      <c r="Y78">
        <f>IFERROR(VLOOKUP(B78, 'c2013q4'!A$1:E$399,4,),0) + IFERROR(VLOOKUP(B78, 'c2014q1'!A$1:E$399,4,),0) + IFERROR(VLOOKUP(B78, 'c2014q2'!A$1:E$399,4,),0) + IFERROR(VLOOKUP(B78, 'c2014q3'!A$1:E$399,4,),0) + IFERROR(VLOOKUP(B78, 'c2014q4'!A$1:E$399,4,),0)</f>
        <v>0</v>
      </c>
      <c r="Z78">
        <f>IFERROR(VLOOKUP(B78, 'c2013q4'!A$1:E$399,4,),0)</f>
        <v>0</v>
      </c>
      <c r="AA78">
        <f>IFERROR(VLOOKUP(B78, 'c2014q1'!A$1:E$399,4,),0) + IFERROR(VLOOKUP(B78, 'c2014q2'!A$1:E$399,4,),0) + IFERROR(VLOOKUP(B78, 'c2014q3'!A$1:E$399,4,),0) + IFERROR(VLOOKUP(B78, 'c2014q4'!A$1:E$399,4,),0)</f>
        <v>0</v>
      </c>
      <c r="AB78">
        <f t="shared" si="7"/>
        <v>0</v>
      </c>
      <c r="AC78">
        <f t="shared" si="8"/>
        <v>0</v>
      </c>
      <c r="AD78" s="62">
        <f t="shared" si="9"/>
        <v>1</v>
      </c>
      <c r="AE78" t="str">
        <f t="shared" si="10"/>
        <v>f</v>
      </c>
    </row>
    <row r="79" spans="1:31" x14ac:dyDescent="0.25">
      <c r="A79">
        <v>78</v>
      </c>
      <c r="B79" t="s">
        <v>278</v>
      </c>
      <c r="C79" t="str">
        <f>IFERROR(VLOOKUP(B79,addresses!A$2:I$1997, 3, FALSE), "")</f>
        <v>260 Wekiva Springs Road; Suite 2060</v>
      </c>
      <c r="D79" t="str">
        <f>IFERROR(VLOOKUP(B79,addresses!A$2:I$1997, 5, FALSE), "")</f>
        <v>Longwood</v>
      </c>
      <c r="E79" t="str">
        <f>IFERROR(VLOOKUP(B79,addresses!A$2:I$1997, 7, FALSE),"")</f>
        <v>FL</v>
      </c>
      <c r="F79">
        <f>IFERROR(VLOOKUP(B79,addresses!A$2:I$1997, 8, FALSE),"")</f>
        <v>32779</v>
      </c>
      <c r="G79" t="str">
        <f>IFERROR(VLOOKUP(B79,addresses!A$2:I$1997, 9, FALSE),"")</f>
        <v>770-884-1144-101</v>
      </c>
      <c r="I79" s="62" t="str">
        <f>VLOOKUP(IFERROR(VLOOKUP(B79, Weiss!A$1:L$399,12,FALSE),"NR"), RatingsLU!A$5:B$30, 2, FALSE)</f>
        <v>NR</v>
      </c>
      <c r="J79" s="62">
        <f>VLOOKUP(I79,RatingsLU!B$5:C$30,2,)</f>
        <v>13</v>
      </c>
      <c r="K79" s="62" t="str">
        <f>VLOOKUP(IFERROR(VLOOKUP(B79, Demotech!A$3:F$400, 6,FALSE), "NR"), RatingsLU!K$5:M$30, 2, FALSE)</f>
        <v>A</v>
      </c>
      <c r="L79" s="62">
        <f>VLOOKUP(K79,RatingsLU!L$5:M$30,2,)</f>
        <v>3</v>
      </c>
      <c r="M79" s="62" t="str">
        <f>VLOOKUP(IFERROR(VLOOKUP(B79, AMBest!A$1:L$399,3,FALSE),"NR"), RatingsLU!F$5:G$100, 2, FALSE)</f>
        <v>NR</v>
      </c>
      <c r="N79" s="62">
        <f>VLOOKUP(M79, RatingsLU!G$5:H$100, 2, FALSE)</f>
        <v>33</v>
      </c>
      <c r="O79">
        <f>IFERROR(VLOOKUP(B79, '2015q2'!A$1:C$399,3,),0)</f>
        <v>4513</v>
      </c>
      <c r="P79" t="str">
        <f t="shared" si="11"/>
        <v>4,513</v>
      </c>
      <c r="Q79">
        <f>IFERROR(VLOOKUP(B79, '2013q4'!A$1:C$399,3,),0)</f>
        <v>0</v>
      </c>
      <c r="R79">
        <f>IFERROR(VLOOKUP(B79, '2014q1'!A$1:C$399,3,),0)</f>
        <v>0</v>
      </c>
      <c r="S79">
        <f>IFERROR(VLOOKUP(B79, '2014q2'!A$1:C$399,3,),0)</f>
        <v>0</v>
      </c>
      <c r="T79">
        <f>IFERROR(VLOOKUP(B79, '2014q3'!A$1:C$399,3,),0)</f>
        <v>0</v>
      </c>
      <c r="U79">
        <f>IFERROR(VLOOKUP(B79, '2014q1'!A$1:C$399,3,),0)</f>
        <v>0</v>
      </c>
      <c r="V79">
        <f>IFERROR(VLOOKUP(B79, '2014q2'!A$1:C$399,3,),0)</f>
        <v>0</v>
      </c>
      <c r="W79">
        <f>IFERROR(VLOOKUP(B79, '2015q2'!A$1:C$399,3,),0)</f>
        <v>4513</v>
      </c>
      <c r="X79" t="str">
        <f t="shared" si="6"/>
        <v>0</v>
      </c>
      <c r="Y79">
        <f>IFERROR(VLOOKUP(B79, 'c2013q4'!A$1:E$399,4,),0) + IFERROR(VLOOKUP(B79, 'c2014q1'!A$1:E$399,4,),0) + IFERROR(VLOOKUP(B79, 'c2014q2'!A$1:E$399,4,),0) + IFERROR(VLOOKUP(B79, 'c2014q3'!A$1:E$399,4,),0) + IFERROR(VLOOKUP(B79, 'c2014q4'!A$1:E$399,4,),0)</f>
        <v>0</v>
      </c>
      <c r="Z79">
        <f>IFERROR(VLOOKUP(B79, 'c2013q4'!A$1:E$399,4,),0)</f>
        <v>0</v>
      </c>
      <c r="AA79">
        <f>IFERROR(VLOOKUP(B79, 'c2014q1'!A$1:E$399,4,),0) + IFERROR(VLOOKUP(B79, 'c2014q2'!A$1:E$399,4,),0) + IFERROR(VLOOKUP(B79, 'c2014q3'!A$1:E$399,4,),0) + IFERROR(VLOOKUP(B79, 'c2014q4'!A$1:E$399,4,),0)</f>
        <v>0</v>
      </c>
      <c r="AB79">
        <f t="shared" si="7"/>
        <v>0</v>
      </c>
      <c r="AC79">
        <f t="shared" si="8"/>
        <v>0</v>
      </c>
      <c r="AD79" s="62">
        <f t="shared" si="9"/>
        <v>1</v>
      </c>
      <c r="AE79" t="str">
        <f t="shared" si="10"/>
        <v>f</v>
      </c>
    </row>
    <row r="80" spans="1:31" x14ac:dyDescent="0.25">
      <c r="A80">
        <v>79</v>
      </c>
      <c r="B80" t="s">
        <v>279</v>
      </c>
      <c r="C80" t="str">
        <f>IFERROR(VLOOKUP(B80,addresses!A$2:I$1997, 3, FALSE), "")</f>
        <v>175 Water Street, 18Th Floor</v>
      </c>
      <c r="D80" t="str">
        <f>IFERROR(VLOOKUP(B80,addresses!A$2:I$1997, 5, FALSE), "")</f>
        <v>New York</v>
      </c>
      <c r="E80" t="str">
        <f>IFERROR(VLOOKUP(B80,addresses!A$2:I$1997, 7, FALSE),"")</f>
        <v>NY</v>
      </c>
      <c r="F80">
        <f>IFERROR(VLOOKUP(B80,addresses!A$2:I$1997, 8, FALSE),"")</f>
        <v>10038</v>
      </c>
      <c r="G80" t="str">
        <f>IFERROR(VLOOKUP(B80,addresses!A$2:I$1997, 9, FALSE),"")</f>
        <v>212-458-3732</v>
      </c>
      <c r="I80" s="62" t="str">
        <f>VLOOKUP(IFERROR(VLOOKUP(B80, Weiss!A$1:L$399,12,FALSE),"NR"), RatingsLU!A$5:B$30, 2, FALSE)</f>
        <v>D+</v>
      </c>
      <c r="J80" s="62">
        <f>VLOOKUP(I80,RatingsLU!B$5:C$30,2,)</f>
        <v>10</v>
      </c>
      <c r="K80" s="62" t="str">
        <f>VLOOKUP(IFERROR(VLOOKUP(B80, Demotech!A$3:F$400, 6,FALSE), "NR"), RatingsLU!K$5:M$30, 2, FALSE)</f>
        <v>NR</v>
      </c>
      <c r="L80" s="62">
        <f>VLOOKUP(K80,RatingsLU!L$5:M$30,2,)</f>
        <v>7</v>
      </c>
      <c r="M80" s="62" t="str">
        <f>VLOOKUP(IFERROR(VLOOKUP(B80, AMBest!A$1:L$399,3,FALSE),"NR"), RatingsLU!F$5:G$100, 2, FALSE)</f>
        <v>A</v>
      </c>
      <c r="N80" s="62">
        <f>VLOOKUP(M80, RatingsLU!G$5:H$100, 2, FALSE)</f>
        <v>5</v>
      </c>
      <c r="O80">
        <f>IFERROR(VLOOKUP(B80, '2015q2'!A$1:C$399,3,),0)</f>
        <v>3930</v>
      </c>
      <c r="P80" t="str">
        <f t="shared" si="11"/>
        <v>3,930</v>
      </c>
      <c r="Q80">
        <f>IFERROR(VLOOKUP(B80, '2013q4'!A$1:C$399,3,),0)</f>
        <v>4893</v>
      </c>
      <c r="R80">
        <f>IFERROR(VLOOKUP(B80, '2014q1'!A$1:C$399,3,),0)</f>
        <v>4674</v>
      </c>
      <c r="S80">
        <f>IFERROR(VLOOKUP(B80, '2014q2'!A$1:C$399,3,),0)</f>
        <v>4467</v>
      </c>
      <c r="T80">
        <f>IFERROR(VLOOKUP(B80, '2014q3'!A$1:C$399,3,),0)</f>
        <v>4477</v>
      </c>
      <c r="U80">
        <f>IFERROR(VLOOKUP(B80, '2014q1'!A$1:C$399,3,),0)</f>
        <v>4674</v>
      </c>
      <c r="V80">
        <f>IFERROR(VLOOKUP(B80, '2014q2'!A$1:C$399,3,),0)</f>
        <v>4467</v>
      </c>
      <c r="W80">
        <f>IFERROR(VLOOKUP(B80, '2015q2'!A$1:C$399,3,),0)</f>
        <v>3930</v>
      </c>
      <c r="X80" t="str">
        <f t="shared" si="6"/>
        <v>6</v>
      </c>
      <c r="Y80">
        <f>IFERROR(VLOOKUP(B80, 'c2013q4'!A$1:E$399,4,),0) + IFERROR(VLOOKUP(B80, 'c2014q1'!A$1:E$399,4,),0) + IFERROR(VLOOKUP(B80, 'c2014q2'!A$1:E$399,4,),0) + IFERROR(VLOOKUP(B80, 'c2014q3'!A$1:E$399,4,),0) + IFERROR(VLOOKUP(B80, 'c2014q4'!A$1:E$399,4,),0)</f>
        <v>6</v>
      </c>
      <c r="Z80">
        <f>IFERROR(VLOOKUP(B80, 'c2013q4'!A$1:E$399,4,),0)</f>
        <v>2</v>
      </c>
      <c r="AA80">
        <f>IFERROR(VLOOKUP(B80, 'c2014q1'!A$1:E$399,4,),0) + IFERROR(VLOOKUP(B80, 'c2014q2'!A$1:E$399,4,),0) + IFERROR(VLOOKUP(B80, 'c2014q3'!A$1:E$399,4,),0) + IFERROR(VLOOKUP(B80, 'c2014q4'!A$1:E$399,4,),0)</f>
        <v>4</v>
      </c>
      <c r="AB80">
        <f t="shared" si="7"/>
        <v>15.3</v>
      </c>
      <c r="AC80">
        <f t="shared" si="8"/>
        <v>67</v>
      </c>
      <c r="AD80" s="62">
        <f t="shared" si="9"/>
        <v>3</v>
      </c>
      <c r="AE80" t="str">
        <f t="shared" si="10"/>
        <v>f</v>
      </c>
    </row>
    <row r="81" spans="1:31" x14ac:dyDescent="0.25">
      <c r="A81">
        <v>80</v>
      </c>
      <c r="B81" t="s">
        <v>280</v>
      </c>
      <c r="C81" t="str">
        <f>IFERROR(VLOOKUP(B81,addresses!A$2:I$1997, 3, FALSE), "")</f>
        <v>550 Eisenhower Road</v>
      </c>
      <c r="D81" t="str">
        <f>IFERROR(VLOOKUP(B81,addresses!A$2:I$1997, 5, FALSE), "")</f>
        <v>Leavenworth</v>
      </c>
      <c r="E81" t="str">
        <f>IFERROR(VLOOKUP(B81,addresses!A$2:I$1997, 7, FALSE),"")</f>
        <v>KS</v>
      </c>
      <c r="F81">
        <f>IFERROR(VLOOKUP(B81,addresses!A$2:I$1997, 8, FALSE),"")</f>
        <v>66048</v>
      </c>
      <c r="G81" t="str">
        <f>IFERROR(VLOOKUP(B81,addresses!A$2:I$1997, 9, FALSE),"")</f>
        <v>800-255-6792</v>
      </c>
      <c r="I81" s="62" t="str">
        <f>VLOOKUP(IFERROR(VLOOKUP(B81, Weiss!A$1:L$399,12,FALSE),"NR"), RatingsLU!A$5:B$30, 2, FALSE)</f>
        <v>C</v>
      </c>
      <c r="J81" s="62">
        <f>VLOOKUP(I81,RatingsLU!B$5:C$30,2,)</f>
        <v>8</v>
      </c>
      <c r="K81" s="62" t="str">
        <f>VLOOKUP(IFERROR(VLOOKUP(B81, Demotech!A$3:F$400, 6,FALSE), "NR"), RatingsLU!K$5:M$30, 2, FALSE)</f>
        <v>NR</v>
      </c>
      <c r="L81" s="62">
        <f>VLOOKUP(K81,RatingsLU!L$5:M$30,2,)</f>
        <v>7</v>
      </c>
      <c r="M81" s="62" t="str">
        <f>VLOOKUP(IFERROR(VLOOKUP(B81, AMBest!A$1:L$399,3,FALSE),"NR"), RatingsLU!F$5:G$100, 2, FALSE)</f>
        <v>B++</v>
      </c>
      <c r="N81" s="62">
        <f>VLOOKUP(M81, RatingsLU!G$5:H$100, 2, FALSE)</f>
        <v>9</v>
      </c>
      <c r="O81">
        <f>IFERROR(VLOOKUP(B81, '2015q2'!A$1:C$399,3,),0)</f>
        <v>3592</v>
      </c>
      <c r="P81" t="str">
        <f t="shared" si="11"/>
        <v>3,592</v>
      </c>
      <c r="Q81">
        <f>IFERROR(VLOOKUP(B81, '2013q4'!A$1:C$399,3,),0)</f>
        <v>4065</v>
      </c>
      <c r="R81">
        <f>IFERROR(VLOOKUP(B81, '2014q1'!A$1:C$399,3,),0)</f>
        <v>3989</v>
      </c>
      <c r="S81">
        <f>IFERROR(VLOOKUP(B81, '2014q2'!A$1:C$399,3,),0)</f>
        <v>3912</v>
      </c>
      <c r="T81">
        <f>IFERROR(VLOOKUP(B81, '2014q3'!A$1:C$399,3,),0)</f>
        <v>3833</v>
      </c>
      <c r="U81">
        <f>IFERROR(VLOOKUP(B81, '2014q1'!A$1:C$399,3,),0)</f>
        <v>3989</v>
      </c>
      <c r="V81">
        <f>IFERROR(VLOOKUP(B81, '2014q2'!A$1:C$399,3,),0)</f>
        <v>3912</v>
      </c>
      <c r="W81">
        <f>IFERROR(VLOOKUP(B81, '2015q2'!A$1:C$399,3,),0)</f>
        <v>3592</v>
      </c>
      <c r="X81" t="str">
        <f t="shared" si="6"/>
        <v>6</v>
      </c>
      <c r="Y81">
        <f>IFERROR(VLOOKUP(B81, 'c2013q4'!A$1:E$399,4,),0) + IFERROR(VLOOKUP(B81, 'c2014q1'!A$1:E$399,4,),0) + IFERROR(VLOOKUP(B81, 'c2014q2'!A$1:E$399,4,),0) + IFERROR(VLOOKUP(B81, 'c2014q3'!A$1:E$399,4,),0) + IFERROR(VLOOKUP(B81, 'c2014q4'!A$1:E$399,4,),0)</f>
        <v>6</v>
      </c>
      <c r="Z81">
        <f>IFERROR(VLOOKUP(B81, 'c2013q4'!A$1:E$399,4,),0)</f>
        <v>2</v>
      </c>
      <c r="AA81">
        <f>IFERROR(VLOOKUP(B81, 'c2014q1'!A$1:E$399,4,),0) + IFERROR(VLOOKUP(B81, 'c2014q2'!A$1:E$399,4,),0) + IFERROR(VLOOKUP(B81, 'c2014q3'!A$1:E$399,4,),0) + IFERROR(VLOOKUP(B81, 'c2014q4'!A$1:E$399,4,),0)</f>
        <v>4</v>
      </c>
      <c r="AB81">
        <f t="shared" si="7"/>
        <v>16.7</v>
      </c>
      <c r="AC81">
        <f t="shared" si="8"/>
        <v>69</v>
      </c>
      <c r="AD81" s="62">
        <f t="shared" si="9"/>
        <v>3</v>
      </c>
      <c r="AE81" t="str">
        <f t="shared" si="10"/>
        <v>f</v>
      </c>
    </row>
    <row r="82" spans="1:31" x14ac:dyDescent="0.25">
      <c r="A82">
        <v>81</v>
      </c>
      <c r="B82" t="s">
        <v>281</v>
      </c>
      <c r="C82" t="str">
        <f>IFERROR(VLOOKUP(B82,addresses!A$2:I$1997, 3, FALSE), "")</f>
        <v>50 Glenmaura National Blvd.,  Ste. 201</v>
      </c>
      <c r="D82" t="str">
        <f>IFERROR(VLOOKUP(B82,addresses!A$2:I$1997, 5, FALSE), "")</f>
        <v>Moosic</v>
      </c>
      <c r="E82" t="str">
        <f>IFERROR(VLOOKUP(B82,addresses!A$2:I$1997, 7, FALSE),"")</f>
        <v>PA</v>
      </c>
      <c r="F82">
        <f>IFERROR(VLOOKUP(B82,addresses!A$2:I$1997, 8, FALSE),"")</f>
        <v>18507</v>
      </c>
      <c r="G82" t="str">
        <f>IFERROR(VLOOKUP(B82,addresses!A$2:I$1997, 9, FALSE),"")</f>
        <v>570-596-2036</v>
      </c>
      <c r="I82" s="62" t="str">
        <f>VLOOKUP(IFERROR(VLOOKUP(B82, Weiss!A$1:L$399,12,FALSE),"NR"), RatingsLU!A$5:B$30, 2, FALSE)</f>
        <v>D+</v>
      </c>
      <c r="J82" s="62">
        <f>VLOOKUP(I82,RatingsLU!B$5:C$30,2,)</f>
        <v>10</v>
      </c>
      <c r="K82" s="62" t="str">
        <f>VLOOKUP(IFERROR(VLOOKUP(B82, Demotech!A$3:F$400, 6,FALSE), "NR"), RatingsLU!K$5:M$30, 2, FALSE)</f>
        <v>NR</v>
      </c>
      <c r="L82" s="62">
        <f>VLOOKUP(K82,RatingsLU!L$5:M$30,2,)</f>
        <v>7</v>
      </c>
      <c r="M82" s="62" t="str">
        <f>VLOOKUP(IFERROR(VLOOKUP(B82, AMBest!A$1:L$399,3,FALSE),"NR"), RatingsLU!F$5:G$100, 2, FALSE)</f>
        <v>A-</v>
      </c>
      <c r="N82" s="62">
        <f>VLOOKUP(M82, RatingsLU!G$5:H$100, 2, FALSE)</f>
        <v>7</v>
      </c>
      <c r="O82">
        <f>IFERROR(VLOOKUP(B82, '2015q2'!A$1:C$399,3,),0)</f>
        <v>3520</v>
      </c>
      <c r="P82" t="str">
        <f t="shared" si="11"/>
        <v>3,520</v>
      </c>
      <c r="Q82">
        <f>IFERROR(VLOOKUP(B82, '2013q4'!A$1:C$399,3,),0)</f>
        <v>0</v>
      </c>
      <c r="R82">
        <f>IFERROR(VLOOKUP(B82, '2014q1'!A$1:C$399,3,),0)</f>
        <v>0</v>
      </c>
      <c r="S82">
        <f>IFERROR(VLOOKUP(B82, '2014q2'!A$1:C$399,3,),0)</f>
        <v>212</v>
      </c>
      <c r="T82">
        <f>IFERROR(VLOOKUP(B82, '2014q3'!A$1:C$399,3,),0)</f>
        <v>1281</v>
      </c>
      <c r="U82">
        <f>IFERROR(VLOOKUP(B82, '2014q1'!A$1:C$399,3,),0)</f>
        <v>0</v>
      </c>
      <c r="V82">
        <f>IFERROR(VLOOKUP(B82, '2014q2'!A$1:C$399,3,),0)</f>
        <v>212</v>
      </c>
      <c r="W82">
        <f>IFERROR(VLOOKUP(B82, '2015q2'!A$1:C$399,3,),0)</f>
        <v>3520</v>
      </c>
      <c r="X82" t="str">
        <f t="shared" si="6"/>
        <v>0</v>
      </c>
      <c r="Y82">
        <f>IFERROR(VLOOKUP(B82, 'c2013q4'!A$1:E$399,4,),0) + IFERROR(VLOOKUP(B82, 'c2014q1'!A$1:E$399,4,),0) + IFERROR(VLOOKUP(B82, 'c2014q2'!A$1:E$399,4,),0) + IFERROR(VLOOKUP(B82, 'c2014q3'!A$1:E$399,4,),0) + IFERROR(VLOOKUP(B82, 'c2014q4'!A$1:E$399,4,),0)</f>
        <v>0</v>
      </c>
      <c r="Z82">
        <f>IFERROR(VLOOKUP(B82, 'c2013q4'!A$1:E$399,4,),0)</f>
        <v>0</v>
      </c>
      <c r="AA82">
        <f>IFERROR(VLOOKUP(B82, 'c2014q1'!A$1:E$399,4,),0) + IFERROR(VLOOKUP(B82, 'c2014q2'!A$1:E$399,4,),0) + IFERROR(VLOOKUP(B82, 'c2014q3'!A$1:E$399,4,),0) + IFERROR(VLOOKUP(B82, 'c2014q4'!A$1:E$399,4,),0)</f>
        <v>0</v>
      </c>
      <c r="AB82">
        <f t="shared" si="7"/>
        <v>0</v>
      </c>
      <c r="AC82">
        <f t="shared" si="8"/>
        <v>0</v>
      </c>
      <c r="AD82" s="62">
        <f t="shared" si="9"/>
        <v>1</v>
      </c>
      <c r="AE82" t="str">
        <f t="shared" si="10"/>
        <v>f</v>
      </c>
    </row>
    <row r="83" spans="1:31" x14ac:dyDescent="0.25">
      <c r="A83">
        <v>82</v>
      </c>
      <c r="B83" t="s">
        <v>282</v>
      </c>
      <c r="C83" t="str">
        <f>IFERROR(VLOOKUP(B83,addresses!A$2:I$1997, 3, FALSE), "")</f>
        <v>225 W. Washington Street, Suite 1800</v>
      </c>
      <c r="D83" t="str">
        <f>IFERROR(VLOOKUP(B83,addresses!A$2:I$1997, 5, FALSE), "")</f>
        <v>Chicago</v>
      </c>
      <c r="E83" t="str">
        <f>IFERROR(VLOOKUP(B83,addresses!A$2:I$1997, 7, FALSE),"")</f>
        <v>IL</v>
      </c>
      <c r="F83" t="str">
        <f>IFERROR(VLOOKUP(B83,addresses!A$2:I$1997, 8, FALSE),"")</f>
        <v>60606-3484</v>
      </c>
      <c r="G83" t="str">
        <f>IFERROR(VLOOKUP(B83,addresses!A$2:I$1997, 9, FALSE),"")</f>
        <v>312-224-3371</v>
      </c>
      <c r="I83" s="62" t="str">
        <f>VLOOKUP(IFERROR(VLOOKUP(B83, Weiss!A$1:L$399,12,FALSE),"NR"), RatingsLU!A$5:B$30, 2, FALSE)</f>
        <v>C</v>
      </c>
      <c r="J83" s="62">
        <f>VLOOKUP(I83,RatingsLU!B$5:C$30,2,)</f>
        <v>8</v>
      </c>
      <c r="K83" s="62" t="str">
        <f>VLOOKUP(IFERROR(VLOOKUP(B83, Demotech!A$3:F$400, 6,FALSE), "NR"), RatingsLU!K$5:M$30, 2, FALSE)</f>
        <v>NR</v>
      </c>
      <c r="L83" s="62">
        <f>VLOOKUP(K83,RatingsLU!L$5:M$30,2,)</f>
        <v>7</v>
      </c>
      <c r="M83" s="62" t="str">
        <f>VLOOKUP(IFERROR(VLOOKUP(B83, AMBest!A$1:L$399,3,FALSE),"NR"), RatingsLU!F$5:G$100, 2, FALSE)</f>
        <v>A+</v>
      </c>
      <c r="N83" s="62">
        <f>VLOOKUP(M83, RatingsLU!G$5:H$100, 2, FALSE)</f>
        <v>3</v>
      </c>
      <c r="O83">
        <f>IFERROR(VLOOKUP(B83, '2015q2'!A$1:C$399,3,),0)</f>
        <v>2949</v>
      </c>
      <c r="P83" t="str">
        <f t="shared" si="11"/>
        <v>2,949</v>
      </c>
      <c r="Q83">
        <f>IFERROR(VLOOKUP(B83, '2013q4'!A$1:C$399,3,),0)</f>
        <v>2723</v>
      </c>
      <c r="R83">
        <f>IFERROR(VLOOKUP(B83, '2014q1'!A$1:C$399,3,),0)</f>
        <v>2826</v>
      </c>
      <c r="S83">
        <f>IFERROR(VLOOKUP(B83, '2014q2'!A$1:C$399,3,),0)</f>
        <v>2888</v>
      </c>
      <c r="T83">
        <f>IFERROR(VLOOKUP(B83, '2014q3'!A$1:C$399,3,),0)</f>
        <v>2986</v>
      </c>
      <c r="U83">
        <f>IFERROR(VLOOKUP(B83, '2014q1'!A$1:C$399,3,),0)</f>
        <v>2826</v>
      </c>
      <c r="V83">
        <f>IFERROR(VLOOKUP(B83, '2014q2'!A$1:C$399,3,),0)</f>
        <v>2888</v>
      </c>
      <c r="W83">
        <f>IFERROR(VLOOKUP(B83, '2015q2'!A$1:C$399,3,),0)</f>
        <v>2949</v>
      </c>
      <c r="X83" t="str">
        <f t="shared" si="6"/>
        <v>2</v>
      </c>
      <c r="Y83">
        <f>IFERROR(VLOOKUP(B83, 'c2013q4'!A$1:E$399,4,),0) + IFERROR(VLOOKUP(B83, 'c2014q1'!A$1:E$399,4,),0) + IFERROR(VLOOKUP(B83, 'c2014q2'!A$1:E$399,4,),0) + IFERROR(VLOOKUP(B83, 'c2014q3'!A$1:E$399,4,),0) + IFERROR(VLOOKUP(B83, 'c2014q4'!A$1:E$399,4,),0)</f>
        <v>2</v>
      </c>
      <c r="Z83">
        <f>IFERROR(VLOOKUP(B83, 'c2013q4'!A$1:E$399,4,),0)</f>
        <v>0</v>
      </c>
      <c r="AA83">
        <f>IFERROR(VLOOKUP(B83, 'c2014q1'!A$1:E$399,4,),0) + IFERROR(VLOOKUP(B83, 'c2014q2'!A$1:E$399,4,),0) + IFERROR(VLOOKUP(B83, 'c2014q3'!A$1:E$399,4,),0) + IFERROR(VLOOKUP(B83, 'c2014q4'!A$1:E$399,4,),0)</f>
        <v>2</v>
      </c>
      <c r="AB83">
        <f t="shared" si="7"/>
        <v>6.8</v>
      </c>
      <c r="AC83">
        <f t="shared" si="8"/>
        <v>36</v>
      </c>
      <c r="AD83" s="62">
        <f t="shared" si="9"/>
        <v>2</v>
      </c>
      <c r="AE83" t="str">
        <f t="shared" si="10"/>
        <v>f</v>
      </c>
    </row>
    <row r="84" spans="1:31" x14ac:dyDescent="0.25">
      <c r="A84">
        <v>83</v>
      </c>
      <c r="B84" t="s">
        <v>283</v>
      </c>
      <c r="C84" t="str">
        <f>IFERROR(VLOOKUP(B84,addresses!A$2:I$1997, 3, FALSE), "")</f>
        <v>Judith M. Calihan, 436 Walnut Street,            P</v>
      </c>
      <c r="D84" t="str">
        <f>IFERROR(VLOOKUP(B84,addresses!A$2:I$1997, 5, FALSE), "")</f>
        <v>Philadelphia</v>
      </c>
      <c r="E84" t="str">
        <f>IFERROR(VLOOKUP(B84,addresses!A$2:I$1997, 7, FALSE),"")</f>
        <v>PA</v>
      </c>
      <c r="F84">
        <f>IFERROR(VLOOKUP(B84,addresses!A$2:I$1997, 8, FALSE),"")</f>
        <v>19106</v>
      </c>
      <c r="G84" t="str">
        <f>IFERROR(VLOOKUP(B84,addresses!A$2:I$1997, 9, FALSE),"")</f>
        <v>215-640-4555</v>
      </c>
      <c r="I84" s="62" t="str">
        <f>VLOOKUP(IFERROR(VLOOKUP(B84, Weiss!A$1:L$399,12,FALSE),"NR"), RatingsLU!A$5:B$30, 2, FALSE)</f>
        <v>C</v>
      </c>
      <c r="J84" s="62">
        <f>VLOOKUP(I84,RatingsLU!B$5:C$30,2,)</f>
        <v>8</v>
      </c>
      <c r="K84" s="62" t="str">
        <f>VLOOKUP(IFERROR(VLOOKUP(B84, Demotech!A$3:F$400, 6,FALSE), "NR"), RatingsLU!K$5:M$30, 2, FALSE)</f>
        <v>NR</v>
      </c>
      <c r="L84" s="62">
        <f>VLOOKUP(K84,RatingsLU!L$5:M$30,2,)</f>
        <v>7</v>
      </c>
      <c r="M84" s="62" t="str">
        <f>VLOOKUP(IFERROR(VLOOKUP(B84, AMBest!A$1:L$399,3,FALSE),"NR"), RatingsLU!F$5:G$100, 2, FALSE)</f>
        <v>A++ u*</v>
      </c>
      <c r="N84" s="62">
        <f>VLOOKUP(M84, RatingsLU!G$5:H$100, 2, FALSE)</f>
        <v>2</v>
      </c>
      <c r="O84">
        <f>IFERROR(VLOOKUP(B84, '2015q2'!A$1:C$399,3,),0)</f>
        <v>2596</v>
      </c>
      <c r="P84" t="str">
        <f t="shared" si="11"/>
        <v>2,596</v>
      </c>
      <c r="Q84">
        <f>IFERROR(VLOOKUP(B84, '2013q4'!A$1:C$399,3,),0)</f>
        <v>2335</v>
      </c>
      <c r="R84">
        <f>IFERROR(VLOOKUP(B84, '2014q1'!A$1:C$399,3,),0)</f>
        <v>2351</v>
      </c>
      <c r="S84">
        <f>IFERROR(VLOOKUP(B84, '2014q2'!A$1:C$399,3,),0)</f>
        <v>2390</v>
      </c>
      <c r="T84">
        <f>IFERROR(VLOOKUP(B84, '2014q3'!A$1:C$399,3,),0)</f>
        <v>2421</v>
      </c>
      <c r="U84">
        <f>IFERROR(VLOOKUP(B84, '2014q1'!A$1:C$399,3,),0)</f>
        <v>2351</v>
      </c>
      <c r="V84">
        <f>IFERROR(VLOOKUP(B84, '2014q2'!A$1:C$399,3,),0)</f>
        <v>2390</v>
      </c>
      <c r="W84">
        <f>IFERROR(VLOOKUP(B84, '2015q2'!A$1:C$399,3,),0)</f>
        <v>2596</v>
      </c>
      <c r="X84" t="str">
        <f t="shared" si="6"/>
        <v>0</v>
      </c>
      <c r="Y84">
        <f>IFERROR(VLOOKUP(B84, 'c2013q4'!A$1:E$399,4,),0) + IFERROR(VLOOKUP(B84, 'c2014q1'!A$1:E$399,4,),0) + IFERROR(VLOOKUP(B84, 'c2014q2'!A$1:E$399,4,),0) + IFERROR(VLOOKUP(B84, 'c2014q3'!A$1:E$399,4,),0) + IFERROR(VLOOKUP(B84, 'c2014q4'!A$1:E$399,4,),0)</f>
        <v>0</v>
      </c>
      <c r="Z84">
        <f>IFERROR(VLOOKUP(B84, 'c2013q4'!A$1:E$399,4,),0)</f>
        <v>0</v>
      </c>
      <c r="AA84">
        <f>IFERROR(VLOOKUP(B84, 'c2014q1'!A$1:E$399,4,),0) + IFERROR(VLOOKUP(B84, 'c2014q2'!A$1:E$399,4,),0) + IFERROR(VLOOKUP(B84, 'c2014q3'!A$1:E$399,4,),0) + IFERROR(VLOOKUP(B84, 'c2014q4'!A$1:E$399,4,),0)</f>
        <v>0</v>
      </c>
      <c r="AB84">
        <f t="shared" si="7"/>
        <v>0</v>
      </c>
      <c r="AC84">
        <f t="shared" si="8"/>
        <v>0</v>
      </c>
      <c r="AD84" s="62">
        <f t="shared" si="9"/>
        <v>1</v>
      </c>
      <c r="AE84" t="str">
        <f t="shared" si="10"/>
        <v>f</v>
      </c>
    </row>
    <row r="85" spans="1:31" x14ac:dyDescent="0.25">
      <c r="A85">
        <v>84</v>
      </c>
      <c r="B85" t="s">
        <v>284</v>
      </c>
      <c r="C85" t="str">
        <f>IFERROR(VLOOKUP(B85,addresses!A$2:I$1997, 3, FALSE), "")</f>
        <v>P.O. Box 51329</v>
      </c>
      <c r="D85" t="str">
        <f>IFERROR(VLOOKUP(B85,addresses!A$2:I$1997, 5, FALSE), "")</f>
        <v>Sarasota</v>
      </c>
      <c r="E85" t="str">
        <f>IFERROR(VLOOKUP(B85,addresses!A$2:I$1997, 7, FALSE),"")</f>
        <v>FL</v>
      </c>
      <c r="F85" t="str">
        <f>IFERROR(VLOOKUP(B85,addresses!A$2:I$1997, 8, FALSE),"")</f>
        <v>34232-0311</v>
      </c>
      <c r="G85" t="str">
        <f>IFERROR(VLOOKUP(B85,addresses!A$2:I$1997, 9, FALSE),"")</f>
        <v>866-568-8922-</v>
      </c>
      <c r="I85" s="62" t="str">
        <f>VLOOKUP(IFERROR(VLOOKUP(B85, Weiss!A$1:L$399,12,FALSE),"NR"), RatingsLU!A$5:B$30, 2, FALSE)</f>
        <v>NR</v>
      </c>
      <c r="J85" s="62">
        <f>VLOOKUP(I85,RatingsLU!B$5:C$30,2,)</f>
        <v>13</v>
      </c>
      <c r="K85" s="62" t="str">
        <f>VLOOKUP(IFERROR(VLOOKUP(B85, Demotech!A$3:F$400, 6,FALSE), "NR"), RatingsLU!K$5:M$30, 2, FALSE)</f>
        <v>A</v>
      </c>
      <c r="L85" s="62">
        <f>VLOOKUP(K85,RatingsLU!L$5:M$30,2,)</f>
        <v>3</v>
      </c>
      <c r="M85" s="62" t="str">
        <f>VLOOKUP(IFERROR(VLOOKUP(B85, AMBest!A$1:L$399,3,FALSE),"NR"), RatingsLU!F$5:G$100, 2, FALSE)</f>
        <v>NR</v>
      </c>
      <c r="N85" s="62">
        <f>VLOOKUP(M85, RatingsLU!G$5:H$100, 2, FALSE)</f>
        <v>33</v>
      </c>
      <c r="O85">
        <f>IFERROR(VLOOKUP(B85, '2015q2'!A$1:C$399,3,),0)</f>
        <v>2324</v>
      </c>
      <c r="P85" t="str">
        <f t="shared" si="11"/>
        <v>2,324</v>
      </c>
      <c r="Q85">
        <f>IFERROR(VLOOKUP(B85, '2013q4'!A$1:C$399,3,),0)</f>
        <v>0</v>
      </c>
      <c r="R85">
        <f>IFERROR(VLOOKUP(B85, '2014q1'!A$1:C$399,3,),0)</f>
        <v>0</v>
      </c>
      <c r="S85">
        <f>IFERROR(VLOOKUP(B85, '2014q2'!A$1:C$399,3,),0)</f>
        <v>0</v>
      </c>
      <c r="T85">
        <f>IFERROR(VLOOKUP(B85, '2014q3'!A$1:C$399,3,),0)</f>
        <v>0</v>
      </c>
      <c r="U85">
        <f>IFERROR(VLOOKUP(B85, '2014q1'!A$1:C$399,3,),0)</f>
        <v>0</v>
      </c>
      <c r="V85">
        <f>IFERROR(VLOOKUP(B85, '2014q2'!A$1:C$399,3,),0)</f>
        <v>0</v>
      </c>
      <c r="W85">
        <f>IFERROR(VLOOKUP(B85, '2015q2'!A$1:C$399,3,),0)</f>
        <v>2324</v>
      </c>
      <c r="X85" t="str">
        <f t="shared" si="6"/>
        <v>0</v>
      </c>
      <c r="Y85">
        <f>IFERROR(VLOOKUP(B85, 'c2013q4'!A$1:E$399,4,),0) + IFERROR(VLOOKUP(B85, 'c2014q1'!A$1:E$399,4,),0) + IFERROR(VLOOKUP(B85, 'c2014q2'!A$1:E$399,4,),0) + IFERROR(VLOOKUP(B85, 'c2014q3'!A$1:E$399,4,),0) + IFERROR(VLOOKUP(B85, 'c2014q4'!A$1:E$399,4,),0)</f>
        <v>0</v>
      </c>
      <c r="Z85">
        <f>IFERROR(VLOOKUP(B85, 'c2013q4'!A$1:E$399,4,),0)</f>
        <v>0</v>
      </c>
      <c r="AA85">
        <f>IFERROR(VLOOKUP(B85, 'c2014q1'!A$1:E$399,4,),0) + IFERROR(VLOOKUP(B85, 'c2014q2'!A$1:E$399,4,),0) + IFERROR(VLOOKUP(B85, 'c2014q3'!A$1:E$399,4,),0) + IFERROR(VLOOKUP(B85, 'c2014q4'!A$1:E$399,4,),0)</f>
        <v>0</v>
      </c>
      <c r="AB85">
        <f t="shared" si="7"/>
        <v>0</v>
      </c>
      <c r="AC85">
        <f t="shared" si="8"/>
        <v>0</v>
      </c>
      <c r="AD85" s="62">
        <f t="shared" si="9"/>
        <v>1</v>
      </c>
      <c r="AE85" t="str">
        <f t="shared" si="10"/>
        <v>f</v>
      </c>
    </row>
    <row r="86" spans="1:31" x14ac:dyDescent="0.25">
      <c r="A86">
        <v>85</v>
      </c>
      <c r="B86" t="s">
        <v>285</v>
      </c>
      <c r="C86" t="str">
        <f>IFERROR(VLOOKUP(B86,addresses!A$2:I$1997, 3, FALSE), "")</f>
        <v>6101 Anacapri Boulevard</v>
      </c>
      <c r="D86" t="str">
        <f>IFERROR(VLOOKUP(B86,addresses!A$2:I$1997, 5, FALSE), "")</f>
        <v>Lansing</v>
      </c>
      <c r="E86" t="str">
        <f>IFERROR(VLOOKUP(B86,addresses!A$2:I$1997, 7, FALSE),"")</f>
        <v>MI</v>
      </c>
      <c r="F86" t="str">
        <f>IFERROR(VLOOKUP(B86,addresses!A$2:I$1997, 8, FALSE),"")</f>
        <v>48917-3968</v>
      </c>
      <c r="G86" t="str">
        <f>IFERROR(VLOOKUP(B86,addresses!A$2:I$1997, 9, FALSE),"")</f>
        <v>517-323-1200</v>
      </c>
      <c r="I86" s="62" t="str">
        <f>VLOOKUP(IFERROR(VLOOKUP(B86, Weiss!A$1:L$399,12,FALSE),"NR"), RatingsLU!A$5:B$30, 2, FALSE)</f>
        <v>NR</v>
      </c>
      <c r="J86" s="62">
        <f>VLOOKUP(I86,RatingsLU!B$5:C$30,2,)</f>
        <v>13</v>
      </c>
      <c r="K86" s="62" t="str">
        <f>VLOOKUP(IFERROR(VLOOKUP(B86, Demotech!A$3:F$400, 6,FALSE), "NR"), RatingsLU!K$5:M$30, 2, FALSE)</f>
        <v>NR</v>
      </c>
      <c r="L86" s="62">
        <f>VLOOKUP(K86,RatingsLU!L$5:M$30,2,)</f>
        <v>7</v>
      </c>
      <c r="M86" s="62" t="str">
        <f>VLOOKUP(IFERROR(VLOOKUP(B86, AMBest!A$1:L$399,3,FALSE),"NR"), RatingsLU!F$5:G$100, 2, FALSE)</f>
        <v>A++</v>
      </c>
      <c r="N86" s="62">
        <f>VLOOKUP(M86, RatingsLU!G$5:H$100, 2, FALSE)</f>
        <v>1</v>
      </c>
      <c r="O86">
        <f>IFERROR(VLOOKUP(B86, '2015q2'!A$1:C$399,3,),0)</f>
        <v>2287</v>
      </c>
      <c r="P86" t="str">
        <f t="shared" si="11"/>
        <v>2,287</v>
      </c>
      <c r="Q86">
        <f>IFERROR(VLOOKUP(B86, '2013q4'!A$1:C$399,3,),0)</f>
        <v>2644</v>
      </c>
      <c r="R86">
        <f>IFERROR(VLOOKUP(B86, '2014q1'!A$1:C$399,3,),0)</f>
        <v>2561</v>
      </c>
      <c r="S86">
        <f>IFERROR(VLOOKUP(B86, '2014q2'!A$1:C$399,3,),0)</f>
        <v>2490</v>
      </c>
      <c r="T86">
        <f>IFERROR(VLOOKUP(B86, '2014q3'!A$1:C$399,3,),0)</f>
        <v>2431</v>
      </c>
      <c r="U86">
        <f>IFERROR(VLOOKUP(B86, '2014q1'!A$1:C$399,3,),0)</f>
        <v>2561</v>
      </c>
      <c r="V86">
        <f>IFERROR(VLOOKUP(B86, '2014q2'!A$1:C$399,3,),0)</f>
        <v>2490</v>
      </c>
      <c r="W86">
        <f>IFERROR(VLOOKUP(B86, '2015q2'!A$1:C$399,3,),0)</f>
        <v>2287</v>
      </c>
      <c r="X86" t="str">
        <f t="shared" si="6"/>
        <v>1</v>
      </c>
      <c r="Y86">
        <f>IFERROR(VLOOKUP(B86, 'c2013q4'!A$1:E$399,4,),0) + IFERROR(VLOOKUP(B86, 'c2014q1'!A$1:E$399,4,),0) + IFERROR(VLOOKUP(B86, 'c2014q2'!A$1:E$399,4,),0) + IFERROR(VLOOKUP(B86, 'c2014q3'!A$1:E$399,4,),0) + IFERROR(VLOOKUP(B86, 'c2014q4'!A$1:E$399,4,),0)</f>
        <v>1</v>
      </c>
      <c r="Z86">
        <f>IFERROR(VLOOKUP(B86, 'c2013q4'!A$1:E$399,4,),0)</f>
        <v>1</v>
      </c>
      <c r="AA86">
        <f>IFERROR(VLOOKUP(B86, 'c2014q1'!A$1:E$399,4,),0) + IFERROR(VLOOKUP(B86, 'c2014q2'!A$1:E$399,4,),0) + IFERROR(VLOOKUP(B86, 'c2014q3'!A$1:E$399,4,),0) + IFERROR(VLOOKUP(B86, 'c2014q4'!A$1:E$399,4,),0)</f>
        <v>0</v>
      </c>
      <c r="AB86">
        <f t="shared" si="7"/>
        <v>4.4000000000000004</v>
      </c>
      <c r="AC86">
        <f t="shared" si="8"/>
        <v>29</v>
      </c>
      <c r="AD86" s="62">
        <f t="shared" si="9"/>
        <v>1</v>
      </c>
      <c r="AE86" t="str">
        <f t="shared" si="10"/>
        <v>f</v>
      </c>
    </row>
    <row r="87" spans="1:31" x14ac:dyDescent="0.25">
      <c r="A87">
        <v>86</v>
      </c>
      <c r="B87" t="s">
        <v>286</v>
      </c>
      <c r="C87" t="str">
        <f>IFERROR(VLOOKUP(B87,addresses!A$2:I$1997, 3, FALSE), "")</f>
        <v>1 Asi Way N</v>
      </c>
      <c r="D87" t="str">
        <f>IFERROR(VLOOKUP(B87,addresses!A$2:I$1997, 5, FALSE), "")</f>
        <v>St. Petersburg</v>
      </c>
      <c r="E87" t="str">
        <f>IFERROR(VLOOKUP(B87,addresses!A$2:I$1997, 7, FALSE),"")</f>
        <v>FL</v>
      </c>
      <c r="F87">
        <f>IFERROR(VLOOKUP(B87,addresses!A$2:I$1997, 8, FALSE),"")</f>
        <v>33702</v>
      </c>
      <c r="G87" t="str">
        <f>IFERROR(VLOOKUP(B87,addresses!A$2:I$1997, 9, FALSE),"")</f>
        <v>727-821-8765</v>
      </c>
      <c r="I87" s="62" t="str">
        <f>VLOOKUP(IFERROR(VLOOKUP(B87, Weiss!A$1:L$399,12,FALSE),"NR"), RatingsLU!A$5:B$30, 2, FALSE)</f>
        <v>NR</v>
      </c>
      <c r="J87" s="62">
        <f>VLOOKUP(I87,RatingsLU!B$5:C$30,2,)</f>
        <v>13</v>
      </c>
      <c r="K87" s="62" t="str">
        <f>VLOOKUP(IFERROR(VLOOKUP(B87, Demotech!A$3:F$400, 6,FALSE), "NR"), RatingsLU!K$5:M$30, 2, FALSE)</f>
        <v>A''</v>
      </c>
      <c r="L87" s="62">
        <f>VLOOKUP(K87,RatingsLU!L$5:M$30,2,)</f>
        <v>1</v>
      </c>
      <c r="M87" s="62" t="str">
        <f>VLOOKUP(IFERROR(VLOOKUP(B87, AMBest!A$1:L$399,3,FALSE),"NR"), RatingsLU!F$5:G$100, 2, FALSE)</f>
        <v>NR</v>
      </c>
      <c r="N87" s="62">
        <f>VLOOKUP(M87, RatingsLU!G$5:H$100, 2, FALSE)</f>
        <v>33</v>
      </c>
      <c r="O87">
        <f>IFERROR(VLOOKUP(B87, '2015q2'!A$1:C$399,3,),0)</f>
        <v>2092</v>
      </c>
      <c r="P87" t="str">
        <f t="shared" si="11"/>
        <v>2,092</v>
      </c>
      <c r="Q87">
        <f>IFERROR(VLOOKUP(B87, '2013q4'!A$1:C$399,3,),0)</f>
        <v>0</v>
      </c>
      <c r="R87">
        <f>IFERROR(VLOOKUP(B87, '2014q1'!A$1:C$399,3,),0)</f>
        <v>0</v>
      </c>
      <c r="S87">
        <f>IFERROR(VLOOKUP(B87, '2014q2'!A$1:C$399,3,),0)</f>
        <v>0</v>
      </c>
      <c r="T87">
        <f>IFERROR(VLOOKUP(B87, '2014q3'!A$1:C$399,3,),0)</f>
        <v>0</v>
      </c>
      <c r="U87">
        <f>IFERROR(VLOOKUP(B87, '2014q1'!A$1:C$399,3,),0)</f>
        <v>0</v>
      </c>
      <c r="V87">
        <f>IFERROR(VLOOKUP(B87, '2014q2'!A$1:C$399,3,),0)</f>
        <v>0</v>
      </c>
      <c r="W87">
        <f>IFERROR(VLOOKUP(B87, '2015q2'!A$1:C$399,3,),0)</f>
        <v>2092</v>
      </c>
      <c r="X87" t="str">
        <f t="shared" si="6"/>
        <v>0</v>
      </c>
      <c r="Y87">
        <f>IFERROR(VLOOKUP(B87, 'c2013q4'!A$1:E$399,4,),0) + IFERROR(VLOOKUP(B87, 'c2014q1'!A$1:E$399,4,),0) + IFERROR(VLOOKUP(B87, 'c2014q2'!A$1:E$399,4,),0) + IFERROR(VLOOKUP(B87, 'c2014q3'!A$1:E$399,4,),0) + IFERROR(VLOOKUP(B87, 'c2014q4'!A$1:E$399,4,),0)</f>
        <v>0</v>
      </c>
      <c r="Z87">
        <f>IFERROR(VLOOKUP(B87, 'c2013q4'!A$1:E$399,4,),0)</f>
        <v>0</v>
      </c>
      <c r="AA87">
        <f>IFERROR(VLOOKUP(B87, 'c2014q1'!A$1:E$399,4,),0) + IFERROR(VLOOKUP(B87, 'c2014q2'!A$1:E$399,4,),0) + IFERROR(VLOOKUP(B87, 'c2014q3'!A$1:E$399,4,),0) + IFERROR(VLOOKUP(B87, 'c2014q4'!A$1:E$399,4,),0)</f>
        <v>0</v>
      </c>
      <c r="AB87">
        <f t="shared" si="7"/>
        <v>0</v>
      </c>
      <c r="AC87">
        <f t="shared" si="8"/>
        <v>0</v>
      </c>
      <c r="AD87" s="62">
        <f t="shared" si="9"/>
        <v>1</v>
      </c>
      <c r="AE87" t="str">
        <f t="shared" si="10"/>
        <v>f</v>
      </c>
    </row>
    <row r="88" spans="1:31" x14ac:dyDescent="0.25">
      <c r="A88">
        <v>87</v>
      </c>
      <c r="B88" t="s">
        <v>381</v>
      </c>
      <c r="C88" t="str">
        <f>IFERROR(VLOOKUP(B88,addresses!A$2:I$1997, 3, FALSE), "")</f>
        <v>3500 Packerland Drive</v>
      </c>
      <c r="D88" t="str">
        <f>IFERROR(VLOOKUP(B88,addresses!A$2:I$1997, 5, FALSE), "")</f>
        <v>De Pere</v>
      </c>
      <c r="E88" t="str">
        <f>IFERROR(VLOOKUP(B88,addresses!A$2:I$1997, 7, FALSE),"")</f>
        <v>WI</v>
      </c>
      <c r="F88" t="str">
        <f>IFERROR(VLOOKUP(B88,addresses!A$2:I$1997, 8, FALSE),"")</f>
        <v>54115-9070</v>
      </c>
      <c r="G88" t="str">
        <f>IFERROR(VLOOKUP(B88,addresses!A$2:I$1997, 9, FALSE),"")</f>
        <v>920.330.5150</v>
      </c>
      <c r="I88" s="62" t="str">
        <f>VLOOKUP(IFERROR(VLOOKUP(B88, Weiss!A$1:L$399,12,FALSE),"NR"), RatingsLU!A$5:B$30, 2, FALSE)</f>
        <v>B</v>
      </c>
      <c r="J88" s="62">
        <f>VLOOKUP(I88,RatingsLU!B$5:C$30,2,)</f>
        <v>5</v>
      </c>
      <c r="K88" s="62" t="str">
        <f>VLOOKUP(IFERROR(VLOOKUP(B88, Demotech!A$3:F$400, 6,FALSE), "NR"), RatingsLU!K$5:M$30, 2, FALSE)</f>
        <v>NR</v>
      </c>
      <c r="L88" s="62">
        <f>VLOOKUP(K88,RatingsLU!L$5:M$30,2,)</f>
        <v>7</v>
      </c>
      <c r="M88" s="62" t="str">
        <f>VLOOKUP(IFERROR(VLOOKUP(B88, AMBest!A$1:L$399,3,FALSE),"NR"), RatingsLU!F$5:G$100, 2, FALSE)</f>
        <v>A</v>
      </c>
      <c r="N88" s="62">
        <f>VLOOKUP(M88, RatingsLU!G$5:H$100, 2, FALSE)</f>
        <v>5</v>
      </c>
      <c r="O88">
        <f>IFERROR(VLOOKUP(B88, '2015q2'!A$1:C$399,3,),0)</f>
        <v>2075</v>
      </c>
      <c r="P88" t="str">
        <f t="shared" si="11"/>
        <v>2,075</v>
      </c>
      <c r="Q88">
        <f>IFERROR(VLOOKUP(B88, '2013q4'!A$1:C$399,3,),0)</f>
        <v>2323</v>
      </c>
      <c r="R88">
        <f>IFERROR(VLOOKUP(B88, '2014q1'!A$1:C$399,3,),0)</f>
        <v>2293</v>
      </c>
      <c r="S88">
        <f>IFERROR(VLOOKUP(B88, '2014q2'!A$1:C$399,3,),0)</f>
        <v>2247</v>
      </c>
      <c r="T88">
        <f>IFERROR(VLOOKUP(B88, '2014q3'!A$1:C$399,3,),0)</f>
        <v>2208</v>
      </c>
      <c r="U88">
        <f>IFERROR(VLOOKUP(B88, '2014q1'!A$1:C$399,3,),0)</f>
        <v>2293</v>
      </c>
      <c r="V88">
        <f>IFERROR(VLOOKUP(B88, '2014q2'!A$1:C$399,3,),0)</f>
        <v>2247</v>
      </c>
      <c r="W88">
        <f>IFERROR(VLOOKUP(B88, '2015q2'!A$1:C$399,3,),0)</f>
        <v>2075</v>
      </c>
      <c r="X88" t="str">
        <f t="shared" si="6"/>
        <v>9</v>
      </c>
      <c r="Y88">
        <f>IFERROR(VLOOKUP(B88, 'c2013q4'!A$1:E$399,4,),0) + IFERROR(VLOOKUP(B88, 'c2014q1'!A$1:E$399,4,),0) + IFERROR(VLOOKUP(B88, 'c2014q2'!A$1:E$399,4,),0) + IFERROR(VLOOKUP(B88, 'c2014q3'!A$1:E$399,4,),0) + IFERROR(VLOOKUP(B88, 'c2014q4'!A$1:E$399,4,),0)</f>
        <v>9</v>
      </c>
      <c r="Z88">
        <f>IFERROR(VLOOKUP(B88, 'c2013q4'!A$1:E$399,4,),0)</f>
        <v>6</v>
      </c>
      <c r="AA88">
        <f>IFERROR(VLOOKUP(B88, 'c2014q1'!A$1:E$399,4,),0) + IFERROR(VLOOKUP(B88, 'c2014q2'!A$1:E$399,4,),0) + IFERROR(VLOOKUP(B88, 'c2014q3'!A$1:E$399,4,),0) + IFERROR(VLOOKUP(B88, 'c2014q4'!A$1:E$399,4,),0)</f>
        <v>3</v>
      </c>
      <c r="AB88">
        <f t="shared" si="7"/>
        <v>43.4</v>
      </c>
      <c r="AC88">
        <f t="shared" si="8"/>
        <v>98</v>
      </c>
      <c r="AD88" s="62">
        <f t="shared" si="9"/>
        <v>3</v>
      </c>
      <c r="AE88" t="str">
        <f t="shared" si="10"/>
        <v>f</v>
      </c>
    </row>
    <row r="89" spans="1:31" x14ac:dyDescent="0.25">
      <c r="A89">
        <v>88</v>
      </c>
      <c r="B89" t="s">
        <v>287</v>
      </c>
      <c r="C89" t="str">
        <f>IFERROR(VLOOKUP(B89,addresses!A$2:I$1997, 3, FALSE), "")</f>
        <v>5391 Lakewood Ranch Blvd., Suite 303</v>
      </c>
      <c r="D89" t="str">
        <f>IFERROR(VLOOKUP(B89,addresses!A$2:I$1997, 5, FALSE), "")</f>
        <v>Sarasota</v>
      </c>
      <c r="E89" t="str">
        <f>IFERROR(VLOOKUP(B89,addresses!A$2:I$1997, 7, FALSE),"")</f>
        <v>FL</v>
      </c>
      <c r="F89">
        <f>IFERROR(VLOOKUP(B89,addresses!A$2:I$1997, 8, FALSE),"")</f>
        <v>34240</v>
      </c>
      <c r="G89" t="str">
        <f>IFERROR(VLOOKUP(B89,addresses!A$2:I$1997, 9, FALSE),"")</f>
        <v>941-870-0204-205</v>
      </c>
      <c r="I89" s="62" t="str">
        <f>VLOOKUP(IFERROR(VLOOKUP(B89, Weiss!A$1:L$399,12,FALSE),"NR"), RatingsLU!A$5:B$30, 2, FALSE)</f>
        <v>D</v>
      </c>
      <c r="J89" s="62">
        <f>VLOOKUP(I89,RatingsLU!B$5:C$30,2,)</f>
        <v>11</v>
      </c>
      <c r="K89" s="62" t="str">
        <f>VLOOKUP(IFERROR(VLOOKUP(B89, Demotech!A$3:F$400, 6,FALSE), "NR"), RatingsLU!K$5:M$30, 2, FALSE)</f>
        <v>A</v>
      </c>
      <c r="L89" s="62">
        <f>VLOOKUP(K89,RatingsLU!L$5:M$30,2,)</f>
        <v>3</v>
      </c>
      <c r="M89" s="62" t="str">
        <f>VLOOKUP(IFERROR(VLOOKUP(B89, AMBest!A$1:L$399,3,FALSE),"NR"), RatingsLU!F$5:G$100, 2, FALSE)</f>
        <v>NR</v>
      </c>
      <c r="N89" s="62">
        <f>VLOOKUP(M89, RatingsLU!G$5:H$100, 2, FALSE)</f>
        <v>33</v>
      </c>
      <c r="O89">
        <f>IFERROR(VLOOKUP(B89, '2015q2'!A$1:C$399,3,),0)</f>
        <v>1998</v>
      </c>
      <c r="P89" t="str">
        <f t="shared" si="11"/>
        <v>1,998</v>
      </c>
      <c r="Q89">
        <f>IFERROR(VLOOKUP(B89, '2013q4'!A$1:C$399,3,),0)</f>
        <v>0</v>
      </c>
      <c r="R89">
        <f>IFERROR(VLOOKUP(B89, '2014q1'!A$1:C$399,3,),0)</f>
        <v>0</v>
      </c>
      <c r="S89">
        <f>IFERROR(VLOOKUP(B89, '2014q2'!A$1:C$399,3,),0)</f>
        <v>0</v>
      </c>
      <c r="T89">
        <f>IFERROR(VLOOKUP(B89, '2014q3'!A$1:C$399,3,),0)</f>
        <v>0</v>
      </c>
      <c r="U89">
        <f>IFERROR(VLOOKUP(B89, '2014q1'!A$1:C$399,3,),0)</f>
        <v>0</v>
      </c>
      <c r="V89">
        <f>IFERROR(VLOOKUP(B89, '2014q2'!A$1:C$399,3,),0)</f>
        <v>0</v>
      </c>
      <c r="W89">
        <f>IFERROR(VLOOKUP(B89, '2015q2'!A$1:C$399,3,),0)</f>
        <v>1998</v>
      </c>
      <c r="X89" t="str">
        <f t="shared" si="6"/>
        <v>0</v>
      </c>
      <c r="Y89">
        <f>IFERROR(VLOOKUP(B89, 'c2013q4'!A$1:E$399,4,),0) + IFERROR(VLOOKUP(B89, 'c2014q1'!A$1:E$399,4,),0) + IFERROR(VLOOKUP(B89, 'c2014q2'!A$1:E$399,4,),0) + IFERROR(VLOOKUP(B89, 'c2014q3'!A$1:E$399,4,),0) + IFERROR(VLOOKUP(B89, 'c2014q4'!A$1:E$399,4,),0)</f>
        <v>0</v>
      </c>
      <c r="Z89">
        <f>IFERROR(VLOOKUP(B89, 'c2013q4'!A$1:E$399,4,),0)</f>
        <v>0</v>
      </c>
      <c r="AA89">
        <f>IFERROR(VLOOKUP(B89, 'c2014q1'!A$1:E$399,4,),0) + IFERROR(VLOOKUP(B89, 'c2014q2'!A$1:E$399,4,),0) + IFERROR(VLOOKUP(B89, 'c2014q3'!A$1:E$399,4,),0) + IFERROR(VLOOKUP(B89, 'c2014q4'!A$1:E$399,4,),0)</f>
        <v>0</v>
      </c>
      <c r="AB89">
        <f t="shared" si="7"/>
        <v>0</v>
      </c>
      <c r="AC89">
        <f t="shared" si="8"/>
        <v>0</v>
      </c>
      <c r="AD89" s="62">
        <f t="shared" si="9"/>
        <v>1</v>
      </c>
      <c r="AE89" t="str">
        <f t="shared" si="10"/>
        <v>f</v>
      </c>
    </row>
    <row r="90" spans="1:31" x14ac:dyDescent="0.25">
      <c r="A90">
        <v>89</v>
      </c>
      <c r="B90" t="s">
        <v>382</v>
      </c>
      <c r="C90" t="str">
        <f>IFERROR(VLOOKUP(B90,addresses!A$2:I$1997, 3, FALSE), "")</f>
        <v>1 Asi Way N</v>
      </c>
      <c r="D90" t="str">
        <f>IFERROR(VLOOKUP(B90,addresses!A$2:I$1997, 5, FALSE), "")</f>
        <v>St. Petersburg</v>
      </c>
      <c r="E90" t="str">
        <f>IFERROR(VLOOKUP(B90,addresses!A$2:I$1997, 7, FALSE),"")</f>
        <v>FL</v>
      </c>
      <c r="F90">
        <f>IFERROR(VLOOKUP(B90,addresses!A$2:I$1997, 8, FALSE),"")</f>
        <v>33702</v>
      </c>
      <c r="G90" t="str">
        <f>IFERROR(VLOOKUP(B90,addresses!A$2:I$1997, 9, FALSE),"")</f>
        <v>727-821-8765</v>
      </c>
      <c r="I90" s="62" t="str">
        <f>VLOOKUP(IFERROR(VLOOKUP(B90, Weiss!A$1:L$399,12,FALSE),"NR"), RatingsLU!A$5:B$30, 2, FALSE)</f>
        <v>B-</v>
      </c>
      <c r="J90" s="62">
        <f>VLOOKUP(I90,RatingsLU!B$5:C$30,2,)</f>
        <v>6</v>
      </c>
      <c r="K90" s="62" t="str">
        <f>VLOOKUP(IFERROR(VLOOKUP(B90, Demotech!A$3:F$400, 6,FALSE), "NR"), RatingsLU!K$5:M$30, 2, FALSE)</f>
        <v>A''</v>
      </c>
      <c r="L90" s="62">
        <f>VLOOKUP(K90,RatingsLU!L$5:M$30,2,)</f>
        <v>1</v>
      </c>
      <c r="M90" s="62" t="str">
        <f>VLOOKUP(IFERROR(VLOOKUP(B90, AMBest!A$1:L$399,3,FALSE),"NR"), RatingsLU!F$5:G$100, 2, FALSE)</f>
        <v>A</v>
      </c>
      <c r="N90" s="62">
        <f>VLOOKUP(M90, RatingsLU!G$5:H$100, 2, FALSE)</f>
        <v>5</v>
      </c>
      <c r="O90">
        <f>IFERROR(VLOOKUP(B90, '2015q2'!A$1:C$399,3,),0)</f>
        <v>1929</v>
      </c>
      <c r="P90" t="str">
        <f t="shared" si="11"/>
        <v>1,929</v>
      </c>
      <c r="Q90">
        <f>IFERROR(VLOOKUP(B90, '2013q4'!A$1:C$399,3,),0)</f>
        <v>3696</v>
      </c>
      <c r="R90">
        <f>IFERROR(VLOOKUP(B90, '2014q1'!A$1:C$399,3,),0)</f>
        <v>3052</v>
      </c>
      <c r="S90">
        <f>IFERROR(VLOOKUP(B90, '2014q2'!A$1:C$399,3,),0)</f>
        <v>2979</v>
      </c>
      <c r="T90">
        <f>IFERROR(VLOOKUP(B90, '2014q3'!A$1:C$399,3,),0)</f>
        <v>2907</v>
      </c>
      <c r="U90">
        <f>IFERROR(VLOOKUP(B90, '2014q1'!A$1:C$399,3,),0)</f>
        <v>3052</v>
      </c>
      <c r="V90">
        <f>IFERROR(VLOOKUP(B90, '2014q2'!A$1:C$399,3,),0)</f>
        <v>2979</v>
      </c>
      <c r="W90">
        <f>IFERROR(VLOOKUP(B90, '2015q2'!A$1:C$399,3,),0)</f>
        <v>1929</v>
      </c>
      <c r="X90" t="str">
        <f t="shared" si="6"/>
        <v>0</v>
      </c>
      <c r="Y90">
        <f>IFERROR(VLOOKUP(B90, 'c2013q4'!A$1:E$399,4,),0) + IFERROR(VLOOKUP(B90, 'c2014q1'!A$1:E$399,4,),0) + IFERROR(VLOOKUP(B90, 'c2014q2'!A$1:E$399,4,),0) + IFERROR(VLOOKUP(B90, 'c2014q3'!A$1:E$399,4,),0) + IFERROR(VLOOKUP(B90, 'c2014q4'!A$1:E$399,4,),0)</f>
        <v>0</v>
      </c>
      <c r="Z90">
        <f>IFERROR(VLOOKUP(B90, 'c2013q4'!A$1:E$399,4,),0)</f>
        <v>0</v>
      </c>
      <c r="AA90">
        <f>IFERROR(VLOOKUP(B90, 'c2014q1'!A$1:E$399,4,),0) + IFERROR(VLOOKUP(B90, 'c2014q2'!A$1:E$399,4,),0) + IFERROR(VLOOKUP(B90, 'c2014q3'!A$1:E$399,4,),0) + IFERROR(VLOOKUP(B90, 'c2014q4'!A$1:E$399,4,),0)</f>
        <v>0</v>
      </c>
      <c r="AB90">
        <f t="shared" si="7"/>
        <v>0</v>
      </c>
      <c r="AC90">
        <f t="shared" si="8"/>
        <v>0</v>
      </c>
      <c r="AD90" s="62">
        <f t="shared" si="9"/>
        <v>1</v>
      </c>
      <c r="AE90" t="str">
        <f t="shared" si="10"/>
        <v>f</v>
      </c>
    </row>
    <row r="91" spans="1:31" x14ac:dyDescent="0.25">
      <c r="A91">
        <v>90</v>
      </c>
      <c r="B91" t="s">
        <v>288</v>
      </c>
      <c r="C91" t="str">
        <f>IFERROR(VLOOKUP(B91,addresses!A$2:I$1997, 3, FALSE), "")</f>
        <v>75 Sam Fonzo Drive</v>
      </c>
      <c r="D91" t="str">
        <f>IFERROR(VLOOKUP(B91,addresses!A$2:I$1997, 5, FALSE), "")</f>
        <v>Beverly</v>
      </c>
      <c r="E91" t="str">
        <f>IFERROR(VLOOKUP(B91,addresses!A$2:I$1997, 7, FALSE),"")</f>
        <v>MA</v>
      </c>
      <c r="F91">
        <f>IFERROR(VLOOKUP(B91,addresses!A$2:I$1997, 8, FALSE),"")</f>
        <v>1915</v>
      </c>
      <c r="G91" t="str">
        <f>IFERROR(VLOOKUP(B91,addresses!A$2:I$1997, 9, FALSE),"")</f>
        <v>800-227-2757</v>
      </c>
      <c r="I91" s="62" t="str">
        <f>VLOOKUP(IFERROR(VLOOKUP(B91, Weiss!A$1:L$399,12,FALSE),"NR"), RatingsLU!A$5:B$30, 2, FALSE)</f>
        <v>C+</v>
      </c>
      <c r="J91" s="62">
        <f>VLOOKUP(I91,RatingsLU!B$5:C$30,2,)</f>
        <v>7</v>
      </c>
      <c r="K91" s="62" t="str">
        <f>VLOOKUP(IFERROR(VLOOKUP(B91, Demotech!A$3:F$400, 6,FALSE), "NR"), RatingsLU!K$5:M$30, 2, FALSE)</f>
        <v>NR</v>
      </c>
      <c r="L91" s="62">
        <f>VLOOKUP(K91,RatingsLU!L$5:M$30,2,)</f>
        <v>7</v>
      </c>
      <c r="M91" s="62" t="str">
        <f>VLOOKUP(IFERROR(VLOOKUP(B91, AMBest!A$1:L$399,3,FALSE),"NR"), RatingsLU!F$5:G$100, 2, FALSE)</f>
        <v>A</v>
      </c>
      <c r="N91" s="62">
        <f>VLOOKUP(M91, RatingsLU!G$5:H$100, 2, FALSE)</f>
        <v>5</v>
      </c>
      <c r="O91">
        <f>IFERROR(VLOOKUP(B91, '2015q2'!A$1:C$399,3,),0)</f>
        <v>1916</v>
      </c>
      <c r="P91" t="str">
        <f t="shared" si="11"/>
        <v>1,916</v>
      </c>
      <c r="Q91">
        <f>IFERROR(VLOOKUP(B91, '2013q4'!A$1:C$399,3,),0)</f>
        <v>2056</v>
      </c>
      <c r="R91">
        <f>IFERROR(VLOOKUP(B91, '2014q1'!A$1:C$399,3,),0)</f>
        <v>2036</v>
      </c>
      <c r="S91">
        <f>IFERROR(VLOOKUP(B91, '2014q2'!A$1:C$399,3,),0)</f>
        <v>2027</v>
      </c>
      <c r="T91">
        <f>IFERROR(VLOOKUP(B91, '2014q3'!A$1:C$399,3,),0)</f>
        <v>1999</v>
      </c>
      <c r="U91">
        <f>IFERROR(VLOOKUP(B91, '2014q1'!A$1:C$399,3,),0)</f>
        <v>2036</v>
      </c>
      <c r="V91">
        <f>IFERROR(VLOOKUP(B91, '2014q2'!A$1:C$399,3,),0)</f>
        <v>2027</v>
      </c>
      <c r="W91">
        <f>IFERROR(VLOOKUP(B91, '2015q2'!A$1:C$399,3,),0)</f>
        <v>1916</v>
      </c>
      <c r="X91" t="str">
        <f t="shared" si="6"/>
        <v>4</v>
      </c>
      <c r="Y91">
        <f>IFERROR(VLOOKUP(B91, 'c2013q4'!A$1:E$399,4,),0) + IFERROR(VLOOKUP(B91, 'c2014q1'!A$1:E$399,4,),0) + IFERROR(VLOOKUP(B91, 'c2014q2'!A$1:E$399,4,),0) + IFERROR(VLOOKUP(B91, 'c2014q3'!A$1:E$399,4,),0) + IFERROR(VLOOKUP(B91, 'c2014q4'!A$1:E$399,4,),0)</f>
        <v>4</v>
      </c>
      <c r="Z91">
        <f>IFERROR(VLOOKUP(B91, 'c2013q4'!A$1:E$399,4,),0)</f>
        <v>1</v>
      </c>
      <c r="AA91">
        <f>IFERROR(VLOOKUP(B91, 'c2014q1'!A$1:E$399,4,),0) + IFERROR(VLOOKUP(B91, 'c2014q2'!A$1:E$399,4,),0) + IFERROR(VLOOKUP(B91, 'c2014q3'!A$1:E$399,4,),0) + IFERROR(VLOOKUP(B91, 'c2014q4'!A$1:E$399,4,),0)</f>
        <v>3</v>
      </c>
      <c r="AB91">
        <f t="shared" si="7"/>
        <v>20.9</v>
      </c>
      <c r="AC91">
        <f t="shared" si="8"/>
        <v>80</v>
      </c>
      <c r="AD91" s="62">
        <f t="shared" si="9"/>
        <v>3</v>
      </c>
      <c r="AE91" t="str">
        <f t="shared" si="10"/>
        <v>f</v>
      </c>
    </row>
    <row r="92" spans="1:31" x14ac:dyDescent="0.25">
      <c r="A92">
        <v>91</v>
      </c>
      <c r="B92" t="s">
        <v>289</v>
      </c>
      <c r="C92" t="str">
        <f>IFERROR(VLOOKUP(B92,addresses!A$2:I$1997, 3, FALSE), "")</f>
        <v>55 West Street</v>
      </c>
      <c r="D92" t="str">
        <f>IFERROR(VLOOKUP(B92,addresses!A$2:I$1997, 5, FALSE), "")</f>
        <v>Keene</v>
      </c>
      <c r="E92" t="str">
        <f>IFERROR(VLOOKUP(B92,addresses!A$2:I$1997, 7, FALSE),"")</f>
        <v>NH</v>
      </c>
      <c r="F92">
        <f>IFERROR(VLOOKUP(B92,addresses!A$2:I$1997, 8, FALSE),"")</f>
        <v>3431</v>
      </c>
      <c r="G92" t="str">
        <f>IFERROR(VLOOKUP(B92,addresses!A$2:I$1997, 9, FALSE),"")</f>
        <v>800-258-5310</v>
      </c>
      <c r="I92" s="62" t="str">
        <f>VLOOKUP(IFERROR(VLOOKUP(B92, Weiss!A$1:L$399,12,FALSE),"NR"), RatingsLU!A$5:B$30, 2, FALSE)</f>
        <v>B-</v>
      </c>
      <c r="J92" s="62">
        <f>VLOOKUP(I92,RatingsLU!B$5:C$30,2,)</f>
        <v>6</v>
      </c>
      <c r="K92" s="62" t="str">
        <f>VLOOKUP(IFERROR(VLOOKUP(B92, Demotech!A$3:F$400, 6,FALSE), "NR"), RatingsLU!K$5:M$30, 2, FALSE)</f>
        <v>NR</v>
      </c>
      <c r="L92" s="62">
        <f>VLOOKUP(K92,RatingsLU!L$5:M$30,2,)</f>
        <v>7</v>
      </c>
      <c r="M92" s="62" t="str">
        <f>VLOOKUP(IFERROR(VLOOKUP(B92, AMBest!A$1:L$399,3,FALSE),"NR"), RatingsLU!F$5:G$100, 2, FALSE)</f>
        <v>A</v>
      </c>
      <c r="N92" s="62">
        <f>VLOOKUP(M92, RatingsLU!G$5:H$100, 2, FALSE)</f>
        <v>5</v>
      </c>
      <c r="O92">
        <f>IFERROR(VLOOKUP(B92, '2015q2'!A$1:C$399,3,),0)</f>
        <v>1221</v>
      </c>
      <c r="P92" t="str">
        <f t="shared" si="11"/>
        <v>1,221</v>
      </c>
      <c r="Q92">
        <f>IFERROR(VLOOKUP(B92, '2013q4'!A$1:C$399,3,),0)</f>
        <v>1401</v>
      </c>
      <c r="R92">
        <f>IFERROR(VLOOKUP(B92, '2014q1'!A$1:C$399,3,),0)</f>
        <v>1375</v>
      </c>
      <c r="S92">
        <f>IFERROR(VLOOKUP(B92, '2014q2'!A$1:C$399,3,),0)</f>
        <v>1352</v>
      </c>
      <c r="T92">
        <f>IFERROR(VLOOKUP(B92, '2014q3'!A$1:C$399,3,),0)</f>
        <v>1313</v>
      </c>
      <c r="U92">
        <f>IFERROR(VLOOKUP(B92, '2014q1'!A$1:C$399,3,),0)</f>
        <v>1375</v>
      </c>
      <c r="V92">
        <f>IFERROR(VLOOKUP(B92, '2014q2'!A$1:C$399,3,),0)</f>
        <v>1352</v>
      </c>
      <c r="W92">
        <f>IFERROR(VLOOKUP(B92, '2015q2'!A$1:C$399,3,),0)</f>
        <v>1221</v>
      </c>
      <c r="X92" t="str">
        <f t="shared" si="6"/>
        <v>3</v>
      </c>
      <c r="Y92">
        <f>IFERROR(VLOOKUP(B92, 'c2013q4'!A$1:E$399,4,),0) + IFERROR(VLOOKUP(B92, 'c2014q1'!A$1:E$399,4,),0) + IFERROR(VLOOKUP(B92, 'c2014q2'!A$1:E$399,4,),0) + IFERROR(VLOOKUP(B92, 'c2014q3'!A$1:E$399,4,),0) + IFERROR(VLOOKUP(B92, 'c2014q4'!A$1:E$399,4,),0)</f>
        <v>3</v>
      </c>
      <c r="Z92">
        <f>IFERROR(VLOOKUP(B92, 'c2013q4'!A$1:E$399,4,),0)</f>
        <v>2</v>
      </c>
      <c r="AA92">
        <f>IFERROR(VLOOKUP(B92, 'c2014q1'!A$1:E$399,4,),0) + IFERROR(VLOOKUP(B92, 'c2014q2'!A$1:E$399,4,),0) + IFERROR(VLOOKUP(B92, 'c2014q3'!A$1:E$399,4,),0) + IFERROR(VLOOKUP(B92, 'c2014q4'!A$1:E$399,4,),0)</f>
        <v>1</v>
      </c>
      <c r="AB92">
        <f t="shared" si="7"/>
        <v>24.6</v>
      </c>
      <c r="AC92">
        <f t="shared" si="8"/>
        <v>85</v>
      </c>
      <c r="AD92" s="62">
        <f t="shared" si="9"/>
        <v>3</v>
      </c>
      <c r="AE92" t="str">
        <f t="shared" si="10"/>
        <v>f</v>
      </c>
    </row>
    <row r="93" spans="1:31" x14ac:dyDescent="0.25">
      <c r="A93">
        <v>92</v>
      </c>
      <c r="B93" t="s">
        <v>290</v>
      </c>
      <c r="C93" t="str">
        <f>IFERROR(VLOOKUP(B93,addresses!A$2:I$1997, 3, FALSE), "")</f>
        <v>One Tower Square, Ms08A</v>
      </c>
      <c r="D93" t="str">
        <f>IFERROR(VLOOKUP(B93,addresses!A$2:I$1997, 5, FALSE), "")</f>
        <v>Hartford</v>
      </c>
      <c r="E93" t="str">
        <f>IFERROR(VLOOKUP(B93,addresses!A$2:I$1997, 7, FALSE),"")</f>
        <v>CT</v>
      </c>
      <c r="F93">
        <f>IFERROR(VLOOKUP(B93,addresses!A$2:I$1997, 8, FALSE),"")</f>
        <v>6183</v>
      </c>
      <c r="G93" t="str">
        <f>IFERROR(VLOOKUP(B93,addresses!A$2:I$1997, 9, FALSE),"")</f>
        <v>860-277-1248</v>
      </c>
      <c r="I93" s="62" t="str">
        <f>VLOOKUP(IFERROR(VLOOKUP(B93, Weiss!A$1:L$399,12,FALSE),"NR"), RatingsLU!A$5:B$30, 2, FALSE)</f>
        <v>NR</v>
      </c>
      <c r="J93" s="62">
        <f>VLOOKUP(I93,RatingsLU!B$5:C$30,2,)</f>
        <v>13</v>
      </c>
      <c r="K93" s="62" t="str">
        <f>VLOOKUP(IFERROR(VLOOKUP(B93, Demotech!A$3:F$400, 6,FALSE), "NR"), RatingsLU!K$5:M$30, 2, FALSE)</f>
        <v>NR</v>
      </c>
      <c r="L93" s="62">
        <f>VLOOKUP(K93,RatingsLU!L$5:M$30,2,)</f>
        <v>7</v>
      </c>
      <c r="M93" s="62" t="str">
        <f>VLOOKUP(IFERROR(VLOOKUP(B93, AMBest!A$1:L$399,3,FALSE),"NR"), RatingsLU!F$5:G$100, 2, FALSE)</f>
        <v>NR</v>
      </c>
      <c r="N93" s="62">
        <f>VLOOKUP(M93, RatingsLU!G$5:H$100, 2, FALSE)</f>
        <v>33</v>
      </c>
      <c r="O93">
        <f>IFERROR(VLOOKUP(B93, '2015q2'!A$1:C$399,3,),0)</f>
        <v>1090</v>
      </c>
      <c r="P93" t="str">
        <f t="shared" si="11"/>
        <v>1,090</v>
      </c>
      <c r="Q93">
        <f>IFERROR(VLOOKUP(B93, '2013q4'!A$1:C$399,3,),0)</f>
        <v>1694</v>
      </c>
      <c r="R93">
        <f>IFERROR(VLOOKUP(B93, '2014q1'!A$1:C$399,3,),0)</f>
        <v>1665</v>
      </c>
      <c r="S93">
        <f>IFERROR(VLOOKUP(B93, '2014q2'!A$1:C$399,3,),0)</f>
        <v>1622</v>
      </c>
      <c r="T93">
        <f>IFERROR(VLOOKUP(B93, '2014q3'!A$1:C$399,3,),0)</f>
        <v>1573</v>
      </c>
      <c r="U93">
        <f>IFERROR(VLOOKUP(B93, '2014q1'!A$1:C$399,3,),0)</f>
        <v>1665</v>
      </c>
      <c r="V93">
        <f>IFERROR(VLOOKUP(B93, '2014q2'!A$1:C$399,3,),0)</f>
        <v>1622</v>
      </c>
      <c r="W93">
        <f>IFERROR(VLOOKUP(B93, '2015q2'!A$1:C$399,3,),0)</f>
        <v>1090</v>
      </c>
      <c r="X93" t="str">
        <f t="shared" si="6"/>
        <v>3</v>
      </c>
      <c r="Y93">
        <f>IFERROR(VLOOKUP(B93, 'c2013q4'!A$1:E$399,4,),0) + IFERROR(VLOOKUP(B93, 'c2014q1'!A$1:E$399,4,),0) + IFERROR(VLOOKUP(B93, 'c2014q2'!A$1:E$399,4,),0) + IFERROR(VLOOKUP(B93, 'c2014q3'!A$1:E$399,4,),0) + IFERROR(VLOOKUP(B93, 'c2014q4'!A$1:E$399,4,),0)</f>
        <v>3</v>
      </c>
      <c r="Z93">
        <f>IFERROR(VLOOKUP(B93, 'c2013q4'!A$1:E$399,4,),0)</f>
        <v>1</v>
      </c>
      <c r="AA93">
        <f>IFERROR(VLOOKUP(B93, 'c2014q1'!A$1:E$399,4,),0) + IFERROR(VLOOKUP(B93, 'c2014q2'!A$1:E$399,4,),0) + IFERROR(VLOOKUP(B93, 'c2014q3'!A$1:E$399,4,),0) + IFERROR(VLOOKUP(B93, 'c2014q4'!A$1:E$399,4,),0)</f>
        <v>2</v>
      </c>
      <c r="AB93">
        <f t="shared" si="7"/>
        <v>27.5</v>
      </c>
      <c r="AC93">
        <f t="shared" si="8"/>
        <v>91</v>
      </c>
      <c r="AD93" s="62">
        <f t="shared" si="9"/>
        <v>3</v>
      </c>
      <c r="AE93" t="str">
        <f t="shared" si="10"/>
        <v>f</v>
      </c>
    </row>
    <row r="94" spans="1:31" x14ac:dyDescent="0.25">
      <c r="A94">
        <v>93</v>
      </c>
      <c r="B94" t="s">
        <v>291</v>
      </c>
      <c r="C94" t="str">
        <f>IFERROR(VLOOKUP(B94,addresses!A$2:I$1997, 3, FALSE), "")</f>
        <v>6200 South Gilmore Road</v>
      </c>
      <c r="D94" t="str">
        <f>IFERROR(VLOOKUP(B94,addresses!A$2:I$1997, 5, FALSE), "")</f>
        <v>Fairfield</v>
      </c>
      <c r="E94" t="str">
        <f>IFERROR(VLOOKUP(B94,addresses!A$2:I$1997, 7, FALSE),"")</f>
        <v>OH</v>
      </c>
      <c r="F94" t="str">
        <f>IFERROR(VLOOKUP(B94,addresses!A$2:I$1997, 8, FALSE),"")</f>
        <v>45014-5141</v>
      </c>
      <c r="G94" t="str">
        <f>IFERROR(VLOOKUP(B94,addresses!A$2:I$1997, 9, FALSE),"")</f>
        <v>513-870-2646</v>
      </c>
      <c r="I94" s="62" t="str">
        <f>VLOOKUP(IFERROR(VLOOKUP(B94, Weiss!A$1:L$399,12,FALSE),"NR"), RatingsLU!A$5:B$30, 2, FALSE)</f>
        <v>A-</v>
      </c>
      <c r="J94" s="62">
        <f>VLOOKUP(I94,RatingsLU!B$5:C$30,2,)</f>
        <v>3</v>
      </c>
      <c r="K94" s="62" t="str">
        <f>VLOOKUP(IFERROR(VLOOKUP(B94, Demotech!A$3:F$400, 6,FALSE), "NR"), RatingsLU!K$5:M$30, 2, FALSE)</f>
        <v>NR</v>
      </c>
      <c r="L94" s="62">
        <f>VLOOKUP(K94,RatingsLU!L$5:M$30,2,)</f>
        <v>7</v>
      </c>
      <c r="M94" s="62" t="str">
        <f>VLOOKUP(IFERROR(VLOOKUP(B94, AMBest!A$1:L$399,3,FALSE),"NR"), RatingsLU!F$5:G$100, 2, FALSE)</f>
        <v>A+</v>
      </c>
      <c r="N94" s="62">
        <f>VLOOKUP(M94, RatingsLU!G$5:H$100, 2, FALSE)</f>
        <v>3</v>
      </c>
      <c r="O94">
        <f>IFERROR(VLOOKUP(B94, '2015q2'!A$1:C$399,3,),0)</f>
        <v>989</v>
      </c>
      <c r="P94" t="str">
        <f t="shared" si="11"/>
        <v>989</v>
      </c>
      <c r="Q94">
        <f>IFERROR(VLOOKUP(B94, '2013q4'!A$1:C$399,3,),0)</f>
        <v>6468</v>
      </c>
      <c r="R94">
        <f>IFERROR(VLOOKUP(B94, '2014q1'!A$1:C$399,3,),0)</f>
        <v>6238</v>
      </c>
      <c r="S94">
        <f>IFERROR(VLOOKUP(B94, '2014q2'!A$1:C$399,3,),0)</f>
        <v>5674</v>
      </c>
      <c r="T94">
        <f>IFERROR(VLOOKUP(B94, '2014q3'!A$1:C$399,3,),0)</f>
        <v>4349</v>
      </c>
      <c r="U94">
        <f>IFERROR(VLOOKUP(B94, '2014q1'!A$1:C$399,3,),0)</f>
        <v>6238</v>
      </c>
      <c r="V94">
        <f>IFERROR(VLOOKUP(B94, '2014q2'!A$1:C$399,3,),0)</f>
        <v>5674</v>
      </c>
      <c r="W94">
        <f>IFERROR(VLOOKUP(B94, '2015q2'!A$1:C$399,3,),0)</f>
        <v>989</v>
      </c>
      <c r="X94" t="str">
        <f t="shared" si="6"/>
        <v>4</v>
      </c>
      <c r="Y94">
        <f>IFERROR(VLOOKUP(B94, 'c2013q4'!A$1:E$399,4,),0) + IFERROR(VLOOKUP(B94, 'c2014q1'!A$1:E$399,4,),0) + IFERROR(VLOOKUP(B94, 'c2014q2'!A$1:E$399,4,),0) + IFERROR(VLOOKUP(B94, 'c2014q3'!A$1:E$399,4,),0) + IFERROR(VLOOKUP(B94, 'c2014q4'!A$1:E$399,4,),0)</f>
        <v>4</v>
      </c>
      <c r="Z94">
        <f>IFERROR(VLOOKUP(B94, 'c2013q4'!A$1:E$399,4,),0)</f>
        <v>2</v>
      </c>
      <c r="AA94">
        <f>IFERROR(VLOOKUP(B94, 'c2014q1'!A$1:E$399,4,),0) + IFERROR(VLOOKUP(B94, 'c2014q2'!A$1:E$399,4,),0) + IFERROR(VLOOKUP(B94, 'c2014q3'!A$1:E$399,4,),0) + IFERROR(VLOOKUP(B94, 'c2014q4'!A$1:E$399,4,),0)</f>
        <v>2</v>
      </c>
      <c r="AB94" t="str">
        <f t="shared" si="7"/>
        <v>-</v>
      </c>
      <c r="AC94" t="str">
        <f t="shared" si="8"/>
        <v/>
      </c>
      <c r="AD94" s="62">
        <f t="shared" si="9"/>
        <v>0</v>
      </c>
      <c r="AE94" t="str">
        <f t="shared" si="10"/>
        <v>f</v>
      </c>
    </row>
    <row r="95" spans="1:31" x14ac:dyDescent="0.25">
      <c r="A95">
        <v>94</v>
      </c>
      <c r="B95" t="s">
        <v>292</v>
      </c>
      <c r="C95" t="str">
        <f>IFERROR(VLOOKUP(B95,addresses!A$2:I$1997, 3, FALSE), "")</f>
        <v>202 Hall'S Mill Road</v>
      </c>
      <c r="D95" t="str">
        <f>IFERROR(VLOOKUP(B95,addresses!A$2:I$1997, 5, FALSE), "")</f>
        <v>Whitehouse Station</v>
      </c>
      <c r="E95" t="str">
        <f>IFERROR(VLOOKUP(B95,addresses!A$2:I$1997, 7, FALSE),"")</f>
        <v>NJ</v>
      </c>
      <c r="F95">
        <f>IFERROR(VLOOKUP(B95,addresses!A$2:I$1997, 8, FALSE),"")</f>
        <v>8889</v>
      </c>
      <c r="G95" t="str">
        <f>IFERROR(VLOOKUP(B95,addresses!A$2:I$1997, 9, FALSE),"")</f>
        <v>908-572-5343</v>
      </c>
      <c r="I95" s="62" t="str">
        <f>VLOOKUP(IFERROR(VLOOKUP(B95, Weiss!A$1:L$399,12,FALSE),"NR"), RatingsLU!A$5:B$30, 2, FALSE)</f>
        <v>B</v>
      </c>
      <c r="J95" s="62">
        <f>VLOOKUP(I95,RatingsLU!B$5:C$30,2,)</f>
        <v>5</v>
      </c>
      <c r="K95" s="62" t="str">
        <f>VLOOKUP(IFERROR(VLOOKUP(B95, Demotech!A$3:F$400, 6,FALSE), "NR"), RatingsLU!K$5:M$30, 2, FALSE)</f>
        <v>NR</v>
      </c>
      <c r="L95" s="62">
        <f>VLOOKUP(K95,RatingsLU!L$5:M$30,2,)</f>
        <v>7</v>
      </c>
      <c r="M95" s="62" t="str">
        <f>VLOOKUP(IFERROR(VLOOKUP(B95, AMBest!A$1:L$399,3,FALSE),"NR"), RatingsLU!F$5:G$100, 2, FALSE)</f>
        <v>A++ u*</v>
      </c>
      <c r="N95" s="62">
        <f>VLOOKUP(M95, RatingsLU!G$5:H$100, 2, FALSE)</f>
        <v>2</v>
      </c>
      <c r="O95">
        <f>IFERROR(VLOOKUP(B95, '2015q2'!A$1:C$399,3,),0)</f>
        <v>986</v>
      </c>
      <c r="P95" t="str">
        <f t="shared" si="11"/>
        <v>986</v>
      </c>
      <c r="Q95">
        <f>IFERROR(VLOOKUP(B95, '2013q4'!A$1:C$399,3,),0)</f>
        <v>1056</v>
      </c>
      <c r="R95">
        <f>IFERROR(VLOOKUP(B95, '2014q1'!A$1:C$399,3,),0)</f>
        <v>1054</v>
      </c>
      <c r="S95">
        <f>IFERROR(VLOOKUP(B95, '2014q2'!A$1:C$399,3,),0)</f>
        <v>1037</v>
      </c>
      <c r="T95">
        <f>IFERROR(VLOOKUP(B95, '2014q3'!A$1:C$399,3,),0)</f>
        <v>1016</v>
      </c>
      <c r="U95">
        <f>IFERROR(VLOOKUP(B95, '2014q1'!A$1:C$399,3,),0)</f>
        <v>1054</v>
      </c>
      <c r="V95">
        <f>IFERROR(VLOOKUP(B95, '2014q2'!A$1:C$399,3,),0)</f>
        <v>1037</v>
      </c>
      <c r="W95">
        <f>IFERROR(VLOOKUP(B95, '2015q2'!A$1:C$399,3,),0)</f>
        <v>986</v>
      </c>
      <c r="X95" t="str">
        <f t="shared" si="6"/>
        <v>0</v>
      </c>
      <c r="Y95">
        <f>IFERROR(VLOOKUP(B95, 'c2013q4'!A$1:E$399,4,),0) + IFERROR(VLOOKUP(B95, 'c2014q1'!A$1:E$399,4,),0) + IFERROR(VLOOKUP(B95, 'c2014q2'!A$1:E$399,4,),0) + IFERROR(VLOOKUP(B95, 'c2014q3'!A$1:E$399,4,),0) + IFERROR(VLOOKUP(B95, 'c2014q4'!A$1:E$399,4,),0)</f>
        <v>0</v>
      </c>
      <c r="Z95">
        <f>IFERROR(VLOOKUP(B95, 'c2013q4'!A$1:E$399,4,),0)</f>
        <v>0</v>
      </c>
      <c r="AA95">
        <f>IFERROR(VLOOKUP(B95, 'c2014q1'!A$1:E$399,4,),0) + IFERROR(VLOOKUP(B95, 'c2014q2'!A$1:E$399,4,),0) + IFERROR(VLOOKUP(B95, 'c2014q3'!A$1:E$399,4,),0) + IFERROR(VLOOKUP(B95, 'c2014q4'!A$1:E$399,4,),0)</f>
        <v>0</v>
      </c>
      <c r="AB95" t="str">
        <f t="shared" si="7"/>
        <v>-</v>
      </c>
      <c r="AC95" t="str">
        <f t="shared" si="8"/>
        <v/>
      </c>
      <c r="AD95" s="62">
        <f t="shared" si="9"/>
        <v>0</v>
      </c>
      <c r="AE95" t="str">
        <f t="shared" si="10"/>
        <v>f</v>
      </c>
    </row>
    <row r="96" spans="1:31" x14ac:dyDescent="0.25">
      <c r="A96">
        <v>95</v>
      </c>
      <c r="B96" t="s">
        <v>383</v>
      </c>
      <c r="C96" t="str">
        <f>IFERROR(VLOOKUP(B96,addresses!A$2:I$1997, 3, FALSE), "")</f>
        <v>One General Drive</v>
      </c>
      <c r="D96" t="str">
        <f>IFERROR(VLOOKUP(B96,addresses!A$2:I$1997, 5, FALSE), "")</f>
        <v>Sun Prairie</v>
      </c>
      <c r="E96" t="str">
        <f>IFERROR(VLOOKUP(B96,addresses!A$2:I$1997, 7, FALSE),"")</f>
        <v>WI</v>
      </c>
      <c r="F96">
        <f>IFERROR(VLOOKUP(B96,addresses!A$2:I$1997, 8, FALSE),"")</f>
        <v>53596</v>
      </c>
      <c r="G96" t="str">
        <f>IFERROR(VLOOKUP(B96,addresses!A$2:I$1997, 9, FALSE),"")</f>
        <v>212-805-9700-8851</v>
      </c>
      <c r="I96" s="62" t="str">
        <f>VLOOKUP(IFERROR(VLOOKUP(B96, Weiss!A$1:L$399,12,FALSE),"NR"), RatingsLU!A$5:B$30, 2, FALSE)</f>
        <v>D</v>
      </c>
      <c r="J96" s="62">
        <f>VLOOKUP(I96,RatingsLU!B$5:C$30,2,)</f>
        <v>11</v>
      </c>
      <c r="K96" s="62" t="str">
        <f>VLOOKUP(IFERROR(VLOOKUP(B96, Demotech!A$3:F$400, 6,FALSE), "NR"), RatingsLU!K$5:M$30, 2, FALSE)</f>
        <v>NR</v>
      </c>
      <c r="L96" s="62">
        <f>VLOOKUP(K96,RatingsLU!L$5:M$30,2,)</f>
        <v>7</v>
      </c>
      <c r="M96" s="62" t="str">
        <f>VLOOKUP(IFERROR(VLOOKUP(B96, AMBest!A$1:L$399,3,FALSE),"NR"), RatingsLU!F$5:G$100, 2, FALSE)</f>
        <v>A</v>
      </c>
      <c r="N96" s="62">
        <f>VLOOKUP(M96, RatingsLU!G$5:H$100, 2, FALSE)</f>
        <v>5</v>
      </c>
      <c r="O96">
        <f>IFERROR(VLOOKUP(B96, '2015q2'!A$1:C$399,3,),0)</f>
        <v>964</v>
      </c>
      <c r="P96" t="str">
        <f t="shared" si="11"/>
        <v>964</v>
      </c>
      <c r="Q96">
        <f>IFERROR(VLOOKUP(B96, '2013q4'!A$1:C$399,3,),0)</f>
        <v>1084</v>
      </c>
      <c r="R96">
        <f>IFERROR(VLOOKUP(B96, '2014q1'!A$1:C$399,3,),0)</f>
        <v>1077</v>
      </c>
      <c r="S96">
        <f>IFERROR(VLOOKUP(B96, '2014q2'!A$1:C$399,3,),0)</f>
        <v>1072</v>
      </c>
      <c r="T96">
        <f>IFERROR(VLOOKUP(B96, '2014q3'!A$1:C$399,3,),0)</f>
        <v>1076</v>
      </c>
      <c r="U96">
        <f>IFERROR(VLOOKUP(B96, '2014q1'!A$1:C$399,3,),0)</f>
        <v>1077</v>
      </c>
      <c r="V96">
        <f>IFERROR(VLOOKUP(B96, '2014q2'!A$1:C$399,3,),0)</f>
        <v>1072</v>
      </c>
      <c r="W96">
        <f>IFERROR(VLOOKUP(B96, '2015q2'!A$1:C$399,3,),0)</f>
        <v>964</v>
      </c>
      <c r="X96" t="str">
        <f t="shared" si="6"/>
        <v>0</v>
      </c>
      <c r="Y96">
        <f>IFERROR(VLOOKUP(B96, 'c2013q4'!A$1:E$399,4,),0) + IFERROR(VLOOKUP(B96, 'c2014q1'!A$1:E$399,4,),0) + IFERROR(VLOOKUP(B96, 'c2014q2'!A$1:E$399,4,),0) + IFERROR(VLOOKUP(B96, 'c2014q3'!A$1:E$399,4,),0) + IFERROR(VLOOKUP(B96, 'c2014q4'!A$1:E$399,4,),0)</f>
        <v>0</v>
      </c>
      <c r="Z96">
        <f>IFERROR(VLOOKUP(B96, 'c2013q4'!A$1:E$399,4,),0)</f>
        <v>0</v>
      </c>
      <c r="AA96">
        <f>IFERROR(VLOOKUP(B96, 'c2014q1'!A$1:E$399,4,),0) + IFERROR(VLOOKUP(B96, 'c2014q2'!A$1:E$399,4,),0) + IFERROR(VLOOKUP(B96, 'c2014q3'!A$1:E$399,4,),0) + IFERROR(VLOOKUP(B96, 'c2014q4'!A$1:E$399,4,),0)</f>
        <v>0</v>
      </c>
      <c r="AB96" t="str">
        <f t="shared" si="7"/>
        <v>-</v>
      </c>
      <c r="AC96" t="str">
        <f t="shared" si="8"/>
        <v/>
      </c>
      <c r="AD96" s="62">
        <f t="shared" si="9"/>
        <v>0</v>
      </c>
      <c r="AE96" t="str">
        <f t="shared" si="10"/>
        <v>f</v>
      </c>
    </row>
    <row r="97" spans="1:31" x14ac:dyDescent="0.25">
      <c r="A97">
        <v>96</v>
      </c>
      <c r="B97" t="s">
        <v>293</v>
      </c>
      <c r="C97" t="str">
        <f>IFERROR(VLOOKUP(B97,addresses!A$2:I$1997, 3, FALSE), "")</f>
        <v>50 Glenmaura National Blvd.,  Ste. 201</v>
      </c>
      <c r="D97" t="str">
        <f>IFERROR(VLOOKUP(B97,addresses!A$2:I$1997, 5, FALSE), "")</f>
        <v>Moosic</v>
      </c>
      <c r="E97" t="str">
        <f>IFERROR(VLOOKUP(B97,addresses!A$2:I$1997, 7, FALSE),"")</f>
        <v>PA</v>
      </c>
      <c r="F97">
        <f>IFERROR(VLOOKUP(B97,addresses!A$2:I$1997, 8, FALSE),"")</f>
        <v>18507</v>
      </c>
      <c r="G97" t="str">
        <f>IFERROR(VLOOKUP(B97,addresses!A$2:I$1997, 9, FALSE),"")</f>
        <v>570-596-2036</v>
      </c>
      <c r="I97" s="62" t="str">
        <f>VLOOKUP(IFERROR(VLOOKUP(B97, Weiss!A$1:L$399,12,FALSE),"NR"), RatingsLU!A$5:B$30, 2, FALSE)</f>
        <v>B-</v>
      </c>
      <c r="J97" s="62">
        <f>VLOOKUP(I97,RatingsLU!B$5:C$30,2,)</f>
        <v>6</v>
      </c>
      <c r="K97" s="62" t="str">
        <f>VLOOKUP(IFERROR(VLOOKUP(B97, Demotech!A$3:F$400, 6,FALSE), "NR"), RatingsLU!K$5:M$30, 2, FALSE)</f>
        <v>NR</v>
      </c>
      <c r="L97" s="62">
        <f>VLOOKUP(K97,RatingsLU!L$5:M$30,2,)</f>
        <v>7</v>
      </c>
      <c r="M97" s="62" t="str">
        <f>VLOOKUP(IFERROR(VLOOKUP(B97, AMBest!A$1:L$399,3,FALSE),"NR"), RatingsLU!F$5:G$100, 2, FALSE)</f>
        <v>A-</v>
      </c>
      <c r="N97" s="62">
        <f>VLOOKUP(M97, RatingsLU!G$5:H$100, 2, FALSE)</f>
        <v>7</v>
      </c>
      <c r="O97">
        <f>IFERROR(VLOOKUP(B97, '2015q2'!A$1:C$399,3,),0)</f>
        <v>886</v>
      </c>
      <c r="P97" t="str">
        <f t="shared" si="11"/>
        <v>886</v>
      </c>
      <c r="Q97">
        <f>IFERROR(VLOOKUP(B97, '2013q4'!A$1:C$399,3,),0)</f>
        <v>1208</v>
      </c>
      <c r="R97">
        <f>IFERROR(VLOOKUP(B97, '2014q1'!A$1:C$399,3,),0)</f>
        <v>1974</v>
      </c>
      <c r="S97">
        <f>IFERROR(VLOOKUP(B97, '2014q2'!A$1:C$399,3,),0)</f>
        <v>1988</v>
      </c>
      <c r="T97">
        <f>IFERROR(VLOOKUP(B97, '2014q3'!A$1:C$399,3,),0)</f>
        <v>1709</v>
      </c>
      <c r="U97">
        <f>IFERROR(VLOOKUP(B97, '2014q1'!A$1:C$399,3,),0)</f>
        <v>1974</v>
      </c>
      <c r="V97">
        <f>IFERROR(VLOOKUP(B97, '2014q2'!A$1:C$399,3,),0)</f>
        <v>1988</v>
      </c>
      <c r="W97">
        <f>IFERROR(VLOOKUP(B97, '2015q2'!A$1:C$399,3,),0)</f>
        <v>886</v>
      </c>
      <c r="X97" t="str">
        <f t="shared" si="6"/>
        <v>0</v>
      </c>
      <c r="Y97">
        <f>IFERROR(VLOOKUP(B97, 'c2013q4'!A$1:E$399,4,),0) + IFERROR(VLOOKUP(B97, 'c2014q1'!A$1:E$399,4,),0) + IFERROR(VLOOKUP(B97, 'c2014q2'!A$1:E$399,4,),0) + IFERROR(VLOOKUP(B97, 'c2014q3'!A$1:E$399,4,),0) + IFERROR(VLOOKUP(B97, 'c2014q4'!A$1:E$399,4,),0)</f>
        <v>0</v>
      </c>
      <c r="Z97">
        <f>IFERROR(VLOOKUP(B97, 'c2013q4'!A$1:E$399,4,),0)</f>
        <v>0</v>
      </c>
      <c r="AA97">
        <f>IFERROR(VLOOKUP(B97, 'c2014q1'!A$1:E$399,4,),0) + IFERROR(VLOOKUP(B97, 'c2014q2'!A$1:E$399,4,),0) + IFERROR(VLOOKUP(B97, 'c2014q3'!A$1:E$399,4,),0) + IFERROR(VLOOKUP(B97, 'c2014q4'!A$1:E$399,4,),0)</f>
        <v>0</v>
      </c>
      <c r="AB97" t="str">
        <f t="shared" si="7"/>
        <v>-</v>
      </c>
      <c r="AC97" t="str">
        <f t="shared" si="8"/>
        <v/>
      </c>
      <c r="AD97" s="62">
        <f t="shared" si="9"/>
        <v>0</v>
      </c>
      <c r="AE97" t="str">
        <f t="shared" si="10"/>
        <v>f</v>
      </c>
    </row>
    <row r="98" spans="1:31" x14ac:dyDescent="0.25">
      <c r="A98">
        <v>97</v>
      </c>
      <c r="B98" t="s">
        <v>294</v>
      </c>
      <c r="C98" t="str">
        <f>IFERROR(VLOOKUP(B98,addresses!A$2:I$1997, 3, FALSE), "")</f>
        <v>175 Water Street, 18Th Floor</v>
      </c>
      <c r="D98" t="str">
        <f>IFERROR(VLOOKUP(B98,addresses!A$2:I$1997, 5, FALSE), "")</f>
        <v>New York</v>
      </c>
      <c r="E98" t="str">
        <f>IFERROR(VLOOKUP(B98,addresses!A$2:I$1997, 7, FALSE),"")</f>
        <v>NY</v>
      </c>
      <c r="F98">
        <f>IFERROR(VLOOKUP(B98,addresses!A$2:I$1997, 8, FALSE),"")</f>
        <v>10038</v>
      </c>
      <c r="G98" t="str">
        <f>IFERROR(VLOOKUP(B98,addresses!A$2:I$1997, 9, FALSE),"")</f>
        <v>212-458-3732</v>
      </c>
      <c r="I98" s="62" t="str">
        <f>VLOOKUP(IFERROR(VLOOKUP(B98, Weiss!A$1:L$399,12,FALSE),"NR"), RatingsLU!A$5:B$30, 2, FALSE)</f>
        <v>C+</v>
      </c>
      <c r="J98" s="62">
        <f>VLOOKUP(I98,RatingsLU!B$5:C$30,2,)</f>
        <v>7</v>
      </c>
      <c r="K98" s="62" t="str">
        <f>VLOOKUP(IFERROR(VLOOKUP(B98, Demotech!A$3:F$400, 6,FALSE), "NR"), RatingsLU!K$5:M$30, 2, FALSE)</f>
        <v>NR</v>
      </c>
      <c r="L98" s="62">
        <f>VLOOKUP(K98,RatingsLU!L$5:M$30,2,)</f>
        <v>7</v>
      </c>
      <c r="M98" s="62" t="str">
        <f>VLOOKUP(IFERROR(VLOOKUP(B98, AMBest!A$1:L$399,3,FALSE),"NR"), RatingsLU!F$5:G$100, 2, FALSE)</f>
        <v>A</v>
      </c>
      <c r="N98" s="62">
        <f>VLOOKUP(M98, RatingsLU!G$5:H$100, 2, FALSE)</f>
        <v>5</v>
      </c>
      <c r="O98">
        <f>IFERROR(VLOOKUP(B98, '2015q2'!A$1:C$399,3,),0)</f>
        <v>857</v>
      </c>
      <c r="P98" t="str">
        <f t="shared" si="11"/>
        <v>857</v>
      </c>
      <c r="Q98">
        <f>IFERROR(VLOOKUP(B98, '2013q4'!A$1:C$399,3,),0)</f>
        <v>1003</v>
      </c>
      <c r="R98">
        <f>IFERROR(VLOOKUP(B98, '2014q1'!A$1:C$399,3,),0)</f>
        <v>980</v>
      </c>
      <c r="S98">
        <f>IFERROR(VLOOKUP(B98, '2014q2'!A$1:C$399,3,),0)</f>
        <v>959</v>
      </c>
      <c r="T98">
        <f>IFERROR(VLOOKUP(B98, '2014q3'!A$1:C$399,3,),0)</f>
        <v>939</v>
      </c>
      <c r="U98">
        <f>IFERROR(VLOOKUP(B98, '2014q1'!A$1:C$399,3,),0)</f>
        <v>980</v>
      </c>
      <c r="V98">
        <f>IFERROR(VLOOKUP(B98, '2014q2'!A$1:C$399,3,),0)</f>
        <v>959</v>
      </c>
      <c r="W98">
        <f>IFERROR(VLOOKUP(B98, '2015q2'!A$1:C$399,3,),0)</f>
        <v>857</v>
      </c>
      <c r="X98" t="str">
        <f t="shared" si="6"/>
        <v>3</v>
      </c>
      <c r="Y98">
        <f>IFERROR(VLOOKUP(B98, 'c2013q4'!A$1:E$399,4,),0) + IFERROR(VLOOKUP(B98, 'c2014q1'!A$1:E$399,4,),0) + IFERROR(VLOOKUP(B98, 'c2014q2'!A$1:E$399,4,),0) + IFERROR(VLOOKUP(B98, 'c2014q3'!A$1:E$399,4,),0) + IFERROR(VLOOKUP(B98, 'c2014q4'!A$1:E$399,4,),0)</f>
        <v>3</v>
      </c>
      <c r="Z98">
        <f>IFERROR(VLOOKUP(B98, 'c2013q4'!A$1:E$399,4,),0)</f>
        <v>2</v>
      </c>
      <c r="AA98">
        <f>IFERROR(VLOOKUP(B98, 'c2014q1'!A$1:E$399,4,),0) + IFERROR(VLOOKUP(B98, 'c2014q2'!A$1:E$399,4,),0) + IFERROR(VLOOKUP(B98, 'c2014q3'!A$1:E$399,4,),0) + IFERROR(VLOOKUP(B98, 'c2014q4'!A$1:E$399,4,),0)</f>
        <v>1</v>
      </c>
      <c r="AB98" t="str">
        <f t="shared" si="7"/>
        <v>-</v>
      </c>
      <c r="AC98" t="str">
        <f t="shared" si="8"/>
        <v/>
      </c>
      <c r="AD98" s="62">
        <f t="shared" si="9"/>
        <v>0</v>
      </c>
      <c r="AE98" t="str">
        <f t="shared" si="10"/>
        <v>f</v>
      </c>
    </row>
    <row r="99" spans="1:31" x14ac:dyDescent="0.25">
      <c r="A99">
        <v>98</v>
      </c>
      <c r="B99" t="s">
        <v>295</v>
      </c>
      <c r="C99" t="str">
        <f>IFERROR(VLOOKUP(B99,addresses!A$2:I$1997, 3, FALSE), "")</f>
        <v>2407 Park Drive Suite 200</v>
      </c>
      <c r="D99" t="str">
        <f>IFERROR(VLOOKUP(B99,addresses!A$2:I$1997, 5, FALSE), "")</f>
        <v>Harrisburg</v>
      </c>
      <c r="E99" t="str">
        <f>IFERROR(VLOOKUP(B99,addresses!A$2:I$1997, 7, FALSE),"")</f>
        <v>PA</v>
      </c>
      <c r="F99">
        <f>IFERROR(VLOOKUP(B99,addresses!A$2:I$1997, 8, FALSE),"")</f>
        <v>17110</v>
      </c>
      <c r="G99" t="str">
        <f>IFERROR(VLOOKUP(B99,addresses!A$2:I$1997, 9, FALSE),"")</f>
        <v>717-657-9671</v>
      </c>
      <c r="I99" s="62" t="str">
        <f>VLOOKUP(IFERROR(VLOOKUP(B99, Weiss!A$1:L$399,12,FALSE),"NR"), RatingsLU!A$5:B$30, 2, FALSE)</f>
        <v>B-</v>
      </c>
      <c r="J99" s="62">
        <f>VLOOKUP(I99,RatingsLU!B$5:C$30,2,)</f>
        <v>6</v>
      </c>
      <c r="K99" s="62" t="str">
        <f>VLOOKUP(IFERROR(VLOOKUP(B99, Demotech!A$3:F$400, 6,FALSE), "NR"), RatingsLU!K$5:M$30, 2, FALSE)</f>
        <v>NR</v>
      </c>
      <c r="L99" s="62">
        <f>VLOOKUP(K99,RatingsLU!L$5:M$30,2,)</f>
        <v>7</v>
      </c>
      <c r="M99" s="62" t="str">
        <f>VLOOKUP(IFERROR(VLOOKUP(B99, AMBest!A$1:L$399,3,FALSE),"NR"), RatingsLU!F$5:G$100, 2, FALSE)</f>
        <v>A</v>
      </c>
      <c r="N99" s="62">
        <f>VLOOKUP(M99, RatingsLU!G$5:H$100, 2, FALSE)</f>
        <v>5</v>
      </c>
      <c r="O99">
        <f>IFERROR(VLOOKUP(B99, '2015q2'!A$1:C$399,3,),0)</f>
        <v>796</v>
      </c>
      <c r="P99" t="str">
        <f t="shared" si="11"/>
        <v>796</v>
      </c>
      <c r="Q99">
        <f>IFERROR(VLOOKUP(B99, '2013q4'!A$1:C$399,3,),0)</f>
        <v>859</v>
      </c>
      <c r="R99">
        <f>IFERROR(VLOOKUP(B99, '2014q1'!A$1:C$399,3,),0)</f>
        <v>809</v>
      </c>
      <c r="S99">
        <f>IFERROR(VLOOKUP(B99, '2014q2'!A$1:C$399,3,),0)</f>
        <v>805</v>
      </c>
      <c r="T99">
        <f>IFERROR(VLOOKUP(B99, '2014q3'!A$1:C$399,3,),0)</f>
        <v>822</v>
      </c>
      <c r="U99">
        <f>IFERROR(VLOOKUP(B99, '2014q1'!A$1:C$399,3,),0)</f>
        <v>809</v>
      </c>
      <c r="V99">
        <f>IFERROR(VLOOKUP(B99, '2014q2'!A$1:C$399,3,),0)</f>
        <v>805</v>
      </c>
      <c r="W99">
        <f>IFERROR(VLOOKUP(B99, '2015q2'!A$1:C$399,3,),0)</f>
        <v>796</v>
      </c>
      <c r="X99" t="str">
        <f t="shared" si="6"/>
        <v>0</v>
      </c>
      <c r="Y99">
        <f>IFERROR(VLOOKUP(B99, 'c2013q4'!A$1:E$399,4,),0) + IFERROR(VLOOKUP(B99, 'c2014q1'!A$1:E$399,4,),0) + IFERROR(VLOOKUP(B99, 'c2014q2'!A$1:E$399,4,),0) + IFERROR(VLOOKUP(B99, 'c2014q3'!A$1:E$399,4,),0) + IFERROR(VLOOKUP(B99, 'c2014q4'!A$1:E$399,4,),0)</f>
        <v>0</v>
      </c>
      <c r="Z99">
        <f>IFERROR(VLOOKUP(B99, 'c2013q4'!A$1:E$399,4,),0)</f>
        <v>0</v>
      </c>
      <c r="AA99">
        <f>IFERROR(VLOOKUP(B99, 'c2014q1'!A$1:E$399,4,),0) + IFERROR(VLOOKUP(B99, 'c2014q2'!A$1:E$399,4,),0) + IFERROR(VLOOKUP(B99, 'c2014q3'!A$1:E$399,4,),0) + IFERROR(VLOOKUP(B99, 'c2014q4'!A$1:E$399,4,),0)</f>
        <v>0</v>
      </c>
      <c r="AB99" t="str">
        <f t="shared" si="7"/>
        <v>-</v>
      </c>
      <c r="AC99" t="str">
        <f t="shared" si="8"/>
        <v/>
      </c>
      <c r="AD99" s="62">
        <f t="shared" si="9"/>
        <v>0</v>
      </c>
      <c r="AE99" t="str">
        <f t="shared" si="10"/>
        <v>f</v>
      </c>
    </row>
    <row r="100" spans="1:31" x14ac:dyDescent="0.25">
      <c r="A100">
        <v>99</v>
      </c>
      <c r="B100" t="s">
        <v>296</v>
      </c>
      <c r="C100" t="str">
        <f>IFERROR(VLOOKUP(B100,addresses!A$2:I$1997, 3, FALSE), "")</f>
        <v>118 Second Avenue Se</v>
      </c>
      <c r="D100" t="str">
        <f>IFERROR(VLOOKUP(B100,addresses!A$2:I$1997, 5, FALSE), "")</f>
        <v>Cedar Rapids</v>
      </c>
      <c r="E100" t="str">
        <f>IFERROR(VLOOKUP(B100,addresses!A$2:I$1997, 7, FALSE),"")</f>
        <v>IA</v>
      </c>
      <c r="F100">
        <f>IFERROR(VLOOKUP(B100,addresses!A$2:I$1997, 8, FALSE),"")</f>
        <v>52401</v>
      </c>
      <c r="G100" t="str">
        <f>IFERROR(VLOOKUP(B100,addresses!A$2:I$1997, 9, FALSE),"")</f>
        <v>319-286-2533</v>
      </c>
      <c r="I100" s="62" t="str">
        <f>VLOOKUP(IFERROR(VLOOKUP(B100, Weiss!A$1:L$399,12,FALSE),"NR"), RatingsLU!A$5:B$30, 2, FALSE)</f>
        <v>B</v>
      </c>
      <c r="J100" s="62">
        <f>VLOOKUP(I100,RatingsLU!B$5:C$30,2,)</f>
        <v>5</v>
      </c>
      <c r="K100" s="62" t="str">
        <f>VLOOKUP(IFERROR(VLOOKUP(B100, Demotech!A$3:F$400, 6,FALSE), "NR"), RatingsLU!K$5:M$30, 2, FALSE)</f>
        <v>NR</v>
      </c>
      <c r="L100" s="62">
        <f>VLOOKUP(K100,RatingsLU!L$5:M$30,2,)</f>
        <v>7</v>
      </c>
      <c r="M100" s="62" t="str">
        <f>VLOOKUP(IFERROR(VLOOKUP(B100, AMBest!A$1:L$399,3,FALSE),"NR"), RatingsLU!F$5:G$100, 2, FALSE)</f>
        <v>A</v>
      </c>
      <c r="N100" s="62">
        <f>VLOOKUP(M100, RatingsLU!G$5:H$100, 2, FALSE)</f>
        <v>5</v>
      </c>
      <c r="O100">
        <f>IFERROR(VLOOKUP(B100, '2015q2'!A$1:C$399,3,),0)</f>
        <v>736</v>
      </c>
      <c r="P100" t="str">
        <f t="shared" si="11"/>
        <v>736</v>
      </c>
      <c r="Q100">
        <f>IFERROR(VLOOKUP(B100, '2013q4'!A$1:C$399,3,),0)</f>
        <v>882</v>
      </c>
      <c r="R100">
        <f>IFERROR(VLOOKUP(B100, '2014q1'!A$1:C$399,3,),0)</f>
        <v>870</v>
      </c>
      <c r="S100">
        <f>IFERROR(VLOOKUP(B100, '2014q2'!A$1:C$399,3,),0)</f>
        <v>842</v>
      </c>
      <c r="T100">
        <f>IFERROR(VLOOKUP(B100, '2014q3'!A$1:C$399,3,),0)</f>
        <v>820</v>
      </c>
      <c r="U100">
        <f>IFERROR(VLOOKUP(B100, '2014q1'!A$1:C$399,3,),0)</f>
        <v>870</v>
      </c>
      <c r="V100">
        <f>IFERROR(VLOOKUP(B100, '2014q2'!A$1:C$399,3,),0)</f>
        <v>842</v>
      </c>
      <c r="W100">
        <f>IFERROR(VLOOKUP(B100, '2015q2'!A$1:C$399,3,),0)</f>
        <v>736</v>
      </c>
      <c r="X100" t="str">
        <f t="shared" si="6"/>
        <v>1</v>
      </c>
      <c r="Y100">
        <f>IFERROR(VLOOKUP(B100, 'c2013q4'!A$1:E$399,4,),0) + IFERROR(VLOOKUP(B100, 'c2014q1'!A$1:E$399,4,),0) + IFERROR(VLOOKUP(B100, 'c2014q2'!A$1:E$399,4,),0) + IFERROR(VLOOKUP(B100, 'c2014q3'!A$1:E$399,4,),0) + IFERROR(VLOOKUP(B100, 'c2014q4'!A$1:E$399,4,),0)</f>
        <v>1</v>
      </c>
      <c r="Z100">
        <f>IFERROR(VLOOKUP(B100, 'c2013q4'!A$1:E$399,4,),0)</f>
        <v>0</v>
      </c>
      <c r="AA100">
        <f>IFERROR(VLOOKUP(B100, 'c2014q1'!A$1:E$399,4,),0) + IFERROR(VLOOKUP(B100, 'c2014q2'!A$1:E$399,4,),0) + IFERROR(VLOOKUP(B100, 'c2014q3'!A$1:E$399,4,),0) + IFERROR(VLOOKUP(B100, 'c2014q4'!A$1:E$399,4,),0)</f>
        <v>1</v>
      </c>
      <c r="AB100" t="str">
        <f t="shared" si="7"/>
        <v>-</v>
      </c>
      <c r="AC100" t="str">
        <f t="shared" si="8"/>
        <v/>
      </c>
      <c r="AD100" s="62">
        <f t="shared" si="9"/>
        <v>0</v>
      </c>
      <c r="AE100" t="str">
        <f t="shared" si="10"/>
        <v>f</v>
      </c>
    </row>
    <row r="101" spans="1:31" x14ac:dyDescent="0.25">
      <c r="A101">
        <v>100</v>
      </c>
      <c r="B101" t="s">
        <v>297</v>
      </c>
      <c r="C101" t="str">
        <f>IFERROR(VLOOKUP(B101,addresses!A$2:I$1997, 3, FALSE), "")</f>
        <v>301 E Fourth Street</v>
      </c>
      <c r="D101" t="str">
        <f>IFERROR(VLOOKUP(B101,addresses!A$2:I$1997, 5, FALSE), "")</f>
        <v>Cincinnati</v>
      </c>
      <c r="E101" t="str">
        <f>IFERROR(VLOOKUP(B101,addresses!A$2:I$1997, 7, FALSE),"")</f>
        <v>OH</v>
      </c>
      <c r="F101">
        <f>IFERROR(VLOOKUP(B101,addresses!A$2:I$1997, 8, FALSE),"")</f>
        <v>45202</v>
      </c>
      <c r="G101" t="str">
        <f>IFERROR(VLOOKUP(B101,addresses!A$2:I$1997, 9, FALSE),"")</f>
        <v>800-972-3008</v>
      </c>
      <c r="I101" s="62" t="str">
        <f>VLOOKUP(IFERROR(VLOOKUP(B101, Weiss!A$1:L$399,12,FALSE),"NR"), RatingsLU!A$5:B$30, 2, FALSE)</f>
        <v>NR</v>
      </c>
      <c r="J101" s="62">
        <f>VLOOKUP(I101,RatingsLU!B$5:C$30,2,)</f>
        <v>13</v>
      </c>
      <c r="K101" s="62" t="str">
        <f>VLOOKUP(IFERROR(VLOOKUP(B101, Demotech!A$3:F$400, 6,FALSE), "NR"), RatingsLU!K$5:M$30, 2, FALSE)</f>
        <v>NR</v>
      </c>
      <c r="L101" s="62">
        <f>VLOOKUP(K101,RatingsLU!L$5:M$30,2,)</f>
        <v>7</v>
      </c>
      <c r="M101" s="62" t="str">
        <f>VLOOKUP(IFERROR(VLOOKUP(B101, AMBest!A$1:L$399,3,FALSE),"NR"), RatingsLU!F$5:G$100, 2, FALSE)</f>
        <v>A+</v>
      </c>
      <c r="N101" s="62">
        <f>VLOOKUP(M101, RatingsLU!G$5:H$100, 2, FALSE)</f>
        <v>3</v>
      </c>
      <c r="O101">
        <f>IFERROR(VLOOKUP(B101, '2015q2'!A$1:C$399,3,),0)</f>
        <v>606</v>
      </c>
      <c r="P101" t="str">
        <f t="shared" si="11"/>
        <v>606</v>
      </c>
      <c r="Q101">
        <f>IFERROR(VLOOKUP(B101, '2013q4'!A$1:C$399,3,),0)</f>
        <v>709</v>
      </c>
      <c r="R101">
        <f>IFERROR(VLOOKUP(B101, '2014q1'!A$1:C$399,3,),0)</f>
        <v>710</v>
      </c>
      <c r="S101">
        <f>IFERROR(VLOOKUP(B101, '2014q2'!A$1:C$399,3,),0)</f>
        <v>680</v>
      </c>
      <c r="T101">
        <f>IFERROR(VLOOKUP(B101, '2014q3'!A$1:C$399,3,),0)</f>
        <v>647</v>
      </c>
      <c r="U101">
        <f>IFERROR(VLOOKUP(B101, '2014q1'!A$1:C$399,3,),0)</f>
        <v>710</v>
      </c>
      <c r="V101">
        <f>IFERROR(VLOOKUP(B101, '2014q2'!A$1:C$399,3,),0)</f>
        <v>680</v>
      </c>
      <c r="W101">
        <f>IFERROR(VLOOKUP(B101, '2015q2'!A$1:C$399,3,),0)</f>
        <v>606</v>
      </c>
      <c r="X101" t="str">
        <f t="shared" si="6"/>
        <v>3</v>
      </c>
      <c r="Y101">
        <f>IFERROR(VLOOKUP(B101, 'c2013q4'!A$1:E$399,4,),0) + IFERROR(VLOOKUP(B101, 'c2014q1'!A$1:E$399,4,),0) + IFERROR(VLOOKUP(B101, 'c2014q2'!A$1:E$399,4,),0) + IFERROR(VLOOKUP(B101, 'c2014q3'!A$1:E$399,4,),0) + IFERROR(VLOOKUP(B101, 'c2014q4'!A$1:E$399,4,),0)</f>
        <v>3</v>
      </c>
      <c r="Z101">
        <f>IFERROR(VLOOKUP(B101, 'c2013q4'!A$1:E$399,4,),0)</f>
        <v>0</v>
      </c>
      <c r="AA101">
        <f>IFERROR(VLOOKUP(B101, 'c2014q1'!A$1:E$399,4,),0) + IFERROR(VLOOKUP(B101, 'c2014q2'!A$1:E$399,4,),0) + IFERROR(VLOOKUP(B101, 'c2014q3'!A$1:E$399,4,),0) + IFERROR(VLOOKUP(B101, 'c2014q4'!A$1:E$399,4,),0)</f>
        <v>3</v>
      </c>
      <c r="AB101" t="str">
        <f t="shared" si="7"/>
        <v>-</v>
      </c>
      <c r="AC101" t="str">
        <f t="shared" si="8"/>
        <v/>
      </c>
      <c r="AD101" s="62">
        <f t="shared" si="9"/>
        <v>0</v>
      </c>
      <c r="AE101" t="str">
        <f t="shared" si="10"/>
        <v>f</v>
      </c>
    </row>
    <row r="102" spans="1:31" x14ac:dyDescent="0.25">
      <c r="A102">
        <v>101</v>
      </c>
      <c r="B102" t="s">
        <v>298</v>
      </c>
      <c r="C102" t="str">
        <f>IFERROR(VLOOKUP(B102,addresses!A$2:I$1997, 3, FALSE), "")</f>
        <v>1110 West Commercial Boulevard</v>
      </c>
      <c r="D102" t="str">
        <f>IFERROR(VLOOKUP(B102,addresses!A$2:I$1997, 5, FALSE), "")</f>
        <v>Fort Lauderdale</v>
      </c>
      <c r="E102" t="str">
        <f>IFERROR(VLOOKUP(B102,addresses!A$2:I$1997, 7, FALSE),"")</f>
        <v>FL</v>
      </c>
      <c r="F102">
        <f>IFERROR(VLOOKUP(B102,addresses!A$2:I$1997, 8, FALSE),"")</f>
        <v>33309</v>
      </c>
      <c r="G102" t="str">
        <f>IFERROR(VLOOKUP(B102,addresses!A$2:I$1997, 9, FALSE),"")</f>
        <v>954-958-1200</v>
      </c>
      <c r="I102" s="62" t="str">
        <f>VLOOKUP(IFERROR(VLOOKUP(B102, Weiss!A$1:L$399,12,FALSE),"NR"), RatingsLU!A$5:B$30, 2, FALSE)</f>
        <v>C</v>
      </c>
      <c r="J102" s="62">
        <f>VLOOKUP(I102,RatingsLU!B$5:C$30,2,)</f>
        <v>8</v>
      </c>
      <c r="K102" s="62" t="str">
        <f>VLOOKUP(IFERROR(VLOOKUP(B102, Demotech!A$3:F$400, 6,FALSE), "NR"), RatingsLU!K$5:M$30, 2, FALSE)</f>
        <v>A</v>
      </c>
      <c r="L102" s="62">
        <f>VLOOKUP(K102,RatingsLU!L$5:M$30,2,)</f>
        <v>3</v>
      </c>
      <c r="M102" s="62" t="str">
        <f>VLOOKUP(IFERROR(VLOOKUP(B102, AMBest!A$1:L$399,3,FALSE),"NR"), RatingsLU!F$5:G$100, 2, FALSE)</f>
        <v>NR</v>
      </c>
      <c r="N102" s="62">
        <f>VLOOKUP(M102, RatingsLU!G$5:H$100, 2, FALSE)</f>
        <v>33</v>
      </c>
      <c r="O102">
        <f>IFERROR(VLOOKUP(B102, '2015q2'!A$1:C$399,3,),0)</f>
        <v>583</v>
      </c>
      <c r="P102" t="str">
        <f t="shared" si="11"/>
        <v>583</v>
      </c>
      <c r="Q102">
        <f>IFERROR(VLOOKUP(B102, '2013q4'!A$1:C$399,3,),0)</f>
        <v>822</v>
      </c>
      <c r="R102">
        <f>IFERROR(VLOOKUP(B102, '2014q1'!A$1:C$399,3,),0)</f>
        <v>729</v>
      </c>
      <c r="S102">
        <f>IFERROR(VLOOKUP(B102, '2014q2'!A$1:C$399,3,),0)</f>
        <v>659</v>
      </c>
      <c r="T102">
        <f>IFERROR(VLOOKUP(B102, '2014q3'!A$1:C$399,3,),0)</f>
        <v>643</v>
      </c>
      <c r="U102">
        <f>IFERROR(VLOOKUP(B102, '2014q1'!A$1:C$399,3,),0)</f>
        <v>729</v>
      </c>
      <c r="V102">
        <f>IFERROR(VLOOKUP(B102, '2014q2'!A$1:C$399,3,),0)</f>
        <v>659</v>
      </c>
      <c r="W102">
        <f>IFERROR(VLOOKUP(B102, '2015q2'!A$1:C$399,3,),0)</f>
        <v>583</v>
      </c>
      <c r="X102" t="str">
        <f t="shared" si="6"/>
        <v>2</v>
      </c>
      <c r="Y102">
        <f>IFERROR(VLOOKUP(B102, 'c2013q4'!A$1:E$399,4,),0) + IFERROR(VLOOKUP(B102, 'c2014q1'!A$1:E$399,4,),0) + IFERROR(VLOOKUP(B102, 'c2014q2'!A$1:E$399,4,),0) + IFERROR(VLOOKUP(B102, 'c2014q3'!A$1:E$399,4,),0) + IFERROR(VLOOKUP(B102, 'c2014q4'!A$1:E$399,4,),0)</f>
        <v>2</v>
      </c>
      <c r="Z102">
        <f>IFERROR(VLOOKUP(B102, 'c2013q4'!A$1:E$399,4,),0)</f>
        <v>1</v>
      </c>
      <c r="AA102">
        <f>IFERROR(VLOOKUP(B102, 'c2014q1'!A$1:E$399,4,),0) + IFERROR(VLOOKUP(B102, 'c2014q2'!A$1:E$399,4,),0) + IFERROR(VLOOKUP(B102, 'c2014q3'!A$1:E$399,4,),0) + IFERROR(VLOOKUP(B102, 'c2014q4'!A$1:E$399,4,),0)</f>
        <v>1</v>
      </c>
      <c r="AB102" t="str">
        <f t="shared" si="7"/>
        <v>-</v>
      </c>
      <c r="AC102" t="str">
        <f t="shared" si="8"/>
        <v/>
      </c>
      <c r="AD102" s="62">
        <f t="shared" si="9"/>
        <v>0</v>
      </c>
      <c r="AE102" t="str">
        <f t="shared" si="10"/>
        <v>f</v>
      </c>
    </row>
    <row r="103" spans="1:31" x14ac:dyDescent="0.25">
      <c r="A103">
        <v>102</v>
      </c>
      <c r="B103" t="s">
        <v>299</v>
      </c>
      <c r="C103" t="str">
        <f>IFERROR(VLOOKUP(B103,addresses!A$2:I$1997, 3, FALSE), "")</f>
        <v>301 E Fourth Street</v>
      </c>
      <c r="D103" t="str">
        <f>IFERROR(VLOOKUP(B103,addresses!A$2:I$1997, 5, FALSE), "")</f>
        <v>Cincinnati</v>
      </c>
      <c r="E103" t="str">
        <f>IFERROR(VLOOKUP(B103,addresses!A$2:I$1997, 7, FALSE),"")</f>
        <v>OH</v>
      </c>
      <c r="F103">
        <f>IFERROR(VLOOKUP(B103,addresses!A$2:I$1997, 8, FALSE),"")</f>
        <v>45202</v>
      </c>
      <c r="G103" t="str">
        <f>IFERROR(VLOOKUP(B103,addresses!A$2:I$1997, 9, FALSE),"")</f>
        <v>800-972-3008</v>
      </c>
      <c r="I103" s="62" t="str">
        <f>VLOOKUP(IFERROR(VLOOKUP(B103, Weiss!A$1:L$399,12,FALSE),"NR"), RatingsLU!A$5:B$30, 2, FALSE)</f>
        <v>NR</v>
      </c>
      <c r="J103" s="62">
        <f>VLOOKUP(I103,RatingsLU!B$5:C$30,2,)</f>
        <v>13</v>
      </c>
      <c r="K103" s="62" t="str">
        <f>VLOOKUP(IFERROR(VLOOKUP(B103, Demotech!A$3:F$400, 6,FALSE), "NR"), RatingsLU!K$5:M$30, 2, FALSE)</f>
        <v>NR</v>
      </c>
      <c r="L103" s="62">
        <f>VLOOKUP(K103,RatingsLU!L$5:M$30,2,)</f>
        <v>7</v>
      </c>
      <c r="M103" s="62" t="str">
        <f>VLOOKUP(IFERROR(VLOOKUP(B103, AMBest!A$1:L$399,3,FALSE),"NR"), RatingsLU!F$5:G$100, 2, FALSE)</f>
        <v>A+</v>
      </c>
      <c r="N103" s="62">
        <f>VLOOKUP(M103, RatingsLU!G$5:H$100, 2, FALSE)</f>
        <v>3</v>
      </c>
      <c r="O103">
        <f>IFERROR(VLOOKUP(B103, '2015q2'!A$1:C$399,3,),0)</f>
        <v>550</v>
      </c>
      <c r="P103" t="str">
        <f t="shared" si="11"/>
        <v>550</v>
      </c>
      <c r="Q103">
        <f>IFERROR(VLOOKUP(B103, '2013q4'!A$1:C$399,3,),0)</f>
        <v>484</v>
      </c>
      <c r="R103">
        <f>IFERROR(VLOOKUP(B103, '2014q1'!A$1:C$399,3,),0)</f>
        <v>499</v>
      </c>
      <c r="S103">
        <f>IFERROR(VLOOKUP(B103, '2014q2'!A$1:C$399,3,),0)</f>
        <v>505</v>
      </c>
      <c r="T103">
        <f>IFERROR(VLOOKUP(B103, '2014q3'!A$1:C$399,3,),0)</f>
        <v>522</v>
      </c>
      <c r="U103">
        <f>IFERROR(VLOOKUP(B103, '2014q1'!A$1:C$399,3,),0)</f>
        <v>499</v>
      </c>
      <c r="V103">
        <f>IFERROR(VLOOKUP(B103, '2014q2'!A$1:C$399,3,),0)</f>
        <v>505</v>
      </c>
      <c r="W103">
        <f>IFERROR(VLOOKUP(B103, '2015q2'!A$1:C$399,3,),0)</f>
        <v>550</v>
      </c>
      <c r="X103" t="str">
        <f t="shared" si="6"/>
        <v>0</v>
      </c>
      <c r="Y103">
        <f>IFERROR(VLOOKUP(B103, 'c2013q4'!A$1:E$399,4,),0) + IFERROR(VLOOKUP(B103, 'c2014q1'!A$1:E$399,4,),0) + IFERROR(VLOOKUP(B103, 'c2014q2'!A$1:E$399,4,),0) + IFERROR(VLOOKUP(B103, 'c2014q3'!A$1:E$399,4,),0) + IFERROR(VLOOKUP(B103, 'c2014q4'!A$1:E$399,4,),0)</f>
        <v>0</v>
      </c>
      <c r="Z103">
        <f>IFERROR(VLOOKUP(B103, 'c2013q4'!A$1:E$399,4,),0)</f>
        <v>0</v>
      </c>
      <c r="AA103">
        <f>IFERROR(VLOOKUP(B103, 'c2014q1'!A$1:E$399,4,),0) + IFERROR(VLOOKUP(B103, 'c2014q2'!A$1:E$399,4,),0) + IFERROR(VLOOKUP(B103, 'c2014q3'!A$1:E$399,4,),0) + IFERROR(VLOOKUP(B103, 'c2014q4'!A$1:E$399,4,),0)</f>
        <v>0</v>
      </c>
      <c r="AB103" t="str">
        <f t="shared" si="7"/>
        <v>-</v>
      </c>
      <c r="AC103" t="str">
        <f t="shared" si="8"/>
        <v/>
      </c>
      <c r="AD103" s="62">
        <f t="shared" si="9"/>
        <v>0</v>
      </c>
      <c r="AE103" t="str">
        <f t="shared" si="10"/>
        <v>f</v>
      </c>
    </row>
    <row r="104" spans="1:31" x14ac:dyDescent="0.25">
      <c r="A104">
        <v>103</v>
      </c>
      <c r="B104" t="s">
        <v>300</v>
      </c>
      <c r="C104" t="str">
        <f>IFERROR(VLOOKUP(B104,addresses!A$2:I$1997, 3, FALSE), "")</f>
        <v>1111 Ashworth Road</v>
      </c>
      <c r="D104" t="str">
        <f>IFERROR(VLOOKUP(B104,addresses!A$2:I$1997, 5, FALSE), "")</f>
        <v>West Des Moines</v>
      </c>
      <c r="E104" t="str">
        <f>IFERROR(VLOOKUP(B104,addresses!A$2:I$1997, 7, FALSE),"")</f>
        <v>IA</v>
      </c>
      <c r="F104" t="str">
        <f>IFERROR(VLOOKUP(B104,addresses!A$2:I$1997, 8, FALSE),"")</f>
        <v>50265-3538</v>
      </c>
      <c r="G104" t="str">
        <f>IFERROR(VLOOKUP(B104,addresses!A$2:I$1997, 9, FALSE),"")</f>
        <v>515-267-2315</v>
      </c>
      <c r="I104" s="62" t="str">
        <f>VLOOKUP(IFERROR(VLOOKUP(B104, Weiss!A$1:L$399,12,FALSE),"NR"), RatingsLU!A$5:B$30, 2, FALSE)</f>
        <v>NR</v>
      </c>
      <c r="J104" s="62">
        <f>VLOOKUP(I104,RatingsLU!B$5:C$30,2,)</f>
        <v>13</v>
      </c>
      <c r="K104" s="62" t="str">
        <f>VLOOKUP(IFERROR(VLOOKUP(B104, Demotech!A$3:F$400, 6,FALSE), "NR"), RatingsLU!K$5:M$30, 2, FALSE)</f>
        <v>NR</v>
      </c>
      <c r="L104" s="62">
        <f>VLOOKUP(K104,RatingsLU!L$5:M$30,2,)</f>
        <v>7</v>
      </c>
      <c r="M104" s="62" t="str">
        <f>VLOOKUP(IFERROR(VLOOKUP(B104, AMBest!A$1:L$399,3,FALSE),"NR"), RatingsLU!F$5:G$100, 2, FALSE)</f>
        <v>NR</v>
      </c>
      <c r="N104" s="62">
        <f>VLOOKUP(M104, RatingsLU!G$5:H$100, 2, FALSE)</f>
        <v>33</v>
      </c>
      <c r="O104">
        <f>IFERROR(VLOOKUP(B104, '2015q2'!A$1:C$399,3,),0)</f>
        <v>524</v>
      </c>
      <c r="P104" t="str">
        <f t="shared" si="11"/>
        <v>524</v>
      </c>
      <c r="Q104">
        <f>IFERROR(VLOOKUP(B104, '2013q4'!A$1:C$399,3,),0)</f>
        <v>499</v>
      </c>
      <c r="R104">
        <f>IFERROR(VLOOKUP(B104, '2014q1'!A$1:C$399,3,),0)</f>
        <v>503</v>
      </c>
      <c r="S104">
        <f>IFERROR(VLOOKUP(B104, '2014q2'!A$1:C$399,3,),0)</f>
        <v>505</v>
      </c>
      <c r="T104">
        <f>IFERROR(VLOOKUP(B104, '2014q3'!A$1:C$399,3,),0)</f>
        <v>507</v>
      </c>
      <c r="U104">
        <f>IFERROR(VLOOKUP(B104, '2014q1'!A$1:C$399,3,),0)</f>
        <v>503</v>
      </c>
      <c r="V104">
        <f>IFERROR(VLOOKUP(B104, '2014q2'!A$1:C$399,3,),0)</f>
        <v>505</v>
      </c>
      <c r="W104">
        <f>IFERROR(VLOOKUP(B104, '2015q2'!A$1:C$399,3,),0)</f>
        <v>524</v>
      </c>
      <c r="X104" t="str">
        <f t="shared" si="6"/>
        <v>0</v>
      </c>
      <c r="Y104">
        <f>IFERROR(VLOOKUP(B104, 'c2013q4'!A$1:E$399,4,),0) + IFERROR(VLOOKUP(B104, 'c2014q1'!A$1:E$399,4,),0) + IFERROR(VLOOKUP(B104, 'c2014q2'!A$1:E$399,4,),0) + IFERROR(VLOOKUP(B104, 'c2014q3'!A$1:E$399,4,),0) + IFERROR(VLOOKUP(B104, 'c2014q4'!A$1:E$399,4,),0)</f>
        <v>0</v>
      </c>
      <c r="Z104">
        <f>IFERROR(VLOOKUP(B104, 'c2013q4'!A$1:E$399,4,),0)</f>
        <v>0</v>
      </c>
      <c r="AA104">
        <f>IFERROR(VLOOKUP(B104, 'c2014q1'!A$1:E$399,4,),0) + IFERROR(VLOOKUP(B104, 'c2014q2'!A$1:E$399,4,),0) + IFERROR(VLOOKUP(B104, 'c2014q3'!A$1:E$399,4,),0) + IFERROR(VLOOKUP(B104, 'c2014q4'!A$1:E$399,4,),0)</f>
        <v>0</v>
      </c>
      <c r="AB104" t="str">
        <f t="shared" si="7"/>
        <v>-</v>
      </c>
      <c r="AC104" t="str">
        <f t="shared" si="8"/>
        <v/>
      </c>
      <c r="AD104" s="62">
        <f t="shared" si="9"/>
        <v>0</v>
      </c>
      <c r="AE104" t="str">
        <f t="shared" si="10"/>
        <v>f</v>
      </c>
    </row>
    <row r="105" spans="1:31" x14ac:dyDescent="0.25">
      <c r="A105">
        <v>104</v>
      </c>
      <c r="B105" t="s">
        <v>301</v>
      </c>
      <c r="C105" t="str">
        <f>IFERROR(VLOOKUP(B105,addresses!A$2:I$1997, 3, FALSE), "")</f>
        <v>One Bala Plaza, Suite 100</v>
      </c>
      <c r="D105" t="str">
        <f>IFERROR(VLOOKUP(B105,addresses!A$2:I$1997, 5, FALSE), "")</f>
        <v>Bala Cynwyd</v>
      </c>
      <c r="E105" t="str">
        <f>IFERROR(VLOOKUP(B105,addresses!A$2:I$1997, 7, FALSE),"")</f>
        <v>PA</v>
      </c>
      <c r="F105" t="str">
        <f>IFERROR(VLOOKUP(B105,addresses!A$2:I$1997, 8, FALSE),"")</f>
        <v>19004-1403</v>
      </c>
      <c r="G105" t="str">
        <f>IFERROR(VLOOKUP(B105,addresses!A$2:I$1997, 9, FALSE),"")</f>
        <v>610-617-7680</v>
      </c>
      <c r="I105" s="62" t="str">
        <f>VLOOKUP(IFERROR(VLOOKUP(B105, Weiss!A$1:L$399,12,FALSE),"NR"), RatingsLU!A$5:B$30, 2, FALSE)</f>
        <v>NR</v>
      </c>
      <c r="J105" s="62">
        <f>VLOOKUP(I105,RatingsLU!B$5:C$30,2,)</f>
        <v>13</v>
      </c>
      <c r="K105" s="62" t="str">
        <f>VLOOKUP(IFERROR(VLOOKUP(B105, Demotech!A$3:F$400, 6,FALSE), "NR"), RatingsLU!K$5:M$30, 2, FALSE)</f>
        <v>NR</v>
      </c>
      <c r="L105" s="62">
        <f>VLOOKUP(K105,RatingsLU!L$5:M$30,2,)</f>
        <v>7</v>
      </c>
      <c r="M105" s="62" t="str">
        <f>VLOOKUP(IFERROR(VLOOKUP(B105, AMBest!A$1:L$399,3,FALSE),"NR"), RatingsLU!F$5:G$100, 2, FALSE)</f>
        <v>NR</v>
      </c>
      <c r="N105" s="62">
        <f>VLOOKUP(M105, RatingsLU!G$5:H$100, 2, FALSE)</f>
        <v>33</v>
      </c>
      <c r="O105">
        <f>IFERROR(VLOOKUP(B105, '2015q2'!A$1:C$399,3,),0)</f>
        <v>515</v>
      </c>
      <c r="P105" t="str">
        <f t="shared" si="11"/>
        <v>515</v>
      </c>
      <c r="Q105">
        <f>IFERROR(VLOOKUP(B105, '2013q4'!A$1:C$399,3,),0)</f>
        <v>637</v>
      </c>
      <c r="R105">
        <f>IFERROR(VLOOKUP(B105, '2014q1'!A$1:C$399,3,),0)</f>
        <v>642</v>
      </c>
      <c r="S105">
        <f>IFERROR(VLOOKUP(B105, '2014q2'!A$1:C$399,3,),0)</f>
        <v>609</v>
      </c>
      <c r="T105">
        <f>IFERROR(VLOOKUP(B105, '2014q3'!A$1:C$399,3,),0)</f>
        <v>596</v>
      </c>
      <c r="U105">
        <f>IFERROR(VLOOKUP(B105, '2014q1'!A$1:C$399,3,),0)</f>
        <v>642</v>
      </c>
      <c r="V105">
        <f>IFERROR(VLOOKUP(B105, '2014q2'!A$1:C$399,3,),0)</f>
        <v>609</v>
      </c>
      <c r="W105">
        <f>IFERROR(VLOOKUP(B105, '2015q2'!A$1:C$399,3,),0)</f>
        <v>515</v>
      </c>
      <c r="X105" t="str">
        <f t="shared" si="6"/>
        <v>0</v>
      </c>
      <c r="Y105">
        <f>IFERROR(VLOOKUP(B105, 'c2013q4'!A$1:E$399,4,),0) + IFERROR(VLOOKUP(B105, 'c2014q1'!A$1:E$399,4,),0) + IFERROR(VLOOKUP(B105, 'c2014q2'!A$1:E$399,4,),0) + IFERROR(VLOOKUP(B105, 'c2014q3'!A$1:E$399,4,),0) + IFERROR(VLOOKUP(B105, 'c2014q4'!A$1:E$399,4,),0)</f>
        <v>0</v>
      </c>
      <c r="Z105">
        <f>IFERROR(VLOOKUP(B105, 'c2013q4'!A$1:E$399,4,),0)</f>
        <v>0</v>
      </c>
      <c r="AA105">
        <f>IFERROR(VLOOKUP(B105, 'c2014q1'!A$1:E$399,4,),0) + IFERROR(VLOOKUP(B105, 'c2014q2'!A$1:E$399,4,),0) + IFERROR(VLOOKUP(B105, 'c2014q3'!A$1:E$399,4,),0) + IFERROR(VLOOKUP(B105, 'c2014q4'!A$1:E$399,4,),0)</f>
        <v>0</v>
      </c>
      <c r="AB105" t="str">
        <f t="shared" si="7"/>
        <v>-</v>
      </c>
      <c r="AC105" t="str">
        <f t="shared" si="8"/>
        <v/>
      </c>
      <c r="AD105" s="62">
        <f t="shared" si="9"/>
        <v>0</v>
      </c>
      <c r="AE105" t="str">
        <f t="shared" si="10"/>
        <v>f</v>
      </c>
    </row>
    <row r="106" spans="1:31" x14ac:dyDescent="0.25">
      <c r="A106">
        <v>105</v>
      </c>
      <c r="B106" t="s">
        <v>302</v>
      </c>
      <c r="C106" t="str">
        <f>IFERROR(VLOOKUP(B106,addresses!A$2:I$1997, 3, FALSE), "")</f>
        <v>118 2Nd Avenue Se</v>
      </c>
      <c r="D106" t="str">
        <f>IFERROR(VLOOKUP(B106,addresses!A$2:I$1997, 5, FALSE), "")</f>
        <v>Cedar Rapids</v>
      </c>
      <c r="E106" t="str">
        <f>IFERROR(VLOOKUP(B106,addresses!A$2:I$1997, 7, FALSE),"")</f>
        <v>IA</v>
      </c>
      <c r="F106">
        <f>IFERROR(VLOOKUP(B106,addresses!A$2:I$1997, 8, FALSE),"")</f>
        <v>52401</v>
      </c>
      <c r="G106" t="str">
        <f>IFERROR(VLOOKUP(B106,addresses!A$2:I$1997, 9, FALSE),"")</f>
        <v>319-286-2533</v>
      </c>
      <c r="I106" s="62" t="str">
        <f>VLOOKUP(IFERROR(VLOOKUP(B106, Weiss!A$1:L$399,12,FALSE),"NR"), RatingsLU!A$5:B$30, 2, FALSE)</f>
        <v>C+</v>
      </c>
      <c r="J106" s="62">
        <f>VLOOKUP(I106,RatingsLU!B$5:C$30,2,)</f>
        <v>7</v>
      </c>
      <c r="K106" s="62" t="str">
        <f>VLOOKUP(IFERROR(VLOOKUP(B106, Demotech!A$3:F$400, 6,FALSE), "NR"), RatingsLU!K$5:M$30, 2, FALSE)</f>
        <v>NR</v>
      </c>
      <c r="L106" s="62">
        <f>VLOOKUP(K106,RatingsLU!L$5:M$30,2,)</f>
        <v>7</v>
      </c>
      <c r="M106" s="62" t="str">
        <f>VLOOKUP(IFERROR(VLOOKUP(B106, AMBest!A$1:L$399,3,FALSE),"NR"), RatingsLU!F$5:G$100, 2, FALSE)</f>
        <v>A</v>
      </c>
      <c r="N106" s="62">
        <f>VLOOKUP(M106, RatingsLU!G$5:H$100, 2, FALSE)</f>
        <v>5</v>
      </c>
      <c r="O106">
        <f>IFERROR(VLOOKUP(B106, '2015q2'!A$1:C$399,3,),0)</f>
        <v>480</v>
      </c>
      <c r="P106" t="str">
        <f t="shared" si="11"/>
        <v>480</v>
      </c>
      <c r="Q106">
        <f>IFERROR(VLOOKUP(B106, '2013q4'!A$1:C$399,3,),0)</f>
        <v>540</v>
      </c>
      <c r="R106">
        <f>IFERROR(VLOOKUP(B106, '2014q1'!A$1:C$399,3,),0)</f>
        <v>533</v>
      </c>
      <c r="S106">
        <f>IFERROR(VLOOKUP(B106, '2014q2'!A$1:C$399,3,),0)</f>
        <v>526</v>
      </c>
      <c r="T106">
        <f>IFERROR(VLOOKUP(B106, '2014q3'!A$1:C$399,3,),0)</f>
        <v>519</v>
      </c>
      <c r="U106">
        <f>IFERROR(VLOOKUP(B106, '2014q1'!A$1:C$399,3,),0)</f>
        <v>533</v>
      </c>
      <c r="V106">
        <f>IFERROR(VLOOKUP(B106, '2014q2'!A$1:C$399,3,),0)</f>
        <v>526</v>
      </c>
      <c r="W106">
        <f>IFERROR(VLOOKUP(B106, '2015q2'!A$1:C$399,3,),0)</f>
        <v>480</v>
      </c>
      <c r="X106" t="str">
        <f t="shared" si="6"/>
        <v>3</v>
      </c>
      <c r="Y106">
        <f>IFERROR(VLOOKUP(B106, 'c2013q4'!A$1:E$399,4,),0) + IFERROR(VLOOKUP(B106, 'c2014q1'!A$1:E$399,4,),0) + IFERROR(VLOOKUP(B106, 'c2014q2'!A$1:E$399,4,),0) + IFERROR(VLOOKUP(B106, 'c2014q3'!A$1:E$399,4,),0) + IFERROR(VLOOKUP(B106, 'c2014q4'!A$1:E$399,4,),0)</f>
        <v>3</v>
      </c>
      <c r="Z106">
        <f>IFERROR(VLOOKUP(B106, 'c2013q4'!A$1:E$399,4,),0)</f>
        <v>2</v>
      </c>
      <c r="AA106">
        <f>IFERROR(VLOOKUP(B106, 'c2014q1'!A$1:E$399,4,),0) + IFERROR(VLOOKUP(B106, 'c2014q2'!A$1:E$399,4,),0) + IFERROR(VLOOKUP(B106, 'c2014q3'!A$1:E$399,4,),0) + IFERROR(VLOOKUP(B106, 'c2014q4'!A$1:E$399,4,),0)</f>
        <v>1</v>
      </c>
      <c r="AB106" t="str">
        <f t="shared" si="7"/>
        <v>-</v>
      </c>
      <c r="AC106" t="str">
        <f t="shared" si="8"/>
        <v/>
      </c>
      <c r="AD106" s="62">
        <f t="shared" si="9"/>
        <v>0</v>
      </c>
      <c r="AE106" t="str">
        <f t="shared" si="10"/>
        <v>f</v>
      </c>
    </row>
    <row r="107" spans="1:31" x14ac:dyDescent="0.25">
      <c r="A107">
        <v>106</v>
      </c>
      <c r="B107" t="s">
        <v>303</v>
      </c>
      <c r="C107" t="str">
        <f>IFERROR(VLOOKUP(B107,addresses!A$2:I$1997, 3, FALSE), "")</f>
        <v>#1 Horace Mann Plaza</v>
      </c>
      <c r="D107" t="str">
        <f>IFERROR(VLOOKUP(B107,addresses!A$2:I$1997, 5, FALSE), "")</f>
        <v>Springfield</v>
      </c>
      <c r="E107" t="str">
        <f>IFERROR(VLOOKUP(B107,addresses!A$2:I$1997, 7, FALSE),"")</f>
        <v>IL</v>
      </c>
      <c r="F107">
        <f>IFERROR(VLOOKUP(B107,addresses!A$2:I$1997, 8, FALSE),"")</f>
        <v>62715</v>
      </c>
      <c r="G107" t="str">
        <f>IFERROR(VLOOKUP(B107,addresses!A$2:I$1997, 9, FALSE),"")</f>
        <v>800-999-1030</v>
      </c>
      <c r="I107" s="62" t="str">
        <f>VLOOKUP(IFERROR(VLOOKUP(B107, Weiss!A$1:L$399,12,FALSE),"NR"), RatingsLU!A$5:B$30, 2, FALSE)</f>
        <v>B</v>
      </c>
      <c r="J107" s="62">
        <f>VLOOKUP(I107,RatingsLU!B$5:C$30,2,)</f>
        <v>5</v>
      </c>
      <c r="K107" s="62" t="str">
        <f>VLOOKUP(IFERROR(VLOOKUP(B107, Demotech!A$3:F$400, 6,FALSE), "NR"), RatingsLU!K$5:M$30, 2, FALSE)</f>
        <v>NR</v>
      </c>
      <c r="L107" s="62">
        <f>VLOOKUP(K107,RatingsLU!L$5:M$30,2,)</f>
        <v>7</v>
      </c>
      <c r="M107" s="62" t="str">
        <f>VLOOKUP(IFERROR(VLOOKUP(B107, AMBest!A$1:L$399,3,FALSE),"NR"), RatingsLU!F$5:G$100, 2, FALSE)</f>
        <v>A-</v>
      </c>
      <c r="N107" s="62">
        <f>VLOOKUP(M107, RatingsLU!G$5:H$100, 2, FALSE)</f>
        <v>7</v>
      </c>
      <c r="O107">
        <f>IFERROR(VLOOKUP(B107, '2015q2'!A$1:C$399,3,),0)</f>
        <v>438</v>
      </c>
      <c r="P107" t="str">
        <f t="shared" si="11"/>
        <v>438</v>
      </c>
      <c r="Q107">
        <f>IFERROR(VLOOKUP(B107, '2013q4'!A$1:C$399,3,),0)</f>
        <v>4645</v>
      </c>
      <c r="R107">
        <f>IFERROR(VLOOKUP(B107, '2014q1'!A$1:C$399,3,),0)</f>
        <v>4411</v>
      </c>
      <c r="S107">
        <f>IFERROR(VLOOKUP(B107, '2014q2'!A$1:C$399,3,),0)</f>
        <v>3829</v>
      </c>
      <c r="T107">
        <f>IFERROR(VLOOKUP(B107, '2014q3'!A$1:C$399,3,),0)</f>
        <v>2715</v>
      </c>
      <c r="U107">
        <f>IFERROR(VLOOKUP(B107, '2014q1'!A$1:C$399,3,),0)</f>
        <v>4411</v>
      </c>
      <c r="V107">
        <f>IFERROR(VLOOKUP(B107, '2014q2'!A$1:C$399,3,),0)</f>
        <v>3829</v>
      </c>
      <c r="W107">
        <f>IFERROR(VLOOKUP(B107, '2015q2'!A$1:C$399,3,),0)</f>
        <v>438</v>
      </c>
      <c r="X107" t="str">
        <f t="shared" si="6"/>
        <v>4</v>
      </c>
      <c r="Y107">
        <f>IFERROR(VLOOKUP(B107, 'c2013q4'!A$1:E$399,4,),0) + IFERROR(VLOOKUP(B107, 'c2014q1'!A$1:E$399,4,),0) + IFERROR(VLOOKUP(B107, 'c2014q2'!A$1:E$399,4,),0) + IFERROR(VLOOKUP(B107, 'c2014q3'!A$1:E$399,4,),0) + IFERROR(VLOOKUP(B107, 'c2014q4'!A$1:E$399,4,),0)</f>
        <v>4</v>
      </c>
      <c r="Z107">
        <f>IFERROR(VLOOKUP(B107, 'c2013q4'!A$1:E$399,4,),0)</f>
        <v>1</v>
      </c>
      <c r="AA107">
        <f>IFERROR(VLOOKUP(B107, 'c2014q1'!A$1:E$399,4,),0) + IFERROR(VLOOKUP(B107, 'c2014q2'!A$1:E$399,4,),0) + IFERROR(VLOOKUP(B107, 'c2014q3'!A$1:E$399,4,),0) + IFERROR(VLOOKUP(B107, 'c2014q4'!A$1:E$399,4,),0)</f>
        <v>3</v>
      </c>
      <c r="AB107" t="str">
        <f t="shared" si="7"/>
        <v>-</v>
      </c>
      <c r="AC107" t="str">
        <f t="shared" si="8"/>
        <v/>
      </c>
      <c r="AD107" s="62">
        <f t="shared" si="9"/>
        <v>0</v>
      </c>
      <c r="AE107" t="str">
        <f t="shared" si="10"/>
        <v>f</v>
      </c>
    </row>
    <row r="108" spans="1:31" x14ac:dyDescent="0.25">
      <c r="A108">
        <v>107</v>
      </c>
      <c r="B108" t="s">
        <v>304</v>
      </c>
      <c r="C108" t="str">
        <f>IFERROR(VLOOKUP(B108,addresses!A$2:I$1997, 3, FALSE), "")</f>
        <v>175 Berkeley Street</v>
      </c>
      <c r="D108" t="str">
        <f>IFERROR(VLOOKUP(B108,addresses!A$2:I$1997, 5, FALSE), "")</f>
        <v>Boston</v>
      </c>
      <c r="E108" t="str">
        <f>IFERROR(VLOOKUP(B108,addresses!A$2:I$1997, 7, FALSE),"")</f>
        <v>MA</v>
      </c>
      <c r="F108">
        <f>IFERROR(VLOOKUP(B108,addresses!A$2:I$1997, 8, FALSE),"")</f>
        <v>2116</v>
      </c>
      <c r="G108" t="str">
        <f>IFERROR(VLOOKUP(B108,addresses!A$2:I$1997, 9, FALSE),"")</f>
        <v>617-357-9500</v>
      </c>
      <c r="I108" s="62" t="str">
        <f>VLOOKUP(IFERROR(VLOOKUP(B108, Weiss!A$1:L$399,12,FALSE),"NR"), RatingsLU!A$5:B$30, 2, FALSE)</f>
        <v>B</v>
      </c>
      <c r="J108" s="62">
        <f>VLOOKUP(I108,RatingsLU!B$5:C$30,2,)</f>
        <v>5</v>
      </c>
      <c r="K108" s="62" t="str">
        <f>VLOOKUP(IFERROR(VLOOKUP(B108, Demotech!A$3:F$400, 6,FALSE), "NR"), RatingsLU!K$5:M$30, 2, FALSE)</f>
        <v>NR</v>
      </c>
      <c r="L108" s="62">
        <f>VLOOKUP(K108,RatingsLU!L$5:M$30,2,)</f>
        <v>7</v>
      </c>
      <c r="M108" s="62" t="str">
        <f>VLOOKUP(IFERROR(VLOOKUP(B108, AMBest!A$1:L$399,3,FALSE),"NR"), RatingsLU!F$5:G$100, 2, FALSE)</f>
        <v>A</v>
      </c>
      <c r="N108" s="62">
        <f>VLOOKUP(M108, RatingsLU!G$5:H$100, 2, FALSE)</f>
        <v>5</v>
      </c>
      <c r="O108">
        <f>IFERROR(VLOOKUP(B108, '2015q2'!A$1:C$399,3,),0)</f>
        <v>421</v>
      </c>
      <c r="P108" t="str">
        <f t="shared" si="11"/>
        <v>421</v>
      </c>
      <c r="Q108">
        <f>IFERROR(VLOOKUP(B108, '2013q4'!A$1:C$399,3,),0)</f>
        <v>461</v>
      </c>
      <c r="R108">
        <f>IFERROR(VLOOKUP(B108, '2014q1'!A$1:C$399,3,),0)</f>
        <v>470</v>
      </c>
      <c r="S108">
        <f>IFERROR(VLOOKUP(B108, '2014q2'!A$1:C$399,3,),0)</f>
        <v>462</v>
      </c>
      <c r="T108">
        <f>IFERROR(VLOOKUP(B108, '2014q3'!A$1:C$399,3,),0)</f>
        <v>454</v>
      </c>
      <c r="U108">
        <f>IFERROR(VLOOKUP(B108, '2014q1'!A$1:C$399,3,),0)</f>
        <v>470</v>
      </c>
      <c r="V108">
        <f>IFERROR(VLOOKUP(B108, '2014q2'!A$1:C$399,3,),0)</f>
        <v>462</v>
      </c>
      <c r="W108">
        <f>IFERROR(VLOOKUP(B108, '2015q2'!A$1:C$399,3,),0)</f>
        <v>421</v>
      </c>
      <c r="X108" t="str">
        <f t="shared" si="6"/>
        <v>0</v>
      </c>
      <c r="Y108">
        <f>IFERROR(VLOOKUP(B108, 'c2013q4'!A$1:E$399,4,),0) + IFERROR(VLOOKUP(B108, 'c2014q1'!A$1:E$399,4,),0) + IFERROR(VLOOKUP(B108, 'c2014q2'!A$1:E$399,4,),0) + IFERROR(VLOOKUP(B108, 'c2014q3'!A$1:E$399,4,),0) + IFERROR(VLOOKUP(B108, 'c2014q4'!A$1:E$399,4,),0)</f>
        <v>0</v>
      </c>
      <c r="Z108">
        <f>IFERROR(VLOOKUP(B108, 'c2013q4'!A$1:E$399,4,),0)</f>
        <v>0</v>
      </c>
      <c r="AA108">
        <f>IFERROR(VLOOKUP(B108, 'c2014q1'!A$1:E$399,4,),0) + IFERROR(VLOOKUP(B108, 'c2014q2'!A$1:E$399,4,),0) + IFERROR(VLOOKUP(B108, 'c2014q3'!A$1:E$399,4,),0) + IFERROR(VLOOKUP(B108, 'c2014q4'!A$1:E$399,4,),0)</f>
        <v>0</v>
      </c>
      <c r="AB108" t="str">
        <f t="shared" si="7"/>
        <v>-</v>
      </c>
      <c r="AC108" t="str">
        <f t="shared" si="8"/>
        <v/>
      </c>
      <c r="AD108" s="62">
        <f t="shared" si="9"/>
        <v>0</v>
      </c>
      <c r="AE108" t="str">
        <f t="shared" si="10"/>
        <v>f</v>
      </c>
    </row>
    <row r="109" spans="1:31" x14ac:dyDescent="0.25">
      <c r="A109">
        <v>108</v>
      </c>
      <c r="B109" t="s">
        <v>305</v>
      </c>
      <c r="C109" t="str">
        <f>IFERROR(VLOOKUP(B109,addresses!A$2:I$1997, 3, FALSE), "")</f>
        <v>3000 Schuster Lane</v>
      </c>
      <c r="D109" t="str">
        <f>IFERROR(VLOOKUP(B109,addresses!A$2:I$1997, 5, FALSE), "")</f>
        <v>Merrill</v>
      </c>
      <c r="E109" t="str">
        <f>IFERROR(VLOOKUP(B109,addresses!A$2:I$1997, 7, FALSE),"")</f>
        <v>WI</v>
      </c>
      <c r="F109">
        <f>IFERROR(VLOOKUP(B109,addresses!A$2:I$1997, 8, FALSE),"")</f>
        <v>54452</v>
      </c>
      <c r="G109" t="str">
        <f>IFERROR(VLOOKUP(B109,addresses!A$2:I$1997, 9, FALSE),"")</f>
        <v>715-536-5577-4124</v>
      </c>
      <c r="I109" s="62" t="str">
        <f>VLOOKUP(IFERROR(VLOOKUP(B109, Weiss!A$1:L$399,12,FALSE),"NR"), RatingsLU!A$5:B$30, 2, FALSE)</f>
        <v>NR</v>
      </c>
      <c r="J109" s="62">
        <f>VLOOKUP(I109,RatingsLU!B$5:C$30,2,)</f>
        <v>13</v>
      </c>
      <c r="K109" s="62" t="str">
        <f>VLOOKUP(IFERROR(VLOOKUP(B109, Demotech!A$3:F$400, 6,FALSE), "NR"), RatingsLU!K$5:M$30, 2, FALSE)</f>
        <v>NR</v>
      </c>
      <c r="L109" s="62">
        <f>VLOOKUP(K109,RatingsLU!L$5:M$30,2,)</f>
        <v>7</v>
      </c>
      <c r="M109" s="62" t="str">
        <f>VLOOKUP(IFERROR(VLOOKUP(B109, AMBest!A$1:L$399,3,FALSE),"NR"), RatingsLU!F$5:G$100, 2, FALSE)</f>
        <v>NR</v>
      </c>
      <c r="N109" s="62">
        <f>VLOOKUP(M109, RatingsLU!G$5:H$100, 2, FALSE)</f>
        <v>33</v>
      </c>
      <c r="O109">
        <f>IFERROR(VLOOKUP(B109, '2015q2'!A$1:C$399,3,),0)</f>
        <v>344</v>
      </c>
      <c r="P109" t="str">
        <f t="shared" si="11"/>
        <v>344</v>
      </c>
      <c r="Q109">
        <f>IFERROR(VLOOKUP(B109, '2013q4'!A$1:C$399,3,),0)</f>
        <v>351</v>
      </c>
      <c r="R109">
        <f>IFERROR(VLOOKUP(B109, '2014q1'!A$1:C$399,3,),0)</f>
        <v>350</v>
      </c>
      <c r="S109">
        <f>IFERROR(VLOOKUP(B109, '2014q2'!A$1:C$399,3,),0)</f>
        <v>346</v>
      </c>
      <c r="T109">
        <f>IFERROR(VLOOKUP(B109, '2014q3'!A$1:C$399,3,),0)</f>
        <v>347</v>
      </c>
      <c r="U109">
        <f>IFERROR(VLOOKUP(B109, '2014q1'!A$1:C$399,3,),0)</f>
        <v>350</v>
      </c>
      <c r="V109">
        <f>IFERROR(VLOOKUP(B109, '2014q2'!A$1:C$399,3,),0)</f>
        <v>346</v>
      </c>
      <c r="W109">
        <f>IFERROR(VLOOKUP(B109, '2015q2'!A$1:C$399,3,),0)</f>
        <v>344</v>
      </c>
      <c r="X109" t="str">
        <f t="shared" si="6"/>
        <v>0</v>
      </c>
      <c r="Y109">
        <f>IFERROR(VLOOKUP(B109, 'c2013q4'!A$1:E$399,4,),0) + IFERROR(VLOOKUP(B109, 'c2014q1'!A$1:E$399,4,),0) + IFERROR(VLOOKUP(B109, 'c2014q2'!A$1:E$399,4,),0) + IFERROR(VLOOKUP(B109, 'c2014q3'!A$1:E$399,4,),0) + IFERROR(VLOOKUP(B109, 'c2014q4'!A$1:E$399,4,),0)</f>
        <v>0</v>
      </c>
      <c r="Z109">
        <f>IFERROR(VLOOKUP(B109, 'c2013q4'!A$1:E$399,4,),0)</f>
        <v>0</v>
      </c>
      <c r="AA109">
        <f>IFERROR(VLOOKUP(B109, 'c2014q1'!A$1:E$399,4,),0) + IFERROR(VLOOKUP(B109, 'c2014q2'!A$1:E$399,4,),0) + IFERROR(VLOOKUP(B109, 'c2014q3'!A$1:E$399,4,),0) + IFERROR(VLOOKUP(B109, 'c2014q4'!A$1:E$399,4,),0)</f>
        <v>0</v>
      </c>
      <c r="AB109" t="str">
        <f t="shared" si="7"/>
        <v>-</v>
      </c>
      <c r="AC109" t="str">
        <f t="shared" si="8"/>
        <v/>
      </c>
      <c r="AD109" s="62">
        <f t="shared" si="9"/>
        <v>0</v>
      </c>
      <c r="AE109" t="str">
        <f t="shared" si="10"/>
        <v>f</v>
      </c>
    </row>
    <row r="110" spans="1:31" x14ac:dyDescent="0.25">
      <c r="A110">
        <v>109</v>
      </c>
      <c r="B110" t="s">
        <v>306</v>
      </c>
      <c r="C110" t="str">
        <f>IFERROR(VLOOKUP(B110,addresses!A$2:I$1997, 3, FALSE), "")</f>
        <v>301 E Fourth Street</v>
      </c>
      <c r="D110" t="str">
        <f>IFERROR(VLOOKUP(B110,addresses!A$2:I$1997, 5, FALSE), "")</f>
        <v>Cincinnati</v>
      </c>
      <c r="E110" t="str">
        <f>IFERROR(VLOOKUP(B110,addresses!A$2:I$1997, 7, FALSE),"")</f>
        <v>OH</v>
      </c>
      <c r="F110">
        <f>IFERROR(VLOOKUP(B110,addresses!A$2:I$1997, 8, FALSE),"")</f>
        <v>45202</v>
      </c>
      <c r="G110" t="str">
        <f>IFERROR(VLOOKUP(B110,addresses!A$2:I$1997, 9, FALSE),"")</f>
        <v>800-972-3008</v>
      </c>
      <c r="I110" s="62" t="str">
        <f>VLOOKUP(IFERROR(VLOOKUP(B110, Weiss!A$1:L$399,12,FALSE),"NR"), RatingsLU!A$5:B$30, 2, FALSE)</f>
        <v>NR</v>
      </c>
      <c r="J110" s="62">
        <f>VLOOKUP(I110,RatingsLU!B$5:C$30,2,)</f>
        <v>13</v>
      </c>
      <c r="K110" s="62" t="str">
        <f>VLOOKUP(IFERROR(VLOOKUP(B110, Demotech!A$3:F$400, 6,FALSE), "NR"), RatingsLU!K$5:M$30, 2, FALSE)</f>
        <v>NR</v>
      </c>
      <c r="L110" s="62">
        <f>VLOOKUP(K110,RatingsLU!L$5:M$30,2,)</f>
        <v>7</v>
      </c>
      <c r="M110" s="62" t="str">
        <f>VLOOKUP(IFERROR(VLOOKUP(B110, AMBest!A$1:L$399,3,FALSE),"NR"), RatingsLU!F$5:G$100, 2, FALSE)</f>
        <v>A+</v>
      </c>
      <c r="N110" s="62">
        <f>VLOOKUP(M110, RatingsLU!G$5:H$100, 2, FALSE)</f>
        <v>3</v>
      </c>
      <c r="O110">
        <f>IFERROR(VLOOKUP(B110, '2015q2'!A$1:C$399,3,),0)</f>
        <v>320</v>
      </c>
      <c r="P110" t="str">
        <f t="shared" si="11"/>
        <v>320</v>
      </c>
      <c r="Q110">
        <f>IFERROR(VLOOKUP(B110, '2013q4'!A$1:C$399,3,),0)</f>
        <v>228</v>
      </c>
      <c r="R110">
        <f>IFERROR(VLOOKUP(B110, '2014q1'!A$1:C$399,3,),0)</f>
        <v>232</v>
      </c>
      <c r="S110">
        <f>IFERROR(VLOOKUP(B110, '2014q2'!A$1:C$399,3,),0)</f>
        <v>242</v>
      </c>
      <c r="T110">
        <f>IFERROR(VLOOKUP(B110, '2014q3'!A$1:C$399,3,),0)</f>
        <v>266</v>
      </c>
      <c r="U110">
        <f>IFERROR(VLOOKUP(B110, '2014q1'!A$1:C$399,3,),0)</f>
        <v>232</v>
      </c>
      <c r="V110">
        <f>IFERROR(VLOOKUP(B110, '2014q2'!A$1:C$399,3,),0)</f>
        <v>242</v>
      </c>
      <c r="W110">
        <f>IFERROR(VLOOKUP(B110, '2015q2'!A$1:C$399,3,),0)</f>
        <v>320</v>
      </c>
      <c r="X110" t="str">
        <f t="shared" si="6"/>
        <v>0</v>
      </c>
      <c r="Y110">
        <f>IFERROR(VLOOKUP(B110, 'c2013q4'!A$1:E$399,4,),0) + IFERROR(VLOOKUP(B110, 'c2014q1'!A$1:E$399,4,),0) + IFERROR(VLOOKUP(B110, 'c2014q2'!A$1:E$399,4,),0) + IFERROR(VLOOKUP(B110, 'c2014q3'!A$1:E$399,4,),0) + IFERROR(VLOOKUP(B110, 'c2014q4'!A$1:E$399,4,),0)</f>
        <v>0</v>
      </c>
      <c r="Z110">
        <f>IFERROR(VLOOKUP(B110, 'c2013q4'!A$1:E$399,4,),0)</f>
        <v>0</v>
      </c>
      <c r="AA110">
        <f>IFERROR(VLOOKUP(B110, 'c2014q1'!A$1:E$399,4,),0) + IFERROR(VLOOKUP(B110, 'c2014q2'!A$1:E$399,4,),0) + IFERROR(VLOOKUP(B110, 'c2014q3'!A$1:E$399,4,),0) + IFERROR(VLOOKUP(B110, 'c2014q4'!A$1:E$399,4,),0)</f>
        <v>0</v>
      </c>
      <c r="AB110" t="str">
        <f t="shared" si="7"/>
        <v>-</v>
      </c>
      <c r="AC110" t="str">
        <f t="shared" si="8"/>
        <v/>
      </c>
      <c r="AD110" s="62">
        <f t="shared" si="9"/>
        <v>0</v>
      </c>
      <c r="AE110" t="str">
        <f t="shared" si="10"/>
        <v>f</v>
      </c>
    </row>
    <row r="111" spans="1:31" x14ac:dyDescent="0.25">
      <c r="A111">
        <v>110</v>
      </c>
      <c r="B111" t="s">
        <v>307</v>
      </c>
      <c r="C111" t="str">
        <f>IFERROR(VLOOKUP(B111,addresses!A$2:I$1997, 3, FALSE), "")</f>
        <v>225 W. Washington Street, Suite 1800</v>
      </c>
      <c r="D111" t="str">
        <f>IFERROR(VLOOKUP(B111,addresses!A$2:I$1997, 5, FALSE), "")</f>
        <v>Chicago</v>
      </c>
      <c r="E111" t="str">
        <f>IFERROR(VLOOKUP(B111,addresses!A$2:I$1997, 7, FALSE),"")</f>
        <v>IL</v>
      </c>
      <c r="F111" t="str">
        <f>IFERROR(VLOOKUP(B111,addresses!A$2:I$1997, 8, FALSE),"")</f>
        <v>60606-3484</v>
      </c>
      <c r="G111" t="str">
        <f>IFERROR(VLOOKUP(B111,addresses!A$2:I$1997, 9, FALSE),"")</f>
        <v>312-224-3371</v>
      </c>
      <c r="I111" s="62" t="str">
        <f>VLOOKUP(IFERROR(VLOOKUP(B111, Weiss!A$1:L$399,12,FALSE),"NR"), RatingsLU!A$5:B$30, 2, FALSE)</f>
        <v>C</v>
      </c>
      <c r="J111" s="62">
        <f>VLOOKUP(I111,RatingsLU!B$5:C$30,2,)</f>
        <v>8</v>
      </c>
      <c r="K111" s="62" t="str">
        <f>VLOOKUP(IFERROR(VLOOKUP(B111, Demotech!A$3:F$400, 6,FALSE), "NR"), RatingsLU!K$5:M$30, 2, FALSE)</f>
        <v>NR</v>
      </c>
      <c r="L111" s="62">
        <f>VLOOKUP(K111,RatingsLU!L$5:M$30,2,)</f>
        <v>7</v>
      </c>
      <c r="M111" s="62" t="str">
        <f>VLOOKUP(IFERROR(VLOOKUP(B111, AMBest!A$1:L$399,3,FALSE),"NR"), RatingsLU!F$5:G$100, 2, FALSE)</f>
        <v>A+</v>
      </c>
      <c r="N111" s="62">
        <f>VLOOKUP(M111, RatingsLU!G$5:H$100, 2, FALSE)</f>
        <v>3</v>
      </c>
      <c r="O111">
        <f>IFERROR(VLOOKUP(B111, '2015q2'!A$1:C$399,3,),0)</f>
        <v>244</v>
      </c>
      <c r="P111" t="str">
        <f t="shared" si="11"/>
        <v>244</v>
      </c>
      <c r="Q111">
        <f>IFERROR(VLOOKUP(B111, '2013q4'!A$1:C$399,3,),0)</f>
        <v>298</v>
      </c>
      <c r="R111">
        <f>IFERROR(VLOOKUP(B111, '2014q1'!A$1:C$399,3,),0)</f>
        <v>280</v>
      </c>
      <c r="S111">
        <f>IFERROR(VLOOKUP(B111, '2014q2'!A$1:C$399,3,),0)</f>
        <v>274</v>
      </c>
      <c r="T111">
        <f>IFERROR(VLOOKUP(B111, '2014q3'!A$1:C$399,3,),0)</f>
        <v>269</v>
      </c>
      <c r="U111">
        <f>IFERROR(VLOOKUP(B111, '2014q1'!A$1:C$399,3,),0)</f>
        <v>280</v>
      </c>
      <c r="V111">
        <f>IFERROR(VLOOKUP(B111, '2014q2'!A$1:C$399,3,),0)</f>
        <v>274</v>
      </c>
      <c r="W111">
        <f>IFERROR(VLOOKUP(B111, '2015q2'!A$1:C$399,3,),0)</f>
        <v>244</v>
      </c>
      <c r="X111" t="str">
        <f t="shared" si="6"/>
        <v>0</v>
      </c>
      <c r="Y111">
        <f>IFERROR(VLOOKUP(B111, 'c2013q4'!A$1:E$399,4,),0) + IFERROR(VLOOKUP(B111, 'c2014q1'!A$1:E$399,4,),0) + IFERROR(VLOOKUP(B111, 'c2014q2'!A$1:E$399,4,),0) + IFERROR(VLOOKUP(B111, 'c2014q3'!A$1:E$399,4,),0) + IFERROR(VLOOKUP(B111, 'c2014q4'!A$1:E$399,4,),0)</f>
        <v>0</v>
      </c>
      <c r="Z111">
        <f>IFERROR(VLOOKUP(B111, 'c2013q4'!A$1:E$399,4,),0)</f>
        <v>0</v>
      </c>
      <c r="AA111">
        <f>IFERROR(VLOOKUP(B111, 'c2014q1'!A$1:E$399,4,),0) + IFERROR(VLOOKUP(B111, 'c2014q2'!A$1:E$399,4,),0) + IFERROR(VLOOKUP(B111, 'c2014q3'!A$1:E$399,4,),0) + IFERROR(VLOOKUP(B111, 'c2014q4'!A$1:E$399,4,),0)</f>
        <v>0</v>
      </c>
      <c r="AB111" t="str">
        <f t="shared" si="7"/>
        <v>-</v>
      </c>
      <c r="AC111" t="str">
        <f t="shared" si="8"/>
        <v/>
      </c>
      <c r="AD111" s="62">
        <f t="shared" si="9"/>
        <v>0</v>
      </c>
      <c r="AE111" t="str">
        <f t="shared" si="10"/>
        <v>f</v>
      </c>
    </row>
    <row r="112" spans="1:31" x14ac:dyDescent="0.25">
      <c r="A112">
        <v>111</v>
      </c>
      <c r="B112" t="s">
        <v>308</v>
      </c>
      <c r="C112" t="str">
        <f>IFERROR(VLOOKUP(B112,addresses!A$2:I$1997, 3, FALSE), "")</f>
        <v>702 Oberlin Road</v>
      </c>
      <c r="D112" t="str">
        <f>IFERROR(VLOOKUP(B112,addresses!A$2:I$1997, 5, FALSE), "")</f>
        <v>Raleigh</v>
      </c>
      <c r="E112" t="str">
        <f>IFERROR(VLOOKUP(B112,addresses!A$2:I$1997, 7, FALSE),"")</f>
        <v>NC</v>
      </c>
      <c r="F112">
        <f>IFERROR(VLOOKUP(B112,addresses!A$2:I$1997, 8, FALSE),"")</f>
        <v>27605</v>
      </c>
      <c r="G112" t="str">
        <f>IFERROR(VLOOKUP(B112,addresses!A$2:I$1997, 9, FALSE),"")</f>
        <v>919-833-1600</v>
      </c>
      <c r="I112" s="62" t="str">
        <f>VLOOKUP(IFERROR(VLOOKUP(B112, Weiss!A$1:L$399,12,FALSE),"NR"), RatingsLU!A$5:B$30, 2, FALSE)</f>
        <v>NR</v>
      </c>
      <c r="J112" s="62">
        <f>VLOOKUP(I112,RatingsLU!B$5:C$30,2,)</f>
        <v>13</v>
      </c>
      <c r="K112" s="62" t="str">
        <f>VLOOKUP(IFERROR(VLOOKUP(B112, Demotech!A$3:F$400, 6,FALSE), "NR"), RatingsLU!K$5:M$30, 2, FALSE)</f>
        <v>NR</v>
      </c>
      <c r="L112" s="62">
        <f>VLOOKUP(K112,RatingsLU!L$5:M$30,2,)</f>
        <v>7</v>
      </c>
      <c r="M112" s="62" t="str">
        <f>VLOOKUP(IFERROR(VLOOKUP(B112, AMBest!A$1:L$399,3,FALSE),"NR"), RatingsLU!F$5:G$100, 2, FALSE)</f>
        <v>NR</v>
      </c>
      <c r="N112" s="62">
        <f>VLOOKUP(M112, RatingsLU!G$5:H$100, 2, FALSE)</f>
        <v>33</v>
      </c>
      <c r="O112">
        <f>IFERROR(VLOOKUP(B112, '2015q2'!A$1:C$399,3,),0)</f>
        <v>229</v>
      </c>
      <c r="P112" t="str">
        <f t="shared" si="11"/>
        <v>229</v>
      </c>
      <c r="Q112">
        <f>IFERROR(VLOOKUP(B112, '2013q4'!A$1:C$399,3,),0)</f>
        <v>247</v>
      </c>
      <c r="R112">
        <f>IFERROR(VLOOKUP(B112, '2014q1'!A$1:C$399,3,),0)</f>
        <v>251</v>
      </c>
      <c r="S112">
        <f>IFERROR(VLOOKUP(B112, '2014q2'!A$1:C$399,3,),0)</f>
        <v>247</v>
      </c>
      <c r="T112">
        <f>IFERROR(VLOOKUP(B112, '2014q3'!A$1:C$399,3,),0)</f>
        <v>242</v>
      </c>
      <c r="U112">
        <f>IFERROR(VLOOKUP(B112, '2014q1'!A$1:C$399,3,),0)</f>
        <v>251</v>
      </c>
      <c r="V112">
        <f>IFERROR(VLOOKUP(B112, '2014q2'!A$1:C$399,3,),0)</f>
        <v>247</v>
      </c>
      <c r="W112">
        <f>IFERROR(VLOOKUP(B112, '2015q2'!A$1:C$399,3,),0)</f>
        <v>229</v>
      </c>
      <c r="X112" t="str">
        <f t="shared" si="6"/>
        <v>0</v>
      </c>
      <c r="Y112">
        <f>IFERROR(VLOOKUP(B112, 'c2013q4'!A$1:E$399,4,),0) + IFERROR(VLOOKUP(B112, 'c2014q1'!A$1:E$399,4,),0) + IFERROR(VLOOKUP(B112, 'c2014q2'!A$1:E$399,4,),0) + IFERROR(VLOOKUP(B112, 'c2014q3'!A$1:E$399,4,),0) + IFERROR(VLOOKUP(B112, 'c2014q4'!A$1:E$399,4,),0)</f>
        <v>0</v>
      </c>
      <c r="Z112">
        <f>IFERROR(VLOOKUP(B112, 'c2013q4'!A$1:E$399,4,),0)</f>
        <v>0</v>
      </c>
      <c r="AA112">
        <f>IFERROR(VLOOKUP(B112, 'c2014q1'!A$1:E$399,4,),0) + IFERROR(VLOOKUP(B112, 'c2014q2'!A$1:E$399,4,),0) + IFERROR(VLOOKUP(B112, 'c2014q3'!A$1:E$399,4,),0) + IFERROR(VLOOKUP(B112, 'c2014q4'!A$1:E$399,4,),0)</f>
        <v>0</v>
      </c>
      <c r="AB112" t="str">
        <f t="shared" si="7"/>
        <v>-</v>
      </c>
      <c r="AC112" t="str">
        <f t="shared" si="8"/>
        <v/>
      </c>
      <c r="AD112" s="62">
        <f t="shared" si="9"/>
        <v>0</v>
      </c>
      <c r="AE112" t="str">
        <f t="shared" si="10"/>
        <v>f</v>
      </c>
    </row>
    <row r="113" spans="1:31" x14ac:dyDescent="0.25">
      <c r="A113">
        <v>112</v>
      </c>
      <c r="B113" t="s">
        <v>309</v>
      </c>
      <c r="C113" t="str">
        <f>IFERROR(VLOOKUP(B113,addresses!A$2:I$1997, 3, FALSE), "")</f>
        <v>200 Hopmeadow Street</v>
      </c>
      <c r="D113" t="str">
        <f>IFERROR(VLOOKUP(B113,addresses!A$2:I$1997, 5, FALSE), "")</f>
        <v>Simsbury</v>
      </c>
      <c r="E113" t="str">
        <f>IFERROR(VLOOKUP(B113,addresses!A$2:I$1997, 7, FALSE),"")</f>
        <v>CT</v>
      </c>
      <c r="F113" t="str">
        <f>IFERROR(VLOOKUP(B113,addresses!A$2:I$1997, 8, FALSE),"")</f>
        <v>06089-9793</v>
      </c>
      <c r="G113" t="str">
        <f>IFERROR(VLOOKUP(B113,addresses!A$2:I$1997, 9, FALSE),"")</f>
        <v>800-451-6944</v>
      </c>
      <c r="I113" s="62" t="str">
        <f>VLOOKUP(IFERROR(VLOOKUP(B113, Weiss!A$1:L$399,12,FALSE),"NR"), RatingsLU!A$5:B$30, 2, FALSE)</f>
        <v>B</v>
      </c>
      <c r="J113" s="62">
        <f>VLOOKUP(I113,RatingsLU!B$5:C$30,2,)</f>
        <v>5</v>
      </c>
      <c r="K113" s="62" t="str">
        <f>VLOOKUP(IFERROR(VLOOKUP(B113, Demotech!A$3:F$400, 6,FALSE), "NR"), RatingsLU!K$5:M$30, 2, FALSE)</f>
        <v>NR</v>
      </c>
      <c r="L113" s="62">
        <f>VLOOKUP(K113,RatingsLU!L$5:M$30,2,)</f>
        <v>7</v>
      </c>
      <c r="M113" s="62" t="str">
        <f>VLOOKUP(IFERROR(VLOOKUP(B113, AMBest!A$1:L$399,3,FALSE),"NR"), RatingsLU!F$5:G$100, 2, FALSE)</f>
        <v>A+</v>
      </c>
      <c r="N113" s="62">
        <f>VLOOKUP(M113, RatingsLU!G$5:H$100, 2, FALSE)</f>
        <v>3</v>
      </c>
      <c r="O113">
        <f>IFERROR(VLOOKUP(B113, '2015q2'!A$1:C$399,3,),0)</f>
        <v>215</v>
      </c>
      <c r="P113" t="str">
        <f t="shared" si="11"/>
        <v>215</v>
      </c>
      <c r="Q113">
        <f>IFERROR(VLOOKUP(B113, '2013q4'!A$1:C$399,3,),0)</f>
        <v>256</v>
      </c>
      <c r="R113">
        <f>IFERROR(VLOOKUP(B113, '2014q1'!A$1:C$399,3,),0)</f>
        <v>248</v>
      </c>
      <c r="S113">
        <f>IFERROR(VLOOKUP(B113, '2014q2'!A$1:C$399,3,),0)</f>
        <v>240</v>
      </c>
      <c r="T113">
        <f>IFERROR(VLOOKUP(B113, '2014q3'!A$1:C$399,3,),0)</f>
        <v>233</v>
      </c>
      <c r="U113">
        <f>IFERROR(VLOOKUP(B113, '2014q1'!A$1:C$399,3,),0)</f>
        <v>248</v>
      </c>
      <c r="V113">
        <f>IFERROR(VLOOKUP(B113, '2014q2'!A$1:C$399,3,),0)</f>
        <v>240</v>
      </c>
      <c r="W113">
        <f>IFERROR(VLOOKUP(B113, '2015q2'!A$1:C$399,3,),0)</f>
        <v>215</v>
      </c>
      <c r="X113" t="str">
        <f t="shared" si="6"/>
        <v>8</v>
      </c>
      <c r="Y113">
        <f>IFERROR(VLOOKUP(B113, 'c2013q4'!A$1:E$399,4,),0) + IFERROR(VLOOKUP(B113, 'c2014q1'!A$1:E$399,4,),0) + IFERROR(VLOOKUP(B113, 'c2014q2'!A$1:E$399,4,),0) + IFERROR(VLOOKUP(B113, 'c2014q3'!A$1:E$399,4,),0) + IFERROR(VLOOKUP(B113, 'c2014q4'!A$1:E$399,4,),0)</f>
        <v>8</v>
      </c>
      <c r="Z113">
        <f>IFERROR(VLOOKUP(B113, 'c2013q4'!A$1:E$399,4,),0)</f>
        <v>8</v>
      </c>
      <c r="AA113">
        <f>IFERROR(VLOOKUP(B113, 'c2014q1'!A$1:E$399,4,),0) + IFERROR(VLOOKUP(B113, 'c2014q2'!A$1:E$399,4,),0) + IFERROR(VLOOKUP(B113, 'c2014q3'!A$1:E$399,4,),0) + IFERROR(VLOOKUP(B113, 'c2014q4'!A$1:E$399,4,),0)</f>
        <v>0</v>
      </c>
      <c r="AB113" t="str">
        <f t="shared" si="7"/>
        <v>-</v>
      </c>
      <c r="AC113" t="str">
        <f t="shared" si="8"/>
        <v/>
      </c>
      <c r="AD113" s="62">
        <f t="shared" si="9"/>
        <v>0</v>
      </c>
      <c r="AE113" t="str">
        <f t="shared" si="10"/>
        <v>f</v>
      </c>
    </row>
    <row r="114" spans="1:31" x14ac:dyDescent="0.25">
      <c r="A114">
        <v>113</v>
      </c>
      <c r="B114" t="s">
        <v>384</v>
      </c>
      <c r="C114" t="str">
        <f>IFERROR(VLOOKUP(B114,addresses!A$2:I$1997, 3, FALSE), "")</f>
        <v>6300 University Parkway</v>
      </c>
      <c r="D114" t="str">
        <f>IFERROR(VLOOKUP(B114,addresses!A$2:I$1997, 5, FALSE), "")</f>
        <v>Sarasota</v>
      </c>
      <c r="E114" t="str">
        <f>IFERROR(VLOOKUP(B114,addresses!A$2:I$1997, 7, FALSE),"")</f>
        <v>FL</v>
      </c>
      <c r="F114" t="str">
        <f>IFERROR(VLOOKUP(B114,addresses!A$2:I$1997, 8, FALSE),"")</f>
        <v>34240-8424</v>
      </c>
      <c r="G114" t="str">
        <f>IFERROR(VLOOKUP(B114,addresses!A$2:I$1997, 9, FALSE),"")</f>
        <v>800-226-3224-7632</v>
      </c>
      <c r="I114" s="62" t="str">
        <f>VLOOKUP(IFERROR(VLOOKUP(B114, Weiss!A$1:L$399,12,FALSE),"NR"), RatingsLU!A$5:B$30, 2, FALSE)</f>
        <v>NR</v>
      </c>
      <c r="J114" s="62">
        <f>VLOOKUP(I114,RatingsLU!B$5:C$30,2,)</f>
        <v>13</v>
      </c>
      <c r="K114" s="62" t="str">
        <f>VLOOKUP(IFERROR(VLOOKUP(B114, Demotech!A$3:F$400, 6,FALSE), "NR"), RatingsLU!K$5:M$30, 2, FALSE)</f>
        <v>NR</v>
      </c>
      <c r="L114" s="62">
        <f>VLOOKUP(K114,RatingsLU!L$5:M$30,2,)</f>
        <v>7</v>
      </c>
      <c r="M114" s="62" t="str">
        <f>VLOOKUP(IFERROR(VLOOKUP(B114, AMBest!A$1:L$399,3,FALSE),"NR"), RatingsLU!F$5:G$100, 2, FALSE)</f>
        <v>A</v>
      </c>
      <c r="N114" s="62">
        <f>VLOOKUP(M114, RatingsLU!G$5:H$100, 2, FALSE)</f>
        <v>5</v>
      </c>
      <c r="O114">
        <f>IFERROR(VLOOKUP(B114, '2015q2'!A$1:C$399,3,),0)</f>
        <v>207</v>
      </c>
      <c r="P114" t="str">
        <f t="shared" si="11"/>
        <v>207</v>
      </c>
      <c r="Q114">
        <f>IFERROR(VLOOKUP(B114, '2013q4'!A$1:C$399,3,),0)</f>
        <v>187</v>
      </c>
      <c r="R114">
        <f>IFERROR(VLOOKUP(B114, '2014q1'!A$1:C$399,3,),0)</f>
        <v>188</v>
      </c>
      <c r="S114">
        <f>IFERROR(VLOOKUP(B114, '2014q2'!A$1:C$399,3,),0)</f>
        <v>193</v>
      </c>
      <c r="T114">
        <f>IFERROR(VLOOKUP(B114, '2014q3'!A$1:C$399,3,),0)</f>
        <v>195</v>
      </c>
      <c r="U114">
        <f>IFERROR(VLOOKUP(B114, '2014q1'!A$1:C$399,3,),0)</f>
        <v>188</v>
      </c>
      <c r="V114">
        <f>IFERROR(VLOOKUP(B114, '2014q2'!A$1:C$399,3,),0)</f>
        <v>193</v>
      </c>
      <c r="W114">
        <f>IFERROR(VLOOKUP(B114, '2015q2'!A$1:C$399,3,),0)</f>
        <v>207</v>
      </c>
      <c r="X114" t="str">
        <f t="shared" si="6"/>
        <v>0</v>
      </c>
      <c r="Y114">
        <f>IFERROR(VLOOKUP(B114, 'c2013q4'!A$1:E$399,4,),0) + IFERROR(VLOOKUP(B114, 'c2014q1'!A$1:E$399,4,),0) + IFERROR(VLOOKUP(B114, 'c2014q2'!A$1:E$399,4,),0) + IFERROR(VLOOKUP(B114, 'c2014q3'!A$1:E$399,4,),0) + IFERROR(VLOOKUP(B114, 'c2014q4'!A$1:E$399,4,),0)</f>
        <v>0</v>
      </c>
      <c r="Z114">
        <f>IFERROR(VLOOKUP(B114, 'c2013q4'!A$1:E$399,4,),0)</f>
        <v>0</v>
      </c>
      <c r="AA114">
        <f>IFERROR(VLOOKUP(B114, 'c2014q1'!A$1:E$399,4,),0) + IFERROR(VLOOKUP(B114, 'c2014q2'!A$1:E$399,4,),0) + IFERROR(VLOOKUP(B114, 'c2014q3'!A$1:E$399,4,),0) + IFERROR(VLOOKUP(B114, 'c2014q4'!A$1:E$399,4,),0)</f>
        <v>0</v>
      </c>
      <c r="AB114" t="str">
        <f t="shared" si="7"/>
        <v>-</v>
      </c>
      <c r="AC114" t="str">
        <f t="shared" si="8"/>
        <v/>
      </c>
      <c r="AD114" s="62">
        <f t="shared" si="9"/>
        <v>0</v>
      </c>
      <c r="AE114" t="str">
        <f t="shared" si="10"/>
        <v>f</v>
      </c>
    </row>
    <row r="115" spans="1:31" x14ac:dyDescent="0.25">
      <c r="A115">
        <v>114</v>
      </c>
      <c r="B115" t="s">
        <v>310</v>
      </c>
      <c r="C115" t="str">
        <f>IFERROR(VLOOKUP(B115,addresses!A$2:I$1997, 3, FALSE), "")</f>
        <v>Judith M. Calihan, 436 Walnut Street,            P</v>
      </c>
      <c r="D115" t="str">
        <f>IFERROR(VLOOKUP(B115,addresses!A$2:I$1997, 5, FALSE), "")</f>
        <v>Philadelphia</v>
      </c>
      <c r="E115" t="str">
        <f>IFERROR(VLOOKUP(B115,addresses!A$2:I$1997, 7, FALSE),"")</f>
        <v>PA</v>
      </c>
      <c r="F115">
        <f>IFERROR(VLOOKUP(B115,addresses!A$2:I$1997, 8, FALSE),"")</f>
        <v>19106</v>
      </c>
      <c r="G115" t="str">
        <f>IFERROR(VLOOKUP(B115,addresses!A$2:I$1997, 9, FALSE),"")</f>
        <v>215-640-4555</v>
      </c>
      <c r="I115" s="62" t="str">
        <f>VLOOKUP(IFERROR(VLOOKUP(B115, Weiss!A$1:L$399,12,FALSE),"NR"), RatingsLU!A$5:B$30, 2, FALSE)</f>
        <v>NR</v>
      </c>
      <c r="J115" s="62">
        <f>VLOOKUP(I115,RatingsLU!B$5:C$30,2,)</f>
        <v>13</v>
      </c>
      <c r="K115" s="62" t="str">
        <f>VLOOKUP(IFERROR(VLOOKUP(B115, Demotech!A$3:F$400, 6,FALSE), "NR"), RatingsLU!K$5:M$30, 2, FALSE)</f>
        <v>NR</v>
      </c>
      <c r="L115" s="62">
        <f>VLOOKUP(K115,RatingsLU!L$5:M$30,2,)</f>
        <v>7</v>
      </c>
      <c r="M115" s="62" t="str">
        <f>VLOOKUP(IFERROR(VLOOKUP(B115, AMBest!A$1:L$399,3,FALSE),"NR"), RatingsLU!F$5:G$100, 2, FALSE)</f>
        <v>A++ u*</v>
      </c>
      <c r="N115" s="62">
        <f>VLOOKUP(M115, RatingsLU!G$5:H$100, 2, FALSE)</f>
        <v>2</v>
      </c>
      <c r="O115">
        <f>IFERROR(VLOOKUP(B115, '2015q2'!A$1:C$399,3,),0)</f>
        <v>207</v>
      </c>
      <c r="P115" t="str">
        <f t="shared" si="11"/>
        <v>207</v>
      </c>
      <c r="Q115">
        <f>IFERROR(VLOOKUP(B115, '2013q4'!A$1:C$399,3,),0)</f>
        <v>252</v>
      </c>
      <c r="R115">
        <f>IFERROR(VLOOKUP(B115, '2014q1'!A$1:C$399,3,),0)</f>
        <v>247</v>
      </c>
      <c r="S115">
        <f>IFERROR(VLOOKUP(B115, '2014q2'!A$1:C$399,3,),0)</f>
        <v>240</v>
      </c>
      <c r="T115">
        <f>IFERROR(VLOOKUP(B115, '2014q3'!A$1:C$399,3,),0)</f>
        <v>228</v>
      </c>
      <c r="U115">
        <f>IFERROR(VLOOKUP(B115, '2014q1'!A$1:C$399,3,),0)</f>
        <v>247</v>
      </c>
      <c r="V115">
        <f>IFERROR(VLOOKUP(B115, '2014q2'!A$1:C$399,3,),0)</f>
        <v>240</v>
      </c>
      <c r="W115">
        <f>IFERROR(VLOOKUP(B115, '2015q2'!A$1:C$399,3,),0)</f>
        <v>207</v>
      </c>
      <c r="X115" t="str">
        <f t="shared" si="6"/>
        <v>0</v>
      </c>
      <c r="Y115">
        <f>IFERROR(VLOOKUP(B115, 'c2013q4'!A$1:E$399,4,),0) + IFERROR(VLOOKUP(B115, 'c2014q1'!A$1:E$399,4,),0) + IFERROR(VLOOKUP(B115, 'c2014q2'!A$1:E$399,4,),0) + IFERROR(VLOOKUP(B115, 'c2014q3'!A$1:E$399,4,),0) + IFERROR(VLOOKUP(B115, 'c2014q4'!A$1:E$399,4,),0)</f>
        <v>0</v>
      </c>
      <c r="Z115">
        <f>IFERROR(VLOOKUP(B115, 'c2013q4'!A$1:E$399,4,),0)</f>
        <v>0</v>
      </c>
      <c r="AA115">
        <f>IFERROR(VLOOKUP(B115, 'c2014q1'!A$1:E$399,4,),0) + IFERROR(VLOOKUP(B115, 'c2014q2'!A$1:E$399,4,),0) + IFERROR(VLOOKUP(B115, 'c2014q3'!A$1:E$399,4,),0) + IFERROR(VLOOKUP(B115, 'c2014q4'!A$1:E$399,4,),0)</f>
        <v>0</v>
      </c>
      <c r="AB115" t="str">
        <f t="shared" si="7"/>
        <v>-</v>
      </c>
      <c r="AC115" t="str">
        <f t="shared" si="8"/>
        <v/>
      </c>
      <c r="AD115" s="62">
        <f t="shared" si="9"/>
        <v>0</v>
      </c>
      <c r="AE115" t="str">
        <f t="shared" si="10"/>
        <v>f</v>
      </c>
    </row>
    <row r="116" spans="1:31" x14ac:dyDescent="0.25">
      <c r="A116">
        <v>115</v>
      </c>
      <c r="B116" t="s">
        <v>311</v>
      </c>
      <c r="C116" t="str">
        <f>IFERROR(VLOOKUP(B116,addresses!A$2:I$1997, 3, FALSE), "")</f>
        <v>6200 South Gilmore Road</v>
      </c>
      <c r="D116" t="str">
        <f>IFERROR(VLOOKUP(B116,addresses!A$2:I$1997, 5, FALSE), "")</f>
        <v>Fairfield</v>
      </c>
      <c r="E116" t="str">
        <f>IFERROR(VLOOKUP(B116,addresses!A$2:I$1997, 7, FALSE),"")</f>
        <v>OH</v>
      </c>
      <c r="F116" t="str">
        <f>IFERROR(VLOOKUP(B116,addresses!A$2:I$1997, 8, FALSE),"")</f>
        <v>45014-5141</v>
      </c>
      <c r="G116" t="str">
        <f>IFERROR(VLOOKUP(B116,addresses!A$2:I$1997, 9, FALSE),"")</f>
        <v>513-870-2000-4414</v>
      </c>
      <c r="I116" s="62" t="str">
        <f>VLOOKUP(IFERROR(VLOOKUP(B116, Weiss!A$1:L$399,12,FALSE),"NR"), RatingsLU!A$5:B$30, 2, FALSE)</f>
        <v>NR</v>
      </c>
      <c r="J116" s="62">
        <f>VLOOKUP(I116,RatingsLU!B$5:C$30,2,)</f>
        <v>13</v>
      </c>
      <c r="K116" s="62" t="str">
        <f>VLOOKUP(IFERROR(VLOOKUP(B116, Demotech!A$3:F$400, 6,FALSE), "NR"), RatingsLU!K$5:M$30, 2, FALSE)</f>
        <v>NR</v>
      </c>
      <c r="L116" s="62">
        <f>VLOOKUP(K116,RatingsLU!L$5:M$30,2,)</f>
        <v>7</v>
      </c>
      <c r="M116" s="62" t="str">
        <f>VLOOKUP(IFERROR(VLOOKUP(B116, AMBest!A$1:L$399,3,FALSE),"NR"), RatingsLU!F$5:G$100, 2, FALSE)</f>
        <v>NR</v>
      </c>
      <c r="N116" s="62">
        <f>VLOOKUP(M116, RatingsLU!G$5:H$100, 2, FALSE)</f>
        <v>33</v>
      </c>
      <c r="O116">
        <f>IFERROR(VLOOKUP(B116, '2015q2'!A$1:C$399,3,),0)</f>
        <v>186</v>
      </c>
      <c r="P116" t="str">
        <f t="shared" si="11"/>
        <v>186</v>
      </c>
      <c r="Q116">
        <f>IFERROR(VLOOKUP(B116, '2013q4'!A$1:C$399,3,),0)</f>
        <v>134</v>
      </c>
      <c r="R116">
        <f>IFERROR(VLOOKUP(B116, '2014q1'!A$1:C$399,3,),0)</f>
        <v>150</v>
      </c>
      <c r="S116">
        <f>IFERROR(VLOOKUP(B116, '2014q2'!A$1:C$399,3,),0)</f>
        <v>160</v>
      </c>
      <c r="T116">
        <f>IFERROR(VLOOKUP(B116, '2014q3'!A$1:C$399,3,),0)</f>
        <v>163</v>
      </c>
      <c r="U116">
        <f>IFERROR(VLOOKUP(B116, '2014q1'!A$1:C$399,3,),0)</f>
        <v>150</v>
      </c>
      <c r="V116">
        <f>IFERROR(VLOOKUP(B116, '2014q2'!A$1:C$399,3,),0)</f>
        <v>160</v>
      </c>
      <c r="W116">
        <f>IFERROR(VLOOKUP(B116, '2015q2'!A$1:C$399,3,),0)</f>
        <v>186</v>
      </c>
      <c r="X116" t="str">
        <f t="shared" si="6"/>
        <v>0</v>
      </c>
      <c r="Y116">
        <f>IFERROR(VLOOKUP(B116, 'c2013q4'!A$1:E$399,4,),0) + IFERROR(VLOOKUP(B116, 'c2014q1'!A$1:E$399,4,),0) + IFERROR(VLOOKUP(B116, 'c2014q2'!A$1:E$399,4,),0) + IFERROR(VLOOKUP(B116, 'c2014q3'!A$1:E$399,4,),0) + IFERROR(VLOOKUP(B116, 'c2014q4'!A$1:E$399,4,),0)</f>
        <v>0</v>
      </c>
      <c r="Z116">
        <f>IFERROR(VLOOKUP(B116, 'c2013q4'!A$1:E$399,4,),0)</f>
        <v>0</v>
      </c>
      <c r="AA116">
        <f>IFERROR(VLOOKUP(B116, 'c2014q1'!A$1:E$399,4,),0) + IFERROR(VLOOKUP(B116, 'c2014q2'!A$1:E$399,4,),0) + IFERROR(VLOOKUP(B116, 'c2014q3'!A$1:E$399,4,),0) + IFERROR(VLOOKUP(B116, 'c2014q4'!A$1:E$399,4,),0)</f>
        <v>0</v>
      </c>
      <c r="AB116" t="str">
        <f t="shared" si="7"/>
        <v>-</v>
      </c>
      <c r="AC116" t="str">
        <f t="shared" si="8"/>
        <v/>
      </c>
      <c r="AD116" s="62">
        <f t="shared" si="9"/>
        <v>0</v>
      </c>
      <c r="AE116" t="str">
        <f t="shared" si="10"/>
        <v>f</v>
      </c>
    </row>
    <row r="117" spans="1:31" x14ac:dyDescent="0.25">
      <c r="A117">
        <v>116</v>
      </c>
      <c r="B117" t="s">
        <v>312</v>
      </c>
      <c r="C117" t="str">
        <f>IFERROR(VLOOKUP(B117,addresses!A$2:I$1997, 3, FALSE), "")</f>
        <v>440 Lincoln Street</v>
      </c>
      <c r="D117" t="str">
        <f>IFERROR(VLOOKUP(B117,addresses!A$2:I$1997, 5, FALSE), "")</f>
        <v>Worcester</v>
      </c>
      <c r="E117" t="str">
        <f>IFERROR(VLOOKUP(B117,addresses!A$2:I$1997, 7, FALSE),"")</f>
        <v>MA</v>
      </c>
      <c r="F117" t="str">
        <f>IFERROR(VLOOKUP(B117,addresses!A$2:I$1997, 8, FALSE),"")</f>
        <v>01653-0002</v>
      </c>
      <c r="G117" t="str">
        <f>IFERROR(VLOOKUP(B117,addresses!A$2:I$1997, 9, FALSE),"")</f>
        <v>508-853-7200-8553955</v>
      </c>
      <c r="I117" s="62" t="str">
        <f>VLOOKUP(IFERROR(VLOOKUP(B117, Weiss!A$1:L$399,12,FALSE),"NR"), RatingsLU!A$5:B$30, 2, FALSE)</f>
        <v>NR</v>
      </c>
      <c r="J117" s="62">
        <f>VLOOKUP(I117,RatingsLU!B$5:C$30,2,)</f>
        <v>13</v>
      </c>
      <c r="K117" s="62" t="str">
        <f>VLOOKUP(IFERROR(VLOOKUP(B117, Demotech!A$3:F$400, 6,FALSE), "NR"), RatingsLU!K$5:M$30, 2, FALSE)</f>
        <v>NR</v>
      </c>
      <c r="L117" s="62">
        <f>VLOOKUP(K117,RatingsLU!L$5:M$30,2,)</f>
        <v>7</v>
      </c>
      <c r="M117" s="62" t="str">
        <f>VLOOKUP(IFERROR(VLOOKUP(B117, AMBest!A$1:L$399,3,FALSE),"NR"), RatingsLU!F$5:G$100, 2, FALSE)</f>
        <v>NR</v>
      </c>
      <c r="N117" s="62">
        <f>VLOOKUP(M117, RatingsLU!G$5:H$100, 2, FALSE)</f>
        <v>33</v>
      </c>
      <c r="O117">
        <f>IFERROR(VLOOKUP(B117, '2015q2'!A$1:C$399,3,),0)</f>
        <v>176</v>
      </c>
      <c r="P117" t="str">
        <f t="shared" si="11"/>
        <v>176</v>
      </c>
      <c r="Q117">
        <f>IFERROR(VLOOKUP(B117, '2013q4'!A$1:C$399,3,),0)</f>
        <v>179</v>
      </c>
      <c r="R117">
        <f>IFERROR(VLOOKUP(B117, '2014q1'!A$1:C$399,3,),0)</f>
        <v>172</v>
      </c>
      <c r="S117">
        <f>IFERROR(VLOOKUP(B117, '2014q2'!A$1:C$399,3,),0)</f>
        <v>173</v>
      </c>
      <c r="T117">
        <f>IFERROR(VLOOKUP(B117, '2014q3'!A$1:C$399,3,),0)</f>
        <v>173</v>
      </c>
      <c r="U117">
        <f>IFERROR(VLOOKUP(B117, '2014q1'!A$1:C$399,3,),0)</f>
        <v>172</v>
      </c>
      <c r="V117">
        <f>IFERROR(VLOOKUP(B117, '2014q2'!A$1:C$399,3,),0)</f>
        <v>173</v>
      </c>
      <c r="W117">
        <f>IFERROR(VLOOKUP(B117, '2015q2'!A$1:C$399,3,),0)</f>
        <v>176</v>
      </c>
      <c r="X117" t="str">
        <f t="shared" si="6"/>
        <v>0</v>
      </c>
      <c r="Y117">
        <f>IFERROR(VLOOKUP(B117, 'c2013q4'!A$1:E$399,4,),0) + IFERROR(VLOOKUP(B117, 'c2014q1'!A$1:E$399,4,),0) + IFERROR(VLOOKUP(B117, 'c2014q2'!A$1:E$399,4,),0) + IFERROR(VLOOKUP(B117, 'c2014q3'!A$1:E$399,4,),0) + IFERROR(VLOOKUP(B117, 'c2014q4'!A$1:E$399,4,),0)</f>
        <v>0</v>
      </c>
      <c r="Z117">
        <f>IFERROR(VLOOKUP(B117, 'c2013q4'!A$1:E$399,4,),0)</f>
        <v>0</v>
      </c>
      <c r="AA117">
        <f>IFERROR(VLOOKUP(B117, 'c2014q1'!A$1:E$399,4,),0) + IFERROR(VLOOKUP(B117, 'c2014q2'!A$1:E$399,4,),0) + IFERROR(VLOOKUP(B117, 'c2014q3'!A$1:E$399,4,),0) + IFERROR(VLOOKUP(B117, 'c2014q4'!A$1:E$399,4,),0)</f>
        <v>0</v>
      </c>
      <c r="AB117" t="str">
        <f t="shared" si="7"/>
        <v>-</v>
      </c>
      <c r="AC117" t="str">
        <f t="shared" si="8"/>
        <v/>
      </c>
      <c r="AD117" s="62">
        <f t="shared" si="9"/>
        <v>0</v>
      </c>
      <c r="AE117" t="str">
        <f t="shared" si="10"/>
        <v>f</v>
      </c>
    </row>
    <row r="118" spans="1:31" x14ac:dyDescent="0.25">
      <c r="A118">
        <v>117</v>
      </c>
      <c r="B118" t="s">
        <v>313</v>
      </c>
      <c r="C118" t="str">
        <f>IFERROR(VLOOKUP(B118,addresses!A$2:I$1997, 3, FALSE), "")</f>
        <v>202 Hall'S Mill Road</v>
      </c>
      <c r="D118" t="str">
        <f>IFERROR(VLOOKUP(B118,addresses!A$2:I$1997, 5, FALSE), "")</f>
        <v>Whitehou</v>
      </c>
      <c r="E118" t="str">
        <f>IFERROR(VLOOKUP(B118,addresses!A$2:I$1997, 7, FALSE),"")</f>
        <v>NJ</v>
      </c>
      <c r="F118">
        <f>IFERROR(VLOOKUP(B118,addresses!A$2:I$1997, 8, FALSE),"")</f>
        <v>8889</v>
      </c>
      <c r="G118" t="str">
        <f>IFERROR(VLOOKUP(B118,addresses!A$2:I$1997, 9, FALSE),"")</f>
        <v>908-572-5343</v>
      </c>
      <c r="I118" s="62" t="str">
        <f>VLOOKUP(IFERROR(VLOOKUP(B118, Weiss!A$1:L$399,12,FALSE),"NR"), RatingsLU!A$5:B$30, 2, FALSE)</f>
        <v>B</v>
      </c>
      <c r="J118" s="62">
        <f>VLOOKUP(I118,RatingsLU!B$5:C$30,2,)</f>
        <v>5</v>
      </c>
      <c r="K118" s="62" t="str">
        <f>VLOOKUP(IFERROR(VLOOKUP(B118, Demotech!A$3:F$400, 6,FALSE), "NR"), RatingsLU!K$5:M$30, 2, FALSE)</f>
        <v>NR</v>
      </c>
      <c r="L118" s="62">
        <f>VLOOKUP(K118,RatingsLU!L$5:M$30,2,)</f>
        <v>7</v>
      </c>
      <c r="M118" s="62" t="str">
        <f>VLOOKUP(IFERROR(VLOOKUP(B118, AMBest!A$1:L$399,3,FALSE),"NR"), RatingsLU!F$5:G$100, 2, FALSE)</f>
        <v>A++ u*</v>
      </c>
      <c r="N118" s="62">
        <f>VLOOKUP(M118, RatingsLU!G$5:H$100, 2, FALSE)</f>
        <v>2</v>
      </c>
      <c r="O118">
        <f>IFERROR(VLOOKUP(B118, '2015q2'!A$1:C$399,3,),0)</f>
        <v>173</v>
      </c>
      <c r="P118" t="str">
        <f t="shared" si="11"/>
        <v>173</v>
      </c>
      <c r="Q118">
        <f>IFERROR(VLOOKUP(B118, '2013q4'!A$1:C$399,3,),0)</f>
        <v>198</v>
      </c>
      <c r="R118">
        <f>IFERROR(VLOOKUP(B118, '2014q1'!A$1:C$399,3,),0)</f>
        <v>190</v>
      </c>
      <c r="S118">
        <f>IFERROR(VLOOKUP(B118, '2014q2'!A$1:C$399,3,),0)</f>
        <v>182</v>
      </c>
      <c r="T118">
        <f>IFERROR(VLOOKUP(B118, '2014q3'!A$1:C$399,3,),0)</f>
        <v>181</v>
      </c>
      <c r="U118">
        <f>IFERROR(VLOOKUP(B118, '2014q1'!A$1:C$399,3,),0)</f>
        <v>190</v>
      </c>
      <c r="V118">
        <f>IFERROR(VLOOKUP(B118, '2014q2'!A$1:C$399,3,),0)</f>
        <v>182</v>
      </c>
      <c r="W118">
        <f>IFERROR(VLOOKUP(B118, '2015q2'!A$1:C$399,3,),0)</f>
        <v>173</v>
      </c>
      <c r="X118" t="str">
        <f t="shared" si="6"/>
        <v>0</v>
      </c>
      <c r="Y118">
        <f>IFERROR(VLOOKUP(B118, 'c2013q4'!A$1:E$399,4,),0) + IFERROR(VLOOKUP(B118, 'c2014q1'!A$1:E$399,4,),0) + IFERROR(VLOOKUP(B118, 'c2014q2'!A$1:E$399,4,),0) + IFERROR(VLOOKUP(B118, 'c2014q3'!A$1:E$399,4,),0) + IFERROR(VLOOKUP(B118, 'c2014q4'!A$1:E$399,4,),0)</f>
        <v>0</v>
      </c>
      <c r="Z118">
        <f>IFERROR(VLOOKUP(B118, 'c2013q4'!A$1:E$399,4,),0)</f>
        <v>0</v>
      </c>
      <c r="AA118">
        <f>IFERROR(VLOOKUP(B118, 'c2014q1'!A$1:E$399,4,),0) + IFERROR(VLOOKUP(B118, 'c2014q2'!A$1:E$399,4,),0) + IFERROR(VLOOKUP(B118, 'c2014q3'!A$1:E$399,4,),0) + IFERROR(VLOOKUP(B118, 'c2014q4'!A$1:E$399,4,),0)</f>
        <v>0</v>
      </c>
      <c r="AB118" t="str">
        <f t="shared" si="7"/>
        <v>-</v>
      </c>
      <c r="AC118" t="str">
        <f t="shared" si="8"/>
        <v/>
      </c>
      <c r="AD118" s="62">
        <f t="shared" si="9"/>
        <v>0</v>
      </c>
      <c r="AE118" t="str">
        <f t="shared" si="10"/>
        <v>f</v>
      </c>
    </row>
    <row r="119" spans="1:31" x14ac:dyDescent="0.25">
      <c r="A119">
        <v>118</v>
      </c>
      <c r="B119" t="s">
        <v>314</v>
      </c>
      <c r="C119" t="str">
        <f>IFERROR(VLOOKUP(B119,addresses!A$2:I$1997, 3, FALSE), "")</f>
        <v>One Tower Square, Ms08A</v>
      </c>
      <c r="D119" t="str">
        <f>IFERROR(VLOOKUP(B119,addresses!A$2:I$1997, 5, FALSE), "")</f>
        <v>Hartford</v>
      </c>
      <c r="E119" t="str">
        <f>IFERROR(VLOOKUP(B119,addresses!A$2:I$1997, 7, FALSE),"")</f>
        <v>CT</v>
      </c>
      <c r="F119">
        <f>IFERROR(VLOOKUP(B119,addresses!A$2:I$1997, 8, FALSE),"")</f>
        <v>6183</v>
      </c>
      <c r="G119" t="str">
        <f>IFERROR(VLOOKUP(B119,addresses!A$2:I$1997, 9, FALSE),"")</f>
        <v>860-277-1248</v>
      </c>
      <c r="I119" s="62" t="str">
        <f>VLOOKUP(IFERROR(VLOOKUP(B119, Weiss!A$1:L$399,12,FALSE),"NR"), RatingsLU!A$5:B$30, 2, FALSE)</f>
        <v>NR</v>
      </c>
      <c r="J119" s="62">
        <f>VLOOKUP(I119,RatingsLU!B$5:C$30,2,)</f>
        <v>13</v>
      </c>
      <c r="K119" s="62" t="str">
        <f>VLOOKUP(IFERROR(VLOOKUP(B119, Demotech!A$3:F$400, 6,FALSE), "NR"), RatingsLU!K$5:M$30, 2, FALSE)</f>
        <v>NR</v>
      </c>
      <c r="L119" s="62">
        <f>VLOOKUP(K119,RatingsLU!L$5:M$30,2,)</f>
        <v>7</v>
      </c>
      <c r="M119" s="62" t="str">
        <f>VLOOKUP(IFERROR(VLOOKUP(B119, AMBest!A$1:L$399,3,FALSE),"NR"), RatingsLU!F$5:G$100, 2, FALSE)</f>
        <v>A++</v>
      </c>
      <c r="N119" s="62">
        <f>VLOOKUP(M119, RatingsLU!G$5:H$100, 2, FALSE)</f>
        <v>1</v>
      </c>
      <c r="O119">
        <f>IFERROR(VLOOKUP(B119, '2015q2'!A$1:C$399,3,),0)</f>
        <v>165</v>
      </c>
      <c r="P119" t="str">
        <f t="shared" si="11"/>
        <v>165</v>
      </c>
      <c r="Q119">
        <f>IFERROR(VLOOKUP(B119, '2013q4'!A$1:C$399,3,),0)</f>
        <v>149</v>
      </c>
      <c r="R119">
        <f>IFERROR(VLOOKUP(B119, '2014q1'!A$1:C$399,3,),0)</f>
        <v>145</v>
      </c>
      <c r="S119">
        <f>IFERROR(VLOOKUP(B119, '2014q2'!A$1:C$399,3,),0)</f>
        <v>148</v>
      </c>
      <c r="T119">
        <f>IFERROR(VLOOKUP(B119, '2014q3'!A$1:C$399,3,),0)</f>
        <v>156</v>
      </c>
      <c r="U119">
        <f>IFERROR(VLOOKUP(B119, '2014q1'!A$1:C$399,3,),0)</f>
        <v>145</v>
      </c>
      <c r="V119">
        <f>IFERROR(VLOOKUP(B119, '2014q2'!A$1:C$399,3,),0)</f>
        <v>148</v>
      </c>
      <c r="W119">
        <f>IFERROR(VLOOKUP(B119, '2015q2'!A$1:C$399,3,),0)</f>
        <v>165</v>
      </c>
      <c r="X119" t="str">
        <f t="shared" si="6"/>
        <v>0</v>
      </c>
      <c r="Y119">
        <f>IFERROR(VLOOKUP(B119, 'c2013q4'!A$1:E$399,4,),0) + IFERROR(VLOOKUP(B119, 'c2014q1'!A$1:E$399,4,),0) + IFERROR(VLOOKUP(B119, 'c2014q2'!A$1:E$399,4,),0) + IFERROR(VLOOKUP(B119, 'c2014q3'!A$1:E$399,4,),0) + IFERROR(VLOOKUP(B119, 'c2014q4'!A$1:E$399,4,),0)</f>
        <v>0</v>
      </c>
      <c r="Z119">
        <f>IFERROR(VLOOKUP(B119, 'c2013q4'!A$1:E$399,4,),0)</f>
        <v>0</v>
      </c>
      <c r="AA119">
        <f>IFERROR(VLOOKUP(B119, 'c2014q1'!A$1:E$399,4,),0) + IFERROR(VLOOKUP(B119, 'c2014q2'!A$1:E$399,4,),0) + IFERROR(VLOOKUP(B119, 'c2014q3'!A$1:E$399,4,),0) + IFERROR(VLOOKUP(B119, 'c2014q4'!A$1:E$399,4,),0)</f>
        <v>0</v>
      </c>
      <c r="AB119" t="str">
        <f t="shared" si="7"/>
        <v>-</v>
      </c>
      <c r="AC119" t="str">
        <f t="shared" si="8"/>
        <v/>
      </c>
      <c r="AD119" s="62">
        <f t="shared" si="9"/>
        <v>0</v>
      </c>
      <c r="AE119" t="str">
        <f t="shared" si="10"/>
        <v>f</v>
      </c>
    </row>
    <row r="120" spans="1:31" x14ac:dyDescent="0.25">
      <c r="A120">
        <v>119</v>
      </c>
      <c r="B120" t="s">
        <v>315</v>
      </c>
      <c r="C120" t="str">
        <f>IFERROR(VLOOKUP(B120,addresses!A$2:I$1997, 3, FALSE), "")</f>
        <v>14050 Nw 14Th Street, Suite 180</v>
      </c>
      <c r="D120" t="str">
        <f>IFERROR(VLOOKUP(B120,addresses!A$2:I$1997, 5, FALSE), "")</f>
        <v>Sunrise</v>
      </c>
      <c r="E120" t="str">
        <f>IFERROR(VLOOKUP(B120,addresses!A$2:I$1997, 7, FALSE),"")</f>
        <v>FL</v>
      </c>
      <c r="F120">
        <f>IFERROR(VLOOKUP(B120,addresses!A$2:I$1997, 8, FALSE),"")</f>
        <v>33323</v>
      </c>
      <c r="G120" t="str">
        <f>IFERROR(VLOOKUP(B120,addresses!A$2:I$1997, 9, FALSE),"")</f>
        <v>800-293-2532</v>
      </c>
      <c r="I120" s="62" t="str">
        <f>VLOOKUP(IFERROR(VLOOKUP(B120, Weiss!A$1:L$399,12,FALSE),"NR"), RatingsLU!A$5:B$30, 2, FALSE)</f>
        <v>NR</v>
      </c>
      <c r="J120" s="62">
        <f>VLOOKUP(I120,RatingsLU!B$5:C$30,2,)</f>
        <v>13</v>
      </c>
      <c r="K120" s="62" t="str">
        <f>VLOOKUP(IFERROR(VLOOKUP(B120, Demotech!A$3:F$400, 6,FALSE), "NR"), RatingsLU!K$5:M$30, 2, FALSE)</f>
        <v>A</v>
      </c>
      <c r="L120" s="62">
        <f>VLOOKUP(K120,RatingsLU!L$5:M$30,2,)</f>
        <v>3</v>
      </c>
      <c r="M120" s="62" t="str">
        <f>VLOOKUP(IFERROR(VLOOKUP(B120, AMBest!A$1:L$399,3,FALSE),"NR"), RatingsLU!F$5:G$100, 2, FALSE)</f>
        <v>NR</v>
      </c>
      <c r="N120" s="62">
        <f>VLOOKUP(M120, RatingsLU!G$5:H$100, 2, FALSE)</f>
        <v>33</v>
      </c>
      <c r="O120">
        <f>IFERROR(VLOOKUP(B120, '2015q2'!A$1:C$399,3,),0)</f>
        <v>163</v>
      </c>
      <c r="P120" t="str">
        <f t="shared" si="11"/>
        <v>163</v>
      </c>
      <c r="Q120">
        <f>IFERROR(VLOOKUP(B120, '2013q4'!A$1:C$399,3,),0)</f>
        <v>0</v>
      </c>
      <c r="R120">
        <f>IFERROR(VLOOKUP(B120, '2014q1'!A$1:C$399,3,),0)</f>
        <v>0</v>
      </c>
      <c r="S120">
        <f>IFERROR(VLOOKUP(B120, '2014q2'!A$1:C$399,3,),0)</f>
        <v>0</v>
      </c>
      <c r="T120">
        <f>IFERROR(VLOOKUP(B120, '2014q3'!A$1:C$399,3,),0)</f>
        <v>0</v>
      </c>
      <c r="U120">
        <f>IFERROR(VLOOKUP(B120, '2014q1'!A$1:C$399,3,),0)</f>
        <v>0</v>
      </c>
      <c r="V120">
        <f>IFERROR(VLOOKUP(B120, '2014q2'!A$1:C$399,3,),0)</f>
        <v>0</v>
      </c>
      <c r="W120">
        <f>IFERROR(VLOOKUP(B120, '2015q2'!A$1:C$399,3,),0)</f>
        <v>163</v>
      </c>
      <c r="X120" t="str">
        <f t="shared" si="6"/>
        <v>0</v>
      </c>
      <c r="Y120">
        <f>IFERROR(VLOOKUP(B120, 'c2013q4'!A$1:E$399,4,),0) + IFERROR(VLOOKUP(B120, 'c2014q1'!A$1:E$399,4,),0) + IFERROR(VLOOKUP(B120, 'c2014q2'!A$1:E$399,4,),0) + IFERROR(VLOOKUP(B120, 'c2014q3'!A$1:E$399,4,),0) + IFERROR(VLOOKUP(B120, 'c2014q4'!A$1:E$399,4,),0)</f>
        <v>0</v>
      </c>
      <c r="Z120">
        <f>IFERROR(VLOOKUP(B120, 'c2013q4'!A$1:E$399,4,),0)</f>
        <v>0</v>
      </c>
      <c r="AA120">
        <f>IFERROR(VLOOKUP(B120, 'c2014q1'!A$1:E$399,4,),0) + IFERROR(VLOOKUP(B120, 'c2014q2'!A$1:E$399,4,),0) + IFERROR(VLOOKUP(B120, 'c2014q3'!A$1:E$399,4,),0) + IFERROR(VLOOKUP(B120, 'c2014q4'!A$1:E$399,4,),0)</f>
        <v>0</v>
      </c>
      <c r="AB120" t="str">
        <f t="shared" si="7"/>
        <v>-</v>
      </c>
      <c r="AC120" t="str">
        <f t="shared" si="8"/>
        <v/>
      </c>
      <c r="AD120" s="62">
        <f t="shared" si="9"/>
        <v>0</v>
      </c>
      <c r="AE120" t="str">
        <f t="shared" si="10"/>
        <v>f</v>
      </c>
    </row>
    <row r="121" spans="1:31" x14ac:dyDescent="0.25">
      <c r="A121">
        <v>120</v>
      </c>
      <c r="B121" t="s">
        <v>316</v>
      </c>
      <c r="C121" t="str">
        <f>IFERROR(VLOOKUP(B121,addresses!A$2:I$1997, 3, FALSE), "")</f>
        <v>1111 Ashworth Road</v>
      </c>
      <c r="D121" t="str">
        <f>IFERROR(VLOOKUP(B121,addresses!A$2:I$1997, 5, FALSE), "")</f>
        <v>West Des Moines</v>
      </c>
      <c r="E121" t="str">
        <f>IFERROR(VLOOKUP(B121,addresses!A$2:I$1997, 7, FALSE),"")</f>
        <v>IA</v>
      </c>
      <c r="F121" t="str">
        <f>IFERROR(VLOOKUP(B121,addresses!A$2:I$1997, 8, FALSE),"")</f>
        <v>50265-3538</v>
      </c>
      <c r="G121" t="str">
        <f>IFERROR(VLOOKUP(B121,addresses!A$2:I$1997, 9, FALSE),"")</f>
        <v>515-267-2315</v>
      </c>
      <c r="I121" s="62" t="str">
        <f>VLOOKUP(IFERROR(VLOOKUP(B121, Weiss!A$1:L$399,12,FALSE),"NR"), RatingsLU!A$5:B$30, 2, FALSE)</f>
        <v>NR</v>
      </c>
      <c r="J121" s="62">
        <f>VLOOKUP(I121,RatingsLU!B$5:C$30,2,)</f>
        <v>13</v>
      </c>
      <c r="K121" s="62" t="str">
        <f>VLOOKUP(IFERROR(VLOOKUP(B121, Demotech!A$3:F$400, 6,FALSE), "NR"), RatingsLU!K$5:M$30, 2, FALSE)</f>
        <v>NR</v>
      </c>
      <c r="L121" s="62">
        <f>VLOOKUP(K121,RatingsLU!L$5:M$30,2,)</f>
        <v>7</v>
      </c>
      <c r="M121" s="62" t="str">
        <f>VLOOKUP(IFERROR(VLOOKUP(B121, AMBest!A$1:L$399,3,FALSE),"NR"), RatingsLU!F$5:G$100, 2, FALSE)</f>
        <v>NR</v>
      </c>
      <c r="N121" s="62">
        <f>VLOOKUP(M121, RatingsLU!G$5:H$100, 2, FALSE)</f>
        <v>33</v>
      </c>
      <c r="O121">
        <f>IFERROR(VLOOKUP(B121, '2015q2'!A$1:C$399,3,),0)</f>
        <v>161</v>
      </c>
      <c r="P121" t="str">
        <f t="shared" si="11"/>
        <v>161</v>
      </c>
      <c r="Q121">
        <f>IFERROR(VLOOKUP(B121, '2013q4'!A$1:C$399,3,),0)</f>
        <v>163</v>
      </c>
      <c r="R121">
        <f>IFERROR(VLOOKUP(B121, '2014q1'!A$1:C$399,3,),0)</f>
        <v>164</v>
      </c>
      <c r="S121">
        <f>IFERROR(VLOOKUP(B121, '2014q2'!A$1:C$399,3,),0)</f>
        <v>164</v>
      </c>
      <c r="T121">
        <f>IFERROR(VLOOKUP(B121, '2014q3'!A$1:C$399,3,),0)</f>
        <v>163</v>
      </c>
      <c r="U121">
        <f>IFERROR(VLOOKUP(B121, '2014q1'!A$1:C$399,3,),0)</f>
        <v>164</v>
      </c>
      <c r="V121">
        <f>IFERROR(VLOOKUP(B121, '2014q2'!A$1:C$399,3,),0)</f>
        <v>164</v>
      </c>
      <c r="W121">
        <f>IFERROR(VLOOKUP(B121, '2015q2'!A$1:C$399,3,),0)</f>
        <v>161</v>
      </c>
      <c r="X121" t="str">
        <f t="shared" si="6"/>
        <v>0</v>
      </c>
      <c r="Y121">
        <f>IFERROR(VLOOKUP(B121, 'c2013q4'!A$1:E$399,4,),0) + IFERROR(VLOOKUP(B121, 'c2014q1'!A$1:E$399,4,),0) + IFERROR(VLOOKUP(B121, 'c2014q2'!A$1:E$399,4,),0) + IFERROR(VLOOKUP(B121, 'c2014q3'!A$1:E$399,4,),0) + IFERROR(VLOOKUP(B121, 'c2014q4'!A$1:E$399,4,),0)</f>
        <v>0</v>
      </c>
      <c r="Z121">
        <f>IFERROR(VLOOKUP(B121, 'c2013q4'!A$1:E$399,4,),0)</f>
        <v>0</v>
      </c>
      <c r="AA121">
        <f>IFERROR(VLOOKUP(B121, 'c2014q1'!A$1:E$399,4,),0) + IFERROR(VLOOKUP(B121, 'c2014q2'!A$1:E$399,4,),0) + IFERROR(VLOOKUP(B121, 'c2014q3'!A$1:E$399,4,),0) + IFERROR(VLOOKUP(B121, 'c2014q4'!A$1:E$399,4,),0)</f>
        <v>0</v>
      </c>
      <c r="AB121" t="str">
        <f t="shared" si="7"/>
        <v>-</v>
      </c>
      <c r="AC121" t="str">
        <f t="shared" si="8"/>
        <v/>
      </c>
      <c r="AD121" s="62">
        <f t="shared" si="9"/>
        <v>0</v>
      </c>
      <c r="AE121" t="str">
        <f t="shared" si="10"/>
        <v>f</v>
      </c>
    </row>
    <row r="122" spans="1:31" x14ac:dyDescent="0.25">
      <c r="A122">
        <v>121</v>
      </c>
      <c r="B122" t="s">
        <v>317</v>
      </c>
      <c r="C122" t="str">
        <f>IFERROR(VLOOKUP(B122,addresses!A$2:I$1997, 3, FALSE), "")</f>
        <v>One Tower Square, Ms08A</v>
      </c>
      <c r="D122" t="str">
        <f>IFERROR(VLOOKUP(B122,addresses!A$2:I$1997, 5, FALSE), "")</f>
        <v>Hartford</v>
      </c>
      <c r="E122" t="str">
        <f>IFERROR(VLOOKUP(B122,addresses!A$2:I$1997, 7, FALSE),"")</f>
        <v>CT</v>
      </c>
      <c r="F122">
        <f>IFERROR(VLOOKUP(B122,addresses!A$2:I$1997, 8, FALSE),"")</f>
        <v>6183</v>
      </c>
      <c r="G122" t="str">
        <f>IFERROR(VLOOKUP(B122,addresses!A$2:I$1997, 9, FALSE),"")</f>
        <v>860-277-1248</v>
      </c>
      <c r="I122" s="62" t="str">
        <f>VLOOKUP(IFERROR(VLOOKUP(B122, Weiss!A$1:L$399,12,FALSE),"NR"), RatingsLU!A$5:B$30, 2, FALSE)</f>
        <v>B</v>
      </c>
      <c r="J122" s="62">
        <f>VLOOKUP(I122,RatingsLU!B$5:C$30,2,)</f>
        <v>5</v>
      </c>
      <c r="K122" s="62" t="str">
        <f>VLOOKUP(IFERROR(VLOOKUP(B122, Demotech!A$3:F$400, 6,FALSE), "NR"), RatingsLU!K$5:M$30, 2, FALSE)</f>
        <v>NR</v>
      </c>
      <c r="L122" s="62">
        <f>VLOOKUP(K122,RatingsLU!L$5:M$30,2,)</f>
        <v>7</v>
      </c>
      <c r="M122" s="62" t="str">
        <f>VLOOKUP(IFERROR(VLOOKUP(B122, AMBest!A$1:L$399,3,FALSE),"NR"), RatingsLU!F$5:G$100, 2, FALSE)</f>
        <v>A++</v>
      </c>
      <c r="N122" s="62">
        <f>VLOOKUP(M122, RatingsLU!G$5:H$100, 2, FALSE)</f>
        <v>1</v>
      </c>
      <c r="O122">
        <f>IFERROR(VLOOKUP(B122, '2015q2'!A$1:C$399,3,),0)</f>
        <v>133</v>
      </c>
      <c r="P122" t="str">
        <f t="shared" si="11"/>
        <v>133</v>
      </c>
      <c r="Q122">
        <f>IFERROR(VLOOKUP(B122, '2013q4'!A$1:C$399,3,),0)</f>
        <v>114</v>
      </c>
      <c r="R122">
        <f>IFERROR(VLOOKUP(B122, '2014q1'!A$1:C$399,3,),0)</f>
        <v>117</v>
      </c>
      <c r="S122">
        <f>IFERROR(VLOOKUP(B122, '2014q2'!A$1:C$399,3,),0)</f>
        <v>127</v>
      </c>
      <c r="T122">
        <f>IFERROR(VLOOKUP(B122, '2014q3'!A$1:C$399,3,),0)</f>
        <v>132</v>
      </c>
      <c r="U122">
        <f>IFERROR(VLOOKUP(B122, '2014q1'!A$1:C$399,3,),0)</f>
        <v>117</v>
      </c>
      <c r="V122">
        <f>IFERROR(VLOOKUP(B122, '2014q2'!A$1:C$399,3,),0)</f>
        <v>127</v>
      </c>
      <c r="W122">
        <f>IFERROR(VLOOKUP(B122, '2015q2'!A$1:C$399,3,),0)</f>
        <v>133</v>
      </c>
      <c r="X122" t="str">
        <f t="shared" si="6"/>
        <v>0</v>
      </c>
      <c r="Y122">
        <f>IFERROR(VLOOKUP(B122, 'c2013q4'!A$1:E$399,4,),0) + IFERROR(VLOOKUP(B122, 'c2014q1'!A$1:E$399,4,),0) + IFERROR(VLOOKUP(B122, 'c2014q2'!A$1:E$399,4,),0) + IFERROR(VLOOKUP(B122, 'c2014q3'!A$1:E$399,4,),0) + IFERROR(VLOOKUP(B122, 'c2014q4'!A$1:E$399,4,),0)</f>
        <v>0</v>
      </c>
      <c r="Z122">
        <f>IFERROR(VLOOKUP(B122, 'c2013q4'!A$1:E$399,4,),0)</f>
        <v>0</v>
      </c>
      <c r="AA122">
        <f>IFERROR(VLOOKUP(B122, 'c2014q1'!A$1:E$399,4,),0) + IFERROR(VLOOKUP(B122, 'c2014q2'!A$1:E$399,4,),0) + IFERROR(VLOOKUP(B122, 'c2014q3'!A$1:E$399,4,),0) + IFERROR(VLOOKUP(B122, 'c2014q4'!A$1:E$399,4,),0)</f>
        <v>0</v>
      </c>
      <c r="AB122" t="str">
        <f t="shared" si="7"/>
        <v>-</v>
      </c>
      <c r="AC122" t="str">
        <f t="shared" si="8"/>
        <v/>
      </c>
      <c r="AD122" s="62">
        <f t="shared" si="9"/>
        <v>0</v>
      </c>
      <c r="AE122" t="str">
        <f t="shared" si="10"/>
        <v>f</v>
      </c>
    </row>
    <row r="123" spans="1:31" x14ac:dyDescent="0.25">
      <c r="A123">
        <v>122</v>
      </c>
      <c r="B123" t="s">
        <v>318</v>
      </c>
      <c r="C123" t="str">
        <f>IFERROR(VLOOKUP(B123,addresses!A$2:I$1997, 3, FALSE), "")</f>
        <v>270 Central Avenue</v>
      </c>
      <c r="D123" t="str">
        <f>IFERROR(VLOOKUP(B123,addresses!A$2:I$1997, 5, FALSE), "")</f>
        <v>Johnston</v>
      </c>
      <c r="E123" t="str">
        <f>IFERROR(VLOOKUP(B123,addresses!A$2:I$1997, 7, FALSE),"")</f>
        <v>RI</v>
      </c>
      <c r="F123" t="str">
        <f>IFERROR(VLOOKUP(B123,addresses!A$2:I$1997, 8, FALSE),"")</f>
        <v>02919-4949</v>
      </c>
      <c r="G123" t="str">
        <f>IFERROR(VLOOKUP(B123,addresses!A$2:I$1997, 9, FALSE),"")</f>
        <v>401-415-1559</v>
      </c>
      <c r="I123" s="62" t="str">
        <f>VLOOKUP(IFERROR(VLOOKUP(B123, Weiss!A$1:L$399,12,FALSE),"NR"), RatingsLU!A$5:B$30, 2, FALSE)</f>
        <v>C</v>
      </c>
      <c r="J123" s="62">
        <f>VLOOKUP(I123,RatingsLU!B$5:C$30,2,)</f>
        <v>8</v>
      </c>
      <c r="K123" s="62" t="str">
        <f>VLOOKUP(IFERROR(VLOOKUP(B123, Demotech!A$3:F$400, 6,FALSE), "NR"), RatingsLU!K$5:M$30, 2, FALSE)</f>
        <v>NR</v>
      </c>
      <c r="L123" s="62">
        <f>VLOOKUP(K123,RatingsLU!L$5:M$30,2,)</f>
        <v>7</v>
      </c>
      <c r="M123" s="62" t="str">
        <f>VLOOKUP(IFERROR(VLOOKUP(B123, AMBest!A$1:L$399,3,FALSE),"NR"), RatingsLU!F$5:G$100, 2, FALSE)</f>
        <v>A+</v>
      </c>
      <c r="N123" s="62">
        <f>VLOOKUP(M123, RatingsLU!G$5:H$100, 2, FALSE)</f>
        <v>3</v>
      </c>
      <c r="O123">
        <f>IFERROR(VLOOKUP(B123, '2015q2'!A$1:C$399,3,),0)</f>
        <v>131</v>
      </c>
      <c r="P123" t="str">
        <f t="shared" si="11"/>
        <v>131</v>
      </c>
      <c r="Q123">
        <f>IFERROR(VLOOKUP(B123, '2013q4'!A$1:C$399,3,),0)</f>
        <v>131</v>
      </c>
      <c r="R123">
        <f>IFERROR(VLOOKUP(B123, '2014q1'!A$1:C$399,3,),0)</f>
        <v>131</v>
      </c>
      <c r="S123">
        <f>IFERROR(VLOOKUP(B123, '2014q2'!A$1:C$399,3,),0)</f>
        <v>130</v>
      </c>
      <c r="T123">
        <f>IFERROR(VLOOKUP(B123, '2014q3'!A$1:C$399,3,),0)</f>
        <v>131</v>
      </c>
      <c r="U123">
        <f>IFERROR(VLOOKUP(B123, '2014q1'!A$1:C$399,3,),0)</f>
        <v>131</v>
      </c>
      <c r="V123">
        <f>IFERROR(VLOOKUP(B123, '2014q2'!A$1:C$399,3,),0)</f>
        <v>130</v>
      </c>
      <c r="W123">
        <f>IFERROR(VLOOKUP(B123, '2015q2'!A$1:C$399,3,),0)</f>
        <v>131</v>
      </c>
      <c r="X123" t="str">
        <f t="shared" si="6"/>
        <v>0</v>
      </c>
      <c r="Y123">
        <f>IFERROR(VLOOKUP(B123, 'c2013q4'!A$1:E$399,4,),0) + IFERROR(VLOOKUP(B123, 'c2014q1'!A$1:E$399,4,),0) + IFERROR(VLOOKUP(B123, 'c2014q2'!A$1:E$399,4,),0) + IFERROR(VLOOKUP(B123, 'c2014q3'!A$1:E$399,4,),0) + IFERROR(VLOOKUP(B123, 'c2014q4'!A$1:E$399,4,),0)</f>
        <v>0</v>
      </c>
      <c r="Z123">
        <f>IFERROR(VLOOKUP(B123, 'c2013q4'!A$1:E$399,4,),0)</f>
        <v>0</v>
      </c>
      <c r="AA123">
        <f>IFERROR(VLOOKUP(B123, 'c2014q1'!A$1:E$399,4,),0) + IFERROR(VLOOKUP(B123, 'c2014q2'!A$1:E$399,4,),0) + IFERROR(VLOOKUP(B123, 'c2014q3'!A$1:E$399,4,),0) + IFERROR(VLOOKUP(B123, 'c2014q4'!A$1:E$399,4,),0)</f>
        <v>0</v>
      </c>
      <c r="AB123" t="str">
        <f t="shared" si="7"/>
        <v>-</v>
      </c>
      <c r="AC123" t="str">
        <f t="shared" si="8"/>
        <v/>
      </c>
      <c r="AD123" s="62">
        <f t="shared" si="9"/>
        <v>0</v>
      </c>
      <c r="AE123" t="str">
        <f t="shared" si="10"/>
        <v>f</v>
      </c>
    </row>
    <row r="124" spans="1:31" x14ac:dyDescent="0.25">
      <c r="A124">
        <v>123</v>
      </c>
      <c r="B124" t="s">
        <v>319</v>
      </c>
      <c r="C124" t="str">
        <f>IFERROR(VLOOKUP(B124,addresses!A$2:I$1997, 3, FALSE), "")</f>
        <v>One Park Circle</v>
      </c>
      <c r="D124" t="str">
        <f>IFERROR(VLOOKUP(B124,addresses!A$2:I$1997, 5, FALSE), "")</f>
        <v>Westfield Center</v>
      </c>
      <c r="E124" t="str">
        <f>IFERROR(VLOOKUP(B124,addresses!A$2:I$1997, 7, FALSE),"")</f>
        <v>OH</v>
      </c>
      <c r="F124">
        <f>IFERROR(VLOOKUP(B124,addresses!A$2:I$1997, 8, FALSE),"")</f>
        <v>44251</v>
      </c>
      <c r="G124" t="str">
        <f>IFERROR(VLOOKUP(B124,addresses!A$2:I$1997, 9, FALSE),"")</f>
        <v>330-887-6344</v>
      </c>
      <c r="I124" s="62" t="str">
        <f>VLOOKUP(IFERROR(VLOOKUP(B124, Weiss!A$1:L$399,12,FALSE),"NR"), RatingsLU!A$5:B$30, 2, FALSE)</f>
        <v>NR</v>
      </c>
      <c r="J124" s="62">
        <f>VLOOKUP(I124,RatingsLU!B$5:C$30,2,)</f>
        <v>13</v>
      </c>
      <c r="K124" s="62" t="str">
        <f>VLOOKUP(IFERROR(VLOOKUP(B124, Demotech!A$3:F$400, 6,FALSE), "NR"), RatingsLU!K$5:M$30, 2, FALSE)</f>
        <v>NR</v>
      </c>
      <c r="L124" s="62">
        <f>VLOOKUP(K124,RatingsLU!L$5:M$30,2,)</f>
        <v>7</v>
      </c>
      <c r="M124" s="62" t="str">
        <f>VLOOKUP(IFERROR(VLOOKUP(B124, AMBest!A$1:L$399,3,FALSE),"NR"), RatingsLU!F$5:G$100, 2, FALSE)</f>
        <v>NR</v>
      </c>
      <c r="N124" s="62">
        <f>VLOOKUP(M124, RatingsLU!G$5:H$100, 2, FALSE)</f>
        <v>33</v>
      </c>
      <c r="O124">
        <f>IFERROR(VLOOKUP(B124, '2015q2'!A$1:C$399,3,),0)</f>
        <v>111</v>
      </c>
      <c r="P124" t="str">
        <f t="shared" si="11"/>
        <v>111</v>
      </c>
      <c r="Q124">
        <f>IFERROR(VLOOKUP(B124, '2013q4'!A$1:C$399,3,),0)</f>
        <v>128</v>
      </c>
      <c r="R124">
        <f>IFERROR(VLOOKUP(B124, '2014q1'!A$1:C$399,3,),0)</f>
        <v>128</v>
      </c>
      <c r="S124">
        <f>IFERROR(VLOOKUP(B124, '2014q2'!A$1:C$399,3,),0)</f>
        <v>123</v>
      </c>
      <c r="T124">
        <f>IFERROR(VLOOKUP(B124, '2014q3'!A$1:C$399,3,),0)</f>
        <v>120</v>
      </c>
      <c r="U124">
        <f>IFERROR(VLOOKUP(B124, '2014q1'!A$1:C$399,3,),0)</f>
        <v>128</v>
      </c>
      <c r="V124">
        <f>IFERROR(VLOOKUP(B124, '2014q2'!A$1:C$399,3,),0)</f>
        <v>123</v>
      </c>
      <c r="W124">
        <f>IFERROR(VLOOKUP(B124, '2015q2'!A$1:C$399,3,),0)</f>
        <v>111</v>
      </c>
      <c r="X124" t="str">
        <f t="shared" si="6"/>
        <v>0</v>
      </c>
      <c r="Y124">
        <f>IFERROR(VLOOKUP(B124, 'c2013q4'!A$1:E$399,4,),0) + IFERROR(VLOOKUP(B124, 'c2014q1'!A$1:E$399,4,),0) + IFERROR(VLOOKUP(B124, 'c2014q2'!A$1:E$399,4,),0) + IFERROR(VLOOKUP(B124, 'c2014q3'!A$1:E$399,4,),0) + IFERROR(VLOOKUP(B124, 'c2014q4'!A$1:E$399,4,),0)</f>
        <v>0</v>
      </c>
      <c r="Z124">
        <f>IFERROR(VLOOKUP(B124, 'c2013q4'!A$1:E$399,4,),0)</f>
        <v>0</v>
      </c>
      <c r="AA124">
        <f>IFERROR(VLOOKUP(B124, 'c2014q1'!A$1:E$399,4,),0) + IFERROR(VLOOKUP(B124, 'c2014q2'!A$1:E$399,4,),0) + IFERROR(VLOOKUP(B124, 'c2014q3'!A$1:E$399,4,),0) + IFERROR(VLOOKUP(B124, 'c2014q4'!A$1:E$399,4,),0)</f>
        <v>0</v>
      </c>
      <c r="AB124" t="str">
        <f t="shared" si="7"/>
        <v>-</v>
      </c>
      <c r="AC124" t="str">
        <f t="shared" si="8"/>
        <v/>
      </c>
      <c r="AD124" s="62">
        <f t="shared" si="9"/>
        <v>0</v>
      </c>
      <c r="AE124" t="str">
        <f t="shared" si="10"/>
        <v>f</v>
      </c>
    </row>
    <row r="125" spans="1:31" x14ac:dyDescent="0.25">
      <c r="A125">
        <v>124</v>
      </c>
      <c r="B125" t="s">
        <v>320</v>
      </c>
      <c r="C125" t="str">
        <f>IFERROR(VLOOKUP(B125,addresses!A$2:I$1997, 3, FALSE), "")</f>
        <v>175 Berkeley Street</v>
      </c>
      <c r="D125" t="str">
        <f>IFERROR(VLOOKUP(B125,addresses!A$2:I$1997, 5, FALSE), "")</f>
        <v>Boston</v>
      </c>
      <c r="E125" t="str">
        <f>IFERROR(VLOOKUP(B125,addresses!A$2:I$1997, 7, FALSE),"")</f>
        <v>MA</v>
      </c>
      <c r="F125">
        <f>IFERROR(VLOOKUP(B125,addresses!A$2:I$1997, 8, FALSE),"")</f>
        <v>2116</v>
      </c>
      <c r="G125" t="str">
        <f>IFERROR(VLOOKUP(B125,addresses!A$2:I$1997, 9, FALSE),"")</f>
        <v>617-357-9500</v>
      </c>
      <c r="I125" s="62" t="str">
        <f>VLOOKUP(IFERROR(VLOOKUP(B125, Weiss!A$1:L$399,12,FALSE),"NR"), RatingsLU!A$5:B$30, 2, FALSE)</f>
        <v>NR</v>
      </c>
      <c r="J125" s="62">
        <f>VLOOKUP(I125,RatingsLU!B$5:C$30,2,)</f>
        <v>13</v>
      </c>
      <c r="K125" s="62" t="str">
        <f>VLOOKUP(IFERROR(VLOOKUP(B125, Demotech!A$3:F$400, 6,FALSE), "NR"), RatingsLU!K$5:M$30, 2, FALSE)</f>
        <v>NR</v>
      </c>
      <c r="L125" s="62">
        <f>VLOOKUP(K125,RatingsLU!L$5:M$30,2,)</f>
        <v>7</v>
      </c>
      <c r="M125" s="62" t="str">
        <f>VLOOKUP(IFERROR(VLOOKUP(B125, AMBest!A$1:L$399,3,FALSE),"NR"), RatingsLU!F$5:G$100, 2, FALSE)</f>
        <v>NR</v>
      </c>
      <c r="N125" s="62">
        <f>VLOOKUP(M125, RatingsLU!G$5:H$100, 2, FALSE)</f>
        <v>33</v>
      </c>
      <c r="O125">
        <f>IFERROR(VLOOKUP(B125, '2015q2'!A$1:C$399,3,),0)</f>
        <v>85</v>
      </c>
      <c r="P125" t="str">
        <f t="shared" si="11"/>
        <v>85</v>
      </c>
      <c r="Q125">
        <f>IFERROR(VLOOKUP(B125, '2013q4'!A$1:C$399,3,),0)</f>
        <v>106</v>
      </c>
      <c r="R125">
        <f>IFERROR(VLOOKUP(B125, '2014q1'!A$1:C$399,3,),0)</f>
        <v>104</v>
      </c>
      <c r="S125">
        <f>IFERROR(VLOOKUP(B125, '2014q2'!A$1:C$399,3,),0)</f>
        <v>99</v>
      </c>
      <c r="T125">
        <f>IFERROR(VLOOKUP(B125, '2014q3'!A$1:C$399,3,),0)</f>
        <v>92</v>
      </c>
      <c r="U125">
        <f>IFERROR(VLOOKUP(B125, '2014q1'!A$1:C$399,3,),0)</f>
        <v>104</v>
      </c>
      <c r="V125">
        <f>IFERROR(VLOOKUP(B125, '2014q2'!A$1:C$399,3,),0)</f>
        <v>99</v>
      </c>
      <c r="W125">
        <f>IFERROR(VLOOKUP(B125, '2015q2'!A$1:C$399,3,),0)</f>
        <v>85</v>
      </c>
      <c r="X125" t="str">
        <f t="shared" si="6"/>
        <v>0</v>
      </c>
      <c r="Y125">
        <f>IFERROR(VLOOKUP(B125, 'c2013q4'!A$1:E$399,4,),0) + IFERROR(VLOOKUP(B125, 'c2014q1'!A$1:E$399,4,),0) + IFERROR(VLOOKUP(B125, 'c2014q2'!A$1:E$399,4,),0) + IFERROR(VLOOKUP(B125, 'c2014q3'!A$1:E$399,4,),0) + IFERROR(VLOOKUP(B125, 'c2014q4'!A$1:E$399,4,),0)</f>
        <v>0</v>
      </c>
      <c r="Z125">
        <f>IFERROR(VLOOKUP(B125, 'c2013q4'!A$1:E$399,4,),0)</f>
        <v>0</v>
      </c>
      <c r="AA125">
        <f>IFERROR(VLOOKUP(B125, 'c2014q1'!A$1:E$399,4,),0) + IFERROR(VLOOKUP(B125, 'c2014q2'!A$1:E$399,4,),0) + IFERROR(VLOOKUP(B125, 'c2014q3'!A$1:E$399,4,),0) + IFERROR(VLOOKUP(B125, 'c2014q4'!A$1:E$399,4,),0)</f>
        <v>0</v>
      </c>
      <c r="AB125" t="str">
        <f t="shared" si="7"/>
        <v>-</v>
      </c>
      <c r="AC125" t="str">
        <f t="shared" si="8"/>
        <v/>
      </c>
      <c r="AD125" s="62">
        <f t="shared" si="9"/>
        <v>0</v>
      </c>
      <c r="AE125" t="str">
        <f t="shared" si="10"/>
        <v>f</v>
      </c>
    </row>
    <row r="126" spans="1:31" x14ac:dyDescent="0.25">
      <c r="A126">
        <v>125</v>
      </c>
      <c r="B126" t="s">
        <v>321</v>
      </c>
      <c r="C126" t="str">
        <f>IFERROR(VLOOKUP(B126,addresses!A$2:I$1997, 3, FALSE), "")</f>
        <v>One Tower Square, Ms08A</v>
      </c>
      <c r="D126" t="str">
        <f>IFERROR(VLOOKUP(B126,addresses!A$2:I$1997, 5, FALSE), "")</f>
        <v>Hartford</v>
      </c>
      <c r="E126" t="str">
        <f>IFERROR(VLOOKUP(B126,addresses!A$2:I$1997, 7, FALSE),"")</f>
        <v>CT</v>
      </c>
      <c r="F126">
        <f>IFERROR(VLOOKUP(B126,addresses!A$2:I$1997, 8, FALSE),"")</f>
        <v>6183</v>
      </c>
      <c r="G126" t="str">
        <f>IFERROR(VLOOKUP(B126,addresses!A$2:I$1997, 9, FALSE),"")</f>
        <v>860-277-1248</v>
      </c>
      <c r="I126" s="62" t="str">
        <f>VLOOKUP(IFERROR(VLOOKUP(B126, Weiss!A$1:L$399,12,FALSE),"NR"), RatingsLU!A$5:B$30, 2, FALSE)</f>
        <v>NR</v>
      </c>
      <c r="J126" s="62">
        <f>VLOOKUP(I126,RatingsLU!B$5:C$30,2,)</f>
        <v>13</v>
      </c>
      <c r="K126" s="62" t="str">
        <f>VLOOKUP(IFERROR(VLOOKUP(B126, Demotech!A$3:F$400, 6,FALSE), "NR"), RatingsLU!K$5:M$30, 2, FALSE)</f>
        <v>NR</v>
      </c>
      <c r="L126" s="62">
        <f>VLOOKUP(K126,RatingsLU!L$5:M$30,2,)</f>
        <v>7</v>
      </c>
      <c r="M126" s="62" t="str">
        <f>VLOOKUP(IFERROR(VLOOKUP(B126, AMBest!A$1:L$399,3,FALSE),"NR"), RatingsLU!F$5:G$100, 2, FALSE)</f>
        <v>A++</v>
      </c>
      <c r="N126" s="62">
        <f>VLOOKUP(M126, RatingsLU!G$5:H$100, 2, FALSE)</f>
        <v>1</v>
      </c>
      <c r="O126">
        <f>IFERROR(VLOOKUP(B126, '2015q2'!A$1:C$399,3,),0)</f>
        <v>82</v>
      </c>
      <c r="P126" t="str">
        <f t="shared" si="11"/>
        <v>82</v>
      </c>
      <c r="Q126">
        <f>IFERROR(VLOOKUP(B126, '2013q4'!A$1:C$399,3,),0)</f>
        <v>107</v>
      </c>
      <c r="R126">
        <f>IFERROR(VLOOKUP(B126, '2014q1'!A$1:C$399,3,),0)</f>
        <v>110</v>
      </c>
      <c r="S126">
        <f>IFERROR(VLOOKUP(B126, '2014q2'!A$1:C$399,3,),0)</f>
        <v>103</v>
      </c>
      <c r="T126">
        <f>IFERROR(VLOOKUP(B126, '2014q3'!A$1:C$399,3,),0)</f>
        <v>103</v>
      </c>
      <c r="U126">
        <f>IFERROR(VLOOKUP(B126, '2014q1'!A$1:C$399,3,),0)</f>
        <v>110</v>
      </c>
      <c r="V126">
        <f>IFERROR(VLOOKUP(B126, '2014q2'!A$1:C$399,3,),0)</f>
        <v>103</v>
      </c>
      <c r="W126">
        <f>IFERROR(VLOOKUP(B126, '2015q2'!A$1:C$399,3,),0)</f>
        <v>82</v>
      </c>
      <c r="X126" t="str">
        <f t="shared" si="6"/>
        <v>0</v>
      </c>
      <c r="Y126">
        <f>IFERROR(VLOOKUP(B126, 'c2013q4'!A$1:E$399,4,),0) + IFERROR(VLOOKUP(B126, 'c2014q1'!A$1:E$399,4,),0) + IFERROR(VLOOKUP(B126, 'c2014q2'!A$1:E$399,4,),0) + IFERROR(VLOOKUP(B126, 'c2014q3'!A$1:E$399,4,),0) + IFERROR(VLOOKUP(B126, 'c2014q4'!A$1:E$399,4,),0)</f>
        <v>0</v>
      </c>
      <c r="Z126">
        <f>IFERROR(VLOOKUP(B126, 'c2013q4'!A$1:E$399,4,),0)</f>
        <v>0</v>
      </c>
      <c r="AA126">
        <f>IFERROR(VLOOKUP(B126, 'c2014q1'!A$1:E$399,4,),0) + IFERROR(VLOOKUP(B126, 'c2014q2'!A$1:E$399,4,),0) + IFERROR(VLOOKUP(B126, 'c2014q3'!A$1:E$399,4,),0) + IFERROR(VLOOKUP(B126, 'c2014q4'!A$1:E$399,4,),0)</f>
        <v>0</v>
      </c>
      <c r="AB126" t="str">
        <f t="shared" si="7"/>
        <v>-</v>
      </c>
      <c r="AC126" t="str">
        <f t="shared" si="8"/>
        <v/>
      </c>
      <c r="AD126" s="62">
        <f t="shared" si="9"/>
        <v>0</v>
      </c>
      <c r="AE126" t="str">
        <f t="shared" si="10"/>
        <v>f</v>
      </c>
    </row>
    <row r="127" spans="1:31" x14ac:dyDescent="0.25">
      <c r="A127">
        <v>126</v>
      </c>
      <c r="B127" t="s">
        <v>322</v>
      </c>
      <c r="C127" t="str">
        <f>IFERROR(VLOOKUP(B127,addresses!A$2:I$1997, 3, FALSE), "")</f>
        <v>200 Hopmeadow Street</v>
      </c>
      <c r="D127" t="str">
        <f>IFERROR(VLOOKUP(B127,addresses!A$2:I$1997, 5, FALSE), "")</f>
        <v>Simsbury</v>
      </c>
      <c r="E127" t="str">
        <f>IFERROR(VLOOKUP(B127,addresses!A$2:I$1997, 7, FALSE),"")</f>
        <v>CT</v>
      </c>
      <c r="F127" t="str">
        <f>IFERROR(VLOOKUP(B127,addresses!A$2:I$1997, 8, FALSE),"")</f>
        <v>06089-9793</v>
      </c>
      <c r="G127" t="str">
        <f>IFERROR(VLOOKUP(B127,addresses!A$2:I$1997, 9, FALSE),"")</f>
        <v>800-451-6944</v>
      </c>
      <c r="I127" s="62" t="str">
        <f>VLOOKUP(IFERROR(VLOOKUP(B127, Weiss!A$1:L$399,12,FALSE),"NR"), RatingsLU!A$5:B$30, 2, FALSE)</f>
        <v>B</v>
      </c>
      <c r="J127" s="62">
        <f>VLOOKUP(I127,RatingsLU!B$5:C$30,2,)</f>
        <v>5</v>
      </c>
      <c r="K127" s="62" t="str">
        <f>VLOOKUP(IFERROR(VLOOKUP(B127, Demotech!A$3:F$400, 6,FALSE), "NR"), RatingsLU!K$5:M$30, 2, FALSE)</f>
        <v>NR</v>
      </c>
      <c r="L127" s="62">
        <f>VLOOKUP(K127,RatingsLU!L$5:M$30,2,)</f>
        <v>7</v>
      </c>
      <c r="M127" s="62" t="str">
        <f>VLOOKUP(IFERROR(VLOOKUP(B127, AMBest!A$1:L$399,3,FALSE),"NR"), RatingsLU!F$5:G$100, 2, FALSE)</f>
        <v>A+</v>
      </c>
      <c r="N127" s="62">
        <f>VLOOKUP(M127, RatingsLU!G$5:H$100, 2, FALSE)</f>
        <v>3</v>
      </c>
      <c r="O127">
        <f>IFERROR(VLOOKUP(B127, '2015q2'!A$1:C$399,3,),0)</f>
        <v>73</v>
      </c>
      <c r="P127" t="str">
        <f t="shared" si="11"/>
        <v>73</v>
      </c>
      <c r="Q127">
        <f>IFERROR(VLOOKUP(B127, '2013q4'!A$1:C$399,3,),0)</f>
        <v>83</v>
      </c>
      <c r="R127">
        <f>IFERROR(VLOOKUP(B127, '2014q1'!A$1:C$399,3,),0)</f>
        <v>80</v>
      </c>
      <c r="S127">
        <f>IFERROR(VLOOKUP(B127, '2014q2'!A$1:C$399,3,),0)</f>
        <v>79</v>
      </c>
      <c r="T127">
        <f>IFERROR(VLOOKUP(B127, '2014q3'!A$1:C$399,3,),0)</f>
        <v>77</v>
      </c>
      <c r="U127">
        <f>IFERROR(VLOOKUP(B127, '2014q1'!A$1:C$399,3,),0)</f>
        <v>80</v>
      </c>
      <c r="V127">
        <f>IFERROR(VLOOKUP(B127, '2014q2'!A$1:C$399,3,),0)</f>
        <v>79</v>
      </c>
      <c r="W127">
        <f>IFERROR(VLOOKUP(B127, '2015q2'!A$1:C$399,3,),0)</f>
        <v>73</v>
      </c>
      <c r="X127" t="str">
        <f t="shared" si="6"/>
        <v>1</v>
      </c>
      <c r="Y127">
        <f>IFERROR(VLOOKUP(B127, 'c2013q4'!A$1:E$399,4,),0) + IFERROR(VLOOKUP(B127, 'c2014q1'!A$1:E$399,4,),0) + IFERROR(VLOOKUP(B127, 'c2014q2'!A$1:E$399,4,),0) + IFERROR(VLOOKUP(B127, 'c2014q3'!A$1:E$399,4,),0) + IFERROR(VLOOKUP(B127, 'c2014q4'!A$1:E$399,4,),0)</f>
        <v>1</v>
      </c>
      <c r="Z127">
        <f>IFERROR(VLOOKUP(B127, 'c2013q4'!A$1:E$399,4,),0)</f>
        <v>1</v>
      </c>
      <c r="AA127">
        <f>IFERROR(VLOOKUP(B127, 'c2014q1'!A$1:E$399,4,),0) + IFERROR(VLOOKUP(B127, 'c2014q2'!A$1:E$399,4,),0) + IFERROR(VLOOKUP(B127, 'c2014q3'!A$1:E$399,4,),0) + IFERROR(VLOOKUP(B127, 'c2014q4'!A$1:E$399,4,),0)</f>
        <v>0</v>
      </c>
      <c r="AB127" t="str">
        <f t="shared" si="7"/>
        <v>-</v>
      </c>
      <c r="AC127" t="str">
        <f t="shared" si="8"/>
        <v/>
      </c>
      <c r="AD127" s="62">
        <f t="shared" si="9"/>
        <v>0</v>
      </c>
      <c r="AE127" t="str">
        <f t="shared" si="10"/>
        <v>f</v>
      </c>
    </row>
    <row r="128" spans="1:31" x14ac:dyDescent="0.25">
      <c r="A128">
        <v>127</v>
      </c>
      <c r="B128" t="s">
        <v>323</v>
      </c>
      <c r="C128" t="str">
        <f>IFERROR(VLOOKUP(B128,addresses!A$2:I$1997, 3, FALSE), "")</f>
        <v>202 Hall'S Mill Road</v>
      </c>
      <c r="D128" t="str">
        <f>IFERROR(VLOOKUP(B128,addresses!A$2:I$1997, 5, FALSE), "")</f>
        <v>Whitehou</v>
      </c>
      <c r="E128" t="str">
        <f>IFERROR(VLOOKUP(B128,addresses!A$2:I$1997, 7, FALSE),"")</f>
        <v>NJ</v>
      </c>
      <c r="F128">
        <f>IFERROR(VLOOKUP(B128,addresses!A$2:I$1997, 8, FALSE),"")</f>
        <v>8889</v>
      </c>
      <c r="G128" t="str">
        <f>IFERROR(VLOOKUP(B128,addresses!A$2:I$1997, 9, FALSE),"")</f>
        <v>908-572-5343</v>
      </c>
      <c r="I128" s="62" t="str">
        <f>VLOOKUP(IFERROR(VLOOKUP(B128, Weiss!A$1:L$399,12,FALSE),"NR"), RatingsLU!A$5:B$30, 2, FALSE)</f>
        <v>B</v>
      </c>
      <c r="J128" s="62">
        <f>VLOOKUP(I128,RatingsLU!B$5:C$30,2,)</f>
        <v>5</v>
      </c>
      <c r="K128" s="62" t="str">
        <f>VLOOKUP(IFERROR(VLOOKUP(B128, Demotech!A$3:F$400, 6,FALSE), "NR"), RatingsLU!K$5:M$30, 2, FALSE)</f>
        <v>NR</v>
      </c>
      <c r="L128" s="62">
        <f>VLOOKUP(K128,RatingsLU!L$5:M$30,2,)</f>
        <v>7</v>
      </c>
      <c r="M128" s="62" t="str">
        <f>VLOOKUP(IFERROR(VLOOKUP(B128, AMBest!A$1:L$399,3,FALSE),"NR"), RatingsLU!F$5:G$100, 2, FALSE)</f>
        <v>A++ u*</v>
      </c>
      <c r="N128" s="62">
        <f>VLOOKUP(M128, RatingsLU!G$5:H$100, 2, FALSE)</f>
        <v>2</v>
      </c>
      <c r="O128">
        <f>IFERROR(VLOOKUP(B128, '2015q2'!A$1:C$399,3,),0)</f>
        <v>68</v>
      </c>
      <c r="P128" t="str">
        <f t="shared" si="11"/>
        <v>68</v>
      </c>
      <c r="Q128">
        <f>IFERROR(VLOOKUP(B128, '2013q4'!A$1:C$399,3,),0)</f>
        <v>85</v>
      </c>
      <c r="R128">
        <f>IFERROR(VLOOKUP(B128, '2014q1'!A$1:C$399,3,),0)</f>
        <v>84</v>
      </c>
      <c r="S128">
        <f>IFERROR(VLOOKUP(B128, '2014q2'!A$1:C$399,3,),0)</f>
        <v>80</v>
      </c>
      <c r="T128">
        <f>IFERROR(VLOOKUP(B128, '2014q3'!A$1:C$399,3,),0)</f>
        <v>79</v>
      </c>
      <c r="U128">
        <f>IFERROR(VLOOKUP(B128, '2014q1'!A$1:C$399,3,),0)</f>
        <v>84</v>
      </c>
      <c r="V128">
        <f>IFERROR(VLOOKUP(B128, '2014q2'!A$1:C$399,3,),0)</f>
        <v>80</v>
      </c>
      <c r="W128">
        <f>IFERROR(VLOOKUP(B128, '2015q2'!A$1:C$399,3,),0)</f>
        <v>68</v>
      </c>
      <c r="X128" t="str">
        <f t="shared" si="6"/>
        <v>0</v>
      </c>
      <c r="Y128">
        <f>IFERROR(VLOOKUP(B128, 'c2013q4'!A$1:E$399,4,),0) + IFERROR(VLOOKUP(B128, 'c2014q1'!A$1:E$399,4,),0) + IFERROR(VLOOKUP(B128, 'c2014q2'!A$1:E$399,4,),0) + IFERROR(VLOOKUP(B128, 'c2014q3'!A$1:E$399,4,),0) + IFERROR(VLOOKUP(B128, 'c2014q4'!A$1:E$399,4,),0)</f>
        <v>0</v>
      </c>
      <c r="Z128">
        <f>IFERROR(VLOOKUP(B128, 'c2013q4'!A$1:E$399,4,),0)</f>
        <v>0</v>
      </c>
      <c r="AA128">
        <f>IFERROR(VLOOKUP(B128, 'c2014q1'!A$1:E$399,4,),0) + IFERROR(VLOOKUP(B128, 'c2014q2'!A$1:E$399,4,),0) + IFERROR(VLOOKUP(B128, 'c2014q3'!A$1:E$399,4,),0) + IFERROR(VLOOKUP(B128, 'c2014q4'!A$1:E$399,4,),0)</f>
        <v>0</v>
      </c>
      <c r="AB128" t="str">
        <f t="shared" si="7"/>
        <v>-</v>
      </c>
      <c r="AC128" t="str">
        <f t="shared" si="8"/>
        <v/>
      </c>
      <c r="AD128" s="62">
        <f t="shared" si="9"/>
        <v>0</v>
      </c>
      <c r="AE128" t="str">
        <f t="shared" si="10"/>
        <v>f</v>
      </c>
    </row>
    <row r="129" spans="1:31" x14ac:dyDescent="0.25">
      <c r="A129">
        <v>128</v>
      </c>
      <c r="B129" t="s">
        <v>324</v>
      </c>
      <c r="C129" t="str">
        <f>IFERROR(VLOOKUP(B129,addresses!A$2:I$1997, 3, FALSE), "")</f>
        <v>6300 University Parkway</v>
      </c>
      <c r="D129" t="str">
        <f>IFERROR(VLOOKUP(B129,addresses!A$2:I$1997, 5, FALSE), "")</f>
        <v>Sarasota</v>
      </c>
      <c r="E129" t="str">
        <f>IFERROR(VLOOKUP(B129,addresses!A$2:I$1997, 7, FALSE),"")</f>
        <v>FL</v>
      </c>
      <c r="F129" t="str">
        <f>IFERROR(VLOOKUP(B129,addresses!A$2:I$1997, 8, FALSE),"")</f>
        <v>34240-8424</v>
      </c>
      <c r="G129" t="str">
        <f>IFERROR(VLOOKUP(B129,addresses!A$2:I$1997, 9, FALSE),"")</f>
        <v>800-226-3224-7632</v>
      </c>
      <c r="I129" s="62" t="str">
        <f>VLOOKUP(IFERROR(VLOOKUP(B129, Weiss!A$1:L$399,12,FALSE),"NR"), RatingsLU!A$5:B$30, 2, FALSE)</f>
        <v>NR</v>
      </c>
      <c r="J129" s="62">
        <f>VLOOKUP(I129,RatingsLU!B$5:C$30,2,)</f>
        <v>13</v>
      </c>
      <c r="K129" s="62" t="str">
        <f>VLOOKUP(IFERROR(VLOOKUP(B129, Demotech!A$3:F$400, 6,FALSE), "NR"), RatingsLU!K$5:M$30, 2, FALSE)</f>
        <v>NR</v>
      </c>
      <c r="L129" s="62">
        <f>VLOOKUP(K129,RatingsLU!L$5:M$30,2,)</f>
        <v>7</v>
      </c>
      <c r="M129" s="62" t="str">
        <f>VLOOKUP(IFERROR(VLOOKUP(B129, AMBest!A$1:L$399,3,FALSE),"NR"), RatingsLU!F$5:G$100, 2, FALSE)</f>
        <v>A</v>
      </c>
      <c r="N129" s="62">
        <f>VLOOKUP(M129, RatingsLU!G$5:H$100, 2, FALSE)</f>
        <v>5</v>
      </c>
      <c r="O129">
        <f>IFERROR(VLOOKUP(B129, '2015q2'!A$1:C$399,3,),0)</f>
        <v>63</v>
      </c>
      <c r="P129" t="str">
        <f t="shared" si="11"/>
        <v>63</v>
      </c>
      <c r="Q129">
        <f>IFERROR(VLOOKUP(B129, '2013q4'!A$1:C$399,3,),0)</f>
        <v>0</v>
      </c>
      <c r="R129">
        <f>IFERROR(VLOOKUP(B129, '2014q1'!A$1:C$399,3,),0)</f>
        <v>4</v>
      </c>
      <c r="S129">
        <f>IFERROR(VLOOKUP(B129, '2014q2'!A$1:C$399,3,),0)</f>
        <v>23</v>
      </c>
      <c r="T129">
        <f>IFERROR(VLOOKUP(B129, '2014q3'!A$1:C$399,3,),0)</f>
        <v>45</v>
      </c>
      <c r="U129">
        <f>IFERROR(VLOOKUP(B129, '2014q1'!A$1:C$399,3,),0)</f>
        <v>4</v>
      </c>
      <c r="V129">
        <f>IFERROR(VLOOKUP(B129, '2014q2'!A$1:C$399,3,),0)</f>
        <v>23</v>
      </c>
      <c r="W129">
        <f>IFERROR(VLOOKUP(B129, '2015q2'!A$1:C$399,3,),0)</f>
        <v>63</v>
      </c>
      <c r="X129" t="str">
        <f t="shared" si="6"/>
        <v>0</v>
      </c>
      <c r="Y129">
        <f>IFERROR(VLOOKUP(B129, 'c2013q4'!A$1:E$399,4,),0) + IFERROR(VLOOKUP(B129, 'c2014q1'!A$1:E$399,4,),0) + IFERROR(VLOOKUP(B129, 'c2014q2'!A$1:E$399,4,),0) + IFERROR(VLOOKUP(B129, 'c2014q3'!A$1:E$399,4,),0) + IFERROR(VLOOKUP(B129, 'c2014q4'!A$1:E$399,4,),0)</f>
        <v>0</v>
      </c>
      <c r="Z129">
        <f>IFERROR(VLOOKUP(B129, 'c2013q4'!A$1:E$399,4,),0)</f>
        <v>0</v>
      </c>
      <c r="AA129">
        <f>IFERROR(VLOOKUP(B129, 'c2014q1'!A$1:E$399,4,),0) + IFERROR(VLOOKUP(B129, 'c2014q2'!A$1:E$399,4,),0) + IFERROR(VLOOKUP(B129, 'c2014q3'!A$1:E$399,4,),0) + IFERROR(VLOOKUP(B129, 'c2014q4'!A$1:E$399,4,),0)</f>
        <v>0</v>
      </c>
      <c r="AB129" t="str">
        <f t="shared" si="7"/>
        <v>-</v>
      </c>
      <c r="AC129" t="str">
        <f t="shared" si="8"/>
        <v/>
      </c>
      <c r="AD129" s="62">
        <f t="shared" si="9"/>
        <v>0</v>
      </c>
      <c r="AE129" t="str">
        <f t="shared" si="10"/>
        <v>f</v>
      </c>
    </row>
    <row r="130" spans="1:31" x14ac:dyDescent="0.25">
      <c r="A130">
        <v>129</v>
      </c>
      <c r="B130" t="s">
        <v>325</v>
      </c>
      <c r="C130" t="str">
        <f>IFERROR(VLOOKUP(B130,addresses!A$2:I$1997, 3, FALSE), "")</f>
        <v>One Tower Square, Ms08A</v>
      </c>
      <c r="D130" t="str">
        <f>IFERROR(VLOOKUP(B130,addresses!A$2:I$1997, 5, FALSE), "")</f>
        <v>Hartford</v>
      </c>
      <c r="E130" t="str">
        <f>IFERROR(VLOOKUP(B130,addresses!A$2:I$1997, 7, FALSE),"")</f>
        <v>CT</v>
      </c>
      <c r="F130">
        <f>IFERROR(VLOOKUP(B130,addresses!A$2:I$1997, 8, FALSE),"")</f>
        <v>6183</v>
      </c>
      <c r="G130" t="str">
        <f>IFERROR(VLOOKUP(B130,addresses!A$2:I$1997, 9, FALSE),"")</f>
        <v>860-277-1248</v>
      </c>
      <c r="I130" s="62" t="str">
        <f>VLOOKUP(IFERROR(VLOOKUP(B130, Weiss!A$1:L$399,12,FALSE),"NR"), RatingsLU!A$5:B$30, 2, FALSE)</f>
        <v>NR</v>
      </c>
      <c r="J130" s="62">
        <f>VLOOKUP(I130,RatingsLU!B$5:C$30,2,)</f>
        <v>13</v>
      </c>
      <c r="K130" s="62" t="str">
        <f>VLOOKUP(IFERROR(VLOOKUP(B130, Demotech!A$3:F$400, 6,FALSE), "NR"), RatingsLU!K$5:M$30, 2, FALSE)</f>
        <v>NR</v>
      </c>
      <c r="L130" s="62">
        <f>VLOOKUP(K130,RatingsLU!L$5:M$30,2,)</f>
        <v>7</v>
      </c>
      <c r="M130" s="62" t="str">
        <f>VLOOKUP(IFERROR(VLOOKUP(B130, AMBest!A$1:L$399,3,FALSE),"NR"), RatingsLU!F$5:G$100, 2, FALSE)</f>
        <v>NR</v>
      </c>
      <c r="N130" s="62">
        <f>VLOOKUP(M130, RatingsLU!G$5:H$100, 2, FALSE)</f>
        <v>33</v>
      </c>
      <c r="O130">
        <f>IFERROR(VLOOKUP(B130, '2015q2'!A$1:C$399,3,),0)</f>
        <v>59</v>
      </c>
      <c r="P130" t="str">
        <f t="shared" si="11"/>
        <v>59</v>
      </c>
      <c r="Q130">
        <f>IFERROR(VLOOKUP(B130, '2013q4'!A$1:C$399,3,),0)</f>
        <v>72</v>
      </c>
      <c r="R130">
        <f>IFERROR(VLOOKUP(B130, '2014q1'!A$1:C$399,3,),0)</f>
        <v>68</v>
      </c>
      <c r="S130">
        <f>IFERROR(VLOOKUP(B130, '2014q2'!A$1:C$399,3,),0)</f>
        <v>68</v>
      </c>
      <c r="T130">
        <f>IFERROR(VLOOKUP(B130, '2014q3'!A$1:C$399,3,),0)</f>
        <v>65</v>
      </c>
      <c r="U130">
        <f>IFERROR(VLOOKUP(B130, '2014q1'!A$1:C$399,3,),0)</f>
        <v>68</v>
      </c>
      <c r="V130">
        <f>IFERROR(VLOOKUP(B130, '2014q2'!A$1:C$399,3,),0)</f>
        <v>68</v>
      </c>
      <c r="W130">
        <f>IFERROR(VLOOKUP(B130, '2015q2'!A$1:C$399,3,),0)</f>
        <v>59</v>
      </c>
      <c r="X130" t="str">
        <f t="shared" si="6"/>
        <v>0</v>
      </c>
      <c r="Y130">
        <f>IFERROR(VLOOKUP(B130, 'c2013q4'!A$1:E$399,4,),0) + IFERROR(VLOOKUP(B130, 'c2014q1'!A$1:E$399,4,),0) + IFERROR(VLOOKUP(B130, 'c2014q2'!A$1:E$399,4,),0) + IFERROR(VLOOKUP(B130, 'c2014q3'!A$1:E$399,4,),0) + IFERROR(VLOOKUP(B130, 'c2014q4'!A$1:E$399,4,),0)</f>
        <v>0</v>
      </c>
      <c r="Z130">
        <f>IFERROR(VLOOKUP(B130, 'c2013q4'!A$1:E$399,4,),0)</f>
        <v>0</v>
      </c>
      <c r="AA130">
        <f>IFERROR(VLOOKUP(B130, 'c2014q1'!A$1:E$399,4,),0) + IFERROR(VLOOKUP(B130, 'c2014q2'!A$1:E$399,4,),0) + IFERROR(VLOOKUP(B130, 'c2014q3'!A$1:E$399,4,),0) + IFERROR(VLOOKUP(B130, 'c2014q4'!A$1:E$399,4,),0)</f>
        <v>0</v>
      </c>
      <c r="AB130" t="str">
        <f t="shared" si="7"/>
        <v>-</v>
      </c>
      <c r="AC130" t="str">
        <f t="shared" si="8"/>
        <v/>
      </c>
      <c r="AD130" s="62">
        <f t="shared" si="9"/>
        <v>0</v>
      </c>
      <c r="AE130" t="str">
        <f t="shared" si="10"/>
        <v>f</v>
      </c>
    </row>
    <row r="131" spans="1:31" x14ac:dyDescent="0.25">
      <c r="A131">
        <v>130</v>
      </c>
      <c r="B131" t="s">
        <v>326</v>
      </c>
      <c r="C131" t="str">
        <f>IFERROR(VLOOKUP(B131,addresses!A$2:I$1997, 3, FALSE), "")</f>
        <v>4075 Sw 83 Avenue</v>
      </c>
      <c r="D131" t="str">
        <f>IFERROR(VLOOKUP(B131,addresses!A$2:I$1997, 5, FALSE), "")</f>
        <v>Miami</v>
      </c>
      <c r="E131" t="str">
        <f>IFERROR(VLOOKUP(B131,addresses!A$2:I$1997, 7, FALSE),"")</f>
        <v>FL</v>
      </c>
      <c r="F131">
        <f>IFERROR(VLOOKUP(B131,addresses!A$2:I$1997, 8, FALSE),"")</f>
        <v>33155</v>
      </c>
      <c r="G131" t="str">
        <f>IFERROR(VLOOKUP(B131,addresses!A$2:I$1997, 9, FALSE),"")</f>
        <v>305-554-0353</v>
      </c>
      <c r="I131" s="62" t="str">
        <f>VLOOKUP(IFERROR(VLOOKUP(B131, Weiss!A$1:L$399,12,FALSE),"NR"), RatingsLU!A$5:B$30, 2, FALSE)</f>
        <v>NR</v>
      </c>
      <c r="J131" s="62">
        <f>VLOOKUP(I131,RatingsLU!B$5:C$30,2,)</f>
        <v>13</v>
      </c>
      <c r="K131" s="62" t="str">
        <f>VLOOKUP(IFERROR(VLOOKUP(B131, Demotech!A$3:F$400, 6,FALSE), "NR"), RatingsLU!K$5:M$30, 2, FALSE)</f>
        <v>NR</v>
      </c>
      <c r="L131" s="62">
        <f>VLOOKUP(K131,RatingsLU!L$5:M$30,2,)</f>
        <v>7</v>
      </c>
      <c r="M131" s="62" t="str">
        <f>VLOOKUP(IFERROR(VLOOKUP(B131, AMBest!A$1:L$399,3,FALSE),"NR"), RatingsLU!F$5:G$100, 2, FALSE)</f>
        <v>NR</v>
      </c>
      <c r="N131" s="62">
        <f>VLOOKUP(M131, RatingsLU!G$5:H$100, 2, FALSE)</f>
        <v>33</v>
      </c>
      <c r="O131">
        <f>IFERROR(VLOOKUP(B131, '2015q2'!A$1:C$399,3,),0)</f>
        <v>52</v>
      </c>
      <c r="P131" t="str">
        <f t="shared" si="11"/>
        <v>52</v>
      </c>
      <c r="Q131">
        <f>IFERROR(VLOOKUP(B131, '2013q4'!A$1:C$399,3,),0)</f>
        <v>60</v>
      </c>
      <c r="R131">
        <f>IFERROR(VLOOKUP(B131, '2014q1'!A$1:C$399,3,),0)</f>
        <v>60</v>
      </c>
      <c r="S131">
        <f>IFERROR(VLOOKUP(B131, '2014q2'!A$1:C$399,3,),0)</f>
        <v>59</v>
      </c>
      <c r="T131">
        <f>IFERROR(VLOOKUP(B131, '2014q3'!A$1:C$399,3,),0)</f>
        <v>61</v>
      </c>
      <c r="U131">
        <f>IFERROR(VLOOKUP(B131, '2014q1'!A$1:C$399,3,),0)</f>
        <v>60</v>
      </c>
      <c r="V131">
        <f>IFERROR(VLOOKUP(B131, '2014q2'!A$1:C$399,3,),0)</f>
        <v>59</v>
      </c>
      <c r="W131">
        <f>IFERROR(VLOOKUP(B131, '2015q2'!A$1:C$399,3,),0)</f>
        <v>52</v>
      </c>
      <c r="X131" t="str">
        <f t="shared" ref="X131:X176" si="12">IF(Y131&gt;0,TEXT(Y131,"#,###,###"), "0")</f>
        <v>0</v>
      </c>
      <c r="Y131">
        <f>IFERROR(VLOOKUP(B131, 'c2013q4'!A$1:E$399,4,),0) + IFERROR(VLOOKUP(B131, 'c2014q1'!A$1:E$399,4,),0) + IFERROR(VLOOKUP(B131, 'c2014q2'!A$1:E$399,4,),0) + IFERROR(VLOOKUP(B131, 'c2014q3'!A$1:E$399,4,),0) + IFERROR(VLOOKUP(B131, 'c2014q4'!A$1:E$399,4,),0)</f>
        <v>0</v>
      </c>
      <c r="Z131">
        <f>IFERROR(VLOOKUP(B131, 'c2013q4'!A$1:E$399,4,),0)</f>
        <v>0</v>
      </c>
      <c r="AA131">
        <f>IFERROR(VLOOKUP(B131, 'c2014q1'!A$1:E$399,4,),0) + IFERROR(VLOOKUP(B131, 'c2014q2'!A$1:E$399,4,),0) + IFERROR(VLOOKUP(B131, 'c2014q3'!A$1:E$399,4,),0) + IFERROR(VLOOKUP(B131, 'c2014q4'!A$1:E$399,4,),0)</f>
        <v>0</v>
      </c>
      <c r="AB131" t="str">
        <f t="shared" ref="AB131:AB176" si="13">IF(O131&lt;1000, "-", ROUND((10000*Y131)/O131,1))</f>
        <v>-</v>
      </c>
      <c r="AC131" t="str">
        <f t="shared" ref="AC131:AC176" si="14">IF(ISERROR(_xlfn.PERCENTRANK.INC(AB$2:AB$400, AB131)), "", ROUND(100*_xlfn.PERCENTRANK.INC(AB$2:AB$400, AB131),0))</f>
        <v/>
      </c>
      <c r="AD131" s="62">
        <f t="shared" ref="AD131:AD176" si="15">IF(AC131="", 0, IF(AC131&lt;=100/3, 1, IF(AC131&lt;=200/3, 2,3)))</f>
        <v>0</v>
      </c>
      <c r="AE131" t="str">
        <f t="shared" ref="AE131:AE176" si="16">IF(AD131="", "", "f")</f>
        <v>f</v>
      </c>
    </row>
    <row r="132" spans="1:31" x14ac:dyDescent="0.25">
      <c r="A132">
        <v>131</v>
      </c>
      <c r="B132" t="s">
        <v>327</v>
      </c>
      <c r="C132" t="str">
        <f>IFERROR(VLOOKUP(B132,addresses!A$2:I$1997, 3, FALSE), "")</f>
        <v>1111 Ashworth Road</v>
      </c>
      <c r="D132" t="str">
        <f>IFERROR(VLOOKUP(B132,addresses!A$2:I$1997, 5, FALSE), "")</f>
        <v>West Des Moines</v>
      </c>
      <c r="E132" t="str">
        <f>IFERROR(VLOOKUP(B132,addresses!A$2:I$1997, 7, FALSE),"")</f>
        <v>IA</v>
      </c>
      <c r="F132" t="str">
        <f>IFERROR(VLOOKUP(B132,addresses!A$2:I$1997, 8, FALSE),"")</f>
        <v>50265-3538</v>
      </c>
      <c r="G132" t="str">
        <f>IFERROR(VLOOKUP(B132,addresses!A$2:I$1997, 9, FALSE),"")</f>
        <v>515-267-2315</v>
      </c>
      <c r="I132" s="62" t="str">
        <f>VLOOKUP(IFERROR(VLOOKUP(B132, Weiss!A$1:L$399,12,FALSE),"NR"), RatingsLU!A$5:B$30, 2, FALSE)</f>
        <v>NR</v>
      </c>
      <c r="J132" s="62">
        <f>VLOOKUP(I132,RatingsLU!B$5:C$30,2,)</f>
        <v>13</v>
      </c>
      <c r="K132" s="62" t="str">
        <f>VLOOKUP(IFERROR(VLOOKUP(B132, Demotech!A$3:F$400, 6,FALSE), "NR"), RatingsLU!K$5:M$30, 2, FALSE)</f>
        <v>NR</v>
      </c>
      <c r="L132" s="62">
        <f>VLOOKUP(K132,RatingsLU!L$5:M$30,2,)</f>
        <v>7</v>
      </c>
      <c r="M132" s="62" t="str">
        <f>VLOOKUP(IFERROR(VLOOKUP(B132, AMBest!A$1:L$399,3,FALSE),"NR"), RatingsLU!F$5:G$100, 2, FALSE)</f>
        <v>NR</v>
      </c>
      <c r="N132" s="62">
        <f>VLOOKUP(M132, RatingsLU!G$5:H$100, 2, FALSE)</f>
        <v>33</v>
      </c>
      <c r="O132">
        <f>IFERROR(VLOOKUP(B132, '2015q2'!A$1:C$399,3,),0)</f>
        <v>44</v>
      </c>
      <c r="P132" t="str">
        <f t="shared" ref="P132:P176" si="17">IF(O132&gt;0,TEXT(O132,"#,###,###"), "0")</f>
        <v>44</v>
      </c>
      <c r="Q132">
        <f>IFERROR(VLOOKUP(B132, '2013q4'!A$1:C$399,3,),0)</f>
        <v>48</v>
      </c>
      <c r="R132">
        <f>IFERROR(VLOOKUP(B132, '2014q1'!A$1:C$399,3,),0)</f>
        <v>48</v>
      </c>
      <c r="S132">
        <f>IFERROR(VLOOKUP(B132, '2014q2'!A$1:C$399,3,),0)</f>
        <v>45</v>
      </c>
      <c r="T132">
        <f>IFERROR(VLOOKUP(B132, '2014q3'!A$1:C$399,3,),0)</f>
        <v>46</v>
      </c>
      <c r="U132">
        <f>IFERROR(VLOOKUP(B132, '2014q1'!A$1:C$399,3,),0)</f>
        <v>48</v>
      </c>
      <c r="V132">
        <f>IFERROR(VLOOKUP(B132, '2014q2'!A$1:C$399,3,),0)</f>
        <v>45</v>
      </c>
      <c r="W132">
        <f>IFERROR(VLOOKUP(B132, '2015q2'!A$1:C$399,3,),0)</f>
        <v>44</v>
      </c>
      <c r="X132" t="str">
        <f t="shared" si="12"/>
        <v>0</v>
      </c>
      <c r="Y132">
        <f>IFERROR(VLOOKUP(B132, 'c2013q4'!A$1:E$399,4,),0) + IFERROR(VLOOKUP(B132, 'c2014q1'!A$1:E$399,4,),0) + IFERROR(VLOOKUP(B132, 'c2014q2'!A$1:E$399,4,),0) + IFERROR(VLOOKUP(B132, 'c2014q3'!A$1:E$399,4,),0) + IFERROR(VLOOKUP(B132, 'c2014q4'!A$1:E$399,4,),0)</f>
        <v>0</v>
      </c>
      <c r="Z132">
        <f>IFERROR(VLOOKUP(B132, 'c2013q4'!A$1:E$399,4,),0)</f>
        <v>0</v>
      </c>
      <c r="AA132">
        <f>IFERROR(VLOOKUP(B132, 'c2014q1'!A$1:E$399,4,),0) + IFERROR(VLOOKUP(B132, 'c2014q2'!A$1:E$399,4,),0) + IFERROR(VLOOKUP(B132, 'c2014q3'!A$1:E$399,4,),0) + IFERROR(VLOOKUP(B132, 'c2014q4'!A$1:E$399,4,),0)</f>
        <v>0</v>
      </c>
      <c r="AB132" t="str">
        <f t="shared" si="13"/>
        <v>-</v>
      </c>
      <c r="AC132" t="str">
        <f t="shared" si="14"/>
        <v/>
      </c>
      <c r="AD132" s="62">
        <f t="shared" si="15"/>
        <v>0</v>
      </c>
      <c r="AE132" t="str">
        <f t="shared" si="16"/>
        <v>f</v>
      </c>
    </row>
    <row r="133" spans="1:31" x14ac:dyDescent="0.25">
      <c r="A133">
        <v>132</v>
      </c>
      <c r="B133" t="s">
        <v>328</v>
      </c>
      <c r="C133" t="str">
        <f>IFERROR(VLOOKUP(B133,addresses!A$2:I$1997, 3, FALSE), "")</f>
        <v>200 Hopmeadow Street</v>
      </c>
      <c r="D133" t="str">
        <f>IFERROR(VLOOKUP(B133,addresses!A$2:I$1997, 5, FALSE), "")</f>
        <v>Simsbury</v>
      </c>
      <c r="E133" t="str">
        <f>IFERROR(VLOOKUP(B133,addresses!A$2:I$1997, 7, FALSE),"")</f>
        <v>CT</v>
      </c>
      <c r="F133" t="str">
        <f>IFERROR(VLOOKUP(B133,addresses!A$2:I$1997, 8, FALSE),"")</f>
        <v>06089-9793</v>
      </c>
      <c r="G133" t="str">
        <f>IFERROR(VLOOKUP(B133,addresses!A$2:I$1997, 9, FALSE),"")</f>
        <v>800-451-6944</v>
      </c>
      <c r="I133" s="62" t="str">
        <f>VLOOKUP(IFERROR(VLOOKUP(B133, Weiss!A$1:L$399,12,FALSE),"NR"), RatingsLU!A$5:B$30, 2, FALSE)</f>
        <v>B</v>
      </c>
      <c r="J133" s="62">
        <f>VLOOKUP(I133,RatingsLU!B$5:C$30,2,)</f>
        <v>5</v>
      </c>
      <c r="K133" s="62" t="str">
        <f>VLOOKUP(IFERROR(VLOOKUP(B133, Demotech!A$3:F$400, 6,FALSE), "NR"), RatingsLU!K$5:M$30, 2, FALSE)</f>
        <v>NR</v>
      </c>
      <c r="L133" s="62">
        <f>VLOOKUP(K133,RatingsLU!L$5:M$30,2,)</f>
        <v>7</v>
      </c>
      <c r="M133" s="62" t="str">
        <f>VLOOKUP(IFERROR(VLOOKUP(B133, AMBest!A$1:L$399,3,FALSE),"NR"), RatingsLU!F$5:G$100, 2, FALSE)</f>
        <v>A+</v>
      </c>
      <c r="N133" s="62">
        <f>VLOOKUP(M133, RatingsLU!G$5:H$100, 2, FALSE)</f>
        <v>3</v>
      </c>
      <c r="O133">
        <f>IFERROR(VLOOKUP(B133, '2015q2'!A$1:C$399,3,),0)</f>
        <v>42</v>
      </c>
      <c r="P133" t="str">
        <f t="shared" si="17"/>
        <v>42</v>
      </c>
      <c r="Q133">
        <f>IFERROR(VLOOKUP(B133, '2013q4'!A$1:C$399,3,),0)</f>
        <v>40</v>
      </c>
      <c r="R133">
        <f>IFERROR(VLOOKUP(B133, '2014q1'!A$1:C$399,3,),0)</f>
        <v>38</v>
      </c>
      <c r="S133">
        <f>IFERROR(VLOOKUP(B133, '2014q2'!A$1:C$399,3,),0)</f>
        <v>37</v>
      </c>
      <c r="T133">
        <f>IFERROR(VLOOKUP(B133, '2014q3'!A$1:C$399,3,),0)</f>
        <v>36</v>
      </c>
      <c r="U133">
        <f>IFERROR(VLOOKUP(B133, '2014q1'!A$1:C$399,3,),0)</f>
        <v>38</v>
      </c>
      <c r="V133">
        <f>IFERROR(VLOOKUP(B133, '2014q2'!A$1:C$399,3,),0)</f>
        <v>37</v>
      </c>
      <c r="W133">
        <f>IFERROR(VLOOKUP(B133, '2015q2'!A$1:C$399,3,),0)</f>
        <v>42</v>
      </c>
      <c r="X133" t="str">
        <f t="shared" si="12"/>
        <v>2</v>
      </c>
      <c r="Y133">
        <f>IFERROR(VLOOKUP(B133, 'c2013q4'!A$1:E$399,4,),0) + IFERROR(VLOOKUP(B133, 'c2014q1'!A$1:E$399,4,),0) + IFERROR(VLOOKUP(B133, 'c2014q2'!A$1:E$399,4,),0) + IFERROR(VLOOKUP(B133, 'c2014q3'!A$1:E$399,4,),0) + IFERROR(VLOOKUP(B133, 'c2014q4'!A$1:E$399,4,),0)</f>
        <v>2</v>
      </c>
      <c r="Z133">
        <f>IFERROR(VLOOKUP(B133, 'c2013q4'!A$1:E$399,4,),0)</f>
        <v>1</v>
      </c>
      <c r="AA133">
        <f>IFERROR(VLOOKUP(B133, 'c2014q1'!A$1:E$399,4,),0) + IFERROR(VLOOKUP(B133, 'c2014q2'!A$1:E$399,4,),0) + IFERROR(VLOOKUP(B133, 'c2014q3'!A$1:E$399,4,),0) + IFERROR(VLOOKUP(B133, 'c2014q4'!A$1:E$399,4,),0)</f>
        <v>1</v>
      </c>
      <c r="AB133" t="str">
        <f t="shared" si="13"/>
        <v>-</v>
      </c>
      <c r="AC133" t="str">
        <f t="shared" si="14"/>
        <v/>
      </c>
      <c r="AD133" s="62">
        <f t="shared" si="15"/>
        <v>0</v>
      </c>
      <c r="AE133" t="str">
        <f t="shared" si="16"/>
        <v>f</v>
      </c>
    </row>
    <row r="134" spans="1:31" x14ac:dyDescent="0.25">
      <c r="A134">
        <v>133</v>
      </c>
      <c r="B134" t="s">
        <v>329</v>
      </c>
      <c r="C134" t="str">
        <f>IFERROR(VLOOKUP(B134,addresses!A$2:I$1997, 3, FALSE), "")</f>
        <v>4521 Highwoods Parkway</v>
      </c>
      <c r="D134" t="str">
        <f>IFERROR(VLOOKUP(B134,addresses!A$2:I$1997, 5, FALSE), "")</f>
        <v>Glen Allen</v>
      </c>
      <c r="E134" t="str">
        <f>IFERROR(VLOOKUP(B134,addresses!A$2:I$1997, 7, FALSE),"")</f>
        <v>VA</v>
      </c>
      <c r="F134">
        <f>IFERROR(VLOOKUP(B134,addresses!A$2:I$1997, 8, FALSE),"")</f>
        <v>23060</v>
      </c>
      <c r="G134" t="str">
        <f>IFERROR(VLOOKUP(B134,addresses!A$2:I$1997, 9, FALSE),"")</f>
        <v>800-431-1270-3888</v>
      </c>
      <c r="I134" s="62" t="str">
        <f>VLOOKUP(IFERROR(VLOOKUP(B134, Weiss!A$1:L$399,12,FALSE),"NR"), RatingsLU!A$5:B$30, 2, FALSE)</f>
        <v>NR</v>
      </c>
      <c r="J134" s="62">
        <f>VLOOKUP(I134,RatingsLU!B$5:C$30,2,)</f>
        <v>13</v>
      </c>
      <c r="K134" s="62" t="str">
        <f>VLOOKUP(IFERROR(VLOOKUP(B134, Demotech!A$3:F$400, 6,FALSE), "NR"), RatingsLU!K$5:M$30, 2, FALSE)</f>
        <v>NR</v>
      </c>
      <c r="L134" s="62">
        <f>VLOOKUP(K134,RatingsLU!L$5:M$30,2,)</f>
        <v>7</v>
      </c>
      <c r="M134" s="62" t="str">
        <f>VLOOKUP(IFERROR(VLOOKUP(B134, AMBest!A$1:L$399,3,FALSE),"NR"), RatingsLU!F$5:G$100, 2, FALSE)</f>
        <v>A</v>
      </c>
      <c r="N134" s="62">
        <f>VLOOKUP(M134, RatingsLU!G$5:H$100, 2, FALSE)</f>
        <v>5</v>
      </c>
      <c r="O134">
        <f>IFERROR(VLOOKUP(B134, '2015q2'!A$1:C$399,3,),0)</f>
        <v>40</v>
      </c>
      <c r="P134" t="str">
        <f t="shared" si="17"/>
        <v>40</v>
      </c>
      <c r="Q134">
        <f>IFERROR(VLOOKUP(B134, '2013q4'!A$1:C$399,3,),0)</f>
        <v>40</v>
      </c>
      <c r="R134">
        <f>IFERROR(VLOOKUP(B134, '2014q1'!A$1:C$399,3,),0)</f>
        <v>38</v>
      </c>
      <c r="S134">
        <f>IFERROR(VLOOKUP(B134, '2014q2'!A$1:C$399,3,),0)</f>
        <v>40</v>
      </c>
      <c r="T134">
        <f>IFERROR(VLOOKUP(B134, '2014q3'!A$1:C$399,3,),0)</f>
        <v>40</v>
      </c>
      <c r="U134">
        <f>IFERROR(VLOOKUP(B134, '2014q1'!A$1:C$399,3,),0)</f>
        <v>38</v>
      </c>
      <c r="V134">
        <f>IFERROR(VLOOKUP(B134, '2014q2'!A$1:C$399,3,),0)</f>
        <v>40</v>
      </c>
      <c r="W134">
        <f>IFERROR(VLOOKUP(B134, '2015q2'!A$1:C$399,3,),0)</f>
        <v>40</v>
      </c>
      <c r="X134" t="str">
        <f t="shared" si="12"/>
        <v>0</v>
      </c>
      <c r="Y134">
        <f>IFERROR(VLOOKUP(B134, 'c2013q4'!A$1:E$399,4,),0) + IFERROR(VLOOKUP(B134, 'c2014q1'!A$1:E$399,4,),0) + IFERROR(VLOOKUP(B134, 'c2014q2'!A$1:E$399,4,),0) + IFERROR(VLOOKUP(B134, 'c2014q3'!A$1:E$399,4,),0) + IFERROR(VLOOKUP(B134, 'c2014q4'!A$1:E$399,4,),0)</f>
        <v>0</v>
      </c>
      <c r="Z134">
        <f>IFERROR(VLOOKUP(B134, 'c2013q4'!A$1:E$399,4,),0)</f>
        <v>0</v>
      </c>
      <c r="AA134">
        <f>IFERROR(VLOOKUP(B134, 'c2014q1'!A$1:E$399,4,),0) + IFERROR(VLOOKUP(B134, 'c2014q2'!A$1:E$399,4,),0) + IFERROR(VLOOKUP(B134, 'c2014q3'!A$1:E$399,4,),0) + IFERROR(VLOOKUP(B134, 'c2014q4'!A$1:E$399,4,),0)</f>
        <v>0</v>
      </c>
      <c r="AB134" t="str">
        <f t="shared" si="13"/>
        <v>-</v>
      </c>
      <c r="AC134" t="str">
        <f t="shared" si="14"/>
        <v/>
      </c>
      <c r="AD134" s="62">
        <f t="shared" si="15"/>
        <v>0</v>
      </c>
      <c r="AE134" t="str">
        <f t="shared" si="16"/>
        <v>f</v>
      </c>
    </row>
    <row r="135" spans="1:31" x14ac:dyDescent="0.25">
      <c r="A135">
        <v>134</v>
      </c>
      <c r="B135" t="s">
        <v>330</v>
      </c>
      <c r="C135" t="str">
        <f>IFERROR(VLOOKUP(B135,addresses!A$2:I$1997, 3, FALSE), "")</f>
        <v>One Tower Square, Ms08A</v>
      </c>
      <c r="D135" t="str">
        <f>IFERROR(VLOOKUP(B135,addresses!A$2:I$1997, 5, FALSE), "")</f>
        <v>Hartford</v>
      </c>
      <c r="E135" t="str">
        <f>IFERROR(VLOOKUP(B135,addresses!A$2:I$1997, 7, FALSE),"")</f>
        <v>CT</v>
      </c>
      <c r="F135">
        <f>IFERROR(VLOOKUP(B135,addresses!A$2:I$1997, 8, FALSE),"")</f>
        <v>6183</v>
      </c>
      <c r="G135" t="str">
        <f>IFERROR(VLOOKUP(B135,addresses!A$2:I$1997, 9, FALSE),"")</f>
        <v>860-277-1248</v>
      </c>
      <c r="I135" s="62" t="str">
        <f>VLOOKUP(IFERROR(VLOOKUP(B135, Weiss!A$1:L$399,12,FALSE),"NR"), RatingsLU!A$5:B$30, 2, FALSE)</f>
        <v>NR</v>
      </c>
      <c r="J135" s="62">
        <f>VLOOKUP(I135,RatingsLU!B$5:C$30,2,)</f>
        <v>13</v>
      </c>
      <c r="K135" s="62" t="str">
        <f>VLOOKUP(IFERROR(VLOOKUP(B135, Demotech!A$3:F$400, 6,FALSE), "NR"), RatingsLU!K$5:M$30, 2, FALSE)</f>
        <v>NR</v>
      </c>
      <c r="L135" s="62">
        <f>VLOOKUP(K135,RatingsLU!L$5:M$30,2,)</f>
        <v>7</v>
      </c>
      <c r="M135" s="62" t="str">
        <f>VLOOKUP(IFERROR(VLOOKUP(B135, AMBest!A$1:L$399,3,FALSE),"NR"), RatingsLU!F$5:G$100, 2, FALSE)</f>
        <v>NR</v>
      </c>
      <c r="N135" s="62">
        <f>VLOOKUP(M135, RatingsLU!G$5:H$100, 2, FALSE)</f>
        <v>33</v>
      </c>
      <c r="O135">
        <f>IFERROR(VLOOKUP(B135, '2015q2'!A$1:C$399,3,),0)</f>
        <v>37</v>
      </c>
      <c r="P135" t="str">
        <f t="shared" si="17"/>
        <v>37</v>
      </c>
      <c r="Q135">
        <f>IFERROR(VLOOKUP(B135, '2013q4'!A$1:C$399,3,),0)</f>
        <v>39</v>
      </c>
      <c r="R135">
        <f>IFERROR(VLOOKUP(B135, '2014q1'!A$1:C$399,3,),0)</f>
        <v>37</v>
      </c>
      <c r="S135">
        <f>IFERROR(VLOOKUP(B135, '2014q2'!A$1:C$399,3,),0)</f>
        <v>33</v>
      </c>
      <c r="T135">
        <f>IFERROR(VLOOKUP(B135, '2014q3'!A$1:C$399,3,),0)</f>
        <v>34</v>
      </c>
      <c r="U135">
        <f>IFERROR(VLOOKUP(B135, '2014q1'!A$1:C$399,3,),0)</f>
        <v>37</v>
      </c>
      <c r="V135">
        <f>IFERROR(VLOOKUP(B135, '2014q2'!A$1:C$399,3,),0)</f>
        <v>33</v>
      </c>
      <c r="W135">
        <f>IFERROR(VLOOKUP(B135, '2015q2'!A$1:C$399,3,),0)</f>
        <v>37</v>
      </c>
      <c r="X135" t="str">
        <f t="shared" si="12"/>
        <v>0</v>
      </c>
      <c r="Y135">
        <f>IFERROR(VLOOKUP(B135, 'c2013q4'!A$1:E$399,4,),0) + IFERROR(VLOOKUP(B135, 'c2014q1'!A$1:E$399,4,),0) + IFERROR(VLOOKUP(B135, 'c2014q2'!A$1:E$399,4,),0) + IFERROR(VLOOKUP(B135, 'c2014q3'!A$1:E$399,4,),0) + IFERROR(VLOOKUP(B135, 'c2014q4'!A$1:E$399,4,),0)</f>
        <v>0</v>
      </c>
      <c r="Z135">
        <f>IFERROR(VLOOKUP(B135, 'c2013q4'!A$1:E$399,4,),0)</f>
        <v>0</v>
      </c>
      <c r="AA135">
        <f>IFERROR(VLOOKUP(B135, 'c2014q1'!A$1:E$399,4,),0) + IFERROR(VLOOKUP(B135, 'c2014q2'!A$1:E$399,4,),0) + IFERROR(VLOOKUP(B135, 'c2014q3'!A$1:E$399,4,),0) + IFERROR(VLOOKUP(B135, 'c2014q4'!A$1:E$399,4,),0)</f>
        <v>0</v>
      </c>
      <c r="AB135" t="str">
        <f t="shared" si="13"/>
        <v>-</v>
      </c>
      <c r="AC135" t="str">
        <f t="shared" si="14"/>
        <v/>
      </c>
      <c r="AD135" s="62">
        <f t="shared" si="15"/>
        <v>0</v>
      </c>
      <c r="AE135" t="str">
        <f t="shared" si="16"/>
        <v>f</v>
      </c>
    </row>
    <row r="136" spans="1:31" x14ac:dyDescent="0.25">
      <c r="A136">
        <v>135</v>
      </c>
      <c r="B136" t="s">
        <v>331</v>
      </c>
      <c r="C136" t="str">
        <f>IFERROR(VLOOKUP(B136,addresses!A$2:I$1997, 3, FALSE), "")</f>
        <v>440 Lincoln Street</v>
      </c>
      <c r="D136" t="str">
        <f>IFERROR(VLOOKUP(B136,addresses!A$2:I$1997, 5, FALSE), "")</f>
        <v>Worcester</v>
      </c>
      <c r="E136" t="str">
        <f>IFERROR(VLOOKUP(B136,addresses!A$2:I$1997, 7, FALSE),"")</f>
        <v>MA</v>
      </c>
      <c r="F136" t="str">
        <f>IFERROR(VLOOKUP(B136,addresses!A$2:I$1997, 8, FALSE),"")</f>
        <v>01653-0002</v>
      </c>
      <c r="G136" t="str">
        <f>IFERROR(VLOOKUP(B136,addresses!A$2:I$1997, 9, FALSE),"")</f>
        <v>508-853-7200-8553955</v>
      </c>
      <c r="I136" s="62" t="str">
        <f>VLOOKUP(IFERROR(VLOOKUP(B136, Weiss!A$1:L$399,12,FALSE),"NR"), RatingsLU!A$5:B$30, 2, FALSE)</f>
        <v>NR</v>
      </c>
      <c r="J136" s="62">
        <f>VLOOKUP(I136,RatingsLU!B$5:C$30,2,)</f>
        <v>13</v>
      </c>
      <c r="K136" s="62" t="str">
        <f>VLOOKUP(IFERROR(VLOOKUP(B136, Demotech!A$3:F$400, 6,FALSE), "NR"), RatingsLU!K$5:M$30, 2, FALSE)</f>
        <v>NR</v>
      </c>
      <c r="L136" s="62">
        <f>VLOOKUP(K136,RatingsLU!L$5:M$30,2,)</f>
        <v>7</v>
      </c>
      <c r="M136" s="62" t="str">
        <f>VLOOKUP(IFERROR(VLOOKUP(B136, AMBest!A$1:L$399,3,FALSE),"NR"), RatingsLU!F$5:G$100, 2, FALSE)</f>
        <v>A</v>
      </c>
      <c r="N136" s="62">
        <f>VLOOKUP(M136, RatingsLU!G$5:H$100, 2, FALSE)</f>
        <v>5</v>
      </c>
      <c r="O136">
        <f>IFERROR(VLOOKUP(B136, '2015q2'!A$1:C$399,3,),0)</f>
        <v>20</v>
      </c>
      <c r="P136" t="str">
        <f t="shared" si="17"/>
        <v>20</v>
      </c>
      <c r="Q136">
        <f>IFERROR(VLOOKUP(B136, '2013q4'!A$1:C$399,3,),0)</f>
        <v>21</v>
      </c>
      <c r="R136">
        <f>IFERROR(VLOOKUP(B136, '2014q1'!A$1:C$399,3,),0)</f>
        <v>20</v>
      </c>
      <c r="S136">
        <f>IFERROR(VLOOKUP(B136, '2014q2'!A$1:C$399,3,),0)</f>
        <v>20</v>
      </c>
      <c r="T136">
        <f>IFERROR(VLOOKUP(B136, '2014q3'!A$1:C$399,3,),0)</f>
        <v>19</v>
      </c>
      <c r="U136">
        <f>IFERROR(VLOOKUP(B136, '2014q1'!A$1:C$399,3,),0)</f>
        <v>20</v>
      </c>
      <c r="V136">
        <f>IFERROR(VLOOKUP(B136, '2014q2'!A$1:C$399,3,),0)</f>
        <v>20</v>
      </c>
      <c r="W136">
        <f>IFERROR(VLOOKUP(B136, '2015q2'!A$1:C$399,3,),0)</f>
        <v>20</v>
      </c>
      <c r="X136" t="str">
        <f t="shared" si="12"/>
        <v>0</v>
      </c>
      <c r="Y136">
        <f>IFERROR(VLOOKUP(B136, 'c2013q4'!A$1:E$399,4,),0) + IFERROR(VLOOKUP(B136, 'c2014q1'!A$1:E$399,4,),0) + IFERROR(VLOOKUP(B136, 'c2014q2'!A$1:E$399,4,),0) + IFERROR(VLOOKUP(B136, 'c2014q3'!A$1:E$399,4,),0) + IFERROR(VLOOKUP(B136, 'c2014q4'!A$1:E$399,4,),0)</f>
        <v>0</v>
      </c>
      <c r="Z136">
        <f>IFERROR(VLOOKUP(B136, 'c2013q4'!A$1:E$399,4,),0)</f>
        <v>0</v>
      </c>
      <c r="AA136">
        <f>IFERROR(VLOOKUP(B136, 'c2014q1'!A$1:E$399,4,),0) + IFERROR(VLOOKUP(B136, 'c2014q2'!A$1:E$399,4,),0) + IFERROR(VLOOKUP(B136, 'c2014q3'!A$1:E$399,4,),0) + IFERROR(VLOOKUP(B136, 'c2014q4'!A$1:E$399,4,),0)</f>
        <v>0</v>
      </c>
      <c r="AB136" t="str">
        <f t="shared" si="13"/>
        <v>-</v>
      </c>
      <c r="AC136" t="str">
        <f t="shared" si="14"/>
        <v/>
      </c>
      <c r="AD136" s="62">
        <f t="shared" si="15"/>
        <v>0</v>
      </c>
      <c r="AE136" t="str">
        <f t="shared" si="16"/>
        <v>f</v>
      </c>
    </row>
    <row r="137" spans="1:31" x14ac:dyDescent="0.25">
      <c r="A137">
        <v>136</v>
      </c>
      <c r="B137" t="s">
        <v>332</v>
      </c>
      <c r="C137" t="str">
        <f>IFERROR(VLOOKUP(B137,addresses!A$2:I$1997, 3, FALSE), "")</f>
        <v>301 E Fourth Street</v>
      </c>
      <c r="D137" t="str">
        <f>IFERROR(VLOOKUP(B137,addresses!A$2:I$1997, 5, FALSE), "")</f>
        <v>Cincinnati</v>
      </c>
      <c r="E137" t="str">
        <f>IFERROR(VLOOKUP(B137,addresses!A$2:I$1997, 7, FALSE),"")</f>
        <v>OH</v>
      </c>
      <c r="F137">
        <f>IFERROR(VLOOKUP(B137,addresses!A$2:I$1997, 8, FALSE),"")</f>
        <v>45202</v>
      </c>
      <c r="G137" t="str">
        <f>IFERROR(VLOOKUP(B137,addresses!A$2:I$1997, 9, FALSE),"")</f>
        <v>800-972-3008</v>
      </c>
      <c r="I137" s="62" t="str">
        <f>VLOOKUP(IFERROR(VLOOKUP(B137, Weiss!A$1:L$399,12,FALSE),"NR"), RatingsLU!A$5:B$30, 2, FALSE)</f>
        <v>NR</v>
      </c>
      <c r="J137" s="62">
        <f>VLOOKUP(I137,RatingsLU!B$5:C$30,2,)</f>
        <v>13</v>
      </c>
      <c r="K137" s="62" t="str">
        <f>VLOOKUP(IFERROR(VLOOKUP(B137, Demotech!A$3:F$400, 6,FALSE), "NR"), RatingsLU!K$5:M$30, 2, FALSE)</f>
        <v>NR</v>
      </c>
      <c r="L137" s="62">
        <f>VLOOKUP(K137,RatingsLU!L$5:M$30,2,)</f>
        <v>7</v>
      </c>
      <c r="M137" s="62" t="str">
        <f>VLOOKUP(IFERROR(VLOOKUP(B137, AMBest!A$1:L$399,3,FALSE),"NR"), RatingsLU!F$5:G$100, 2, FALSE)</f>
        <v>A+</v>
      </c>
      <c r="N137" s="62">
        <f>VLOOKUP(M137, RatingsLU!G$5:H$100, 2, FALSE)</f>
        <v>3</v>
      </c>
      <c r="O137">
        <f>IFERROR(VLOOKUP(B137, '2015q2'!A$1:C$399,3,),0)</f>
        <v>19</v>
      </c>
      <c r="P137" t="str">
        <f t="shared" si="17"/>
        <v>19</v>
      </c>
      <c r="Q137">
        <f>IFERROR(VLOOKUP(B137, '2013q4'!A$1:C$399,3,),0)</f>
        <v>14</v>
      </c>
      <c r="R137">
        <f>IFERROR(VLOOKUP(B137, '2014q1'!A$1:C$399,3,),0)</f>
        <v>16</v>
      </c>
      <c r="S137">
        <f>IFERROR(VLOOKUP(B137, '2014q2'!A$1:C$399,3,),0)</f>
        <v>17</v>
      </c>
      <c r="T137">
        <f>IFERROR(VLOOKUP(B137, '2014q3'!A$1:C$399,3,),0)</f>
        <v>17</v>
      </c>
      <c r="U137">
        <f>IFERROR(VLOOKUP(B137, '2014q1'!A$1:C$399,3,),0)</f>
        <v>16</v>
      </c>
      <c r="V137">
        <f>IFERROR(VLOOKUP(B137, '2014q2'!A$1:C$399,3,),0)</f>
        <v>17</v>
      </c>
      <c r="W137">
        <f>IFERROR(VLOOKUP(B137, '2015q2'!A$1:C$399,3,),0)</f>
        <v>19</v>
      </c>
      <c r="X137" t="str">
        <f t="shared" si="12"/>
        <v>0</v>
      </c>
      <c r="Y137">
        <f>IFERROR(VLOOKUP(B137, 'c2013q4'!A$1:E$399,4,),0) + IFERROR(VLOOKUP(B137, 'c2014q1'!A$1:E$399,4,),0) + IFERROR(VLOOKUP(B137, 'c2014q2'!A$1:E$399,4,),0) + IFERROR(VLOOKUP(B137, 'c2014q3'!A$1:E$399,4,),0) + IFERROR(VLOOKUP(B137, 'c2014q4'!A$1:E$399,4,),0)</f>
        <v>0</v>
      </c>
      <c r="Z137">
        <f>IFERROR(VLOOKUP(B137, 'c2013q4'!A$1:E$399,4,),0)</f>
        <v>0</v>
      </c>
      <c r="AA137">
        <f>IFERROR(VLOOKUP(B137, 'c2014q1'!A$1:E$399,4,),0) + IFERROR(VLOOKUP(B137, 'c2014q2'!A$1:E$399,4,),0) + IFERROR(VLOOKUP(B137, 'c2014q3'!A$1:E$399,4,),0) + IFERROR(VLOOKUP(B137, 'c2014q4'!A$1:E$399,4,),0)</f>
        <v>0</v>
      </c>
      <c r="AB137" t="str">
        <f t="shared" si="13"/>
        <v>-</v>
      </c>
      <c r="AC137" t="str">
        <f t="shared" si="14"/>
        <v/>
      </c>
      <c r="AD137" s="62">
        <f t="shared" si="15"/>
        <v>0</v>
      </c>
      <c r="AE137" t="str">
        <f t="shared" si="16"/>
        <v>f</v>
      </c>
    </row>
    <row r="138" spans="1:31" x14ac:dyDescent="0.25">
      <c r="A138">
        <v>137</v>
      </c>
      <c r="B138" t="s">
        <v>333</v>
      </c>
      <c r="C138" t="str">
        <f>IFERROR(VLOOKUP(B138,addresses!A$2:I$1997, 3, FALSE), "")</f>
        <v>305 Madison Avenue</v>
      </c>
      <c r="D138" t="str">
        <f>IFERROR(VLOOKUP(B138,addresses!A$2:I$1997, 5, FALSE), "")</f>
        <v>Morristown</v>
      </c>
      <c r="E138" t="str">
        <f>IFERROR(VLOOKUP(B138,addresses!A$2:I$1997, 7, FALSE),"")</f>
        <v>NJ</v>
      </c>
      <c r="F138">
        <f>IFERROR(VLOOKUP(B138,addresses!A$2:I$1997, 8, FALSE),"")</f>
        <v>7962</v>
      </c>
      <c r="G138" t="str">
        <f>IFERROR(VLOOKUP(B138,addresses!A$2:I$1997, 9, FALSE),"")</f>
        <v>973-490-6958</v>
      </c>
      <c r="I138" s="62" t="str">
        <f>VLOOKUP(IFERROR(VLOOKUP(B138, Weiss!A$1:L$399,12,FALSE),"NR"), RatingsLU!A$5:B$30, 2, FALSE)</f>
        <v>NR</v>
      </c>
      <c r="J138" s="62">
        <f>VLOOKUP(I138,RatingsLU!B$5:C$30,2,)</f>
        <v>13</v>
      </c>
      <c r="K138" s="62" t="str">
        <f>VLOOKUP(IFERROR(VLOOKUP(B138, Demotech!A$3:F$400, 6,FALSE), "NR"), RatingsLU!K$5:M$30, 2, FALSE)</f>
        <v>NR</v>
      </c>
      <c r="L138" s="62">
        <f>VLOOKUP(K138,RatingsLU!L$5:M$30,2,)</f>
        <v>7</v>
      </c>
      <c r="M138" s="62" t="str">
        <f>VLOOKUP(IFERROR(VLOOKUP(B138, AMBest!A$1:L$399,3,FALSE),"NR"), RatingsLU!F$5:G$100, 2, FALSE)</f>
        <v>NR</v>
      </c>
      <c r="N138" s="62">
        <f>VLOOKUP(M138, RatingsLU!G$5:H$100, 2, FALSE)</f>
        <v>33</v>
      </c>
      <c r="O138">
        <f>IFERROR(VLOOKUP(B138, '2015q2'!A$1:C$399,3,),0)</f>
        <v>18</v>
      </c>
      <c r="P138" t="str">
        <f t="shared" si="17"/>
        <v>18</v>
      </c>
      <c r="Q138">
        <f>IFERROR(VLOOKUP(B138, '2013q4'!A$1:C$399,3,),0)</f>
        <v>0</v>
      </c>
      <c r="R138">
        <f>IFERROR(VLOOKUP(B138, '2014q1'!A$1:C$399,3,),0)</f>
        <v>0</v>
      </c>
      <c r="S138">
        <f>IFERROR(VLOOKUP(B138, '2014q2'!A$1:C$399,3,),0)</f>
        <v>0</v>
      </c>
      <c r="T138">
        <f>IFERROR(VLOOKUP(B138, '2014q3'!A$1:C$399,3,),0)</f>
        <v>0</v>
      </c>
      <c r="U138">
        <f>IFERROR(VLOOKUP(B138, '2014q1'!A$1:C$399,3,),0)</f>
        <v>0</v>
      </c>
      <c r="V138">
        <f>IFERROR(VLOOKUP(B138, '2014q2'!A$1:C$399,3,),0)</f>
        <v>0</v>
      </c>
      <c r="W138">
        <f>IFERROR(VLOOKUP(B138, '2015q2'!A$1:C$399,3,),0)</f>
        <v>18</v>
      </c>
      <c r="X138" t="str">
        <f t="shared" si="12"/>
        <v>0</v>
      </c>
      <c r="Y138">
        <f>IFERROR(VLOOKUP(B138, 'c2013q4'!A$1:E$399,4,),0) + IFERROR(VLOOKUP(B138, 'c2014q1'!A$1:E$399,4,),0) + IFERROR(VLOOKUP(B138, 'c2014q2'!A$1:E$399,4,),0) + IFERROR(VLOOKUP(B138, 'c2014q3'!A$1:E$399,4,),0) + IFERROR(VLOOKUP(B138, 'c2014q4'!A$1:E$399,4,),0)</f>
        <v>0</v>
      </c>
      <c r="Z138">
        <f>IFERROR(VLOOKUP(B138, 'c2013q4'!A$1:E$399,4,),0)</f>
        <v>0</v>
      </c>
      <c r="AA138">
        <f>IFERROR(VLOOKUP(B138, 'c2014q1'!A$1:E$399,4,),0) + IFERROR(VLOOKUP(B138, 'c2014q2'!A$1:E$399,4,),0) + IFERROR(VLOOKUP(B138, 'c2014q3'!A$1:E$399,4,),0) + IFERROR(VLOOKUP(B138, 'c2014q4'!A$1:E$399,4,),0)</f>
        <v>0</v>
      </c>
      <c r="AB138" t="str">
        <f t="shared" si="13"/>
        <v>-</v>
      </c>
      <c r="AC138" t="str">
        <f t="shared" si="14"/>
        <v/>
      </c>
      <c r="AD138" s="62">
        <f t="shared" si="15"/>
        <v>0</v>
      </c>
      <c r="AE138" t="str">
        <f t="shared" si="16"/>
        <v>f</v>
      </c>
    </row>
    <row r="139" spans="1:31" x14ac:dyDescent="0.25">
      <c r="A139">
        <v>138</v>
      </c>
      <c r="B139" t="s">
        <v>334</v>
      </c>
      <c r="C139" t="str">
        <f>IFERROR(VLOOKUP(B139,addresses!A$2:I$1997, 3, FALSE), "")</f>
        <v>270 Central Avenue</v>
      </c>
      <c r="D139" t="str">
        <f>IFERROR(VLOOKUP(B139,addresses!A$2:I$1997, 5, FALSE), "")</f>
        <v>Johnston</v>
      </c>
      <c r="E139" t="str">
        <f>IFERROR(VLOOKUP(B139,addresses!A$2:I$1997, 7, FALSE),"")</f>
        <v>RI</v>
      </c>
      <c r="F139" t="str">
        <f>IFERROR(VLOOKUP(B139,addresses!A$2:I$1997, 8, FALSE),"")</f>
        <v>02919-4949</v>
      </c>
      <c r="G139" t="str">
        <f>IFERROR(VLOOKUP(B139,addresses!A$2:I$1997, 9, FALSE),"")</f>
        <v>401-415-1559</v>
      </c>
      <c r="I139" s="62" t="str">
        <f>VLOOKUP(IFERROR(VLOOKUP(B139, Weiss!A$1:L$399,12,FALSE),"NR"), RatingsLU!A$5:B$30, 2, FALSE)</f>
        <v>NR</v>
      </c>
      <c r="J139" s="62">
        <f>VLOOKUP(I139,RatingsLU!B$5:C$30,2,)</f>
        <v>13</v>
      </c>
      <c r="K139" s="62" t="str">
        <f>VLOOKUP(IFERROR(VLOOKUP(B139, Demotech!A$3:F$400, 6,FALSE), "NR"), RatingsLU!K$5:M$30, 2, FALSE)</f>
        <v>NR</v>
      </c>
      <c r="L139" s="62">
        <f>VLOOKUP(K139,RatingsLU!L$5:M$30,2,)</f>
        <v>7</v>
      </c>
      <c r="M139" s="62" t="str">
        <f>VLOOKUP(IFERROR(VLOOKUP(B139, AMBest!A$1:L$399,3,FALSE),"NR"), RatingsLU!F$5:G$100, 2, FALSE)</f>
        <v>NR</v>
      </c>
      <c r="N139" s="62">
        <f>VLOOKUP(M139, RatingsLU!G$5:H$100, 2, FALSE)</f>
        <v>33</v>
      </c>
      <c r="O139">
        <f>IFERROR(VLOOKUP(B139, '2015q2'!A$1:C$399,3,),0)</f>
        <v>15</v>
      </c>
      <c r="P139" t="str">
        <f t="shared" si="17"/>
        <v>15</v>
      </c>
      <c r="Q139">
        <f>IFERROR(VLOOKUP(B139, '2013q4'!A$1:C$399,3,),0)</f>
        <v>13</v>
      </c>
      <c r="R139">
        <f>IFERROR(VLOOKUP(B139, '2014q1'!A$1:C$399,3,),0)</f>
        <v>13</v>
      </c>
      <c r="S139">
        <f>IFERROR(VLOOKUP(B139, '2014q2'!A$1:C$399,3,),0)</f>
        <v>13</v>
      </c>
      <c r="T139">
        <f>IFERROR(VLOOKUP(B139, '2014q3'!A$1:C$399,3,),0)</f>
        <v>13</v>
      </c>
      <c r="U139">
        <f>IFERROR(VLOOKUP(B139, '2014q1'!A$1:C$399,3,),0)</f>
        <v>13</v>
      </c>
      <c r="V139">
        <f>IFERROR(VLOOKUP(B139, '2014q2'!A$1:C$399,3,),0)</f>
        <v>13</v>
      </c>
      <c r="W139">
        <f>IFERROR(VLOOKUP(B139, '2015q2'!A$1:C$399,3,),0)</f>
        <v>15</v>
      </c>
      <c r="X139" t="str">
        <f t="shared" si="12"/>
        <v>0</v>
      </c>
      <c r="Y139">
        <f>IFERROR(VLOOKUP(B139, 'c2013q4'!A$1:E$399,4,),0) + IFERROR(VLOOKUP(B139, 'c2014q1'!A$1:E$399,4,),0) + IFERROR(VLOOKUP(B139, 'c2014q2'!A$1:E$399,4,),0) + IFERROR(VLOOKUP(B139, 'c2014q3'!A$1:E$399,4,),0) + IFERROR(VLOOKUP(B139, 'c2014q4'!A$1:E$399,4,),0)</f>
        <v>0</v>
      </c>
      <c r="Z139">
        <f>IFERROR(VLOOKUP(B139, 'c2013q4'!A$1:E$399,4,),0)</f>
        <v>0</v>
      </c>
      <c r="AA139">
        <f>IFERROR(VLOOKUP(B139, 'c2014q1'!A$1:E$399,4,),0) + IFERROR(VLOOKUP(B139, 'c2014q2'!A$1:E$399,4,),0) + IFERROR(VLOOKUP(B139, 'c2014q3'!A$1:E$399,4,),0) + IFERROR(VLOOKUP(B139, 'c2014q4'!A$1:E$399,4,),0)</f>
        <v>0</v>
      </c>
      <c r="AB139" t="str">
        <f t="shared" si="13"/>
        <v>-</v>
      </c>
      <c r="AC139" t="str">
        <f t="shared" si="14"/>
        <v/>
      </c>
      <c r="AD139" s="62">
        <f t="shared" si="15"/>
        <v>0</v>
      </c>
      <c r="AE139" t="str">
        <f t="shared" si="16"/>
        <v>f</v>
      </c>
    </row>
    <row r="140" spans="1:31" x14ac:dyDescent="0.25">
      <c r="A140">
        <v>139</v>
      </c>
      <c r="B140" t="s">
        <v>335</v>
      </c>
      <c r="C140" t="str">
        <f>IFERROR(VLOOKUP(B140,addresses!A$2:I$1997, 3, FALSE), "")</f>
        <v>One Tower Square, 5 Ms</v>
      </c>
      <c r="D140" t="str">
        <f>IFERROR(VLOOKUP(B140,addresses!A$2:I$1997, 5, FALSE), "")</f>
        <v>Hartford</v>
      </c>
      <c r="E140" t="str">
        <f>IFERROR(VLOOKUP(B140,addresses!A$2:I$1997, 7, FALSE),"")</f>
        <v>CT</v>
      </c>
      <c r="F140">
        <f>IFERROR(VLOOKUP(B140,addresses!A$2:I$1997, 8, FALSE),"")</f>
        <v>6183</v>
      </c>
      <c r="G140" t="str">
        <f>IFERROR(VLOOKUP(B140,addresses!A$2:I$1997, 9, FALSE),"")</f>
        <v>860-277-1561</v>
      </c>
      <c r="I140" s="62" t="str">
        <f>VLOOKUP(IFERROR(VLOOKUP(B140, Weiss!A$1:L$399,12,FALSE),"NR"), RatingsLU!A$5:B$30, 2, FALSE)</f>
        <v>NR</v>
      </c>
      <c r="J140" s="62">
        <f>VLOOKUP(I140,RatingsLU!B$5:C$30,2,)</f>
        <v>13</v>
      </c>
      <c r="K140" s="62" t="str">
        <f>VLOOKUP(IFERROR(VLOOKUP(B140, Demotech!A$3:F$400, 6,FALSE), "NR"), RatingsLU!K$5:M$30, 2, FALSE)</f>
        <v>NR</v>
      </c>
      <c r="L140" s="62">
        <f>VLOOKUP(K140,RatingsLU!L$5:M$30,2,)</f>
        <v>7</v>
      </c>
      <c r="M140" s="62" t="str">
        <f>VLOOKUP(IFERROR(VLOOKUP(B140, AMBest!A$1:L$399,3,FALSE),"NR"), RatingsLU!F$5:G$100, 2, FALSE)</f>
        <v>NR</v>
      </c>
      <c r="N140" s="62">
        <f>VLOOKUP(M140, RatingsLU!G$5:H$100, 2, FALSE)</f>
        <v>33</v>
      </c>
      <c r="O140">
        <f>IFERROR(VLOOKUP(B140, '2015q2'!A$1:C$399,3,),0)</f>
        <v>15</v>
      </c>
      <c r="P140" t="str">
        <f t="shared" si="17"/>
        <v>15</v>
      </c>
      <c r="Q140">
        <f>IFERROR(VLOOKUP(B140, '2013q4'!A$1:C$399,3,),0)</f>
        <v>16</v>
      </c>
      <c r="R140">
        <f>IFERROR(VLOOKUP(B140, '2014q1'!A$1:C$399,3,),0)</f>
        <v>16</v>
      </c>
      <c r="S140">
        <f>IFERROR(VLOOKUP(B140, '2014q2'!A$1:C$399,3,),0)</f>
        <v>15</v>
      </c>
      <c r="T140">
        <f>IFERROR(VLOOKUP(B140, '2014q3'!A$1:C$399,3,),0)</f>
        <v>13</v>
      </c>
      <c r="U140">
        <f>IFERROR(VLOOKUP(B140, '2014q1'!A$1:C$399,3,),0)</f>
        <v>16</v>
      </c>
      <c r="V140">
        <f>IFERROR(VLOOKUP(B140, '2014q2'!A$1:C$399,3,),0)</f>
        <v>15</v>
      </c>
      <c r="W140">
        <f>IFERROR(VLOOKUP(B140, '2015q2'!A$1:C$399,3,),0)</f>
        <v>15</v>
      </c>
      <c r="X140" t="str">
        <f t="shared" si="12"/>
        <v>0</v>
      </c>
      <c r="Y140">
        <f>IFERROR(VLOOKUP(B140, 'c2013q4'!A$1:E$399,4,),0) + IFERROR(VLOOKUP(B140, 'c2014q1'!A$1:E$399,4,),0) + IFERROR(VLOOKUP(B140, 'c2014q2'!A$1:E$399,4,),0) + IFERROR(VLOOKUP(B140, 'c2014q3'!A$1:E$399,4,),0) + IFERROR(VLOOKUP(B140, 'c2014q4'!A$1:E$399,4,),0)</f>
        <v>0</v>
      </c>
      <c r="Z140">
        <f>IFERROR(VLOOKUP(B140, 'c2013q4'!A$1:E$399,4,),0)</f>
        <v>0</v>
      </c>
      <c r="AA140">
        <f>IFERROR(VLOOKUP(B140, 'c2014q1'!A$1:E$399,4,),0) + IFERROR(VLOOKUP(B140, 'c2014q2'!A$1:E$399,4,),0) + IFERROR(VLOOKUP(B140, 'c2014q3'!A$1:E$399,4,),0) + IFERROR(VLOOKUP(B140, 'c2014q4'!A$1:E$399,4,),0)</f>
        <v>0</v>
      </c>
      <c r="AB140" t="str">
        <f t="shared" si="13"/>
        <v>-</v>
      </c>
      <c r="AC140" t="str">
        <f t="shared" si="14"/>
        <v/>
      </c>
      <c r="AD140" s="62">
        <f t="shared" si="15"/>
        <v>0</v>
      </c>
      <c r="AE140" t="str">
        <f t="shared" si="16"/>
        <v>f</v>
      </c>
    </row>
    <row r="141" spans="1:31" x14ac:dyDescent="0.25">
      <c r="A141">
        <v>140</v>
      </c>
      <c r="B141" t="s">
        <v>336</v>
      </c>
      <c r="C141" t="str">
        <f>IFERROR(VLOOKUP(B141,addresses!A$2:I$1997, 3, FALSE), "")</f>
        <v>1900 L. Don Dodson Dr.</v>
      </c>
      <c r="D141" t="str">
        <f>IFERROR(VLOOKUP(B141,addresses!A$2:I$1997, 5, FALSE), "")</f>
        <v>Bedford</v>
      </c>
      <c r="E141" t="str">
        <f>IFERROR(VLOOKUP(B141,addresses!A$2:I$1997, 7, FALSE),"")</f>
        <v>TX</v>
      </c>
      <c r="F141">
        <f>IFERROR(VLOOKUP(B141,addresses!A$2:I$1997, 8, FALSE),"")</f>
        <v>76021</v>
      </c>
      <c r="G141" t="str">
        <f>IFERROR(VLOOKUP(B141,addresses!A$2:I$1997, 9, FALSE),"")</f>
        <v>817-265-2000</v>
      </c>
      <c r="I141" s="62" t="str">
        <f>VLOOKUP(IFERROR(VLOOKUP(B141, Weiss!A$1:L$399,12,FALSE),"NR"), RatingsLU!A$5:B$30, 2, FALSE)</f>
        <v>NR</v>
      </c>
      <c r="J141" s="62">
        <f>VLOOKUP(I141,RatingsLU!B$5:C$30,2,)</f>
        <v>13</v>
      </c>
      <c r="K141" s="62" t="str">
        <f>VLOOKUP(IFERROR(VLOOKUP(B141, Demotech!A$3:F$400, 6,FALSE), "NR"), RatingsLU!K$5:M$30, 2, FALSE)</f>
        <v>NR</v>
      </c>
      <c r="L141" s="62">
        <f>VLOOKUP(K141,RatingsLU!L$5:M$30,2,)</f>
        <v>7</v>
      </c>
      <c r="M141" s="62" t="str">
        <f>VLOOKUP(IFERROR(VLOOKUP(B141, AMBest!A$1:L$399,3,FALSE),"NR"), RatingsLU!F$5:G$100, 2, FALSE)</f>
        <v>NR</v>
      </c>
      <c r="N141" s="62">
        <f>VLOOKUP(M141, RatingsLU!G$5:H$100, 2, FALSE)</f>
        <v>33</v>
      </c>
      <c r="O141">
        <f>IFERROR(VLOOKUP(B141, '2015q2'!A$1:C$399,3,),0)</f>
        <v>15</v>
      </c>
      <c r="P141" t="str">
        <f t="shared" si="17"/>
        <v>15</v>
      </c>
      <c r="Q141">
        <f>IFERROR(VLOOKUP(B141, '2013q4'!A$1:C$399,3,),0)</f>
        <v>0</v>
      </c>
      <c r="R141">
        <f>IFERROR(VLOOKUP(B141, '2014q1'!A$1:C$399,3,),0)</f>
        <v>0</v>
      </c>
      <c r="S141">
        <f>IFERROR(VLOOKUP(B141, '2014q2'!A$1:C$399,3,),0)</f>
        <v>2</v>
      </c>
      <c r="T141">
        <f>IFERROR(VLOOKUP(B141, '2014q3'!A$1:C$399,3,),0)</f>
        <v>3</v>
      </c>
      <c r="U141">
        <f>IFERROR(VLOOKUP(B141, '2014q1'!A$1:C$399,3,),0)</f>
        <v>0</v>
      </c>
      <c r="V141">
        <f>IFERROR(VLOOKUP(B141, '2014q2'!A$1:C$399,3,),0)</f>
        <v>2</v>
      </c>
      <c r="W141">
        <f>IFERROR(VLOOKUP(B141, '2015q2'!A$1:C$399,3,),0)</f>
        <v>15</v>
      </c>
      <c r="X141" t="str">
        <f t="shared" si="12"/>
        <v>0</v>
      </c>
      <c r="Y141">
        <f>IFERROR(VLOOKUP(B141, 'c2013q4'!A$1:E$399,4,),0) + IFERROR(VLOOKUP(B141, 'c2014q1'!A$1:E$399,4,),0) + IFERROR(VLOOKUP(B141, 'c2014q2'!A$1:E$399,4,),0) + IFERROR(VLOOKUP(B141, 'c2014q3'!A$1:E$399,4,),0) + IFERROR(VLOOKUP(B141, 'c2014q4'!A$1:E$399,4,),0)</f>
        <v>0</v>
      </c>
      <c r="Z141">
        <f>IFERROR(VLOOKUP(B141, 'c2013q4'!A$1:E$399,4,),0)</f>
        <v>0</v>
      </c>
      <c r="AA141">
        <f>IFERROR(VLOOKUP(B141, 'c2014q1'!A$1:E$399,4,),0) + IFERROR(VLOOKUP(B141, 'c2014q2'!A$1:E$399,4,),0) + IFERROR(VLOOKUP(B141, 'c2014q3'!A$1:E$399,4,),0) + IFERROR(VLOOKUP(B141, 'c2014q4'!A$1:E$399,4,),0)</f>
        <v>0</v>
      </c>
      <c r="AB141" t="str">
        <f t="shared" si="13"/>
        <v>-</v>
      </c>
      <c r="AC141" t="str">
        <f t="shared" si="14"/>
        <v/>
      </c>
      <c r="AD141" s="62">
        <f t="shared" si="15"/>
        <v>0</v>
      </c>
      <c r="AE141" t="str">
        <f t="shared" si="16"/>
        <v>f</v>
      </c>
    </row>
    <row r="142" spans="1:31" x14ac:dyDescent="0.25">
      <c r="A142">
        <v>141</v>
      </c>
      <c r="B142" t="s">
        <v>337</v>
      </c>
      <c r="C142" t="str">
        <f>IFERROR(VLOOKUP(B142,addresses!A$2:I$1997, 3, FALSE), "")</f>
        <v>11222 Quail Roost Drive</v>
      </c>
      <c r="D142" t="str">
        <f>IFERROR(VLOOKUP(B142,addresses!A$2:I$1997, 5, FALSE), "")</f>
        <v>Miami</v>
      </c>
      <c r="E142" t="str">
        <f>IFERROR(VLOOKUP(B142,addresses!A$2:I$1997, 7, FALSE),"")</f>
        <v>FL</v>
      </c>
      <c r="F142">
        <f>IFERROR(VLOOKUP(B142,addresses!A$2:I$1997, 8, FALSE),"")</f>
        <v>33157</v>
      </c>
      <c r="G142" t="str">
        <f>IFERROR(VLOOKUP(B142,addresses!A$2:I$1997, 9, FALSE),"")</f>
        <v>800-852-2244</v>
      </c>
      <c r="I142" s="62" t="str">
        <f>VLOOKUP(IFERROR(VLOOKUP(B142, Weiss!A$1:L$399,12,FALSE),"NR"), RatingsLU!A$5:B$30, 2, FALSE)</f>
        <v>B</v>
      </c>
      <c r="J142" s="62">
        <f>VLOOKUP(I142,RatingsLU!B$5:C$30,2,)</f>
        <v>5</v>
      </c>
      <c r="K142" s="62" t="str">
        <f>VLOOKUP(IFERROR(VLOOKUP(B142, Demotech!A$3:F$400, 6,FALSE), "NR"), RatingsLU!K$5:M$30, 2, FALSE)</f>
        <v>A</v>
      </c>
      <c r="L142" s="62">
        <f>VLOOKUP(K142,RatingsLU!L$5:M$30,2,)</f>
        <v>3</v>
      </c>
      <c r="M142" s="62" t="str">
        <f>VLOOKUP(IFERROR(VLOOKUP(B142, AMBest!A$1:L$399,3,FALSE),"NR"), RatingsLU!F$5:G$100, 2, FALSE)</f>
        <v>A</v>
      </c>
      <c r="N142" s="62">
        <f>VLOOKUP(M142, RatingsLU!G$5:H$100, 2, FALSE)</f>
        <v>5</v>
      </c>
      <c r="O142">
        <f>IFERROR(VLOOKUP(B142, '2015q2'!A$1:C$399,3,),0)</f>
        <v>14</v>
      </c>
      <c r="P142" t="str">
        <f t="shared" si="17"/>
        <v>14</v>
      </c>
      <c r="Q142">
        <f>IFERROR(VLOOKUP(B142, '2013q4'!A$1:C$399,3,),0)</f>
        <v>14</v>
      </c>
      <c r="R142">
        <f>IFERROR(VLOOKUP(B142, '2014q1'!A$1:C$399,3,),0)</f>
        <v>14</v>
      </c>
      <c r="S142">
        <f>IFERROR(VLOOKUP(B142, '2014q2'!A$1:C$399,3,),0)</f>
        <v>14</v>
      </c>
      <c r="T142">
        <f>IFERROR(VLOOKUP(B142, '2014q3'!A$1:C$399,3,),0)</f>
        <v>14</v>
      </c>
      <c r="U142">
        <f>IFERROR(VLOOKUP(B142, '2014q1'!A$1:C$399,3,),0)</f>
        <v>14</v>
      </c>
      <c r="V142">
        <f>IFERROR(VLOOKUP(B142, '2014q2'!A$1:C$399,3,),0)</f>
        <v>14</v>
      </c>
      <c r="W142">
        <f>IFERROR(VLOOKUP(B142, '2015q2'!A$1:C$399,3,),0)</f>
        <v>14</v>
      </c>
      <c r="X142" t="str">
        <f t="shared" si="12"/>
        <v>15</v>
      </c>
      <c r="Y142">
        <f>IFERROR(VLOOKUP(B142, 'c2013q4'!A$1:E$399,4,),0) + IFERROR(VLOOKUP(B142, 'c2014q1'!A$1:E$399,4,),0) + IFERROR(VLOOKUP(B142, 'c2014q2'!A$1:E$399,4,),0) + IFERROR(VLOOKUP(B142, 'c2014q3'!A$1:E$399,4,),0) + IFERROR(VLOOKUP(B142, 'c2014q4'!A$1:E$399,4,),0)</f>
        <v>15</v>
      </c>
      <c r="Z142">
        <f>IFERROR(VLOOKUP(B142, 'c2013q4'!A$1:E$399,4,),0)</f>
        <v>4</v>
      </c>
      <c r="AA142">
        <f>IFERROR(VLOOKUP(B142, 'c2014q1'!A$1:E$399,4,),0) + IFERROR(VLOOKUP(B142, 'c2014q2'!A$1:E$399,4,),0) + IFERROR(VLOOKUP(B142, 'c2014q3'!A$1:E$399,4,),0) + IFERROR(VLOOKUP(B142, 'c2014q4'!A$1:E$399,4,),0)</f>
        <v>11</v>
      </c>
      <c r="AB142" t="str">
        <f t="shared" si="13"/>
        <v>-</v>
      </c>
      <c r="AC142" t="str">
        <f t="shared" si="14"/>
        <v/>
      </c>
      <c r="AD142" s="62">
        <f t="shared" si="15"/>
        <v>0</v>
      </c>
      <c r="AE142" t="str">
        <f t="shared" si="16"/>
        <v>f</v>
      </c>
    </row>
    <row r="143" spans="1:31" x14ac:dyDescent="0.25">
      <c r="A143">
        <v>142</v>
      </c>
      <c r="B143" t="s">
        <v>338</v>
      </c>
      <c r="C143" t="str">
        <f>IFERROR(VLOOKUP(B143,addresses!A$2:I$1997, 3, FALSE), "")</f>
        <v>300 Plaza Three</v>
      </c>
      <c r="D143" t="str">
        <f>IFERROR(VLOOKUP(B143,addresses!A$2:I$1997, 5, FALSE), "")</f>
        <v>Jersey City</v>
      </c>
      <c r="E143" t="str">
        <f>IFERROR(VLOOKUP(B143,addresses!A$2:I$1997, 7, FALSE),"")</f>
        <v>NJ</v>
      </c>
      <c r="F143" t="str">
        <f>IFERROR(VLOOKUP(B143,addresses!A$2:I$1997, 8, FALSE),"")</f>
        <v>07311-1107</v>
      </c>
      <c r="G143" t="str">
        <f>IFERROR(VLOOKUP(B143,addresses!A$2:I$1997, 9, FALSE),"")</f>
        <v>201-743-4000</v>
      </c>
      <c r="I143" s="62" t="str">
        <f>VLOOKUP(IFERROR(VLOOKUP(B143, Weiss!A$1:L$399,12,FALSE),"NR"), RatingsLU!A$5:B$30, 2, FALSE)</f>
        <v>NR</v>
      </c>
      <c r="J143" s="62">
        <f>VLOOKUP(I143,RatingsLU!B$5:C$30,2,)</f>
        <v>13</v>
      </c>
      <c r="K143" s="62" t="str">
        <f>VLOOKUP(IFERROR(VLOOKUP(B143, Demotech!A$3:F$400, 6,FALSE), "NR"), RatingsLU!K$5:M$30, 2, FALSE)</f>
        <v>NR</v>
      </c>
      <c r="L143" s="62">
        <f>VLOOKUP(K143,RatingsLU!L$5:M$30,2,)</f>
        <v>7</v>
      </c>
      <c r="M143" s="62" t="str">
        <f>VLOOKUP(IFERROR(VLOOKUP(B143, AMBest!A$1:L$399,3,FALSE),"NR"), RatingsLU!F$5:G$100, 2, FALSE)</f>
        <v>NR</v>
      </c>
      <c r="N143" s="62">
        <f>VLOOKUP(M143, RatingsLU!G$5:H$100, 2, FALSE)</f>
        <v>33</v>
      </c>
      <c r="O143">
        <f>IFERROR(VLOOKUP(B143, '2015q2'!A$1:C$399,3,),0)</f>
        <v>14</v>
      </c>
      <c r="P143" t="str">
        <f t="shared" si="17"/>
        <v>14</v>
      </c>
      <c r="Q143">
        <f>IFERROR(VLOOKUP(B143, '2013q4'!A$1:C$399,3,),0)</f>
        <v>16</v>
      </c>
      <c r="R143">
        <f>IFERROR(VLOOKUP(B143, '2014q1'!A$1:C$399,3,),0)</f>
        <v>8</v>
      </c>
      <c r="S143">
        <f>IFERROR(VLOOKUP(B143, '2014q2'!A$1:C$399,3,),0)</f>
        <v>7</v>
      </c>
      <c r="T143">
        <f>IFERROR(VLOOKUP(B143, '2014q3'!A$1:C$399,3,),0)</f>
        <v>8</v>
      </c>
      <c r="U143">
        <f>IFERROR(VLOOKUP(B143, '2014q1'!A$1:C$399,3,),0)</f>
        <v>8</v>
      </c>
      <c r="V143">
        <f>IFERROR(VLOOKUP(B143, '2014q2'!A$1:C$399,3,),0)</f>
        <v>7</v>
      </c>
      <c r="W143">
        <f>IFERROR(VLOOKUP(B143, '2015q2'!A$1:C$399,3,),0)</f>
        <v>14</v>
      </c>
      <c r="X143" t="str">
        <f t="shared" si="12"/>
        <v>0</v>
      </c>
      <c r="Y143">
        <f>IFERROR(VLOOKUP(B143, 'c2013q4'!A$1:E$399,4,),0) + IFERROR(VLOOKUP(B143, 'c2014q1'!A$1:E$399,4,),0) + IFERROR(VLOOKUP(B143, 'c2014q2'!A$1:E$399,4,),0) + IFERROR(VLOOKUP(B143, 'c2014q3'!A$1:E$399,4,),0) + IFERROR(VLOOKUP(B143, 'c2014q4'!A$1:E$399,4,),0)</f>
        <v>0</v>
      </c>
      <c r="Z143">
        <f>IFERROR(VLOOKUP(B143, 'c2013q4'!A$1:E$399,4,),0)</f>
        <v>0</v>
      </c>
      <c r="AA143">
        <f>IFERROR(VLOOKUP(B143, 'c2014q1'!A$1:E$399,4,),0) + IFERROR(VLOOKUP(B143, 'c2014q2'!A$1:E$399,4,),0) + IFERROR(VLOOKUP(B143, 'c2014q3'!A$1:E$399,4,),0) + IFERROR(VLOOKUP(B143, 'c2014q4'!A$1:E$399,4,),0)</f>
        <v>0</v>
      </c>
      <c r="AB143" t="str">
        <f t="shared" si="13"/>
        <v>-</v>
      </c>
      <c r="AC143" t="str">
        <f t="shared" si="14"/>
        <v/>
      </c>
      <c r="AD143" s="62">
        <f t="shared" si="15"/>
        <v>0</v>
      </c>
      <c r="AE143" t="str">
        <f t="shared" si="16"/>
        <v>f</v>
      </c>
    </row>
    <row r="144" spans="1:31" x14ac:dyDescent="0.25">
      <c r="A144">
        <v>143</v>
      </c>
      <c r="B144" t="s">
        <v>339</v>
      </c>
      <c r="C144" t="str">
        <f>IFERROR(VLOOKUP(B144,addresses!A$2:I$1997, 3, FALSE), "")</f>
        <v>333 S. Wabash Ave</v>
      </c>
      <c r="D144" t="str">
        <f>IFERROR(VLOOKUP(B144,addresses!A$2:I$1997, 5, FALSE), "")</f>
        <v>Chicago</v>
      </c>
      <c r="E144" t="str">
        <f>IFERROR(VLOOKUP(B144,addresses!A$2:I$1997, 7, FALSE),"")</f>
        <v>IL</v>
      </c>
      <c r="F144">
        <f>IFERROR(VLOOKUP(B144,addresses!A$2:I$1997, 8, FALSE),"")</f>
        <v>60604</v>
      </c>
      <c r="G144" t="str">
        <f>IFERROR(VLOOKUP(B144,addresses!A$2:I$1997, 9, FALSE),"")</f>
        <v>312-822-3955</v>
      </c>
      <c r="I144" s="62" t="str">
        <f>VLOOKUP(IFERROR(VLOOKUP(B144, Weiss!A$1:L$399,12,FALSE),"NR"), RatingsLU!A$5:B$30, 2, FALSE)</f>
        <v>NR</v>
      </c>
      <c r="J144" s="62">
        <f>VLOOKUP(I144,RatingsLU!B$5:C$30,2,)</f>
        <v>13</v>
      </c>
      <c r="K144" s="62" t="str">
        <f>VLOOKUP(IFERROR(VLOOKUP(B144, Demotech!A$3:F$400, 6,FALSE), "NR"), RatingsLU!K$5:M$30, 2, FALSE)</f>
        <v>NR</v>
      </c>
      <c r="L144" s="62">
        <f>VLOOKUP(K144,RatingsLU!L$5:M$30,2,)</f>
        <v>7</v>
      </c>
      <c r="M144" s="62" t="str">
        <f>VLOOKUP(IFERROR(VLOOKUP(B144, AMBest!A$1:L$399,3,FALSE),"NR"), RatingsLU!F$5:G$100, 2, FALSE)</f>
        <v>NR</v>
      </c>
      <c r="N144" s="62">
        <f>VLOOKUP(M144, RatingsLU!G$5:H$100, 2, FALSE)</f>
        <v>33</v>
      </c>
      <c r="O144">
        <f>IFERROR(VLOOKUP(B144, '2015q2'!A$1:C$399,3,),0)</f>
        <v>14</v>
      </c>
      <c r="P144" t="str">
        <f t="shared" si="17"/>
        <v>14</v>
      </c>
      <c r="Q144">
        <f>IFERROR(VLOOKUP(B144, '2013q4'!A$1:C$399,3,),0)</f>
        <v>34</v>
      </c>
      <c r="R144">
        <f>IFERROR(VLOOKUP(B144, '2014q1'!A$1:C$399,3,),0)</f>
        <v>30</v>
      </c>
      <c r="S144">
        <f>IFERROR(VLOOKUP(B144, '2014q2'!A$1:C$399,3,),0)</f>
        <v>30</v>
      </c>
      <c r="T144">
        <f>IFERROR(VLOOKUP(B144, '2014q3'!A$1:C$399,3,),0)</f>
        <v>35</v>
      </c>
      <c r="U144">
        <f>IFERROR(VLOOKUP(B144, '2014q1'!A$1:C$399,3,),0)</f>
        <v>30</v>
      </c>
      <c r="V144">
        <f>IFERROR(VLOOKUP(B144, '2014q2'!A$1:C$399,3,),0)</f>
        <v>30</v>
      </c>
      <c r="W144">
        <f>IFERROR(VLOOKUP(B144, '2015q2'!A$1:C$399,3,),0)</f>
        <v>14</v>
      </c>
      <c r="X144" t="str">
        <f t="shared" si="12"/>
        <v>0</v>
      </c>
      <c r="Y144">
        <f>IFERROR(VLOOKUP(B144, 'c2013q4'!A$1:E$399,4,),0) + IFERROR(VLOOKUP(B144, 'c2014q1'!A$1:E$399,4,),0) + IFERROR(VLOOKUP(B144, 'c2014q2'!A$1:E$399,4,),0) + IFERROR(VLOOKUP(B144, 'c2014q3'!A$1:E$399,4,),0) + IFERROR(VLOOKUP(B144, 'c2014q4'!A$1:E$399,4,),0)</f>
        <v>0</v>
      </c>
      <c r="Z144">
        <f>IFERROR(VLOOKUP(B144, 'c2013q4'!A$1:E$399,4,),0)</f>
        <v>0</v>
      </c>
      <c r="AA144">
        <f>IFERROR(VLOOKUP(B144, 'c2014q1'!A$1:E$399,4,),0) + IFERROR(VLOOKUP(B144, 'c2014q2'!A$1:E$399,4,),0) + IFERROR(VLOOKUP(B144, 'c2014q3'!A$1:E$399,4,),0) + IFERROR(VLOOKUP(B144, 'c2014q4'!A$1:E$399,4,),0)</f>
        <v>0</v>
      </c>
      <c r="AB144" t="str">
        <f t="shared" si="13"/>
        <v>-</v>
      </c>
      <c r="AC144" t="str">
        <f t="shared" si="14"/>
        <v/>
      </c>
      <c r="AD144" s="62">
        <f t="shared" si="15"/>
        <v>0</v>
      </c>
      <c r="AE144" t="str">
        <f t="shared" si="16"/>
        <v>f</v>
      </c>
    </row>
    <row r="145" spans="1:31" x14ac:dyDescent="0.25">
      <c r="A145">
        <v>144</v>
      </c>
      <c r="B145" t="s">
        <v>340</v>
      </c>
      <c r="C145" t="str">
        <f>IFERROR(VLOOKUP(B145,addresses!A$2:I$1997, 3, FALSE), "")</f>
        <v>1111 Ashworth Road</v>
      </c>
      <c r="D145" t="str">
        <f>IFERROR(VLOOKUP(B145,addresses!A$2:I$1997, 5, FALSE), "")</f>
        <v>West Des Moines</v>
      </c>
      <c r="E145" t="str">
        <f>IFERROR(VLOOKUP(B145,addresses!A$2:I$1997, 7, FALSE),"")</f>
        <v>IA</v>
      </c>
      <c r="F145" t="str">
        <f>IFERROR(VLOOKUP(B145,addresses!A$2:I$1997, 8, FALSE),"")</f>
        <v>50265-3538</v>
      </c>
      <c r="G145" t="str">
        <f>IFERROR(VLOOKUP(B145,addresses!A$2:I$1997, 9, FALSE),"")</f>
        <v>515-267-2315</v>
      </c>
      <c r="I145" s="62" t="str">
        <f>VLOOKUP(IFERROR(VLOOKUP(B145, Weiss!A$1:L$399,12,FALSE),"NR"), RatingsLU!A$5:B$30, 2, FALSE)</f>
        <v>NR</v>
      </c>
      <c r="J145" s="62">
        <f>VLOOKUP(I145,RatingsLU!B$5:C$30,2,)</f>
        <v>13</v>
      </c>
      <c r="K145" s="62" t="str">
        <f>VLOOKUP(IFERROR(VLOOKUP(B145, Demotech!A$3:F$400, 6,FALSE), "NR"), RatingsLU!K$5:M$30, 2, FALSE)</f>
        <v>NR</v>
      </c>
      <c r="L145" s="62">
        <f>VLOOKUP(K145,RatingsLU!L$5:M$30,2,)</f>
        <v>7</v>
      </c>
      <c r="M145" s="62" t="str">
        <f>VLOOKUP(IFERROR(VLOOKUP(B145, AMBest!A$1:L$399,3,FALSE),"NR"), RatingsLU!F$5:G$100, 2, FALSE)</f>
        <v>NR</v>
      </c>
      <c r="N145" s="62">
        <f>VLOOKUP(M145, RatingsLU!G$5:H$100, 2, FALSE)</f>
        <v>33</v>
      </c>
      <c r="O145">
        <f>IFERROR(VLOOKUP(B145, '2015q2'!A$1:C$399,3,),0)</f>
        <v>13</v>
      </c>
      <c r="P145" t="str">
        <f t="shared" si="17"/>
        <v>13</v>
      </c>
      <c r="Q145">
        <f>IFERROR(VLOOKUP(B145, '2013q4'!A$1:C$399,3,),0)</f>
        <v>16</v>
      </c>
      <c r="R145">
        <f>IFERROR(VLOOKUP(B145, '2014q1'!A$1:C$399,3,),0)</f>
        <v>15</v>
      </c>
      <c r="S145">
        <f>IFERROR(VLOOKUP(B145, '2014q2'!A$1:C$399,3,),0)</f>
        <v>15</v>
      </c>
      <c r="T145">
        <f>IFERROR(VLOOKUP(B145, '2014q3'!A$1:C$399,3,),0)</f>
        <v>14</v>
      </c>
      <c r="U145">
        <f>IFERROR(VLOOKUP(B145, '2014q1'!A$1:C$399,3,),0)</f>
        <v>15</v>
      </c>
      <c r="V145">
        <f>IFERROR(VLOOKUP(B145, '2014q2'!A$1:C$399,3,),0)</f>
        <v>15</v>
      </c>
      <c r="W145">
        <f>IFERROR(VLOOKUP(B145, '2015q2'!A$1:C$399,3,),0)</f>
        <v>13</v>
      </c>
      <c r="X145" t="str">
        <f t="shared" si="12"/>
        <v>0</v>
      </c>
      <c r="Y145">
        <f>IFERROR(VLOOKUP(B145, 'c2013q4'!A$1:E$399,4,),0) + IFERROR(VLOOKUP(B145, 'c2014q1'!A$1:E$399,4,),0) + IFERROR(VLOOKUP(B145, 'c2014q2'!A$1:E$399,4,),0) + IFERROR(VLOOKUP(B145, 'c2014q3'!A$1:E$399,4,),0) + IFERROR(VLOOKUP(B145, 'c2014q4'!A$1:E$399,4,),0)</f>
        <v>0</v>
      </c>
      <c r="Z145">
        <f>IFERROR(VLOOKUP(B145, 'c2013q4'!A$1:E$399,4,),0)</f>
        <v>0</v>
      </c>
      <c r="AA145">
        <f>IFERROR(VLOOKUP(B145, 'c2014q1'!A$1:E$399,4,),0) + IFERROR(VLOOKUP(B145, 'c2014q2'!A$1:E$399,4,),0) + IFERROR(VLOOKUP(B145, 'c2014q3'!A$1:E$399,4,),0) + IFERROR(VLOOKUP(B145, 'c2014q4'!A$1:E$399,4,),0)</f>
        <v>0</v>
      </c>
      <c r="AB145" t="str">
        <f t="shared" si="13"/>
        <v>-</v>
      </c>
      <c r="AC145" t="str">
        <f t="shared" si="14"/>
        <v/>
      </c>
      <c r="AD145" s="62">
        <f t="shared" si="15"/>
        <v>0</v>
      </c>
      <c r="AE145" t="str">
        <f t="shared" si="16"/>
        <v>f</v>
      </c>
    </row>
    <row r="146" spans="1:31" x14ac:dyDescent="0.25">
      <c r="A146">
        <v>145</v>
      </c>
      <c r="B146" t="s">
        <v>341</v>
      </c>
      <c r="C146" t="str">
        <f>IFERROR(VLOOKUP(B146,addresses!A$2:I$1997, 3, FALSE), "")</f>
        <v>175 Berkeley Street</v>
      </c>
      <c r="D146" t="str">
        <f>IFERROR(VLOOKUP(B146,addresses!A$2:I$1997, 5, FALSE), "")</f>
        <v>Boston</v>
      </c>
      <c r="E146" t="str">
        <f>IFERROR(VLOOKUP(B146,addresses!A$2:I$1997, 7, FALSE),"")</f>
        <v>MA</v>
      </c>
      <c r="F146">
        <f>IFERROR(VLOOKUP(B146,addresses!A$2:I$1997, 8, FALSE),"")</f>
        <v>2116</v>
      </c>
      <c r="G146" t="str">
        <f>IFERROR(VLOOKUP(B146,addresses!A$2:I$1997, 9, FALSE),"")</f>
        <v>617-357-9500</v>
      </c>
      <c r="I146" s="62" t="str">
        <f>VLOOKUP(IFERROR(VLOOKUP(B146, Weiss!A$1:L$399,12,FALSE),"NR"), RatingsLU!A$5:B$30, 2, FALSE)</f>
        <v>NR</v>
      </c>
      <c r="J146" s="62">
        <f>VLOOKUP(I146,RatingsLU!B$5:C$30,2,)</f>
        <v>13</v>
      </c>
      <c r="K146" s="62" t="str">
        <f>VLOOKUP(IFERROR(VLOOKUP(B146, Demotech!A$3:F$400, 6,FALSE), "NR"), RatingsLU!K$5:M$30, 2, FALSE)</f>
        <v>NR</v>
      </c>
      <c r="L146" s="62">
        <f>VLOOKUP(K146,RatingsLU!L$5:M$30,2,)</f>
        <v>7</v>
      </c>
      <c r="M146" s="62" t="str">
        <f>VLOOKUP(IFERROR(VLOOKUP(B146, AMBest!A$1:L$399,3,FALSE),"NR"), RatingsLU!F$5:G$100, 2, FALSE)</f>
        <v>NR</v>
      </c>
      <c r="N146" s="62">
        <f>VLOOKUP(M146, RatingsLU!G$5:H$100, 2, FALSE)</f>
        <v>33</v>
      </c>
      <c r="O146">
        <f>IFERROR(VLOOKUP(B146, '2015q2'!A$1:C$399,3,),0)</f>
        <v>9</v>
      </c>
      <c r="P146" t="str">
        <f t="shared" si="17"/>
        <v>9</v>
      </c>
      <c r="Q146">
        <f>IFERROR(VLOOKUP(B146, '2013q4'!A$1:C$399,3,),0)</f>
        <v>17</v>
      </c>
      <c r="R146">
        <f>IFERROR(VLOOKUP(B146, '2014q1'!A$1:C$399,3,),0)</f>
        <v>17</v>
      </c>
      <c r="S146">
        <f>IFERROR(VLOOKUP(B146, '2014q2'!A$1:C$399,3,),0)</f>
        <v>14</v>
      </c>
      <c r="T146">
        <f>IFERROR(VLOOKUP(B146, '2014q3'!A$1:C$399,3,),0)</f>
        <v>14</v>
      </c>
      <c r="U146">
        <f>IFERROR(VLOOKUP(B146, '2014q1'!A$1:C$399,3,),0)</f>
        <v>17</v>
      </c>
      <c r="V146">
        <f>IFERROR(VLOOKUP(B146, '2014q2'!A$1:C$399,3,),0)</f>
        <v>14</v>
      </c>
      <c r="W146">
        <f>IFERROR(VLOOKUP(B146, '2015q2'!A$1:C$399,3,),0)</f>
        <v>9</v>
      </c>
      <c r="X146" t="str">
        <f t="shared" si="12"/>
        <v>0</v>
      </c>
      <c r="Y146">
        <f>IFERROR(VLOOKUP(B146, 'c2013q4'!A$1:E$399,4,),0) + IFERROR(VLOOKUP(B146, 'c2014q1'!A$1:E$399,4,),0) + IFERROR(VLOOKUP(B146, 'c2014q2'!A$1:E$399,4,),0) + IFERROR(VLOOKUP(B146, 'c2014q3'!A$1:E$399,4,),0) + IFERROR(VLOOKUP(B146, 'c2014q4'!A$1:E$399,4,),0)</f>
        <v>0</v>
      </c>
      <c r="Z146">
        <f>IFERROR(VLOOKUP(B146, 'c2013q4'!A$1:E$399,4,),0)</f>
        <v>0</v>
      </c>
      <c r="AA146">
        <f>IFERROR(VLOOKUP(B146, 'c2014q1'!A$1:E$399,4,),0) + IFERROR(VLOOKUP(B146, 'c2014q2'!A$1:E$399,4,),0) + IFERROR(VLOOKUP(B146, 'c2014q3'!A$1:E$399,4,),0) + IFERROR(VLOOKUP(B146, 'c2014q4'!A$1:E$399,4,),0)</f>
        <v>0</v>
      </c>
      <c r="AB146" t="str">
        <f t="shared" si="13"/>
        <v>-</v>
      </c>
      <c r="AC146" t="str">
        <f t="shared" si="14"/>
        <v/>
      </c>
      <c r="AD146" s="62">
        <f t="shared" si="15"/>
        <v>0</v>
      </c>
      <c r="AE146" t="str">
        <f t="shared" si="16"/>
        <v>f</v>
      </c>
    </row>
    <row r="147" spans="1:31" x14ac:dyDescent="0.25">
      <c r="A147">
        <v>146</v>
      </c>
      <c r="B147" t="s">
        <v>342</v>
      </c>
      <c r="C147" t="str">
        <f>IFERROR(VLOOKUP(B147,addresses!A$2:I$1997, 3, FALSE), "")</f>
        <v>555 College Road East - P.O. Box 5241</v>
      </c>
      <c r="D147" t="str">
        <f>IFERROR(VLOOKUP(B147,addresses!A$2:I$1997, 5, FALSE), "")</f>
        <v>Princeton</v>
      </c>
      <c r="E147" t="str">
        <f>IFERROR(VLOOKUP(B147,addresses!A$2:I$1997, 7, FALSE),"")</f>
        <v>NJ</v>
      </c>
      <c r="F147">
        <f>IFERROR(VLOOKUP(B147,addresses!A$2:I$1997, 8, FALSE),"")</f>
        <v>8543</v>
      </c>
      <c r="G147" t="str">
        <f>IFERROR(VLOOKUP(B147,addresses!A$2:I$1997, 9, FALSE),"")</f>
        <v>609-243-4757</v>
      </c>
      <c r="I147" s="62" t="str">
        <f>VLOOKUP(IFERROR(VLOOKUP(B147, Weiss!A$1:L$399,12,FALSE),"NR"), RatingsLU!A$5:B$30, 2, FALSE)</f>
        <v>NR</v>
      </c>
      <c r="J147" s="62">
        <f>VLOOKUP(I147,RatingsLU!B$5:C$30,2,)</f>
        <v>13</v>
      </c>
      <c r="K147" s="62" t="str">
        <f>VLOOKUP(IFERROR(VLOOKUP(B147, Demotech!A$3:F$400, 6,FALSE), "NR"), RatingsLU!K$5:M$30, 2, FALSE)</f>
        <v>NR</v>
      </c>
      <c r="L147" s="62">
        <f>VLOOKUP(K147,RatingsLU!L$5:M$30,2,)</f>
        <v>7</v>
      </c>
      <c r="M147" s="62" t="str">
        <f>VLOOKUP(IFERROR(VLOOKUP(B147, AMBest!A$1:L$399,3,FALSE),"NR"), RatingsLU!F$5:G$100, 2, FALSE)</f>
        <v>NR</v>
      </c>
      <c r="N147" s="62">
        <f>VLOOKUP(M147, RatingsLU!G$5:H$100, 2, FALSE)</f>
        <v>33</v>
      </c>
      <c r="O147">
        <f>IFERROR(VLOOKUP(B147, '2015q2'!A$1:C$399,3,),0)</f>
        <v>7</v>
      </c>
      <c r="P147" t="str">
        <f t="shared" si="17"/>
        <v>7</v>
      </c>
      <c r="Q147">
        <f>IFERROR(VLOOKUP(B147, '2013q4'!A$1:C$399,3,),0)</f>
        <v>8</v>
      </c>
      <c r="R147">
        <f>IFERROR(VLOOKUP(B147, '2014q1'!A$1:C$399,3,),0)</f>
        <v>8</v>
      </c>
      <c r="S147">
        <f>IFERROR(VLOOKUP(B147, '2014q2'!A$1:C$399,3,),0)</f>
        <v>6</v>
      </c>
      <c r="T147">
        <f>IFERROR(VLOOKUP(B147, '2014q3'!A$1:C$399,3,),0)</f>
        <v>7</v>
      </c>
      <c r="U147">
        <f>IFERROR(VLOOKUP(B147, '2014q1'!A$1:C$399,3,),0)</f>
        <v>8</v>
      </c>
      <c r="V147">
        <f>IFERROR(VLOOKUP(B147, '2014q2'!A$1:C$399,3,),0)</f>
        <v>6</v>
      </c>
      <c r="W147">
        <f>IFERROR(VLOOKUP(B147, '2015q2'!A$1:C$399,3,),0)</f>
        <v>7</v>
      </c>
      <c r="X147" t="str">
        <f t="shared" si="12"/>
        <v>0</v>
      </c>
      <c r="Y147">
        <f>IFERROR(VLOOKUP(B147, 'c2013q4'!A$1:E$399,4,),0) + IFERROR(VLOOKUP(B147, 'c2014q1'!A$1:E$399,4,),0) + IFERROR(VLOOKUP(B147, 'c2014q2'!A$1:E$399,4,),0) + IFERROR(VLOOKUP(B147, 'c2014q3'!A$1:E$399,4,),0) + IFERROR(VLOOKUP(B147, 'c2014q4'!A$1:E$399,4,),0)</f>
        <v>0</v>
      </c>
      <c r="Z147">
        <f>IFERROR(VLOOKUP(B147, 'c2013q4'!A$1:E$399,4,),0)</f>
        <v>0</v>
      </c>
      <c r="AA147">
        <f>IFERROR(VLOOKUP(B147, 'c2014q1'!A$1:E$399,4,),0) + IFERROR(VLOOKUP(B147, 'c2014q2'!A$1:E$399,4,),0) + IFERROR(VLOOKUP(B147, 'c2014q3'!A$1:E$399,4,),0) + IFERROR(VLOOKUP(B147, 'c2014q4'!A$1:E$399,4,),0)</f>
        <v>0</v>
      </c>
      <c r="AB147" t="str">
        <f t="shared" si="13"/>
        <v>-</v>
      </c>
      <c r="AC147" t="str">
        <f t="shared" si="14"/>
        <v/>
      </c>
      <c r="AD147" s="62">
        <f t="shared" si="15"/>
        <v>0</v>
      </c>
      <c r="AE147" t="str">
        <f t="shared" si="16"/>
        <v>f</v>
      </c>
    </row>
    <row r="148" spans="1:31" x14ac:dyDescent="0.25">
      <c r="A148">
        <v>147</v>
      </c>
      <c r="B148" t="s">
        <v>343</v>
      </c>
      <c r="C148" t="str">
        <f>IFERROR(VLOOKUP(B148,addresses!A$2:I$1997, 3, FALSE), "")</f>
        <v>333 S. Wabash Ave</v>
      </c>
      <c r="D148" t="str">
        <f>IFERROR(VLOOKUP(B148,addresses!A$2:I$1997, 5, FALSE), "")</f>
        <v>Chicago</v>
      </c>
      <c r="E148" t="str">
        <f>IFERROR(VLOOKUP(B148,addresses!A$2:I$1997, 7, FALSE),"")</f>
        <v>IL</v>
      </c>
      <c r="F148">
        <f>IFERROR(VLOOKUP(B148,addresses!A$2:I$1997, 8, FALSE),"")</f>
        <v>60604</v>
      </c>
      <c r="G148" t="str">
        <f>IFERROR(VLOOKUP(B148,addresses!A$2:I$1997, 9, FALSE),"")</f>
        <v>312-822-3955</v>
      </c>
      <c r="I148" s="62" t="str">
        <f>VLOOKUP(IFERROR(VLOOKUP(B148, Weiss!A$1:L$399,12,FALSE),"NR"), RatingsLU!A$5:B$30, 2, FALSE)</f>
        <v>NR</v>
      </c>
      <c r="J148" s="62">
        <f>VLOOKUP(I148,RatingsLU!B$5:C$30,2,)</f>
        <v>13</v>
      </c>
      <c r="K148" s="62" t="str">
        <f>VLOOKUP(IFERROR(VLOOKUP(B148, Demotech!A$3:F$400, 6,FALSE), "NR"), RatingsLU!K$5:M$30, 2, FALSE)</f>
        <v>NR</v>
      </c>
      <c r="L148" s="62">
        <f>VLOOKUP(K148,RatingsLU!L$5:M$30,2,)</f>
        <v>7</v>
      </c>
      <c r="M148" s="62" t="str">
        <f>VLOOKUP(IFERROR(VLOOKUP(B148, AMBest!A$1:L$399,3,FALSE),"NR"), RatingsLU!F$5:G$100, 2, FALSE)</f>
        <v>NR</v>
      </c>
      <c r="N148" s="62">
        <f>VLOOKUP(M148, RatingsLU!G$5:H$100, 2, FALSE)</f>
        <v>33</v>
      </c>
      <c r="O148">
        <f>IFERROR(VLOOKUP(B148, '2015q2'!A$1:C$399,3,),0)</f>
        <v>6</v>
      </c>
      <c r="P148" t="str">
        <f t="shared" si="17"/>
        <v>6</v>
      </c>
      <c r="Q148">
        <f>IFERROR(VLOOKUP(B148, '2013q4'!A$1:C$399,3,),0)</f>
        <v>17</v>
      </c>
      <c r="R148">
        <f>IFERROR(VLOOKUP(B148, '2014q1'!A$1:C$399,3,),0)</f>
        <v>18</v>
      </c>
      <c r="S148">
        <f>IFERROR(VLOOKUP(B148, '2014q2'!A$1:C$399,3,),0)</f>
        <v>14</v>
      </c>
      <c r="T148">
        <f>IFERROR(VLOOKUP(B148, '2014q3'!A$1:C$399,3,),0)</f>
        <v>8</v>
      </c>
      <c r="U148">
        <f>IFERROR(VLOOKUP(B148, '2014q1'!A$1:C$399,3,),0)</f>
        <v>18</v>
      </c>
      <c r="V148">
        <f>IFERROR(VLOOKUP(B148, '2014q2'!A$1:C$399,3,),0)</f>
        <v>14</v>
      </c>
      <c r="W148">
        <f>IFERROR(VLOOKUP(B148, '2015q2'!A$1:C$399,3,),0)</f>
        <v>6</v>
      </c>
      <c r="X148" t="str">
        <f t="shared" si="12"/>
        <v>0</v>
      </c>
      <c r="Y148">
        <f>IFERROR(VLOOKUP(B148, 'c2013q4'!A$1:E$399,4,),0) + IFERROR(VLOOKUP(B148, 'c2014q1'!A$1:E$399,4,),0) + IFERROR(VLOOKUP(B148, 'c2014q2'!A$1:E$399,4,),0) + IFERROR(VLOOKUP(B148, 'c2014q3'!A$1:E$399,4,),0) + IFERROR(VLOOKUP(B148, 'c2014q4'!A$1:E$399,4,),0)</f>
        <v>0</v>
      </c>
      <c r="Z148">
        <f>IFERROR(VLOOKUP(B148, 'c2013q4'!A$1:E$399,4,),0)</f>
        <v>0</v>
      </c>
      <c r="AA148">
        <f>IFERROR(VLOOKUP(B148, 'c2014q1'!A$1:E$399,4,),0) + IFERROR(VLOOKUP(B148, 'c2014q2'!A$1:E$399,4,),0) + IFERROR(VLOOKUP(B148, 'c2014q3'!A$1:E$399,4,),0) + IFERROR(VLOOKUP(B148, 'c2014q4'!A$1:E$399,4,),0)</f>
        <v>0</v>
      </c>
      <c r="AB148" t="str">
        <f t="shared" si="13"/>
        <v>-</v>
      </c>
      <c r="AC148" t="str">
        <f t="shared" si="14"/>
        <v/>
      </c>
      <c r="AD148" s="62">
        <f t="shared" si="15"/>
        <v>0</v>
      </c>
      <c r="AE148" t="str">
        <f t="shared" si="16"/>
        <v>f</v>
      </c>
    </row>
    <row r="149" spans="1:31" x14ac:dyDescent="0.25">
      <c r="A149">
        <v>148</v>
      </c>
      <c r="B149" t="s">
        <v>344</v>
      </c>
      <c r="C149" t="str">
        <f>IFERROR(VLOOKUP(B149,addresses!A$2:I$1997, 3, FALSE), "")</f>
        <v>40 Wantage Avenue</v>
      </c>
      <c r="D149" t="str">
        <f>IFERROR(VLOOKUP(B149,addresses!A$2:I$1997, 5, FALSE), "")</f>
        <v>Branchville</v>
      </c>
      <c r="E149" t="str">
        <f>IFERROR(VLOOKUP(B149,addresses!A$2:I$1997, 7, FALSE),"")</f>
        <v>NJ</v>
      </c>
      <c r="F149">
        <f>IFERROR(VLOOKUP(B149,addresses!A$2:I$1997, 8, FALSE),"")</f>
        <v>7890</v>
      </c>
      <c r="G149" t="str">
        <f>IFERROR(VLOOKUP(B149,addresses!A$2:I$1997, 9, FALSE),"")</f>
        <v>973-948-1311</v>
      </c>
      <c r="I149" s="62" t="str">
        <f>VLOOKUP(IFERROR(VLOOKUP(B149, Weiss!A$1:L$399,12,FALSE),"NR"), RatingsLU!A$5:B$30, 2, FALSE)</f>
        <v>NR</v>
      </c>
      <c r="J149" s="62">
        <f>VLOOKUP(I149,RatingsLU!B$5:C$30,2,)</f>
        <v>13</v>
      </c>
      <c r="K149" s="62" t="str">
        <f>VLOOKUP(IFERROR(VLOOKUP(B149, Demotech!A$3:F$400, 6,FALSE), "NR"), RatingsLU!K$5:M$30, 2, FALSE)</f>
        <v>NR</v>
      </c>
      <c r="L149" s="62">
        <f>VLOOKUP(K149,RatingsLU!L$5:M$30,2,)</f>
        <v>7</v>
      </c>
      <c r="M149" s="62" t="str">
        <f>VLOOKUP(IFERROR(VLOOKUP(B149, AMBest!A$1:L$399,3,FALSE),"NR"), RatingsLU!F$5:G$100, 2, FALSE)</f>
        <v>NR</v>
      </c>
      <c r="N149" s="62">
        <f>VLOOKUP(M149, RatingsLU!G$5:H$100, 2, FALSE)</f>
        <v>33</v>
      </c>
      <c r="O149">
        <f>IFERROR(VLOOKUP(B149, '2015q2'!A$1:C$399,3,),0)</f>
        <v>5</v>
      </c>
      <c r="P149" t="str">
        <f t="shared" si="17"/>
        <v>5</v>
      </c>
      <c r="Q149">
        <f>IFERROR(VLOOKUP(B149, '2013q4'!A$1:C$399,3,),0)</f>
        <v>5</v>
      </c>
      <c r="R149">
        <f>IFERROR(VLOOKUP(B149, '2014q1'!A$1:C$399,3,),0)</f>
        <v>5</v>
      </c>
      <c r="S149">
        <f>IFERROR(VLOOKUP(B149, '2014q2'!A$1:C$399,3,),0)</f>
        <v>5</v>
      </c>
      <c r="T149">
        <f>IFERROR(VLOOKUP(B149, '2014q3'!A$1:C$399,3,),0)</f>
        <v>5</v>
      </c>
      <c r="U149">
        <f>IFERROR(VLOOKUP(B149, '2014q1'!A$1:C$399,3,),0)</f>
        <v>5</v>
      </c>
      <c r="V149">
        <f>IFERROR(VLOOKUP(B149, '2014q2'!A$1:C$399,3,),0)</f>
        <v>5</v>
      </c>
      <c r="W149">
        <f>IFERROR(VLOOKUP(B149, '2015q2'!A$1:C$399,3,),0)</f>
        <v>5</v>
      </c>
      <c r="X149" t="str">
        <f t="shared" si="12"/>
        <v>0</v>
      </c>
      <c r="Y149">
        <f>IFERROR(VLOOKUP(B149, 'c2013q4'!A$1:E$399,4,),0) + IFERROR(VLOOKUP(B149, 'c2014q1'!A$1:E$399,4,),0) + IFERROR(VLOOKUP(B149, 'c2014q2'!A$1:E$399,4,),0) + IFERROR(VLOOKUP(B149, 'c2014q3'!A$1:E$399,4,),0) + IFERROR(VLOOKUP(B149, 'c2014q4'!A$1:E$399,4,),0)</f>
        <v>0</v>
      </c>
      <c r="Z149">
        <f>IFERROR(VLOOKUP(B149, 'c2013q4'!A$1:E$399,4,),0)</f>
        <v>0</v>
      </c>
      <c r="AA149">
        <f>IFERROR(VLOOKUP(B149, 'c2014q1'!A$1:E$399,4,),0) + IFERROR(VLOOKUP(B149, 'c2014q2'!A$1:E$399,4,),0) + IFERROR(VLOOKUP(B149, 'c2014q3'!A$1:E$399,4,),0) + IFERROR(VLOOKUP(B149, 'c2014q4'!A$1:E$399,4,),0)</f>
        <v>0</v>
      </c>
      <c r="AB149" t="str">
        <f t="shared" si="13"/>
        <v>-</v>
      </c>
      <c r="AC149" t="str">
        <f t="shared" si="14"/>
        <v/>
      </c>
      <c r="AD149" s="62">
        <f t="shared" si="15"/>
        <v>0</v>
      </c>
      <c r="AE149" t="str">
        <f t="shared" si="16"/>
        <v>f</v>
      </c>
    </row>
    <row r="150" spans="1:31" x14ac:dyDescent="0.25">
      <c r="A150">
        <v>149</v>
      </c>
      <c r="B150" t="s">
        <v>345</v>
      </c>
      <c r="C150" t="str">
        <f>IFERROR(VLOOKUP(B150,addresses!A$2:I$1997, 3, FALSE), "")</f>
        <v>Judith M. Calihan, 436 Walnut Street,</v>
      </c>
      <c r="D150" t="str">
        <f>IFERROR(VLOOKUP(B150,addresses!A$2:I$1997, 5, FALSE), "")</f>
        <v>Philadelphia</v>
      </c>
      <c r="E150" t="str">
        <f>IFERROR(VLOOKUP(B150,addresses!A$2:I$1997, 7, FALSE),"")</f>
        <v>PA</v>
      </c>
      <c r="F150">
        <f>IFERROR(VLOOKUP(B150,addresses!A$2:I$1997, 8, FALSE),"")</f>
        <v>19106</v>
      </c>
      <c r="G150" t="str">
        <f>IFERROR(VLOOKUP(B150,addresses!A$2:I$1997, 9, FALSE),"")</f>
        <v>215-640-4555</v>
      </c>
      <c r="I150" s="62" t="str">
        <f>VLOOKUP(IFERROR(VLOOKUP(B150, Weiss!A$1:L$399,12,FALSE),"NR"), RatingsLU!A$5:B$30, 2, FALSE)</f>
        <v>NR</v>
      </c>
      <c r="J150" s="62">
        <f>VLOOKUP(I150,RatingsLU!B$5:C$30,2,)</f>
        <v>13</v>
      </c>
      <c r="K150" s="62" t="str">
        <f>VLOOKUP(IFERROR(VLOOKUP(B150, Demotech!A$3:F$400, 6,FALSE), "NR"), RatingsLU!K$5:M$30, 2, FALSE)</f>
        <v>NR</v>
      </c>
      <c r="L150" s="62">
        <f>VLOOKUP(K150,RatingsLU!L$5:M$30,2,)</f>
        <v>7</v>
      </c>
      <c r="M150" s="62" t="str">
        <f>VLOOKUP(IFERROR(VLOOKUP(B150, AMBest!A$1:L$399,3,FALSE),"NR"), RatingsLU!F$5:G$100, 2, FALSE)</f>
        <v>NR</v>
      </c>
      <c r="N150" s="62">
        <f>VLOOKUP(M150, RatingsLU!G$5:H$100, 2, FALSE)</f>
        <v>33</v>
      </c>
      <c r="O150">
        <f>IFERROR(VLOOKUP(B150, '2015q2'!A$1:C$399,3,),0)</f>
        <v>4</v>
      </c>
      <c r="P150" t="str">
        <f t="shared" si="17"/>
        <v>4</v>
      </c>
      <c r="Q150">
        <f>IFERROR(VLOOKUP(B150, '2013q4'!A$1:C$399,3,),0)</f>
        <v>8</v>
      </c>
      <c r="R150">
        <f>IFERROR(VLOOKUP(B150, '2014q1'!A$1:C$399,3,),0)</f>
        <v>8</v>
      </c>
      <c r="S150">
        <f>IFERROR(VLOOKUP(B150, '2014q2'!A$1:C$399,3,),0)</f>
        <v>6</v>
      </c>
      <c r="T150">
        <f>IFERROR(VLOOKUP(B150, '2014q3'!A$1:C$399,3,),0)</f>
        <v>6</v>
      </c>
      <c r="U150">
        <f>IFERROR(VLOOKUP(B150, '2014q1'!A$1:C$399,3,),0)</f>
        <v>8</v>
      </c>
      <c r="V150">
        <f>IFERROR(VLOOKUP(B150, '2014q2'!A$1:C$399,3,),0)</f>
        <v>6</v>
      </c>
      <c r="W150">
        <f>IFERROR(VLOOKUP(B150, '2015q2'!A$1:C$399,3,),0)</f>
        <v>4</v>
      </c>
      <c r="X150" t="str">
        <f t="shared" si="12"/>
        <v>0</v>
      </c>
      <c r="Y150">
        <f>IFERROR(VLOOKUP(B150, 'c2013q4'!A$1:E$399,4,),0) + IFERROR(VLOOKUP(B150, 'c2014q1'!A$1:E$399,4,),0) + IFERROR(VLOOKUP(B150, 'c2014q2'!A$1:E$399,4,),0) + IFERROR(VLOOKUP(B150, 'c2014q3'!A$1:E$399,4,),0) + IFERROR(VLOOKUP(B150, 'c2014q4'!A$1:E$399,4,),0)</f>
        <v>0</v>
      </c>
      <c r="Z150">
        <f>IFERROR(VLOOKUP(B150, 'c2013q4'!A$1:E$399,4,),0)</f>
        <v>0</v>
      </c>
      <c r="AA150">
        <f>IFERROR(VLOOKUP(B150, 'c2014q1'!A$1:E$399,4,),0) + IFERROR(VLOOKUP(B150, 'c2014q2'!A$1:E$399,4,),0) + IFERROR(VLOOKUP(B150, 'c2014q3'!A$1:E$399,4,),0) + IFERROR(VLOOKUP(B150, 'c2014q4'!A$1:E$399,4,),0)</f>
        <v>0</v>
      </c>
      <c r="AB150" t="str">
        <f t="shared" si="13"/>
        <v>-</v>
      </c>
      <c r="AC150" t="str">
        <f t="shared" si="14"/>
        <v/>
      </c>
      <c r="AD150" s="62">
        <f t="shared" si="15"/>
        <v>0</v>
      </c>
      <c r="AE150" t="str">
        <f t="shared" si="16"/>
        <v>f</v>
      </c>
    </row>
    <row r="151" spans="1:31" x14ac:dyDescent="0.25">
      <c r="A151">
        <v>150</v>
      </c>
      <c r="B151" t="s">
        <v>346</v>
      </c>
      <c r="C151" t="str">
        <f>IFERROR(VLOOKUP(B151,addresses!A$2:I$1997, 3, FALSE), "")</f>
        <v>440 Lincoln Street</v>
      </c>
      <c r="D151" t="str">
        <f>IFERROR(VLOOKUP(B151,addresses!A$2:I$1997, 5, FALSE), "")</f>
        <v>Worcester</v>
      </c>
      <c r="E151" t="str">
        <f>IFERROR(VLOOKUP(B151,addresses!A$2:I$1997, 7, FALSE),"")</f>
        <v>MA</v>
      </c>
      <c r="F151" t="str">
        <f>IFERROR(VLOOKUP(B151,addresses!A$2:I$1997, 8, FALSE),"")</f>
        <v>01653-0002</v>
      </c>
      <c r="G151" t="str">
        <f>IFERROR(VLOOKUP(B151,addresses!A$2:I$1997, 9, FALSE),"")</f>
        <v>508-853-7200-8553955</v>
      </c>
      <c r="I151" s="62" t="str">
        <f>VLOOKUP(IFERROR(VLOOKUP(B151, Weiss!A$1:L$399,12,FALSE),"NR"), RatingsLU!A$5:B$30, 2, FALSE)</f>
        <v>NR</v>
      </c>
      <c r="J151" s="62">
        <f>VLOOKUP(I151,RatingsLU!B$5:C$30,2,)</f>
        <v>13</v>
      </c>
      <c r="K151" s="62" t="str">
        <f>VLOOKUP(IFERROR(VLOOKUP(B151, Demotech!A$3:F$400, 6,FALSE), "NR"), RatingsLU!K$5:M$30, 2, FALSE)</f>
        <v>NR</v>
      </c>
      <c r="L151" s="62">
        <f>VLOOKUP(K151,RatingsLU!L$5:M$30,2,)</f>
        <v>7</v>
      </c>
      <c r="M151" s="62" t="str">
        <f>VLOOKUP(IFERROR(VLOOKUP(B151, AMBest!A$1:L$399,3,FALSE),"NR"), RatingsLU!F$5:G$100, 2, FALSE)</f>
        <v>NR</v>
      </c>
      <c r="N151" s="62">
        <f>VLOOKUP(M151, RatingsLU!G$5:H$100, 2, FALSE)</f>
        <v>33</v>
      </c>
      <c r="O151">
        <f>IFERROR(VLOOKUP(B151, '2015q2'!A$1:C$399,3,),0)</f>
        <v>4</v>
      </c>
      <c r="P151" t="str">
        <f t="shared" si="17"/>
        <v>4</v>
      </c>
      <c r="Q151">
        <f>IFERROR(VLOOKUP(B151, '2013q4'!A$1:C$399,3,),0)</f>
        <v>8</v>
      </c>
      <c r="R151">
        <f>IFERROR(VLOOKUP(B151, '2014q1'!A$1:C$399,3,),0)</f>
        <v>9</v>
      </c>
      <c r="S151">
        <f>IFERROR(VLOOKUP(B151, '2014q2'!A$1:C$399,3,),0)</f>
        <v>10</v>
      </c>
      <c r="T151">
        <f>IFERROR(VLOOKUP(B151, '2014q3'!A$1:C$399,3,),0)</f>
        <v>6</v>
      </c>
      <c r="U151">
        <f>IFERROR(VLOOKUP(B151, '2014q1'!A$1:C$399,3,),0)</f>
        <v>9</v>
      </c>
      <c r="V151">
        <f>IFERROR(VLOOKUP(B151, '2014q2'!A$1:C$399,3,),0)</f>
        <v>10</v>
      </c>
      <c r="W151">
        <f>IFERROR(VLOOKUP(B151, '2015q2'!A$1:C$399,3,),0)</f>
        <v>4</v>
      </c>
      <c r="X151" t="str">
        <f t="shared" si="12"/>
        <v>0</v>
      </c>
      <c r="Y151">
        <f>IFERROR(VLOOKUP(B151, 'c2013q4'!A$1:E$399,4,),0) + IFERROR(VLOOKUP(B151, 'c2014q1'!A$1:E$399,4,),0) + IFERROR(VLOOKUP(B151, 'c2014q2'!A$1:E$399,4,),0) + IFERROR(VLOOKUP(B151, 'c2014q3'!A$1:E$399,4,),0) + IFERROR(VLOOKUP(B151, 'c2014q4'!A$1:E$399,4,),0)</f>
        <v>0</v>
      </c>
      <c r="Z151">
        <f>IFERROR(VLOOKUP(B151, 'c2013q4'!A$1:E$399,4,),0)</f>
        <v>0</v>
      </c>
      <c r="AA151">
        <f>IFERROR(VLOOKUP(B151, 'c2014q1'!A$1:E$399,4,),0) + IFERROR(VLOOKUP(B151, 'c2014q2'!A$1:E$399,4,),0) + IFERROR(VLOOKUP(B151, 'c2014q3'!A$1:E$399,4,),0) + IFERROR(VLOOKUP(B151, 'c2014q4'!A$1:E$399,4,),0)</f>
        <v>0</v>
      </c>
      <c r="AB151" t="str">
        <f t="shared" si="13"/>
        <v>-</v>
      </c>
      <c r="AC151" t="str">
        <f t="shared" si="14"/>
        <v/>
      </c>
      <c r="AD151" s="62">
        <f t="shared" si="15"/>
        <v>0</v>
      </c>
      <c r="AE151" t="str">
        <f t="shared" si="16"/>
        <v>f</v>
      </c>
    </row>
    <row r="152" spans="1:31" x14ac:dyDescent="0.25">
      <c r="A152">
        <v>151</v>
      </c>
      <c r="B152" t="s">
        <v>347</v>
      </c>
      <c r="C152" t="str">
        <f>IFERROR(VLOOKUP(B152,addresses!A$2:I$1997, 3, FALSE), "")</f>
        <v>333 S. Wabash Ave</v>
      </c>
      <c r="D152" t="str">
        <f>IFERROR(VLOOKUP(B152,addresses!A$2:I$1997, 5, FALSE), "")</f>
        <v>Chicago</v>
      </c>
      <c r="E152" t="str">
        <f>IFERROR(VLOOKUP(B152,addresses!A$2:I$1997, 7, FALSE),"")</f>
        <v>IL</v>
      </c>
      <c r="F152">
        <f>IFERROR(VLOOKUP(B152,addresses!A$2:I$1997, 8, FALSE),"")</f>
        <v>60604</v>
      </c>
      <c r="G152" t="str">
        <f>IFERROR(VLOOKUP(B152,addresses!A$2:I$1997, 9, FALSE),"")</f>
        <v>312-822-3955</v>
      </c>
      <c r="I152" s="62" t="str">
        <f>VLOOKUP(IFERROR(VLOOKUP(B152, Weiss!A$1:L$399,12,FALSE),"NR"), RatingsLU!A$5:B$30, 2, FALSE)</f>
        <v>NR</v>
      </c>
      <c r="J152" s="62">
        <f>VLOOKUP(I152,RatingsLU!B$5:C$30,2,)</f>
        <v>13</v>
      </c>
      <c r="K152" s="62" t="str">
        <f>VLOOKUP(IFERROR(VLOOKUP(B152, Demotech!A$3:F$400, 6,FALSE), "NR"), RatingsLU!K$5:M$30, 2, FALSE)</f>
        <v>NR</v>
      </c>
      <c r="L152" s="62">
        <f>VLOOKUP(K152,RatingsLU!L$5:M$30,2,)</f>
        <v>7</v>
      </c>
      <c r="M152" s="62" t="str">
        <f>VLOOKUP(IFERROR(VLOOKUP(B152, AMBest!A$1:L$399,3,FALSE),"NR"), RatingsLU!F$5:G$100, 2, FALSE)</f>
        <v>NR</v>
      </c>
      <c r="N152" s="62">
        <f>VLOOKUP(M152, RatingsLU!G$5:H$100, 2, FALSE)</f>
        <v>33</v>
      </c>
      <c r="O152">
        <f>IFERROR(VLOOKUP(B152, '2015q2'!A$1:C$399,3,),0)</f>
        <v>4</v>
      </c>
      <c r="P152" t="str">
        <f t="shared" si="17"/>
        <v>4</v>
      </c>
      <c r="Q152">
        <f>IFERROR(VLOOKUP(B152, '2013q4'!A$1:C$399,3,),0)</f>
        <v>10</v>
      </c>
      <c r="R152">
        <f>IFERROR(VLOOKUP(B152, '2014q1'!A$1:C$399,3,),0)</f>
        <v>7</v>
      </c>
      <c r="S152">
        <f>IFERROR(VLOOKUP(B152, '2014q2'!A$1:C$399,3,),0)</f>
        <v>5</v>
      </c>
      <c r="T152">
        <f>IFERROR(VLOOKUP(B152, '2014q3'!A$1:C$399,3,),0)</f>
        <v>5</v>
      </c>
      <c r="U152">
        <f>IFERROR(VLOOKUP(B152, '2014q1'!A$1:C$399,3,),0)</f>
        <v>7</v>
      </c>
      <c r="V152">
        <f>IFERROR(VLOOKUP(B152, '2014q2'!A$1:C$399,3,),0)</f>
        <v>5</v>
      </c>
      <c r="W152">
        <f>IFERROR(VLOOKUP(B152, '2015q2'!A$1:C$399,3,),0)</f>
        <v>4</v>
      </c>
      <c r="X152" t="str">
        <f t="shared" si="12"/>
        <v>0</v>
      </c>
      <c r="Y152">
        <f>IFERROR(VLOOKUP(B152, 'c2013q4'!A$1:E$399,4,),0) + IFERROR(VLOOKUP(B152, 'c2014q1'!A$1:E$399,4,),0) + IFERROR(VLOOKUP(B152, 'c2014q2'!A$1:E$399,4,),0) + IFERROR(VLOOKUP(B152, 'c2014q3'!A$1:E$399,4,),0) + IFERROR(VLOOKUP(B152, 'c2014q4'!A$1:E$399,4,),0)</f>
        <v>0</v>
      </c>
      <c r="Z152">
        <f>IFERROR(VLOOKUP(B152, 'c2013q4'!A$1:E$399,4,),0)</f>
        <v>0</v>
      </c>
      <c r="AA152">
        <f>IFERROR(VLOOKUP(B152, 'c2014q1'!A$1:E$399,4,),0) + IFERROR(VLOOKUP(B152, 'c2014q2'!A$1:E$399,4,),0) + IFERROR(VLOOKUP(B152, 'c2014q3'!A$1:E$399,4,),0) + IFERROR(VLOOKUP(B152, 'c2014q4'!A$1:E$399,4,),0)</f>
        <v>0</v>
      </c>
      <c r="AB152" t="str">
        <f t="shared" si="13"/>
        <v>-</v>
      </c>
      <c r="AC152" t="str">
        <f t="shared" si="14"/>
        <v/>
      </c>
      <c r="AD152" s="62">
        <f t="shared" si="15"/>
        <v>0</v>
      </c>
      <c r="AE152" t="str">
        <f t="shared" si="16"/>
        <v>f</v>
      </c>
    </row>
    <row r="153" spans="1:31" x14ac:dyDescent="0.25">
      <c r="A153">
        <v>152</v>
      </c>
      <c r="B153" t="s">
        <v>348</v>
      </c>
      <c r="C153" t="str">
        <f>IFERROR(VLOOKUP(B153,addresses!A$2:I$1997, 3, FALSE), "")</f>
        <v>333 S. Wabash Ave</v>
      </c>
      <c r="D153" t="str">
        <f>IFERROR(VLOOKUP(B153,addresses!A$2:I$1997, 5, FALSE), "")</f>
        <v>Chicago</v>
      </c>
      <c r="E153" t="str">
        <f>IFERROR(VLOOKUP(B153,addresses!A$2:I$1997, 7, FALSE),"")</f>
        <v>IL</v>
      </c>
      <c r="F153">
        <f>IFERROR(VLOOKUP(B153,addresses!A$2:I$1997, 8, FALSE),"")</f>
        <v>60604</v>
      </c>
      <c r="G153" t="str">
        <f>IFERROR(VLOOKUP(B153,addresses!A$2:I$1997, 9, FALSE),"")</f>
        <v>312-822-3955</v>
      </c>
      <c r="I153" s="62" t="str">
        <f>VLOOKUP(IFERROR(VLOOKUP(B153, Weiss!A$1:L$399,12,FALSE),"NR"), RatingsLU!A$5:B$30, 2, FALSE)</f>
        <v>NR</v>
      </c>
      <c r="J153" s="62">
        <f>VLOOKUP(I153,RatingsLU!B$5:C$30,2,)</f>
        <v>13</v>
      </c>
      <c r="K153" s="62" t="str">
        <f>VLOOKUP(IFERROR(VLOOKUP(B153, Demotech!A$3:F$400, 6,FALSE), "NR"), RatingsLU!K$5:M$30, 2, FALSE)</f>
        <v>NR</v>
      </c>
      <c r="L153" s="62">
        <f>VLOOKUP(K153,RatingsLU!L$5:M$30,2,)</f>
        <v>7</v>
      </c>
      <c r="M153" s="62" t="str">
        <f>VLOOKUP(IFERROR(VLOOKUP(B153, AMBest!A$1:L$399,3,FALSE),"NR"), RatingsLU!F$5:G$100, 2, FALSE)</f>
        <v>NR</v>
      </c>
      <c r="N153" s="62">
        <f>VLOOKUP(M153, RatingsLU!G$5:H$100, 2, FALSE)</f>
        <v>33</v>
      </c>
      <c r="O153">
        <f>IFERROR(VLOOKUP(B153, '2015q2'!A$1:C$399,3,),0)</f>
        <v>4</v>
      </c>
      <c r="P153" t="str">
        <f t="shared" si="17"/>
        <v>4</v>
      </c>
      <c r="Q153">
        <f>IFERROR(VLOOKUP(B153, '2013q4'!A$1:C$399,3,),0)</f>
        <v>2</v>
      </c>
      <c r="R153">
        <f>IFERROR(VLOOKUP(B153, '2014q1'!A$1:C$399,3,),0)</f>
        <v>3</v>
      </c>
      <c r="S153">
        <f>IFERROR(VLOOKUP(B153, '2014q2'!A$1:C$399,3,),0)</f>
        <v>3</v>
      </c>
      <c r="T153">
        <f>IFERROR(VLOOKUP(B153, '2014q3'!A$1:C$399,3,),0)</f>
        <v>4</v>
      </c>
      <c r="U153">
        <f>IFERROR(VLOOKUP(B153, '2014q1'!A$1:C$399,3,),0)</f>
        <v>3</v>
      </c>
      <c r="V153">
        <f>IFERROR(VLOOKUP(B153, '2014q2'!A$1:C$399,3,),0)</f>
        <v>3</v>
      </c>
      <c r="W153">
        <f>IFERROR(VLOOKUP(B153, '2015q2'!A$1:C$399,3,),0)</f>
        <v>4</v>
      </c>
      <c r="X153" t="str">
        <f t="shared" si="12"/>
        <v>0</v>
      </c>
      <c r="Y153">
        <f>IFERROR(VLOOKUP(B153, 'c2013q4'!A$1:E$399,4,),0) + IFERROR(VLOOKUP(B153, 'c2014q1'!A$1:E$399,4,),0) + IFERROR(VLOOKUP(B153, 'c2014q2'!A$1:E$399,4,),0) + IFERROR(VLOOKUP(B153, 'c2014q3'!A$1:E$399,4,),0) + IFERROR(VLOOKUP(B153, 'c2014q4'!A$1:E$399,4,),0)</f>
        <v>0</v>
      </c>
      <c r="Z153">
        <f>IFERROR(VLOOKUP(B153, 'c2013q4'!A$1:E$399,4,),0)</f>
        <v>0</v>
      </c>
      <c r="AA153">
        <f>IFERROR(VLOOKUP(B153, 'c2014q1'!A$1:E$399,4,),0) + IFERROR(VLOOKUP(B153, 'c2014q2'!A$1:E$399,4,),0) + IFERROR(VLOOKUP(B153, 'c2014q3'!A$1:E$399,4,),0) + IFERROR(VLOOKUP(B153, 'c2014q4'!A$1:E$399,4,),0)</f>
        <v>0</v>
      </c>
      <c r="AB153" t="str">
        <f t="shared" si="13"/>
        <v>-</v>
      </c>
      <c r="AC153" t="str">
        <f t="shared" si="14"/>
        <v/>
      </c>
      <c r="AD153" s="62">
        <f t="shared" si="15"/>
        <v>0</v>
      </c>
      <c r="AE153" t="str">
        <f t="shared" si="16"/>
        <v>f</v>
      </c>
    </row>
    <row r="154" spans="1:31" x14ac:dyDescent="0.25">
      <c r="A154">
        <v>153</v>
      </c>
      <c r="B154" t="s">
        <v>349</v>
      </c>
      <c r="C154" t="str">
        <f>IFERROR(VLOOKUP(B154,addresses!A$2:I$1997, 3, FALSE), "")</f>
        <v>200 Hopmeadow Street</v>
      </c>
      <c r="D154" t="str">
        <f>IFERROR(VLOOKUP(B154,addresses!A$2:I$1997, 5, FALSE), "")</f>
        <v>Simsbury</v>
      </c>
      <c r="E154" t="str">
        <f>IFERROR(VLOOKUP(B154,addresses!A$2:I$1997, 7, FALSE),"")</f>
        <v>CT</v>
      </c>
      <c r="F154" t="str">
        <f>IFERROR(VLOOKUP(B154,addresses!A$2:I$1997, 8, FALSE),"")</f>
        <v>06089-9793</v>
      </c>
      <c r="G154" t="str">
        <f>IFERROR(VLOOKUP(B154,addresses!A$2:I$1997, 9, FALSE),"")</f>
        <v>800-451-6944</v>
      </c>
      <c r="I154" s="62" t="str">
        <f>VLOOKUP(IFERROR(VLOOKUP(B154, Weiss!A$1:L$399,12,FALSE),"NR"), RatingsLU!A$5:B$30, 2, FALSE)</f>
        <v>B</v>
      </c>
      <c r="J154" s="62">
        <f>VLOOKUP(I154,RatingsLU!B$5:C$30,2,)</f>
        <v>5</v>
      </c>
      <c r="K154" s="62" t="str">
        <f>VLOOKUP(IFERROR(VLOOKUP(B154, Demotech!A$3:F$400, 6,FALSE), "NR"), RatingsLU!K$5:M$30, 2, FALSE)</f>
        <v>NR</v>
      </c>
      <c r="L154" s="62">
        <f>VLOOKUP(K154,RatingsLU!L$5:M$30,2,)</f>
        <v>7</v>
      </c>
      <c r="M154" s="62" t="str">
        <f>VLOOKUP(IFERROR(VLOOKUP(B154, AMBest!A$1:L$399,3,FALSE),"NR"), RatingsLU!F$5:G$100, 2, FALSE)</f>
        <v>A+</v>
      </c>
      <c r="N154" s="62">
        <f>VLOOKUP(M154, RatingsLU!G$5:H$100, 2, FALSE)</f>
        <v>3</v>
      </c>
      <c r="O154">
        <f>IFERROR(VLOOKUP(B154, '2015q2'!A$1:C$399,3,),0)</f>
        <v>4</v>
      </c>
      <c r="P154" t="str">
        <f t="shared" si="17"/>
        <v>4</v>
      </c>
      <c r="Q154">
        <f>IFERROR(VLOOKUP(B154, '2013q4'!A$1:C$399,3,),0)</f>
        <v>4</v>
      </c>
      <c r="R154">
        <f>IFERROR(VLOOKUP(B154, '2014q1'!A$1:C$399,3,),0)</f>
        <v>4</v>
      </c>
      <c r="S154">
        <f>IFERROR(VLOOKUP(B154, '2014q2'!A$1:C$399,3,),0)</f>
        <v>4</v>
      </c>
      <c r="T154">
        <f>IFERROR(VLOOKUP(B154, '2014q3'!A$1:C$399,3,),0)</f>
        <v>4</v>
      </c>
      <c r="U154">
        <f>IFERROR(VLOOKUP(B154, '2014q1'!A$1:C$399,3,),0)</f>
        <v>4</v>
      </c>
      <c r="V154">
        <f>IFERROR(VLOOKUP(B154, '2014q2'!A$1:C$399,3,),0)</f>
        <v>4</v>
      </c>
      <c r="W154">
        <f>IFERROR(VLOOKUP(B154, '2015q2'!A$1:C$399,3,),0)</f>
        <v>4</v>
      </c>
      <c r="X154" t="str">
        <f t="shared" si="12"/>
        <v>0</v>
      </c>
      <c r="Y154">
        <f>IFERROR(VLOOKUP(B154, 'c2013q4'!A$1:E$399,4,),0) + IFERROR(VLOOKUP(B154, 'c2014q1'!A$1:E$399,4,),0) + IFERROR(VLOOKUP(B154, 'c2014q2'!A$1:E$399,4,),0) + IFERROR(VLOOKUP(B154, 'c2014q3'!A$1:E$399,4,),0) + IFERROR(VLOOKUP(B154, 'c2014q4'!A$1:E$399,4,),0)</f>
        <v>0</v>
      </c>
      <c r="Z154">
        <f>IFERROR(VLOOKUP(B154, 'c2013q4'!A$1:E$399,4,),0)</f>
        <v>0</v>
      </c>
      <c r="AA154">
        <f>IFERROR(VLOOKUP(B154, 'c2014q1'!A$1:E$399,4,),0) + IFERROR(VLOOKUP(B154, 'c2014q2'!A$1:E$399,4,),0) + IFERROR(VLOOKUP(B154, 'c2014q3'!A$1:E$399,4,),0) + IFERROR(VLOOKUP(B154, 'c2014q4'!A$1:E$399,4,),0)</f>
        <v>0</v>
      </c>
      <c r="AB154" t="str">
        <f t="shared" si="13"/>
        <v>-</v>
      </c>
      <c r="AC154" t="str">
        <f t="shared" si="14"/>
        <v/>
      </c>
      <c r="AD154" s="62">
        <f t="shared" si="15"/>
        <v>0</v>
      </c>
      <c r="AE154" t="str">
        <f t="shared" si="16"/>
        <v>f</v>
      </c>
    </row>
    <row r="155" spans="1:31" x14ac:dyDescent="0.25">
      <c r="A155">
        <v>154</v>
      </c>
      <c r="B155" t="s">
        <v>350</v>
      </c>
      <c r="C155" t="str">
        <f>IFERROR(VLOOKUP(B155,addresses!A$2:I$1997, 3, FALSE), "")</f>
        <v>15 Independence Blvd</v>
      </c>
      <c r="D155" t="str">
        <f>IFERROR(VLOOKUP(B155,addresses!A$2:I$1997, 5, FALSE), "")</f>
        <v>Warren</v>
      </c>
      <c r="E155" t="str">
        <f>IFERROR(VLOOKUP(B155,addresses!A$2:I$1997, 7, FALSE),"")</f>
        <v>NJ</v>
      </c>
      <c r="F155" t="str">
        <f>IFERROR(VLOOKUP(B155,addresses!A$2:I$1997, 8, FALSE),"")</f>
        <v>07059-0602</v>
      </c>
      <c r="G155" t="str">
        <f>IFERROR(VLOOKUP(B155,addresses!A$2:I$1997, 9, FALSE),"")</f>
        <v>908-604-2900</v>
      </c>
      <c r="I155" s="62" t="str">
        <f>VLOOKUP(IFERROR(VLOOKUP(B155, Weiss!A$1:L$399,12,FALSE),"NR"), RatingsLU!A$5:B$30, 2, FALSE)</f>
        <v>NR</v>
      </c>
      <c r="J155" s="62">
        <f>VLOOKUP(I155,RatingsLU!B$5:C$30,2,)</f>
        <v>13</v>
      </c>
      <c r="K155" s="62" t="str">
        <f>VLOOKUP(IFERROR(VLOOKUP(B155, Demotech!A$3:F$400, 6,FALSE), "NR"), RatingsLU!K$5:M$30, 2, FALSE)</f>
        <v>NR</v>
      </c>
      <c r="L155" s="62">
        <f>VLOOKUP(K155,RatingsLU!L$5:M$30,2,)</f>
        <v>7</v>
      </c>
      <c r="M155" s="62" t="str">
        <f>VLOOKUP(IFERROR(VLOOKUP(B155, AMBest!A$1:L$399,3,FALSE),"NR"), RatingsLU!F$5:G$100, 2, FALSE)</f>
        <v>NR</v>
      </c>
      <c r="N155" s="62">
        <f>VLOOKUP(M155, RatingsLU!G$5:H$100, 2, FALSE)</f>
        <v>33</v>
      </c>
      <c r="O155">
        <f>IFERROR(VLOOKUP(B155, '2015q2'!A$1:C$399,3,),0)</f>
        <v>3</v>
      </c>
      <c r="P155" t="str">
        <f t="shared" si="17"/>
        <v>3</v>
      </c>
      <c r="Q155">
        <f>IFERROR(VLOOKUP(B155, '2013q4'!A$1:C$399,3,),0)</f>
        <v>2</v>
      </c>
      <c r="R155">
        <f>IFERROR(VLOOKUP(B155, '2014q1'!A$1:C$399,3,),0)</f>
        <v>2</v>
      </c>
      <c r="S155">
        <f>IFERROR(VLOOKUP(B155, '2014q2'!A$1:C$399,3,),0)</f>
        <v>2</v>
      </c>
      <c r="T155">
        <f>IFERROR(VLOOKUP(B155, '2014q3'!A$1:C$399,3,),0)</f>
        <v>2</v>
      </c>
      <c r="U155">
        <f>IFERROR(VLOOKUP(B155, '2014q1'!A$1:C$399,3,),0)</f>
        <v>2</v>
      </c>
      <c r="V155">
        <f>IFERROR(VLOOKUP(B155, '2014q2'!A$1:C$399,3,),0)</f>
        <v>2</v>
      </c>
      <c r="W155">
        <f>IFERROR(VLOOKUP(B155, '2015q2'!A$1:C$399,3,),0)</f>
        <v>3</v>
      </c>
      <c r="X155" t="str">
        <f t="shared" si="12"/>
        <v>0</v>
      </c>
      <c r="Y155">
        <f>IFERROR(VLOOKUP(B155, 'c2013q4'!A$1:E$399,4,),0) + IFERROR(VLOOKUP(B155, 'c2014q1'!A$1:E$399,4,),0) + IFERROR(VLOOKUP(B155, 'c2014q2'!A$1:E$399,4,),0) + IFERROR(VLOOKUP(B155, 'c2014q3'!A$1:E$399,4,),0) + IFERROR(VLOOKUP(B155, 'c2014q4'!A$1:E$399,4,),0)</f>
        <v>0</v>
      </c>
      <c r="Z155">
        <f>IFERROR(VLOOKUP(B155, 'c2013q4'!A$1:E$399,4,),0)</f>
        <v>0</v>
      </c>
      <c r="AA155">
        <f>IFERROR(VLOOKUP(B155, 'c2014q1'!A$1:E$399,4,),0) + IFERROR(VLOOKUP(B155, 'c2014q2'!A$1:E$399,4,),0) + IFERROR(VLOOKUP(B155, 'c2014q3'!A$1:E$399,4,),0) + IFERROR(VLOOKUP(B155, 'c2014q4'!A$1:E$399,4,),0)</f>
        <v>0</v>
      </c>
      <c r="AB155" t="str">
        <f t="shared" si="13"/>
        <v>-</v>
      </c>
      <c r="AC155" t="str">
        <f t="shared" si="14"/>
        <v/>
      </c>
      <c r="AD155" s="62">
        <f t="shared" si="15"/>
        <v>0</v>
      </c>
      <c r="AE155" t="str">
        <f t="shared" si="16"/>
        <v>f</v>
      </c>
    </row>
    <row r="156" spans="1:31" x14ac:dyDescent="0.25">
      <c r="A156">
        <v>155</v>
      </c>
      <c r="B156" t="s">
        <v>351</v>
      </c>
      <c r="C156" t="str">
        <f>IFERROR(VLOOKUP(B156,addresses!A$2:I$1997, 3, FALSE), "")</f>
        <v>175 Berkeley Street</v>
      </c>
      <c r="D156" t="str">
        <f>IFERROR(VLOOKUP(B156,addresses!A$2:I$1997, 5, FALSE), "")</f>
        <v>Boston</v>
      </c>
      <c r="E156" t="str">
        <f>IFERROR(VLOOKUP(B156,addresses!A$2:I$1997, 7, FALSE),"")</f>
        <v>MA</v>
      </c>
      <c r="F156">
        <f>IFERROR(VLOOKUP(B156,addresses!A$2:I$1997, 8, FALSE),"")</f>
        <v>2116</v>
      </c>
      <c r="G156" t="str">
        <f>IFERROR(VLOOKUP(B156,addresses!A$2:I$1997, 9, FALSE),"")</f>
        <v>617-357-9500</v>
      </c>
      <c r="I156" s="62" t="str">
        <f>VLOOKUP(IFERROR(VLOOKUP(B156, Weiss!A$1:L$399,12,FALSE),"NR"), RatingsLU!A$5:B$30, 2, FALSE)</f>
        <v>NR</v>
      </c>
      <c r="J156" s="62">
        <f>VLOOKUP(I156,RatingsLU!B$5:C$30,2,)</f>
        <v>13</v>
      </c>
      <c r="K156" s="62" t="str">
        <f>VLOOKUP(IFERROR(VLOOKUP(B156, Demotech!A$3:F$400, 6,FALSE), "NR"), RatingsLU!K$5:M$30, 2, FALSE)</f>
        <v>NR</v>
      </c>
      <c r="L156" s="62">
        <f>VLOOKUP(K156,RatingsLU!L$5:M$30,2,)</f>
        <v>7</v>
      </c>
      <c r="M156" s="62" t="str">
        <f>VLOOKUP(IFERROR(VLOOKUP(B156, AMBest!A$1:L$399,3,FALSE),"NR"), RatingsLU!F$5:G$100, 2, FALSE)</f>
        <v>NR</v>
      </c>
      <c r="N156" s="62">
        <f>VLOOKUP(M156, RatingsLU!G$5:H$100, 2, FALSE)</f>
        <v>33</v>
      </c>
      <c r="O156">
        <f>IFERROR(VLOOKUP(B156, '2015q2'!A$1:C$399,3,),0)</f>
        <v>3</v>
      </c>
      <c r="P156" t="str">
        <f t="shared" si="17"/>
        <v>3</v>
      </c>
      <c r="Q156">
        <f>IFERROR(VLOOKUP(B156, '2013q4'!A$1:C$399,3,),0)</f>
        <v>0</v>
      </c>
      <c r="R156">
        <f>IFERROR(VLOOKUP(B156, '2014q1'!A$1:C$399,3,),0)</f>
        <v>0</v>
      </c>
      <c r="S156">
        <f>IFERROR(VLOOKUP(B156, '2014q2'!A$1:C$399,3,),0)</f>
        <v>0</v>
      </c>
      <c r="T156">
        <f>IFERROR(VLOOKUP(B156, '2014q3'!A$1:C$399,3,),0)</f>
        <v>1</v>
      </c>
      <c r="U156">
        <f>IFERROR(VLOOKUP(B156, '2014q1'!A$1:C$399,3,),0)</f>
        <v>0</v>
      </c>
      <c r="V156">
        <f>IFERROR(VLOOKUP(B156, '2014q2'!A$1:C$399,3,),0)</f>
        <v>0</v>
      </c>
      <c r="W156">
        <f>IFERROR(VLOOKUP(B156, '2015q2'!A$1:C$399,3,),0)</f>
        <v>3</v>
      </c>
      <c r="X156" t="str">
        <f t="shared" si="12"/>
        <v>0</v>
      </c>
      <c r="Y156">
        <f>IFERROR(VLOOKUP(B156, 'c2013q4'!A$1:E$399,4,),0) + IFERROR(VLOOKUP(B156, 'c2014q1'!A$1:E$399,4,),0) + IFERROR(VLOOKUP(B156, 'c2014q2'!A$1:E$399,4,),0) + IFERROR(VLOOKUP(B156, 'c2014q3'!A$1:E$399,4,),0) + IFERROR(VLOOKUP(B156, 'c2014q4'!A$1:E$399,4,),0)</f>
        <v>0</v>
      </c>
      <c r="Z156">
        <f>IFERROR(VLOOKUP(B156, 'c2013q4'!A$1:E$399,4,),0)</f>
        <v>0</v>
      </c>
      <c r="AA156">
        <f>IFERROR(VLOOKUP(B156, 'c2014q1'!A$1:E$399,4,),0) + IFERROR(VLOOKUP(B156, 'c2014q2'!A$1:E$399,4,),0) + IFERROR(VLOOKUP(B156, 'c2014q3'!A$1:E$399,4,),0) + IFERROR(VLOOKUP(B156, 'c2014q4'!A$1:E$399,4,),0)</f>
        <v>0</v>
      </c>
      <c r="AB156" t="str">
        <f t="shared" si="13"/>
        <v>-</v>
      </c>
      <c r="AC156" t="str">
        <f t="shared" si="14"/>
        <v/>
      </c>
      <c r="AD156" s="62">
        <f t="shared" si="15"/>
        <v>0</v>
      </c>
      <c r="AE156" t="str">
        <f t="shared" si="16"/>
        <v>f</v>
      </c>
    </row>
    <row r="157" spans="1:31" x14ac:dyDescent="0.25">
      <c r="A157">
        <v>156</v>
      </c>
      <c r="B157" t="s">
        <v>352</v>
      </c>
      <c r="C157" t="str">
        <f>IFERROR(VLOOKUP(B157,addresses!A$2:I$1997, 3, FALSE), "")</f>
        <v>7101 82Nd Street</v>
      </c>
      <c r="D157" t="str">
        <f>IFERROR(VLOOKUP(B157,addresses!A$2:I$1997, 5, FALSE), "")</f>
        <v>Lubbock</v>
      </c>
      <c r="E157" t="str">
        <f>IFERROR(VLOOKUP(B157,addresses!A$2:I$1997, 7, FALSE),"")</f>
        <v>TX</v>
      </c>
      <c r="F157">
        <f>IFERROR(VLOOKUP(B157,addresses!A$2:I$1997, 8, FALSE),"")</f>
        <v>79424</v>
      </c>
      <c r="G157" t="str">
        <f>IFERROR(VLOOKUP(B157,addresses!A$2:I$1997, 9, FALSE),"")</f>
        <v>806-473-0333</v>
      </c>
      <c r="I157" s="62" t="str">
        <f>VLOOKUP(IFERROR(VLOOKUP(B157, Weiss!A$1:L$399,12,FALSE),"NR"), RatingsLU!A$5:B$30, 2, FALSE)</f>
        <v>NR</v>
      </c>
      <c r="J157" s="62">
        <f>VLOOKUP(I157,RatingsLU!B$5:C$30,2,)</f>
        <v>13</v>
      </c>
      <c r="K157" s="62" t="str">
        <f>VLOOKUP(IFERROR(VLOOKUP(B157, Demotech!A$3:F$400, 6,FALSE), "NR"), RatingsLU!K$5:M$30, 2, FALSE)</f>
        <v>NR</v>
      </c>
      <c r="L157" s="62">
        <f>VLOOKUP(K157,RatingsLU!L$5:M$30,2,)</f>
        <v>7</v>
      </c>
      <c r="M157" s="62" t="str">
        <f>VLOOKUP(IFERROR(VLOOKUP(B157, AMBest!A$1:L$399,3,FALSE),"NR"), RatingsLU!F$5:G$100, 2, FALSE)</f>
        <v>NR</v>
      </c>
      <c r="N157" s="62">
        <f>VLOOKUP(M157, RatingsLU!G$5:H$100, 2, FALSE)</f>
        <v>33</v>
      </c>
      <c r="O157">
        <f>IFERROR(VLOOKUP(B157, '2015q2'!A$1:C$399,3,),0)</f>
        <v>2</v>
      </c>
      <c r="P157" t="str">
        <f t="shared" si="17"/>
        <v>2</v>
      </c>
      <c r="Q157">
        <f>IFERROR(VLOOKUP(B157, '2013q4'!A$1:C$399,3,),0)</f>
        <v>4</v>
      </c>
      <c r="R157">
        <f>IFERROR(VLOOKUP(B157, '2014q1'!A$1:C$399,3,),0)</f>
        <v>4</v>
      </c>
      <c r="S157">
        <f>IFERROR(VLOOKUP(B157, '2014q2'!A$1:C$399,3,),0)</f>
        <v>4</v>
      </c>
      <c r="T157">
        <f>IFERROR(VLOOKUP(B157, '2014q3'!A$1:C$399,3,),0)</f>
        <v>5</v>
      </c>
      <c r="U157">
        <f>IFERROR(VLOOKUP(B157, '2014q1'!A$1:C$399,3,),0)</f>
        <v>4</v>
      </c>
      <c r="V157">
        <f>IFERROR(VLOOKUP(B157, '2014q2'!A$1:C$399,3,),0)</f>
        <v>4</v>
      </c>
      <c r="W157">
        <f>IFERROR(VLOOKUP(B157, '2015q2'!A$1:C$399,3,),0)</f>
        <v>2</v>
      </c>
      <c r="X157" t="str">
        <f t="shared" si="12"/>
        <v>0</v>
      </c>
      <c r="Y157">
        <f>IFERROR(VLOOKUP(B157, 'c2013q4'!A$1:E$399,4,),0) + IFERROR(VLOOKUP(B157, 'c2014q1'!A$1:E$399,4,),0) + IFERROR(VLOOKUP(B157, 'c2014q2'!A$1:E$399,4,),0) + IFERROR(VLOOKUP(B157, 'c2014q3'!A$1:E$399,4,),0) + IFERROR(VLOOKUP(B157, 'c2014q4'!A$1:E$399,4,),0)</f>
        <v>0</v>
      </c>
      <c r="Z157">
        <f>IFERROR(VLOOKUP(B157, 'c2013q4'!A$1:E$399,4,),0)</f>
        <v>0</v>
      </c>
      <c r="AA157">
        <f>IFERROR(VLOOKUP(B157, 'c2014q1'!A$1:E$399,4,),0) + IFERROR(VLOOKUP(B157, 'c2014q2'!A$1:E$399,4,),0) + IFERROR(VLOOKUP(B157, 'c2014q3'!A$1:E$399,4,),0) + IFERROR(VLOOKUP(B157, 'c2014q4'!A$1:E$399,4,),0)</f>
        <v>0</v>
      </c>
      <c r="AB157" t="str">
        <f t="shared" si="13"/>
        <v>-</v>
      </c>
      <c r="AC157" t="str">
        <f t="shared" si="14"/>
        <v/>
      </c>
      <c r="AD157" s="62">
        <f t="shared" si="15"/>
        <v>0</v>
      </c>
      <c r="AE157" t="str">
        <f t="shared" si="16"/>
        <v>f</v>
      </c>
    </row>
    <row r="158" spans="1:31" x14ac:dyDescent="0.25">
      <c r="A158">
        <v>157</v>
      </c>
      <c r="B158" t="s">
        <v>353</v>
      </c>
      <c r="C158" t="str">
        <f>IFERROR(VLOOKUP(B158,addresses!A$2:I$1997, 3, FALSE), "")</f>
        <v>1001 Fourth Avenue, Safeco Plaza</v>
      </c>
      <c r="D158" t="str">
        <f>IFERROR(VLOOKUP(B158,addresses!A$2:I$1997, 5, FALSE), "")</f>
        <v>Seattle</v>
      </c>
      <c r="E158" t="str">
        <f>IFERROR(VLOOKUP(B158,addresses!A$2:I$1997, 7, FALSE),"")</f>
        <v>WA</v>
      </c>
      <c r="F158">
        <f>IFERROR(VLOOKUP(B158,addresses!A$2:I$1997, 8, FALSE),"")</f>
        <v>98154</v>
      </c>
      <c r="G158" t="str">
        <f>IFERROR(VLOOKUP(B158,addresses!A$2:I$1997, 9, FALSE),"")</f>
        <v>617-357-9500</v>
      </c>
      <c r="I158" s="62" t="str">
        <f>VLOOKUP(IFERROR(VLOOKUP(B158, Weiss!A$1:L$399,12,FALSE),"NR"), RatingsLU!A$5:B$30, 2, FALSE)</f>
        <v>NR</v>
      </c>
      <c r="J158" s="62">
        <f>VLOOKUP(I158,RatingsLU!B$5:C$30,2,)</f>
        <v>13</v>
      </c>
      <c r="K158" s="62" t="str">
        <f>VLOOKUP(IFERROR(VLOOKUP(B158, Demotech!A$3:F$400, 6,FALSE), "NR"), RatingsLU!K$5:M$30, 2, FALSE)</f>
        <v>NR</v>
      </c>
      <c r="L158" s="62">
        <f>VLOOKUP(K158,RatingsLU!L$5:M$30,2,)</f>
        <v>7</v>
      </c>
      <c r="M158" s="62" t="str">
        <f>VLOOKUP(IFERROR(VLOOKUP(B158, AMBest!A$1:L$399,3,FALSE),"NR"), RatingsLU!F$5:G$100, 2, FALSE)</f>
        <v>NR</v>
      </c>
      <c r="N158" s="62">
        <f>VLOOKUP(M158, RatingsLU!G$5:H$100, 2, FALSE)</f>
        <v>33</v>
      </c>
      <c r="O158">
        <f>IFERROR(VLOOKUP(B158, '2015q2'!A$1:C$399,3,),0)</f>
        <v>2</v>
      </c>
      <c r="P158" t="str">
        <f t="shared" si="17"/>
        <v>2</v>
      </c>
      <c r="Q158">
        <f>IFERROR(VLOOKUP(B158, '2013q4'!A$1:C$399,3,),0)</f>
        <v>4</v>
      </c>
      <c r="R158">
        <f>IFERROR(VLOOKUP(B158, '2014q1'!A$1:C$399,3,),0)</f>
        <v>2</v>
      </c>
      <c r="S158">
        <f>IFERROR(VLOOKUP(B158, '2014q2'!A$1:C$399,3,),0)</f>
        <v>3</v>
      </c>
      <c r="T158">
        <f>IFERROR(VLOOKUP(B158, '2014q3'!A$1:C$399,3,),0)</f>
        <v>3</v>
      </c>
      <c r="U158">
        <f>IFERROR(VLOOKUP(B158, '2014q1'!A$1:C$399,3,),0)</f>
        <v>2</v>
      </c>
      <c r="V158">
        <f>IFERROR(VLOOKUP(B158, '2014q2'!A$1:C$399,3,),0)</f>
        <v>3</v>
      </c>
      <c r="W158">
        <f>IFERROR(VLOOKUP(B158, '2015q2'!A$1:C$399,3,),0)</f>
        <v>2</v>
      </c>
      <c r="X158" t="str">
        <f t="shared" si="12"/>
        <v>0</v>
      </c>
      <c r="Y158">
        <f>IFERROR(VLOOKUP(B158, 'c2013q4'!A$1:E$399,4,),0) + IFERROR(VLOOKUP(B158, 'c2014q1'!A$1:E$399,4,),0) + IFERROR(VLOOKUP(B158, 'c2014q2'!A$1:E$399,4,),0) + IFERROR(VLOOKUP(B158, 'c2014q3'!A$1:E$399,4,),0) + IFERROR(VLOOKUP(B158, 'c2014q4'!A$1:E$399,4,),0)</f>
        <v>0</v>
      </c>
      <c r="Z158">
        <f>IFERROR(VLOOKUP(B158, 'c2013q4'!A$1:E$399,4,),0)</f>
        <v>0</v>
      </c>
      <c r="AA158">
        <f>IFERROR(VLOOKUP(B158, 'c2014q1'!A$1:E$399,4,),0) + IFERROR(VLOOKUP(B158, 'c2014q2'!A$1:E$399,4,),0) + IFERROR(VLOOKUP(B158, 'c2014q3'!A$1:E$399,4,),0) + IFERROR(VLOOKUP(B158, 'c2014q4'!A$1:E$399,4,),0)</f>
        <v>0</v>
      </c>
      <c r="AB158" t="str">
        <f t="shared" si="13"/>
        <v>-</v>
      </c>
      <c r="AC158" t="str">
        <f t="shared" si="14"/>
        <v/>
      </c>
      <c r="AD158" s="62">
        <f t="shared" si="15"/>
        <v>0</v>
      </c>
      <c r="AE158" t="str">
        <f t="shared" si="16"/>
        <v>f</v>
      </c>
    </row>
    <row r="159" spans="1:31" x14ac:dyDescent="0.25">
      <c r="A159">
        <v>158</v>
      </c>
      <c r="B159" t="s">
        <v>354</v>
      </c>
      <c r="C159" t="str">
        <f>IFERROR(VLOOKUP(B159,addresses!A$2:I$1997, 3, FALSE), "")</f>
        <v>16650 Sherman Way</v>
      </c>
      <c r="D159" t="str">
        <f>IFERROR(VLOOKUP(B159,addresses!A$2:I$1997, 5, FALSE), "")</f>
        <v>Van Nuys</v>
      </c>
      <c r="E159" t="str">
        <f>IFERROR(VLOOKUP(B159,addresses!A$2:I$1997, 7, FALSE),"")</f>
        <v>CA</v>
      </c>
      <c r="F159">
        <f>IFERROR(VLOOKUP(B159,addresses!A$2:I$1997, 8, FALSE),"")</f>
        <v>91406</v>
      </c>
      <c r="G159" t="str">
        <f>IFERROR(VLOOKUP(B159,addresses!A$2:I$1997, 9, FALSE),"")</f>
        <v>818-760-0880-2296</v>
      </c>
      <c r="I159" s="62" t="str">
        <f>VLOOKUP(IFERROR(VLOOKUP(B159, Weiss!A$1:L$399,12,FALSE),"NR"), RatingsLU!A$5:B$30, 2, FALSE)</f>
        <v>NR</v>
      </c>
      <c r="J159" s="62">
        <f>VLOOKUP(I159,RatingsLU!B$5:C$30,2,)</f>
        <v>13</v>
      </c>
      <c r="K159" s="62" t="str">
        <f>VLOOKUP(IFERROR(VLOOKUP(B159, Demotech!A$3:F$400, 6,FALSE), "NR"), RatingsLU!K$5:M$30, 2, FALSE)</f>
        <v>NR</v>
      </c>
      <c r="L159" s="62">
        <f>VLOOKUP(K159,RatingsLU!L$5:M$30,2,)</f>
        <v>7</v>
      </c>
      <c r="M159" s="62" t="str">
        <f>VLOOKUP(IFERROR(VLOOKUP(B159, AMBest!A$1:L$399,3,FALSE),"NR"), RatingsLU!F$5:G$100, 2, FALSE)</f>
        <v>A</v>
      </c>
      <c r="N159" s="62">
        <f>VLOOKUP(M159, RatingsLU!G$5:H$100, 2, FALSE)</f>
        <v>5</v>
      </c>
      <c r="O159">
        <f>IFERROR(VLOOKUP(B159, '2015q2'!A$1:C$399,3,),0)</f>
        <v>2</v>
      </c>
      <c r="P159" t="str">
        <f t="shared" si="17"/>
        <v>2</v>
      </c>
      <c r="Q159">
        <f>IFERROR(VLOOKUP(B159, '2013q4'!A$1:C$399,3,),0)</f>
        <v>4</v>
      </c>
      <c r="R159">
        <f>IFERROR(VLOOKUP(B159, '2014q1'!A$1:C$399,3,),0)</f>
        <v>4</v>
      </c>
      <c r="S159">
        <f>IFERROR(VLOOKUP(B159, '2014q2'!A$1:C$399,3,),0)</f>
        <v>4</v>
      </c>
      <c r="T159">
        <f>IFERROR(VLOOKUP(B159, '2014q3'!A$1:C$399,3,),0)</f>
        <v>2</v>
      </c>
      <c r="U159">
        <f>IFERROR(VLOOKUP(B159, '2014q1'!A$1:C$399,3,),0)</f>
        <v>4</v>
      </c>
      <c r="V159">
        <f>IFERROR(VLOOKUP(B159, '2014q2'!A$1:C$399,3,),0)</f>
        <v>4</v>
      </c>
      <c r="W159">
        <f>IFERROR(VLOOKUP(B159, '2015q2'!A$1:C$399,3,),0)</f>
        <v>2</v>
      </c>
      <c r="X159" t="str">
        <f t="shared" si="12"/>
        <v>0</v>
      </c>
      <c r="Y159">
        <f>IFERROR(VLOOKUP(B159, 'c2013q4'!A$1:E$399,4,),0) + IFERROR(VLOOKUP(B159, 'c2014q1'!A$1:E$399,4,),0) + IFERROR(VLOOKUP(B159, 'c2014q2'!A$1:E$399,4,),0) + IFERROR(VLOOKUP(B159, 'c2014q3'!A$1:E$399,4,),0) + IFERROR(VLOOKUP(B159, 'c2014q4'!A$1:E$399,4,),0)</f>
        <v>0</v>
      </c>
      <c r="Z159">
        <f>IFERROR(VLOOKUP(B159, 'c2013q4'!A$1:E$399,4,),0)</f>
        <v>0</v>
      </c>
      <c r="AA159">
        <f>IFERROR(VLOOKUP(B159, 'c2014q1'!A$1:E$399,4,),0) + IFERROR(VLOOKUP(B159, 'c2014q2'!A$1:E$399,4,),0) + IFERROR(VLOOKUP(B159, 'c2014q3'!A$1:E$399,4,),0) + IFERROR(VLOOKUP(B159, 'c2014q4'!A$1:E$399,4,),0)</f>
        <v>0</v>
      </c>
      <c r="AB159" t="str">
        <f t="shared" si="13"/>
        <v>-</v>
      </c>
      <c r="AC159" t="str">
        <f t="shared" si="14"/>
        <v/>
      </c>
      <c r="AD159" s="62">
        <f t="shared" si="15"/>
        <v>0</v>
      </c>
      <c r="AE159" t="str">
        <f t="shared" si="16"/>
        <v>f</v>
      </c>
    </row>
    <row r="160" spans="1:31" x14ac:dyDescent="0.25">
      <c r="A160">
        <v>159</v>
      </c>
      <c r="B160" t="s">
        <v>355</v>
      </c>
      <c r="C160" t="str">
        <f>IFERROR(VLOOKUP(B160,addresses!A$2:I$1997, 3, FALSE), "")</f>
        <v>333 S. Wabash Ave</v>
      </c>
      <c r="D160" t="str">
        <f>IFERROR(VLOOKUP(B160,addresses!A$2:I$1997, 5, FALSE), "")</f>
        <v>Chicago</v>
      </c>
      <c r="E160" t="str">
        <f>IFERROR(VLOOKUP(B160,addresses!A$2:I$1997, 7, FALSE),"")</f>
        <v>IL</v>
      </c>
      <c r="F160">
        <f>IFERROR(VLOOKUP(B160,addresses!A$2:I$1997, 8, FALSE),"")</f>
        <v>60604</v>
      </c>
      <c r="G160" t="str">
        <f>IFERROR(VLOOKUP(B160,addresses!A$2:I$1997, 9, FALSE),"")</f>
        <v>312-822-3955</v>
      </c>
      <c r="I160" s="62" t="str">
        <f>VLOOKUP(IFERROR(VLOOKUP(B160, Weiss!A$1:L$399,12,FALSE),"NR"), RatingsLU!A$5:B$30, 2, FALSE)</f>
        <v>NR</v>
      </c>
      <c r="J160" s="62">
        <f>VLOOKUP(I160,RatingsLU!B$5:C$30,2,)</f>
        <v>13</v>
      </c>
      <c r="K160" s="62" t="str">
        <f>VLOOKUP(IFERROR(VLOOKUP(B160, Demotech!A$3:F$400, 6,FALSE), "NR"), RatingsLU!K$5:M$30, 2, FALSE)</f>
        <v>NR</v>
      </c>
      <c r="L160" s="62">
        <f>VLOOKUP(K160,RatingsLU!L$5:M$30,2,)</f>
        <v>7</v>
      </c>
      <c r="M160" s="62" t="str">
        <f>VLOOKUP(IFERROR(VLOOKUP(B160, AMBest!A$1:L$399,3,FALSE),"NR"), RatingsLU!F$5:G$100, 2, FALSE)</f>
        <v>NR</v>
      </c>
      <c r="N160" s="62">
        <f>VLOOKUP(M160, RatingsLU!G$5:H$100, 2, FALSE)</f>
        <v>33</v>
      </c>
      <c r="O160">
        <f>IFERROR(VLOOKUP(B160, '2015q2'!A$1:C$399,3,),0)</f>
        <v>2</v>
      </c>
      <c r="P160" t="str">
        <f t="shared" si="17"/>
        <v>2</v>
      </c>
      <c r="Q160">
        <f>IFERROR(VLOOKUP(B160, '2013q4'!A$1:C$399,3,),0)</f>
        <v>3</v>
      </c>
      <c r="R160">
        <f>IFERROR(VLOOKUP(B160, '2014q1'!A$1:C$399,3,),0)</f>
        <v>2</v>
      </c>
      <c r="S160">
        <f>IFERROR(VLOOKUP(B160, '2014q2'!A$1:C$399,3,),0)</f>
        <v>2</v>
      </c>
      <c r="T160">
        <f>IFERROR(VLOOKUP(B160, '2014q3'!A$1:C$399,3,),0)</f>
        <v>3</v>
      </c>
      <c r="U160">
        <f>IFERROR(VLOOKUP(B160, '2014q1'!A$1:C$399,3,),0)</f>
        <v>2</v>
      </c>
      <c r="V160">
        <f>IFERROR(VLOOKUP(B160, '2014q2'!A$1:C$399,3,),0)</f>
        <v>2</v>
      </c>
      <c r="W160">
        <f>IFERROR(VLOOKUP(B160, '2015q2'!A$1:C$399,3,),0)</f>
        <v>2</v>
      </c>
      <c r="X160" t="str">
        <f t="shared" si="12"/>
        <v>0</v>
      </c>
      <c r="Y160">
        <f>IFERROR(VLOOKUP(B160, 'c2013q4'!A$1:E$399,4,),0) + IFERROR(VLOOKUP(B160, 'c2014q1'!A$1:E$399,4,),0) + IFERROR(VLOOKUP(B160, 'c2014q2'!A$1:E$399,4,),0) + IFERROR(VLOOKUP(B160, 'c2014q3'!A$1:E$399,4,),0) + IFERROR(VLOOKUP(B160, 'c2014q4'!A$1:E$399,4,),0)</f>
        <v>0</v>
      </c>
      <c r="Z160">
        <f>IFERROR(VLOOKUP(B160, 'c2013q4'!A$1:E$399,4,),0)</f>
        <v>0</v>
      </c>
      <c r="AA160">
        <f>IFERROR(VLOOKUP(B160, 'c2014q1'!A$1:E$399,4,),0) + IFERROR(VLOOKUP(B160, 'c2014q2'!A$1:E$399,4,),0) + IFERROR(VLOOKUP(B160, 'c2014q3'!A$1:E$399,4,),0) + IFERROR(VLOOKUP(B160, 'c2014q4'!A$1:E$399,4,),0)</f>
        <v>0</v>
      </c>
      <c r="AB160" t="str">
        <f t="shared" si="13"/>
        <v>-</v>
      </c>
      <c r="AC160" t="str">
        <f t="shared" si="14"/>
        <v/>
      </c>
      <c r="AD160" s="62">
        <f t="shared" si="15"/>
        <v>0</v>
      </c>
      <c r="AE160" t="str">
        <f t="shared" si="16"/>
        <v>f</v>
      </c>
    </row>
    <row r="161" spans="1:31" x14ac:dyDescent="0.25">
      <c r="A161">
        <v>160</v>
      </c>
      <c r="B161" t="s">
        <v>356</v>
      </c>
      <c r="C161" t="str">
        <f>IFERROR(VLOOKUP(B161,addresses!A$2:I$1997, 3, FALSE), "")</f>
        <v>333 S. Wabash Ave</v>
      </c>
      <c r="D161" t="str">
        <f>IFERROR(VLOOKUP(B161,addresses!A$2:I$1997, 5, FALSE), "")</f>
        <v>Chicago</v>
      </c>
      <c r="E161" t="str">
        <f>IFERROR(VLOOKUP(B161,addresses!A$2:I$1997, 7, FALSE),"")</f>
        <v>IL</v>
      </c>
      <c r="F161">
        <f>IFERROR(VLOOKUP(B161,addresses!A$2:I$1997, 8, FALSE),"")</f>
        <v>60604</v>
      </c>
      <c r="G161" t="str">
        <f>IFERROR(VLOOKUP(B161,addresses!A$2:I$1997, 9, FALSE),"")</f>
        <v>312-822-3955</v>
      </c>
      <c r="I161" s="62" t="str">
        <f>VLOOKUP(IFERROR(VLOOKUP(B161, Weiss!A$1:L$399,12,FALSE),"NR"), RatingsLU!A$5:B$30, 2, FALSE)</f>
        <v>NR</v>
      </c>
      <c r="J161" s="62">
        <f>VLOOKUP(I161,RatingsLU!B$5:C$30,2,)</f>
        <v>13</v>
      </c>
      <c r="K161" s="62" t="str">
        <f>VLOOKUP(IFERROR(VLOOKUP(B161, Demotech!A$3:F$400, 6,FALSE), "NR"), RatingsLU!K$5:M$30, 2, FALSE)</f>
        <v>NR</v>
      </c>
      <c r="L161" s="62">
        <f>VLOOKUP(K161,RatingsLU!L$5:M$30,2,)</f>
        <v>7</v>
      </c>
      <c r="M161" s="62" t="str">
        <f>VLOOKUP(IFERROR(VLOOKUP(B161, AMBest!A$1:L$399,3,FALSE),"NR"), RatingsLU!F$5:G$100, 2, FALSE)</f>
        <v>NR</v>
      </c>
      <c r="N161" s="62">
        <f>VLOOKUP(M161, RatingsLU!G$5:H$100, 2, FALSE)</f>
        <v>33</v>
      </c>
      <c r="O161">
        <f>IFERROR(VLOOKUP(B161, '2015q2'!A$1:C$399,3,),0)</f>
        <v>2</v>
      </c>
      <c r="P161" t="str">
        <f t="shared" si="17"/>
        <v>2</v>
      </c>
      <c r="Q161">
        <f>IFERROR(VLOOKUP(B161, '2013q4'!A$1:C$399,3,),0)</f>
        <v>1</v>
      </c>
      <c r="R161">
        <f>IFERROR(VLOOKUP(B161, '2014q1'!A$1:C$399,3,),0)</f>
        <v>1</v>
      </c>
      <c r="S161">
        <f>IFERROR(VLOOKUP(B161, '2014q2'!A$1:C$399,3,),0)</f>
        <v>0</v>
      </c>
      <c r="T161">
        <f>IFERROR(VLOOKUP(B161, '2014q3'!A$1:C$399,3,),0)</f>
        <v>1</v>
      </c>
      <c r="U161">
        <f>IFERROR(VLOOKUP(B161, '2014q1'!A$1:C$399,3,),0)</f>
        <v>1</v>
      </c>
      <c r="V161">
        <f>IFERROR(VLOOKUP(B161, '2014q2'!A$1:C$399,3,),0)</f>
        <v>0</v>
      </c>
      <c r="W161">
        <f>IFERROR(VLOOKUP(B161, '2015q2'!A$1:C$399,3,),0)</f>
        <v>2</v>
      </c>
      <c r="X161" t="str">
        <f t="shared" si="12"/>
        <v>0</v>
      </c>
      <c r="Y161">
        <f>IFERROR(VLOOKUP(B161, 'c2013q4'!A$1:E$399,4,),0) + IFERROR(VLOOKUP(B161, 'c2014q1'!A$1:E$399,4,),0) + IFERROR(VLOOKUP(B161, 'c2014q2'!A$1:E$399,4,),0) + IFERROR(VLOOKUP(B161, 'c2014q3'!A$1:E$399,4,),0) + IFERROR(VLOOKUP(B161, 'c2014q4'!A$1:E$399,4,),0)</f>
        <v>0</v>
      </c>
      <c r="Z161">
        <f>IFERROR(VLOOKUP(B161, 'c2013q4'!A$1:E$399,4,),0)</f>
        <v>0</v>
      </c>
      <c r="AA161">
        <f>IFERROR(VLOOKUP(B161, 'c2014q1'!A$1:E$399,4,),0) + IFERROR(VLOOKUP(B161, 'c2014q2'!A$1:E$399,4,),0) + IFERROR(VLOOKUP(B161, 'c2014q3'!A$1:E$399,4,),0) + IFERROR(VLOOKUP(B161, 'c2014q4'!A$1:E$399,4,),0)</f>
        <v>0</v>
      </c>
      <c r="AB161" t="str">
        <f t="shared" si="13"/>
        <v>-</v>
      </c>
      <c r="AC161" t="str">
        <f t="shared" si="14"/>
        <v/>
      </c>
      <c r="AD161" s="62">
        <f t="shared" si="15"/>
        <v>0</v>
      </c>
      <c r="AE161" t="str">
        <f t="shared" si="16"/>
        <v>f</v>
      </c>
    </row>
    <row r="162" spans="1:31" x14ac:dyDescent="0.25">
      <c r="A162">
        <v>161</v>
      </c>
      <c r="B162" t="s">
        <v>357</v>
      </c>
      <c r="C162" t="str">
        <f>IFERROR(VLOOKUP(B162,addresses!A$2:I$1997, 3, FALSE), "")</f>
        <v>1400 American Lane</v>
      </c>
      <c r="D162" t="str">
        <f>IFERROR(VLOOKUP(B162,addresses!A$2:I$1997, 5, FALSE), "")</f>
        <v>Schaumburg</v>
      </c>
      <c r="E162" t="str">
        <f>IFERROR(VLOOKUP(B162,addresses!A$2:I$1997, 7, FALSE),"")</f>
        <v>IL</v>
      </c>
      <c r="F162" t="str">
        <f>IFERROR(VLOOKUP(B162,addresses!A$2:I$1997, 8, FALSE),"")</f>
        <v>60196-1056</v>
      </c>
      <c r="G162" t="str">
        <f>IFERROR(VLOOKUP(B162,addresses!A$2:I$1997, 9, FALSE),"")</f>
        <v>847-605-6201</v>
      </c>
      <c r="I162" s="62" t="str">
        <f>VLOOKUP(IFERROR(VLOOKUP(B162, Weiss!A$1:L$399,12,FALSE),"NR"), RatingsLU!A$5:B$30, 2, FALSE)</f>
        <v>NR</v>
      </c>
      <c r="J162" s="62">
        <f>VLOOKUP(I162,RatingsLU!B$5:C$30,2,)</f>
        <v>13</v>
      </c>
      <c r="K162" s="62" t="str">
        <f>VLOOKUP(IFERROR(VLOOKUP(B162, Demotech!A$3:F$400, 6,FALSE), "NR"), RatingsLU!K$5:M$30, 2, FALSE)</f>
        <v>NR</v>
      </c>
      <c r="L162" s="62">
        <f>VLOOKUP(K162,RatingsLU!L$5:M$30,2,)</f>
        <v>7</v>
      </c>
      <c r="M162" s="62" t="str">
        <f>VLOOKUP(IFERROR(VLOOKUP(B162, AMBest!A$1:L$399,3,FALSE),"NR"), RatingsLU!F$5:G$100, 2, FALSE)</f>
        <v>NR</v>
      </c>
      <c r="N162" s="62">
        <f>VLOOKUP(M162, RatingsLU!G$5:H$100, 2, FALSE)</f>
        <v>33</v>
      </c>
      <c r="O162">
        <f>IFERROR(VLOOKUP(B162, '2015q2'!A$1:C$399,3,),0)</f>
        <v>2</v>
      </c>
      <c r="P162" t="str">
        <f t="shared" si="17"/>
        <v>2</v>
      </c>
      <c r="Q162">
        <f>IFERROR(VLOOKUP(B162, '2013q4'!A$1:C$399,3,),0)</f>
        <v>1</v>
      </c>
      <c r="R162">
        <f>IFERROR(VLOOKUP(B162, '2014q1'!A$1:C$399,3,),0)</f>
        <v>2</v>
      </c>
      <c r="S162">
        <f>IFERROR(VLOOKUP(B162, '2014q2'!A$1:C$399,3,),0)</f>
        <v>4</v>
      </c>
      <c r="T162">
        <f>IFERROR(VLOOKUP(B162, '2014q3'!A$1:C$399,3,),0)</f>
        <v>3</v>
      </c>
      <c r="U162">
        <f>IFERROR(VLOOKUP(B162, '2014q1'!A$1:C$399,3,),0)</f>
        <v>2</v>
      </c>
      <c r="V162">
        <f>IFERROR(VLOOKUP(B162, '2014q2'!A$1:C$399,3,),0)</f>
        <v>4</v>
      </c>
      <c r="W162">
        <f>IFERROR(VLOOKUP(B162, '2015q2'!A$1:C$399,3,),0)</f>
        <v>2</v>
      </c>
      <c r="X162" t="str">
        <f t="shared" si="12"/>
        <v>0</v>
      </c>
      <c r="Y162">
        <f>IFERROR(VLOOKUP(B162, 'c2013q4'!A$1:E$399,4,),0) + IFERROR(VLOOKUP(B162, 'c2014q1'!A$1:E$399,4,),0) + IFERROR(VLOOKUP(B162, 'c2014q2'!A$1:E$399,4,),0) + IFERROR(VLOOKUP(B162, 'c2014q3'!A$1:E$399,4,),0) + IFERROR(VLOOKUP(B162, 'c2014q4'!A$1:E$399,4,),0)</f>
        <v>0</v>
      </c>
      <c r="Z162">
        <f>IFERROR(VLOOKUP(B162, 'c2013q4'!A$1:E$399,4,),0)</f>
        <v>0</v>
      </c>
      <c r="AA162">
        <f>IFERROR(VLOOKUP(B162, 'c2014q1'!A$1:E$399,4,),0) + IFERROR(VLOOKUP(B162, 'c2014q2'!A$1:E$399,4,),0) + IFERROR(VLOOKUP(B162, 'c2014q3'!A$1:E$399,4,),0) + IFERROR(VLOOKUP(B162, 'c2014q4'!A$1:E$399,4,),0)</f>
        <v>0</v>
      </c>
      <c r="AB162" t="str">
        <f t="shared" si="13"/>
        <v>-</v>
      </c>
      <c r="AC162" t="str">
        <f t="shared" si="14"/>
        <v/>
      </c>
      <c r="AD162" s="62">
        <f t="shared" si="15"/>
        <v>0</v>
      </c>
      <c r="AE162" t="str">
        <f t="shared" si="16"/>
        <v>f</v>
      </c>
    </row>
    <row r="163" spans="1:31" x14ac:dyDescent="0.25">
      <c r="A163">
        <v>162</v>
      </c>
      <c r="B163" t="s">
        <v>358</v>
      </c>
      <c r="C163" t="str">
        <f>IFERROR(VLOOKUP(B163,addresses!A$2:I$1997, 3, FALSE), "")</f>
        <v>225 W. Washington Street, Suite 1800</v>
      </c>
      <c r="D163" t="str">
        <f>IFERROR(VLOOKUP(B163,addresses!A$2:I$1997, 5, FALSE), "")</f>
        <v>Chicago</v>
      </c>
      <c r="E163" t="str">
        <f>IFERROR(VLOOKUP(B163,addresses!A$2:I$1997, 7, FALSE),"")</f>
        <v>IL</v>
      </c>
      <c r="F163" t="str">
        <f>IFERROR(VLOOKUP(B163,addresses!A$2:I$1997, 8, FALSE),"")</f>
        <v>60606-3484</v>
      </c>
      <c r="G163" t="str">
        <f>IFERROR(VLOOKUP(B163,addresses!A$2:I$1997, 9, FALSE),"")</f>
        <v>312-224-3371</v>
      </c>
      <c r="I163" s="62" t="str">
        <f>VLOOKUP(IFERROR(VLOOKUP(B163, Weiss!A$1:L$399,12,FALSE),"NR"), RatingsLU!A$5:B$30, 2, FALSE)</f>
        <v>NR</v>
      </c>
      <c r="J163" s="62">
        <f>VLOOKUP(I163,RatingsLU!B$5:C$30,2,)</f>
        <v>13</v>
      </c>
      <c r="K163" s="62" t="str">
        <f>VLOOKUP(IFERROR(VLOOKUP(B163, Demotech!A$3:F$400, 6,FALSE), "NR"), RatingsLU!K$5:M$30, 2, FALSE)</f>
        <v>NR</v>
      </c>
      <c r="L163" s="62">
        <f>VLOOKUP(K163,RatingsLU!L$5:M$30,2,)</f>
        <v>7</v>
      </c>
      <c r="M163" s="62" t="str">
        <f>VLOOKUP(IFERROR(VLOOKUP(B163, AMBest!A$1:L$399,3,FALSE),"NR"), RatingsLU!F$5:G$100, 2, FALSE)</f>
        <v>NR</v>
      </c>
      <c r="N163" s="62">
        <f>VLOOKUP(M163, RatingsLU!G$5:H$100, 2, FALSE)</f>
        <v>33</v>
      </c>
      <c r="O163">
        <f>IFERROR(VLOOKUP(B163, '2015q2'!A$1:C$399,3,),0)</f>
        <v>1</v>
      </c>
      <c r="P163" t="str">
        <f t="shared" si="17"/>
        <v>1</v>
      </c>
      <c r="Q163">
        <f>IFERROR(VLOOKUP(B163, '2013q4'!A$1:C$399,3,),0)</f>
        <v>1</v>
      </c>
      <c r="R163">
        <f>IFERROR(VLOOKUP(B163, '2014q1'!A$1:C$399,3,),0)</f>
        <v>1</v>
      </c>
      <c r="S163">
        <f>IFERROR(VLOOKUP(B163, '2014q2'!A$1:C$399,3,),0)</f>
        <v>1</v>
      </c>
      <c r="T163">
        <f>IFERROR(VLOOKUP(B163, '2014q3'!A$1:C$399,3,),0)</f>
        <v>1</v>
      </c>
      <c r="U163">
        <f>IFERROR(VLOOKUP(B163, '2014q1'!A$1:C$399,3,),0)</f>
        <v>1</v>
      </c>
      <c r="V163">
        <f>IFERROR(VLOOKUP(B163, '2014q2'!A$1:C$399,3,),0)</f>
        <v>1</v>
      </c>
      <c r="W163">
        <f>IFERROR(VLOOKUP(B163, '2015q2'!A$1:C$399,3,),0)</f>
        <v>1</v>
      </c>
      <c r="X163" t="str">
        <f t="shared" si="12"/>
        <v>0</v>
      </c>
      <c r="Y163">
        <f>IFERROR(VLOOKUP(B163, 'c2013q4'!A$1:E$399,4,),0) + IFERROR(VLOOKUP(B163, 'c2014q1'!A$1:E$399,4,),0) + IFERROR(VLOOKUP(B163, 'c2014q2'!A$1:E$399,4,),0) + IFERROR(VLOOKUP(B163, 'c2014q3'!A$1:E$399,4,),0) + IFERROR(VLOOKUP(B163, 'c2014q4'!A$1:E$399,4,),0)</f>
        <v>0</v>
      </c>
      <c r="Z163">
        <f>IFERROR(VLOOKUP(B163, 'c2013q4'!A$1:E$399,4,),0)</f>
        <v>0</v>
      </c>
      <c r="AA163">
        <f>IFERROR(VLOOKUP(B163, 'c2014q1'!A$1:E$399,4,),0) + IFERROR(VLOOKUP(B163, 'c2014q2'!A$1:E$399,4,),0) + IFERROR(VLOOKUP(B163, 'c2014q3'!A$1:E$399,4,),0) + IFERROR(VLOOKUP(B163, 'c2014q4'!A$1:E$399,4,),0)</f>
        <v>0</v>
      </c>
      <c r="AB163" t="str">
        <f t="shared" si="13"/>
        <v>-</v>
      </c>
      <c r="AC163" t="str">
        <f t="shared" si="14"/>
        <v/>
      </c>
      <c r="AD163" s="62">
        <f t="shared" si="15"/>
        <v>0</v>
      </c>
      <c r="AE163" t="str">
        <f t="shared" si="16"/>
        <v>f</v>
      </c>
    </row>
    <row r="164" spans="1:31" x14ac:dyDescent="0.25">
      <c r="A164">
        <v>163</v>
      </c>
      <c r="B164" t="s">
        <v>359</v>
      </c>
      <c r="C164" t="str">
        <f>IFERROR(VLOOKUP(B164,addresses!A$2:I$1997, 3, FALSE), "")</f>
        <v>175 Berkeley Street</v>
      </c>
      <c r="D164" t="str">
        <f>IFERROR(VLOOKUP(B164,addresses!A$2:I$1997, 5, FALSE), "")</f>
        <v>Boston</v>
      </c>
      <c r="E164" t="str">
        <f>IFERROR(VLOOKUP(B164,addresses!A$2:I$1997, 7, FALSE),"")</f>
        <v>MA</v>
      </c>
      <c r="F164">
        <f>IFERROR(VLOOKUP(B164,addresses!A$2:I$1997, 8, FALSE),"")</f>
        <v>2116</v>
      </c>
      <c r="G164" t="str">
        <f>IFERROR(VLOOKUP(B164,addresses!A$2:I$1997, 9, FALSE),"")</f>
        <v>617-357-9500</v>
      </c>
      <c r="I164" s="62" t="str">
        <f>VLOOKUP(IFERROR(VLOOKUP(B164, Weiss!A$1:L$399,12,FALSE),"NR"), RatingsLU!A$5:B$30, 2, FALSE)</f>
        <v>NR</v>
      </c>
      <c r="J164" s="62">
        <f>VLOOKUP(I164,RatingsLU!B$5:C$30,2,)</f>
        <v>13</v>
      </c>
      <c r="K164" s="62" t="str">
        <f>VLOOKUP(IFERROR(VLOOKUP(B164, Demotech!A$3:F$400, 6,FALSE), "NR"), RatingsLU!K$5:M$30, 2, FALSE)</f>
        <v>NR</v>
      </c>
      <c r="L164" s="62">
        <f>VLOOKUP(K164,RatingsLU!L$5:M$30,2,)</f>
        <v>7</v>
      </c>
      <c r="M164" s="62" t="str">
        <f>VLOOKUP(IFERROR(VLOOKUP(B164, AMBest!A$1:L$399,3,FALSE),"NR"), RatingsLU!F$5:G$100, 2, FALSE)</f>
        <v>NR</v>
      </c>
      <c r="N164" s="62">
        <f>VLOOKUP(M164, RatingsLU!G$5:H$100, 2, FALSE)</f>
        <v>33</v>
      </c>
      <c r="O164">
        <f>IFERROR(VLOOKUP(B164, '2015q2'!A$1:C$399,3,),0)</f>
        <v>1</v>
      </c>
      <c r="P164" t="str">
        <f t="shared" si="17"/>
        <v>1</v>
      </c>
      <c r="Q164">
        <f>IFERROR(VLOOKUP(B164, '2013q4'!A$1:C$399,3,),0)</f>
        <v>1</v>
      </c>
      <c r="R164">
        <f>IFERROR(VLOOKUP(B164, '2014q1'!A$1:C$399,3,),0)</f>
        <v>1</v>
      </c>
      <c r="S164">
        <f>IFERROR(VLOOKUP(B164, '2014q2'!A$1:C$399,3,),0)</f>
        <v>1</v>
      </c>
      <c r="T164">
        <f>IFERROR(VLOOKUP(B164, '2014q3'!A$1:C$399,3,),0)</f>
        <v>1</v>
      </c>
      <c r="U164">
        <f>IFERROR(VLOOKUP(B164, '2014q1'!A$1:C$399,3,),0)</f>
        <v>1</v>
      </c>
      <c r="V164">
        <f>IFERROR(VLOOKUP(B164, '2014q2'!A$1:C$399,3,),0)</f>
        <v>1</v>
      </c>
      <c r="W164">
        <f>IFERROR(VLOOKUP(B164, '2015q2'!A$1:C$399,3,),0)</f>
        <v>1</v>
      </c>
      <c r="X164" t="str">
        <f t="shared" si="12"/>
        <v>0</v>
      </c>
      <c r="Y164">
        <f>IFERROR(VLOOKUP(B164, 'c2013q4'!A$1:E$399,4,),0) + IFERROR(VLOOKUP(B164, 'c2014q1'!A$1:E$399,4,),0) + IFERROR(VLOOKUP(B164, 'c2014q2'!A$1:E$399,4,),0) + IFERROR(VLOOKUP(B164, 'c2014q3'!A$1:E$399,4,),0) + IFERROR(VLOOKUP(B164, 'c2014q4'!A$1:E$399,4,),0)</f>
        <v>0</v>
      </c>
      <c r="Z164">
        <f>IFERROR(VLOOKUP(B164, 'c2013q4'!A$1:E$399,4,),0)</f>
        <v>0</v>
      </c>
      <c r="AA164">
        <f>IFERROR(VLOOKUP(B164, 'c2014q1'!A$1:E$399,4,),0) + IFERROR(VLOOKUP(B164, 'c2014q2'!A$1:E$399,4,),0) + IFERROR(VLOOKUP(B164, 'c2014q3'!A$1:E$399,4,),0) + IFERROR(VLOOKUP(B164, 'c2014q4'!A$1:E$399,4,),0)</f>
        <v>0</v>
      </c>
      <c r="AB164" t="str">
        <f t="shared" si="13"/>
        <v>-</v>
      </c>
      <c r="AC164" t="str">
        <f t="shared" si="14"/>
        <v/>
      </c>
      <c r="AD164" s="62">
        <f t="shared" si="15"/>
        <v>0</v>
      </c>
      <c r="AE164" t="str">
        <f t="shared" si="16"/>
        <v>f</v>
      </c>
    </row>
    <row r="165" spans="1:31" x14ac:dyDescent="0.25">
      <c r="A165">
        <v>164</v>
      </c>
      <c r="B165" t="s">
        <v>360</v>
      </c>
      <c r="C165" t="str">
        <f>IFERROR(VLOOKUP(B165,addresses!A$2:I$1997, 3, FALSE), "")</f>
        <v>15 Independence Blvd</v>
      </c>
      <c r="D165" t="str">
        <f>IFERROR(VLOOKUP(B165,addresses!A$2:I$1997, 5, FALSE), "")</f>
        <v>Warren</v>
      </c>
      <c r="E165" t="str">
        <f>IFERROR(VLOOKUP(B165,addresses!A$2:I$1997, 7, FALSE),"")</f>
        <v>NJ</v>
      </c>
      <c r="F165" t="str">
        <f>IFERROR(VLOOKUP(B165,addresses!A$2:I$1997, 8, FALSE),"")</f>
        <v>07059-0602</v>
      </c>
      <c r="G165" t="str">
        <f>IFERROR(VLOOKUP(B165,addresses!A$2:I$1997, 9, FALSE),"")</f>
        <v>908-604-2900</v>
      </c>
      <c r="I165" s="62" t="str">
        <f>VLOOKUP(IFERROR(VLOOKUP(B165, Weiss!A$1:L$399,12,FALSE),"NR"), RatingsLU!A$5:B$30, 2, FALSE)</f>
        <v>NR</v>
      </c>
      <c r="J165" s="62">
        <f>VLOOKUP(I165,RatingsLU!B$5:C$30,2,)</f>
        <v>13</v>
      </c>
      <c r="K165" s="62" t="str">
        <f>VLOOKUP(IFERROR(VLOOKUP(B165, Demotech!A$3:F$400, 6,FALSE), "NR"), RatingsLU!K$5:M$30, 2, FALSE)</f>
        <v>NR</v>
      </c>
      <c r="L165" s="62">
        <f>VLOOKUP(K165,RatingsLU!L$5:M$30,2,)</f>
        <v>7</v>
      </c>
      <c r="M165" s="62" t="str">
        <f>VLOOKUP(IFERROR(VLOOKUP(B165, AMBest!A$1:L$399,3,FALSE),"NR"), RatingsLU!F$5:G$100, 2, FALSE)</f>
        <v>NR</v>
      </c>
      <c r="N165" s="62">
        <f>VLOOKUP(M165, RatingsLU!G$5:H$100, 2, FALSE)</f>
        <v>33</v>
      </c>
      <c r="O165">
        <f>IFERROR(VLOOKUP(B165, '2015q2'!A$1:C$399,3,),0)</f>
        <v>1</v>
      </c>
      <c r="P165" t="str">
        <f t="shared" si="17"/>
        <v>1</v>
      </c>
      <c r="Q165">
        <f>IFERROR(VLOOKUP(B165, '2013q4'!A$1:C$399,3,),0)</f>
        <v>1</v>
      </c>
      <c r="R165">
        <f>IFERROR(VLOOKUP(B165, '2014q1'!A$1:C$399,3,),0)</f>
        <v>1</v>
      </c>
      <c r="S165">
        <f>IFERROR(VLOOKUP(B165, '2014q2'!A$1:C$399,3,),0)</f>
        <v>1</v>
      </c>
      <c r="T165">
        <f>IFERROR(VLOOKUP(B165, '2014q3'!A$1:C$399,3,),0)</f>
        <v>1</v>
      </c>
      <c r="U165">
        <f>IFERROR(VLOOKUP(B165, '2014q1'!A$1:C$399,3,),0)</f>
        <v>1</v>
      </c>
      <c r="V165">
        <f>IFERROR(VLOOKUP(B165, '2014q2'!A$1:C$399,3,),0)</f>
        <v>1</v>
      </c>
      <c r="W165">
        <f>IFERROR(VLOOKUP(B165, '2015q2'!A$1:C$399,3,),0)</f>
        <v>1</v>
      </c>
      <c r="X165" t="str">
        <f t="shared" si="12"/>
        <v>0</v>
      </c>
      <c r="Y165">
        <f>IFERROR(VLOOKUP(B165, 'c2013q4'!A$1:E$399,4,),0) + IFERROR(VLOOKUP(B165, 'c2014q1'!A$1:E$399,4,),0) + IFERROR(VLOOKUP(B165, 'c2014q2'!A$1:E$399,4,),0) + IFERROR(VLOOKUP(B165, 'c2014q3'!A$1:E$399,4,),0) + IFERROR(VLOOKUP(B165, 'c2014q4'!A$1:E$399,4,),0)</f>
        <v>0</v>
      </c>
      <c r="Z165">
        <f>IFERROR(VLOOKUP(B165, 'c2013q4'!A$1:E$399,4,),0)</f>
        <v>0</v>
      </c>
      <c r="AA165">
        <f>IFERROR(VLOOKUP(B165, 'c2014q1'!A$1:E$399,4,),0) + IFERROR(VLOOKUP(B165, 'c2014q2'!A$1:E$399,4,),0) + IFERROR(VLOOKUP(B165, 'c2014q3'!A$1:E$399,4,),0) + IFERROR(VLOOKUP(B165, 'c2014q4'!A$1:E$399,4,),0)</f>
        <v>0</v>
      </c>
      <c r="AB165" t="str">
        <f t="shared" si="13"/>
        <v>-</v>
      </c>
      <c r="AC165" t="str">
        <f t="shared" si="14"/>
        <v/>
      </c>
      <c r="AD165" s="62">
        <f t="shared" si="15"/>
        <v>0</v>
      </c>
      <c r="AE165" t="str">
        <f t="shared" si="16"/>
        <v>f</v>
      </c>
    </row>
    <row r="166" spans="1:31" x14ac:dyDescent="0.25">
      <c r="A166">
        <v>165</v>
      </c>
      <c r="B166" t="s">
        <v>361</v>
      </c>
      <c r="C166" t="str">
        <f>IFERROR(VLOOKUP(B166,addresses!A$2:I$1997, 3, FALSE), "")</f>
        <v>One Tower Square, 5 Ms</v>
      </c>
      <c r="D166" t="str">
        <f>IFERROR(VLOOKUP(B166,addresses!A$2:I$1997, 5, FALSE), "")</f>
        <v>Hartford</v>
      </c>
      <c r="E166" t="str">
        <f>IFERROR(VLOOKUP(B166,addresses!A$2:I$1997, 7, FALSE),"")</f>
        <v>CT</v>
      </c>
      <c r="F166">
        <f>IFERROR(VLOOKUP(B166,addresses!A$2:I$1997, 8, FALSE),"")</f>
        <v>6183</v>
      </c>
      <c r="G166" t="str">
        <f>IFERROR(VLOOKUP(B166,addresses!A$2:I$1997, 9, FALSE),"")</f>
        <v>860-277-1561</v>
      </c>
      <c r="I166" s="62" t="str">
        <f>VLOOKUP(IFERROR(VLOOKUP(B166, Weiss!A$1:L$399,12,FALSE),"NR"), RatingsLU!A$5:B$30, 2, FALSE)</f>
        <v>NR</v>
      </c>
      <c r="J166" s="62">
        <f>VLOOKUP(I166,RatingsLU!B$5:C$30,2,)</f>
        <v>13</v>
      </c>
      <c r="K166" s="62" t="str">
        <f>VLOOKUP(IFERROR(VLOOKUP(B166, Demotech!A$3:F$400, 6,FALSE), "NR"), RatingsLU!K$5:M$30, 2, FALSE)</f>
        <v>NR</v>
      </c>
      <c r="L166" s="62">
        <f>VLOOKUP(K166,RatingsLU!L$5:M$30,2,)</f>
        <v>7</v>
      </c>
      <c r="M166" s="62" t="str">
        <f>VLOOKUP(IFERROR(VLOOKUP(B166, AMBest!A$1:L$399,3,FALSE),"NR"), RatingsLU!F$5:G$100, 2, FALSE)</f>
        <v>NR</v>
      </c>
      <c r="N166" s="62">
        <f>VLOOKUP(M166, RatingsLU!G$5:H$100, 2, FALSE)</f>
        <v>33</v>
      </c>
      <c r="O166">
        <f>IFERROR(VLOOKUP(B166, '2015q2'!A$1:C$399,3,),0)</f>
        <v>1</v>
      </c>
      <c r="P166" t="str">
        <f t="shared" si="17"/>
        <v>1</v>
      </c>
      <c r="Q166">
        <f>IFERROR(VLOOKUP(B166, '2013q4'!A$1:C$399,3,),0)</f>
        <v>1</v>
      </c>
      <c r="R166">
        <f>IFERROR(VLOOKUP(B166, '2014q1'!A$1:C$399,3,),0)</f>
        <v>1</v>
      </c>
      <c r="S166">
        <f>IFERROR(VLOOKUP(B166, '2014q2'!A$1:C$399,3,),0)</f>
        <v>1</v>
      </c>
      <c r="T166">
        <f>IFERROR(VLOOKUP(B166, '2014q3'!A$1:C$399,3,),0)</f>
        <v>1</v>
      </c>
      <c r="U166">
        <f>IFERROR(VLOOKUP(B166, '2014q1'!A$1:C$399,3,),0)</f>
        <v>1</v>
      </c>
      <c r="V166">
        <f>IFERROR(VLOOKUP(B166, '2014q2'!A$1:C$399,3,),0)</f>
        <v>1</v>
      </c>
      <c r="W166">
        <f>IFERROR(VLOOKUP(B166, '2015q2'!A$1:C$399,3,),0)</f>
        <v>1</v>
      </c>
      <c r="X166" t="str">
        <f t="shared" si="12"/>
        <v>0</v>
      </c>
      <c r="Y166">
        <f>IFERROR(VLOOKUP(B166, 'c2013q4'!A$1:E$399,4,),0) + IFERROR(VLOOKUP(B166, 'c2014q1'!A$1:E$399,4,),0) + IFERROR(VLOOKUP(B166, 'c2014q2'!A$1:E$399,4,),0) + IFERROR(VLOOKUP(B166, 'c2014q3'!A$1:E$399,4,),0) + IFERROR(VLOOKUP(B166, 'c2014q4'!A$1:E$399,4,),0)</f>
        <v>0</v>
      </c>
      <c r="Z166">
        <f>IFERROR(VLOOKUP(B166, 'c2013q4'!A$1:E$399,4,),0)</f>
        <v>0</v>
      </c>
      <c r="AA166">
        <f>IFERROR(VLOOKUP(B166, 'c2014q1'!A$1:E$399,4,),0) + IFERROR(VLOOKUP(B166, 'c2014q2'!A$1:E$399,4,),0) + IFERROR(VLOOKUP(B166, 'c2014q3'!A$1:E$399,4,),0) + IFERROR(VLOOKUP(B166, 'c2014q4'!A$1:E$399,4,),0)</f>
        <v>0</v>
      </c>
      <c r="AB166" t="str">
        <f t="shared" si="13"/>
        <v>-</v>
      </c>
      <c r="AC166" t="str">
        <f t="shared" si="14"/>
        <v/>
      </c>
      <c r="AD166" s="62">
        <f t="shared" si="15"/>
        <v>0</v>
      </c>
      <c r="AE166" t="str">
        <f t="shared" si="16"/>
        <v>f</v>
      </c>
    </row>
    <row r="167" spans="1:31" x14ac:dyDescent="0.25">
      <c r="A167">
        <v>166</v>
      </c>
      <c r="B167" t="s">
        <v>362</v>
      </c>
      <c r="C167" t="str">
        <f>IFERROR(VLOOKUP(B167,addresses!A$2:I$1997, 3, FALSE), "")</f>
        <v>225 W. Washington Street, Suite 1800</v>
      </c>
      <c r="D167" t="str">
        <f>IFERROR(VLOOKUP(B167,addresses!A$2:I$1997, 5, FALSE), "")</f>
        <v>Chicago</v>
      </c>
      <c r="E167" t="str">
        <f>IFERROR(VLOOKUP(B167,addresses!A$2:I$1997, 7, FALSE),"")</f>
        <v>IL</v>
      </c>
      <c r="F167" t="str">
        <f>IFERROR(VLOOKUP(B167,addresses!A$2:I$1997, 8, FALSE),"")</f>
        <v>60606-3484</v>
      </c>
      <c r="G167" t="str">
        <f>IFERROR(VLOOKUP(B167,addresses!A$2:I$1997, 9, FALSE),"")</f>
        <v>312-224-3371</v>
      </c>
      <c r="I167" s="62" t="str">
        <f>VLOOKUP(IFERROR(VLOOKUP(B167, Weiss!A$1:L$399,12,FALSE),"NR"), RatingsLU!A$5:B$30, 2, FALSE)</f>
        <v>NR</v>
      </c>
      <c r="J167" s="62">
        <f>VLOOKUP(I167,RatingsLU!B$5:C$30,2,)</f>
        <v>13</v>
      </c>
      <c r="K167" s="62" t="str">
        <f>VLOOKUP(IFERROR(VLOOKUP(B167, Demotech!A$3:F$400, 6,FALSE), "NR"), RatingsLU!K$5:M$30, 2, FALSE)</f>
        <v>NR</v>
      </c>
      <c r="L167" s="62">
        <f>VLOOKUP(K167,RatingsLU!L$5:M$30,2,)</f>
        <v>7</v>
      </c>
      <c r="M167" s="62" t="str">
        <f>VLOOKUP(IFERROR(VLOOKUP(B167, AMBest!A$1:L$399,3,FALSE),"NR"), RatingsLU!F$5:G$100, 2, FALSE)</f>
        <v>NR</v>
      </c>
      <c r="N167" s="62">
        <f>VLOOKUP(M167, RatingsLU!G$5:H$100, 2, FALSE)</f>
        <v>33</v>
      </c>
      <c r="O167">
        <f>IFERROR(VLOOKUP(B167, '2015q2'!A$1:C$399,3,),0)</f>
        <v>0</v>
      </c>
      <c r="P167" t="str">
        <f t="shared" si="17"/>
        <v>0</v>
      </c>
      <c r="Q167">
        <f>IFERROR(VLOOKUP(B167, '2013q4'!A$1:C$399,3,),0)</f>
        <v>0</v>
      </c>
      <c r="R167">
        <f>IFERROR(VLOOKUP(B167, '2014q1'!A$1:C$399,3,),0)</f>
        <v>0</v>
      </c>
      <c r="S167">
        <f>IFERROR(VLOOKUP(B167, '2014q2'!A$1:C$399,3,),0)</f>
        <v>0</v>
      </c>
      <c r="T167">
        <f>IFERROR(VLOOKUP(B167, '2014q3'!A$1:C$399,3,),0)</f>
        <v>0</v>
      </c>
      <c r="U167">
        <f>IFERROR(VLOOKUP(B167, '2014q1'!A$1:C$399,3,),0)</f>
        <v>0</v>
      </c>
      <c r="V167">
        <f>IFERROR(VLOOKUP(B167, '2014q2'!A$1:C$399,3,),0)</f>
        <v>0</v>
      </c>
      <c r="W167">
        <f>IFERROR(VLOOKUP(B167, '2015q2'!A$1:C$399,3,),0)</f>
        <v>0</v>
      </c>
      <c r="X167" t="str">
        <f t="shared" si="12"/>
        <v>0</v>
      </c>
      <c r="Y167">
        <f>IFERROR(VLOOKUP(B167, 'c2013q4'!A$1:E$399,4,),0) + IFERROR(VLOOKUP(B167, 'c2014q1'!A$1:E$399,4,),0) + IFERROR(VLOOKUP(B167, 'c2014q2'!A$1:E$399,4,),0) + IFERROR(VLOOKUP(B167, 'c2014q3'!A$1:E$399,4,),0) + IFERROR(VLOOKUP(B167, 'c2014q4'!A$1:E$399,4,),0)</f>
        <v>0</v>
      </c>
      <c r="Z167">
        <f>IFERROR(VLOOKUP(B167, 'c2013q4'!A$1:E$399,4,),0)</f>
        <v>0</v>
      </c>
      <c r="AA167">
        <f>IFERROR(VLOOKUP(B167, 'c2014q1'!A$1:E$399,4,),0) + IFERROR(VLOOKUP(B167, 'c2014q2'!A$1:E$399,4,),0) + IFERROR(VLOOKUP(B167, 'c2014q3'!A$1:E$399,4,),0) + IFERROR(VLOOKUP(B167, 'c2014q4'!A$1:E$399,4,),0)</f>
        <v>0</v>
      </c>
      <c r="AB167" t="str">
        <f t="shared" si="13"/>
        <v>-</v>
      </c>
      <c r="AC167" t="str">
        <f t="shared" si="14"/>
        <v/>
      </c>
      <c r="AD167" s="62">
        <f t="shared" si="15"/>
        <v>0</v>
      </c>
      <c r="AE167" t="str">
        <f t="shared" si="16"/>
        <v>f</v>
      </c>
    </row>
    <row r="168" spans="1:31" x14ac:dyDescent="0.25">
      <c r="A168">
        <v>167</v>
      </c>
      <c r="B168" t="s">
        <v>363</v>
      </c>
      <c r="C168" t="str">
        <f>IFERROR(VLOOKUP(B168,addresses!A$2:I$1997, 3, FALSE), "")</f>
        <v>One Liberty Plaza, 165 Broadway</v>
      </c>
      <c r="D168" t="str">
        <f>IFERROR(VLOOKUP(B168,addresses!A$2:I$1997, 5, FALSE), "")</f>
        <v>New York</v>
      </c>
      <c r="E168" t="str">
        <f>IFERROR(VLOOKUP(B168,addresses!A$2:I$1997, 7, FALSE),"")</f>
        <v>NY</v>
      </c>
      <c r="F168">
        <f>IFERROR(VLOOKUP(B168,addresses!A$2:I$1997, 8, FALSE),"")</f>
        <v>10006</v>
      </c>
      <c r="G168" t="str">
        <f>IFERROR(VLOOKUP(B168,addresses!A$2:I$1997, 9, FALSE),"")</f>
        <v>212-365-2200</v>
      </c>
      <c r="I168" s="62" t="str">
        <f>VLOOKUP(IFERROR(VLOOKUP(B168, Weiss!A$1:L$399,12,FALSE),"NR"), RatingsLU!A$5:B$30, 2, FALSE)</f>
        <v>NR</v>
      </c>
      <c r="J168" s="62">
        <f>VLOOKUP(I168,RatingsLU!B$5:C$30,2,)</f>
        <v>13</v>
      </c>
      <c r="K168" s="62" t="str">
        <f>VLOOKUP(IFERROR(VLOOKUP(B168, Demotech!A$3:F$400, 6,FALSE), "NR"), RatingsLU!K$5:M$30, 2, FALSE)</f>
        <v>NR</v>
      </c>
      <c r="L168" s="62">
        <f>VLOOKUP(K168,RatingsLU!L$5:M$30,2,)</f>
        <v>7</v>
      </c>
      <c r="M168" s="62" t="str">
        <f>VLOOKUP(IFERROR(VLOOKUP(B168, AMBest!A$1:L$399,3,FALSE),"NR"), RatingsLU!F$5:G$100, 2, FALSE)</f>
        <v>NR</v>
      </c>
      <c r="N168" s="62">
        <f>VLOOKUP(M168, RatingsLU!G$5:H$100, 2, FALSE)</f>
        <v>33</v>
      </c>
      <c r="O168">
        <f>IFERROR(VLOOKUP(B168, '2015q2'!A$1:C$399,3,),0)</f>
        <v>0</v>
      </c>
      <c r="P168" t="str">
        <f t="shared" si="17"/>
        <v>0</v>
      </c>
      <c r="Q168">
        <f>IFERROR(VLOOKUP(B168, '2013q4'!A$1:C$399,3,),0)</f>
        <v>0</v>
      </c>
      <c r="R168">
        <f>IFERROR(VLOOKUP(B168, '2014q1'!A$1:C$399,3,),0)</f>
        <v>0</v>
      </c>
      <c r="S168">
        <f>IFERROR(VLOOKUP(B168, '2014q2'!A$1:C$399,3,),0)</f>
        <v>0</v>
      </c>
      <c r="T168">
        <f>IFERROR(VLOOKUP(B168, '2014q3'!A$1:C$399,3,),0)</f>
        <v>0</v>
      </c>
      <c r="U168">
        <f>IFERROR(VLOOKUP(B168, '2014q1'!A$1:C$399,3,),0)</f>
        <v>0</v>
      </c>
      <c r="V168">
        <f>IFERROR(VLOOKUP(B168, '2014q2'!A$1:C$399,3,),0)</f>
        <v>0</v>
      </c>
      <c r="W168">
        <f>IFERROR(VLOOKUP(B168, '2015q2'!A$1:C$399,3,),0)</f>
        <v>0</v>
      </c>
      <c r="X168" t="str">
        <f t="shared" si="12"/>
        <v>0</v>
      </c>
      <c r="Y168">
        <f>IFERROR(VLOOKUP(B168, 'c2013q4'!A$1:E$399,4,),0) + IFERROR(VLOOKUP(B168, 'c2014q1'!A$1:E$399,4,),0) + IFERROR(VLOOKUP(B168, 'c2014q2'!A$1:E$399,4,),0) + IFERROR(VLOOKUP(B168, 'c2014q3'!A$1:E$399,4,),0) + IFERROR(VLOOKUP(B168, 'c2014q4'!A$1:E$399,4,),0)</f>
        <v>0</v>
      </c>
      <c r="Z168">
        <f>IFERROR(VLOOKUP(B168, 'c2013q4'!A$1:E$399,4,),0)</f>
        <v>0</v>
      </c>
      <c r="AA168">
        <f>IFERROR(VLOOKUP(B168, 'c2014q1'!A$1:E$399,4,),0) + IFERROR(VLOOKUP(B168, 'c2014q2'!A$1:E$399,4,),0) + IFERROR(VLOOKUP(B168, 'c2014q3'!A$1:E$399,4,),0) + IFERROR(VLOOKUP(B168, 'c2014q4'!A$1:E$399,4,),0)</f>
        <v>0</v>
      </c>
      <c r="AB168" t="str">
        <f t="shared" si="13"/>
        <v>-</v>
      </c>
      <c r="AC168" t="str">
        <f t="shared" si="14"/>
        <v/>
      </c>
      <c r="AD168" s="62">
        <f t="shared" si="15"/>
        <v>0</v>
      </c>
      <c r="AE168" t="str">
        <f t="shared" si="16"/>
        <v>f</v>
      </c>
    </row>
    <row r="169" spans="1:31" x14ac:dyDescent="0.25">
      <c r="A169">
        <v>168</v>
      </c>
      <c r="B169" t="s">
        <v>364</v>
      </c>
      <c r="C169" t="str">
        <f>IFERROR(VLOOKUP(B169,addresses!A$2:I$1997, 3, FALSE), "")</f>
        <v>1400 American Lane</v>
      </c>
      <c r="D169" t="str">
        <f>IFERROR(VLOOKUP(B169,addresses!A$2:I$1997, 5, FALSE), "")</f>
        <v>Schaumburg</v>
      </c>
      <c r="E169" t="str">
        <f>IFERROR(VLOOKUP(B169,addresses!A$2:I$1997, 7, FALSE),"")</f>
        <v>IL</v>
      </c>
      <c r="F169" t="str">
        <f>IFERROR(VLOOKUP(B169,addresses!A$2:I$1997, 8, FALSE),"")</f>
        <v>60196-1056</v>
      </c>
      <c r="G169" t="str">
        <f>IFERROR(VLOOKUP(B169,addresses!A$2:I$1997, 9, FALSE),"")</f>
        <v>847-605-6201</v>
      </c>
      <c r="I169" s="62" t="str">
        <f>VLOOKUP(IFERROR(VLOOKUP(B169, Weiss!A$1:L$399,12,FALSE),"NR"), RatingsLU!A$5:B$30, 2, FALSE)</f>
        <v>NR</v>
      </c>
      <c r="J169" s="62">
        <f>VLOOKUP(I169,RatingsLU!B$5:C$30,2,)</f>
        <v>13</v>
      </c>
      <c r="K169" s="62" t="str">
        <f>VLOOKUP(IFERROR(VLOOKUP(B169, Demotech!A$3:F$400, 6,FALSE), "NR"), RatingsLU!K$5:M$30, 2, FALSE)</f>
        <v>NR</v>
      </c>
      <c r="L169" s="62">
        <f>VLOOKUP(K169,RatingsLU!L$5:M$30,2,)</f>
        <v>7</v>
      </c>
      <c r="M169" s="62" t="str">
        <f>VLOOKUP(IFERROR(VLOOKUP(B169, AMBest!A$1:L$399,3,FALSE),"NR"), RatingsLU!F$5:G$100, 2, FALSE)</f>
        <v>NR</v>
      </c>
      <c r="N169" s="62">
        <f>VLOOKUP(M169, RatingsLU!G$5:H$100, 2, FALSE)</f>
        <v>33</v>
      </c>
      <c r="O169">
        <f>IFERROR(VLOOKUP(B169, '2015q2'!A$1:C$399,3,),0)</f>
        <v>0</v>
      </c>
      <c r="P169" t="str">
        <f t="shared" si="17"/>
        <v>0</v>
      </c>
      <c r="Q169">
        <f>IFERROR(VLOOKUP(B169, '2013q4'!A$1:C$399,3,),0)</f>
        <v>0</v>
      </c>
      <c r="R169">
        <f>IFERROR(VLOOKUP(B169, '2014q1'!A$1:C$399,3,),0)</f>
        <v>0</v>
      </c>
      <c r="S169">
        <f>IFERROR(VLOOKUP(B169, '2014q2'!A$1:C$399,3,),0)</f>
        <v>0</v>
      </c>
      <c r="T169">
        <f>IFERROR(VLOOKUP(B169, '2014q3'!A$1:C$399,3,),0)</f>
        <v>0</v>
      </c>
      <c r="U169">
        <f>IFERROR(VLOOKUP(B169, '2014q1'!A$1:C$399,3,),0)</f>
        <v>0</v>
      </c>
      <c r="V169">
        <f>IFERROR(VLOOKUP(B169, '2014q2'!A$1:C$399,3,),0)</f>
        <v>0</v>
      </c>
      <c r="W169">
        <f>IFERROR(VLOOKUP(B169, '2015q2'!A$1:C$399,3,),0)</f>
        <v>0</v>
      </c>
      <c r="X169" t="str">
        <f t="shared" si="12"/>
        <v>0</v>
      </c>
      <c r="Y169">
        <f>IFERROR(VLOOKUP(B169, 'c2013q4'!A$1:E$399,4,),0) + IFERROR(VLOOKUP(B169, 'c2014q1'!A$1:E$399,4,),0) + IFERROR(VLOOKUP(B169, 'c2014q2'!A$1:E$399,4,),0) + IFERROR(VLOOKUP(B169, 'c2014q3'!A$1:E$399,4,),0) + IFERROR(VLOOKUP(B169, 'c2014q4'!A$1:E$399,4,),0)</f>
        <v>0</v>
      </c>
      <c r="Z169">
        <f>IFERROR(VLOOKUP(B169, 'c2013q4'!A$1:E$399,4,),0)</f>
        <v>0</v>
      </c>
      <c r="AA169">
        <f>IFERROR(VLOOKUP(B169, 'c2014q1'!A$1:E$399,4,),0) + IFERROR(VLOOKUP(B169, 'c2014q2'!A$1:E$399,4,),0) + IFERROR(VLOOKUP(B169, 'c2014q3'!A$1:E$399,4,),0) + IFERROR(VLOOKUP(B169, 'c2014q4'!A$1:E$399,4,),0)</f>
        <v>0</v>
      </c>
      <c r="AB169" t="str">
        <f t="shared" si="13"/>
        <v>-</v>
      </c>
      <c r="AC169" t="str">
        <f t="shared" si="14"/>
        <v/>
      </c>
      <c r="AD169" s="62">
        <f t="shared" si="15"/>
        <v>0</v>
      </c>
      <c r="AE169" t="str">
        <f t="shared" si="16"/>
        <v>f</v>
      </c>
    </row>
    <row r="170" spans="1:31" x14ac:dyDescent="0.25">
      <c r="A170">
        <v>169</v>
      </c>
      <c r="B170" t="s">
        <v>365</v>
      </c>
      <c r="C170" t="str">
        <f>IFERROR(VLOOKUP(B170,addresses!A$2:I$1997, 3, FALSE), "")</f>
        <v/>
      </c>
      <c r="D170" t="str">
        <f>IFERROR(VLOOKUP(B170,addresses!A$2:I$1997, 5, FALSE), "")</f>
        <v/>
      </c>
      <c r="E170" t="str">
        <f>IFERROR(VLOOKUP(B170,addresses!A$2:I$1997, 7, FALSE),"")</f>
        <v/>
      </c>
      <c r="F170" t="str">
        <f>IFERROR(VLOOKUP(B170,addresses!A$2:I$1997, 8, FALSE),"")</f>
        <v/>
      </c>
      <c r="G170" t="str">
        <f>IFERROR(VLOOKUP(B170,addresses!A$2:I$1997, 9, FALSE),"")</f>
        <v/>
      </c>
      <c r="I170" s="62" t="str">
        <f>VLOOKUP(IFERROR(VLOOKUP(B170, Weiss!A$1:L$399,12,FALSE),"NR"), RatingsLU!A$5:B$30, 2, FALSE)</f>
        <v>NR</v>
      </c>
      <c r="J170" s="62">
        <f>VLOOKUP(I170,RatingsLU!B$5:C$30,2,)</f>
        <v>13</v>
      </c>
      <c r="K170" s="62" t="str">
        <f>VLOOKUP(IFERROR(VLOOKUP(B170, Demotech!A$3:F$400, 6,FALSE), "NR"), RatingsLU!K$5:M$30, 2, FALSE)</f>
        <v>NR</v>
      </c>
      <c r="L170" s="62">
        <f>VLOOKUP(K170,RatingsLU!L$5:M$30,2,)</f>
        <v>7</v>
      </c>
      <c r="M170" s="62" t="str">
        <f>VLOOKUP(IFERROR(VLOOKUP(B170, AMBest!A$1:L$399,3,FALSE),"NR"), RatingsLU!F$5:G$100, 2, FALSE)</f>
        <v>NR</v>
      </c>
      <c r="N170" s="62">
        <f>VLOOKUP(M170, RatingsLU!G$5:H$100, 2, FALSE)</f>
        <v>33</v>
      </c>
      <c r="O170">
        <f>IFERROR(VLOOKUP(B170, '2015q2'!A$1:C$399,3,),0)</f>
        <v>0</v>
      </c>
      <c r="P170" t="str">
        <f t="shared" si="17"/>
        <v>0</v>
      </c>
      <c r="Q170">
        <f>IFERROR(VLOOKUP(B170, '2013q4'!A$1:C$399,3,),0)</f>
        <v>30358</v>
      </c>
      <c r="R170">
        <f>IFERROR(VLOOKUP(B170, '2014q1'!A$1:C$399,3,),0)</f>
        <v>30525</v>
      </c>
      <c r="S170">
        <f>IFERROR(VLOOKUP(B170, '2014q2'!A$1:C$399,3,),0)</f>
        <v>30314</v>
      </c>
      <c r="T170">
        <f>IFERROR(VLOOKUP(B170, '2014q3'!A$1:C$399,3,),0)</f>
        <v>29966</v>
      </c>
      <c r="U170">
        <f>IFERROR(VLOOKUP(B170, '2014q1'!A$1:C$399,3,),0)</f>
        <v>30525</v>
      </c>
      <c r="V170">
        <f>IFERROR(VLOOKUP(B170, '2014q2'!A$1:C$399,3,),0)</f>
        <v>30314</v>
      </c>
      <c r="W170">
        <f>IFERROR(VLOOKUP(B170, '2015q2'!A$1:C$399,3,),0)</f>
        <v>0</v>
      </c>
      <c r="X170" t="str">
        <f t="shared" si="12"/>
        <v>57</v>
      </c>
      <c r="Y170">
        <f>IFERROR(VLOOKUP(B170, 'c2013q4'!A$1:E$399,4,),0) + IFERROR(VLOOKUP(B170, 'c2014q1'!A$1:E$399,4,),0) + IFERROR(VLOOKUP(B170, 'c2014q2'!A$1:E$399,4,),0) + IFERROR(VLOOKUP(B170, 'c2014q3'!A$1:E$399,4,),0) + IFERROR(VLOOKUP(B170, 'c2014q4'!A$1:E$399,4,),0)</f>
        <v>57</v>
      </c>
      <c r="Z170">
        <f>IFERROR(VLOOKUP(B170, 'c2013q4'!A$1:E$399,4,),0)</f>
        <v>38</v>
      </c>
      <c r="AA170">
        <f>IFERROR(VLOOKUP(B170, 'c2014q1'!A$1:E$399,4,),0) + IFERROR(VLOOKUP(B170, 'c2014q2'!A$1:E$399,4,),0) + IFERROR(VLOOKUP(B170, 'c2014q3'!A$1:E$399,4,),0) + IFERROR(VLOOKUP(B170, 'c2014q4'!A$1:E$399,4,),0)</f>
        <v>19</v>
      </c>
      <c r="AB170" t="str">
        <f t="shared" si="13"/>
        <v>-</v>
      </c>
      <c r="AC170" t="str">
        <f t="shared" si="14"/>
        <v/>
      </c>
      <c r="AD170" s="62">
        <f t="shared" si="15"/>
        <v>0</v>
      </c>
      <c r="AE170" t="str">
        <f t="shared" si="16"/>
        <v>f</v>
      </c>
    </row>
    <row r="171" spans="1:31" x14ac:dyDescent="0.25">
      <c r="A171">
        <v>170</v>
      </c>
      <c r="B171" t="s">
        <v>366</v>
      </c>
      <c r="C171" t="str">
        <f>IFERROR(VLOOKUP(B171,addresses!A$2:I$1997, 3, FALSE), "")</f>
        <v>Seaview House, 70 Seaview Avenue</v>
      </c>
      <c r="D171" t="str">
        <f>IFERROR(VLOOKUP(B171,addresses!A$2:I$1997, 5, FALSE), "")</f>
        <v>Stamford</v>
      </c>
      <c r="E171" t="str">
        <f>IFERROR(VLOOKUP(B171,addresses!A$2:I$1997, 7, FALSE),"")</f>
        <v>CT</v>
      </c>
      <c r="F171">
        <f>IFERROR(VLOOKUP(B171,addresses!A$2:I$1997, 8, FALSE),"")</f>
        <v>6902</v>
      </c>
      <c r="G171" t="str">
        <f>IFERROR(VLOOKUP(B171,addresses!A$2:I$1997, 9, FALSE),"")</f>
        <v>203-964-3466</v>
      </c>
      <c r="I171" s="62" t="str">
        <f>VLOOKUP(IFERROR(VLOOKUP(B171, Weiss!A$1:L$399,12,FALSE),"NR"), RatingsLU!A$5:B$30, 2, FALSE)</f>
        <v>NR</v>
      </c>
      <c r="J171" s="62">
        <f>VLOOKUP(I171,RatingsLU!B$5:C$30,2,)</f>
        <v>13</v>
      </c>
      <c r="K171" s="62" t="str">
        <f>VLOOKUP(IFERROR(VLOOKUP(B171, Demotech!A$3:F$400, 6,FALSE), "NR"), RatingsLU!K$5:M$30, 2, FALSE)</f>
        <v>NR</v>
      </c>
      <c r="L171" s="62">
        <f>VLOOKUP(K171,RatingsLU!L$5:M$30,2,)</f>
        <v>7</v>
      </c>
      <c r="M171" s="62" t="str">
        <f>VLOOKUP(IFERROR(VLOOKUP(B171, AMBest!A$1:L$399,3,FALSE),"NR"), RatingsLU!F$5:G$100, 2, FALSE)</f>
        <v>NR</v>
      </c>
      <c r="N171" s="62">
        <f>VLOOKUP(M171, RatingsLU!G$5:H$100, 2, FALSE)</f>
        <v>33</v>
      </c>
      <c r="O171">
        <f>IFERROR(VLOOKUP(B171, '2015q2'!A$1:C$399,3,),0)</f>
        <v>0</v>
      </c>
      <c r="P171" t="str">
        <f t="shared" si="17"/>
        <v>0</v>
      </c>
      <c r="Q171">
        <f>IFERROR(VLOOKUP(B171, '2013q4'!A$1:C$399,3,),0)</f>
        <v>0</v>
      </c>
      <c r="R171">
        <f>IFERROR(VLOOKUP(B171, '2014q1'!A$1:C$399,3,),0)</f>
        <v>0</v>
      </c>
      <c r="S171">
        <f>IFERROR(VLOOKUP(B171, '2014q2'!A$1:C$399,3,),0)</f>
        <v>0</v>
      </c>
      <c r="T171">
        <f>IFERROR(VLOOKUP(B171, '2014q3'!A$1:C$399,3,),0)</f>
        <v>0</v>
      </c>
      <c r="U171">
        <f>IFERROR(VLOOKUP(B171, '2014q1'!A$1:C$399,3,),0)</f>
        <v>0</v>
      </c>
      <c r="V171">
        <f>IFERROR(VLOOKUP(B171, '2014q2'!A$1:C$399,3,),0)</f>
        <v>0</v>
      </c>
      <c r="W171">
        <f>IFERROR(VLOOKUP(B171, '2015q2'!A$1:C$399,3,),0)</f>
        <v>0</v>
      </c>
      <c r="X171" t="str">
        <f t="shared" si="12"/>
        <v>0</v>
      </c>
      <c r="Y171">
        <f>IFERROR(VLOOKUP(B171, 'c2013q4'!A$1:E$399,4,),0) + IFERROR(VLOOKUP(B171, 'c2014q1'!A$1:E$399,4,),0) + IFERROR(VLOOKUP(B171, 'c2014q2'!A$1:E$399,4,),0) + IFERROR(VLOOKUP(B171, 'c2014q3'!A$1:E$399,4,),0) + IFERROR(VLOOKUP(B171, 'c2014q4'!A$1:E$399,4,),0)</f>
        <v>0</v>
      </c>
      <c r="Z171">
        <f>IFERROR(VLOOKUP(B171, 'c2013q4'!A$1:E$399,4,),0)</f>
        <v>0</v>
      </c>
      <c r="AA171">
        <f>IFERROR(VLOOKUP(B171, 'c2014q1'!A$1:E$399,4,),0) + IFERROR(VLOOKUP(B171, 'c2014q2'!A$1:E$399,4,),0) + IFERROR(VLOOKUP(B171, 'c2014q3'!A$1:E$399,4,),0) + IFERROR(VLOOKUP(B171, 'c2014q4'!A$1:E$399,4,),0)</f>
        <v>0</v>
      </c>
      <c r="AB171" t="str">
        <f t="shared" si="13"/>
        <v>-</v>
      </c>
      <c r="AC171" t="str">
        <f t="shared" si="14"/>
        <v/>
      </c>
      <c r="AD171" s="62">
        <f t="shared" si="15"/>
        <v>0</v>
      </c>
      <c r="AE171" t="str">
        <f t="shared" si="16"/>
        <v>f</v>
      </c>
    </row>
    <row r="172" spans="1:31" x14ac:dyDescent="0.25">
      <c r="A172">
        <v>171</v>
      </c>
      <c r="B172" t="s">
        <v>367</v>
      </c>
      <c r="C172" t="str">
        <f>IFERROR(VLOOKUP(B172,addresses!A$2:I$1997, 3, FALSE), "")</f>
        <v>#1 Horace Mann Plaza</v>
      </c>
      <c r="D172" t="str">
        <f>IFERROR(VLOOKUP(B172,addresses!A$2:I$1997, 5, FALSE), "")</f>
        <v>Springfield</v>
      </c>
      <c r="E172" t="str">
        <f>IFERROR(VLOOKUP(B172,addresses!A$2:I$1997, 7, FALSE),"")</f>
        <v>IL</v>
      </c>
      <c r="F172">
        <f>IFERROR(VLOOKUP(B172,addresses!A$2:I$1997, 8, FALSE),"")</f>
        <v>62715</v>
      </c>
      <c r="G172" t="str">
        <f>IFERROR(VLOOKUP(B172,addresses!A$2:I$1997, 9, FALSE),"")</f>
        <v>800-999-1030</v>
      </c>
      <c r="I172" s="62" t="str">
        <f>VLOOKUP(IFERROR(VLOOKUP(B172, Weiss!A$1:L$399,12,FALSE),"NR"), RatingsLU!A$5:B$30, 2, FALSE)</f>
        <v>B</v>
      </c>
      <c r="J172" s="62">
        <f>VLOOKUP(I172,RatingsLU!B$5:C$30,2,)</f>
        <v>5</v>
      </c>
      <c r="K172" s="62" t="str">
        <f>VLOOKUP(IFERROR(VLOOKUP(B172, Demotech!A$3:F$400, 6,FALSE), "NR"), RatingsLU!K$5:M$30, 2, FALSE)</f>
        <v>NR</v>
      </c>
      <c r="L172" s="62">
        <f>VLOOKUP(K172,RatingsLU!L$5:M$30,2,)</f>
        <v>7</v>
      </c>
      <c r="M172" s="62" t="str">
        <f>VLOOKUP(IFERROR(VLOOKUP(B172, AMBest!A$1:L$399,3,FALSE),"NR"), RatingsLU!F$5:G$100, 2, FALSE)</f>
        <v>A-</v>
      </c>
      <c r="N172" s="62">
        <f>VLOOKUP(M172, RatingsLU!G$5:H$100, 2, FALSE)</f>
        <v>7</v>
      </c>
      <c r="O172">
        <f>IFERROR(VLOOKUP(B172, '2015q2'!A$1:C$399,3,),0)</f>
        <v>0</v>
      </c>
      <c r="P172" t="str">
        <f t="shared" si="17"/>
        <v>0</v>
      </c>
      <c r="Q172">
        <f>IFERROR(VLOOKUP(B172, '2013q4'!A$1:C$399,3,),0)</f>
        <v>387</v>
      </c>
      <c r="R172">
        <f>IFERROR(VLOOKUP(B172, '2014q1'!A$1:C$399,3,),0)</f>
        <v>380</v>
      </c>
      <c r="S172">
        <f>IFERROR(VLOOKUP(B172, '2014q2'!A$1:C$399,3,),0)</f>
        <v>356</v>
      </c>
      <c r="T172">
        <f>IFERROR(VLOOKUP(B172, '2014q3'!A$1:C$399,3,),0)</f>
        <v>259</v>
      </c>
      <c r="U172">
        <f>IFERROR(VLOOKUP(B172, '2014q1'!A$1:C$399,3,),0)</f>
        <v>380</v>
      </c>
      <c r="V172">
        <f>IFERROR(VLOOKUP(B172, '2014q2'!A$1:C$399,3,),0)</f>
        <v>356</v>
      </c>
      <c r="W172">
        <f>IFERROR(VLOOKUP(B172, '2015q2'!A$1:C$399,3,),0)</f>
        <v>0</v>
      </c>
      <c r="X172" t="str">
        <f t="shared" si="12"/>
        <v>2</v>
      </c>
      <c r="Y172">
        <f>IFERROR(VLOOKUP(B172, 'c2013q4'!A$1:E$399,4,),0) + IFERROR(VLOOKUP(B172, 'c2014q1'!A$1:E$399,4,),0) + IFERROR(VLOOKUP(B172, 'c2014q2'!A$1:E$399,4,),0) + IFERROR(VLOOKUP(B172, 'c2014q3'!A$1:E$399,4,),0) + IFERROR(VLOOKUP(B172, 'c2014q4'!A$1:E$399,4,),0)</f>
        <v>2</v>
      </c>
      <c r="Z172">
        <f>IFERROR(VLOOKUP(B172, 'c2013q4'!A$1:E$399,4,),0)</f>
        <v>0</v>
      </c>
      <c r="AA172">
        <f>IFERROR(VLOOKUP(B172, 'c2014q1'!A$1:E$399,4,),0) + IFERROR(VLOOKUP(B172, 'c2014q2'!A$1:E$399,4,),0) + IFERROR(VLOOKUP(B172, 'c2014q3'!A$1:E$399,4,),0) + IFERROR(VLOOKUP(B172, 'c2014q4'!A$1:E$399,4,),0)</f>
        <v>2</v>
      </c>
      <c r="AB172" t="str">
        <f t="shared" si="13"/>
        <v>-</v>
      </c>
      <c r="AC172" t="str">
        <f t="shared" si="14"/>
        <v/>
      </c>
      <c r="AD172" s="62">
        <f t="shared" si="15"/>
        <v>0</v>
      </c>
      <c r="AE172" t="str">
        <f t="shared" si="16"/>
        <v>f</v>
      </c>
    </row>
    <row r="173" spans="1:31" x14ac:dyDescent="0.25">
      <c r="A173">
        <v>172</v>
      </c>
      <c r="B173" t="s">
        <v>368</v>
      </c>
      <c r="C173" t="str">
        <f>IFERROR(VLOOKUP(B173,addresses!A$2:I$1997, 3, FALSE), "")</f>
        <v>225 W. Washington Street, Suite 1800</v>
      </c>
      <c r="D173" t="str">
        <f>IFERROR(VLOOKUP(B173,addresses!A$2:I$1997, 5, FALSE), "")</f>
        <v>Chicago</v>
      </c>
      <c r="E173" t="str">
        <f>IFERROR(VLOOKUP(B173,addresses!A$2:I$1997, 7, FALSE),"")</f>
        <v>IL</v>
      </c>
      <c r="F173" t="str">
        <f>IFERROR(VLOOKUP(B173,addresses!A$2:I$1997, 8, FALSE),"")</f>
        <v>60606-3484</v>
      </c>
      <c r="G173" t="str">
        <f>IFERROR(VLOOKUP(B173,addresses!A$2:I$1997, 9, FALSE),"")</f>
        <v>312-224-3371</v>
      </c>
      <c r="I173" s="62" t="str">
        <f>VLOOKUP(IFERROR(VLOOKUP(B173, Weiss!A$1:L$399,12,FALSE),"NR"), RatingsLU!A$5:B$30, 2, FALSE)</f>
        <v>NR</v>
      </c>
      <c r="J173" s="62">
        <f>VLOOKUP(I173,RatingsLU!B$5:C$30,2,)</f>
        <v>13</v>
      </c>
      <c r="K173" s="62" t="str">
        <f>VLOOKUP(IFERROR(VLOOKUP(B173, Demotech!A$3:F$400, 6,FALSE), "NR"), RatingsLU!K$5:M$30, 2, FALSE)</f>
        <v>NR</v>
      </c>
      <c r="L173" s="62">
        <f>VLOOKUP(K173,RatingsLU!L$5:M$30,2,)</f>
        <v>7</v>
      </c>
      <c r="M173" s="62" t="str">
        <f>VLOOKUP(IFERROR(VLOOKUP(B173, AMBest!A$1:L$399,3,FALSE),"NR"), RatingsLU!F$5:G$100, 2, FALSE)</f>
        <v>NR</v>
      </c>
      <c r="N173" s="62">
        <f>VLOOKUP(M173, RatingsLU!G$5:H$100, 2, FALSE)</f>
        <v>33</v>
      </c>
      <c r="O173">
        <f>IFERROR(VLOOKUP(B173, '2015q2'!A$1:C$399,3,),0)</f>
        <v>0</v>
      </c>
      <c r="P173" t="str">
        <f t="shared" si="17"/>
        <v>0</v>
      </c>
      <c r="Q173">
        <f>IFERROR(VLOOKUP(B173, '2013q4'!A$1:C$399,3,),0)</f>
        <v>0</v>
      </c>
      <c r="R173">
        <f>IFERROR(VLOOKUP(B173, '2014q1'!A$1:C$399,3,),0)</f>
        <v>0</v>
      </c>
      <c r="S173">
        <f>IFERROR(VLOOKUP(B173, '2014q2'!A$1:C$399,3,),0)</f>
        <v>0</v>
      </c>
      <c r="T173">
        <f>IFERROR(VLOOKUP(B173, '2014q3'!A$1:C$399,3,),0)</f>
        <v>0</v>
      </c>
      <c r="U173">
        <f>IFERROR(VLOOKUP(B173, '2014q1'!A$1:C$399,3,),0)</f>
        <v>0</v>
      </c>
      <c r="V173">
        <f>IFERROR(VLOOKUP(B173, '2014q2'!A$1:C$399,3,),0)</f>
        <v>0</v>
      </c>
      <c r="W173">
        <f>IFERROR(VLOOKUP(B173, '2015q2'!A$1:C$399,3,),0)</f>
        <v>0</v>
      </c>
      <c r="X173" t="str">
        <f t="shared" si="12"/>
        <v>0</v>
      </c>
      <c r="Y173">
        <f>IFERROR(VLOOKUP(B173, 'c2013q4'!A$1:E$399,4,),0) + IFERROR(VLOOKUP(B173, 'c2014q1'!A$1:E$399,4,),0) + IFERROR(VLOOKUP(B173, 'c2014q2'!A$1:E$399,4,),0) + IFERROR(VLOOKUP(B173, 'c2014q3'!A$1:E$399,4,),0) + IFERROR(VLOOKUP(B173, 'c2014q4'!A$1:E$399,4,),0)</f>
        <v>0</v>
      </c>
      <c r="Z173">
        <f>IFERROR(VLOOKUP(B173, 'c2013q4'!A$1:E$399,4,),0)</f>
        <v>0</v>
      </c>
      <c r="AA173">
        <f>IFERROR(VLOOKUP(B173, 'c2014q1'!A$1:E$399,4,),0) + IFERROR(VLOOKUP(B173, 'c2014q2'!A$1:E$399,4,),0) + IFERROR(VLOOKUP(B173, 'c2014q3'!A$1:E$399,4,),0) + IFERROR(VLOOKUP(B173, 'c2014q4'!A$1:E$399,4,),0)</f>
        <v>0</v>
      </c>
      <c r="AB173" t="str">
        <f t="shared" si="13"/>
        <v>-</v>
      </c>
      <c r="AC173" t="str">
        <f t="shared" si="14"/>
        <v/>
      </c>
      <c r="AD173" s="62">
        <f t="shared" si="15"/>
        <v>0</v>
      </c>
      <c r="AE173" t="str">
        <f t="shared" si="16"/>
        <v>f</v>
      </c>
    </row>
    <row r="174" spans="1:31" x14ac:dyDescent="0.25">
      <c r="A174">
        <v>173</v>
      </c>
      <c r="B174" t="s">
        <v>369</v>
      </c>
      <c r="C174" t="str">
        <f>IFERROR(VLOOKUP(B174,addresses!A$2:I$1997, 3, FALSE), "")</f>
        <v>Seaview House, 70 Seaview Avenue</v>
      </c>
      <c r="D174" t="str">
        <f>IFERROR(VLOOKUP(B174,addresses!A$2:I$1997, 5, FALSE), "")</f>
        <v>Stamford</v>
      </c>
      <c r="E174" t="str">
        <f>IFERROR(VLOOKUP(B174,addresses!A$2:I$1997, 7, FALSE),"")</f>
        <v>CT</v>
      </c>
      <c r="F174">
        <f>IFERROR(VLOOKUP(B174,addresses!A$2:I$1997, 8, FALSE),"")</f>
        <v>6902</v>
      </c>
      <c r="G174" t="str">
        <f>IFERROR(VLOOKUP(B174,addresses!A$2:I$1997, 9, FALSE),"")</f>
        <v>203-964-3466</v>
      </c>
      <c r="I174" s="62" t="str">
        <f>VLOOKUP(IFERROR(VLOOKUP(B174, Weiss!A$1:L$399,12,FALSE),"NR"), RatingsLU!A$5:B$30, 2, FALSE)</f>
        <v>NR</v>
      </c>
      <c r="J174" s="62">
        <f>VLOOKUP(I174,RatingsLU!B$5:C$30,2,)</f>
        <v>13</v>
      </c>
      <c r="K174" s="62" t="str">
        <f>VLOOKUP(IFERROR(VLOOKUP(B174, Demotech!A$3:F$400, 6,FALSE), "NR"), RatingsLU!K$5:M$30, 2, FALSE)</f>
        <v>NR</v>
      </c>
      <c r="L174" s="62">
        <f>VLOOKUP(K174,RatingsLU!L$5:M$30,2,)</f>
        <v>7</v>
      </c>
      <c r="M174" s="62" t="str">
        <f>VLOOKUP(IFERROR(VLOOKUP(B174, AMBest!A$1:L$399,3,FALSE),"NR"), RatingsLU!F$5:G$100, 2, FALSE)</f>
        <v>NR</v>
      </c>
      <c r="N174" s="62">
        <f>VLOOKUP(M174, RatingsLU!G$5:H$100, 2, FALSE)</f>
        <v>33</v>
      </c>
      <c r="O174">
        <f>IFERROR(VLOOKUP(B174, '2015q2'!A$1:C$399,3,),0)</f>
        <v>0</v>
      </c>
      <c r="P174" t="str">
        <f t="shared" si="17"/>
        <v>0</v>
      </c>
      <c r="Q174">
        <f>IFERROR(VLOOKUP(B174, '2013q4'!A$1:C$399,3,),0)</f>
        <v>0</v>
      </c>
      <c r="R174">
        <f>IFERROR(VLOOKUP(B174, '2014q1'!A$1:C$399,3,),0)</f>
        <v>0</v>
      </c>
      <c r="S174">
        <f>IFERROR(VLOOKUP(B174, '2014q2'!A$1:C$399,3,),0)</f>
        <v>0</v>
      </c>
      <c r="T174">
        <f>IFERROR(VLOOKUP(B174, '2014q3'!A$1:C$399,3,),0)</f>
        <v>0</v>
      </c>
      <c r="U174">
        <f>IFERROR(VLOOKUP(B174, '2014q1'!A$1:C$399,3,),0)</f>
        <v>0</v>
      </c>
      <c r="V174">
        <f>IFERROR(VLOOKUP(B174, '2014q2'!A$1:C$399,3,),0)</f>
        <v>0</v>
      </c>
      <c r="W174">
        <f>IFERROR(VLOOKUP(B174, '2015q2'!A$1:C$399,3,),0)</f>
        <v>0</v>
      </c>
      <c r="X174" t="str">
        <f t="shared" si="12"/>
        <v>0</v>
      </c>
      <c r="Y174">
        <f>IFERROR(VLOOKUP(B174, 'c2013q4'!A$1:E$399,4,),0) + IFERROR(VLOOKUP(B174, 'c2014q1'!A$1:E$399,4,),0) + IFERROR(VLOOKUP(B174, 'c2014q2'!A$1:E$399,4,),0) + IFERROR(VLOOKUP(B174, 'c2014q3'!A$1:E$399,4,),0) + IFERROR(VLOOKUP(B174, 'c2014q4'!A$1:E$399,4,),0)</f>
        <v>0</v>
      </c>
      <c r="Z174">
        <f>IFERROR(VLOOKUP(B174, 'c2013q4'!A$1:E$399,4,),0)</f>
        <v>0</v>
      </c>
      <c r="AA174">
        <f>IFERROR(VLOOKUP(B174, 'c2014q1'!A$1:E$399,4,),0) + IFERROR(VLOOKUP(B174, 'c2014q2'!A$1:E$399,4,),0) + IFERROR(VLOOKUP(B174, 'c2014q3'!A$1:E$399,4,),0) + IFERROR(VLOOKUP(B174, 'c2014q4'!A$1:E$399,4,),0)</f>
        <v>0</v>
      </c>
      <c r="AB174" t="str">
        <f t="shared" si="13"/>
        <v>-</v>
      </c>
      <c r="AC174" t="str">
        <f t="shared" si="14"/>
        <v/>
      </c>
      <c r="AD174" s="62">
        <f t="shared" si="15"/>
        <v>0</v>
      </c>
      <c r="AE174" t="str">
        <f t="shared" si="16"/>
        <v>f</v>
      </c>
    </row>
    <row r="175" spans="1:31" x14ac:dyDescent="0.25">
      <c r="A175">
        <v>174</v>
      </c>
      <c r="B175" t="s">
        <v>370</v>
      </c>
      <c r="C175" t="str">
        <f>IFERROR(VLOOKUP(B175,addresses!A$2:I$1997, 3, FALSE), "")</f>
        <v>Seaview House, 70 Seaview Avenue</v>
      </c>
      <c r="D175" t="str">
        <f>IFERROR(VLOOKUP(B175,addresses!A$2:I$1997, 5, FALSE), "")</f>
        <v>Stamford</v>
      </c>
      <c r="E175" t="str">
        <f>IFERROR(VLOOKUP(B175,addresses!A$2:I$1997, 7, FALSE),"")</f>
        <v>CT</v>
      </c>
      <c r="F175">
        <f>IFERROR(VLOOKUP(B175,addresses!A$2:I$1997, 8, FALSE),"")</f>
        <v>6902</v>
      </c>
      <c r="G175" t="str">
        <f>IFERROR(VLOOKUP(B175,addresses!A$2:I$1997, 9, FALSE),"")</f>
        <v>203-964-3466</v>
      </c>
      <c r="I175" s="62" t="str">
        <f>VLOOKUP(IFERROR(VLOOKUP(B175, Weiss!A$1:L$399,12,FALSE),"NR"), RatingsLU!A$5:B$30, 2, FALSE)</f>
        <v>NR</v>
      </c>
      <c r="J175" s="62">
        <f>VLOOKUP(I175,RatingsLU!B$5:C$30,2,)</f>
        <v>13</v>
      </c>
      <c r="K175" s="62" t="str">
        <f>VLOOKUP(IFERROR(VLOOKUP(B175, Demotech!A$3:F$400, 6,FALSE), "NR"), RatingsLU!K$5:M$30, 2, FALSE)</f>
        <v>NR</v>
      </c>
      <c r="L175" s="62">
        <f>VLOOKUP(K175,RatingsLU!L$5:M$30,2,)</f>
        <v>7</v>
      </c>
      <c r="M175" s="62" t="str">
        <f>VLOOKUP(IFERROR(VLOOKUP(B175, AMBest!A$1:L$399,3,FALSE),"NR"), RatingsLU!F$5:G$100, 2, FALSE)</f>
        <v>NR</v>
      </c>
      <c r="N175" s="62">
        <f>VLOOKUP(M175, RatingsLU!G$5:H$100, 2, FALSE)</f>
        <v>33</v>
      </c>
      <c r="O175">
        <f>IFERROR(VLOOKUP(B175, '2015q2'!A$1:C$399,3,),0)</f>
        <v>0</v>
      </c>
      <c r="P175" t="str">
        <f t="shared" si="17"/>
        <v>0</v>
      </c>
      <c r="Q175">
        <f>IFERROR(VLOOKUP(B175, '2013q4'!A$1:C$399,3,),0)</f>
        <v>0</v>
      </c>
      <c r="R175">
        <f>IFERROR(VLOOKUP(B175, '2014q1'!A$1:C$399,3,),0)</f>
        <v>0</v>
      </c>
      <c r="S175">
        <f>IFERROR(VLOOKUP(B175, '2014q2'!A$1:C$399,3,),0)</f>
        <v>0</v>
      </c>
      <c r="T175">
        <f>IFERROR(VLOOKUP(B175, '2014q3'!A$1:C$399,3,),0)</f>
        <v>0</v>
      </c>
      <c r="U175">
        <f>IFERROR(VLOOKUP(B175, '2014q1'!A$1:C$399,3,),0)</f>
        <v>0</v>
      </c>
      <c r="V175">
        <f>IFERROR(VLOOKUP(B175, '2014q2'!A$1:C$399,3,),0)</f>
        <v>0</v>
      </c>
      <c r="W175">
        <f>IFERROR(VLOOKUP(B175, '2015q2'!A$1:C$399,3,),0)</f>
        <v>0</v>
      </c>
      <c r="X175" t="str">
        <f t="shared" si="12"/>
        <v>0</v>
      </c>
      <c r="Y175">
        <f>IFERROR(VLOOKUP(B175, 'c2013q4'!A$1:E$399,4,),0) + IFERROR(VLOOKUP(B175, 'c2014q1'!A$1:E$399,4,),0) + IFERROR(VLOOKUP(B175, 'c2014q2'!A$1:E$399,4,),0) + IFERROR(VLOOKUP(B175, 'c2014q3'!A$1:E$399,4,),0) + IFERROR(VLOOKUP(B175, 'c2014q4'!A$1:E$399,4,),0)</f>
        <v>0</v>
      </c>
      <c r="Z175">
        <f>IFERROR(VLOOKUP(B175, 'c2013q4'!A$1:E$399,4,),0)</f>
        <v>0</v>
      </c>
      <c r="AA175">
        <f>IFERROR(VLOOKUP(B175, 'c2014q1'!A$1:E$399,4,),0) + IFERROR(VLOOKUP(B175, 'c2014q2'!A$1:E$399,4,),0) + IFERROR(VLOOKUP(B175, 'c2014q3'!A$1:E$399,4,),0) + IFERROR(VLOOKUP(B175, 'c2014q4'!A$1:E$399,4,),0)</f>
        <v>0</v>
      </c>
      <c r="AB175" t="str">
        <f t="shared" si="13"/>
        <v>-</v>
      </c>
      <c r="AC175" t="str">
        <f t="shared" si="14"/>
        <v/>
      </c>
      <c r="AD175" s="62">
        <f t="shared" si="15"/>
        <v>0</v>
      </c>
      <c r="AE175" t="str">
        <f t="shared" si="16"/>
        <v>f</v>
      </c>
    </row>
    <row r="176" spans="1:31" x14ac:dyDescent="0.25">
      <c r="A176">
        <v>175</v>
      </c>
      <c r="B176" t="s">
        <v>371</v>
      </c>
      <c r="C176" t="str">
        <f>IFERROR(VLOOKUP(B176,addresses!A$2:I$1997, 3, FALSE), "")</f>
        <v>Seaview House, 70 Seaview Avenue</v>
      </c>
      <c r="D176" t="str">
        <f>IFERROR(VLOOKUP(B176,addresses!A$2:I$1997, 5, FALSE), "")</f>
        <v>Stamford</v>
      </c>
      <c r="E176" t="str">
        <f>IFERROR(VLOOKUP(B176,addresses!A$2:I$1997, 7, FALSE),"")</f>
        <v>CT</v>
      </c>
      <c r="F176">
        <f>IFERROR(VLOOKUP(B176,addresses!A$2:I$1997, 8, FALSE),"")</f>
        <v>6902</v>
      </c>
      <c r="G176" t="str">
        <f>IFERROR(VLOOKUP(B176,addresses!A$2:I$1997, 9, FALSE),"")</f>
        <v>203-964-3466</v>
      </c>
      <c r="I176" s="62" t="str">
        <f>VLOOKUP(IFERROR(VLOOKUP(B176, Weiss!A$1:L$399,12,FALSE),"NR"), RatingsLU!A$5:B$30, 2, FALSE)</f>
        <v>NR</v>
      </c>
      <c r="J176" s="62">
        <f>VLOOKUP(I176,RatingsLU!B$5:C$30,2,)</f>
        <v>13</v>
      </c>
      <c r="K176" s="62" t="str">
        <f>VLOOKUP(IFERROR(VLOOKUP(B176, Demotech!A$3:F$400, 6,FALSE), "NR"), RatingsLU!K$5:M$30, 2, FALSE)</f>
        <v>NR</v>
      </c>
      <c r="L176" s="62">
        <f>VLOOKUP(K176,RatingsLU!L$5:M$30,2,)</f>
        <v>7</v>
      </c>
      <c r="M176" s="62" t="str">
        <f>VLOOKUP(IFERROR(VLOOKUP(B176, AMBest!A$1:L$399,3,FALSE),"NR"), RatingsLU!F$5:G$100, 2, FALSE)</f>
        <v>NR</v>
      </c>
      <c r="N176" s="62">
        <f>VLOOKUP(M176, RatingsLU!G$5:H$100, 2, FALSE)</f>
        <v>33</v>
      </c>
      <c r="O176">
        <f>IFERROR(VLOOKUP(B176, '2015q2'!A$1:C$399,3,),0)</f>
        <v>0</v>
      </c>
      <c r="P176" t="str">
        <f t="shared" si="17"/>
        <v>0</v>
      </c>
      <c r="Q176">
        <f>IFERROR(VLOOKUP(B176, '2013q4'!A$1:C$399,3,),0)</f>
        <v>0</v>
      </c>
      <c r="R176">
        <f>IFERROR(VLOOKUP(B176, '2014q1'!A$1:C$399,3,),0)</f>
        <v>0</v>
      </c>
      <c r="S176">
        <f>IFERROR(VLOOKUP(B176, '2014q2'!A$1:C$399,3,),0)</f>
        <v>0</v>
      </c>
      <c r="T176">
        <f>IFERROR(VLOOKUP(B176, '2014q3'!A$1:C$399,3,),0)</f>
        <v>0</v>
      </c>
      <c r="U176">
        <f>IFERROR(VLOOKUP(B176, '2014q1'!A$1:C$399,3,),0)</f>
        <v>0</v>
      </c>
      <c r="V176">
        <f>IFERROR(VLOOKUP(B176, '2014q2'!A$1:C$399,3,),0)</f>
        <v>0</v>
      </c>
      <c r="W176">
        <f>IFERROR(VLOOKUP(B176, '2015q2'!A$1:C$399,3,),0)</f>
        <v>0</v>
      </c>
      <c r="X176" t="str">
        <f t="shared" si="12"/>
        <v>0</v>
      </c>
      <c r="Y176">
        <f>IFERROR(VLOOKUP(B176, 'c2013q4'!A$1:E$399,4,),0) + IFERROR(VLOOKUP(B176, 'c2014q1'!A$1:E$399,4,),0) + IFERROR(VLOOKUP(B176, 'c2014q2'!A$1:E$399,4,),0) + IFERROR(VLOOKUP(B176, 'c2014q3'!A$1:E$399,4,),0) + IFERROR(VLOOKUP(B176, 'c2014q4'!A$1:E$399,4,),0)</f>
        <v>0</v>
      </c>
      <c r="Z176">
        <f>IFERROR(VLOOKUP(B176, 'c2013q4'!A$1:E$399,4,),0)</f>
        <v>0</v>
      </c>
      <c r="AA176">
        <f>IFERROR(VLOOKUP(B176, 'c2014q1'!A$1:E$399,4,),0) + IFERROR(VLOOKUP(B176, 'c2014q2'!A$1:E$399,4,),0) + IFERROR(VLOOKUP(B176, 'c2014q3'!A$1:E$399,4,),0) + IFERROR(VLOOKUP(B176, 'c2014q4'!A$1:E$399,4,),0)</f>
        <v>0</v>
      </c>
      <c r="AB176" t="str">
        <f t="shared" si="13"/>
        <v>-</v>
      </c>
      <c r="AC176" t="str">
        <f t="shared" si="14"/>
        <v/>
      </c>
      <c r="AD176" s="62">
        <f t="shared" si="15"/>
        <v>0</v>
      </c>
      <c r="AE176" t="str">
        <f t="shared" si="16"/>
        <v>f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643004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506227</v>
      </c>
    </row>
    <row r="4" spans="1:3" x14ac:dyDescent="0.25">
      <c r="A4" t="str">
        <f>VLOOKUP(B4, names!A$3:B$2402, 2,)</f>
        <v>Heritage Property &amp; Casualty Insurance Co.</v>
      </c>
      <c r="B4" t="s">
        <v>36</v>
      </c>
      <c r="C4" s="1">
        <v>217469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208871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197627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182557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177360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173627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172349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145492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140728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135322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132647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124466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109307</v>
      </c>
    </row>
    <row r="17" spans="1:3" x14ac:dyDescent="0.25">
      <c r="A17" t="str">
        <f>VLOOKUP(B17, names!A$3:B$2402, 2,)</f>
        <v>Castle Key Indemnity Co.</v>
      </c>
      <c r="B17" t="s">
        <v>49</v>
      </c>
      <c r="C17" s="1">
        <v>106737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106694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99081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97121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95249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89165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79509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76206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71657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69448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67964</v>
      </c>
    </row>
    <row r="28" spans="1:3" x14ac:dyDescent="0.25">
      <c r="A28" t="str">
        <f>VLOOKUP(B28, names!A$3:B$2402, 2,)</f>
        <v>Safe Harbor Insurance Co.</v>
      </c>
      <c r="B28" t="s">
        <v>57</v>
      </c>
      <c r="C28" s="1">
        <v>65753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63502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62378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62282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60368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57881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54574</v>
      </c>
    </row>
    <row r="35" spans="1:3" x14ac:dyDescent="0.25">
      <c r="A35" t="str">
        <f>VLOOKUP(B35, names!A$3:B$2402, 2,)</f>
        <v>Safepoint Insurance Co.</v>
      </c>
      <c r="B35" t="s">
        <v>71</v>
      </c>
      <c r="C35" s="1">
        <v>54436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53737</v>
      </c>
    </row>
    <row r="37" spans="1:3" x14ac:dyDescent="0.25">
      <c r="A37" t="str">
        <f>VLOOKUP(B37, names!A$3:B$2402, 2,)</f>
        <v>Universal Insurance Co. Of North America</v>
      </c>
      <c r="B37" t="s">
        <v>70</v>
      </c>
      <c r="C37" s="1">
        <v>53052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52129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45599</v>
      </c>
    </row>
    <row r="40" spans="1:3" x14ac:dyDescent="0.25">
      <c r="A40" t="str">
        <f>VLOOKUP(B40, names!A$3:B$2402, 2,)</f>
        <v>Capitol Preferred Insurance Co.</v>
      </c>
      <c r="B40" t="s">
        <v>74</v>
      </c>
      <c r="C40" s="1">
        <v>44294</v>
      </c>
    </row>
    <row r="41" spans="1:3" x14ac:dyDescent="0.25">
      <c r="A41" t="str">
        <f>VLOOKUP(B41, names!A$3:B$2402, 2,)</f>
        <v>Florida Farm Bureau Casualty Insurance Co.</v>
      </c>
      <c r="B41" t="s">
        <v>75</v>
      </c>
      <c r="C41" s="1">
        <v>43655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42828</v>
      </c>
    </row>
    <row r="43" spans="1:3" x14ac:dyDescent="0.25">
      <c r="A43" t="str">
        <f>VLOOKUP(B43, names!A$3:B$2402, 2,)</f>
        <v>Florida Farm Bureau General Insurance Co.</v>
      </c>
      <c r="B43" t="s">
        <v>76</v>
      </c>
      <c r="C43" s="1">
        <v>42031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37941</v>
      </c>
    </row>
    <row r="45" spans="1:3" x14ac:dyDescent="0.25">
      <c r="A45" t="str">
        <f>VLOOKUP(B45, names!A$3:B$2402, 2,)</f>
        <v>Liberty Mutual Fire Insurance Co.</v>
      </c>
      <c r="B45" t="s">
        <v>77</v>
      </c>
      <c r="C45" s="1">
        <v>37489</v>
      </c>
    </row>
    <row r="46" spans="1:3" x14ac:dyDescent="0.25">
      <c r="A46" t="str">
        <f>VLOOKUP(B46, names!A$3:B$2402, 2,)</f>
        <v>Elements Property Insurance Co.</v>
      </c>
      <c r="B46" t="s">
        <v>78</v>
      </c>
      <c r="C46" s="1">
        <v>35678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35117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33788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32295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32092</v>
      </c>
    </row>
    <row r="51" spans="1:3" x14ac:dyDescent="0.25">
      <c r="A51" t="str">
        <f>VLOOKUP(B51, names!A$3:B$2402, 2,)</f>
        <v>Mount Beacon Insurance Co.</v>
      </c>
      <c r="B51" t="s">
        <v>69</v>
      </c>
      <c r="C51" s="1">
        <v>31871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30910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30193</v>
      </c>
    </row>
    <row r="54" spans="1:3" x14ac:dyDescent="0.25">
      <c r="A54" t="str">
        <f>VLOOKUP(B54, names!A$3:B$2402, 2,)</f>
        <v>Weston Insurance Co.</v>
      </c>
      <c r="B54" t="s">
        <v>87</v>
      </c>
      <c r="C54" s="1">
        <v>28572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28528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27360</v>
      </c>
    </row>
    <row r="57" spans="1:3" x14ac:dyDescent="0.25">
      <c r="A57" t="str">
        <f>VLOOKUP(B57, names!A$3:B$2402, 2,)</f>
        <v>Prepared Insurance Co.</v>
      </c>
      <c r="B57" t="s">
        <v>82</v>
      </c>
      <c r="C57" s="1">
        <v>23908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22111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21097</v>
      </c>
    </row>
    <row r="60" spans="1:3" x14ac:dyDescent="0.25">
      <c r="A60" t="str">
        <f>VLOOKUP(B60, names!A$3:B$2402, 2,)</f>
        <v>Foremost Property And Casualty Insurance Co.</v>
      </c>
      <c r="B60" t="s">
        <v>92</v>
      </c>
      <c r="C60" s="1">
        <v>19872</v>
      </c>
    </row>
    <row r="61" spans="1:3" x14ac:dyDescent="0.25">
      <c r="A61" t="str">
        <f>VLOOKUP(B61, names!A$3:B$2402, 2,)</f>
        <v>First Floridian Auto And Home Insurance Co.</v>
      </c>
      <c r="B61" t="s">
        <v>93</v>
      </c>
      <c r="C61" s="1">
        <v>17009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15621</v>
      </c>
    </row>
    <row r="63" spans="1:3" x14ac:dyDescent="0.25">
      <c r="A63" t="str">
        <f>VLOOKUP(B63, names!A$3:B$2402, 2,)</f>
        <v>United Casualty Insurance Co. Of America</v>
      </c>
      <c r="B63" t="s">
        <v>95</v>
      </c>
      <c r="C63" s="1">
        <v>15453</v>
      </c>
    </row>
    <row r="64" spans="1:3" x14ac:dyDescent="0.25">
      <c r="A64" t="str">
        <f>VLOOKUP(B64, names!A$3:B$2402, 2,)</f>
        <v>AIG Property Casualty Co.</v>
      </c>
      <c r="B64" t="s">
        <v>97</v>
      </c>
      <c r="C64" s="1">
        <v>13937</v>
      </c>
    </row>
    <row r="65" spans="1:3" x14ac:dyDescent="0.25">
      <c r="A65" t="str">
        <f>VLOOKUP(B65, names!A$3:B$2402, 2,)</f>
        <v>First American Property &amp; Casualty Insurance Co.</v>
      </c>
      <c r="B65" t="s">
        <v>98</v>
      </c>
      <c r="C65" s="1">
        <v>13558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12218</v>
      </c>
    </row>
    <row r="67" spans="1:3" x14ac:dyDescent="0.25">
      <c r="A67" t="str">
        <f>VLOOKUP(B67, names!A$3:B$2402, 2,)</f>
        <v>Stillwater Property And Casualty Insurance Co.</v>
      </c>
      <c r="B67" t="s">
        <v>100</v>
      </c>
      <c r="C67" s="1">
        <v>9512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9438</v>
      </c>
    </row>
    <row r="69" spans="1:3" x14ac:dyDescent="0.25">
      <c r="A69" t="str">
        <f>VLOOKUP(B69, names!A$3:B$2402, 2,)</f>
        <v>Praetorian Insurance Co.</v>
      </c>
      <c r="B69" t="s">
        <v>96</v>
      </c>
      <c r="C69" s="1">
        <v>8922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8766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7229</v>
      </c>
    </row>
    <row r="72" spans="1:3" x14ac:dyDescent="0.25">
      <c r="A72" t="str">
        <f>VLOOKUP(B72, names!A$3:B$2402, 2,)</f>
        <v>Fireman's Fund Insurance Co.</v>
      </c>
      <c r="B72" t="s">
        <v>104</v>
      </c>
      <c r="C72" s="1">
        <v>7009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6363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6255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5862</v>
      </c>
    </row>
    <row r="76" spans="1:3" x14ac:dyDescent="0.25">
      <c r="A76" t="str">
        <f>VLOOKUP(B76, names!A$3:B$2402, 2,)</f>
        <v>American Colonial Insurance Co.</v>
      </c>
      <c r="B76" t="s">
        <v>109</v>
      </c>
      <c r="C76" s="1">
        <v>4694</v>
      </c>
    </row>
    <row r="77" spans="1:3" x14ac:dyDescent="0.25">
      <c r="A77" t="str">
        <f>VLOOKUP(B77, names!A$3:B$2402, 2,)</f>
        <v>New Hampshire Insurance Co.</v>
      </c>
      <c r="B77" t="s">
        <v>110</v>
      </c>
      <c r="C77" s="1">
        <v>4423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4335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3764</v>
      </c>
    </row>
    <row r="80" spans="1:3" x14ac:dyDescent="0.25">
      <c r="A80" t="str">
        <f>VLOOKUP(B80, names!A$3:B$2402, 2,)</f>
        <v>Cincinnati Insurance Co.</v>
      </c>
      <c r="B80" t="s">
        <v>124</v>
      </c>
      <c r="C80" s="1">
        <v>3126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3093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2968</v>
      </c>
    </row>
    <row r="83" spans="1:3" x14ac:dyDescent="0.25">
      <c r="A83" t="str">
        <f>VLOOKUP(B83, names!A$3:B$2402, 2,)</f>
        <v>ASI Home Insurance Corp.</v>
      </c>
      <c r="B83" t="s">
        <v>120</v>
      </c>
      <c r="C83" s="1">
        <v>2797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2422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2383</v>
      </c>
    </row>
    <row r="86" spans="1:3" x14ac:dyDescent="0.25">
      <c r="A86" t="e">
        <f>VLOOKUP(B86, names!A$3:B$2402, 2,)</f>
        <v>#N/A</v>
      </c>
      <c r="B86" t="s">
        <v>385</v>
      </c>
      <c r="C86" s="1">
        <v>2201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2163</v>
      </c>
    </row>
    <row r="88" spans="1:3" x14ac:dyDescent="0.25">
      <c r="A88" t="str">
        <f>VLOOKUP(B88, names!A$3:B$2402, 2,)</f>
        <v>Electric Insurance Co.</v>
      </c>
      <c r="B88" t="s">
        <v>121</v>
      </c>
      <c r="C88" s="1">
        <v>1980</v>
      </c>
    </row>
    <row r="89" spans="1:3" x14ac:dyDescent="0.25">
      <c r="A89" t="str">
        <f>VLOOKUP(B89, names!A$3:B$2402, 2,)</f>
        <v>Teachers Insurance Co.</v>
      </c>
      <c r="B89" t="s">
        <v>137</v>
      </c>
      <c r="C89" s="1">
        <v>1871</v>
      </c>
    </row>
    <row r="90" spans="1:3" x14ac:dyDescent="0.25">
      <c r="A90" t="str">
        <f>VLOOKUP(B90, names!A$3:B$2402, 2,)</f>
        <v>Travelers Indemnity Co. Of America</v>
      </c>
      <c r="B90" t="s">
        <v>123</v>
      </c>
      <c r="C90" s="1">
        <v>1531</v>
      </c>
    </row>
    <row r="91" spans="1:3" x14ac:dyDescent="0.25">
      <c r="A91" t="str">
        <f>VLOOKUP(B91, names!A$3:B$2402, 2,)</f>
        <v>Merastar Insurance Co.</v>
      </c>
      <c r="B91" t="s">
        <v>127</v>
      </c>
      <c r="C91" s="1">
        <v>1363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1289</v>
      </c>
    </row>
    <row r="93" spans="1:3" x14ac:dyDescent="0.25">
      <c r="A93" t="str">
        <f>VLOOKUP(B93, names!A$3:B$2402, 2,)</f>
        <v>QBE Insurance Corp.</v>
      </c>
      <c r="B93" t="s">
        <v>126</v>
      </c>
      <c r="C93" s="1">
        <v>1067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 s="1">
        <v>1011</v>
      </c>
    </row>
    <row r="95" spans="1:3" x14ac:dyDescent="0.25">
      <c r="A95" t="str">
        <f>VLOOKUP(B95, names!A$3:B$2402, 2,)</f>
        <v>American Home Assurance Co.</v>
      </c>
      <c r="B95" t="s">
        <v>128</v>
      </c>
      <c r="C95">
        <v>896</v>
      </c>
    </row>
    <row r="96" spans="1:3" x14ac:dyDescent="0.25">
      <c r="A96" t="str">
        <f>VLOOKUP(B96, names!A$3:B$2402, 2,)</f>
        <v>Aegis Security Insurance Co.</v>
      </c>
      <c r="B96" t="s">
        <v>129</v>
      </c>
      <c r="C96">
        <v>839</v>
      </c>
    </row>
    <row r="97" spans="1:3" x14ac:dyDescent="0.25">
      <c r="A97" t="str">
        <f>VLOOKUP(B97, names!A$3:B$2402, 2,)</f>
        <v>United Fire And Casualty Co.</v>
      </c>
      <c r="B97" t="s">
        <v>130</v>
      </c>
      <c r="C97">
        <v>804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622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616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576</v>
      </c>
    </row>
    <row r="101" spans="1:3" x14ac:dyDescent="0.25">
      <c r="A101" t="str">
        <f>VLOOKUP(B101, names!A$3:B$2402, 2,)</f>
        <v>Great American Assurance Co.</v>
      </c>
      <c r="B101" t="s">
        <v>133</v>
      </c>
      <c r="C101">
        <v>556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519</v>
      </c>
    </row>
    <row r="103" spans="1:3" x14ac:dyDescent="0.25">
      <c r="A103" t="str">
        <f>VLOOKUP(B103, names!A$3:B$2402, 2,)</f>
        <v>Addison Insurance Co.</v>
      </c>
      <c r="B103" t="s">
        <v>136</v>
      </c>
      <c r="C103">
        <v>503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443</v>
      </c>
    </row>
    <row r="105" spans="1:3" x14ac:dyDescent="0.25">
      <c r="A105" t="str">
        <f>VLOOKUP(B105, names!A$3:B$2402, 2,)</f>
        <v>Homesite Insurance Co.</v>
      </c>
      <c r="B105" t="s">
        <v>107</v>
      </c>
      <c r="C105">
        <v>424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344</v>
      </c>
    </row>
    <row r="107" spans="1:3" x14ac:dyDescent="0.25">
      <c r="A107" t="str">
        <f>VLOOKUP(B107, names!A$3:B$2402, 2,)</f>
        <v>Great American Insurance Co. Of New York</v>
      </c>
      <c r="B107" t="s">
        <v>140</v>
      </c>
      <c r="C107">
        <v>284</v>
      </c>
    </row>
    <row r="108" spans="1:3" x14ac:dyDescent="0.25">
      <c r="A108" t="str">
        <f>VLOOKUP(B108, names!A$3:B$2402, 2,)</f>
        <v>Associated Indemnity Corp.</v>
      </c>
      <c r="B108" t="s">
        <v>141</v>
      </c>
      <c r="C108">
        <v>255</v>
      </c>
    </row>
    <row r="109" spans="1:3" x14ac:dyDescent="0.25">
      <c r="A109" t="str">
        <f>VLOOKUP(B109, names!A$3:B$2402, 2,)</f>
        <v>Service Insurance Co.</v>
      </c>
      <c r="B109" t="s">
        <v>142</v>
      </c>
      <c r="C109">
        <v>237</v>
      </c>
    </row>
    <row r="110" spans="1:3" x14ac:dyDescent="0.25">
      <c r="A110" t="str">
        <f>VLOOKUP(B110, names!A$3:B$2402, 2,)</f>
        <v>Hartford Casualty Insurance Co.</v>
      </c>
      <c r="B110" t="s">
        <v>143</v>
      </c>
      <c r="C110">
        <v>229</v>
      </c>
    </row>
    <row r="111" spans="1:3" x14ac:dyDescent="0.25">
      <c r="A111" t="str">
        <f>VLOOKUP(B111, names!A$3:B$2402, 2,)</f>
        <v>Indemnity Insurance Co. Of North America</v>
      </c>
      <c r="B111" t="s">
        <v>145</v>
      </c>
      <c r="C111">
        <v>220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209</v>
      </c>
    </row>
    <row r="113" spans="1:3" x14ac:dyDescent="0.25">
      <c r="A113" t="str">
        <f>VLOOKUP(B113, names!A$3:B$2402, 2,)</f>
        <v>Pacific Indemnity Co.</v>
      </c>
      <c r="B113" t="s">
        <v>148</v>
      </c>
      <c r="C113">
        <v>176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174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172</v>
      </c>
    </row>
    <row r="116" spans="1:3" x14ac:dyDescent="0.25">
      <c r="A116" t="str">
        <f>VLOOKUP(B116, names!A$3:B$2402, 2,)</f>
        <v>Guideone Mutual Insurance Co.</v>
      </c>
      <c r="B116" t="s">
        <v>151</v>
      </c>
      <c r="C116">
        <v>163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152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Travelers Indemnity Co.</v>
      </c>
      <c r="B119" t="s">
        <v>152</v>
      </c>
      <c r="C119">
        <v>131</v>
      </c>
    </row>
    <row r="120" spans="1:3" x14ac:dyDescent="0.25">
      <c r="A120" t="str">
        <f>VLOOKUP(B120, names!A$3:B$2402, 2,)</f>
        <v>Westfield Insurance Co.</v>
      </c>
      <c r="B120" t="s">
        <v>154</v>
      </c>
      <c r="C120">
        <v>116</v>
      </c>
    </row>
    <row r="121" spans="1:3" x14ac:dyDescent="0.25">
      <c r="A121" t="str">
        <f>VLOOKUP(B121, names!A$3:B$2402, 2,)</f>
        <v>Horace Mann Insurance Co.</v>
      </c>
      <c r="B121" t="s">
        <v>202</v>
      </c>
      <c r="C121">
        <v>99</v>
      </c>
    </row>
    <row r="122" spans="1:3" x14ac:dyDescent="0.25">
      <c r="A122" t="str">
        <f>VLOOKUP(B122, names!A$3:B$2402, 2,)</f>
        <v>Travelers Indemnity Co. Of Connecticut</v>
      </c>
      <c r="B122" t="s">
        <v>156</v>
      </c>
      <c r="C122">
        <v>95</v>
      </c>
    </row>
    <row r="123" spans="1:3" x14ac:dyDescent="0.25">
      <c r="A123" t="str">
        <f>VLOOKUP(B123, names!A$3:B$2402, 2,)</f>
        <v>American States Insurance Co.</v>
      </c>
      <c r="B123" t="s">
        <v>155</v>
      </c>
      <c r="C123">
        <v>86</v>
      </c>
    </row>
    <row r="124" spans="1:3" x14ac:dyDescent="0.25">
      <c r="A124" t="str">
        <f>VLOOKUP(B124, names!A$3:B$2402, 2,)</f>
        <v>Edison Insurance Co.</v>
      </c>
      <c r="B124" t="s">
        <v>115</v>
      </c>
      <c r="C124">
        <v>79</v>
      </c>
    </row>
    <row r="125" spans="1:3" x14ac:dyDescent="0.25">
      <c r="A125" t="str">
        <f>VLOOKUP(B125, names!A$3:B$2402, 2,)</f>
        <v>Hartford Underwriters Insurance Co.</v>
      </c>
      <c r="B125" t="s">
        <v>157</v>
      </c>
      <c r="C125">
        <v>75</v>
      </c>
    </row>
    <row r="126" spans="1:3" x14ac:dyDescent="0.25">
      <c r="A126" t="str">
        <f>VLOOKUP(B126, names!A$3:B$2402, 2,)</f>
        <v>Vigilant Insurance Co.</v>
      </c>
      <c r="B126" t="s">
        <v>158</v>
      </c>
      <c r="C126">
        <v>75</v>
      </c>
    </row>
    <row r="127" spans="1:3" x14ac:dyDescent="0.25">
      <c r="A127" t="str">
        <f>VLOOKUP(B127, names!A$3:B$2402, 2,)</f>
        <v>Travelers Property Casualty Co. Of America</v>
      </c>
      <c r="B127" t="s">
        <v>160</v>
      </c>
      <c r="C127">
        <v>67</v>
      </c>
    </row>
    <row r="128" spans="1:3" x14ac:dyDescent="0.25">
      <c r="A128" t="str">
        <f>VLOOKUP(B128, names!A$3:B$2402, 2,)</f>
        <v>Granada Insurance Co.</v>
      </c>
      <c r="B128" t="s">
        <v>161</v>
      </c>
      <c r="C128">
        <v>60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56</v>
      </c>
    </row>
    <row r="130" spans="1:3" x14ac:dyDescent="0.25">
      <c r="A130" t="str">
        <f>VLOOKUP(B130, names!A$3:B$2402, 2,)</f>
        <v>Centauri Specialty Insurance Co.</v>
      </c>
      <c r="B130" t="s">
        <v>119</v>
      </c>
      <c r="C130">
        <v>48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46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40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33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19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Guideone America Insurance Co.</v>
      </c>
      <c r="B141" t="s">
        <v>175</v>
      </c>
      <c r="C141">
        <v>14</v>
      </c>
    </row>
    <row r="142" spans="1:3" x14ac:dyDescent="0.25">
      <c r="A142" t="str">
        <f>VLOOKUP(B142, names!A$3:B$2402, 2,)</f>
        <v>General Insurance Co. Of America</v>
      </c>
      <c r="B142" t="s">
        <v>176</v>
      </c>
      <c r="C142">
        <v>13</v>
      </c>
    </row>
    <row r="143" spans="1:3" x14ac:dyDescent="0.25">
      <c r="A143" t="str">
        <f>VLOOKUP(B143, names!A$3:B$2402, 2,)</f>
        <v>Arch Insurance Co.</v>
      </c>
      <c r="B143" t="s">
        <v>173</v>
      </c>
      <c r="C143">
        <v>10</v>
      </c>
    </row>
    <row r="144" spans="1:3" x14ac:dyDescent="0.25">
      <c r="A144" t="str">
        <f>VLOOKUP(B144, names!A$3:B$2402, 2,)</f>
        <v>State National Insurance Co.</v>
      </c>
      <c r="B144" t="s">
        <v>171</v>
      </c>
      <c r="C144">
        <v>9</v>
      </c>
    </row>
    <row r="145" spans="1:3" x14ac:dyDescent="0.25">
      <c r="A145" t="str">
        <f>VLOOKUP(B145, names!A$3:B$2402, 2,)</f>
        <v>American Casualty Co. Of Reading, Pennsylvania</v>
      </c>
      <c r="B145" t="s">
        <v>178</v>
      </c>
      <c r="C145">
        <v>8</v>
      </c>
    </row>
    <row r="146" spans="1:3" x14ac:dyDescent="0.25">
      <c r="A146">
        <f>VLOOKUP(B146, names!A$3:B$2402, 2,)</f>
        <v>0</v>
      </c>
      <c r="B146" t="s">
        <v>387</v>
      </c>
      <c r="C146">
        <v>8</v>
      </c>
    </row>
    <row r="147" spans="1:3" x14ac:dyDescent="0.25">
      <c r="A147" t="e">
        <f>VLOOKUP(B147, names!A$3:B$2402, 2,)</f>
        <v>#N/A</v>
      </c>
      <c r="B147" t="s">
        <v>388</v>
      </c>
      <c r="C147">
        <v>7</v>
      </c>
    </row>
    <row r="148" spans="1:3" x14ac:dyDescent="0.25">
      <c r="A148" t="str">
        <f>VLOOKUP(B148, names!A$3:B$2402, 2,)</f>
        <v>American Alternative Insurance Corp.</v>
      </c>
      <c r="B148" t="s">
        <v>177</v>
      </c>
      <c r="C148">
        <v>6</v>
      </c>
    </row>
    <row r="149" spans="1:3" x14ac:dyDescent="0.25">
      <c r="A149" t="str">
        <f>VLOOKUP(B149, names!A$3:B$2402, 2,)</f>
        <v>Hanover American Insurance Co. (The)</v>
      </c>
      <c r="B149" t="s">
        <v>181</v>
      </c>
      <c r="C149">
        <v>6</v>
      </c>
    </row>
    <row r="150" spans="1:3" x14ac:dyDescent="0.25">
      <c r="A150" t="str">
        <f>VLOOKUP(B150, names!A$3:B$2402, 2,)</f>
        <v>Ace American Insurance Co.</v>
      </c>
      <c r="B150" t="s">
        <v>180</v>
      </c>
      <c r="C150">
        <v>5</v>
      </c>
    </row>
    <row r="151" spans="1:3" x14ac:dyDescent="0.25">
      <c r="A151" t="str">
        <f>VLOOKUP(B151, names!A$3:B$2402, 2,)</f>
        <v>American Agri-Business Insurance Co.</v>
      </c>
      <c r="B151" t="s">
        <v>187</v>
      </c>
      <c r="C151">
        <v>5</v>
      </c>
    </row>
    <row r="152" spans="1:3" x14ac:dyDescent="0.25">
      <c r="A152" t="str">
        <f>VLOOKUP(B152, names!A$3:B$2402, 2,)</f>
        <v>National Fire Insurance Co. Of Hartford</v>
      </c>
      <c r="B152" t="s">
        <v>182</v>
      </c>
      <c r="C152">
        <v>5</v>
      </c>
    </row>
    <row r="153" spans="1:3" x14ac:dyDescent="0.25">
      <c r="A153" t="str">
        <f>VLOOKUP(B153, names!A$3:B$2402, 2,)</f>
        <v>Selective Insurance Co. Of The Southeast</v>
      </c>
      <c r="B153" t="s">
        <v>179</v>
      </c>
      <c r="C153">
        <v>5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4</v>
      </c>
    </row>
    <row r="155" spans="1:3" x14ac:dyDescent="0.25">
      <c r="A155" t="str">
        <f>VLOOKUP(B155, names!A$3:B$2402, 2,)</f>
        <v>Twin City Fire Insurance Co.</v>
      </c>
      <c r="B155" t="s">
        <v>184</v>
      </c>
      <c r="C155">
        <v>4</v>
      </c>
    </row>
    <row r="156" spans="1:3" x14ac:dyDescent="0.25">
      <c r="A156" t="str">
        <f>VLOOKUP(B156, names!A$3:B$2402, 2,)</f>
        <v>American Economy Insurance Co.</v>
      </c>
      <c r="B156" t="s">
        <v>188</v>
      </c>
      <c r="C156">
        <v>3</v>
      </c>
    </row>
    <row r="157" spans="1:3" x14ac:dyDescent="0.25">
      <c r="A157" t="str">
        <f>VLOOKUP(B157, names!A$3:B$2402, 2,)</f>
        <v>Continental Insurance Co.</v>
      </c>
      <c r="B157" t="s">
        <v>190</v>
      </c>
      <c r="C157">
        <v>3</v>
      </c>
    </row>
    <row r="158" spans="1:3" x14ac:dyDescent="0.25">
      <c r="A158" t="str">
        <f>VLOOKUP(B158, names!A$3:B$2402, 2,)</f>
        <v>Ohio Security Insurance Co.</v>
      </c>
      <c r="B158" t="s">
        <v>186</v>
      </c>
      <c r="C158">
        <v>3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Mitsui Sumitomo Insurance Co. Of America</v>
      </c>
      <c r="B160" t="s">
        <v>185</v>
      </c>
      <c r="C160">
        <v>2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2</v>
      </c>
    </row>
    <row r="162" spans="1:3" x14ac:dyDescent="0.25">
      <c r="A162" t="str">
        <f>VLOOKUP(B162, names!A$3:B$2402, 2,)</f>
        <v>Zurich American Insurance Co.</v>
      </c>
      <c r="B162" t="s">
        <v>192</v>
      </c>
      <c r="C162">
        <v>2</v>
      </c>
    </row>
    <row r="163" spans="1:3" x14ac:dyDescent="0.25">
      <c r="A163" t="str">
        <f>VLOOKUP(B163, names!A$3:B$2402, 2,)</f>
        <v>Allianz Global Risks Us Insurance Co.</v>
      </c>
      <c r="B163" t="s">
        <v>193</v>
      </c>
      <c r="C163">
        <v>1</v>
      </c>
    </row>
    <row r="164" spans="1:3" x14ac:dyDescent="0.25">
      <c r="A164" t="str">
        <f>VLOOKUP(B164, names!A$3:B$2402, 2,)</f>
        <v>Employers Insurance Co. Of Wausau</v>
      </c>
      <c r="B164" t="s">
        <v>194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Valley Forge Insurance Co.</v>
      </c>
      <c r="B166" t="s">
        <v>191</v>
      </c>
      <c r="C166">
        <v>1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 t="e">
        <f>VLOOKUP(B169, names!A$3:B$2402, 2,)</f>
        <v>#N/A</v>
      </c>
      <c r="B169" t="s">
        <v>390</v>
      </c>
      <c r="C169">
        <v>0</v>
      </c>
    </row>
    <row r="170" spans="1:3" x14ac:dyDescent="0.25">
      <c r="A170" t="str">
        <f>VLOOKUP(B170, names!A$3:B$2402, 2,)</f>
        <v>National Surety Corp.</v>
      </c>
      <c r="B170" t="s">
        <v>203</v>
      </c>
      <c r="C17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910154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500503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192131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192058</v>
      </c>
    </row>
    <row r="6" spans="1:3" x14ac:dyDescent="0.25">
      <c r="A6" t="str">
        <f>VLOOKUP(B6, names!A$3:B$2402, 2,)</f>
        <v>Heritage Property &amp; Casualty Insurance Co.</v>
      </c>
      <c r="B6" t="s">
        <v>36</v>
      </c>
      <c r="C6" s="1">
        <v>173512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173166</v>
      </c>
    </row>
    <row r="8" spans="1:3" x14ac:dyDescent="0.25">
      <c r="A8" t="str">
        <f>VLOOKUP(B8, names!A$3:B$2402, 2,)</f>
        <v>Federated National Insurance Co.</v>
      </c>
      <c r="B8" t="s">
        <v>37</v>
      </c>
      <c r="C8" s="1">
        <v>167597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156696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147737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144341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139242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134584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132790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124834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107771</v>
      </c>
    </row>
    <row r="17" spans="1:3" x14ac:dyDescent="0.25">
      <c r="A17" t="str">
        <f>VLOOKUP(B17, names!A$3:B$2402, 2,)</f>
        <v>ASI Preferred Insurance Corp.</v>
      </c>
      <c r="B17" t="s">
        <v>47</v>
      </c>
      <c r="C17" s="1">
        <v>107695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106217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98566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95893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90905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78869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76276</v>
      </c>
    </row>
    <row r="24" spans="1:3" x14ac:dyDescent="0.25">
      <c r="A24" t="str">
        <f>VLOOKUP(B24, names!A$3:B$2402, 2,)</f>
        <v>Cypress Property &amp; Casualty Insurance Co.</v>
      </c>
      <c r="B24" t="s">
        <v>59</v>
      </c>
      <c r="C24" s="1">
        <v>69349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68922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67530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66373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64368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64034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61672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61593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61164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57249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53942</v>
      </c>
    </row>
    <row r="35" spans="1:3" x14ac:dyDescent="0.25">
      <c r="A35" t="str">
        <f>VLOOKUP(B35, names!A$3:B$2402, 2,)</f>
        <v>American Traditions Insurance Co.</v>
      </c>
      <c r="B35" t="s">
        <v>68</v>
      </c>
      <c r="C35" s="1">
        <v>53316</v>
      </c>
    </row>
    <row r="36" spans="1:3" x14ac:dyDescent="0.25">
      <c r="A36" t="str">
        <f>VLOOKUP(B36, names!A$3:B$2402, 2,)</f>
        <v>Universal Insurance Co. Of North America</v>
      </c>
      <c r="B36" t="s">
        <v>70</v>
      </c>
      <c r="C36" s="1">
        <v>51751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51243</v>
      </c>
    </row>
    <row r="38" spans="1:3" x14ac:dyDescent="0.25">
      <c r="A38" t="str">
        <f>VLOOKUP(B38, names!A$3:B$2402, 2,)</f>
        <v>Omega Insurance Co.</v>
      </c>
      <c r="B38" t="s">
        <v>72</v>
      </c>
      <c r="C38" s="1">
        <v>44494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43975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42206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41860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41434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38387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37296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35320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34360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33757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31977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31019</v>
      </c>
    </row>
    <row r="50" spans="1:3" x14ac:dyDescent="0.25">
      <c r="A50" t="str">
        <f>VLOOKUP(B50, names!A$3:B$2402, 2,)</f>
        <v>Fidelity Fire &amp; Casualty Co.</v>
      </c>
      <c r="B50" t="s">
        <v>200</v>
      </c>
      <c r="C50" s="1">
        <v>29966</v>
      </c>
    </row>
    <row r="51" spans="1:3" x14ac:dyDescent="0.25">
      <c r="A51" t="str">
        <f>VLOOKUP(B51, names!A$3:B$2402, 2,)</f>
        <v>Hartford Insurance Co. Of The Midwest</v>
      </c>
      <c r="B51" t="s">
        <v>86</v>
      </c>
      <c r="C51" s="1">
        <v>29481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27877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26550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22488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22118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21154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20438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17343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15814</v>
      </c>
    </row>
    <row r="60" spans="1:3" x14ac:dyDescent="0.25">
      <c r="A60" t="str">
        <f>VLOOKUP(B60, names!A$3:B$2402, 2,)</f>
        <v>United Casualty Insurance Co. Of America</v>
      </c>
      <c r="B60" t="s">
        <v>95</v>
      </c>
      <c r="C60" s="1">
        <v>15757</v>
      </c>
    </row>
    <row r="61" spans="1:3" x14ac:dyDescent="0.25">
      <c r="A61" t="str">
        <f>VLOOKUP(B61, names!A$3:B$2402, 2,)</f>
        <v>Weston Insurance Co.</v>
      </c>
      <c r="B61" t="s">
        <v>87</v>
      </c>
      <c r="C61" s="1">
        <v>15479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13764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13664</v>
      </c>
    </row>
    <row r="64" spans="1:3" x14ac:dyDescent="0.25">
      <c r="A64" t="str">
        <f>VLOOKUP(B64, names!A$3:B$2402, 2,)</f>
        <v>USAA General Indemnity Co.</v>
      </c>
      <c r="B64" t="s">
        <v>94</v>
      </c>
      <c r="C64" s="1">
        <v>10717</v>
      </c>
    </row>
    <row r="65" spans="1:3" x14ac:dyDescent="0.25">
      <c r="A65" t="str">
        <f>VLOOKUP(B65, names!A$3:B$2402, 2,)</f>
        <v>Avatar Property &amp; Casualty Insurance Co.</v>
      </c>
      <c r="B65" t="s">
        <v>91</v>
      </c>
      <c r="C65" s="1">
        <v>10684</v>
      </c>
    </row>
    <row r="66" spans="1:3" x14ac:dyDescent="0.25">
      <c r="A66" t="str">
        <f>VLOOKUP(B66, names!A$3:B$2402, 2,)</f>
        <v>Stillwater Property And Casualty Insurance Co.</v>
      </c>
      <c r="B66" t="s">
        <v>100</v>
      </c>
      <c r="C66" s="1">
        <v>9727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9609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8696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7238</v>
      </c>
    </row>
    <row r="70" spans="1:3" x14ac:dyDescent="0.25">
      <c r="A70" t="str">
        <f>VLOOKUP(B70, names!A$3:B$2402, 2,)</f>
        <v>Praetorian Insurance Co.</v>
      </c>
      <c r="B70" t="s">
        <v>96</v>
      </c>
      <c r="C70" s="1">
        <v>7196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7094</v>
      </c>
    </row>
    <row r="72" spans="1:3" x14ac:dyDescent="0.25">
      <c r="A72" t="str">
        <f>VLOOKUP(B72, names!A$3:B$2402, 2,)</f>
        <v>American Southern Home Insurance Co.</v>
      </c>
      <c r="B72" t="s">
        <v>105</v>
      </c>
      <c r="C72" s="1">
        <v>6579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6005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5989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4477</v>
      </c>
    </row>
    <row r="76" spans="1:3" x14ac:dyDescent="0.25">
      <c r="A76" t="str">
        <f>VLOOKUP(B76, names!A$3:B$2402, 2,)</f>
        <v>Cincinnati Insurance Co.</v>
      </c>
      <c r="B76" t="s">
        <v>124</v>
      </c>
      <c r="C76" s="1">
        <v>4349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4294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3833</v>
      </c>
    </row>
    <row r="79" spans="1:3" x14ac:dyDescent="0.25">
      <c r="A79" t="str">
        <f>VLOOKUP(B79, names!A$3:B$2402, 2,)</f>
        <v>American Automobile Insurance Co.</v>
      </c>
      <c r="B79" t="s">
        <v>113</v>
      </c>
      <c r="C79" s="1">
        <v>2986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2907</v>
      </c>
    </row>
    <row r="81" spans="1:3" x14ac:dyDescent="0.25">
      <c r="A81" t="str">
        <f>VLOOKUP(B81, names!A$3:B$2402, 2,)</f>
        <v>Teachers Insurance Co.</v>
      </c>
      <c r="B81" t="s">
        <v>137</v>
      </c>
      <c r="C81" s="1">
        <v>2715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2431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2421</v>
      </c>
    </row>
    <row r="84" spans="1:3" x14ac:dyDescent="0.25">
      <c r="A84" t="e">
        <f>VLOOKUP(B84, names!A$3:B$2402, 2,)</f>
        <v>#N/A</v>
      </c>
      <c r="B84" t="s">
        <v>385</v>
      </c>
      <c r="C84" s="1">
        <v>2244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2208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1999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1709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1573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1313</v>
      </c>
    </row>
    <row r="90" spans="1:3" x14ac:dyDescent="0.25">
      <c r="A90" t="str">
        <f>VLOOKUP(B90, names!A$3:B$2402, 2,)</f>
        <v>Response Insurance Co.</v>
      </c>
      <c r="B90" t="s">
        <v>112</v>
      </c>
      <c r="C90" s="1">
        <v>1281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1076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1016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939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822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820</v>
      </c>
    </row>
    <row r="96" spans="1:3" x14ac:dyDescent="0.25">
      <c r="A96" t="str">
        <f>VLOOKUP(B96, names!A$3:B$2402, 2,)</f>
        <v>Great American Insurance Co.</v>
      </c>
      <c r="B96" t="s">
        <v>131</v>
      </c>
      <c r="C96">
        <v>647</v>
      </c>
    </row>
    <row r="97" spans="1:3" x14ac:dyDescent="0.25">
      <c r="A97" t="str">
        <f>VLOOKUP(B97, names!A$3:B$2402, 2,)</f>
        <v>American Platinum Property And Casualty Insurance Co.</v>
      </c>
      <c r="B97" t="s">
        <v>132</v>
      </c>
      <c r="C97">
        <v>643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596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522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519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507</v>
      </c>
    </row>
    <row r="102" spans="1:3" x14ac:dyDescent="0.25">
      <c r="A102" t="str">
        <f>VLOOKUP(B102, names!A$3:B$2402, 2,)</f>
        <v>First National Insurance Co. Of America</v>
      </c>
      <c r="B102" t="s">
        <v>138</v>
      </c>
      <c r="C102">
        <v>454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347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269</v>
      </c>
    </row>
    <row r="105" spans="1:3" x14ac:dyDescent="0.25">
      <c r="A105" t="str">
        <f>VLOOKUP(B105, names!A$3:B$2402, 2,)</f>
        <v>Great American Insurance Co. Of New York</v>
      </c>
      <c r="B105" t="s">
        <v>140</v>
      </c>
      <c r="C105">
        <v>266</v>
      </c>
    </row>
    <row r="106" spans="1:3" x14ac:dyDescent="0.25">
      <c r="A106" t="str">
        <f>VLOOKUP(B106, names!A$3:B$2402, 2,)</f>
        <v>Horace Mann Insurance Co.</v>
      </c>
      <c r="B106" t="s">
        <v>202</v>
      </c>
      <c r="C106">
        <v>259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242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233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228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195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181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Cincinnati Indemnity Co.</v>
      </c>
      <c r="B113" t="s">
        <v>146</v>
      </c>
      <c r="C113">
        <v>163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163</v>
      </c>
    </row>
    <row r="115" spans="1:3" x14ac:dyDescent="0.25">
      <c r="A115" t="str">
        <f>VLOOKUP(B115, names!A$3:B$2402, 2,)</f>
        <v>Charter Oak Fire Insurance Co.</v>
      </c>
      <c r="B115" t="s">
        <v>149</v>
      </c>
      <c r="C115">
        <v>156</v>
      </c>
    </row>
    <row r="116" spans="1:3" x14ac:dyDescent="0.25">
      <c r="A116" t="str">
        <f>VLOOKUP(B116, names!A$3:B$2402, 2,)</f>
        <v>Travelers Indemnity Co.</v>
      </c>
      <c r="B116" t="s">
        <v>152</v>
      </c>
      <c r="C116">
        <v>132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131</v>
      </c>
    </row>
    <row r="118" spans="1:3" x14ac:dyDescent="0.25">
      <c r="A118" t="str">
        <f>VLOOKUP(B118, names!A$3:B$2402, 2,)</f>
        <v>Westfield Insurance Co.</v>
      </c>
      <c r="B118" t="s">
        <v>154</v>
      </c>
      <c r="C118">
        <v>120</v>
      </c>
    </row>
    <row r="119" spans="1:3" x14ac:dyDescent="0.25">
      <c r="A119" t="str">
        <f>VLOOKUP(B119, names!A$3:B$2402, 2,)</f>
        <v>Travelers Indemnity Co. Of Connecticut</v>
      </c>
      <c r="B119" t="s">
        <v>156</v>
      </c>
      <c r="C119">
        <v>103</v>
      </c>
    </row>
    <row r="120" spans="1:3" x14ac:dyDescent="0.25">
      <c r="A120" t="str">
        <f>VLOOKUP(B120, names!A$3:B$2402, 2,)</f>
        <v>American States Insurance Co.</v>
      </c>
      <c r="B120" t="s">
        <v>155</v>
      </c>
      <c r="C120">
        <v>92</v>
      </c>
    </row>
    <row r="121" spans="1:3" x14ac:dyDescent="0.25">
      <c r="A121" t="str">
        <f>VLOOKUP(B121, names!A$3:B$2402, 2,)</f>
        <v>Vigilant Insurance Co.</v>
      </c>
      <c r="B121" t="s">
        <v>158</v>
      </c>
      <c r="C121">
        <v>79</v>
      </c>
    </row>
    <row r="122" spans="1:3" x14ac:dyDescent="0.25">
      <c r="A122" t="str">
        <f>VLOOKUP(B122, names!A$3:B$2402, 2,)</f>
        <v>Hartford Underwriters Insurance Co.</v>
      </c>
      <c r="B122" t="s">
        <v>157</v>
      </c>
      <c r="C122">
        <v>77</v>
      </c>
    </row>
    <row r="123" spans="1:3" x14ac:dyDescent="0.25">
      <c r="A123" t="str">
        <f>VLOOKUP(B123, names!A$3:B$2402, 2,)</f>
        <v>Travelers Property Casualty Co. Of America</v>
      </c>
      <c r="B123" t="s">
        <v>160</v>
      </c>
      <c r="C123">
        <v>65</v>
      </c>
    </row>
    <row r="124" spans="1:3" x14ac:dyDescent="0.25">
      <c r="A124" t="str">
        <f>VLOOKUP(B124, names!A$3:B$2402, 2,)</f>
        <v>Granada Insurance Co.</v>
      </c>
      <c r="B124" t="s">
        <v>161</v>
      </c>
      <c r="C124">
        <v>61</v>
      </c>
    </row>
    <row r="125" spans="1:3" x14ac:dyDescent="0.25">
      <c r="A125" t="str">
        <f>VLOOKUP(B125, names!A$3:B$2402, 2,)</f>
        <v>Guideone Specialty Mutual Insurance Co.</v>
      </c>
      <c r="B125" t="s">
        <v>162</v>
      </c>
      <c r="C125">
        <v>46</v>
      </c>
    </row>
    <row r="126" spans="1:3" x14ac:dyDescent="0.25">
      <c r="A126" t="str">
        <f>VLOOKUP(B126, names!A$3:B$2402, 2,)</f>
        <v>National Trust Insurance Co.</v>
      </c>
      <c r="B126" t="s">
        <v>159</v>
      </c>
      <c r="C126">
        <v>45</v>
      </c>
    </row>
    <row r="127" spans="1:3" x14ac:dyDescent="0.25">
      <c r="A127" t="str">
        <f>VLOOKUP(B127, names!A$3:B$2402, 2,)</f>
        <v>Markel Insurance Co.</v>
      </c>
      <c r="B127" t="s">
        <v>164</v>
      </c>
      <c r="C127">
        <v>40</v>
      </c>
    </row>
    <row r="128" spans="1:3" x14ac:dyDescent="0.25">
      <c r="A128" t="str">
        <f>VLOOKUP(B128, names!A$3:B$2402, 2,)</f>
        <v>Hartford Fire Insurance Co.</v>
      </c>
      <c r="B128" t="s">
        <v>163</v>
      </c>
      <c r="C128">
        <v>36</v>
      </c>
    </row>
    <row r="129" spans="1:3" x14ac:dyDescent="0.25">
      <c r="A129" t="str">
        <f>VLOOKUP(B129, names!A$3:B$2402, 2,)</f>
        <v>Continental Casualty Co.</v>
      </c>
      <c r="B129" t="s">
        <v>174</v>
      </c>
      <c r="C129">
        <v>35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34</v>
      </c>
    </row>
    <row r="131" spans="1:3" x14ac:dyDescent="0.25">
      <c r="A131">
        <f>VLOOKUP(B131, names!A$3:B$2402, 2,)</f>
        <v>0</v>
      </c>
      <c r="B131" t="s">
        <v>387</v>
      </c>
      <c r="C131">
        <v>20</v>
      </c>
    </row>
    <row r="132" spans="1:3" x14ac:dyDescent="0.25">
      <c r="A132" t="str">
        <f>VLOOKUP(B132, names!A$3:B$2402, 2,)</f>
        <v>Massachusetts Bay Insurance Co.</v>
      </c>
      <c r="B132" t="s">
        <v>166</v>
      </c>
      <c r="C132">
        <v>19</v>
      </c>
    </row>
    <row r="133" spans="1:3" x14ac:dyDescent="0.25">
      <c r="A133" t="str">
        <f>VLOOKUP(B133, names!A$3:B$2402, 2,)</f>
        <v>Great American Alliance Insurance Co.</v>
      </c>
      <c r="B133" t="s">
        <v>167</v>
      </c>
      <c r="C133">
        <v>17</v>
      </c>
    </row>
    <row r="134" spans="1:3" x14ac:dyDescent="0.25">
      <c r="A134" t="str">
        <f>VLOOKUP(B134, names!A$3:B$2402, 2,)</f>
        <v>American Security Insurance Co.</v>
      </c>
      <c r="B134" t="s">
        <v>172</v>
      </c>
      <c r="C134">
        <v>14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14</v>
      </c>
    </row>
    <row r="136" spans="1:3" x14ac:dyDescent="0.25">
      <c r="A136" t="str">
        <f>VLOOKUP(B136, names!A$3:B$2402, 2,)</f>
        <v>Guideone America Insurance Co.</v>
      </c>
      <c r="B136" t="s">
        <v>175</v>
      </c>
      <c r="C136">
        <v>14</v>
      </c>
    </row>
    <row r="137" spans="1:3" x14ac:dyDescent="0.25">
      <c r="A137" t="str">
        <f>VLOOKUP(B137, names!A$3:B$2402, 2,)</f>
        <v>Factory Mutual Insurance Co.</v>
      </c>
      <c r="B137" t="s">
        <v>169</v>
      </c>
      <c r="C137">
        <v>13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13</v>
      </c>
    </row>
    <row r="139" spans="1:3" x14ac:dyDescent="0.25">
      <c r="A139" t="e">
        <f>VLOOKUP(B139, names!A$3:B$2402, 2,)</f>
        <v>#N/A</v>
      </c>
      <c r="B139" t="s">
        <v>388</v>
      </c>
      <c r="C139">
        <v>10</v>
      </c>
    </row>
    <row r="140" spans="1:3" x14ac:dyDescent="0.25">
      <c r="A140" t="str">
        <f>VLOOKUP(B140, names!A$3:B$2402, 2,)</f>
        <v>American Casualty Co. Of Reading, Pennsylvania</v>
      </c>
      <c r="B140" t="s">
        <v>178</v>
      </c>
      <c r="C140">
        <v>8</v>
      </c>
    </row>
    <row r="141" spans="1:3" x14ac:dyDescent="0.25">
      <c r="A141" t="str">
        <f>VLOOKUP(B141, names!A$3:B$2402, 2,)</f>
        <v>Arch Insurance Co.</v>
      </c>
      <c r="B141" t="s">
        <v>173</v>
      </c>
      <c r="C141">
        <v>8</v>
      </c>
    </row>
    <row r="142" spans="1:3" x14ac:dyDescent="0.25">
      <c r="A142" t="str">
        <f>VLOOKUP(B142, names!A$3:B$2402, 2,)</f>
        <v>American Alternative Insurance Corp.</v>
      </c>
      <c r="B142" t="s">
        <v>177</v>
      </c>
      <c r="C142">
        <v>7</v>
      </c>
    </row>
    <row r="143" spans="1:3" x14ac:dyDescent="0.25">
      <c r="A143" t="str">
        <f>VLOOKUP(B143, names!A$3:B$2402, 2,)</f>
        <v>Ace American Insurance Co.</v>
      </c>
      <c r="B143" t="s">
        <v>180</v>
      </c>
      <c r="C143">
        <v>6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6</v>
      </c>
    </row>
    <row r="145" spans="1:3" x14ac:dyDescent="0.25">
      <c r="A145" t="str">
        <f>VLOOKUP(B145, names!A$3:B$2402, 2,)</f>
        <v>American Agri-Business Insurance Co.</v>
      </c>
      <c r="B145" t="s">
        <v>187</v>
      </c>
      <c r="C145">
        <v>5</v>
      </c>
    </row>
    <row r="146" spans="1:3" x14ac:dyDescent="0.25">
      <c r="A146" t="str">
        <f>VLOOKUP(B146, names!A$3:B$2402, 2,)</f>
        <v>National Fire Insurance Co. Of Hartford</v>
      </c>
      <c r="B146" t="s">
        <v>182</v>
      </c>
      <c r="C146">
        <v>5</v>
      </c>
    </row>
    <row r="147" spans="1:3" x14ac:dyDescent="0.25">
      <c r="A147" t="str">
        <f>VLOOKUP(B147, names!A$3:B$2402, 2,)</f>
        <v>Selective Insurance Co. Of The Southeast</v>
      </c>
      <c r="B147" t="s">
        <v>179</v>
      </c>
      <c r="C147">
        <v>5</v>
      </c>
    </row>
    <row r="148" spans="1:3" x14ac:dyDescent="0.25">
      <c r="A148" t="str">
        <f>VLOOKUP(B148, names!A$3:B$2402, 2,)</f>
        <v>Transportation Insurance Co.</v>
      </c>
      <c r="B148" t="s">
        <v>183</v>
      </c>
      <c r="C148">
        <v>4</v>
      </c>
    </row>
    <row r="149" spans="1:3" x14ac:dyDescent="0.25">
      <c r="A149" t="str">
        <f>VLOOKUP(B149, names!A$3:B$2402, 2,)</f>
        <v>Twin City Fire Insurance Co.</v>
      </c>
      <c r="B149" t="s">
        <v>184</v>
      </c>
      <c r="C149">
        <v>4</v>
      </c>
    </row>
    <row r="150" spans="1:3" x14ac:dyDescent="0.25">
      <c r="A150" t="str">
        <f>VLOOKUP(B150, names!A$3:B$2402, 2,)</f>
        <v>American Economy Insurance Co.</v>
      </c>
      <c r="B150" t="s">
        <v>188</v>
      </c>
      <c r="C150">
        <v>3</v>
      </c>
    </row>
    <row r="151" spans="1:3" x14ac:dyDescent="0.25">
      <c r="A151" t="str">
        <f>VLOOKUP(B151, names!A$3:B$2402, 2,)</f>
        <v>Continental Insurance Co.</v>
      </c>
      <c r="B151" t="s">
        <v>190</v>
      </c>
      <c r="C151">
        <v>3</v>
      </c>
    </row>
    <row r="152" spans="1:3" x14ac:dyDescent="0.25">
      <c r="A152" t="str">
        <f>VLOOKUP(B152, names!A$3:B$2402, 2,)</f>
        <v>State National Insurance Co.</v>
      </c>
      <c r="B152" t="s">
        <v>171</v>
      </c>
      <c r="C152">
        <v>3</v>
      </c>
    </row>
    <row r="153" spans="1:3" x14ac:dyDescent="0.25">
      <c r="A153" t="str">
        <f>VLOOKUP(B153, names!A$3:B$2402, 2,)</f>
        <v>Zurich American Insurance Co.</v>
      </c>
      <c r="B153" t="s">
        <v>192</v>
      </c>
      <c r="C153">
        <v>3</v>
      </c>
    </row>
    <row r="154" spans="1:3" x14ac:dyDescent="0.25">
      <c r="A154" t="e">
        <f>VLOOKUP(B154, names!A$3:B$2402, 2,)</f>
        <v>#N/A</v>
      </c>
      <c r="B154" t="s">
        <v>390</v>
      </c>
      <c r="C154">
        <v>2</v>
      </c>
    </row>
    <row r="155" spans="1:3" x14ac:dyDescent="0.25">
      <c r="A155" t="str">
        <f>VLOOKUP(B155, names!A$3:B$2402, 2,)</f>
        <v>Century-National Insurance Co.</v>
      </c>
      <c r="B155" t="s">
        <v>189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Allianz Global Risks Us Insurance Co.</v>
      </c>
      <c r="B157" t="s">
        <v>193</v>
      </c>
      <c r="C157">
        <v>1</v>
      </c>
    </row>
    <row r="158" spans="1:3" x14ac:dyDescent="0.25">
      <c r="A158" t="str">
        <f>VLOOKUP(B158, names!A$3:B$2402, 2,)</f>
        <v>Employers Insurance Co. Of Wausau</v>
      </c>
      <c r="B158" t="s">
        <v>194</v>
      </c>
      <c r="C158">
        <v>1</v>
      </c>
    </row>
    <row r="159" spans="1:3" x14ac:dyDescent="0.25">
      <c r="A159" t="str">
        <f>VLOOKUP(B159, names!A$3:B$2402, 2,)</f>
        <v>Mitsui Sumitomo Insurance USA</v>
      </c>
      <c r="B159" t="s">
        <v>195</v>
      </c>
      <c r="C159">
        <v>1</v>
      </c>
    </row>
    <row r="160" spans="1:3" x14ac:dyDescent="0.25">
      <c r="A160" t="str">
        <f>VLOOKUP(B160, names!A$3:B$2402, 2,)</f>
        <v>Ohio Security Insurance Co.</v>
      </c>
      <c r="B160" t="s">
        <v>186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Valley Forge Insurance Co.</v>
      </c>
      <c r="B162" t="s">
        <v>191</v>
      </c>
      <c r="C162">
        <v>1</v>
      </c>
    </row>
    <row r="163" spans="1:3" x14ac:dyDescent="0.25">
      <c r="A163" t="str">
        <f>VLOOKUP(B163, names!A$3:B$2402, 2,)</f>
        <v>American Insurance Co. (The)</v>
      </c>
      <c r="B163" t="s">
        <v>197</v>
      </c>
      <c r="C163">
        <v>0</v>
      </c>
    </row>
    <row r="164" spans="1:3" x14ac:dyDescent="0.25">
      <c r="A164" t="e">
        <f>VLOOKUP(B164, names!A$3:B$2402, 2,)</f>
        <v>#N/A</v>
      </c>
      <c r="B164" t="s">
        <v>386</v>
      </c>
      <c r="C164">
        <v>0</v>
      </c>
    </row>
    <row r="165" spans="1:3" x14ac:dyDescent="0.25">
      <c r="A165" t="str">
        <f>VLOOKUP(B165, names!A$3:B$2402, 2,)</f>
        <v>Fidelity And Deposit Co. Of Maryland</v>
      </c>
      <c r="B165" t="s">
        <v>199</v>
      </c>
      <c r="C165">
        <v>0</v>
      </c>
    </row>
    <row r="166" spans="1:3" x14ac:dyDescent="0.25">
      <c r="A166" t="str">
        <f>VLOOKUP(B166, names!A$3:B$2402, 2,)</f>
        <v>National Surety Corp.</v>
      </c>
      <c r="B166" t="s">
        <v>203</v>
      </c>
      <c r="C166">
        <v>0</v>
      </c>
    </row>
    <row r="167" spans="1:3" x14ac:dyDescent="0.25">
      <c r="A167" t="e">
        <f>VLOOKUP(B167, names!A$3:B$2402, 2,)</f>
        <v>#N/A</v>
      </c>
      <c r="B167" t="s">
        <v>391</v>
      </c>
      <c r="C167">
        <v>0</v>
      </c>
    </row>
    <row r="168" spans="1:3" x14ac:dyDescent="0.25">
      <c r="A168" t="e">
        <f>VLOOKUP(B168, names!A$3:B$2402, 2,)</f>
        <v>#N/A</v>
      </c>
      <c r="B168" t="s">
        <v>389</v>
      </c>
      <c r="C1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A2" sqref="A2:A173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912731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493810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189995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178697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171985</v>
      </c>
    </row>
    <row r="7" spans="1:3" x14ac:dyDescent="0.25">
      <c r="A7" t="str">
        <f>VLOOKUP(B7, names!A$3:B$2402, 2,)</f>
        <v>Heritage Property &amp; Casualty Insurance Co.</v>
      </c>
      <c r="B7" t="s">
        <v>36</v>
      </c>
      <c r="C7" s="1">
        <v>171483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159191</v>
      </c>
    </row>
    <row r="9" spans="1:3" x14ac:dyDescent="0.25">
      <c r="A9" t="str">
        <f>VLOOKUP(B9, names!A$3:B$2402, 2,)</f>
        <v>Federated National Insurance Co.</v>
      </c>
      <c r="B9" t="s">
        <v>37</v>
      </c>
      <c r="C9" s="1">
        <v>152604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152337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137771</v>
      </c>
    </row>
    <row r="12" spans="1:3" x14ac:dyDescent="0.25">
      <c r="A12" t="str">
        <f>VLOOKUP(B12, names!A$3:B$2402, 2,)</f>
        <v>American Bankers Insurance Co. Of Florida</v>
      </c>
      <c r="B12" t="s">
        <v>42</v>
      </c>
      <c r="C12" s="1">
        <v>135716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135095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128295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125524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107040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106005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105312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99276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93885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93432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81186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74034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71016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70821</v>
      </c>
    </row>
    <row r="26" spans="1:3" x14ac:dyDescent="0.25">
      <c r="A26" t="str">
        <f>VLOOKUP(B26, names!A$3:B$2402, 2,)</f>
        <v>Southern Fidelity Insurance Co.</v>
      </c>
      <c r="B26" t="s">
        <v>58</v>
      </c>
      <c r="C26" s="1">
        <v>70146</v>
      </c>
    </row>
    <row r="27" spans="1:3" x14ac:dyDescent="0.25">
      <c r="A27" t="str">
        <f>VLOOKUP(B27, names!A$3:B$2402, 2,)</f>
        <v xml:space="preserve">Tower Hill Preferred Insurance Co. </v>
      </c>
      <c r="B27" t="s">
        <v>54</v>
      </c>
      <c r="C27" s="1">
        <v>69052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64847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62103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61642</v>
      </c>
    </row>
    <row r="31" spans="1:3" x14ac:dyDescent="0.25">
      <c r="A31" t="str">
        <f>VLOOKUP(B31, names!A$3:B$2402, 2,)</f>
        <v>Southern Oak Insurance Co.</v>
      </c>
      <c r="B31" t="s">
        <v>65</v>
      </c>
      <c r="C31" s="1">
        <v>61349</v>
      </c>
    </row>
    <row r="32" spans="1:3" x14ac:dyDescent="0.25">
      <c r="A32" t="str">
        <f>VLOOKUP(B32, names!A$3:B$2402, 2,)</f>
        <v>Auto Club Insurance Co. Of Florida</v>
      </c>
      <c r="B32" t="s">
        <v>60</v>
      </c>
      <c r="C32" s="1">
        <v>60716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56898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53589</v>
      </c>
    </row>
    <row r="35" spans="1:3" x14ac:dyDescent="0.25">
      <c r="A35" t="str">
        <f>VLOOKUP(B35, names!A$3:B$2402, 2,)</f>
        <v>Universal Insurance Co. Of North America</v>
      </c>
      <c r="B35" t="s">
        <v>70</v>
      </c>
      <c r="C35" s="1">
        <v>53356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52407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49697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44410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43711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42361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41614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39877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39259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37267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35582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35134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34769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31938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31099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30447</v>
      </c>
    </row>
    <row r="51" spans="1:3" x14ac:dyDescent="0.25">
      <c r="A51" t="str">
        <f>VLOOKUP(B51, names!A$3:B$2402, 2,)</f>
        <v>Fidelity Fire &amp; Casualty Co.</v>
      </c>
      <c r="B51" t="s">
        <v>200</v>
      </c>
      <c r="C51" s="1">
        <v>30314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30113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26402</v>
      </c>
    </row>
    <row r="54" spans="1:3" x14ac:dyDescent="0.25">
      <c r="A54" t="str">
        <f>VLOOKUP(B54, names!A$3:B$2402, 2,)</f>
        <v>Amica Mutual Insurance Co.</v>
      </c>
      <c r="B54" t="s">
        <v>89</v>
      </c>
      <c r="C54" s="1">
        <v>21985</v>
      </c>
    </row>
    <row r="55" spans="1:3" x14ac:dyDescent="0.25">
      <c r="A55" t="str">
        <f>VLOOKUP(B55, names!A$3:B$2402, 2,)</f>
        <v>Prepared Insurance Co.</v>
      </c>
      <c r="B55" t="s">
        <v>82</v>
      </c>
      <c r="C55" s="1">
        <v>21547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20961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20878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17674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16443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16036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15864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13610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13012</v>
      </c>
    </row>
    <row r="64" spans="1:3" x14ac:dyDescent="0.25">
      <c r="A64" t="str">
        <f>VLOOKUP(B64, names!A$3:B$2402, 2,)</f>
        <v>Avatar Property &amp; Casualty Insurance Co.</v>
      </c>
      <c r="B64" t="s">
        <v>91</v>
      </c>
      <c r="C64" s="1">
        <v>10301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10044</v>
      </c>
    </row>
    <row r="66" spans="1:3" x14ac:dyDescent="0.25">
      <c r="A66" t="str">
        <f>VLOOKUP(B66, names!A$3:B$2402, 2,)</f>
        <v>Metropolitan Casualty Insurance Co.</v>
      </c>
      <c r="B66" t="s">
        <v>99</v>
      </c>
      <c r="C66" s="1">
        <v>9838</v>
      </c>
    </row>
    <row r="67" spans="1:3" x14ac:dyDescent="0.25">
      <c r="A67" t="str">
        <f>VLOOKUP(B67, names!A$3:B$2402, 2,)</f>
        <v>USAA General Indemnity Co.</v>
      </c>
      <c r="B67" t="s">
        <v>94</v>
      </c>
      <c r="C67" s="1">
        <v>9202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8628</v>
      </c>
    </row>
    <row r="69" spans="1:3" x14ac:dyDescent="0.25">
      <c r="A69" t="str">
        <f>VLOOKUP(B69, names!A$3:B$2402, 2,)</f>
        <v>American Southern Home Insurance Co.</v>
      </c>
      <c r="B69" t="s">
        <v>105</v>
      </c>
      <c r="C69" s="1">
        <v>8377</v>
      </c>
    </row>
    <row r="70" spans="1:3" x14ac:dyDescent="0.25">
      <c r="A70" t="str">
        <f>VLOOKUP(B70, names!A$3:B$2402, 2,)</f>
        <v>Fireman's Fund Insurance Co.</v>
      </c>
      <c r="B70" t="s">
        <v>104</v>
      </c>
      <c r="C70" s="1">
        <v>7327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6888</v>
      </c>
    </row>
    <row r="72" spans="1:3" x14ac:dyDescent="0.25">
      <c r="A72" t="str">
        <f>VLOOKUP(B72, names!A$3:B$2402, 2,)</f>
        <v>Sussex Insurance Co.</v>
      </c>
      <c r="B72" t="s">
        <v>106</v>
      </c>
      <c r="C72" s="1">
        <v>6060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5809</v>
      </c>
    </row>
    <row r="74" spans="1:3" x14ac:dyDescent="0.25">
      <c r="A74" t="str">
        <f>VLOOKUP(B74, names!A$3:B$2402, 2,)</f>
        <v>Cincinnati Insurance Co.</v>
      </c>
      <c r="B74" t="s">
        <v>124</v>
      </c>
      <c r="C74" s="1">
        <v>5674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4467</v>
      </c>
    </row>
    <row r="76" spans="1:3" x14ac:dyDescent="0.25">
      <c r="A76" t="str">
        <f>VLOOKUP(B76, names!A$3:B$2402, 2,)</f>
        <v>American Coastal Insurance Co.</v>
      </c>
      <c r="B76" t="s">
        <v>108</v>
      </c>
      <c r="C76" s="1">
        <v>4225</v>
      </c>
    </row>
    <row r="77" spans="1:3" x14ac:dyDescent="0.25">
      <c r="A77" t="str">
        <f>VLOOKUP(B77, names!A$3:B$2402, 2,)</f>
        <v>Praetorian Insurance Co.</v>
      </c>
      <c r="B77" t="s">
        <v>96</v>
      </c>
      <c r="C77" s="1">
        <v>3957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3912</v>
      </c>
    </row>
    <row r="79" spans="1:3" x14ac:dyDescent="0.25">
      <c r="A79" t="str">
        <f>VLOOKUP(B79, names!A$3:B$2402, 2,)</f>
        <v>Teachers Insurance Co.</v>
      </c>
      <c r="B79" t="s">
        <v>137</v>
      </c>
      <c r="C79" s="1">
        <v>3829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2979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2888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2490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2390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2247</v>
      </c>
    </row>
    <row r="85" spans="1:3" x14ac:dyDescent="0.25">
      <c r="A85" t="e">
        <f>VLOOKUP(B85, names!A$3:B$2402, 2,)</f>
        <v>#N/A</v>
      </c>
      <c r="B85" t="s">
        <v>385</v>
      </c>
      <c r="C85" s="1">
        <v>2146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2027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1988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1622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1352</v>
      </c>
    </row>
    <row r="90" spans="1:3" x14ac:dyDescent="0.25">
      <c r="A90" t="str">
        <f>VLOOKUP(B90, names!A$3:B$2402, 2,)</f>
        <v>QBE Insurance Corp.</v>
      </c>
      <c r="B90" t="s">
        <v>126</v>
      </c>
      <c r="C90" s="1">
        <v>1072</v>
      </c>
    </row>
    <row r="91" spans="1:3" x14ac:dyDescent="0.25">
      <c r="A91" t="str">
        <f>VLOOKUP(B91, names!A$3:B$2402, 2,)</f>
        <v>Great Northern Insurance Co.</v>
      </c>
      <c r="B91" t="s">
        <v>125</v>
      </c>
      <c r="C91" s="1">
        <v>1037</v>
      </c>
    </row>
    <row r="92" spans="1:3" x14ac:dyDescent="0.25">
      <c r="A92" t="str">
        <f>VLOOKUP(B92, names!A$3:B$2402, 2,)</f>
        <v>American Home Assurance Co.</v>
      </c>
      <c r="B92" t="s">
        <v>128</v>
      </c>
      <c r="C92">
        <v>959</v>
      </c>
    </row>
    <row r="93" spans="1:3" x14ac:dyDescent="0.25">
      <c r="A93" t="str">
        <f>VLOOKUP(B93, names!A$3:B$2402, 2,)</f>
        <v>United Fire And Casualty Co.</v>
      </c>
      <c r="B93" t="s">
        <v>130</v>
      </c>
      <c r="C93">
        <v>842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805</v>
      </c>
    </row>
    <row r="95" spans="1:3" x14ac:dyDescent="0.25">
      <c r="A95" t="str">
        <f>VLOOKUP(B95, names!A$3:B$2402, 2,)</f>
        <v>Great American Insurance Co.</v>
      </c>
      <c r="B95" t="s">
        <v>131</v>
      </c>
      <c r="C95">
        <v>680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659</v>
      </c>
    </row>
    <row r="97" spans="1:3" x14ac:dyDescent="0.25">
      <c r="A97" t="str">
        <f>VLOOKUP(B97, names!A$3:B$2402, 2,)</f>
        <v>Philadelphia Indemnity Insurance Co.</v>
      </c>
      <c r="B97" t="s">
        <v>135</v>
      </c>
      <c r="C97">
        <v>609</v>
      </c>
    </row>
    <row r="98" spans="1:3" x14ac:dyDescent="0.25">
      <c r="A98" t="str">
        <f>VLOOKUP(B98, names!A$3:B$2402, 2,)</f>
        <v>Addison Insurance Co.</v>
      </c>
      <c r="B98" t="s">
        <v>136</v>
      </c>
      <c r="C98">
        <v>526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505</v>
      </c>
    </row>
    <row r="100" spans="1:3" x14ac:dyDescent="0.25">
      <c r="A100" t="str">
        <f>VLOOKUP(B100, names!A$3:B$2402, 2,)</f>
        <v>Guideone Elite Insurance Co.</v>
      </c>
      <c r="B100" t="s">
        <v>134</v>
      </c>
      <c r="C100">
        <v>505</v>
      </c>
    </row>
    <row r="101" spans="1:3" x14ac:dyDescent="0.25">
      <c r="A101" t="str">
        <f>VLOOKUP(B101, names!A$3:B$2402, 2,)</f>
        <v>First National Insurance Co. Of America</v>
      </c>
      <c r="B101" t="s">
        <v>138</v>
      </c>
      <c r="C101">
        <v>462</v>
      </c>
    </row>
    <row r="102" spans="1:3" x14ac:dyDescent="0.25">
      <c r="A102" t="str">
        <f>VLOOKUP(B102, names!A$3:B$2402, 2,)</f>
        <v>Horace Mann Insurance Co.</v>
      </c>
      <c r="B102" t="s">
        <v>202</v>
      </c>
      <c r="C102">
        <v>356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346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274</v>
      </c>
    </row>
    <row r="105" spans="1:3" x14ac:dyDescent="0.25">
      <c r="A105" t="str">
        <f>VLOOKUP(B105, names!A$3:B$2402, 2,)</f>
        <v>Service Insurance Co.</v>
      </c>
      <c r="B105" t="s">
        <v>142</v>
      </c>
      <c r="C105">
        <v>247</v>
      </c>
    </row>
    <row r="106" spans="1:3" x14ac:dyDescent="0.25">
      <c r="A106" t="str">
        <f>VLOOKUP(B106, names!A$3:B$2402, 2,)</f>
        <v>Great American Insurance Co. Of New York</v>
      </c>
      <c r="B106" t="s">
        <v>140</v>
      </c>
      <c r="C106">
        <v>242</v>
      </c>
    </row>
    <row r="107" spans="1:3" x14ac:dyDescent="0.25">
      <c r="A107" t="str">
        <f>VLOOKUP(B107, names!A$3:B$2402, 2,)</f>
        <v>Hartford Casualty Insurance Co.</v>
      </c>
      <c r="B107" t="s">
        <v>143</v>
      </c>
      <c r="C107">
        <v>240</v>
      </c>
    </row>
    <row r="108" spans="1:3" x14ac:dyDescent="0.25">
      <c r="A108" t="str">
        <f>VLOOKUP(B108, names!A$3:B$2402, 2,)</f>
        <v>Indemnity Insurance Co. Of North America</v>
      </c>
      <c r="B108" t="s">
        <v>145</v>
      </c>
      <c r="C108">
        <v>240</v>
      </c>
    </row>
    <row r="109" spans="1:3" x14ac:dyDescent="0.25">
      <c r="A109" t="str">
        <f>VLOOKUP(B109, names!A$3:B$2402, 2,)</f>
        <v>Response Insurance Co.</v>
      </c>
      <c r="B109" t="s">
        <v>112</v>
      </c>
      <c r="C109">
        <v>212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193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182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Guideone Mutual Insurance Co.</v>
      </c>
      <c r="B113" t="s">
        <v>151</v>
      </c>
      <c r="C113">
        <v>164</v>
      </c>
    </row>
    <row r="114" spans="1:3" x14ac:dyDescent="0.25">
      <c r="A114" t="str">
        <f>VLOOKUP(B114, names!A$3:B$2402, 2,)</f>
        <v>Cincinnati Indemnity Co.</v>
      </c>
      <c r="B114" t="s">
        <v>146</v>
      </c>
      <c r="C114">
        <v>160</v>
      </c>
    </row>
    <row r="115" spans="1:3" x14ac:dyDescent="0.25">
      <c r="A115" t="e">
        <f>VLOOKUP(B115, names!A$3:B$2402, 2,)</f>
        <v>#N/A</v>
      </c>
      <c r="B115" t="s">
        <v>391</v>
      </c>
      <c r="C115">
        <v>150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148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130</v>
      </c>
    </row>
    <row r="118" spans="1:3" x14ac:dyDescent="0.25">
      <c r="A118" t="str">
        <f>VLOOKUP(B118, names!A$3:B$2402, 2,)</f>
        <v>Travelers Indemnity Co.</v>
      </c>
      <c r="B118" t="s">
        <v>152</v>
      </c>
      <c r="C118">
        <v>127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123</v>
      </c>
    </row>
    <row r="120" spans="1:3" x14ac:dyDescent="0.25">
      <c r="A120" t="str">
        <f>VLOOKUP(B120, names!A$3:B$2402, 2,)</f>
        <v>Travelers Indemnity Co. Of Connecticut</v>
      </c>
      <c r="B120" t="s">
        <v>156</v>
      </c>
      <c r="C120">
        <v>103</v>
      </c>
    </row>
    <row r="121" spans="1:3" x14ac:dyDescent="0.25">
      <c r="A121" t="str">
        <f>VLOOKUP(B121, names!A$3:B$2402, 2,)</f>
        <v>American States Insurance Co.</v>
      </c>
      <c r="B121" t="s">
        <v>155</v>
      </c>
      <c r="C121">
        <v>99</v>
      </c>
    </row>
    <row r="122" spans="1:3" x14ac:dyDescent="0.25">
      <c r="A122" t="str">
        <f>VLOOKUP(B122, names!A$3:B$2402, 2,)</f>
        <v>Vigilant Insurance Co.</v>
      </c>
      <c r="B122" t="s">
        <v>158</v>
      </c>
      <c r="C122">
        <v>80</v>
      </c>
    </row>
    <row r="123" spans="1:3" x14ac:dyDescent="0.25">
      <c r="A123" t="str">
        <f>VLOOKUP(B123, names!A$3:B$2402, 2,)</f>
        <v>Hartford Underwriters Insurance Co.</v>
      </c>
      <c r="B123" t="s">
        <v>157</v>
      </c>
      <c r="C123">
        <v>79</v>
      </c>
    </row>
    <row r="124" spans="1:3" x14ac:dyDescent="0.25">
      <c r="A124" t="str">
        <f>VLOOKUP(B124, names!A$3:B$2402, 2,)</f>
        <v>Travelers Property Casualty Co. Of America</v>
      </c>
      <c r="B124" t="s">
        <v>160</v>
      </c>
      <c r="C124">
        <v>68</v>
      </c>
    </row>
    <row r="125" spans="1:3" x14ac:dyDescent="0.25">
      <c r="A125" t="str">
        <f>VLOOKUP(B125, names!A$3:B$2402, 2,)</f>
        <v>Granada Insurance Co.</v>
      </c>
      <c r="B125" t="s">
        <v>161</v>
      </c>
      <c r="C125">
        <v>59</v>
      </c>
    </row>
    <row r="126" spans="1:3" x14ac:dyDescent="0.25">
      <c r="A126" t="str">
        <f>VLOOKUP(B126, names!A$3:B$2402, 2,)</f>
        <v>Guideone Specialty Mutual Insurance Co.</v>
      </c>
      <c r="B126" t="s">
        <v>162</v>
      </c>
      <c r="C126">
        <v>45</v>
      </c>
    </row>
    <row r="127" spans="1:3" x14ac:dyDescent="0.25">
      <c r="A127">
        <f>VLOOKUP(B127, names!A$3:B$2402, 2,)</f>
        <v>0</v>
      </c>
      <c r="B127" t="s">
        <v>387</v>
      </c>
      <c r="C127">
        <v>42</v>
      </c>
    </row>
    <row r="128" spans="1:3" x14ac:dyDescent="0.25">
      <c r="A128" t="str">
        <f>VLOOKUP(B128, names!A$3:B$2402, 2,)</f>
        <v>Markel Insurance Co.</v>
      </c>
      <c r="B128" t="s">
        <v>164</v>
      </c>
      <c r="C128">
        <v>40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37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33</v>
      </c>
    </row>
    <row r="131" spans="1:3" x14ac:dyDescent="0.25">
      <c r="A131" t="str">
        <f>VLOOKUP(B131, names!A$3:B$2402, 2,)</f>
        <v>Continental Casualty Co.</v>
      </c>
      <c r="B131" t="s">
        <v>174</v>
      </c>
      <c r="C131">
        <v>30</v>
      </c>
    </row>
    <row r="132" spans="1:3" x14ac:dyDescent="0.25">
      <c r="A132" t="str">
        <f>VLOOKUP(B132, names!A$3:B$2402, 2,)</f>
        <v>National Trust Insurance Co.</v>
      </c>
      <c r="B132" t="s">
        <v>159</v>
      </c>
      <c r="C132">
        <v>23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20</v>
      </c>
    </row>
    <row r="134" spans="1:3" x14ac:dyDescent="0.25">
      <c r="A134" t="str">
        <f>VLOOKUP(B134, names!A$3:B$2402, 2,)</f>
        <v>Great American Alliance Insurance Co.</v>
      </c>
      <c r="B134" t="s">
        <v>167</v>
      </c>
      <c r="C134">
        <v>17</v>
      </c>
    </row>
    <row r="135" spans="1:3" x14ac:dyDescent="0.25">
      <c r="A135" t="str">
        <f>VLOOKUP(B135, names!A$3:B$2402, 2,)</f>
        <v>Guideone America Insurance Co.</v>
      </c>
      <c r="B135" t="s">
        <v>175</v>
      </c>
      <c r="C135">
        <v>15</v>
      </c>
    </row>
    <row r="136" spans="1:3" x14ac:dyDescent="0.25">
      <c r="A136" t="str">
        <f>VLOOKUP(B136, names!A$3:B$2402, 2,)</f>
        <v>St. Paul Fire &amp; Marine Insurance Co.</v>
      </c>
      <c r="B136" t="s">
        <v>170</v>
      </c>
      <c r="C136">
        <v>15</v>
      </c>
    </row>
    <row r="137" spans="1:3" x14ac:dyDescent="0.25">
      <c r="A137" t="str">
        <f>VLOOKUP(B137, names!A$3:B$2402, 2,)</f>
        <v>American Casualty Co. Of Reading, Pennsylvania</v>
      </c>
      <c r="B137" t="s">
        <v>178</v>
      </c>
      <c r="C137">
        <v>14</v>
      </c>
    </row>
    <row r="138" spans="1:3" x14ac:dyDescent="0.25">
      <c r="A138" t="str">
        <f>VLOOKUP(B138, names!A$3:B$2402, 2,)</f>
        <v>American Security Insurance Co.</v>
      </c>
      <c r="B138" t="s">
        <v>172</v>
      </c>
      <c r="C138">
        <v>14</v>
      </c>
    </row>
    <row r="139" spans="1:3" x14ac:dyDescent="0.25">
      <c r="A139" t="str">
        <f>VLOOKUP(B139, names!A$3:B$2402, 2,)</f>
        <v>General Insurance Co. Of America</v>
      </c>
      <c r="B139" t="s">
        <v>176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13</v>
      </c>
    </row>
    <row r="141" spans="1:3" x14ac:dyDescent="0.25">
      <c r="A141" t="e">
        <f>VLOOKUP(B141, names!A$3:B$2402, 2,)</f>
        <v>#N/A</v>
      </c>
      <c r="B141" t="s">
        <v>388</v>
      </c>
      <c r="C141">
        <v>12</v>
      </c>
    </row>
    <row r="142" spans="1:3" x14ac:dyDescent="0.25">
      <c r="A142" t="e">
        <f>VLOOKUP(B142, names!A$3:B$2402, 2,)</f>
        <v>#N/A</v>
      </c>
      <c r="B142" t="s">
        <v>390</v>
      </c>
      <c r="C142">
        <v>10</v>
      </c>
    </row>
    <row r="143" spans="1:3" x14ac:dyDescent="0.25">
      <c r="A143" t="str">
        <f>VLOOKUP(B143, names!A$3:B$2402, 2,)</f>
        <v>Hanover American Insurance Co. (The)</v>
      </c>
      <c r="B143" t="s">
        <v>181</v>
      </c>
      <c r="C143">
        <v>10</v>
      </c>
    </row>
    <row r="144" spans="1:3" x14ac:dyDescent="0.25">
      <c r="A144" t="str">
        <f>VLOOKUP(B144, names!A$3:B$2402, 2,)</f>
        <v>Arch Insurance Co.</v>
      </c>
      <c r="B144" t="s">
        <v>173</v>
      </c>
      <c r="C144">
        <v>7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6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6</v>
      </c>
    </row>
    <row r="147" spans="1:3" x14ac:dyDescent="0.25">
      <c r="A147" t="str">
        <f>VLOOKUP(B147, names!A$3:B$2402, 2,)</f>
        <v>National Fire Insurance Co. Of Hartford</v>
      </c>
      <c r="B147" t="s">
        <v>182</v>
      </c>
      <c r="C147">
        <v>5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American Agri-Business Insurance Co.</v>
      </c>
      <c r="B149" t="s">
        <v>187</v>
      </c>
      <c r="C149">
        <v>4</v>
      </c>
    </row>
    <row r="150" spans="1:3" x14ac:dyDescent="0.25">
      <c r="A150" t="str">
        <f>VLOOKUP(B150, names!A$3:B$2402, 2,)</f>
        <v>Century-National Insurance Co.</v>
      </c>
      <c r="B150" t="s">
        <v>189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Zurich American Insurance Co.</v>
      </c>
      <c r="B152" t="s">
        <v>192</v>
      </c>
      <c r="C152">
        <v>4</v>
      </c>
    </row>
    <row r="153" spans="1:3" x14ac:dyDescent="0.25">
      <c r="A153" t="str">
        <f>VLOOKUP(B153, names!A$3:B$2402, 2,)</f>
        <v>American Economy Insurance Co.</v>
      </c>
      <c r="B153" t="s">
        <v>188</v>
      </c>
      <c r="C153">
        <v>3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Continental Insurance Co.</v>
      </c>
      <c r="B155" t="s">
        <v>190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State National Insurance Co.</v>
      </c>
      <c r="B157" t="s">
        <v>171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American Insurance Co. (The)</v>
      </c>
      <c r="B162" t="s">
        <v>197</v>
      </c>
      <c r="C162">
        <v>0</v>
      </c>
    </row>
    <row r="163" spans="1:3" x14ac:dyDescent="0.25">
      <c r="A163" t="e">
        <f>VLOOKUP(B163, names!A$3:B$2402, 2,)</f>
        <v>#N/A</v>
      </c>
      <c r="B163" t="s">
        <v>392</v>
      </c>
      <c r="C163">
        <v>0</v>
      </c>
    </row>
    <row r="164" spans="1:3" x14ac:dyDescent="0.25">
      <c r="A164" t="e">
        <f>VLOOKUP(B164, names!A$3:B$2402, 2,)</f>
        <v>#N/A</v>
      </c>
      <c r="B164" t="s">
        <v>393</v>
      </c>
      <c r="C164">
        <v>0</v>
      </c>
    </row>
    <row r="165" spans="1:3" x14ac:dyDescent="0.25">
      <c r="A165" t="e">
        <f>VLOOKUP(B165, names!A$3:B$2402, 2,)</f>
        <v>#N/A</v>
      </c>
      <c r="B165" t="s">
        <v>394</v>
      </c>
      <c r="C165">
        <v>0</v>
      </c>
    </row>
    <row r="166" spans="1:3" x14ac:dyDescent="0.25">
      <c r="A166">
        <f>VLOOKUP(B166, names!A$3:B$2402, 2,)</f>
        <v>0</v>
      </c>
      <c r="B166" t="s">
        <v>395</v>
      </c>
      <c r="C166">
        <v>0</v>
      </c>
    </row>
    <row r="167" spans="1:3" x14ac:dyDescent="0.25">
      <c r="A167" t="str">
        <f>VLOOKUP(B167, names!A$3:B$2402, 2,)</f>
        <v>Fidelity And Deposit Co. Of Maryland</v>
      </c>
      <c r="B167" t="s">
        <v>199</v>
      </c>
      <c r="C167">
        <v>0</v>
      </c>
    </row>
    <row r="168" spans="1:3" x14ac:dyDescent="0.25">
      <c r="A168" t="e">
        <f>VLOOKUP(B168, names!A$3:B$2402, 2,)</f>
        <v>#N/A</v>
      </c>
      <c r="B168" t="s">
        <v>396</v>
      </c>
      <c r="C168">
        <v>0</v>
      </c>
    </row>
    <row r="169" spans="1:3" x14ac:dyDescent="0.25">
      <c r="A169" t="e">
        <f>VLOOKUP(B169, names!A$3:B$2402, 2,)</f>
        <v>#N/A</v>
      </c>
      <c r="B169" t="s">
        <v>397</v>
      </c>
      <c r="C169">
        <v>0</v>
      </c>
    </row>
    <row r="170" spans="1:3" x14ac:dyDescent="0.25">
      <c r="A170" t="e">
        <f>VLOOKUP(B170, names!A$3:B$2402, 2,)</f>
        <v>#N/A</v>
      </c>
      <c r="B170" t="s">
        <v>398</v>
      </c>
      <c r="C170">
        <v>0</v>
      </c>
    </row>
    <row r="171" spans="1:3" x14ac:dyDescent="0.25">
      <c r="A171" t="str">
        <f>VLOOKUP(B171, names!A$3:B$2402, 2,)</f>
        <v>National Surety Corp.</v>
      </c>
      <c r="B171" t="s">
        <v>203</v>
      </c>
      <c r="C171">
        <v>0</v>
      </c>
    </row>
    <row r="172" spans="1:3" x14ac:dyDescent="0.25">
      <c r="A172" t="e">
        <f>VLOOKUP(B172, names!A$3:B$2402, 2,)</f>
        <v>#N/A</v>
      </c>
      <c r="B172" t="s">
        <v>399</v>
      </c>
      <c r="C172">
        <v>0</v>
      </c>
    </row>
    <row r="173" spans="1:3" x14ac:dyDescent="0.25">
      <c r="A173" t="str">
        <f>VLOOKUP(B173, names!A$3:B$2402, 2,)</f>
        <v>Valley Forge Insurance Co.</v>
      </c>
      <c r="B173" t="s">
        <v>191</v>
      </c>
      <c r="C17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917906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491174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182673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176087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170467</v>
      </c>
    </row>
    <row r="7" spans="1:3" x14ac:dyDescent="0.25">
      <c r="A7" t="str">
        <f>VLOOKUP(B7, names!A$3:B$2402, 2,)</f>
        <v>United Property &amp; Casualty Insurance Co.</v>
      </c>
      <c r="B7" t="s">
        <v>39</v>
      </c>
      <c r="C7" s="1">
        <v>160832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158361</v>
      </c>
    </row>
    <row r="9" spans="1:3" x14ac:dyDescent="0.25">
      <c r="A9" t="str">
        <f>VLOOKUP(B9, names!A$3:B$2402, 2,)</f>
        <v>Heritage Property &amp; Casualty Insurance Co.</v>
      </c>
      <c r="B9" t="s">
        <v>36</v>
      </c>
      <c r="C9" s="1">
        <v>140903</v>
      </c>
    </row>
    <row r="10" spans="1:3" x14ac:dyDescent="0.25">
      <c r="A10" t="str">
        <f>VLOOKUP(B10, names!A$3:B$2402, 2,)</f>
        <v>Tower Hill Prime Insurance Co.</v>
      </c>
      <c r="B10" t="s">
        <v>43</v>
      </c>
      <c r="C10" s="1">
        <v>135202</v>
      </c>
    </row>
    <row r="11" spans="1:3" x14ac:dyDescent="0.25">
      <c r="A11" t="str">
        <f>VLOOKUP(B11, names!A$3:B$2402, 2,)</f>
        <v>Florida Peninsula Insurance Co.</v>
      </c>
      <c r="B11" t="s">
        <v>46</v>
      </c>
      <c r="C11" s="1">
        <v>134660</v>
      </c>
    </row>
    <row r="12" spans="1:3" x14ac:dyDescent="0.25">
      <c r="A12" t="str">
        <f>VLOOKUP(B12, names!A$3:B$2402, 2,)</f>
        <v>Federated National Insurance Co.</v>
      </c>
      <c r="B12" t="s">
        <v>37</v>
      </c>
      <c r="C12" s="1">
        <v>134081</v>
      </c>
    </row>
    <row r="13" spans="1:3" x14ac:dyDescent="0.25">
      <c r="A13" t="str">
        <f>VLOOKUP(B13, names!A$3:B$2402, 2,)</f>
        <v>American Bankers Insurance Co. Of Florida</v>
      </c>
      <c r="B13" t="s">
        <v>42</v>
      </c>
      <c r="C13" s="1">
        <v>129118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126802</v>
      </c>
    </row>
    <row r="15" spans="1:3" x14ac:dyDescent="0.25">
      <c r="A15" t="str">
        <f>VLOOKUP(B15, names!A$3:B$2402, 2,)</f>
        <v>People's Trust Insurance Co.</v>
      </c>
      <c r="B15" t="s">
        <v>44</v>
      </c>
      <c r="C15" s="1">
        <v>119639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106897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105143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102139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99946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95823</v>
      </c>
    </row>
    <row r="21" spans="1:3" x14ac:dyDescent="0.25">
      <c r="A21" t="str">
        <f>VLOOKUP(B21, names!A$3:B$2402, 2,)</f>
        <v>Ark Royal Insurance Co.</v>
      </c>
      <c r="B21" t="s">
        <v>50</v>
      </c>
      <c r="C21" s="1">
        <v>91188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84123</v>
      </c>
    </row>
    <row r="23" spans="1:3" x14ac:dyDescent="0.25">
      <c r="A23" t="str">
        <f>VLOOKUP(B23, names!A$3:B$2402, 2,)</f>
        <v>Southern Fidelity Property &amp; Casualty</v>
      </c>
      <c r="B23" t="s">
        <v>62</v>
      </c>
      <c r="C23" s="1">
        <v>75824</v>
      </c>
    </row>
    <row r="24" spans="1:3" x14ac:dyDescent="0.25">
      <c r="A24" t="str">
        <f>VLOOKUP(B24, names!A$3:B$2402, 2,)</f>
        <v>Southern Fidelity Insurance Co.</v>
      </c>
      <c r="B24" t="s">
        <v>58</v>
      </c>
      <c r="C24" s="1">
        <v>72059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71798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71246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70800</v>
      </c>
    </row>
    <row r="28" spans="1:3" x14ac:dyDescent="0.25">
      <c r="A28" t="str">
        <f>VLOOKUP(B28, names!A$3:B$2402, 2,)</f>
        <v>Southern Oak Insurance Co.</v>
      </c>
      <c r="B28" t="s">
        <v>65</v>
      </c>
      <c r="C28" s="1">
        <v>62726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62479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62033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59423</v>
      </c>
    </row>
    <row r="32" spans="1:3" x14ac:dyDescent="0.25">
      <c r="A32" t="str">
        <f>VLOOKUP(B32, names!A$3:B$2402, 2,)</f>
        <v>Safe Harbor Insurance Co.</v>
      </c>
      <c r="B32" t="s">
        <v>57</v>
      </c>
      <c r="C32" s="1">
        <v>59133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56449</v>
      </c>
    </row>
    <row r="34" spans="1:3" x14ac:dyDescent="0.25">
      <c r="A34" t="str">
        <f>VLOOKUP(B34, names!A$3:B$2402, 2,)</f>
        <v>Universal Insurance Co. Of North America</v>
      </c>
      <c r="B34" t="s">
        <v>70</v>
      </c>
      <c r="C34" s="1">
        <v>56062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53956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50725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48634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44849</v>
      </c>
    </row>
    <row r="39" spans="1:3" x14ac:dyDescent="0.25">
      <c r="A39" t="str">
        <f>VLOOKUP(B39, names!A$3:B$2402, 2,)</f>
        <v>Florida Farm Bureau General Insurance Co.</v>
      </c>
      <c r="B39" t="s">
        <v>76</v>
      </c>
      <c r="C39" s="1">
        <v>42575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41643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41634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40272</v>
      </c>
    </row>
    <row r="43" spans="1:3" x14ac:dyDescent="0.25">
      <c r="A43" t="str">
        <f>VLOOKUP(B43, names!A$3:B$2402, 2,)</f>
        <v>Modern USA Insurance Co.</v>
      </c>
      <c r="B43" t="s">
        <v>73</v>
      </c>
      <c r="C43" s="1">
        <v>37750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37596</v>
      </c>
    </row>
    <row r="45" spans="1:3" x14ac:dyDescent="0.25">
      <c r="A45" t="str">
        <f>VLOOKUP(B45, names!A$3:B$2402, 2,)</f>
        <v>First Community Insurance Co.</v>
      </c>
      <c r="B45" t="s">
        <v>83</v>
      </c>
      <c r="C45" s="1">
        <v>37029</v>
      </c>
    </row>
    <row r="46" spans="1:3" x14ac:dyDescent="0.25">
      <c r="A46" t="e">
        <f>VLOOKUP(B46, names!A$3:B$2402, 2,)</f>
        <v>#N/A</v>
      </c>
      <c r="B46" t="s">
        <v>400</v>
      </c>
      <c r="C46" s="1">
        <v>36485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36121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36095</v>
      </c>
    </row>
    <row r="49" spans="1:3" x14ac:dyDescent="0.25">
      <c r="A49" t="str">
        <f>VLOOKUP(B49, names!A$3:B$2402, 2,)</f>
        <v>Federal Insurance Co.</v>
      </c>
      <c r="B49" t="s">
        <v>81</v>
      </c>
      <c r="C49" s="1">
        <v>31707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31481</v>
      </c>
    </row>
    <row r="51" spans="1:3" x14ac:dyDescent="0.25">
      <c r="A51" t="str">
        <f>VLOOKUP(B51, names!A$3:B$2402, 2,)</f>
        <v>Safepoint Insurance Co.</v>
      </c>
      <c r="B51" t="s">
        <v>71</v>
      </c>
      <c r="C51" s="1">
        <v>31068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30968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30525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25798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21990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21457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21077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20588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18048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16540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15749</v>
      </c>
    </row>
    <row r="62" spans="1:3" x14ac:dyDescent="0.25">
      <c r="A62" t="str">
        <f>VLOOKUP(B62, names!A$3:B$2402, 2,)</f>
        <v>Elements Property Insurance Co.</v>
      </c>
      <c r="B62" t="s">
        <v>78</v>
      </c>
      <c r="C62" s="1">
        <v>13585</v>
      </c>
    </row>
    <row r="63" spans="1:3" x14ac:dyDescent="0.25">
      <c r="A63" t="str">
        <f>VLOOKUP(B63, names!A$3:B$2402, 2,)</f>
        <v>AIG Property Casualty Co.</v>
      </c>
      <c r="B63" t="s">
        <v>97</v>
      </c>
      <c r="C63" s="1">
        <v>13552</v>
      </c>
    </row>
    <row r="64" spans="1:3" x14ac:dyDescent="0.25">
      <c r="A64" t="str">
        <f>VLOOKUP(B64, names!A$3:B$2402, 2,)</f>
        <v>First American Property &amp; Casualty Insurance Co.</v>
      </c>
      <c r="B64" t="s">
        <v>98</v>
      </c>
      <c r="C64" s="1">
        <v>12638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10418</v>
      </c>
    </row>
    <row r="66" spans="1:3" x14ac:dyDescent="0.25">
      <c r="A66" t="str">
        <f>VLOOKUP(B66, names!A$3:B$2402, 2,)</f>
        <v>Avatar Property &amp; Casualty Insurance Co.</v>
      </c>
      <c r="B66" t="s">
        <v>91</v>
      </c>
      <c r="C66" s="1">
        <v>10391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10049</v>
      </c>
    </row>
    <row r="68" spans="1:3" x14ac:dyDescent="0.25">
      <c r="A68" t="str">
        <f>VLOOKUP(B68, names!A$3:B$2402, 2,)</f>
        <v>American Southern Home Insurance Co.</v>
      </c>
      <c r="B68" t="s">
        <v>105</v>
      </c>
      <c r="C68" s="1">
        <v>9097</v>
      </c>
    </row>
    <row r="69" spans="1:3" x14ac:dyDescent="0.25">
      <c r="A69" t="str">
        <f>VLOOKUP(B69, names!A$3:B$2402, 2,)</f>
        <v>Southern-Owners Insurance Co.</v>
      </c>
      <c r="B69" t="s">
        <v>101</v>
      </c>
      <c r="C69" s="1">
        <v>8558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8086</v>
      </c>
    </row>
    <row r="71" spans="1:3" x14ac:dyDescent="0.25">
      <c r="A71" t="str">
        <f>VLOOKUP(B71, names!A$3:B$2402, 2,)</f>
        <v>Fireman's Fund Insurance Co.</v>
      </c>
      <c r="B71" t="s">
        <v>104</v>
      </c>
      <c r="C71" s="1">
        <v>7511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6563</v>
      </c>
    </row>
    <row r="73" spans="1:3" x14ac:dyDescent="0.25">
      <c r="A73" t="str">
        <f>VLOOKUP(B73, names!A$3:B$2402, 2,)</f>
        <v>Cincinnati Insurance Co.</v>
      </c>
      <c r="B73" t="s">
        <v>124</v>
      </c>
      <c r="C73" s="1">
        <v>6238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6140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5543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4674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4411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4169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3989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3052</v>
      </c>
    </row>
    <row r="81" spans="1:3" x14ac:dyDescent="0.25">
      <c r="A81" t="str">
        <f>VLOOKUP(B81, names!A$3:B$2402, 2,)</f>
        <v>Praetorian Insurance Co.</v>
      </c>
      <c r="B81" t="s">
        <v>96</v>
      </c>
      <c r="C81" s="1">
        <v>2866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2826</v>
      </c>
    </row>
    <row r="83" spans="1:3" x14ac:dyDescent="0.25">
      <c r="A83" t="str">
        <f>VLOOKUP(B83, names!A$3:B$2402, 2,)</f>
        <v>Auto-Owners Insurance Co.</v>
      </c>
      <c r="B83" t="s">
        <v>116</v>
      </c>
      <c r="C83" s="1">
        <v>2561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2351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2293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2036</v>
      </c>
    </row>
    <row r="87" spans="1:3" x14ac:dyDescent="0.25">
      <c r="A87" t="e">
        <f>VLOOKUP(B87, names!A$3:B$2402, 2,)</f>
        <v>#N/A</v>
      </c>
      <c r="B87" t="s">
        <v>385</v>
      </c>
      <c r="C87" s="1">
        <v>1991</v>
      </c>
    </row>
    <row r="88" spans="1:3" x14ac:dyDescent="0.25">
      <c r="A88" t="str">
        <f>VLOOKUP(B88, names!A$3:B$2402, 2,)</f>
        <v>Merastar Insurance Co.</v>
      </c>
      <c r="B88" t="s">
        <v>127</v>
      </c>
      <c r="C88" s="1">
        <v>1974</v>
      </c>
    </row>
    <row r="89" spans="1:3" x14ac:dyDescent="0.25">
      <c r="A89" t="str">
        <f>VLOOKUP(B89, names!A$3:B$2402, 2,)</f>
        <v>Travelers Indemnity Co. Of America</v>
      </c>
      <c r="B89" t="s">
        <v>123</v>
      </c>
      <c r="C89" s="1">
        <v>1665</v>
      </c>
    </row>
    <row r="90" spans="1:3" x14ac:dyDescent="0.25">
      <c r="A90" t="str">
        <f>VLOOKUP(B90, names!A$3:B$2402, 2,)</f>
        <v>Old Dominion Insurance Co.</v>
      </c>
      <c r="B90" t="s">
        <v>122</v>
      </c>
      <c r="C90" s="1">
        <v>1375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1077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1054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980</v>
      </c>
    </row>
    <row r="94" spans="1:3" x14ac:dyDescent="0.25">
      <c r="A94" t="str">
        <f>VLOOKUP(B94, names!A$3:B$2402, 2,)</f>
        <v>United Fire And Casualty Co.</v>
      </c>
      <c r="B94" t="s">
        <v>130</v>
      </c>
      <c r="C94">
        <v>870</v>
      </c>
    </row>
    <row r="95" spans="1:3" x14ac:dyDescent="0.25">
      <c r="A95" t="str">
        <f>VLOOKUP(B95, names!A$3:B$2402, 2,)</f>
        <v>Aegis Security Insurance Co.</v>
      </c>
      <c r="B95" t="s">
        <v>129</v>
      </c>
      <c r="C95">
        <v>809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729</v>
      </c>
    </row>
    <row r="97" spans="1:3" x14ac:dyDescent="0.25">
      <c r="A97" t="str">
        <f>VLOOKUP(B97, names!A$3:B$2402, 2,)</f>
        <v>Great American Insurance Co.</v>
      </c>
      <c r="B97" t="s">
        <v>131</v>
      </c>
      <c r="C97">
        <v>710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642</v>
      </c>
    </row>
    <row r="99" spans="1:3" x14ac:dyDescent="0.25">
      <c r="A99" t="e">
        <f>VLOOKUP(B99, names!A$3:B$2402, 2,)</f>
        <v>#N/A</v>
      </c>
      <c r="B99" t="s">
        <v>391</v>
      </c>
      <c r="C99">
        <v>626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533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499</v>
      </c>
    </row>
    <row r="103" spans="1:3" x14ac:dyDescent="0.25">
      <c r="A103" t="str">
        <f>VLOOKUP(B103, names!A$3:B$2402, 2,)</f>
        <v>First National Insurance Co. Of America</v>
      </c>
      <c r="B103" t="s">
        <v>138</v>
      </c>
      <c r="C103">
        <v>470</v>
      </c>
    </row>
    <row r="104" spans="1:3" x14ac:dyDescent="0.25">
      <c r="A104" t="str">
        <f>VLOOKUP(B104, names!A$3:B$2402, 2,)</f>
        <v>Horace Mann Insurance Co.</v>
      </c>
      <c r="B104" t="s">
        <v>202</v>
      </c>
      <c r="C104">
        <v>380</v>
      </c>
    </row>
    <row r="105" spans="1:3" x14ac:dyDescent="0.25">
      <c r="A105" t="str">
        <f>VLOOKUP(B105, names!A$3:B$2402, 2,)</f>
        <v>Church Mutual Insurance Co.</v>
      </c>
      <c r="B105" t="s">
        <v>139</v>
      </c>
      <c r="C105">
        <v>350</v>
      </c>
    </row>
    <row r="106" spans="1:3" x14ac:dyDescent="0.25">
      <c r="A106" t="str">
        <f>VLOOKUP(B106, names!A$3:B$2402, 2,)</f>
        <v>Associated Indemnity Corp.</v>
      </c>
      <c r="B106" t="s">
        <v>141</v>
      </c>
      <c r="C106">
        <v>280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251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248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247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232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190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188</v>
      </c>
    </row>
    <row r="113" spans="1:3" x14ac:dyDescent="0.25">
      <c r="A113" t="str">
        <f>VLOOKUP(B113, names!A$3:B$2402, 2,)</f>
        <v>Hanover Insurance Co. (The)</v>
      </c>
      <c r="B113" t="s">
        <v>147</v>
      </c>
      <c r="C113">
        <v>172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164</v>
      </c>
    </row>
    <row r="115" spans="1:3" x14ac:dyDescent="0.25">
      <c r="A115">
        <f>VLOOKUP(B115, names!A$3:B$2402, 2,)</f>
        <v>0</v>
      </c>
      <c r="B115" t="s">
        <v>395</v>
      </c>
      <c r="C115">
        <v>156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150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145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117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110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104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84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80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68</v>
      </c>
    </row>
    <row r="126" spans="1:3" x14ac:dyDescent="0.25">
      <c r="A126">
        <f>VLOOKUP(B126, names!A$3:B$2402, 2,)</f>
        <v>0</v>
      </c>
      <c r="B126" t="s">
        <v>387</v>
      </c>
      <c r="C126">
        <v>64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38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38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37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30</v>
      </c>
    </row>
    <row r="133" spans="1:3" x14ac:dyDescent="0.25">
      <c r="A133" t="e">
        <f>VLOOKUP(B133, names!A$3:B$2402, 2,)</f>
        <v>#N/A</v>
      </c>
      <c r="B133" t="s">
        <v>392</v>
      </c>
      <c r="C133">
        <v>20</v>
      </c>
    </row>
    <row r="134" spans="1:3" x14ac:dyDescent="0.25">
      <c r="A134" t="str">
        <f>VLOOKUP(B134, names!A$3:B$2402, 2,)</f>
        <v>Massachusetts Bay Insurance Co.</v>
      </c>
      <c r="B134" t="s">
        <v>166</v>
      </c>
      <c r="C134">
        <v>20</v>
      </c>
    </row>
    <row r="135" spans="1:3" x14ac:dyDescent="0.25">
      <c r="A135" t="str">
        <f>VLOOKUP(B135, names!A$3:B$2402, 2,)</f>
        <v>American Casualty Co. Of Reading, Pennsylvania</v>
      </c>
      <c r="B135" t="s">
        <v>178</v>
      </c>
      <c r="C135">
        <v>18</v>
      </c>
    </row>
    <row r="136" spans="1:3" x14ac:dyDescent="0.25">
      <c r="A136" t="str">
        <f>VLOOKUP(B136, names!A$3:B$2402, 2,)</f>
        <v>General Insurance Co. Of America</v>
      </c>
      <c r="B136" t="s">
        <v>176</v>
      </c>
      <c r="C136">
        <v>17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16</v>
      </c>
    </row>
    <row r="139" spans="1:3" x14ac:dyDescent="0.25">
      <c r="A139" t="str">
        <f>VLOOKUP(B139, names!A$3:B$2402, 2,)</f>
        <v>Guideone America Insurance Co.</v>
      </c>
      <c r="B139" t="s">
        <v>175</v>
      </c>
      <c r="C139">
        <v>15</v>
      </c>
    </row>
    <row r="140" spans="1:3" x14ac:dyDescent="0.25">
      <c r="A140" t="str">
        <f>VLOOKUP(B140, names!A$3:B$2402, 2,)</f>
        <v>American Security Insurance Co.</v>
      </c>
      <c r="B140" t="s">
        <v>172</v>
      </c>
      <c r="C140">
        <v>14</v>
      </c>
    </row>
    <row r="141" spans="1:3" x14ac:dyDescent="0.25">
      <c r="A141" t="e">
        <f>VLOOKUP(B141, names!A$3:B$2402, 2,)</f>
        <v>#N/A</v>
      </c>
      <c r="B141" t="s">
        <v>390</v>
      </c>
      <c r="C141">
        <v>13</v>
      </c>
    </row>
    <row r="142" spans="1:3" x14ac:dyDescent="0.25">
      <c r="A142" t="str">
        <f>VLOOKUP(B142, names!A$3:B$2402, 2,)</f>
        <v>Factory Mutual Insurance Co.</v>
      </c>
      <c r="B142" t="s">
        <v>169</v>
      </c>
      <c r="C142">
        <v>13</v>
      </c>
    </row>
    <row r="143" spans="1:3" x14ac:dyDescent="0.25">
      <c r="A143" t="e">
        <f>VLOOKUP(B143, names!A$3:B$2402, 2,)</f>
        <v>#N/A</v>
      </c>
      <c r="B143" t="s">
        <v>388</v>
      </c>
      <c r="C143">
        <v>12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9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8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8</v>
      </c>
    </row>
    <row r="147" spans="1:3" x14ac:dyDescent="0.25">
      <c r="A147" t="str">
        <f>VLOOKUP(B147, names!A$3:B$2402, 2,)</f>
        <v>Arch Insurance Co.</v>
      </c>
      <c r="B147" t="s">
        <v>173</v>
      </c>
      <c r="C147">
        <v>8</v>
      </c>
    </row>
    <row r="148" spans="1:3" x14ac:dyDescent="0.25">
      <c r="A148" t="str">
        <f>VLOOKUP(B148, names!A$3:B$2402, 2,)</f>
        <v>National Fire Insurance Co. Of Hartford</v>
      </c>
      <c r="B148" t="s">
        <v>182</v>
      </c>
      <c r="C148">
        <v>7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Century-National Insurance Co.</v>
      </c>
      <c r="B151" t="s">
        <v>189</v>
      </c>
      <c r="C151">
        <v>4</v>
      </c>
    </row>
    <row r="152" spans="1:3" x14ac:dyDescent="0.25">
      <c r="A152" t="str">
        <f>VLOOKUP(B152, names!A$3:B$2402, 2,)</f>
        <v>National Trust Insurance Co.</v>
      </c>
      <c r="B152" t="s">
        <v>159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American Economy Insurance Co.</v>
      </c>
      <c r="B155" t="s">
        <v>188</v>
      </c>
      <c r="C155">
        <v>2</v>
      </c>
    </row>
    <row r="156" spans="1:3" x14ac:dyDescent="0.25">
      <c r="A156" t="str">
        <f>VLOOKUP(B156, names!A$3:B$2402, 2,)</f>
        <v>Continental Insurance Co.</v>
      </c>
      <c r="B156" t="s">
        <v>190</v>
      </c>
      <c r="C156">
        <v>2</v>
      </c>
    </row>
    <row r="157" spans="1:3" x14ac:dyDescent="0.25">
      <c r="A157" t="str">
        <f>VLOOKUP(B157, names!A$3:B$2402, 2,)</f>
        <v>Mitsui Sumitomo Insurance Co. Of America</v>
      </c>
      <c r="B157" t="s">
        <v>185</v>
      </c>
      <c r="C157">
        <v>2</v>
      </c>
    </row>
    <row r="158" spans="1:3" x14ac:dyDescent="0.25">
      <c r="A158" t="str">
        <f>VLOOKUP(B158, names!A$3:B$2402, 2,)</f>
        <v>Zurich American Insurance Co.</v>
      </c>
      <c r="B158" t="s">
        <v>192</v>
      </c>
      <c r="C158">
        <v>2</v>
      </c>
    </row>
    <row r="159" spans="1:3" x14ac:dyDescent="0.25">
      <c r="A159" t="str">
        <f>VLOOKUP(B159, names!A$3:B$2402, 2,)</f>
        <v>Allianz Global Risks Us Insurance Co.</v>
      </c>
      <c r="B159" t="s">
        <v>193</v>
      </c>
      <c r="C159">
        <v>1</v>
      </c>
    </row>
    <row r="160" spans="1:3" x14ac:dyDescent="0.25">
      <c r="A160" t="str">
        <f>VLOOKUP(B160, names!A$3:B$2402, 2,)</f>
        <v>Employers Insurance Co. Of Wausau</v>
      </c>
      <c r="B160" t="s">
        <v>194</v>
      </c>
      <c r="C160">
        <v>1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1</v>
      </c>
    </row>
    <row r="162" spans="1:3" x14ac:dyDescent="0.25">
      <c r="A162" t="e">
        <f>VLOOKUP(B162, names!A$3:B$2402, 2,)</f>
        <v>#N/A</v>
      </c>
      <c r="B162" t="s">
        <v>399</v>
      </c>
      <c r="C162">
        <v>1</v>
      </c>
    </row>
    <row r="163" spans="1:3" x14ac:dyDescent="0.25">
      <c r="A163" t="str">
        <f>VLOOKUP(B163, names!A$3:B$2402, 2,)</f>
        <v>St. Paul Protective Insurance Co.</v>
      </c>
      <c r="B163" t="s">
        <v>196</v>
      </c>
      <c r="C163">
        <v>1</v>
      </c>
    </row>
    <row r="164" spans="1:3" x14ac:dyDescent="0.25">
      <c r="A164" t="str">
        <f>VLOOKUP(B164, names!A$3:B$2402, 2,)</f>
        <v>Valley Forge Insurance Co.</v>
      </c>
      <c r="B164" t="s">
        <v>191</v>
      </c>
      <c r="C164">
        <v>1</v>
      </c>
    </row>
    <row r="165" spans="1:3" x14ac:dyDescent="0.25">
      <c r="A165" t="e">
        <f>VLOOKUP(B165, names!A$3:B$2402, 2,)</f>
        <v>#N/A</v>
      </c>
      <c r="B165" t="s">
        <v>401</v>
      </c>
      <c r="C165">
        <v>0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e">
        <f>VLOOKUP(B167, names!A$3:B$2402, 2,)</f>
        <v>#N/A</v>
      </c>
      <c r="B167" t="s">
        <v>386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402</v>
      </c>
      <c r="C17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B4" sqref="B4"/>
    </sheetView>
  </sheetViews>
  <sheetFormatPr defaultRowHeight="15" x14ac:dyDescent="0.25"/>
  <cols>
    <col min="1" max="1" width="34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1000249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499040</v>
      </c>
    </row>
    <row r="4" spans="1:3" x14ac:dyDescent="0.25">
      <c r="A4" t="str">
        <f>VLOOKUP(B4, names!A$3:B$2402, 2,)</f>
        <v>State Farm Florida Insurance Co.</v>
      </c>
      <c r="B4" t="s">
        <v>403</v>
      </c>
      <c r="C4" s="1">
        <v>389109</v>
      </c>
    </row>
    <row r="5" spans="1:3" x14ac:dyDescent="0.25">
      <c r="A5" t="str">
        <f>VLOOKUP(B5, names!A$3:B$2402, 2,)</f>
        <v>American Integrity Insurance Co. Of Florida</v>
      </c>
      <c r="B5" t="s">
        <v>38</v>
      </c>
      <c r="C5" s="1">
        <v>179879</v>
      </c>
    </row>
    <row r="6" spans="1:3" x14ac:dyDescent="0.25">
      <c r="A6" t="str">
        <f>VLOOKUP(B6, names!A$3:B$2402, 2,)</f>
        <v>Security First Insurance Co.</v>
      </c>
      <c r="B6" t="s">
        <v>35</v>
      </c>
      <c r="C6" s="1">
        <v>176337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170840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163385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163314</v>
      </c>
    </row>
    <row r="10" spans="1:3" x14ac:dyDescent="0.25">
      <c r="A10" t="str">
        <f>VLOOKUP(B10, names!A$3:B$2402, 2,)</f>
        <v>Florida Peninsula Insurance Co.</v>
      </c>
      <c r="B10" t="s">
        <v>46</v>
      </c>
      <c r="C10" s="1">
        <v>138228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133369</v>
      </c>
    </row>
    <row r="12" spans="1:3" x14ac:dyDescent="0.25">
      <c r="A12" t="str">
        <f>VLOOKUP(B12, names!A$3:B$2402, 2,)</f>
        <v>Heritage Property &amp; Casualty Insurance Co.</v>
      </c>
      <c r="B12" t="s">
        <v>36</v>
      </c>
      <c r="C12" s="1">
        <v>133168</v>
      </c>
    </row>
    <row r="13" spans="1:3" x14ac:dyDescent="0.25">
      <c r="A13" t="str">
        <f>VLOOKUP(B13, names!A$3:B$2402, 2,)</f>
        <v>United Services Automobile Association</v>
      </c>
      <c r="B13" t="s">
        <v>45</v>
      </c>
      <c r="C13" s="1">
        <v>128511</v>
      </c>
    </row>
    <row r="14" spans="1:3" x14ac:dyDescent="0.25">
      <c r="A14" t="str">
        <f>VLOOKUP(B14, names!A$3:B$2402, 2,)</f>
        <v>American Bankers Insurance Co. Of Florida</v>
      </c>
      <c r="B14" t="s">
        <v>42</v>
      </c>
      <c r="C14" s="1">
        <v>124003</v>
      </c>
    </row>
    <row r="15" spans="1:3" x14ac:dyDescent="0.25">
      <c r="A15" t="str">
        <f>VLOOKUP(B15, names!A$3:B$2402, 2,)</f>
        <v>Federated National Insurance Co.</v>
      </c>
      <c r="B15" t="s">
        <v>37</v>
      </c>
      <c r="C15" s="1">
        <v>116401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107634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104189</v>
      </c>
    </row>
    <row r="18" spans="1:3" x14ac:dyDescent="0.25">
      <c r="A18" t="str">
        <f>VLOOKUP(B18, names!A$3:B$2402, 2,)</f>
        <v>Tower Hill Signature Insurance Co.</v>
      </c>
      <c r="B18" t="s">
        <v>51</v>
      </c>
      <c r="C18" s="1">
        <v>100165</v>
      </c>
    </row>
    <row r="19" spans="1:3" x14ac:dyDescent="0.25">
      <c r="A19" t="str">
        <f>VLOOKUP(B19, names!A$3:B$2402, 2,)</f>
        <v>ASI Preferred Insurance Corp.</v>
      </c>
      <c r="B19" t="s">
        <v>47</v>
      </c>
      <c r="C19" s="1">
        <v>99265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98016</v>
      </c>
    </row>
    <row r="21" spans="1:3" x14ac:dyDescent="0.25">
      <c r="A21" t="str">
        <f>VLOOKUP(B21, names!A$3:B$2402, 2,)</f>
        <v>People's Trust Insurance Co.</v>
      </c>
      <c r="B21" t="s">
        <v>44</v>
      </c>
      <c r="C21" s="1">
        <v>93882</v>
      </c>
    </row>
    <row r="22" spans="1:3" x14ac:dyDescent="0.25">
      <c r="A22" t="str">
        <f>VLOOKUP(B22, names!A$3:B$2402, 2,)</f>
        <v>Ark Royal Insurance Co.</v>
      </c>
      <c r="B22" t="s">
        <v>50</v>
      </c>
      <c r="C22" s="1">
        <v>88156</v>
      </c>
    </row>
    <row r="23" spans="1:3" x14ac:dyDescent="0.25">
      <c r="A23" t="str">
        <f>VLOOKUP(B23, names!A$3:B$2402, 2,)</f>
        <v>ASI Assurance Corp.</v>
      </c>
      <c r="B23" t="s">
        <v>56</v>
      </c>
      <c r="C23" s="1">
        <v>87205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74543</v>
      </c>
    </row>
    <row r="25" spans="1:3" x14ac:dyDescent="0.25">
      <c r="A25" t="str">
        <f>VLOOKUP(B25, names!A$3:B$2402, 2,)</f>
        <v xml:space="preserve">Tower Hill Preferred Insurance Co. </v>
      </c>
      <c r="B25" t="s">
        <v>54</v>
      </c>
      <c r="C25" s="1">
        <v>72824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71997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70207</v>
      </c>
    </row>
    <row r="28" spans="1:3" x14ac:dyDescent="0.25">
      <c r="A28" t="str">
        <f>VLOOKUP(B28, names!A$3:B$2402, 2,)</f>
        <v>Southern Fidelity Insurance Co.</v>
      </c>
      <c r="B28" t="s">
        <v>58</v>
      </c>
      <c r="C28" s="1">
        <v>69283</v>
      </c>
    </row>
    <row r="29" spans="1:3" x14ac:dyDescent="0.25">
      <c r="A29" t="str">
        <f>VLOOKUP(B29, names!A$3:B$2402, 2,)</f>
        <v>Southern Oak Insurance Co.</v>
      </c>
      <c r="B29" t="s">
        <v>65</v>
      </c>
      <c r="C29" s="1">
        <v>63172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62200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59484</v>
      </c>
    </row>
    <row r="32" spans="1:3" x14ac:dyDescent="0.25">
      <c r="A32" t="str">
        <f>VLOOKUP(B32, names!A$3:B$2402, 2,)</f>
        <v>Universal Insurance Co. Of North America</v>
      </c>
      <c r="B32" t="s">
        <v>70</v>
      </c>
      <c r="C32" s="1">
        <v>58473</v>
      </c>
    </row>
    <row r="33" spans="1:3" x14ac:dyDescent="0.25">
      <c r="A33" t="str">
        <f>VLOOKUP(B33, names!A$3:B$2402, 2,)</f>
        <v>Auto Club Insurance Co. Of Florida</v>
      </c>
      <c r="B33" t="s">
        <v>60</v>
      </c>
      <c r="C33" s="1">
        <v>58120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55500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54776</v>
      </c>
    </row>
    <row r="36" spans="1:3" x14ac:dyDescent="0.25">
      <c r="A36" t="str">
        <f>VLOOKUP(B36, names!A$3:B$2402, 2,)</f>
        <v>Safe Harbor Insurance Co.</v>
      </c>
      <c r="B36" t="s">
        <v>57</v>
      </c>
      <c r="C36" s="1">
        <v>50233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49376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47856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45330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42790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41991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41377</v>
      </c>
    </row>
    <row r="43" spans="1:3" x14ac:dyDescent="0.25">
      <c r="A43" t="str">
        <f>VLOOKUP(B43, names!A$3:B$2402, 2,)</f>
        <v>Omega Insurance Co.</v>
      </c>
      <c r="B43" t="s">
        <v>72</v>
      </c>
      <c r="C43" s="1">
        <v>39631</v>
      </c>
    </row>
    <row r="44" spans="1:3" x14ac:dyDescent="0.25">
      <c r="A44" t="e">
        <f>VLOOKUP(B44, names!A$3:B$2402, 2,)</f>
        <v>#N/A</v>
      </c>
      <c r="B44" t="s">
        <v>400</v>
      </c>
      <c r="C44" s="1">
        <v>37684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37632</v>
      </c>
    </row>
    <row r="46" spans="1:3" x14ac:dyDescent="0.25">
      <c r="A46" t="str">
        <f>VLOOKUP(B46, names!A$3:B$2402, 2,)</f>
        <v>Foremost Insurance Co.</v>
      </c>
      <c r="B46" t="s">
        <v>79</v>
      </c>
      <c r="C46" s="1">
        <v>37155</v>
      </c>
    </row>
    <row r="47" spans="1:3" x14ac:dyDescent="0.25">
      <c r="A47" t="str">
        <f>VLOOKUP(B47, names!A$3:B$2402, 2,)</f>
        <v>Modern USA Insurance Co.</v>
      </c>
      <c r="B47" t="s">
        <v>73</v>
      </c>
      <c r="C47" s="1">
        <v>36960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36931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33084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32503</v>
      </c>
    </row>
    <row r="51" spans="1:3" x14ac:dyDescent="0.25">
      <c r="A51" t="str">
        <f>VLOOKUP(B51, names!A$3:B$2402, 2,)</f>
        <v>Federal Insurance Co.</v>
      </c>
      <c r="B51" t="s">
        <v>81</v>
      </c>
      <c r="C51" s="1">
        <v>31598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30986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30358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25307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22009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21626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21240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19754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18390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17070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15946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13521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12171</v>
      </c>
    </row>
    <row r="64" spans="1:3" x14ac:dyDescent="0.25">
      <c r="A64" t="str">
        <f>VLOOKUP(B64, names!A$3:B$2402, 2,)</f>
        <v>Stillwater Property And Casualty Insurance Co.</v>
      </c>
      <c r="B64" t="s">
        <v>100</v>
      </c>
      <c r="C64" s="1">
        <v>10843</v>
      </c>
    </row>
    <row r="65" spans="1:3" x14ac:dyDescent="0.25">
      <c r="A65" t="str">
        <f>VLOOKUP(B65, names!A$3:B$2402, 2,)</f>
        <v>Metropolitan Casualty Insurance Co.</v>
      </c>
      <c r="B65" t="s">
        <v>99</v>
      </c>
      <c r="C65" s="1">
        <v>10263</v>
      </c>
    </row>
    <row r="66" spans="1:3" x14ac:dyDescent="0.25">
      <c r="A66" t="str">
        <f>VLOOKUP(B66, names!A$3:B$2402, 2,)</f>
        <v>American Southern Home Insurance Co.</v>
      </c>
      <c r="B66" t="s">
        <v>105</v>
      </c>
      <c r="C66" s="1">
        <v>9699</v>
      </c>
    </row>
    <row r="67" spans="1:3" x14ac:dyDescent="0.25">
      <c r="A67" t="str">
        <f>VLOOKUP(B67, names!A$3:B$2402, 2,)</f>
        <v>Southern-Owners Insurance Co.</v>
      </c>
      <c r="B67" t="s">
        <v>101</v>
      </c>
      <c r="C67" s="1">
        <v>8535</v>
      </c>
    </row>
    <row r="68" spans="1:3" x14ac:dyDescent="0.25">
      <c r="A68" t="str">
        <f>VLOOKUP(B68, names!A$3:B$2402, 2,)</f>
        <v>Elements Property Insurance Co.</v>
      </c>
      <c r="B68" t="s">
        <v>78</v>
      </c>
      <c r="C68" s="1">
        <v>8447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7600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7483</v>
      </c>
    </row>
    <row r="71" spans="1:3" x14ac:dyDescent="0.25">
      <c r="A71" t="str">
        <f>VLOOKUP(B71, names!A$3:B$2402, 2,)</f>
        <v>Avatar Property &amp; Casualty Insurance Co.</v>
      </c>
      <c r="B71" t="s">
        <v>91</v>
      </c>
      <c r="C71" s="1">
        <v>7019</v>
      </c>
    </row>
    <row r="72" spans="1:3" x14ac:dyDescent="0.25">
      <c r="A72" t="str">
        <f>VLOOKUP(B72, names!A$3:B$2402, 2,)</f>
        <v>Cincinnati Insurance Co.</v>
      </c>
      <c r="B72" t="s">
        <v>124</v>
      </c>
      <c r="C72" s="1">
        <v>6468</v>
      </c>
    </row>
    <row r="73" spans="1:3" x14ac:dyDescent="0.25">
      <c r="A73" t="str">
        <f>VLOOKUP(B73, names!A$3:B$2402, 2,)</f>
        <v>Sussex Insurance Co.</v>
      </c>
      <c r="B73" t="s">
        <v>106</v>
      </c>
      <c r="C73" s="1">
        <v>6258</v>
      </c>
    </row>
    <row r="74" spans="1:3" x14ac:dyDescent="0.25">
      <c r="A74" t="str">
        <f>VLOOKUP(B74, names!A$3:B$2402, 2,)</f>
        <v>American Reliable Insurance Co.</v>
      </c>
      <c r="B74" t="s">
        <v>102</v>
      </c>
      <c r="C74" s="1">
        <v>6212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5292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4893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4645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4105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4065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3696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2723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2644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2335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2323</v>
      </c>
    </row>
    <row r="85" spans="1:3" x14ac:dyDescent="0.25">
      <c r="A85" t="str">
        <f>VLOOKUP(B85, names!A$3:B$2402, 2,)</f>
        <v>Electric Insurance Co.</v>
      </c>
      <c r="B85" t="s">
        <v>121</v>
      </c>
      <c r="C85" s="1">
        <v>2056</v>
      </c>
    </row>
    <row r="86" spans="1:3" x14ac:dyDescent="0.25">
      <c r="A86" t="e">
        <f>VLOOKUP(B86, names!A$3:B$2402, 2,)</f>
        <v>#N/A</v>
      </c>
      <c r="B86" t="s">
        <v>385</v>
      </c>
      <c r="C86" s="1">
        <v>2021</v>
      </c>
    </row>
    <row r="87" spans="1:3" x14ac:dyDescent="0.25">
      <c r="A87" t="str">
        <f>VLOOKUP(B87, names!A$3:B$2402, 2,)</f>
        <v>Praetorian Insurance Co.</v>
      </c>
      <c r="B87" t="s">
        <v>96</v>
      </c>
      <c r="C87" s="1">
        <v>1989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1694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1401</v>
      </c>
    </row>
    <row r="90" spans="1:3" x14ac:dyDescent="0.25">
      <c r="A90" t="str">
        <f>VLOOKUP(B90, names!A$3:B$2402, 2,)</f>
        <v>Merastar Insurance Co.</v>
      </c>
      <c r="B90" t="s">
        <v>127</v>
      </c>
      <c r="C90" s="1">
        <v>1208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1084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 s="1">
        <v>1003</v>
      </c>
    </row>
    <row r="94" spans="1:3" x14ac:dyDescent="0.25">
      <c r="A94" t="e">
        <f>VLOOKUP(B94, names!A$3:B$2402, 2,)</f>
        <v>#N/A</v>
      </c>
      <c r="B94" t="s">
        <v>391</v>
      </c>
      <c r="C94">
        <v>923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882</v>
      </c>
    </row>
    <row r="96" spans="1:3" x14ac:dyDescent="0.25">
      <c r="A96">
        <f>VLOOKUP(B96, names!A$3:B$2402, 2,)</f>
        <v>0</v>
      </c>
      <c r="B96" t="s">
        <v>395</v>
      </c>
      <c r="C96">
        <v>869</v>
      </c>
    </row>
    <row r="97" spans="1:3" x14ac:dyDescent="0.25">
      <c r="A97" t="str">
        <f>VLOOKUP(B97, names!A$3:B$2402, 2,)</f>
        <v>Aegis Security Insurance Co.</v>
      </c>
      <c r="B97" t="s">
        <v>129</v>
      </c>
      <c r="C97">
        <v>859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822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709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637</v>
      </c>
    </row>
    <row r="101" spans="1:3" x14ac:dyDescent="0.25">
      <c r="A101" t="str">
        <f>VLOOKUP(B101, names!A$3:B$2402, 2,)</f>
        <v>Addison Insurance Co.</v>
      </c>
      <c r="B101" t="s">
        <v>136</v>
      </c>
      <c r="C101">
        <v>540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499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484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461</v>
      </c>
    </row>
    <row r="105" spans="1:3" x14ac:dyDescent="0.25">
      <c r="A105" t="str">
        <f>VLOOKUP(B105, names!A$3:B$2402, 2,)</f>
        <v>Horace Mann Insurance Co.</v>
      </c>
      <c r="B105" t="s">
        <v>202</v>
      </c>
      <c r="C105">
        <v>387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351</v>
      </c>
    </row>
    <row r="107" spans="1:3" x14ac:dyDescent="0.25">
      <c r="A107" t="str">
        <f>VLOOKUP(B107, names!A$3:B$2402, 2,)</f>
        <v>Associated Indemnity Corp.</v>
      </c>
      <c r="B107" t="s">
        <v>141</v>
      </c>
      <c r="C107">
        <v>298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256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252</v>
      </c>
    </row>
    <row r="110" spans="1:3" x14ac:dyDescent="0.25">
      <c r="A110" t="str">
        <f>VLOOKUP(B110, names!A$3:B$2402, 2,)</f>
        <v>Service Insurance Co.</v>
      </c>
      <c r="B110" t="s">
        <v>142</v>
      </c>
      <c r="C110">
        <v>247</v>
      </c>
    </row>
    <row r="111" spans="1:3" x14ac:dyDescent="0.25">
      <c r="A111" t="str">
        <f>VLOOKUP(B111, names!A$3:B$2402, 2,)</f>
        <v>Great American Insurance Co. Of New York</v>
      </c>
      <c r="B111" t="s">
        <v>140</v>
      </c>
      <c r="C111">
        <v>228</v>
      </c>
    </row>
    <row r="112" spans="1:3" x14ac:dyDescent="0.25">
      <c r="A112" t="str">
        <f>VLOOKUP(B112, names!A$3:B$2402, 2,)</f>
        <v>Pacific Indemnity Co.</v>
      </c>
      <c r="B112" t="s">
        <v>148</v>
      </c>
      <c r="C112">
        <v>198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187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179</v>
      </c>
    </row>
    <row r="115" spans="1:3" x14ac:dyDescent="0.25">
      <c r="A115" t="str">
        <f>VLOOKUP(B115, names!A$3:B$2402, 2,)</f>
        <v>Guideone Mutual Insurance Co.</v>
      </c>
      <c r="B115" t="s">
        <v>151</v>
      </c>
      <c r="C115">
        <v>163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149</v>
      </c>
    </row>
    <row r="117" spans="1:3" x14ac:dyDescent="0.25">
      <c r="A117" t="str">
        <f>VLOOKUP(B117, names!A$3:B$2402, 2,)</f>
        <v>Cincinnati Indemnity Co.</v>
      </c>
      <c r="B117" t="s">
        <v>146</v>
      </c>
      <c r="C117">
        <v>134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114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107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106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85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83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72</v>
      </c>
    </row>
    <row r="126" spans="1:3" x14ac:dyDescent="0.25">
      <c r="A126">
        <f>VLOOKUP(B126, names!A$3:B$2402, 2,)</f>
        <v>0</v>
      </c>
      <c r="B126" t="s">
        <v>387</v>
      </c>
      <c r="C126">
        <v>69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40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40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39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34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21</v>
      </c>
    </row>
    <row r="134" spans="1:3" x14ac:dyDescent="0.25">
      <c r="A134" t="str">
        <f>VLOOKUP(B134, names!A$3:B$2402, 2,)</f>
        <v>American Casualty Co. Of Reading, Pennsylvania</v>
      </c>
      <c r="B134" t="s">
        <v>178</v>
      </c>
      <c r="C134">
        <v>17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17</v>
      </c>
    </row>
    <row r="136" spans="1:3" x14ac:dyDescent="0.25">
      <c r="A136" t="str">
        <f>VLOOKUP(B136, names!A$3:B$2402, 2,)</f>
        <v>Arch Insurance Co.</v>
      </c>
      <c r="B136" t="s">
        <v>173</v>
      </c>
      <c r="C136">
        <v>16</v>
      </c>
    </row>
    <row r="137" spans="1:3" x14ac:dyDescent="0.25">
      <c r="A137" t="e">
        <f>VLOOKUP(B137, names!A$3:B$2402, 2,)</f>
        <v>#N/A</v>
      </c>
      <c r="B137" t="s">
        <v>390</v>
      </c>
      <c r="C137">
        <v>16</v>
      </c>
    </row>
    <row r="138" spans="1:3" x14ac:dyDescent="0.25">
      <c r="A138" t="str">
        <f>VLOOKUP(B138, names!A$3:B$2402, 2,)</f>
        <v>Guideone America Insurance Co.</v>
      </c>
      <c r="B138" t="s">
        <v>175</v>
      </c>
      <c r="C138">
        <v>16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16</v>
      </c>
    </row>
    <row r="140" spans="1:3" x14ac:dyDescent="0.25">
      <c r="A140" t="e">
        <f>VLOOKUP(B140, names!A$3:B$2402, 2,)</f>
        <v>#N/A</v>
      </c>
      <c r="B140" t="s">
        <v>392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Great American Alliance Insurance Co.</v>
      </c>
      <c r="B142" t="s">
        <v>167</v>
      </c>
      <c r="C142">
        <v>14</v>
      </c>
    </row>
    <row r="143" spans="1:3" x14ac:dyDescent="0.25">
      <c r="A143" t="str">
        <f>VLOOKUP(B143, names!A$3:B$2402, 2,)</f>
        <v>Factory Mutual Insurance Co.</v>
      </c>
      <c r="B143" t="s">
        <v>169</v>
      </c>
      <c r="C143">
        <v>13</v>
      </c>
    </row>
    <row r="144" spans="1:3" x14ac:dyDescent="0.25">
      <c r="A144" t="e">
        <f>VLOOKUP(B144, names!A$3:B$2402, 2,)</f>
        <v>#N/A</v>
      </c>
      <c r="B144" t="s">
        <v>388</v>
      </c>
      <c r="C144">
        <v>11</v>
      </c>
    </row>
    <row r="145" spans="1:3" x14ac:dyDescent="0.25">
      <c r="A145" t="str">
        <f>VLOOKUP(B145, names!A$3:B$2402, 2,)</f>
        <v>National Fire Insurance Co. Of Hartford</v>
      </c>
      <c r="B145" t="s">
        <v>182</v>
      </c>
      <c r="C145">
        <v>10</v>
      </c>
    </row>
    <row r="146" spans="1:3" x14ac:dyDescent="0.25">
      <c r="A146" t="str">
        <f>VLOOKUP(B146, names!A$3:B$2402, 2,)</f>
        <v>Ace American Insurance Co.</v>
      </c>
      <c r="B146" t="s">
        <v>180</v>
      </c>
      <c r="C146">
        <v>8</v>
      </c>
    </row>
    <row r="147" spans="1:3" x14ac:dyDescent="0.25">
      <c r="A147" t="str">
        <f>VLOOKUP(B147, names!A$3:B$2402, 2,)</f>
        <v>American Alternative Insurance Corp.</v>
      </c>
      <c r="B147" t="s">
        <v>177</v>
      </c>
      <c r="C147">
        <v>8</v>
      </c>
    </row>
    <row r="148" spans="1:3" x14ac:dyDescent="0.25">
      <c r="A148" t="str">
        <f>VLOOKUP(B148, names!A$3:B$2402, 2,)</f>
        <v>Hanover American Insurance Co. (The)</v>
      </c>
      <c r="B148" t="s">
        <v>181</v>
      </c>
      <c r="C148">
        <v>8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American Economy Insurance Co.</v>
      </c>
      <c r="B151" t="s">
        <v>188</v>
      </c>
      <c r="C151">
        <v>4</v>
      </c>
    </row>
    <row r="152" spans="1:3" x14ac:dyDescent="0.25">
      <c r="A152" t="str">
        <f>VLOOKUP(B152, names!A$3:B$2402, 2,)</f>
        <v>Century-National Insurance Co.</v>
      </c>
      <c r="B152" t="s">
        <v>189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Continental Insurance Co.</v>
      </c>
      <c r="B154" t="s">
        <v>190</v>
      </c>
      <c r="C154">
        <v>3</v>
      </c>
    </row>
    <row r="155" spans="1:3" x14ac:dyDescent="0.25">
      <c r="A155" t="e">
        <f>VLOOKUP(B155, names!A$3:B$2402, 2,)</f>
        <v>#N/A</v>
      </c>
      <c r="B155" t="s">
        <v>401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Transportation Insurance Co.</v>
      </c>
      <c r="B157" t="s">
        <v>183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e">
        <f>VLOOKUP(B161, names!A$3:B$2402, 2,)</f>
        <v>#N/A</v>
      </c>
      <c r="B161" t="s">
        <v>399</v>
      </c>
      <c r="C161">
        <v>1</v>
      </c>
    </row>
    <row r="162" spans="1:3" x14ac:dyDescent="0.25">
      <c r="A162" t="str">
        <f>VLOOKUP(B162, names!A$3:B$2402, 2,)</f>
        <v>St. Paul Protective Insurance Co.</v>
      </c>
      <c r="B162" t="s">
        <v>196</v>
      </c>
      <c r="C162">
        <v>1</v>
      </c>
    </row>
    <row r="163" spans="1:3" x14ac:dyDescent="0.25">
      <c r="A163" t="str">
        <f>VLOOKUP(B163, names!A$3:B$2402, 2,)</f>
        <v>Valley Forge Insurance Co.</v>
      </c>
      <c r="B163" t="s">
        <v>191</v>
      </c>
      <c r="C163">
        <v>1</v>
      </c>
    </row>
    <row r="164" spans="1:3" x14ac:dyDescent="0.25">
      <c r="A164" t="str">
        <f>VLOOKUP(B164, names!A$3:B$2402, 2,)</f>
        <v>Zurich American Insurance Co.</v>
      </c>
      <c r="B164" t="s">
        <v>192</v>
      </c>
      <c r="C164">
        <v>1</v>
      </c>
    </row>
    <row r="165" spans="1:3" x14ac:dyDescent="0.25">
      <c r="A165" t="str">
        <f>VLOOKUP(B165, names!A$3:B$2402, 2,)</f>
        <v>American Insurance Co. (The)</v>
      </c>
      <c r="B165" t="s">
        <v>197</v>
      </c>
      <c r="C165">
        <v>0</v>
      </c>
    </row>
    <row r="166" spans="1:3" x14ac:dyDescent="0.25">
      <c r="A166" t="e">
        <f>VLOOKUP(B166, names!A$3:B$2402, 2,)</f>
        <v>#N/A</v>
      </c>
      <c r="B166" t="s">
        <v>386</v>
      </c>
      <c r="C166">
        <v>0</v>
      </c>
    </row>
    <row r="167" spans="1:3" x14ac:dyDescent="0.25">
      <c r="A167" t="e">
        <f>VLOOKUP(B167, names!A$3:B$2402, 2,)</f>
        <v>#N/A</v>
      </c>
      <c r="B167" t="s">
        <v>404</v>
      </c>
      <c r="C167">
        <v>0</v>
      </c>
    </row>
    <row r="168" spans="1:3" x14ac:dyDescent="0.25">
      <c r="A168" t="e">
        <f>VLOOKUP(B168, names!A$3:B$2402, 2,)</f>
        <v>#N/A</v>
      </c>
      <c r="B168" t="s">
        <v>405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406</v>
      </c>
      <c r="C170">
        <v>0</v>
      </c>
    </row>
    <row r="171" spans="1:3" x14ac:dyDescent="0.25">
      <c r="A171" t="e">
        <f>VLOOKUP(B171, names!A$3:B$2402, 2,)</f>
        <v>#N/A</v>
      </c>
      <c r="B171" t="s">
        <v>407</v>
      </c>
      <c r="C171">
        <v>0</v>
      </c>
    </row>
    <row r="172" spans="1:3" x14ac:dyDescent="0.25">
      <c r="A172" t="e">
        <f>VLOOKUP(B172, names!A$3:B$2402, 2,)</f>
        <v>#N/A</v>
      </c>
      <c r="B172" t="s">
        <v>402</v>
      </c>
      <c r="C172">
        <v>0</v>
      </c>
    </row>
    <row r="173" spans="1:3" x14ac:dyDescent="0.25">
      <c r="A173" t="e">
        <f>VLOOKUP(B173, names!A$3:B$2402, 2,)</f>
        <v>#N/A</v>
      </c>
      <c r="B173" t="s">
        <v>408</v>
      </c>
      <c r="C17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F2" sqref="F2"/>
    </sheetView>
  </sheetViews>
  <sheetFormatPr defaultRowHeight="15" x14ac:dyDescent="0.25"/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61" t="s">
        <v>114</v>
      </c>
      <c r="C2" s="45">
        <v>2422</v>
      </c>
      <c r="D2" s="58"/>
      <c r="E2" s="60"/>
    </row>
    <row r="3" spans="1:5" x14ac:dyDescent="0.25">
      <c r="A3" t="str">
        <f>VLOOKUP(B3, names!A$3:B$2402, 2,)</f>
        <v>Addison Insurance Co.</v>
      </c>
      <c r="B3" s="61" t="s">
        <v>136</v>
      </c>
      <c r="C3" s="45">
        <v>503</v>
      </c>
      <c r="D3" s="58"/>
      <c r="E3" s="60"/>
    </row>
    <row r="4" spans="1:5" x14ac:dyDescent="0.25">
      <c r="A4" t="str">
        <f>VLOOKUP(B4, names!A$3:B$2402, 2,)</f>
        <v>Aegis Security Insurance Co.</v>
      </c>
      <c r="B4" s="61" t="s">
        <v>129</v>
      </c>
      <c r="C4" s="45">
        <v>839</v>
      </c>
      <c r="D4" s="58"/>
      <c r="E4" s="60"/>
    </row>
    <row r="5" spans="1:5" x14ac:dyDescent="0.25">
      <c r="A5" t="str">
        <f>VLOOKUP(B5, names!A$3:B$2402, 2,)</f>
        <v>Affiliated FM Insurance Co.</v>
      </c>
      <c r="B5" s="61" t="s">
        <v>153</v>
      </c>
      <c r="C5" s="45">
        <v>117</v>
      </c>
      <c r="D5" s="58"/>
      <c r="E5" s="60"/>
    </row>
    <row r="6" spans="1:5" x14ac:dyDescent="0.25">
      <c r="A6" t="str">
        <f>VLOOKUP(B6, names!A$3:B$2402, 2,)</f>
        <v>AIG Property Casualty Co.</v>
      </c>
      <c r="B6" s="61" t="s">
        <v>97</v>
      </c>
      <c r="C6" s="45">
        <v>13937</v>
      </c>
      <c r="D6" s="58"/>
      <c r="E6" s="60"/>
    </row>
    <row r="7" spans="1:5" x14ac:dyDescent="0.25">
      <c r="A7" t="str">
        <f>VLOOKUP(B7, names!A$3:B$2402, 2,)</f>
        <v>American Agri-Business Insurance Co.</v>
      </c>
      <c r="B7" s="61" t="s">
        <v>187</v>
      </c>
      <c r="C7" s="45">
        <v>5</v>
      </c>
      <c r="D7" s="58"/>
      <c r="E7" s="60"/>
    </row>
    <row r="8" spans="1:5" x14ac:dyDescent="0.25">
      <c r="A8" t="str">
        <f>VLOOKUP(B8, names!A$3:B$2402, 2,)</f>
        <v>American Automobile Insurance Co.</v>
      </c>
      <c r="B8" s="61" t="s">
        <v>113</v>
      </c>
      <c r="C8" s="45">
        <v>2962</v>
      </c>
      <c r="D8" s="58"/>
      <c r="E8" s="60"/>
    </row>
    <row r="9" spans="1:5" x14ac:dyDescent="0.25">
      <c r="A9" t="str">
        <f>VLOOKUP(B9, names!A$3:B$2402, 2,)</f>
        <v>American Bankers Insurance Co. Of Florida</v>
      </c>
      <c r="B9" s="61" t="s">
        <v>42</v>
      </c>
      <c r="C9" s="45">
        <v>145492</v>
      </c>
      <c r="D9" s="58">
        <v>6</v>
      </c>
      <c r="E9" s="60">
        <f>C9/D9</f>
        <v>24248.666666666668</v>
      </c>
    </row>
    <row r="10" spans="1:5" x14ac:dyDescent="0.25">
      <c r="A10" t="str">
        <f>VLOOKUP(B10, names!A$3:B$2402, 2,)</f>
        <v>American Colonial Insurance Co.</v>
      </c>
      <c r="B10" s="61" t="s">
        <v>109</v>
      </c>
      <c r="C10" s="45">
        <v>4694</v>
      </c>
      <c r="D10" s="58"/>
      <c r="E10" s="60"/>
    </row>
    <row r="11" spans="1:5" x14ac:dyDescent="0.25">
      <c r="A11" t="str">
        <f>VLOOKUP(B11, names!A$3:B$2402, 2,)</f>
        <v>American Home Assurance Co.</v>
      </c>
      <c r="B11" s="61" t="s">
        <v>128</v>
      </c>
      <c r="C11" s="45">
        <v>896</v>
      </c>
      <c r="D11" s="58"/>
      <c r="E11" s="60"/>
    </row>
    <row r="12" spans="1:5" x14ac:dyDescent="0.25">
      <c r="A12" t="str">
        <f>VLOOKUP(B12, names!A$3:B$2402, 2,)</f>
        <v>American Integrity Insurance Co. Of Florida</v>
      </c>
      <c r="B12" s="61" t="s">
        <v>38</v>
      </c>
      <c r="C12" s="45">
        <v>197627</v>
      </c>
      <c r="D12" s="58">
        <v>40</v>
      </c>
      <c r="E12" s="60">
        <f t="shared" ref="E12:E73" si="0">C12/D12</f>
        <v>4940.6750000000002</v>
      </c>
    </row>
    <row r="13" spans="1:5" x14ac:dyDescent="0.25">
      <c r="A13" t="str">
        <f>VLOOKUP(B13, names!A$3:B$2402, 2,)</f>
        <v>American Modern Insurance Co. Of Florida</v>
      </c>
      <c r="B13" s="61" t="s">
        <v>66</v>
      </c>
      <c r="C13" s="45">
        <v>52129</v>
      </c>
      <c r="D13" s="58">
        <v>1</v>
      </c>
      <c r="E13" s="60">
        <f t="shared" si="0"/>
        <v>52129</v>
      </c>
    </row>
    <row r="14" spans="1:5" x14ac:dyDescent="0.25">
      <c r="A14" t="str">
        <f>VLOOKUP(B14, names!A$3:B$2402, 2,)</f>
        <v>American Platinum Property And Casualty Insurance Co.</v>
      </c>
      <c r="B14" s="61" t="s">
        <v>132</v>
      </c>
      <c r="C14" s="45">
        <v>622</v>
      </c>
      <c r="D14" s="58">
        <v>1</v>
      </c>
      <c r="E14" s="60">
        <f t="shared" si="0"/>
        <v>622</v>
      </c>
    </row>
    <row r="15" spans="1:5" x14ac:dyDescent="0.25">
      <c r="A15" t="str">
        <f>VLOOKUP(B15, names!A$3:B$2402, 2,)</f>
        <v>American Reliable Insurance Co.</v>
      </c>
      <c r="B15" s="61" t="s">
        <v>102</v>
      </c>
      <c r="C15" s="45">
        <v>7229</v>
      </c>
      <c r="D15" s="58"/>
      <c r="E15" s="60"/>
    </row>
    <row r="16" spans="1:5" x14ac:dyDescent="0.25">
      <c r="A16" t="str">
        <f>VLOOKUP(B16, names!A$3:B$2402, 2,)</f>
        <v>American Security Insurance Co.</v>
      </c>
      <c r="B16" s="61" t="s">
        <v>172</v>
      </c>
      <c r="C16" s="45">
        <v>14</v>
      </c>
      <c r="D16" s="58">
        <v>10</v>
      </c>
      <c r="E16" s="60">
        <f t="shared" si="0"/>
        <v>1.4</v>
      </c>
    </row>
    <row r="17" spans="1:5" x14ac:dyDescent="0.25">
      <c r="A17" t="str">
        <f>VLOOKUP(B17, names!A$3:B$2402, 2,)</f>
        <v>American Southern Home Insurance Co.</v>
      </c>
      <c r="B17" s="61" t="s">
        <v>105</v>
      </c>
      <c r="C17" s="45">
        <v>6255</v>
      </c>
      <c r="D17" s="58"/>
      <c r="E17" s="60"/>
    </row>
    <row r="18" spans="1:5" x14ac:dyDescent="0.25">
      <c r="A18" t="str">
        <f>VLOOKUP(B18, names!A$3:B$2402, 2,)</f>
        <v>American Strategic Insurance Corp.</v>
      </c>
      <c r="B18" s="61" t="s">
        <v>61</v>
      </c>
      <c r="C18" s="45">
        <v>62378</v>
      </c>
      <c r="D18" s="58">
        <v>8</v>
      </c>
      <c r="E18" s="60">
        <f t="shared" si="0"/>
        <v>7797.25</v>
      </c>
    </row>
    <row r="19" spans="1:5" x14ac:dyDescent="0.25">
      <c r="A19" t="str">
        <f>VLOOKUP(B19, names!A$3:B$2402, 2,)</f>
        <v>American Traditions Insurance Co.</v>
      </c>
      <c r="B19" s="61" t="s">
        <v>68</v>
      </c>
      <c r="C19" s="45">
        <v>53737</v>
      </c>
      <c r="D19" s="58">
        <v>11</v>
      </c>
      <c r="E19" s="60">
        <f t="shared" si="0"/>
        <v>4885.181818181818</v>
      </c>
    </row>
    <row r="20" spans="1:5" x14ac:dyDescent="0.25">
      <c r="A20" t="str">
        <f>VLOOKUP(B20, names!A$3:B$2402, 2,)</f>
        <v>Amica Mutual Insurance Co.</v>
      </c>
      <c r="B20" s="61" t="s">
        <v>89</v>
      </c>
      <c r="C20" s="45">
        <v>22111</v>
      </c>
      <c r="D20" s="58">
        <v>2</v>
      </c>
      <c r="E20" s="60">
        <f t="shared" si="0"/>
        <v>11055.5</v>
      </c>
    </row>
    <row r="21" spans="1:5" x14ac:dyDescent="0.25">
      <c r="A21" t="str">
        <f>VLOOKUP(B21, names!A$3:B$2402, 2,)</f>
        <v>Ark Royal Insurance Co.</v>
      </c>
      <c r="B21" s="61" t="s">
        <v>50</v>
      </c>
      <c r="C21" s="45">
        <v>97121</v>
      </c>
      <c r="D21" s="58">
        <v>7</v>
      </c>
      <c r="E21" s="60">
        <f t="shared" si="0"/>
        <v>13874.428571428571</v>
      </c>
    </row>
    <row r="22" spans="1:5" x14ac:dyDescent="0.25">
      <c r="A22" t="str">
        <f>VLOOKUP(B22, names!A$3:B$2402, 2,)</f>
        <v>Armed Forces Insurance Exchange</v>
      </c>
      <c r="B22" s="61" t="s">
        <v>111</v>
      </c>
      <c r="C22" s="45">
        <v>3764</v>
      </c>
      <c r="D22" s="58"/>
      <c r="E22" s="60"/>
    </row>
    <row r="23" spans="1:5" x14ac:dyDescent="0.25">
      <c r="A23" t="str">
        <f>VLOOKUP(B23, names!A$3:B$2402, 2,)</f>
        <v>ASI Assurance Corp.</v>
      </c>
      <c r="B23" s="61" t="s">
        <v>56</v>
      </c>
      <c r="C23" s="45">
        <v>76206</v>
      </c>
      <c r="D23" s="58">
        <v>4</v>
      </c>
      <c r="E23" s="60">
        <f t="shared" si="0"/>
        <v>19051.5</v>
      </c>
    </row>
    <row r="24" spans="1:5" x14ac:dyDescent="0.25">
      <c r="A24" t="str">
        <f>VLOOKUP(B24, names!A$3:B$2402, 2,)</f>
        <v>ASI Home Insurance Corp.</v>
      </c>
      <c r="B24" s="61" t="s">
        <v>120</v>
      </c>
      <c r="C24" s="45">
        <v>2797</v>
      </c>
      <c r="D24" s="58"/>
      <c r="E24" s="60"/>
    </row>
    <row r="25" spans="1:5" x14ac:dyDescent="0.25">
      <c r="A25" t="str">
        <f>VLOOKUP(B25, names!A$3:B$2402, 2,)</f>
        <v>ASI Preferred Insurance Corp.</v>
      </c>
      <c r="B25" s="61" t="s">
        <v>47</v>
      </c>
      <c r="C25" s="45">
        <v>109307</v>
      </c>
      <c r="D25" s="58">
        <v>5</v>
      </c>
      <c r="E25" s="60">
        <f t="shared" si="0"/>
        <v>21861.4</v>
      </c>
    </row>
    <row r="26" spans="1:5" x14ac:dyDescent="0.25">
      <c r="A26" t="str">
        <f>VLOOKUP(B26, names!A$3:B$2402, 2,)</f>
        <v>Associated Indemnity Corp.</v>
      </c>
      <c r="B26" s="61" t="s">
        <v>141</v>
      </c>
      <c r="C26" s="45">
        <v>255</v>
      </c>
      <c r="D26" s="58"/>
      <c r="E26" s="60"/>
    </row>
    <row r="27" spans="1:5" x14ac:dyDescent="0.25">
      <c r="A27" t="str">
        <f>VLOOKUP(B27, names!A$3:B$2402, 2,)</f>
        <v>Auto Club Insurance Co. Of Florida</v>
      </c>
      <c r="B27" s="61" t="s">
        <v>60</v>
      </c>
      <c r="C27" s="45">
        <v>62282</v>
      </c>
      <c r="D27" s="58">
        <v>5</v>
      </c>
      <c r="E27" s="60">
        <f t="shared" si="0"/>
        <v>12456.4</v>
      </c>
    </row>
    <row r="28" spans="1:5" x14ac:dyDescent="0.25">
      <c r="A28" t="str">
        <f>VLOOKUP(B28, names!A$3:B$2402, 2,)</f>
        <v>Auto-Owners Insurance Co.</v>
      </c>
      <c r="B28" s="61" t="s">
        <v>116</v>
      </c>
      <c r="C28" s="45">
        <v>2383</v>
      </c>
      <c r="D28" s="58"/>
      <c r="E28" s="60"/>
    </row>
    <row r="29" spans="1:5" x14ac:dyDescent="0.25">
      <c r="A29" t="str">
        <f>VLOOKUP(B29, names!A$3:B$2402, 2,)</f>
        <v>Avatar Property &amp; Casualty Insurance Co.</v>
      </c>
      <c r="B29" s="61" t="s">
        <v>91</v>
      </c>
      <c r="C29" s="45">
        <v>15621</v>
      </c>
      <c r="D29" s="58"/>
      <c r="E29" s="60"/>
    </row>
    <row r="30" spans="1:5" x14ac:dyDescent="0.25">
      <c r="A30" t="str">
        <f>VLOOKUP(B30, names!A$3:B$2402, 2,)</f>
        <v>Capitol Preferred Insurance Co.</v>
      </c>
      <c r="B30" s="61" t="s">
        <v>74</v>
      </c>
      <c r="C30" s="45">
        <v>44294</v>
      </c>
      <c r="D30" s="58">
        <v>8</v>
      </c>
      <c r="E30" s="60">
        <f t="shared" si="0"/>
        <v>5536.75</v>
      </c>
    </row>
    <row r="31" spans="1:5" x14ac:dyDescent="0.25">
      <c r="A31" t="str">
        <f>VLOOKUP(B31, names!A$3:B$2402, 2,)</f>
        <v>Castle Key Indemnity Co.</v>
      </c>
      <c r="B31" s="61" t="s">
        <v>49</v>
      </c>
      <c r="C31" s="45">
        <v>106737</v>
      </c>
      <c r="D31" s="58">
        <v>11</v>
      </c>
      <c r="E31" s="60">
        <f t="shared" si="0"/>
        <v>9703.363636363636</v>
      </c>
    </row>
    <row r="32" spans="1:5" x14ac:dyDescent="0.25">
      <c r="A32" t="str">
        <f>VLOOKUP(B32, names!A$3:B$2402, 2,)</f>
        <v>Castle Key Insurance Co.</v>
      </c>
      <c r="B32" s="61" t="s">
        <v>53</v>
      </c>
      <c r="C32" s="45">
        <v>89165</v>
      </c>
      <c r="D32" s="58">
        <v>17</v>
      </c>
      <c r="E32" s="60">
        <f t="shared" si="0"/>
        <v>5245</v>
      </c>
    </row>
    <row r="33" spans="1:5" x14ac:dyDescent="0.25">
      <c r="A33" t="str">
        <f>VLOOKUP(B33, names!A$3:B$2402, 2,)</f>
        <v>Centauri Specialty Insurance Co.</v>
      </c>
      <c r="B33" s="61" t="s">
        <v>119</v>
      </c>
      <c r="C33" s="45">
        <v>48</v>
      </c>
      <c r="D33" s="58"/>
      <c r="E33" s="60"/>
    </row>
    <row r="34" spans="1:5" x14ac:dyDescent="0.25">
      <c r="A34" t="str">
        <f>VLOOKUP(B34, names!A$3:B$2402, 2,)</f>
        <v>Century-National Insurance Co.</v>
      </c>
      <c r="B34" s="61" t="s">
        <v>189</v>
      </c>
      <c r="C34" s="45">
        <v>2</v>
      </c>
      <c r="D34" s="58"/>
      <c r="E34" s="60"/>
    </row>
    <row r="35" spans="1:5" x14ac:dyDescent="0.25">
      <c r="A35" t="str">
        <f>VLOOKUP(B35, names!A$3:B$2402, 2,)</f>
        <v>Charter Oak Fire Insurance Co.</v>
      </c>
      <c r="B35" s="61" t="s">
        <v>149</v>
      </c>
      <c r="C35" s="45">
        <v>124</v>
      </c>
      <c r="D35" s="58"/>
      <c r="E35" s="60"/>
    </row>
    <row r="36" spans="1:5" x14ac:dyDescent="0.25">
      <c r="A36" t="str">
        <f>VLOOKUP(B36, names!A$3:B$2402, 2,)</f>
        <v>Cincinnati Insurance Co.</v>
      </c>
      <c r="B36" s="61" t="s">
        <v>124</v>
      </c>
      <c r="C36" s="45">
        <v>2949</v>
      </c>
      <c r="D36" s="58">
        <v>1</v>
      </c>
      <c r="E36" s="60">
        <f t="shared" si="0"/>
        <v>2949</v>
      </c>
    </row>
    <row r="37" spans="1:5" x14ac:dyDescent="0.25">
      <c r="A37" t="str">
        <f>VLOOKUP(B37, names!A$3:B$2402, 2,)</f>
        <v>Citizens Property Insurance Corp.</v>
      </c>
      <c r="B37" s="61" t="s">
        <v>33</v>
      </c>
      <c r="C37" s="45">
        <v>631378</v>
      </c>
      <c r="D37" s="58">
        <v>341</v>
      </c>
      <c r="E37" s="60">
        <f t="shared" si="0"/>
        <v>1851.5483870967741</v>
      </c>
    </row>
    <row r="38" spans="1:5" x14ac:dyDescent="0.25">
      <c r="A38" t="e">
        <f>VLOOKUP(B38, names!A$3:B$2402, 2,)</f>
        <v>#N/A</v>
      </c>
      <c r="B38" s="61" t="s">
        <v>3547</v>
      </c>
      <c r="C38" s="45">
        <v>5862</v>
      </c>
      <c r="D38" s="58">
        <v>1</v>
      </c>
      <c r="E38" s="60">
        <f t="shared" si="0"/>
        <v>5862</v>
      </c>
    </row>
    <row r="39" spans="1:5" x14ac:dyDescent="0.25">
      <c r="A39" t="str">
        <f>VLOOKUP(B39, names!A$3:B$2402, 2,)</f>
        <v>Cypress Property &amp; Casualty Insurance Co.</v>
      </c>
      <c r="B39" s="61" t="s">
        <v>59</v>
      </c>
      <c r="C39" s="45">
        <v>69429</v>
      </c>
      <c r="D39" s="58">
        <v>6</v>
      </c>
      <c r="E39" s="60">
        <f t="shared" si="0"/>
        <v>11571.5</v>
      </c>
    </row>
    <row r="40" spans="1:5" x14ac:dyDescent="0.25">
      <c r="A40" t="str">
        <f>VLOOKUP(B40, names!A$3:B$2402, 2,)</f>
        <v>Edison Insurance Co.</v>
      </c>
      <c r="B40" s="61" t="s">
        <v>115</v>
      </c>
      <c r="C40" s="45">
        <v>79</v>
      </c>
      <c r="D40" s="58"/>
      <c r="E40" s="60"/>
    </row>
    <row r="41" spans="1:5" x14ac:dyDescent="0.25">
      <c r="A41" t="str">
        <f>VLOOKUP(B41, names!A$3:B$2402, 2,)</f>
        <v>Electric Insurance Co.</v>
      </c>
      <c r="B41" s="61" t="s">
        <v>121</v>
      </c>
      <c r="C41" s="45">
        <v>1980</v>
      </c>
      <c r="D41" s="58">
        <v>1</v>
      </c>
      <c r="E41" s="60">
        <f t="shared" si="0"/>
        <v>1980</v>
      </c>
    </row>
    <row r="42" spans="1:5" x14ac:dyDescent="0.25">
      <c r="A42" t="str">
        <f>VLOOKUP(B42, names!A$3:B$2402, 2,)</f>
        <v>Elements Property Insurance Co.</v>
      </c>
      <c r="B42" s="61" t="s">
        <v>78</v>
      </c>
      <c r="C42" s="45">
        <v>35678</v>
      </c>
      <c r="D42" s="58">
        <v>11</v>
      </c>
      <c r="E42" s="60">
        <f t="shared" si="0"/>
        <v>3243.4545454545455</v>
      </c>
    </row>
    <row r="43" spans="1:5" x14ac:dyDescent="0.25">
      <c r="A43" t="str">
        <f>VLOOKUP(B43, names!A$3:B$2402, 2,)</f>
        <v>Employers Insurance Co. Of Wausau</v>
      </c>
      <c r="B43" s="61" t="s">
        <v>194</v>
      </c>
      <c r="C43" s="45">
        <v>0</v>
      </c>
      <c r="D43" s="58"/>
      <c r="E43" s="60"/>
    </row>
    <row r="44" spans="1:5" x14ac:dyDescent="0.25">
      <c r="A44">
        <f>VLOOKUP(B44, names!A$3:B$2402, 2,)</f>
        <v>0</v>
      </c>
      <c r="B44" s="61" t="s">
        <v>387</v>
      </c>
      <c r="C44" s="45">
        <v>8</v>
      </c>
      <c r="D44" s="58"/>
      <c r="E44" s="60"/>
    </row>
    <row r="45" spans="1:5" x14ac:dyDescent="0.25">
      <c r="A45" t="str">
        <f>VLOOKUP(B45, names!A$3:B$2402, 2,)</f>
        <v>FCCI Insurance Co.</v>
      </c>
      <c r="B45" s="61" t="s">
        <v>144</v>
      </c>
      <c r="C45" s="45">
        <v>209</v>
      </c>
      <c r="D45" s="58"/>
      <c r="E45" s="60"/>
    </row>
    <row r="46" spans="1:5" x14ac:dyDescent="0.25">
      <c r="A46" t="str">
        <f>VLOOKUP(B46, names!A$3:B$2402, 2,)</f>
        <v>Federal Insurance Co.</v>
      </c>
      <c r="B46" s="61" t="s">
        <v>81</v>
      </c>
      <c r="C46" s="45">
        <v>32076</v>
      </c>
      <c r="D46" s="58">
        <v>4</v>
      </c>
      <c r="E46" s="60">
        <f t="shared" si="0"/>
        <v>8019</v>
      </c>
    </row>
    <row r="47" spans="1:5" x14ac:dyDescent="0.25">
      <c r="A47" t="str">
        <f>VLOOKUP(B47, names!A$3:B$2402, 2,)</f>
        <v>Federated National Insurance Co.</v>
      </c>
      <c r="B47" s="61" t="s">
        <v>37</v>
      </c>
      <c r="C47" s="45">
        <v>182557</v>
      </c>
      <c r="D47" s="58">
        <v>26</v>
      </c>
      <c r="E47" s="60">
        <f t="shared" si="0"/>
        <v>7021.4230769230771</v>
      </c>
    </row>
    <row r="48" spans="1:5" x14ac:dyDescent="0.25">
      <c r="A48" t="str">
        <f>VLOOKUP(B48, names!A$3:B$2402, 2,)</f>
        <v>Fidelity Fire &amp; Casualty Co.</v>
      </c>
      <c r="B48" s="61" t="s">
        <v>200</v>
      </c>
      <c r="C48" s="45">
        <v>30193</v>
      </c>
      <c r="D48" s="58">
        <v>2</v>
      </c>
      <c r="E48" s="60">
        <f t="shared" si="0"/>
        <v>15096.5</v>
      </c>
    </row>
    <row r="49" spans="1:5" x14ac:dyDescent="0.25">
      <c r="A49" t="str">
        <f>VLOOKUP(B49, names!A$3:B$2402, 2,)</f>
        <v>Fireman's Fund Insurance Co.</v>
      </c>
      <c r="B49" s="61" t="s">
        <v>104</v>
      </c>
      <c r="C49" s="45">
        <v>7009</v>
      </c>
      <c r="D49" s="58"/>
      <c r="E49" s="60"/>
    </row>
    <row r="50" spans="1:5" x14ac:dyDescent="0.25">
      <c r="A50" t="str">
        <f>VLOOKUP(B50, names!A$3:B$2402, 2,)</f>
        <v>First American Property &amp; Casualty Insurance Co.</v>
      </c>
      <c r="B50" s="61" t="s">
        <v>98</v>
      </c>
      <c r="C50" s="45">
        <v>13558</v>
      </c>
      <c r="D50" s="58"/>
      <c r="E50" s="60"/>
    </row>
    <row r="51" spans="1:5" x14ac:dyDescent="0.25">
      <c r="A51" t="str">
        <f>VLOOKUP(B51, names!A$3:B$2402, 2,)</f>
        <v>First Community Insurance Co.</v>
      </c>
      <c r="B51" s="61" t="s">
        <v>83</v>
      </c>
      <c r="C51" s="45">
        <v>30960</v>
      </c>
      <c r="D51" s="58">
        <v>5</v>
      </c>
      <c r="E51" s="60">
        <f t="shared" si="0"/>
        <v>6192</v>
      </c>
    </row>
    <row r="52" spans="1:5" x14ac:dyDescent="0.25">
      <c r="A52" t="str">
        <f>VLOOKUP(B52, names!A$3:B$2402, 2,)</f>
        <v>First Floridian Auto And Home Insurance Co.</v>
      </c>
      <c r="B52" s="61" t="s">
        <v>93</v>
      </c>
      <c r="C52" s="45">
        <v>17009</v>
      </c>
      <c r="D52" s="58">
        <v>3</v>
      </c>
      <c r="E52" s="60">
        <f t="shared" si="0"/>
        <v>5669.666666666667</v>
      </c>
    </row>
    <row r="53" spans="1:5" x14ac:dyDescent="0.25">
      <c r="A53" t="str">
        <f>VLOOKUP(B53, names!A$3:B$2402, 2,)</f>
        <v>First Liberty Insurance Corp. (The)</v>
      </c>
      <c r="B53" s="61" t="s">
        <v>90</v>
      </c>
      <c r="C53" s="45">
        <v>21097</v>
      </c>
      <c r="D53" s="58">
        <v>1</v>
      </c>
      <c r="E53" s="60">
        <f t="shared" si="0"/>
        <v>21097</v>
      </c>
    </row>
    <row r="54" spans="1:5" x14ac:dyDescent="0.25">
      <c r="A54" t="str">
        <f>VLOOKUP(B54, names!A$3:B$2402, 2,)</f>
        <v>First National Insurance Co. Of America</v>
      </c>
      <c r="B54" s="61" t="s">
        <v>138</v>
      </c>
      <c r="C54" s="45">
        <v>399</v>
      </c>
      <c r="D54" s="58"/>
      <c r="E54" s="60"/>
    </row>
    <row r="55" spans="1:5" x14ac:dyDescent="0.25">
      <c r="A55" t="str">
        <f>VLOOKUP(B55, names!A$3:B$2402, 2,)</f>
        <v>First Protective Insurance Co.</v>
      </c>
      <c r="B55" s="61" t="s">
        <v>55</v>
      </c>
      <c r="C55" s="45">
        <v>37941</v>
      </c>
      <c r="D55" s="58">
        <v>11</v>
      </c>
      <c r="E55" s="60">
        <f t="shared" si="0"/>
        <v>3449.181818181818</v>
      </c>
    </row>
    <row r="56" spans="1:5" x14ac:dyDescent="0.25">
      <c r="A56" t="str">
        <f>VLOOKUP(B56, names!A$3:B$2402, 2,)</f>
        <v>Florida Family Insurance Co.</v>
      </c>
      <c r="B56" s="61" t="s">
        <v>48</v>
      </c>
      <c r="C56" s="45">
        <v>106694</v>
      </c>
      <c r="D56" s="58">
        <v>11</v>
      </c>
      <c r="E56" s="60">
        <f t="shared" si="0"/>
        <v>9699.454545454546</v>
      </c>
    </row>
    <row r="57" spans="1:5" x14ac:dyDescent="0.25">
      <c r="A57" t="str">
        <f>VLOOKUP(B57, names!A$3:B$2402, 2,)</f>
        <v>Florida Farm Bureau Casualty Insurance Co.</v>
      </c>
      <c r="B57" s="61" t="s">
        <v>75</v>
      </c>
      <c r="C57" s="45">
        <v>43655</v>
      </c>
      <c r="D57" s="58">
        <v>4</v>
      </c>
      <c r="E57" s="60">
        <f t="shared" si="0"/>
        <v>10913.75</v>
      </c>
    </row>
    <row r="58" spans="1:5" x14ac:dyDescent="0.25">
      <c r="A58" t="str">
        <f>VLOOKUP(B58, names!A$3:B$2402, 2,)</f>
        <v>Florida Farm Bureau General Insurance Co.</v>
      </c>
      <c r="B58" s="61" t="s">
        <v>76</v>
      </c>
      <c r="C58" s="45">
        <v>42031</v>
      </c>
      <c r="D58" s="58">
        <v>7</v>
      </c>
      <c r="E58" s="60">
        <f t="shared" si="0"/>
        <v>6004.4285714285716</v>
      </c>
    </row>
    <row r="59" spans="1:5" x14ac:dyDescent="0.25">
      <c r="A59" t="str">
        <f>VLOOKUP(B59, names!A$3:B$2402, 2,)</f>
        <v>Florida Peninsula Insurance Co.</v>
      </c>
      <c r="B59" s="61" t="s">
        <v>46</v>
      </c>
      <c r="C59" s="45">
        <v>132647</v>
      </c>
      <c r="D59" s="58">
        <v>46</v>
      </c>
      <c r="E59" s="60">
        <f t="shared" si="0"/>
        <v>2883.6304347826085</v>
      </c>
    </row>
    <row r="60" spans="1:5" x14ac:dyDescent="0.25">
      <c r="A60" t="str">
        <f>VLOOKUP(B60, names!A$3:B$2402, 2,)</f>
        <v>Foremost Insurance Co.</v>
      </c>
      <c r="B60" s="61" t="s">
        <v>79</v>
      </c>
      <c r="C60" s="45">
        <v>31563</v>
      </c>
      <c r="D60" s="58">
        <v>2</v>
      </c>
      <c r="E60" s="60">
        <f t="shared" si="0"/>
        <v>15781.5</v>
      </c>
    </row>
    <row r="61" spans="1:5" x14ac:dyDescent="0.25">
      <c r="A61" t="str">
        <f>VLOOKUP(B61, names!A$3:B$2402, 2,)</f>
        <v>Foremost Property And Casualty Insurance Co.</v>
      </c>
      <c r="B61" s="61" t="s">
        <v>92</v>
      </c>
      <c r="C61" s="45">
        <v>19872</v>
      </c>
      <c r="D61" s="58"/>
      <c r="E61" s="60"/>
    </row>
    <row r="62" spans="1:5" x14ac:dyDescent="0.25">
      <c r="A62" t="str">
        <f>VLOOKUP(B62, names!A$3:B$2402, 2,)</f>
        <v>Great American Alliance Insurance Co.</v>
      </c>
      <c r="B62" s="61" t="s">
        <v>167</v>
      </c>
      <c r="C62" s="45">
        <v>16</v>
      </c>
      <c r="D62" s="58"/>
      <c r="E62" s="60"/>
    </row>
    <row r="63" spans="1:5" x14ac:dyDescent="0.25">
      <c r="A63" t="str">
        <f>VLOOKUP(B63, names!A$3:B$2402, 2,)</f>
        <v>Great American Assurance Co.</v>
      </c>
      <c r="B63" s="61" t="s">
        <v>133</v>
      </c>
      <c r="C63" s="45">
        <v>556</v>
      </c>
      <c r="D63" s="58"/>
      <c r="E63" s="60"/>
    </row>
    <row r="64" spans="1:5" x14ac:dyDescent="0.25">
      <c r="A64" t="str">
        <f>VLOOKUP(B64, names!A$3:B$2402, 2,)</f>
        <v>Great American Insurance Co.</v>
      </c>
      <c r="B64" s="61" t="s">
        <v>131</v>
      </c>
      <c r="C64" s="45">
        <v>616</v>
      </c>
      <c r="D64" s="58">
        <v>1</v>
      </c>
      <c r="E64" s="60">
        <f t="shared" si="0"/>
        <v>616</v>
      </c>
    </row>
    <row r="65" spans="1:5" x14ac:dyDescent="0.25">
      <c r="A65" t="str">
        <f>VLOOKUP(B65, names!A$3:B$2402, 2,)</f>
        <v>Great American Insurance Co. Of New York</v>
      </c>
      <c r="B65" s="61" t="s">
        <v>140</v>
      </c>
      <c r="C65" s="45">
        <v>284</v>
      </c>
      <c r="D65" s="58"/>
      <c r="E65" s="60"/>
    </row>
    <row r="66" spans="1:5" x14ac:dyDescent="0.25">
      <c r="A66" t="str">
        <f>VLOOKUP(B66, names!A$3:B$2402, 2,)</f>
        <v>Great Northern Insurance Co.</v>
      </c>
      <c r="B66" s="61" t="s">
        <v>125</v>
      </c>
      <c r="C66" s="45">
        <v>1005</v>
      </c>
      <c r="D66" s="58"/>
      <c r="E66" s="60"/>
    </row>
    <row r="67" spans="1:5" x14ac:dyDescent="0.25">
      <c r="A67" t="str">
        <f>VLOOKUP(B67, names!A$3:B$2402, 2,)</f>
        <v>Gulfstream Property And Casualty Insurance Co.</v>
      </c>
      <c r="B67" s="61" t="s">
        <v>64</v>
      </c>
      <c r="C67" s="45">
        <v>57881</v>
      </c>
      <c r="D67" s="58">
        <v>3</v>
      </c>
      <c r="E67" s="60">
        <f t="shared" si="0"/>
        <v>19293.666666666668</v>
      </c>
    </row>
    <row r="68" spans="1:5" x14ac:dyDescent="0.25">
      <c r="A68" t="str">
        <f>VLOOKUP(B68, names!A$3:B$2402, 2,)</f>
        <v>Hartford Casualty Insurance Co.</v>
      </c>
      <c r="B68" s="61" t="s">
        <v>143</v>
      </c>
      <c r="C68" s="45">
        <v>229</v>
      </c>
      <c r="D68" s="58"/>
      <c r="E68" s="60"/>
    </row>
    <row r="69" spans="1:5" x14ac:dyDescent="0.25">
      <c r="A69" t="str">
        <f>VLOOKUP(B69, names!A$3:B$2402, 2,)</f>
        <v>Hartford Fire Insurance Co.</v>
      </c>
      <c r="B69" s="61" t="s">
        <v>163</v>
      </c>
      <c r="C69" s="45">
        <v>15</v>
      </c>
      <c r="D69" s="58"/>
      <c r="E69" s="60"/>
    </row>
    <row r="70" spans="1:5" x14ac:dyDescent="0.25">
      <c r="A70" t="str">
        <f>VLOOKUP(B70, names!A$3:B$2402, 2,)</f>
        <v>Hartford Insurance Co. Of The Midwest</v>
      </c>
      <c r="B70" s="61" t="s">
        <v>86</v>
      </c>
      <c r="C70" s="45">
        <v>28528</v>
      </c>
      <c r="D70" s="58">
        <v>4</v>
      </c>
      <c r="E70" s="60">
        <f t="shared" si="0"/>
        <v>7132</v>
      </c>
    </row>
    <row r="71" spans="1:5" x14ac:dyDescent="0.25">
      <c r="A71" t="str">
        <f>VLOOKUP(B71, names!A$3:B$2402, 2,)</f>
        <v>Hartford Underwriters Insurance Co.</v>
      </c>
      <c r="B71" s="61" t="s">
        <v>157</v>
      </c>
      <c r="C71" s="45">
        <v>74</v>
      </c>
      <c r="D71" s="58"/>
      <c r="E71" s="60"/>
    </row>
    <row r="72" spans="1:5" x14ac:dyDescent="0.25">
      <c r="A72" t="str">
        <f>VLOOKUP(B72, names!A$3:B$2402, 2,)</f>
        <v>Heritage Property &amp; Casualty Insurance Co.</v>
      </c>
      <c r="B72" s="61" t="s">
        <v>36</v>
      </c>
      <c r="C72" s="45">
        <v>215064</v>
      </c>
      <c r="D72" s="58">
        <v>41</v>
      </c>
      <c r="E72" s="60">
        <f t="shared" si="0"/>
        <v>5245.4634146341459</v>
      </c>
    </row>
    <row r="73" spans="1:5" x14ac:dyDescent="0.25">
      <c r="A73" t="str">
        <f>VLOOKUP(B73, names!A$3:B$2402, 2,)</f>
        <v>Homeowners Choice Property &amp; Casualty Insurance Co.</v>
      </c>
      <c r="B73" s="61" t="s">
        <v>41</v>
      </c>
      <c r="C73" s="45">
        <v>177360</v>
      </c>
      <c r="D73" s="58">
        <v>21</v>
      </c>
      <c r="E73" s="60">
        <f t="shared" si="0"/>
        <v>8445.7142857142862</v>
      </c>
    </row>
    <row r="74" spans="1:5" x14ac:dyDescent="0.25">
      <c r="A74" t="str">
        <f>VLOOKUP(B74, names!A$3:B$2402, 2,)</f>
        <v>Homesite Insurance Co.</v>
      </c>
      <c r="B74" s="61" t="s">
        <v>107</v>
      </c>
      <c r="C74" s="45">
        <v>424</v>
      </c>
      <c r="D74" s="58"/>
      <c r="E74" s="60"/>
    </row>
    <row r="75" spans="1:5" x14ac:dyDescent="0.25">
      <c r="A75" t="str">
        <f>VLOOKUP(B75, names!A$3:B$2402, 2,)</f>
        <v>Horace Mann Insurance Co.</v>
      </c>
      <c r="B75" s="61" t="s">
        <v>202</v>
      </c>
      <c r="C75" s="45">
        <v>99</v>
      </c>
      <c r="D75" s="58">
        <v>1</v>
      </c>
      <c r="E75" s="60">
        <f t="shared" ref="E75:E122" si="1">C75/D75</f>
        <v>99</v>
      </c>
    </row>
    <row r="76" spans="1:5" x14ac:dyDescent="0.25">
      <c r="A76" t="str">
        <f>VLOOKUP(B76, names!A$3:B$2402, 2,)</f>
        <v>IDS Property Casualty Insurance Co.</v>
      </c>
      <c r="B76" s="61" t="s">
        <v>118</v>
      </c>
      <c r="C76" s="45">
        <v>2163</v>
      </c>
      <c r="D76" s="58">
        <v>2</v>
      </c>
      <c r="E76" s="60">
        <f t="shared" si="1"/>
        <v>1081.5</v>
      </c>
    </row>
    <row r="77" spans="1:5" x14ac:dyDescent="0.25">
      <c r="A77" t="str">
        <f>VLOOKUP(B77, names!A$3:B$2402, 2,)</f>
        <v>Indemnity Insurance Co. Of North America</v>
      </c>
      <c r="B77" s="61" t="s">
        <v>145</v>
      </c>
      <c r="C77" s="45">
        <v>220</v>
      </c>
      <c r="D77" s="58"/>
      <c r="E77" s="60"/>
    </row>
    <row r="78" spans="1:5" x14ac:dyDescent="0.25">
      <c r="A78" t="str">
        <f>VLOOKUP(B78, names!A$3:B$2402, 2,)</f>
        <v>Liberty Mutual Fire Insurance Co.</v>
      </c>
      <c r="B78" s="61" t="s">
        <v>77</v>
      </c>
      <c r="C78" s="45">
        <v>37488</v>
      </c>
      <c r="D78" s="58">
        <v>5</v>
      </c>
      <c r="E78" s="60">
        <f t="shared" si="1"/>
        <v>7497.6</v>
      </c>
    </row>
    <row r="79" spans="1:5" x14ac:dyDescent="0.25">
      <c r="A79" t="str">
        <f>VLOOKUP(B79, names!A$3:B$2402, 2,)</f>
        <v>Markel Insurance Co.</v>
      </c>
      <c r="B79" s="61" t="s">
        <v>164</v>
      </c>
      <c r="C79" s="45">
        <v>35</v>
      </c>
      <c r="D79" s="58"/>
      <c r="E79" s="60"/>
    </row>
    <row r="80" spans="1:5" x14ac:dyDescent="0.25">
      <c r="A80" t="str">
        <f>VLOOKUP(B80, names!A$3:B$2402, 2,)</f>
        <v>Merastar Insurance Co.</v>
      </c>
      <c r="B80" s="61" t="s">
        <v>127</v>
      </c>
      <c r="C80" s="45">
        <v>1363</v>
      </c>
      <c r="D80" s="58"/>
      <c r="E80" s="60"/>
    </row>
    <row r="81" spans="1:5" x14ac:dyDescent="0.25">
      <c r="A81" t="str">
        <f>VLOOKUP(B81, names!A$3:B$2402, 2,)</f>
        <v>Metropolitan Casualty Insurance Co.</v>
      </c>
      <c r="B81" s="61" t="s">
        <v>99</v>
      </c>
      <c r="C81" s="45">
        <v>9438</v>
      </c>
      <c r="D81" s="58">
        <v>2</v>
      </c>
      <c r="E81" s="60">
        <f t="shared" si="1"/>
        <v>4719</v>
      </c>
    </row>
    <row r="82" spans="1:5" x14ac:dyDescent="0.25">
      <c r="A82" t="str">
        <f>VLOOKUP(B82, names!A$3:B$2402, 2,)</f>
        <v>Modern USA Insurance Co.</v>
      </c>
      <c r="B82" s="61" t="s">
        <v>73</v>
      </c>
      <c r="C82" s="45">
        <v>42828</v>
      </c>
      <c r="D82" s="58">
        <v>9</v>
      </c>
      <c r="E82" s="60">
        <f t="shared" si="1"/>
        <v>4758.666666666667</v>
      </c>
    </row>
    <row r="83" spans="1:5" x14ac:dyDescent="0.25">
      <c r="A83" t="str">
        <f>VLOOKUP(B83, names!A$3:B$2402, 2,)</f>
        <v>Mount Beacon Insurance Co.</v>
      </c>
      <c r="B83" s="61" t="s">
        <v>69</v>
      </c>
      <c r="C83" s="45">
        <v>31871</v>
      </c>
      <c r="D83" s="58"/>
      <c r="E83" s="60"/>
    </row>
    <row r="84" spans="1:5" x14ac:dyDescent="0.25">
      <c r="A84" t="str">
        <f>VLOOKUP(B84, names!A$3:B$2402, 2,)</f>
        <v>National Trust Insurance Co.</v>
      </c>
      <c r="B84" s="61" t="s">
        <v>159</v>
      </c>
      <c r="C84" s="45">
        <v>56</v>
      </c>
      <c r="D84" s="58"/>
      <c r="E84" s="60"/>
    </row>
    <row r="85" spans="1:5" x14ac:dyDescent="0.25">
      <c r="A85" t="str">
        <f>VLOOKUP(B85, names!A$3:B$2402, 2,)</f>
        <v>Nationwide Insurance Co. Of Florida</v>
      </c>
      <c r="B85" s="61" t="s">
        <v>80</v>
      </c>
      <c r="C85" s="45">
        <v>33788</v>
      </c>
      <c r="D85" s="58">
        <v>4</v>
      </c>
      <c r="E85" s="60">
        <f t="shared" si="1"/>
        <v>8447</v>
      </c>
    </row>
    <row r="86" spans="1:5" x14ac:dyDescent="0.25">
      <c r="A86" t="str">
        <f>VLOOKUP(B86, names!A$3:B$2402, 2,)</f>
        <v>New Hampshire Insurance Co.</v>
      </c>
      <c r="B86" s="61" t="s">
        <v>110</v>
      </c>
      <c r="C86" s="45">
        <v>4423</v>
      </c>
      <c r="D86" s="58">
        <v>1</v>
      </c>
      <c r="E86" s="60">
        <f t="shared" si="1"/>
        <v>4423</v>
      </c>
    </row>
    <row r="87" spans="1:5" x14ac:dyDescent="0.25">
      <c r="A87" t="str">
        <f>VLOOKUP(B87, names!A$3:B$2402, 2,)</f>
        <v>Old Dominion Insurance Co.</v>
      </c>
      <c r="B87" s="61" t="s">
        <v>122</v>
      </c>
      <c r="C87" s="45">
        <v>890</v>
      </c>
      <c r="D87" s="58"/>
      <c r="E87" s="60"/>
    </row>
    <row r="88" spans="1:5" x14ac:dyDescent="0.25">
      <c r="A88" t="str">
        <f>VLOOKUP(B88, names!A$3:B$2402, 2,)</f>
        <v>Olympus Insurance Co.</v>
      </c>
      <c r="B88" s="61" t="s">
        <v>52</v>
      </c>
      <c r="C88" s="45">
        <v>95249</v>
      </c>
      <c r="D88" s="58">
        <v>15</v>
      </c>
      <c r="E88" s="60">
        <f t="shared" si="1"/>
        <v>6349.9333333333334</v>
      </c>
    </row>
    <row r="89" spans="1:5" x14ac:dyDescent="0.25">
      <c r="A89" t="str">
        <f>VLOOKUP(B89, names!A$3:B$2402, 2,)</f>
        <v>Omega Insurance Co.</v>
      </c>
      <c r="B89" s="61" t="s">
        <v>72</v>
      </c>
      <c r="C89" s="45">
        <v>45599</v>
      </c>
      <c r="D89" s="58">
        <v>9</v>
      </c>
      <c r="E89" s="60">
        <f t="shared" si="1"/>
        <v>5066.5555555555557</v>
      </c>
    </row>
    <row r="90" spans="1:5" x14ac:dyDescent="0.25">
      <c r="A90" t="str">
        <f>VLOOKUP(B90, names!A$3:B$2402, 2,)</f>
        <v>Pacific Indemnity Co.</v>
      </c>
      <c r="B90" s="61" t="s">
        <v>148</v>
      </c>
      <c r="C90" s="45">
        <v>176</v>
      </c>
      <c r="D90" s="58"/>
      <c r="E90" s="60"/>
    </row>
    <row r="91" spans="1:5" x14ac:dyDescent="0.25">
      <c r="A91" t="str">
        <f>VLOOKUP(B91, names!A$3:B$2402, 2,)</f>
        <v>People's Trust Insurance Co.</v>
      </c>
      <c r="B91" s="61" t="s">
        <v>44</v>
      </c>
      <c r="C91" s="45">
        <v>135322</v>
      </c>
      <c r="D91" s="58">
        <v>33</v>
      </c>
      <c r="E91" s="60">
        <f t="shared" si="1"/>
        <v>4100.666666666667</v>
      </c>
    </row>
    <row r="92" spans="1:5" x14ac:dyDescent="0.25">
      <c r="A92" t="str">
        <f>VLOOKUP(B92, names!A$3:B$2402, 2,)</f>
        <v>Praetorian Insurance Co.</v>
      </c>
      <c r="B92" s="61" t="s">
        <v>96</v>
      </c>
      <c r="C92" s="45">
        <v>8922</v>
      </c>
      <c r="D92" s="58"/>
      <c r="E92" s="60"/>
    </row>
    <row r="93" spans="1:5" x14ac:dyDescent="0.25">
      <c r="A93" t="str">
        <f>VLOOKUP(B93, names!A$3:B$2402, 2,)</f>
        <v>Prepared Insurance Co.</v>
      </c>
      <c r="B93" s="61" t="s">
        <v>82</v>
      </c>
      <c r="C93" s="45">
        <v>23908</v>
      </c>
      <c r="D93" s="58">
        <v>6</v>
      </c>
      <c r="E93" s="60">
        <f t="shared" si="1"/>
        <v>3984.6666666666665</v>
      </c>
    </row>
    <row r="94" spans="1:5" x14ac:dyDescent="0.25">
      <c r="A94" t="str">
        <f>VLOOKUP(B94, names!A$3:B$2402, 2,)</f>
        <v>Privilege Underwriters Reciprocal Exchange</v>
      </c>
      <c r="B94" s="61" t="s">
        <v>103</v>
      </c>
      <c r="C94" s="45">
        <v>6363</v>
      </c>
      <c r="D94" s="58"/>
      <c r="E94" s="60"/>
    </row>
    <row r="95" spans="1:5" x14ac:dyDescent="0.25">
      <c r="A95" t="str">
        <f>VLOOKUP(B95, names!A$3:B$2402, 2,)</f>
        <v>Response Insurance Co.</v>
      </c>
      <c r="B95" s="61" t="s">
        <v>112</v>
      </c>
      <c r="C95" s="45">
        <v>3093</v>
      </c>
      <c r="D95" s="58"/>
      <c r="E95" s="60"/>
    </row>
    <row r="96" spans="1:5" x14ac:dyDescent="0.25">
      <c r="A96" t="str">
        <f>VLOOKUP(B96, names!A$3:B$2402, 2,)</f>
        <v>Safe Harbor Insurance Co.</v>
      </c>
      <c r="B96" s="61" t="s">
        <v>57</v>
      </c>
      <c r="C96" s="45">
        <v>65753</v>
      </c>
      <c r="D96" s="58">
        <v>10</v>
      </c>
      <c r="E96" s="60">
        <f t="shared" si="1"/>
        <v>6575.3</v>
      </c>
    </row>
    <row r="97" spans="1:5" x14ac:dyDescent="0.25">
      <c r="A97" t="str">
        <f>VLOOKUP(B97, names!A$3:B$2402, 2,)</f>
        <v>Safepoint Insurance Co.</v>
      </c>
      <c r="B97" s="61" t="s">
        <v>71</v>
      </c>
      <c r="C97" s="45">
        <v>54436</v>
      </c>
      <c r="D97" s="58">
        <v>6</v>
      </c>
      <c r="E97" s="60">
        <f t="shared" si="1"/>
        <v>9072.6666666666661</v>
      </c>
    </row>
    <row r="98" spans="1:5" x14ac:dyDescent="0.25">
      <c r="A98">
        <f>VLOOKUP(B98, names!A$3:B$2402, 2,)</f>
        <v>0</v>
      </c>
      <c r="B98" s="61" t="s">
        <v>3549</v>
      </c>
      <c r="C98" s="45">
        <v>30910</v>
      </c>
      <c r="D98" s="58">
        <v>2</v>
      </c>
      <c r="E98" s="60">
        <f t="shared" si="1"/>
        <v>15455</v>
      </c>
    </row>
    <row r="99" spans="1:5" x14ac:dyDescent="0.25">
      <c r="A99" t="str">
        <f>VLOOKUP(B99, names!A$3:B$2402, 2,)</f>
        <v>Sawgrass Mutual Insurance Co.</v>
      </c>
      <c r="B99" s="61" t="s">
        <v>85</v>
      </c>
      <c r="C99" s="45">
        <v>27360</v>
      </c>
      <c r="D99" s="58">
        <v>13</v>
      </c>
      <c r="E99" s="60">
        <f t="shared" si="1"/>
        <v>2104.6153846153848</v>
      </c>
    </row>
    <row r="100" spans="1:5" x14ac:dyDescent="0.25">
      <c r="A100" t="str">
        <f>VLOOKUP(B100, names!A$3:B$2402, 2,)</f>
        <v>Security First Insurance Co.</v>
      </c>
      <c r="B100" s="61" t="s">
        <v>35</v>
      </c>
      <c r="C100" s="45">
        <v>208871</v>
      </c>
      <c r="D100" s="58">
        <v>44</v>
      </c>
      <c r="E100" s="60">
        <f t="shared" si="1"/>
        <v>4747.068181818182</v>
      </c>
    </row>
    <row r="101" spans="1:5" x14ac:dyDescent="0.25">
      <c r="A101" t="str">
        <f>VLOOKUP(B101, names!A$3:B$2402, 2,)</f>
        <v>Southern Fidelity Insurance Co.</v>
      </c>
      <c r="B101" s="61" t="s">
        <v>58</v>
      </c>
      <c r="C101" s="45">
        <v>71657</v>
      </c>
      <c r="D101" s="58">
        <v>23</v>
      </c>
      <c r="E101" s="60">
        <f t="shared" si="1"/>
        <v>3115.521739130435</v>
      </c>
    </row>
    <row r="102" spans="1:5" x14ac:dyDescent="0.25">
      <c r="A102" t="str">
        <f>VLOOKUP(B102, names!A$3:B$2402, 2,)</f>
        <v>Southern Fidelity Property &amp; Casualty</v>
      </c>
      <c r="B102" s="61" t="s">
        <v>62</v>
      </c>
      <c r="C102" s="45">
        <v>67964</v>
      </c>
      <c r="D102" s="58">
        <v>12</v>
      </c>
      <c r="E102" s="60">
        <f t="shared" si="1"/>
        <v>5663.666666666667</v>
      </c>
    </row>
    <row r="103" spans="1:5" x14ac:dyDescent="0.25">
      <c r="A103" t="str">
        <f>VLOOKUP(B103, names!A$3:B$2402, 2,)</f>
        <v>Southern Oak Insurance Co.</v>
      </c>
      <c r="B103" s="61" t="s">
        <v>65</v>
      </c>
      <c r="C103" s="45">
        <v>60368</v>
      </c>
      <c r="D103" s="58">
        <v>11</v>
      </c>
      <c r="E103" s="60">
        <f t="shared" si="1"/>
        <v>5488</v>
      </c>
    </row>
    <row r="104" spans="1:5" x14ac:dyDescent="0.25">
      <c r="A104" t="str">
        <f>VLOOKUP(B104, names!A$3:B$2402, 2,)</f>
        <v>Southern-Owners Insurance Co.</v>
      </c>
      <c r="B104" s="61" t="s">
        <v>101</v>
      </c>
      <c r="C104" s="45">
        <v>8766</v>
      </c>
      <c r="D104" s="58"/>
      <c r="E104" s="60"/>
    </row>
    <row r="105" spans="1:5" x14ac:dyDescent="0.25">
      <c r="A105" t="str">
        <f>VLOOKUP(B105, names!A$3:B$2402, 2,)</f>
        <v>St. Johns Insurance Co.</v>
      </c>
      <c r="B105" s="61" t="s">
        <v>40</v>
      </c>
      <c r="C105" s="45">
        <v>172349</v>
      </c>
      <c r="D105" s="58">
        <v>39</v>
      </c>
      <c r="E105" s="60">
        <f t="shared" si="1"/>
        <v>4419.2051282051279</v>
      </c>
    </row>
    <row r="106" spans="1:5" x14ac:dyDescent="0.25">
      <c r="A106" t="str">
        <f>VLOOKUP(B106, names!A$3:B$2402, 2,)</f>
        <v>Stillwater Property And Casualty Insurance Co.</v>
      </c>
      <c r="B106" s="61" t="s">
        <v>100</v>
      </c>
      <c r="C106" s="45">
        <v>9512</v>
      </c>
      <c r="D106" s="58">
        <v>3</v>
      </c>
      <c r="E106" s="60">
        <f t="shared" si="1"/>
        <v>3170.6666666666665</v>
      </c>
    </row>
    <row r="107" spans="1:5" x14ac:dyDescent="0.25">
      <c r="A107" t="str">
        <f>VLOOKUP(B107, names!A$3:B$2402, 2,)</f>
        <v>Teachers Insurance Co.</v>
      </c>
      <c r="B107" s="61" t="s">
        <v>137</v>
      </c>
      <c r="C107" s="45">
        <v>1871</v>
      </c>
      <c r="D107" s="58">
        <v>1</v>
      </c>
      <c r="E107" s="60">
        <f t="shared" si="1"/>
        <v>1871</v>
      </c>
    </row>
    <row r="108" spans="1:5" x14ac:dyDescent="0.25">
      <c r="A108" t="str">
        <f>VLOOKUP(B108, names!A$3:B$2402, 2,)</f>
        <v xml:space="preserve">Tower Hill Preferred Insurance Co. </v>
      </c>
      <c r="B108" s="61" t="s">
        <v>54</v>
      </c>
      <c r="C108" s="45">
        <v>79509</v>
      </c>
      <c r="D108" s="58">
        <v>12</v>
      </c>
      <c r="E108" s="60">
        <f t="shared" si="1"/>
        <v>6625.75</v>
      </c>
    </row>
    <row r="109" spans="1:5" x14ac:dyDescent="0.25">
      <c r="A109" t="str">
        <f>VLOOKUP(B109, names!A$3:B$2402, 2,)</f>
        <v>Tower Hill Prime Insurance Co.</v>
      </c>
      <c r="B109" s="61" t="s">
        <v>43</v>
      </c>
      <c r="C109" s="45">
        <v>140728</v>
      </c>
      <c r="D109" s="58">
        <v>19</v>
      </c>
      <c r="E109" s="60">
        <f t="shared" si="1"/>
        <v>7406.7368421052633</v>
      </c>
    </row>
    <row r="110" spans="1:5" x14ac:dyDescent="0.25">
      <c r="A110" t="str">
        <f>VLOOKUP(B110, names!A$3:B$2402, 2,)</f>
        <v>Tower Hill Select Insurance Co.</v>
      </c>
      <c r="B110" s="61" t="s">
        <v>63</v>
      </c>
      <c r="C110" s="45">
        <v>63502</v>
      </c>
      <c r="D110" s="58">
        <v>19</v>
      </c>
      <c r="E110" s="60">
        <f t="shared" si="1"/>
        <v>3342.2105263157896</v>
      </c>
    </row>
    <row r="111" spans="1:5" x14ac:dyDescent="0.25">
      <c r="A111" t="str">
        <f>VLOOKUP(B111, names!A$3:B$2402, 2,)</f>
        <v>Tower Hill Signature Insurance Co.</v>
      </c>
      <c r="B111" s="61" t="s">
        <v>51</v>
      </c>
      <c r="C111" s="45">
        <v>99081</v>
      </c>
      <c r="D111" s="58">
        <v>14</v>
      </c>
      <c r="E111" s="60">
        <f t="shared" si="1"/>
        <v>7077.2142857142853</v>
      </c>
    </row>
    <row r="112" spans="1:5" x14ac:dyDescent="0.25">
      <c r="A112" t="str">
        <f>VLOOKUP(B112, names!A$3:B$2402, 2,)</f>
        <v>Travelers Indemnity Co.</v>
      </c>
      <c r="B112" s="61" t="s">
        <v>152</v>
      </c>
      <c r="C112" s="45">
        <v>102</v>
      </c>
      <c r="D112" s="58"/>
      <c r="E112" s="60"/>
    </row>
    <row r="113" spans="1:5" x14ac:dyDescent="0.25">
      <c r="A113" t="str">
        <f>VLOOKUP(B113, names!A$3:B$2402, 2,)</f>
        <v>Travelers Indemnity Co. Of America</v>
      </c>
      <c r="B113" s="61" t="s">
        <v>123</v>
      </c>
      <c r="C113" s="45">
        <v>1507</v>
      </c>
      <c r="D113" s="58">
        <v>2</v>
      </c>
      <c r="E113" s="60">
        <f t="shared" si="1"/>
        <v>753.5</v>
      </c>
    </row>
    <row r="114" spans="1:5" x14ac:dyDescent="0.25">
      <c r="A114" t="str">
        <f>VLOOKUP(B114, names!A$3:B$2402, 2,)</f>
        <v>Travelers Indemnity Co. Of Connecticut</v>
      </c>
      <c r="B114" s="61" t="s">
        <v>156</v>
      </c>
      <c r="C114" s="45">
        <v>77</v>
      </c>
      <c r="D114" s="58"/>
      <c r="E114" s="60"/>
    </row>
    <row r="115" spans="1:5" x14ac:dyDescent="0.25">
      <c r="A115" t="str">
        <f>VLOOKUP(B115, names!A$3:B$2402, 2,)</f>
        <v>Twin City Fire Insurance Co.</v>
      </c>
      <c r="B115" s="61" t="s">
        <v>184</v>
      </c>
      <c r="C115" s="45">
        <v>4</v>
      </c>
      <c r="D115" s="58"/>
      <c r="E115" s="60"/>
    </row>
    <row r="116" spans="1:5" x14ac:dyDescent="0.25">
      <c r="A116" t="str">
        <f>VLOOKUP(B116, names!A$3:B$2402, 2,)</f>
        <v>United Casualty Insurance Co. Of America</v>
      </c>
      <c r="B116" s="61" t="s">
        <v>95</v>
      </c>
      <c r="C116" s="45">
        <v>15453</v>
      </c>
      <c r="D116" s="58"/>
      <c r="E116" s="60"/>
    </row>
    <row r="117" spans="1:5" x14ac:dyDescent="0.25">
      <c r="A117" t="str">
        <f>VLOOKUP(B117, names!A$3:B$2402, 2,)</f>
        <v>United Fire And Casualty Co.</v>
      </c>
      <c r="B117" s="61" t="s">
        <v>130</v>
      </c>
      <c r="C117" s="45">
        <v>804</v>
      </c>
      <c r="D117" s="58">
        <v>1</v>
      </c>
      <c r="E117" s="60">
        <f t="shared" si="1"/>
        <v>804</v>
      </c>
    </row>
    <row r="118" spans="1:5" x14ac:dyDescent="0.25">
      <c r="A118" t="str">
        <f>VLOOKUP(B118, names!A$3:B$2402, 2,)</f>
        <v>United Property &amp; Casualty Insurance Co.</v>
      </c>
      <c r="B118" s="61" t="s">
        <v>39</v>
      </c>
      <c r="C118" s="45">
        <v>173488</v>
      </c>
      <c r="D118" s="58">
        <v>41</v>
      </c>
      <c r="E118" s="60">
        <f t="shared" si="1"/>
        <v>4231.4146341463411</v>
      </c>
    </row>
    <row r="119" spans="1:5" x14ac:dyDescent="0.25">
      <c r="A119" t="str">
        <f>VLOOKUP(B119, names!A$3:B$2402, 2,)</f>
        <v>United Services Automobile Association</v>
      </c>
      <c r="B119" s="61" t="s">
        <v>45</v>
      </c>
      <c r="C119" s="45">
        <v>124466</v>
      </c>
      <c r="D119" s="58">
        <v>3</v>
      </c>
      <c r="E119" s="60">
        <f t="shared" si="1"/>
        <v>41488.666666666664</v>
      </c>
    </row>
    <row r="120" spans="1:5" x14ac:dyDescent="0.25">
      <c r="A120" t="str">
        <f>VLOOKUP(B120, names!A$3:B$2402, 2,)</f>
        <v>Universal Insurance Co. Of North America</v>
      </c>
      <c r="B120" s="61" t="s">
        <v>70</v>
      </c>
      <c r="C120" s="45">
        <v>52924</v>
      </c>
      <c r="D120" s="58">
        <v>17</v>
      </c>
      <c r="E120" s="60">
        <f t="shared" si="1"/>
        <v>3113.1764705882351</v>
      </c>
    </row>
    <row r="121" spans="1:5" x14ac:dyDescent="0.25">
      <c r="A121" t="str">
        <f>VLOOKUP(B121, names!A$3:B$2402, 2,)</f>
        <v>Universal Property &amp; Casualty Insurance Co.</v>
      </c>
      <c r="B121" s="61" t="s">
        <v>34</v>
      </c>
      <c r="C121" s="45">
        <v>506227</v>
      </c>
      <c r="D121" s="58">
        <v>97</v>
      </c>
      <c r="E121" s="60">
        <f t="shared" si="1"/>
        <v>5218.8350515463917</v>
      </c>
    </row>
    <row r="122" spans="1:5" x14ac:dyDescent="0.25">
      <c r="A122" t="str">
        <f>VLOOKUP(B122, names!A$3:B$2402, 2,)</f>
        <v>USAA Casualty Insurance Co.</v>
      </c>
      <c r="B122" s="61" t="s">
        <v>67</v>
      </c>
      <c r="C122" s="45">
        <v>54574</v>
      </c>
      <c r="D122" s="58">
        <v>9</v>
      </c>
      <c r="E122" s="60">
        <f t="shared" si="1"/>
        <v>6063.7777777777774</v>
      </c>
    </row>
    <row r="123" spans="1:5" x14ac:dyDescent="0.25">
      <c r="A123" t="str">
        <f>VLOOKUP(B123, names!A$3:B$2402, 2,)</f>
        <v>USAA General Indemnity Co.</v>
      </c>
      <c r="B123" s="61" t="s">
        <v>94</v>
      </c>
      <c r="C123" s="45">
        <v>12218</v>
      </c>
      <c r="D123" s="58"/>
      <c r="E123" s="60"/>
    </row>
    <row r="124" spans="1:5" x14ac:dyDescent="0.25">
      <c r="A124" t="str">
        <f>VLOOKUP(B124, names!A$3:B$2402, 2,)</f>
        <v>Vigilant Insurance Co.</v>
      </c>
      <c r="B124" s="61" t="s">
        <v>158</v>
      </c>
      <c r="C124" s="45">
        <v>75</v>
      </c>
      <c r="D124" s="58"/>
      <c r="E124" s="60"/>
    </row>
    <row r="125" spans="1:5" x14ac:dyDescent="0.25">
      <c r="A125" t="str">
        <f>VLOOKUP(B125, names!A$3:B$2402, 2,)</f>
        <v>Weston Insurance Co.</v>
      </c>
      <c r="B125" s="61" t="s">
        <v>87</v>
      </c>
      <c r="C125" s="45">
        <v>26167</v>
      </c>
      <c r="D125" s="58"/>
      <c r="E125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:A117"/>
    </sheetView>
  </sheetViews>
  <sheetFormatPr defaultRowHeight="15" x14ac:dyDescent="0.25"/>
  <cols>
    <col min="1" max="1" width="20.85546875" customWidth="1"/>
  </cols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57" t="s">
        <v>114</v>
      </c>
      <c r="C2" s="45">
        <v>2421</v>
      </c>
      <c r="D2" s="58"/>
      <c r="E2" s="59"/>
    </row>
    <row r="3" spans="1:5" x14ac:dyDescent="0.25">
      <c r="A3" t="str">
        <f>VLOOKUP(B3, names!A$3:B$2402, 2,)</f>
        <v>Addison Insurance Co.</v>
      </c>
      <c r="B3" s="57" t="s">
        <v>136</v>
      </c>
      <c r="C3" s="45">
        <v>519</v>
      </c>
      <c r="D3" s="58"/>
      <c r="E3" s="59"/>
    </row>
    <row r="4" spans="1:5" x14ac:dyDescent="0.25">
      <c r="A4" t="str">
        <f>VLOOKUP(B4, names!A$3:B$2402, 2,)</f>
        <v>Aegis Security Insurance Co.</v>
      </c>
      <c r="B4" s="57" t="s">
        <v>129</v>
      </c>
      <c r="C4" s="45">
        <v>822</v>
      </c>
      <c r="D4" s="58"/>
      <c r="E4" s="59"/>
    </row>
    <row r="5" spans="1:5" x14ac:dyDescent="0.25">
      <c r="A5" t="str">
        <f>VLOOKUP(B5, names!A$3:B$2402, 2,)</f>
        <v>AIG Property Casualty Co.</v>
      </c>
      <c r="B5" s="57" t="s">
        <v>97</v>
      </c>
      <c r="C5" s="45">
        <v>13764</v>
      </c>
      <c r="D5" s="58"/>
      <c r="E5" s="59"/>
    </row>
    <row r="6" spans="1:5" x14ac:dyDescent="0.25">
      <c r="A6" t="str">
        <f>VLOOKUP(B6, names!A$3:B$2402, 2,)</f>
        <v>American Automobile Insurance Co.</v>
      </c>
      <c r="B6" s="57" t="s">
        <v>113</v>
      </c>
      <c r="C6" s="45">
        <v>2979</v>
      </c>
      <c r="D6" s="58">
        <v>1</v>
      </c>
      <c r="E6" s="60">
        <f>C6/D6</f>
        <v>2979</v>
      </c>
    </row>
    <row r="7" spans="1:5" x14ac:dyDescent="0.25">
      <c r="A7" t="str">
        <f>VLOOKUP(B7, names!A$3:B$2402, 2,)</f>
        <v>American Bankers Insurance Co. Of Florida</v>
      </c>
      <c r="B7" s="57" t="s">
        <v>42</v>
      </c>
      <c r="C7" s="45">
        <v>144341</v>
      </c>
      <c r="D7" s="58">
        <v>6</v>
      </c>
      <c r="E7" s="60">
        <f t="shared" ref="E7:E67" si="0">C7/D7</f>
        <v>24056.833333333332</v>
      </c>
    </row>
    <row r="8" spans="1:5" x14ac:dyDescent="0.25">
      <c r="A8" t="str">
        <f>VLOOKUP(B8, names!A$3:B$2402, 2,)</f>
        <v>American Home Assurance Co.</v>
      </c>
      <c r="B8" s="57" t="s">
        <v>128</v>
      </c>
      <c r="C8" s="45">
        <v>939</v>
      </c>
      <c r="D8" s="58">
        <v>1</v>
      </c>
      <c r="E8" s="60">
        <f t="shared" si="0"/>
        <v>939</v>
      </c>
    </row>
    <row r="9" spans="1:5" x14ac:dyDescent="0.25">
      <c r="A9" t="str">
        <f>VLOOKUP(B9, names!A$3:B$2402, 2,)</f>
        <v>American Integrity Insurance Co. Of Florida</v>
      </c>
      <c r="B9" s="57" t="s">
        <v>38</v>
      </c>
      <c r="C9" s="45">
        <v>192131</v>
      </c>
      <c r="D9" s="58">
        <v>37</v>
      </c>
      <c r="E9" s="60">
        <f t="shared" si="0"/>
        <v>5192.72972972973</v>
      </c>
    </row>
    <row r="10" spans="1:5" x14ac:dyDescent="0.25">
      <c r="A10" t="str">
        <f>VLOOKUP(B10, names!A$3:B$2402, 2,)</f>
        <v>American Modern Insurance Co. Of Florida</v>
      </c>
      <c r="B10" s="57" t="s">
        <v>66</v>
      </c>
      <c r="C10" s="45">
        <v>51243</v>
      </c>
      <c r="D10" s="58">
        <v>2</v>
      </c>
      <c r="E10" s="60">
        <f t="shared" si="0"/>
        <v>25621.5</v>
      </c>
    </row>
    <row r="11" spans="1:5" x14ac:dyDescent="0.25">
      <c r="A11" t="str">
        <f>VLOOKUP(B11, names!A$3:B$2402, 2,)</f>
        <v>American Platinum Property And Casualty Insurance Co.</v>
      </c>
      <c r="B11" s="57" t="s">
        <v>132</v>
      </c>
      <c r="C11" s="45">
        <v>643</v>
      </c>
      <c r="D11" s="58"/>
      <c r="E11" s="60"/>
    </row>
    <row r="12" spans="1:5" x14ac:dyDescent="0.25">
      <c r="A12" t="str">
        <f>VLOOKUP(B12, names!A$3:B$2402, 2,)</f>
        <v>American Reliable Insurance Co.</v>
      </c>
      <c r="B12" s="57" t="s">
        <v>102</v>
      </c>
      <c r="C12" s="45">
        <v>7112</v>
      </c>
      <c r="D12" s="58">
        <v>3</v>
      </c>
      <c r="E12" s="60">
        <f t="shared" si="0"/>
        <v>2370.6666666666665</v>
      </c>
    </row>
    <row r="13" spans="1:5" x14ac:dyDescent="0.25">
      <c r="A13" t="str">
        <f>VLOOKUP(B13, names!A$3:B$2402, 2,)</f>
        <v>American Security Insurance Co.</v>
      </c>
      <c r="B13" s="57" t="s">
        <v>172</v>
      </c>
      <c r="C13" s="45">
        <v>14</v>
      </c>
      <c r="D13" s="58">
        <v>1</v>
      </c>
      <c r="E13" s="60">
        <f t="shared" si="0"/>
        <v>14</v>
      </c>
    </row>
    <row r="14" spans="1:5" x14ac:dyDescent="0.25">
      <c r="A14" t="str">
        <f>VLOOKUP(B14, names!A$3:B$2402, 2,)</f>
        <v>American Southern Home Insurance Co.</v>
      </c>
      <c r="B14" s="57" t="s">
        <v>105</v>
      </c>
      <c r="C14" s="45">
        <v>6579</v>
      </c>
      <c r="D14" s="58"/>
      <c r="E14" s="60"/>
    </row>
    <row r="15" spans="1:5" x14ac:dyDescent="0.25">
      <c r="A15" t="str">
        <f>VLOOKUP(B15, names!A$3:B$2402, 2,)</f>
        <v>American Strategic Insurance Corp.</v>
      </c>
      <c r="B15" s="57" t="s">
        <v>61</v>
      </c>
      <c r="C15" s="45">
        <v>61672</v>
      </c>
      <c r="D15" s="58">
        <v>13</v>
      </c>
      <c r="E15" s="60">
        <f t="shared" si="0"/>
        <v>4744</v>
      </c>
    </row>
    <row r="16" spans="1:5" x14ac:dyDescent="0.25">
      <c r="A16" t="str">
        <f>VLOOKUP(B16, names!A$3:B$2402, 2,)</f>
        <v>American Traditions Insurance Co.</v>
      </c>
      <c r="B16" s="57" t="s">
        <v>68</v>
      </c>
      <c r="C16" s="45">
        <v>53316</v>
      </c>
      <c r="D16" s="58">
        <v>8</v>
      </c>
      <c r="E16" s="60">
        <f t="shared" si="0"/>
        <v>6664.5</v>
      </c>
    </row>
    <row r="17" spans="1:5" x14ac:dyDescent="0.25">
      <c r="A17" t="str">
        <f>VLOOKUP(B17, names!A$3:B$2402, 2,)</f>
        <v>Amica Mutual Insurance Co.</v>
      </c>
      <c r="B17" s="57" t="s">
        <v>89</v>
      </c>
      <c r="C17" s="45">
        <v>22118</v>
      </c>
      <c r="D17" s="58">
        <v>3</v>
      </c>
      <c r="E17" s="60">
        <f t="shared" si="0"/>
        <v>7372.666666666667</v>
      </c>
    </row>
    <row r="18" spans="1:5" x14ac:dyDescent="0.25">
      <c r="A18" t="str">
        <f>VLOOKUP(B18, names!A$3:B$2402, 2,)</f>
        <v>Ark Royal Insurance Co.</v>
      </c>
      <c r="B18" s="57" t="s">
        <v>50</v>
      </c>
      <c r="C18" s="45">
        <v>95893</v>
      </c>
      <c r="D18" s="58">
        <v>7</v>
      </c>
      <c r="E18" s="60">
        <f t="shared" si="0"/>
        <v>13699</v>
      </c>
    </row>
    <row r="19" spans="1:5" x14ac:dyDescent="0.25">
      <c r="A19" t="str">
        <f>VLOOKUP(B19, names!A$3:B$2402, 2,)</f>
        <v>Armed Forces Insurance Exchange</v>
      </c>
      <c r="B19" s="57" t="s">
        <v>111</v>
      </c>
      <c r="C19" s="45">
        <v>3833</v>
      </c>
      <c r="D19" s="58">
        <v>1</v>
      </c>
      <c r="E19" s="60">
        <f t="shared" si="0"/>
        <v>3833</v>
      </c>
    </row>
    <row r="20" spans="1:5" x14ac:dyDescent="0.25">
      <c r="A20" t="str">
        <f>VLOOKUP(B20, names!A$3:B$2402, 2,)</f>
        <v>ASI Assurance Corp.</v>
      </c>
      <c r="B20" s="57" t="s">
        <v>56</v>
      </c>
      <c r="C20" s="45">
        <v>78869</v>
      </c>
      <c r="D20" s="58">
        <v>10</v>
      </c>
      <c r="E20" s="60">
        <f t="shared" si="0"/>
        <v>7886.9</v>
      </c>
    </row>
    <row r="21" spans="1:5" x14ac:dyDescent="0.25">
      <c r="A21" t="str">
        <f>VLOOKUP(B21, names!A$3:B$2402, 2,)</f>
        <v>ASI Preferred Insurance Corp.</v>
      </c>
      <c r="B21" s="57" t="s">
        <v>47</v>
      </c>
      <c r="C21" s="45">
        <v>107695</v>
      </c>
      <c r="D21" s="58">
        <v>4</v>
      </c>
      <c r="E21" s="60">
        <f t="shared" si="0"/>
        <v>26923.75</v>
      </c>
    </row>
    <row r="22" spans="1:5" x14ac:dyDescent="0.25">
      <c r="A22" t="str">
        <f>VLOOKUP(B22, names!A$3:B$2402, 2,)</f>
        <v>Associated Indemnity Corp.</v>
      </c>
      <c r="B22" s="57" t="s">
        <v>141</v>
      </c>
      <c r="C22" s="45">
        <v>269</v>
      </c>
      <c r="D22" s="58"/>
      <c r="E22" s="60"/>
    </row>
    <row r="23" spans="1:5" x14ac:dyDescent="0.25">
      <c r="A23" t="str">
        <f>VLOOKUP(B23, names!A$3:B$2402, 2,)</f>
        <v>Auto Club Insurance Co. Of Florida</v>
      </c>
      <c r="B23" s="57" t="s">
        <v>60</v>
      </c>
      <c r="C23" s="45">
        <v>61593</v>
      </c>
      <c r="D23" s="58">
        <v>4</v>
      </c>
      <c r="E23" s="60">
        <f t="shared" si="0"/>
        <v>15398.25</v>
      </c>
    </row>
    <row r="24" spans="1:5" x14ac:dyDescent="0.25">
      <c r="A24" t="str">
        <f>VLOOKUP(B24, names!A$3:B$2402, 2,)</f>
        <v>Auto-Owners Insurance Co.</v>
      </c>
      <c r="B24" s="57" t="s">
        <v>116</v>
      </c>
      <c r="C24" s="45">
        <v>2431</v>
      </c>
      <c r="D24" s="58"/>
      <c r="E24" s="60"/>
    </row>
    <row r="25" spans="1:5" x14ac:dyDescent="0.25">
      <c r="A25" t="str">
        <f>VLOOKUP(B25, names!A$3:B$2402, 2,)</f>
        <v>Avatar Property &amp; Casualty Insurance Co.</v>
      </c>
      <c r="B25" s="57" t="s">
        <v>91</v>
      </c>
      <c r="C25" s="45">
        <v>10684</v>
      </c>
      <c r="D25" s="58">
        <v>1</v>
      </c>
      <c r="E25" s="60">
        <f t="shared" si="0"/>
        <v>10684</v>
      </c>
    </row>
    <row r="26" spans="1:5" x14ac:dyDescent="0.25">
      <c r="A26" t="str">
        <f>VLOOKUP(B26, names!A$3:B$2402, 2,)</f>
        <v>Capitol Preferred Insurance Co.</v>
      </c>
      <c r="B26" s="57" t="s">
        <v>74</v>
      </c>
      <c r="C26" s="45">
        <v>41860</v>
      </c>
      <c r="D26" s="58">
        <v>12</v>
      </c>
      <c r="E26" s="60">
        <f t="shared" si="0"/>
        <v>3488.3333333333335</v>
      </c>
    </row>
    <row r="27" spans="1:5" x14ac:dyDescent="0.25">
      <c r="A27" t="str">
        <f>VLOOKUP(B27, names!A$3:B$2402, 2,)</f>
        <v>Castle Key Indemnity Co.</v>
      </c>
      <c r="B27" s="57" t="s">
        <v>49</v>
      </c>
      <c r="C27" s="45">
        <v>107771</v>
      </c>
      <c r="D27" s="58">
        <v>9</v>
      </c>
      <c r="E27" s="60">
        <f t="shared" si="0"/>
        <v>11974.555555555555</v>
      </c>
    </row>
    <row r="28" spans="1:5" x14ac:dyDescent="0.25">
      <c r="A28" t="str">
        <f>VLOOKUP(B28, names!A$3:B$2402, 2,)</f>
        <v>Castle Key Insurance Co.</v>
      </c>
      <c r="B28" s="57" t="s">
        <v>53</v>
      </c>
      <c r="C28" s="45">
        <v>90905</v>
      </c>
      <c r="D28" s="58">
        <v>19</v>
      </c>
      <c r="E28" s="60">
        <f t="shared" si="0"/>
        <v>4784.4736842105267</v>
      </c>
    </row>
    <row r="29" spans="1:5" x14ac:dyDescent="0.25">
      <c r="A29" t="str">
        <f>VLOOKUP(B29, names!A$3:B$2402, 2,)</f>
        <v>Century-National Insurance Co.</v>
      </c>
      <c r="B29" s="57" t="s">
        <v>189</v>
      </c>
      <c r="C29" s="45">
        <v>2</v>
      </c>
      <c r="D29" s="58"/>
      <c r="E29" s="60"/>
    </row>
    <row r="30" spans="1:5" x14ac:dyDescent="0.25">
      <c r="A30" t="str">
        <f>VLOOKUP(B30, names!A$3:B$2402, 2,)</f>
        <v>Charter Oak Fire Insurance Co.</v>
      </c>
      <c r="B30" s="57" t="s">
        <v>149</v>
      </c>
      <c r="C30" s="45">
        <v>126</v>
      </c>
      <c r="D30" s="58"/>
      <c r="E30" s="60"/>
    </row>
    <row r="31" spans="1:5" x14ac:dyDescent="0.25">
      <c r="A31" t="str">
        <f>VLOOKUP(B31, names!A$3:B$2402, 2,)</f>
        <v>Cincinnati Insurance Co.</v>
      </c>
      <c r="B31" s="57" t="s">
        <v>124</v>
      </c>
      <c r="C31" s="45">
        <v>4155</v>
      </c>
      <c r="D31" s="58"/>
      <c r="E31" s="60"/>
    </row>
    <row r="32" spans="1:5" x14ac:dyDescent="0.25">
      <c r="A32" t="str">
        <f>VLOOKUP(B32, names!A$3:B$2402, 2,)</f>
        <v>Citizens Property Insurance Corp.</v>
      </c>
      <c r="B32" s="57" t="s">
        <v>33</v>
      </c>
      <c r="C32" s="45">
        <v>894916</v>
      </c>
      <c r="D32" s="58">
        <v>491</v>
      </c>
      <c r="E32" s="60">
        <f t="shared" si="0"/>
        <v>1822.6395112016294</v>
      </c>
    </row>
    <row r="33" spans="1:5" x14ac:dyDescent="0.25">
      <c r="A33" t="e">
        <f>VLOOKUP(B33, names!A$3:B$2402, 2,)</f>
        <v>#N/A</v>
      </c>
      <c r="B33" s="57" t="s">
        <v>3547</v>
      </c>
      <c r="C33" s="45">
        <v>5989</v>
      </c>
      <c r="D33" s="58"/>
      <c r="E33" s="60"/>
    </row>
    <row r="34" spans="1:5" x14ac:dyDescent="0.25">
      <c r="A34" t="str">
        <f>VLOOKUP(B34, names!A$3:B$2402, 2,)</f>
        <v>Cypress Property &amp; Casualty Insurance Co.</v>
      </c>
      <c r="B34" s="57" t="s">
        <v>59</v>
      </c>
      <c r="C34" s="45">
        <v>69349</v>
      </c>
      <c r="D34" s="58">
        <v>5</v>
      </c>
      <c r="E34" s="60">
        <f t="shared" si="0"/>
        <v>13869.8</v>
      </c>
    </row>
    <row r="35" spans="1:5" x14ac:dyDescent="0.25">
      <c r="A35" t="str">
        <f>VLOOKUP(B35, names!A$3:B$2402, 2,)</f>
        <v>Electric Insurance Co.</v>
      </c>
      <c r="B35" s="57" t="s">
        <v>121</v>
      </c>
      <c r="C35" s="45">
        <v>1999</v>
      </c>
      <c r="D35" s="58"/>
      <c r="E35" s="60"/>
    </row>
    <row r="36" spans="1:5" x14ac:dyDescent="0.25">
      <c r="A36" t="e">
        <f>VLOOKUP(B36, names!A$3:B$2402, 2,)</f>
        <v>#N/A</v>
      </c>
      <c r="B36" s="57" t="s">
        <v>3552</v>
      </c>
      <c r="C36" s="45">
        <v>15813</v>
      </c>
      <c r="D36" s="58">
        <v>7</v>
      </c>
      <c r="E36" s="60">
        <f t="shared" si="0"/>
        <v>2259</v>
      </c>
    </row>
    <row r="37" spans="1:5" x14ac:dyDescent="0.25">
      <c r="A37" t="str">
        <f>VLOOKUP(B37, names!A$3:B$2402, 2,)</f>
        <v>Employers Insurance Co. Of Wausau</v>
      </c>
      <c r="B37" s="57" t="s">
        <v>194</v>
      </c>
      <c r="C37" s="45">
        <v>0</v>
      </c>
      <c r="D37" s="58"/>
      <c r="E37" s="60"/>
    </row>
    <row r="38" spans="1:5" x14ac:dyDescent="0.25">
      <c r="A38">
        <f>VLOOKUP(B38, names!A$3:B$2402, 2,)</f>
        <v>0</v>
      </c>
      <c r="B38" s="57" t="s">
        <v>387</v>
      </c>
      <c r="C38" s="45">
        <v>20</v>
      </c>
      <c r="D38" s="58"/>
      <c r="E38" s="60"/>
    </row>
    <row r="39" spans="1:5" x14ac:dyDescent="0.25">
      <c r="A39" t="str">
        <f>VLOOKUP(B39, names!A$3:B$2402, 2,)</f>
        <v>FCCI Insurance Co.</v>
      </c>
      <c r="B39" s="57" t="s">
        <v>144</v>
      </c>
      <c r="C39" s="45">
        <v>193</v>
      </c>
      <c r="D39" s="58"/>
      <c r="E39" s="60"/>
    </row>
    <row r="40" spans="1:5" x14ac:dyDescent="0.25">
      <c r="A40" t="str">
        <f>VLOOKUP(B40, names!A$3:B$2402, 2,)</f>
        <v>Federal Insurance Co.</v>
      </c>
      <c r="B40" s="57" t="s">
        <v>81</v>
      </c>
      <c r="C40" s="45">
        <v>31960</v>
      </c>
      <c r="D40" s="58">
        <v>1</v>
      </c>
      <c r="E40" s="60">
        <f t="shared" si="0"/>
        <v>31960</v>
      </c>
    </row>
    <row r="41" spans="1:5" x14ac:dyDescent="0.25">
      <c r="A41" t="str">
        <f>VLOOKUP(B41, names!A$3:B$2402, 2,)</f>
        <v>Federated National Insurance Co.</v>
      </c>
      <c r="B41" s="57" t="s">
        <v>37</v>
      </c>
      <c r="C41" s="45">
        <v>167597</v>
      </c>
      <c r="D41" s="58">
        <v>38</v>
      </c>
      <c r="E41" s="60">
        <f t="shared" si="0"/>
        <v>4410.4473684210525</v>
      </c>
    </row>
    <row r="42" spans="1:5" x14ac:dyDescent="0.25">
      <c r="A42" t="str">
        <f>VLOOKUP(B42, names!A$3:B$2402, 2,)</f>
        <v>Fidelity Fire &amp; Casualty Co.</v>
      </c>
      <c r="B42" s="57" t="s">
        <v>200</v>
      </c>
      <c r="C42" s="45">
        <v>29966</v>
      </c>
      <c r="D42" s="58">
        <v>6</v>
      </c>
      <c r="E42" s="60">
        <f t="shared" si="0"/>
        <v>4994.333333333333</v>
      </c>
    </row>
    <row r="43" spans="1:5" x14ac:dyDescent="0.25">
      <c r="A43" t="str">
        <f>VLOOKUP(B43, names!A$3:B$2402, 2,)</f>
        <v>Fireman's Fund Insurance Co.</v>
      </c>
      <c r="B43" s="57" t="s">
        <v>104</v>
      </c>
      <c r="C43" s="45">
        <v>7238</v>
      </c>
      <c r="D43" s="58"/>
      <c r="E43" s="60"/>
    </row>
    <row r="44" spans="1:5" x14ac:dyDescent="0.25">
      <c r="A44" t="str">
        <f>VLOOKUP(B44, names!A$3:B$2402, 2,)</f>
        <v>First American Property &amp; Casualty Insurance Co.</v>
      </c>
      <c r="B44" s="57" t="s">
        <v>98</v>
      </c>
      <c r="C44" s="45">
        <v>13664</v>
      </c>
      <c r="D44" s="58"/>
      <c r="E44" s="60"/>
    </row>
    <row r="45" spans="1:5" x14ac:dyDescent="0.25">
      <c r="A45" t="str">
        <f>VLOOKUP(B45, names!A$3:B$2402, 2,)</f>
        <v>First Community Insurance Co.</v>
      </c>
      <c r="B45" s="57" t="s">
        <v>83</v>
      </c>
      <c r="C45" s="45">
        <v>32350</v>
      </c>
      <c r="D45" s="58">
        <v>2</v>
      </c>
      <c r="E45" s="60">
        <f t="shared" si="0"/>
        <v>16175</v>
      </c>
    </row>
    <row r="46" spans="1:5" x14ac:dyDescent="0.25">
      <c r="A46" t="str">
        <f>VLOOKUP(B46, names!A$3:B$2402, 2,)</f>
        <v>First Floridian Auto And Home Insurance Co.</v>
      </c>
      <c r="B46" s="57" t="s">
        <v>93</v>
      </c>
      <c r="C46" s="45">
        <v>17343</v>
      </c>
      <c r="D46" s="58">
        <v>3</v>
      </c>
      <c r="E46" s="60">
        <f t="shared" si="0"/>
        <v>5781</v>
      </c>
    </row>
    <row r="47" spans="1:5" x14ac:dyDescent="0.25">
      <c r="A47" t="str">
        <f>VLOOKUP(B47, names!A$3:B$2402, 2,)</f>
        <v>First Liberty Insurance Corp. (The)</v>
      </c>
      <c r="B47" s="57" t="s">
        <v>90</v>
      </c>
      <c r="C47" s="45">
        <v>21154</v>
      </c>
      <c r="D47" s="58">
        <v>1</v>
      </c>
      <c r="E47" s="60">
        <f t="shared" si="0"/>
        <v>21154</v>
      </c>
    </row>
    <row r="48" spans="1:5" x14ac:dyDescent="0.25">
      <c r="A48" t="str">
        <f>VLOOKUP(B48, names!A$3:B$2402, 2,)</f>
        <v>First National Insurance Co. Of America</v>
      </c>
      <c r="B48" s="57" t="s">
        <v>138</v>
      </c>
      <c r="C48" s="45">
        <v>411</v>
      </c>
      <c r="D48" s="58"/>
      <c r="E48" s="60"/>
    </row>
    <row r="49" spans="1:5" x14ac:dyDescent="0.25">
      <c r="A49" t="str">
        <f>VLOOKUP(B49, names!A$3:B$2402, 2,)</f>
        <v>First Protective Insurance Co.</v>
      </c>
      <c r="B49" s="57" t="s">
        <v>55</v>
      </c>
      <c r="C49" s="45">
        <v>37296</v>
      </c>
      <c r="D49" s="58">
        <v>9</v>
      </c>
      <c r="E49" s="60">
        <f t="shared" si="0"/>
        <v>4144</v>
      </c>
    </row>
    <row r="50" spans="1:5" x14ac:dyDescent="0.25">
      <c r="A50" t="str">
        <f>VLOOKUP(B50, names!A$3:B$2402, 2,)</f>
        <v>Florida Family Insurance Co.</v>
      </c>
      <c r="B50" s="57" t="s">
        <v>48</v>
      </c>
      <c r="C50" s="45">
        <v>106217</v>
      </c>
      <c r="D50" s="58">
        <v>8</v>
      </c>
      <c r="E50" s="60">
        <f t="shared" si="0"/>
        <v>13277.125</v>
      </c>
    </row>
    <row r="51" spans="1:5" x14ac:dyDescent="0.25">
      <c r="A51" t="str">
        <f>VLOOKUP(B51, names!A$3:B$2402, 2,)</f>
        <v>Florida Farm Bureau Casualty Insurance Co.</v>
      </c>
      <c r="B51" s="57" t="s">
        <v>75</v>
      </c>
      <c r="C51" s="45">
        <v>43975</v>
      </c>
      <c r="D51" s="58">
        <v>5</v>
      </c>
      <c r="E51" s="60">
        <f t="shared" si="0"/>
        <v>8795</v>
      </c>
    </row>
    <row r="52" spans="1:5" x14ac:dyDescent="0.25">
      <c r="A52" t="str">
        <f>VLOOKUP(B52, names!A$3:B$2402, 2,)</f>
        <v>Florida Farm Bureau General Insurance Co.</v>
      </c>
      <c r="B52" s="57" t="s">
        <v>76</v>
      </c>
      <c r="C52" s="45">
        <v>42206</v>
      </c>
      <c r="D52" s="58">
        <v>2</v>
      </c>
      <c r="E52" s="60">
        <f t="shared" si="0"/>
        <v>21103</v>
      </c>
    </row>
    <row r="53" spans="1:5" x14ac:dyDescent="0.25">
      <c r="A53" t="str">
        <f>VLOOKUP(B53, names!A$3:B$2402, 2,)</f>
        <v>Florida Peninsula Insurance Co.</v>
      </c>
      <c r="B53" s="57" t="s">
        <v>46</v>
      </c>
      <c r="C53" s="45">
        <v>134584</v>
      </c>
      <c r="D53" s="58">
        <v>57</v>
      </c>
      <c r="E53" s="60">
        <f t="shared" si="0"/>
        <v>2361.1228070175439</v>
      </c>
    </row>
    <row r="54" spans="1:5" x14ac:dyDescent="0.25">
      <c r="A54" t="str">
        <f>VLOOKUP(B54, names!A$3:B$2402, 2,)</f>
        <v>Foremost Insurance Co.</v>
      </c>
      <c r="B54" s="57" t="s">
        <v>79</v>
      </c>
      <c r="C54" s="45">
        <v>31743</v>
      </c>
      <c r="D54" s="58">
        <v>1</v>
      </c>
      <c r="E54" s="60">
        <f t="shared" si="0"/>
        <v>31743</v>
      </c>
    </row>
    <row r="55" spans="1:5" x14ac:dyDescent="0.25">
      <c r="A55" t="str">
        <f>VLOOKUP(B55, names!A$3:B$2402, 2,)</f>
        <v>Foremost Property And Casualty Insurance Co.</v>
      </c>
      <c r="B55" s="57" t="s">
        <v>92</v>
      </c>
      <c r="C55" s="45">
        <v>20438</v>
      </c>
      <c r="D55" s="58">
        <v>3</v>
      </c>
      <c r="E55" s="60">
        <f t="shared" si="0"/>
        <v>6812.666666666667</v>
      </c>
    </row>
    <row r="56" spans="1:5" x14ac:dyDescent="0.25">
      <c r="A56" t="str">
        <f>VLOOKUP(B56, names!A$3:B$2402, 2,)</f>
        <v>Great American Alliance Insurance Co.</v>
      </c>
      <c r="B56" s="57" t="s">
        <v>167</v>
      </c>
      <c r="C56" s="45">
        <v>17</v>
      </c>
      <c r="D56" s="58"/>
      <c r="E56" s="60"/>
    </row>
    <row r="57" spans="1:5" x14ac:dyDescent="0.25">
      <c r="A57" t="str">
        <f>VLOOKUP(B57, names!A$3:B$2402, 2,)</f>
        <v>Great American Assurance Co.</v>
      </c>
      <c r="B57" s="57" t="s">
        <v>133</v>
      </c>
      <c r="C57" s="45">
        <v>522</v>
      </c>
      <c r="D57" s="58"/>
      <c r="E57" s="60"/>
    </row>
    <row r="58" spans="1:5" x14ac:dyDescent="0.25">
      <c r="A58" t="str">
        <f>VLOOKUP(B58, names!A$3:B$2402, 2,)</f>
        <v>Great American Insurance Co.</v>
      </c>
      <c r="B58" s="57" t="s">
        <v>131</v>
      </c>
      <c r="C58" s="45">
        <v>647</v>
      </c>
      <c r="D58" s="58">
        <v>1</v>
      </c>
      <c r="E58" s="60">
        <f t="shared" si="0"/>
        <v>647</v>
      </c>
    </row>
    <row r="59" spans="1:5" x14ac:dyDescent="0.25">
      <c r="A59" t="str">
        <f>VLOOKUP(B59, names!A$3:B$2402, 2,)</f>
        <v>Great American Insurance Co. Of New York</v>
      </c>
      <c r="B59" s="57" t="s">
        <v>140</v>
      </c>
      <c r="C59" s="45">
        <v>266</v>
      </c>
      <c r="D59" s="58"/>
      <c r="E59" s="60"/>
    </row>
    <row r="60" spans="1:5" x14ac:dyDescent="0.25">
      <c r="A60" t="str">
        <f>VLOOKUP(B60, names!A$3:B$2402, 2,)</f>
        <v>Great Northern Insurance Co.</v>
      </c>
      <c r="B60" s="57" t="s">
        <v>125</v>
      </c>
      <c r="C60" s="45">
        <v>1008</v>
      </c>
      <c r="D60" s="58"/>
      <c r="E60" s="60"/>
    </row>
    <row r="61" spans="1:5" x14ac:dyDescent="0.25">
      <c r="A61" t="str">
        <f>VLOOKUP(B61, names!A$3:B$2402, 2,)</f>
        <v>Gulfstream Property And Casualty Insurance Co.</v>
      </c>
      <c r="B61" s="57" t="s">
        <v>64</v>
      </c>
      <c r="C61" s="45">
        <v>57249</v>
      </c>
      <c r="D61" s="58">
        <v>9</v>
      </c>
      <c r="E61" s="60">
        <f t="shared" si="0"/>
        <v>6361</v>
      </c>
    </row>
    <row r="62" spans="1:5" x14ac:dyDescent="0.25">
      <c r="A62" t="str">
        <f>VLOOKUP(B62, names!A$3:B$2402, 2,)</f>
        <v>Hartford Casualty Insurance Co.</v>
      </c>
      <c r="B62" s="57" t="s">
        <v>143</v>
      </c>
      <c r="C62" s="45">
        <v>233</v>
      </c>
      <c r="D62" s="58"/>
      <c r="E62" s="60"/>
    </row>
    <row r="63" spans="1:5" x14ac:dyDescent="0.25">
      <c r="A63" t="str">
        <f>VLOOKUP(B63, names!A$3:B$2402, 2,)</f>
        <v>Hartford Fire Insurance Co.</v>
      </c>
      <c r="B63" s="57" t="s">
        <v>163</v>
      </c>
      <c r="C63" s="45">
        <v>15</v>
      </c>
      <c r="D63" s="58">
        <v>1</v>
      </c>
      <c r="E63" s="60">
        <f t="shared" si="0"/>
        <v>15</v>
      </c>
    </row>
    <row r="64" spans="1:5" x14ac:dyDescent="0.25">
      <c r="A64" t="str">
        <f>VLOOKUP(B64, names!A$3:B$2402, 2,)</f>
        <v>Hartford Insurance Co. Of The Midwest</v>
      </c>
      <c r="B64" s="57" t="s">
        <v>86</v>
      </c>
      <c r="C64" s="45">
        <v>29481</v>
      </c>
      <c r="D64" s="58">
        <v>5</v>
      </c>
      <c r="E64" s="60">
        <f t="shared" si="0"/>
        <v>5896.2</v>
      </c>
    </row>
    <row r="65" spans="1:5" x14ac:dyDescent="0.25">
      <c r="A65" t="str">
        <f>VLOOKUP(B65, names!A$3:B$2402, 2,)</f>
        <v>Hartford Underwriters Insurance Co.</v>
      </c>
      <c r="B65" s="57" t="s">
        <v>157</v>
      </c>
      <c r="C65" s="45">
        <v>76</v>
      </c>
      <c r="D65" s="58"/>
      <c r="E65" s="60"/>
    </row>
    <row r="66" spans="1:5" x14ac:dyDescent="0.25">
      <c r="A66" t="str">
        <f>VLOOKUP(B66, names!A$3:B$2402, 2,)</f>
        <v>Heritage Property &amp; Casualty Insurance Co.</v>
      </c>
      <c r="B66" s="57" t="s">
        <v>36</v>
      </c>
      <c r="C66" s="45">
        <v>173399</v>
      </c>
      <c r="D66" s="58">
        <v>40</v>
      </c>
      <c r="E66" s="60">
        <f t="shared" si="0"/>
        <v>4334.9750000000004</v>
      </c>
    </row>
    <row r="67" spans="1:5" x14ac:dyDescent="0.25">
      <c r="A67" t="str">
        <f>VLOOKUP(B67, names!A$3:B$2402, 2,)</f>
        <v>Homeowners Choice Property &amp; Casualty Insurance Co.</v>
      </c>
      <c r="B67" s="57" t="s">
        <v>41</v>
      </c>
      <c r="C67" s="45">
        <v>147737</v>
      </c>
      <c r="D67" s="58">
        <v>24</v>
      </c>
      <c r="E67" s="60">
        <f t="shared" si="0"/>
        <v>6155.708333333333</v>
      </c>
    </row>
    <row r="68" spans="1:5" x14ac:dyDescent="0.25">
      <c r="A68" t="str">
        <f>VLOOKUP(B68, names!A$3:B$2402, 2,)</f>
        <v>Horace Mann Insurance Co.</v>
      </c>
      <c r="B68" s="57" t="s">
        <v>202</v>
      </c>
      <c r="C68" s="45">
        <v>259</v>
      </c>
      <c r="D68" s="58"/>
      <c r="E68" s="60"/>
    </row>
    <row r="69" spans="1:5" x14ac:dyDescent="0.25">
      <c r="A69" t="str">
        <f>VLOOKUP(B69, names!A$3:B$2402, 2,)</f>
        <v>IDS Property Casualty Insurance Co.</v>
      </c>
      <c r="B69" s="57" t="s">
        <v>118</v>
      </c>
      <c r="C69" s="45">
        <v>2208</v>
      </c>
      <c r="D69" s="58"/>
      <c r="E69" s="60"/>
    </row>
    <row r="70" spans="1:5" x14ac:dyDescent="0.25">
      <c r="A70" t="str">
        <f>VLOOKUP(B70, names!A$3:B$2402, 2,)</f>
        <v>Indemnity Insurance Co. Of North America</v>
      </c>
      <c r="B70" s="57" t="s">
        <v>145</v>
      </c>
      <c r="C70" s="45">
        <v>228</v>
      </c>
      <c r="D70" s="58"/>
      <c r="E70" s="60"/>
    </row>
    <row r="71" spans="1:5" x14ac:dyDescent="0.25">
      <c r="A71" t="str">
        <f>VLOOKUP(B71, names!A$3:B$2402, 2,)</f>
        <v>Liberty Mutual Fire Insurance Co.</v>
      </c>
      <c r="B71" s="57" t="s">
        <v>77</v>
      </c>
      <c r="C71" s="45">
        <v>38386</v>
      </c>
      <c r="D71" s="58">
        <v>5</v>
      </c>
      <c r="E71" s="60">
        <f t="shared" ref="E71:E115" si="1">C71/D71</f>
        <v>7677.2</v>
      </c>
    </row>
    <row r="72" spans="1:5" x14ac:dyDescent="0.25">
      <c r="A72" t="str">
        <f>VLOOKUP(B72, names!A$3:B$2402, 2,)</f>
        <v>Markel Insurance Co.</v>
      </c>
      <c r="B72" s="57" t="s">
        <v>164</v>
      </c>
      <c r="C72" s="45">
        <v>35</v>
      </c>
      <c r="D72" s="58"/>
      <c r="E72" s="60"/>
    </row>
    <row r="73" spans="1:5" x14ac:dyDescent="0.25">
      <c r="A73" t="str">
        <f>VLOOKUP(B73, names!A$3:B$2402, 2,)</f>
        <v>Merastar Insurance Co.</v>
      </c>
      <c r="B73" s="57" t="s">
        <v>127</v>
      </c>
      <c r="C73" s="45">
        <v>1709</v>
      </c>
      <c r="D73" s="58"/>
      <c r="E73" s="60"/>
    </row>
    <row r="74" spans="1:5" x14ac:dyDescent="0.25">
      <c r="A74" t="str">
        <f>VLOOKUP(B74, names!A$3:B$2402, 2,)</f>
        <v>Metropolitan Casualty Insurance Co.</v>
      </c>
      <c r="B74" s="57" t="s">
        <v>99</v>
      </c>
      <c r="C74" s="45">
        <v>9609</v>
      </c>
      <c r="D74" s="58">
        <v>1</v>
      </c>
      <c r="E74" s="60">
        <f t="shared" si="1"/>
        <v>9609</v>
      </c>
    </row>
    <row r="75" spans="1:5" x14ac:dyDescent="0.25">
      <c r="A75" t="str">
        <f>VLOOKUP(B75, names!A$3:B$2402, 2,)</f>
        <v>Modern USA Insurance Co.</v>
      </c>
      <c r="B75" s="57" t="s">
        <v>73</v>
      </c>
      <c r="C75" s="45">
        <v>41434</v>
      </c>
      <c r="D75" s="58">
        <v>9</v>
      </c>
      <c r="E75" s="60">
        <f t="shared" si="1"/>
        <v>4603.7777777777774</v>
      </c>
    </row>
    <row r="76" spans="1:5" x14ac:dyDescent="0.25">
      <c r="A76" t="str">
        <f>VLOOKUP(B76, names!A$3:B$2402, 2,)</f>
        <v>National Trust Insurance Co.</v>
      </c>
      <c r="B76" s="57" t="s">
        <v>159</v>
      </c>
      <c r="C76" s="45">
        <v>45</v>
      </c>
      <c r="D76" s="58"/>
      <c r="E76" s="60"/>
    </row>
    <row r="77" spans="1:5" x14ac:dyDescent="0.25">
      <c r="A77" t="str">
        <f>VLOOKUP(B77, names!A$3:B$2402, 2,)</f>
        <v>Nationwide Insurance Co. Of Florida</v>
      </c>
      <c r="B77" s="57" t="s">
        <v>80</v>
      </c>
      <c r="C77" s="45">
        <v>34360</v>
      </c>
      <c r="D77" s="58">
        <v>5</v>
      </c>
      <c r="E77" s="60">
        <f t="shared" si="1"/>
        <v>6872</v>
      </c>
    </row>
    <row r="78" spans="1:5" x14ac:dyDescent="0.25">
      <c r="A78" t="str">
        <f>VLOOKUP(B78, names!A$3:B$2402, 2,)</f>
        <v>New Hampshire Insurance Co.</v>
      </c>
      <c r="B78" s="57" t="s">
        <v>110</v>
      </c>
      <c r="C78" s="45">
        <v>4477</v>
      </c>
      <c r="D78" s="58">
        <v>1</v>
      </c>
      <c r="E78" s="60">
        <f t="shared" si="1"/>
        <v>4477</v>
      </c>
    </row>
    <row r="79" spans="1:5" x14ac:dyDescent="0.25">
      <c r="A79" t="str">
        <f>VLOOKUP(B79, names!A$3:B$2402, 2,)</f>
        <v>Old Dominion Insurance Co.</v>
      </c>
      <c r="B79" s="57" t="s">
        <v>122</v>
      </c>
      <c r="C79" s="45">
        <v>910</v>
      </c>
      <c r="D79" s="58"/>
      <c r="E79" s="60"/>
    </row>
    <row r="80" spans="1:5" x14ac:dyDescent="0.25">
      <c r="A80" t="str">
        <f>VLOOKUP(B80, names!A$3:B$2402, 2,)</f>
        <v>Olympus Insurance Co.</v>
      </c>
      <c r="B80" s="57" t="s">
        <v>52</v>
      </c>
      <c r="C80" s="45">
        <v>76276</v>
      </c>
      <c r="D80" s="58">
        <v>18</v>
      </c>
      <c r="E80" s="60">
        <f t="shared" si="1"/>
        <v>4237.5555555555557</v>
      </c>
    </row>
    <row r="81" spans="1:5" x14ac:dyDescent="0.25">
      <c r="A81" t="str">
        <f>VLOOKUP(B81, names!A$3:B$2402, 2,)</f>
        <v>Omega Insurance Co.</v>
      </c>
      <c r="B81" s="57" t="s">
        <v>72</v>
      </c>
      <c r="C81" s="45">
        <v>44494</v>
      </c>
      <c r="D81" s="58">
        <v>3</v>
      </c>
      <c r="E81" s="60">
        <f t="shared" si="1"/>
        <v>14831.333333333334</v>
      </c>
    </row>
    <row r="82" spans="1:5" x14ac:dyDescent="0.25">
      <c r="A82" t="str">
        <f>VLOOKUP(B82, names!A$3:B$2402, 2,)</f>
        <v>Pacific Indemnity Co.</v>
      </c>
      <c r="B82" s="57" t="s">
        <v>148</v>
      </c>
      <c r="C82" s="45">
        <v>181</v>
      </c>
      <c r="D82" s="58"/>
      <c r="E82" s="60"/>
    </row>
    <row r="83" spans="1:5" x14ac:dyDescent="0.25">
      <c r="A83" t="str">
        <f>VLOOKUP(B83, names!A$3:B$2402, 2,)</f>
        <v>People's Trust Insurance Co.</v>
      </c>
      <c r="B83" s="57" t="s">
        <v>44</v>
      </c>
      <c r="C83" s="45">
        <v>132790</v>
      </c>
      <c r="D83" s="58">
        <v>88</v>
      </c>
      <c r="E83" s="60">
        <f t="shared" si="1"/>
        <v>1508.9772727272727</v>
      </c>
    </row>
    <row r="84" spans="1:5" x14ac:dyDescent="0.25">
      <c r="A84" t="str">
        <f>VLOOKUP(B84, names!A$3:B$2402, 2,)</f>
        <v>Praetorian Insurance Co.</v>
      </c>
      <c r="B84" s="57" t="s">
        <v>96</v>
      </c>
      <c r="C84" s="45">
        <v>7196</v>
      </c>
      <c r="D84" s="58"/>
      <c r="E84" s="60"/>
    </row>
    <row r="85" spans="1:5" x14ac:dyDescent="0.25">
      <c r="A85" t="str">
        <f>VLOOKUP(B85, names!A$3:B$2402, 2,)</f>
        <v>Prepared Insurance Co.</v>
      </c>
      <c r="B85" s="57" t="s">
        <v>82</v>
      </c>
      <c r="C85" s="45">
        <v>22488</v>
      </c>
      <c r="D85" s="58">
        <v>8</v>
      </c>
      <c r="E85" s="60">
        <f t="shared" si="1"/>
        <v>2811</v>
      </c>
    </row>
    <row r="86" spans="1:5" x14ac:dyDescent="0.25">
      <c r="A86" t="str">
        <f>VLOOKUP(B86, names!A$3:B$2402, 2,)</f>
        <v>Privilege Underwriters Reciprocal Exchange</v>
      </c>
      <c r="B86" s="57" t="s">
        <v>103</v>
      </c>
      <c r="C86" s="45">
        <v>6005</v>
      </c>
      <c r="D86" s="58"/>
      <c r="E86" s="60"/>
    </row>
    <row r="87" spans="1:5" x14ac:dyDescent="0.25">
      <c r="A87" t="str">
        <f>VLOOKUP(B87, names!A$3:B$2402, 2,)</f>
        <v>Response Insurance Co.</v>
      </c>
      <c r="B87" s="57" t="s">
        <v>112</v>
      </c>
      <c r="C87" s="45">
        <v>1281</v>
      </c>
      <c r="D87" s="58"/>
      <c r="E87" s="60"/>
    </row>
    <row r="88" spans="1:5" x14ac:dyDescent="0.25">
      <c r="A88" t="str">
        <f>VLOOKUP(B88, names!A$3:B$2402, 2,)</f>
        <v>Safe Harbor Insurance Co.</v>
      </c>
      <c r="B88" s="57" t="s">
        <v>57</v>
      </c>
      <c r="C88" s="45">
        <v>64034</v>
      </c>
      <c r="D88" s="58">
        <v>9</v>
      </c>
      <c r="E88" s="60">
        <f t="shared" si="1"/>
        <v>7114.8888888888887</v>
      </c>
    </row>
    <row r="89" spans="1:5" x14ac:dyDescent="0.25">
      <c r="A89" t="e">
        <f>VLOOKUP(B89, names!A$3:B$2402, 2,)</f>
        <v>#N/A</v>
      </c>
      <c r="B89" s="57" t="s">
        <v>3553</v>
      </c>
      <c r="C89" s="45">
        <v>27877</v>
      </c>
      <c r="D89" s="58">
        <v>1</v>
      </c>
      <c r="E89" s="60">
        <f t="shared" si="1"/>
        <v>27877</v>
      </c>
    </row>
    <row r="90" spans="1:5" x14ac:dyDescent="0.25">
      <c r="A90">
        <f>VLOOKUP(B90, names!A$3:B$2402, 2,)</f>
        <v>0</v>
      </c>
      <c r="B90" s="57" t="s">
        <v>3549</v>
      </c>
      <c r="C90" s="45">
        <v>31019</v>
      </c>
      <c r="D90" s="58">
        <v>2</v>
      </c>
      <c r="E90" s="60">
        <f t="shared" si="1"/>
        <v>15509.5</v>
      </c>
    </row>
    <row r="91" spans="1:5" x14ac:dyDescent="0.25">
      <c r="A91" t="str">
        <f>VLOOKUP(B91, names!A$3:B$2402, 2,)</f>
        <v>Sawgrass Mutual Insurance Co.</v>
      </c>
      <c r="B91" s="57" t="s">
        <v>85</v>
      </c>
      <c r="C91" s="45">
        <v>26550</v>
      </c>
      <c r="D91" s="58">
        <v>9</v>
      </c>
      <c r="E91" s="60">
        <f t="shared" si="1"/>
        <v>2950</v>
      </c>
    </row>
    <row r="92" spans="1:5" x14ac:dyDescent="0.25">
      <c r="A92" t="str">
        <f>VLOOKUP(B92, names!A$3:B$2402, 2,)</f>
        <v>Security First Insurance Co.</v>
      </c>
      <c r="B92" s="57" t="s">
        <v>35</v>
      </c>
      <c r="C92" s="45">
        <v>192058</v>
      </c>
      <c r="D92" s="58">
        <v>53</v>
      </c>
      <c r="E92" s="60">
        <f t="shared" si="1"/>
        <v>3623.7358490566039</v>
      </c>
    </row>
    <row r="93" spans="1:5" x14ac:dyDescent="0.25">
      <c r="A93" t="str">
        <f>VLOOKUP(B93, names!A$3:B$2402, 2,)</f>
        <v>Southern Fidelity Insurance Co.</v>
      </c>
      <c r="B93" s="57" t="s">
        <v>58</v>
      </c>
      <c r="C93" s="45">
        <v>68922</v>
      </c>
      <c r="D93" s="58">
        <v>20</v>
      </c>
      <c r="E93" s="60">
        <f t="shared" si="1"/>
        <v>3446.1</v>
      </c>
    </row>
    <row r="94" spans="1:5" x14ac:dyDescent="0.25">
      <c r="A94" t="str">
        <f>VLOOKUP(B94, names!A$3:B$2402, 2,)</f>
        <v>Southern Fidelity Property &amp; Casualty</v>
      </c>
      <c r="B94" s="57" t="s">
        <v>62</v>
      </c>
      <c r="C94" s="45">
        <v>66373</v>
      </c>
      <c r="D94" s="58">
        <v>10</v>
      </c>
      <c r="E94" s="60">
        <f t="shared" si="1"/>
        <v>6637.3</v>
      </c>
    </row>
    <row r="95" spans="1:5" x14ac:dyDescent="0.25">
      <c r="A95" t="str">
        <f>VLOOKUP(B95, names!A$3:B$2402, 2,)</f>
        <v>Southern Oak Insurance Co.</v>
      </c>
      <c r="B95" s="57" t="s">
        <v>65</v>
      </c>
      <c r="C95" s="45">
        <v>61164</v>
      </c>
      <c r="D95" s="58">
        <v>6</v>
      </c>
      <c r="E95" s="60">
        <f t="shared" si="1"/>
        <v>10194</v>
      </c>
    </row>
    <row r="96" spans="1:5" x14ac:dyDescent="0.25">
      <c r="A96" t="str">
        <f>VLOOKUP(B96, names!A$3:B$2402, 2,)</f>
        <v>Southern-Owners Insurance Co.</v>
      </c>
      <c r="B96" s="57" t="s">
        <v>101</v>
      </c>
      <c r="C96" s="45">
        <v>8696</v>
      </c>
      <c r="D96" s="58">
        <v>1</v>
      </c>
      <c r="E96" s="60">
        <f t="shared" si="1"/>
        <v>8696</v>
      </c>
    </row>
    <row r="97" spans="1:5" x14ac:dyDescent="0.25">
      <c r="A97" t="str">
        <f>VLOOKUP(B97, names!A$3:B$2402, 2,)</f>
        <v>St. Johns Insurance Co.</v>
      </c>
      <c r="B97" s="57" t="s">
        <v>40</v>
      </c>
      <c r="C97" s="45">
        <v>173166</v>
      </c>
      <c r="D97" s="58">
        <v>21</v>
      </c>
      <c r="E97" s="60">
        <f t="shared" si="1"/>
        <v>8246</v>
      </c>
    </row>
    <row r="98" spans="1:5" x14ac:dyDescent="0.25">
      <c r="A98" t="str">
        <f>VLOOKUP(B98, names!A$3:B$2402, 2,)</f>
        <v>Stillwater Property And Casualty Insurance Co.</v>
      </c>
      <c r="B98" s="57" t="s">
        <v>100</v>
      </c>
      <c r="C98" s="45">
        <v>9727</v>
      </c>
      <c r="D98" s="58">
        <v>1</v>
      </c>
      <c r="E98" s="60">
        <f t="shared" si="1"/>
        <v>9727</v>
      </c>
    </row>
    <row r="99" spans="1:5" x14ac:dyDescent="0.25">
      <c r="A99" t="str">
        <f>VLOOKUP(B99, names!A$3:B$2402, 2,)</f>
        <v>Teachers Insurance Co.</v>
      </c>
      <c r="B99" s="57" t="s">
        <v>137</v>
      </c>
      <c r="C99" s="45">
        <v>2715</v>
      </c>
      <c r="D99" s="58">
        <v>1</v>
      </c>
      <c r="E99" s="60">
        <f t="shared" si="1"/>
        <v>2715</v>
      </c>
    </row>
    <row r="100" spans="1:5" x14ac:dyDescent="0.25">
      <c r="A100" t="str">
        <f>VLOOKUP(B100, names!A$3:B$2402, 2,)</f>
        <v xml:space="preserve">Tower Hill Preferred Insurance Co. </v>
      </c>
      <c r="B100" s="57" t="s">
        <v>54</v>
      </c>
      <c r="C100" s="45">
        <v>67530</v>
      </c>
      <c r="D100" s="58">
        <v>13</v>
      </c>
      <c r="E100" s="60">
        <f t="shared" si="1"/>
        <v>5194.6153846153848</v>
      </c>
    </row>
    <row r="101" spans="1:5" x14ac:dyDescent="0.25">
      <c r="A101" t="str">
        <f>VLOOKUP(B101, names!A$3:B$2402, 2,)</f>
        <v>Tower Hill Prime Insurance Co.</v>
      </c>
      <c r="B101" s="57" t="s">
        <v>43</v>
      </c>
      <c r="C101" s="45">
        <v>139242</v>
      </c>
      <c r="D101" s="58">
        <v>22</v>
      </c>
      <c r="E101" s="60">
        <f t="shared" si="1"/>
        <v>6329.181818181818</v>
      </c>
    </row>
    <row r="102" spans="1:5" x14ac:dyDescent="0.25">
      <c r="A102" t="str">
        <f>VLOOKUP(B102, names!A$3:B$2402, 2,)</f>
        <v>Tower Hill Select Insurance Co.</v>
      </c>
      <c r="B102" s="57" t="s">
        <v>63</v>
      </c>
      <c r="C102" s="45">
        <v>64368</v>
      </c>
      <c r="D102" s="58">
        <v>21</v>
      </c>
      <c r="E102" s="60">
        <f t="shared" si="1"/>
        <v>3065.1428571428573</v>
      </c>
    </row>
    <row r="103" spans="1:5" x14ac:dyDescent="0.25">
      <c r="A103" t="str">
        <f>VLOOKUP(B103, names!A$3:B$2402, 2,)</f>
        <v>Tower Hill Signature Insurance Co.</v>
      </c>
      <c r="B103" s="57" t="s">
        <v>51</v>
      </c>
      <c r="C103" s="45">
        <v>98566</v>
      </c>
      <c r="D103" s="58">
        <v>8</v>
      </c>
      <c r="E103" s="60">
        <f t="shared" si="1"/>
        <v>12320.75</v>
      </c>
    </row>
    <row r="104" spans="1:5" x14ac:dyDescent="0.25">
      <c r="A104" t="str">
        <f>VLOOKUP(B104, names!A$3:B$2402, 2,)</f>
        <v>Travelers Indemnity Co.</v>
      </c>
      <c r="B104" s="57" t="s">
        <v>152</v>
      </c>
      <c r="C104" s="45">
        <v>109</v>
      </c>
      <c r="D104" s="58"/>
      <c r="E104" s="60"/>
    </row>
    <row r="105" spans="1:5" x14ac:dyDescent="0.25">
      <c r="A105" t="str">
        <f>VLOOKUP(B105, names!A$3:B$2402, 2,)</f>
        <v>Travelers Indemnity Co. Of America</v>
      </c>
      <c r="B105" s="57" t="s">
        <v>123</v>
      </c>
      <c r="C105" s="45">
        <v>1557</v>
      </c>
      <c r="D105" s="58"/>
      <c r="E105" s="60"/>
    </row>
    <row r="106" spans="1:5" x14ac:dyDescent="0.25">
      <c r="A106" t="str">
        <f>VLOOKUP(B106, names!A$3:B$2402, 2,)</f>
        <v>Travelers Indemnity Co. Of Connecticut</v>
      </c>
      <c r="B106" s="57" t="s">
        <v>156</v>
      </c>
      <c r="C106" s="45">
        <v>84</v>
      </c>
      <c r="D106" s="58"/>
      <c r="E106" s="60"/>
    </row>
    <row r="107" spans="1:5" x14ac:dyDescent="0.25">
      <c r="A107" t="str">
        <f>VLOOKUP(B107, names!A$3:B$2402, 2,)</f>
        <v>Twin City Fire Insurance Co.</v>
      </c>
      <c r="B107" s="57" t="s">
        <v>184</v>
      </c>
      <c r="C107" s="45">
        <v>4</v>
      </c>
      <c r="D107" s="58"/>
      <c r="E107" s="60"/>
    </row>
    <row r="108" spans="1:5" x14ac:dyDescent="0.25">
      <c r="A108" t="str">
        <f>VLOOKUP(B108, names!A$3:B$2402, 2,)</f>
        <v>United Casualty Insurance Co. Of America</v>
      </c>
      <c r="B108" s="57" t="s">
        <v>95</v>
      </c>
      <c r="C108" s="45">
        <v>15757</v>
      </c>
      <c r="D108" s="58">
        <v>1</v>
      </c>
      <c r="E108" s="60">
        <f t="shared" si="1"/>
        <v>15757</v>
      </c>
    </row>
    <row r="109" spans="1:5" x14ac:dyDescent="0.25">
      <c r="A109" t="str">
        <f>VLOOKUP(B109, names!A$3:B$2402, 2,)</f>
        <v>United Fire And Casualty Co.</v>
      </c>
      <c r="B109" s="57" t="s">
        <v>130</v>
      </c>
      <c r="C109" s="45">
        <v>820</v>
      </c>
      <c r="D109" s="58"/>
      <c r="E109" s="60"/>
    </row>
    <row r="110" spans="1:5" x14ac:dyDescent="0.25">
      <c r="A110" t="str">
        <f>VLOOKUP(B110, names!A$3:B$2402, 2,)</f>
        <v>United Property &amp; Casualty Insurance Co.</v>
      </c>
      <c r="B110" s="57" t="s">
        <v>39</v>
      </c>
      <c r="C110" s="45">
        <v>156696</v>
      </c>
      <c r="D110" s="58">
        <v>45</v>
      </c>
      <c r="E110" s="60">
        <f t="shared" si="1"/>
        <v>3482.1333333333332</v>
      </c>
    </row>
    <row r="111" spans="1:5" x14ac:dyDescent="0.25">
      <c r="A111" t="str">
        <f>VLOOKUP(B111, names!A$3:B$2402, 2,)</f>
        <v>United Services Automobile Association</v>
      </c>
      <c r="B111" s="57" t="s">
        <v>45</v>
      </c>
      <c r="C111" s="45">
        <v>124834</v>
      </c>
      <c r="D111" s="58">
        <v>2</v>
      </c>
      <c r="E111" s="60">
        <f t="shared" si="1"/>
        <v>62417</v>
      </c>
    </row>
    <row r="112" spans="1:5" x14ac:dyDescent="0.25">
      <c r="A112" t="str">
        <f>VLOOKUP(B112, names!A$3:B$2402, 2,)</f>
        <v>Universal Insurance Co. Of North America</v>
      </c>
      <c r="B112" s="57" t="s">
        <v>70</v>
      </c>
      <c r="C112" s="45">
        <v>51618</v>
      </c>
      <c r="D112" s="58">
        <v>15</v>
      </c>
      <c r="E112" s="60">
        <f t="shared" si="1"/>
        <v>3441.2</v>
      </c>
    </row>
    <row r="113" spans="1:5" x14ac:dyDescent="0.25">
      <c r="A113" t="str">
        <f>VLOOKUP(B113, names!A$3:B$2402, 2,)</f>
        <v>Universal Property &amp; Casualty Insurance Co.</v>
      </c>
      <c r="B113" s="57" t="s">
        <v>34</v>
      </c>
      <c r="C113" s="45">
        <v>500503</v>
      </c>
      <c r="D113" s="58">
        <v>93</v>
      </c>
      <c r="E113" s="60">
        <f t="shared" si="1"/>
        <v>5381.7526881720432</v>
      </c>
    </row>
    <row r="114" spans="1:5" x14ac:dyDescent="0.25">
      <c r="A114" t="str">
        <f>VLOOKUP(B114, names!A$3:B$2402, 2,)</f>
        <v>USAA Casualty Insurance Co.</v>
      </c>
      <c r="B114" s="57" t="s">
        <v>67</v>
      </c>
      <c r="C114" s="45">
        <v>53942</v>
      </c>
      <c r="D114" s="58">
        <v>11</v>
      </c>
      <c r="E114" s="60">
        <f t="shared" si="1"/>
        <v>4903.818181818182</v>
      </c>
    </row>
    <row r="115" spans="1:5" x14ac:dyDescent="0.25">
      <c r="A115" t="str">
        <f>VLOOKUP(B115, names!A$3:B$2402, 2,)</f>
        <v>USAA General Indemnity Co.</v>
      </c>
      <c r="B115" s="57" t="s">
        <v>94</v>
      </c>
      <c r="C115" s="45">
        <v>10717</v>
      </c>
      <c r="D115" s="58">
        <v>3</v>
      </c>
      <c r="E115" s="60">
        <f t="shared" si="1"/>
        <v>3572.3333333333335</v>
      </c>
    </row>
    <row r="116" spans="1:5" x14ac:dyDescent="0.25">
      <c r="A116" t="str">
        <f>VLOOKUP(B116, names!A$3:B$2402, 2,)</f>
        <v>Vigilant Insurance Co.</v>
      </c>
      <c r="B116" s="57" t="s">
        <v>158</v>
      </c>
      <c r="C116" s="45">
        <v>79</v>
      </c>
      <c r="D116" s="58"/>
      <c r="E116" s="60"/>
    </row>
    <row r="117" spans="1:5" x14ac:dyDescent="0.25">
      <c r="A117" t="str">
        <f>VLOOKUP(B117, names!A$3:B$2402, 2,)</f>
        <v>Weston Insurance Co.</v>
      </c>
      <c r="B117" s="57" t="s">
        <v>87</v>
      </c>
      <c r="C117" s="45">
        <v>13816</v>
      </c>
      <c r="D117" s="58"/>
      <c r="E117" s="6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A2" sqref="A2"/>
    </sheetView>
  </sheetViews>
  <sheetFormatPr defaultRowHeight="15" x14ac:dyDescent="0.25"/>
  <cols>
    <col min="1" max="1" width="26.85546875" customWidth="1"/>
  </cols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ht="36.75" x14ac:dyDescent="0.25">
      <c r="A2">
        <f>VLOOKUP(B2, names!A$3:B$2402, 2,)</f>
        <v>0</v>
      </c>
      <c r="B2" s="49" t="s">
        <v>3544</v>
      </c>
      <c r="C2" s="50">
        <v>2979</v>
      </c>
      <c r="D2" s="51"/>
      <c r="E2" s="52"/>
    </row>
    <row r="3" spans="1:5" ht="72.75" x14ac:dyDescent="0.25">
      <c r="A3" t="str">
        <f>VLOOKUP(B3, names!A$3:B$2402, 2,)</f>
        <v>Ace Insurance Co. Of The Midwest</v>
      </c>
      <c r="B3" s="49" t="s">
        <v>114</v>
      </c>
      <c r="C3" s="50">
        <v>2390</v>
      </c>
      <c r="D3" s="51"/>
      <c r="E3" s="53"/>
    </row>
    <row r="4" spans="1:5" ht="48.75" x14ac:dyDescent="0.25">
      <c r="A4" t="str">
        <f>VLOOKUP(B4, names!A$3:B$2402, 2,)</f>
        <v>Addison Insurance Co.</v>
      </c>
      <c r="B4" s="49" t="s">
        <v>136</v>
      </c>
      <c r="C4" s="50">
        <v>526</v>
      </c>
      <c r="D4" s="54">
        <v>1</v>
      </c>
      <c r="E4" s="53">
        <f>C4/D4</f>
        <v>526</v>
      </c>
    </row>
    <row r="5" spans="1:5" ht="60.75" x14ac:dyDescent="0.25">
      <c r="A5" t="str">
        <f>VLOOKUP(B5, names!A$3:B$2402, 2,)</f>
        <v>Aegis Security Insurance Co.</v>
      </c>
      <c r="B5" s="49" t="s">
        <v>129</v>
      </c>
      <c r="C5" s="50">
        <v>805</v>
      </c>
      <c r="D5" s="51"/>
      <c r="E5" s="53"/>
    </row>
    <row r="6" spans="1:5" ht="48.75" x14ac:dyDescent="0.25">
      <c r="A6" t="str">
        <f>VLOOKUP(B6, names!A$3:B$2402, 2,)</f>
        <v>AIG Property Casualty Co.</v>
      </c>
      <c r="B6" s="49" t="s">
        <v>97</v>
      </c>
      <c r="C6" s="50">
        <v>13610</v>
      </c>
      <c r="D6" s="51"/>
      <c r="E6" s="53"/>
    </row>
    <row r="7" spans="1:5" ht="72.75" x14ac:dyDescent="0.25">
      <c r="A7" t="str">
        <f>VLOOKUP(B7, names!A$3:B$2402, 2,)</f>
        <v>American Automobile Insurance Co.</v>
      </c>
      <c r="B7" s="49" t="s">
        <v>113</v>
      </c>
      <c r="C7" s="50">
        <v>2881</v>
      </c>
      <c r="D7" s="54">
        <v>1</v>
      </c>
      <c r="E7" s="53">
        <f t="shared" ref="E7:E67" si="0">C7/D7</f>
        <v>2881</v>
      </c>
    </row>
    <row r="8" spans="1:5" ht="84.75" x14ac:dyDescent="0.25">
      <c r="A8" t="str">
        <f>VLOOKUP(B8, names!A$3:B$2402, 2,)</f>
        <v>American Bankers Insurance Co. Of Florida</v>
      </c>
      <c r="B8" s="49" t="s">
        <v>42</v>
      </c>
      <c r="C8" s="50">
        <v>135716</v>
      </c>
      <c r="D8" s="54">
        <v>9</v>
      </c>
      <c r="E8" s="53">
        <f t="shared" si="0"/>
        <v>15079.555555555555</v>
      </c>
    </row>
    <row r="9" spans="1:5" ht="60.75" x14ac:dyDescent="0.25">
      <c r="A9" t="str">
        <f>VLOOKUP(B9, names!A$3:B$2402, 2,)</f>
        <v>American Home Assurance Co.</v>
      </c>
      <c r="B9" s="49" t="s">
        <v>128</v>
      </c>
      <c r="C9" s="50">
        <v>959</v>
      </c>
      <c r="D9" s="51"/>
      <c r="E9" s="53"/>
    </row>
    <row r="10" spans="1:5" ht="84.75" x14ac:dyDescent="0.25">
      <c r="A10" t="str">
        <f>VLOOKUP(B10, names!A$3:B$2402, 2,)</f>
        <v>American Integrity Insurance Co. Of Florida</v>
      </c>
      <c r="B10" s="49" t="s">
        <v>38</v>
      </c>
      <c r="C10" s="50">
        <v>189995</v>
      </c>
      <c r="D10" s="54">
        <v>47</v>
      </c>
      <c r="E10" s="53">
        <f t="shared" si="0"/>
        <v>4042.4468085106382</v>
      </c>
    </row>
    <row r="11" spans="1:5" ht="96.75" x14ac:dyDescent="0.25">
      <c r="A11" t="str">
        <f>VLOOKUP(B11, names!A$3:B$2402, 2,)</f>
        <v>American Modern Insurance Co. Of Florida</v>
      </c>
      <c r="B11" s="49" t="s">
        <v>66</v>
      </c>
      <c r="C11" s="50">
        <v>49697</v>
      </c>
      <c r="D11" s="54">
        <v>2</v>
      </c>
      <c r="E11" s="53">
        <f t="shared" si="0"/>
        <v>24848.5</v>
      </c>
    </row>
    <row r="12" spans="1:5" ht="96.75" x14ac:dyDescent="0.25">
      <c r="A12" t="str">
        <f>VLOOKUP(B12, names!A$3:B$2402, 2,)</f>
        <v>American Platinum Property And Casualty Insurance Co.</v>
      </c>
      <c r="B12" s="49" t="s">
        <v>132</v>
      </c>
      <c r="C12" s="50">
        <v>659</v>
      </c>
      <c r="D12" s="51"/>
      <c r="E12" s="53"/>
    </row>
    <row r="13" spans="1:5" ht="60.75" x14ac:dyDescent="0.25">
      <c r="A13" t="str">
        <f>VLOOKUP(B13, names!A$3:B$2402, 2,)</f>
        <v>American Reliable Insurance Co.</v>
      </c>
      <c r="B13" s="49" t="s">
        <v>102</v>
      </c>
      <c r="C13" s="50">
        <v>6888</v>
      </c>
      <c r="D13" s="51"/>
      <c r="E13" s="53"/>
    </row>
    <row r="14" spans="1:5" ht="60.75" x14ac:dyDescent="0.25">
      <c r="A14" t="str">
        <f>VLOOKUP(B14, names!A$3:B$2402, 2,)</f>
        <v>American Security Insurance Co.</v>
      </c>
      <c r="B14" s="49" t="s">
        <v>172</v>
      </c>
      <c r="C14" s="50">
        <v>14</v>
      </c>
      <c r="D14" s="51"/>
      <c r="E14" s="53"/>
    </row>
    <row r="15" spans="1:5" ht="72.75" x14ac:dyDescent="0.25">
      <c r="A15" t="str">
        <f>VLOOKUP(B15, names!A$3:B$2402, 2,)</f>
        <v>American Southern Home Insurance Co.</v>
      </c>
      <c r="B15" s="49" t="s">
        <v>105</v>
      </c>
      <c r="C15" s="50">
        <v>8377</v>
      </c>
      <c r="D15" s="54">
        <v>2</v>
      </c>
      <c r="E15" s="53">
        <f t="shared" si="0"/>
        <v>4188.5</v>
      </c>
    </row>
    <row r="16" spans="1:5" ht="48.75" x14ac:dyDescent="0.25">
      <c r="A16" t="str">
        <f>VLOOKUP(B16, names!A$3:B$2402, 2,)</f>
        <v>American Strategic Insurance Corp.</v>
      </c>
      <c r="B16" s="49" t="s">
        <v>61</v>
      </c>
      <c r="C16" s="50">
        <v>61642</v>
      </c>
      <c r="D16" s="54">
        <v>12</v>
      </c>
      <c r="E16" s="53">
        <f t="shared" si="0"/>
        <v>5136.833333333333</v>
      </c>
    </row>
    <row r="17" spans="1:5" ht="72.75" x14ac:dyDescent="0.25">
      <c r="A17" t="str">
        <f>VLOOKUP(B17, names!A$3:B$2402, 2,)</f>
        <v>American Traditions Insurance Co.</v>
      </c>
      <c r="B17" s="49" t="s">
        <v>68</v>
      </c>
      <c r="C17" s="50">
        <v>52407</v>
      </c>
      <c r="D17" s="54">
        <v>7</v>
      </c>
      <c r="E17" s="53">
        <f t="shared" si="0"/>
        <v>7486.7142857142853</v>
      </c>
    </row>
    <row r="18" spans="1:5" ht="60.75" x14ac:dyDescent="0.25">
      <c r="A18" t="str">
        <f>VLOOKUP(B18, names!A$3:B$2402, 2,)</f>
        <v>Amica Mutual Insurance Co.</v>
      </c>
      <c r="B18" s="49" t="s">
        <v>89</v>
      </c>
      <c r="C18" s="50">
        <v>21985</v>
      </c>
      <c r="D18" s="54">
        <v>4</v>
      </c>
      <c r="E18" s="53">
        <f t="shared" si="0"/>
        <v>5496.25</v>
      </c>
    </row>
    <row r="19" spans="1:5" ht="48.75" x14ac:dyDescent="0.25">
      <c r="A19" t="str">
        <f>VLOOKUP(B19, names!A$3:B$2402, 2,)</f>
        <v>Ark Royal Insurance Co.</v>
      </c>
      <c r="B19" s="49" t="s">
        <v>50</v>
      </c>
      <c r="C19" s="50">
        <v>93885</v>
      </c>
      <c r="D19" s="54">
        <v>5</v>
      </c>
      <c r="E19" s="53">
        <f t="shared" si="0"/>
        <v>18777</v>
      </c>
    </row>
    <row r="20" spans="1:5" ht="60.75" x14ac:dyDescent="0.25">
      <c r="A20" t="str">
        <f>VLOOKUP(B20, names!A$3:B$2402, 2,)</f>
        <v>Armed Forces Insurance Exchange</v>
      </c>
      <c r="B20" s="49" t="s">
        <v>111</v>
      </c>
      <c r="C20" s="50">
        <v>3912</v>
      </c>
      <c r="D20" s="54">
        <v>1</v>
      </c>
      <c r="E20" s="53">
        <f t="shared" si="0"/>
        <v>3912</v>
      </c>
    </row>
    <row r="21" spans="1:5" ht="36.75" x14ac:dyDescent="0.25">
      <c r="A21" t="str">
        <f>VLOOKUP(B21, names!A$3:B$2402, 2,)</f>
        <v>ASI Assurance Corp.</v>
      </c>
      <c r="B21" s="49" t="s">
        <v>56</v>
      </c>
      <c r="C21" s="50">
        <v>81186</v>
      </c>
      <c r="D21" s="54">
        <v>8</v>
      </c>
      <c r="E21" s="53">
        <f t="shared" si="0"/>
        <v>10148.25</v>
      </c>
    </row>
    <row r="22" spans="1:5" ht="60.75" x14ac:dyDescent="0.25">
      <c r="A22" t="str">
        <f>VLOOKUP(B22, names!A$3:B$2402, 2,)</f>
        <v>ASI Preferred Insurance Corp.</v>
      </c>
      <c r="B22" s="49" t="s">
        <v>47</v>
      </c>
      <c r="C22" s="50">
        <v>105312</v>
      </c>
      <c r="D22" s="54">
        <v>2</v>
      </c>
      <c r="E22" s="53">
        <f t="shared" si="0"/>
        <v>52656</v>
      </c>
    </row>
    <row r="23" spans="1:5" ht="72.75" x14ac:dyDescent="0.25">
      <c r="A23" t="str">
        <f>VLOOKUP(B23, names!A$3:B$2402, 2,)</f>
        <v>Associated Indemnity Corp.</v>
      </c>
      <c r="B23" s="49" t="s">
        <v>141</v>
      </c>
      <c r="C23" s="50">
        <v>274</v>
      </c>
      <c r="D23" s="51"/>
      <c r="E23" s="53"/>
    </row>
    <row r="24" spans="1:5" ht="84.75" x14ac:dyDescent="0.25">
      <c r="A24" t="str">
        <f>VLOOKUP(B24, names!A$3:B$2402, 2,)</f>
        <v>Auto Club Insurance Co. Of Florida</v>
      </c>
      <c r="B24" s="49" t="s">
        <v>60</v>
      </c>
      <c r="C24" s="50">
        <v>60716</v>
      </c>
      <c r="D24" s="54">
        <v>9</v>
      </c>
      <c r="E24" s="53">
        <f t="shared" si="0"/>
        <v>6746.2222222222226</v>
      </c>
    </row>
    <row r="25" spans="1:5" ht="60.75" x14ac:dyDescent="0.25">
      <c r="A25" t="str">
        <f>VLOOKUP(B25, names!A$3:B$2402, 2,)</f>
        <v>Auto-Owners Insurance Co.</v>
      </c>
      <c r="B25" s="49" t="s">
        <v>116</v>
      </c>
      <c r="C25" s="50">
        <v>2490</v>
      </c>
      <c r="D25" s="51"/>
      <c r="E25" s="53"/>
    </row>
    <row r="26" spans="1:5" ht="84.75" x14ac:dyDescent="0.25">
      <c r="A26" t="str">
        <f>VLOOKUP(B26, names!A$3:B$2402, 2,)</f>
        <v>Avatar Property &amp; Casualty Insurance Co.</v>
      </c>
      <c r="B26" s="49" t="s">
        <v>91</v>
      </c>
      <c r="C26" s="50">
        <v>10301</v>
      </c>
      <c r="D26" s="54">
        <v>2</v>
      </c>
      <c r="E26" s="53">
        <f t="shared" si="0"/>
        <v>5150.5</v>
      </c>
    </row>
    <row r="27" spans="1:5" ht="84.75" x14ac:dyDescent="0.25">
      <c r="A27" t="str">
        <f>VLOOKUP(B27, names!A$3:B$2402, 2,)</f>
        <v>Capitol Preferred Insurance Co.</v>
      </c>
      <c r="B27" s="49" t="s">
        <v>74</v>
      </c>
      <c r="C27" s="50">
        <v>41614</v>
      </c>
      <c r="D27" s="54">
        <v>7</v>
      </c>
      <c r="E27" s="53">
        <f t="shared" si="0"/>
        <v>5944.8571428571431</v>
      </c>
    </row>
    <row r="28" spans="1:5" ht="48.75" x14ac:dyDescent="0.25">
      <c r="A28" t="str">
        <f>VLOOKUP(B28, names!A$3:B$2402, 2,)</f>
        <v>Castle Key Indemnity Co.</v>
      </c>
      <c r="B28" s="49" t="s">
        <v>49</v>
      </c>
      <c r="C28" s="50">
        <v>107040</v>
      </c>
      <c r="D28" s="54">
        <v>9</v>
      </c>
      <c r="E28" s="53">
        <f t="shared" si="0"/>
        <v>11893.333333333334</v>
      </c>
    </row>
    <row r="29" spans="1:5" ht="48.75" x14ac:dyDescent="0.25">
      <c r="A29" t="str">
        <f>VLOOKUP(B29, names!A$3:B$2402, 2,)</f>
        <v>Castle Key Insurance Co.</v>
      </c>
      <c r="B29" s="49" t="s">
        <v>53</v>
      </c>
      <c r="C29" s="50">
        <v>93432</v>
      </c>
      <c r="D29" s="54">
        <v>28</v>
      </c>
      <c r="E29" s="53">
        <f t="shared" si="0"/>
        <v>3336.8571428571427</v>
      </c>
    </row>
    <row r="30" spans="1:5" ht="60.75" x14ac:dyDescent="0.25">
      <c r="A30" t="str">
        <f>VLOOKUP(B30, names!A$3:B$2402, 2,)</f>
        <v>Century-National Insurance Co.</v>
      </c>
      <c r="B30" s="49" t="s">
        <v>189</v>
      </c>
      <c r="C30" s="50">
        <v>4</v>
      </c>
      <c r="D30" s="51"/>
      <c r="E30" s="53"/>
    </row>
    <row r="31" spans="1:5" ht="60.75" x14ac:dyDescent="0.25">
      <c r="A31" t="str">
        <f>VLOOKUP(B31, names!A$3:B$2402, 2,)</f>
        <v>Charter Oak Fire Insurance Co.</v>
      </c>
      <c r="B31" s="49" t="s">
        <v>149</v>
      </c>
      <c r="C31" s="50">
        <v>117</v>
      </c>
      <c r="D31" s="51"/>
      <c r="E31" s="53"/>
    </row>
    <row r="32" spans="1:5" ht="60.75" x14ac:dyDescent="0.25">
      <c r="A32" t="str">
        <f>VLOOKUP(B32, names!A$3:B$2402, 2,)</f>
        <v>Cincinnati Insurance Co.</v>
      </c>
      <c r="B32" s="49" t="s">
        <v>124</v>
      </c>
      <c r="C32" s="50">
        <v>5454</v>
      </c>
      <c r="D32" s="51"/>
      <c r="E32" s="53"/>
    </row>
    <row r="33" spans="1:5" ht="72.75" x14ac:dyDescent="0.25">
      <c r="A33" t="str">
        <f>VLOOKUP(B33, names!A$3:B$2402, 2,)</f>
        <v>Citizens Property Insurance Corp.</v>
      </c>
      <c r="B33" s="49" t="s">
        <v>33</v>
      </c>
      <c r="C33" s="50">
        <v>897108</v>
      </c>
      <c r="D33" s="54">
        <v>503</v>
      </c>
      <c r="E33" s="53">
        <f t="shared" si="0"/>
        <v>1783.5149105367793</v>
      </c>
    </row>
    <row r="34" spans="1:5" ht="96.75" x14ac:dyDescent="0.25">
      <c r="A34" t="e">
        <f>VLOOKUP(B34, names!A$3:B$2402, 2,)</f>
        <v>#N/A</v>
      </c>
      <c r="B34" s="49" t="s">
        <v>3547</v>
      </c>
      <c r="C34" s="50">
        <v>6060</v>
      </c>
      <c r="D34" s="51"/>
      <c r="E34" s="53"/>
    </row>
    <row r="35" spans="1:5" ht="84.75" x14ac:dyDescent="0.25">
      <c r="A35" t="str">
        <f>VLOOKUP(B35, names!A$3:B$2402, 2,)</f>
        <v>Cypress Property &amp; Casualty Insurance Co.</v>
      </c>
      <c r="B35" s="49" t="s">
        <v>59</v>
      </c>
      <c r="C35" s="50">
        <v>70821</v>
      </c>
      <c r="D35" s="54">
        <v>9</v>
      </c>
      <c r="E35" s="53">
        <f t="shared" si="0"/>
        <v>7869</v>
      </c>
    </row>
    <row r="36" spans="1:5" ht="72.75" x14ac:dyDescent="0.25">
      <c r="A36" t="e">
        <f>VLOOKUP(B36, names!A$3:B$2402, 2,)</f>
        <v>#N/A</v>
      </c>
      <c r="B36" s="49" t="s">
        <v>393</v>
      </c>
      <c r="C36" s="50">
        <v>0</v>
      </c>
      <c r="D36" s="51"/>
      <c r="E36" s="53"/>
    </row>
    <row r="37" spans="1:5" ht="60.75" x14ac:dyDescent="0.25">
      <c r="A37" t="e">
        <f>VLOOKUP(B37, names!A$3:B$2402, 2,)</f>
        <v>#N/A</v>
      </c>
      <c r="B37" s="49" t="s">
        <v>394</v>
      </c>
      <c r="C37" s="50">
        <v>0</v>
      </c>
      <c r="D37" s="51"/>
      <c r="E37" s="53"/>
    </row>
    <row r="38" spans="1:5" ht="48.75" x14ac:dyDescent="0.25">
      <c r="A38" t="str">
        <f>VLOOKUP(B38, names!A$3:B$2402, 2,)</f>
        <v>Electric Insurance Co.</v>
      </c>
      <c r="B38" s="49" t="s">
        <v>121</v>
      </c>
      <c r="C38" s="50">
        <v>2027</v>
      </c>
      <c r="D38" s="51"/>
      <c r="E38" s="53"/>
    </row>
    <row r="39" spans="1:5" ht="84.75" x14ac:dyDescent="0.25">
      <c r="A39" t="str">
        <f>VLOOKUP(B39, names!A$3:B$2402, 2,)</f>
        <v>Employers Insurance Co. Of Wausau</v>
      </c>
      <c r="B39" s="49" t="s">
        <v>194</v>
      </c>
      <c r="C39" s="50">
        <v>0</v>
      </c>
      <c r="D39" s="51"/>
      <c r="E39" s="53"/>
    </row>
    <row r="40" spans="1:5" ht="72.75" x14ac:dyDescent="0.25">
      <c r="A40">
        <f>VLOOKUP(B40, names!A$3:B$2402, 2,)</f>
        <v>0</v>
      </c>
      <c r="B40" s="49" t="s">
        <v>387</v>
      </c>
      <c r="C40" s="50">
        <v>43</v>
      </c>
      <c r="D40" s="51"/>
      <c r="E40" s="53"/>
    </row>
    <row r="41" spans="1:5" ht="48.75" x14ac:dyDescent="0.25">
      <c r="A41" t="str">
        <f>VLOOKUP(B41, names!A$3:B$2402, 2,)</f>
        <v>FCCI Insurance Co.</v>
      </c>
      <c r="B41" s="49" t="s">
        <v>144</v>
      </c>
      <c r="C41" s="50">
        <v>192</v>
      </c>
      <c r="D41" s="51"/>
      <c r="E41" s="53"/>
    </row>
    <row r="42" spans="1:5" ht="48.75" x14ac:dyDescent="0.25">
      <c r="A42" t="str">
        <f>VLOOKUP(B42, names!A$3:B$2402, 2,)</f>
        <v>Federal Insurance Co.</v>
      </c>
      <c r="B42" s="49" t="s">
        <v>81</v>
      </c>
      <c r="C42" s="50">
        <v>31921</v>
      </c>
      <c r="D42" s="51"/>
      <c r="E42" s="53"/>
    </row>
    <row r="43" spans="1:5" ht="72.75" x14ac:dyDescent="0.25">
      <c r="A43" t="str">
        <f>VLOOKUP(B43, names!A$3:B$2402, 2,)</f>
        <v>Federated National Insurance Co.</v>
      </c>
      <c r="B43" s="49" t="s">
        <v>37</v>
      </c>
      <c r="C43" s="50">
        <v>152604</v>
      </c>
      <c r="D43" s="54">
        <v>22</v>
      </c>
      <c r="E43" s="53">
        <f t="shared" si="0"/>
        <v>6936.545454545455</v>
      </c>
    </row>
    <row r="44" spans="1:5" ht="48.75" x14ac:dyDescent="0.25">
      <c r="A44" t="str">
        <f>VLOOKUP(B44, names!A$3:B$2402, 2,)</f>
        <v>Fidelity Fire &amp; Casualty Co.</v>
      </c>
      <c r="B44" s="49" t="s">
        <v>200</v>
      </c>
      <c r="C44" s="50">
        <v>30314</v>
      </c>
      <c r="D44" s="54">
        <v>5</v>
      </c>
      <c r="E44" s="53">
        <f t="shared" si="0"/>
        <v>6062.8</v>
      </c>
    </row>
    <row r="45" spans="1:5" ht="60.75" x14ac:dyDescent="0.25">
      <c r="A45" t="str">
        <f>VLOOKUP(B45, names!A$3:B$2402, 2,)</f>
        <v>Fireman's Fund Insurance Co.</v>
      </c>
      <c r="B45" s="49" t="s">
        <v>104</v>
      </c>
      <c r="C45" s="50">
        <v>7327</v>
      </c>
      <c r="D45" s="51"/>
      <c r="E45" s="53"/>
    </row>
    <row r="46" spans="1:5" ht="96.75" x14ac:dyDescent="0.25">
      <c r="A46" t="str">
        <f>VLOOKUP(B46, names!A$3:B$2402, 2,)</f>
        <v>First American Property &amp; Casualty Insurance Co.</v>
      </c>
      <c r="B46" s="49" t="s">
        <v>98</v>
      </c>
      <c r="C46" s="50">
        <v>13012</v>
      </c>
      <c r="D46" s="51"/>
      <c r="E46" s="53"/>
    </row>
    <row r="47" spans="1:5" ht="72.75" x14ac:dyDescent="0.25">
      <c r="A47" t="str">
        <f>VLOOKUP(B47, names!A$3:B$2402, 2,)</f>
        <v>First Community Insurance Co.</v>
      </c>
      <c r="B47" s="49" t="s">
        <v>83</v>
      </c>
      <c r="C47" s="50">
        <v>37092</v>
      </c>
      <c r="D47" s="54">
        <v>7</v>
      </c>
      <c r="E47" s="53">
        <f t="shared" si="0"/>
        <v>5298.8571428571431</v>
      </c>
    </row>
    <row r="48" spans="1:5" ht="84.75" x14ac:dyDescent="0.25">
      <c r="A48" t="str">
        <f>VLOOKUP(B48, names!A$3:B$2402, 2,)</f>
        <v>First Floridian Auto And Home Insurance Co.</v>
      </c>
      <c r="B48" s="49" t="s">
        <v>93</v>
      </c>
      <c r="C48" s="50">
        <v>17674</v>
      </c>
      <c r="D48" s="54">
        <v>4</v>
      </c>
      <c r="E48" s="53">
        <f t="shared" si="0"/>
        <v>4418.5</v>
      </c>
    </row>
    <row r="49" spans="1:5" ht="72.75" x14ac:dyDescent="0.25">
      <c r="A49" t="str">
        <f>VLOOKUP(B49, names!A$3:B$2402, 2,)</f>
        <v>First Liberty Insurance Corp. (The)</v>
      </c>
      <c r="B49" s="49" t="s">
        <v>90</v>
      </c>
      <c r="C49" s="50">
        <v>20961</v>
      </c>
      <c r="D49" s="54">
        <v>4</v>
      </c>
      <c r="E49" s="53">
        <f t="shared" si="0"/>
        <v>5240.25</v>
      </c>
    </row>
    <row r="50" spans="1:5" ht="84.75" x14ac:dyDescent="0.25">
      <c r="A50" t="str">
        <f>VLOOKUP(B50, names!A$3:B$2402, 2,)</f>
        <v>First National Insurance Co. Of America</v>
      </c>
      <c r="B50" s="49" t="s">
        <v>138</v>
      </c>
      <c r="C50" s="50">
        <v>423</v>
      </c>
      <c r="D50" s="51"/>
      <c r="E50" s="53"/>
    </row>
    <row r="51" spans="1:5" ht="72.75" x14ac:dyDescent="0.25">
      <c r="A51" t="str">
        <f>VLOOKUP(B51, names!A$3:B$2402, 2,)</f>
        <v>First Protective Insurance Co.</v>
      </c>
      <c r="B51" s="49" t="s">
        <v>55</v>
      </c>
      <c r="C51" s="50">
        <v>37267</v>
      </c>
      <c r="D51" s="54">
        <v>10</v>
      </c>
      <c r="E51" s="53">
        <f t="shared" si="0"/>
        <v>3726.7</v>
      </c>
    </row>
    <row r="52" spans="1:5" ht="60.75" x14ac:dyDescent="0.25">
      <c r="A52" t="str">
        <f>VLOOKUP(B52, names!A$3:B$2402, 2,)</f>
        <v>Florida Family Insurance Co.</v>
      </c>
      <c r="B52" s="49" t="s">
        <v>48</v>
      </c>
      <c r="C52" s="50">
        <v>106005</v>
      </c>
      <c r="D52" s="54">
        <v>4</v>
      </c>
      <c r="E52" s="53">
        <f t="shared" si="0"/>
        <v>26501.25</v>
      </c>
    </row>
    <row r="53" spans="1:5" ht="84.75" x14ac:dyDescent="0.25">
      <c r="A53" t="str">
        <f>VLOOKUP(B53, names!A$3:B$2402, 2,)</f>
        <v>Florida Farm Bureau Casualty Insurance Co.</v>
      </c>
      <c r="B53" s="49" t="s">
        <v>75</v>
      </c>
      <c r="C53" s="50">
        <v>44410</v>
      </c>
      <c r="D53" s="54">
        <v>2</v>
      </c>
      <c r="E53" s="53">
        <f t="shared" si="0"/>
        <v>22205</v>
      </c>
    </row>
    <row r="54" spans="1:5" ht="84.75" x14ac:dyDescent="0.25">
      <c r="A54" t="str">
        <f>VLOOKUP(B54, names!A$3:B$2402, 2,)</f>
        <v>Florida Farm Bureau General Insurance Co.</v>
      </c>
      <c r="B54" s="49" t="s">
        <v>76</v>
      </c>
      <c r="C54" s="50">
        <v>42361</v>
      </c>
      <c r="D54" s="54">
        <v>2</v>
      </c>
      <c r="E54" s="53">
        <f t="shared" si="0"/>
        <v>21180.5</v>
      </c>
    </row>
    <row r="55" spans="1:5" ht="72.75" x14ac:dyDescent="0.25">
      <c r="A55" t="str">
        <f>VLOOKUP(B55, names!A$3:B$2402, 2,)</f>
        <v>Florida Peninsula Insurance Co.</v>
      </c>
      <c r="B55" s="49" t="s">
        <v>46</v>
      </c>
      <c r="C55" s="50">
        <v>135095</v>
      </c>
      <c r="D55" s="54">
        <v>65</v>
      </c>
      <c r="E55" s="53">
        <f t="shared" si="0"/>
        <v>2078.3846153846152</v>
      </c>
    </row>
    <row r="56" spans="1:5" ht="48.75" x14ac:dyDescent="0.25">
      <c r="A56" t="str">
        <f>VLOOKUP(B56, names!A$3:B$2402, 2,)</f>
        <v>Foremost Insurance Co.</v>
      </c>
      <c r="B56" s="49" t="s">
        <v>79</v>
      </c>
      <c r="C56" s="50">
        <v>31963</v>
      </c>
      <c r="D56" s="54">
        <v>4</v>
      </c>
      <c r="E56" s="53">
        <f t="shared" si="0"/>
        <v>7990.75</v>
      </c>
    </row>
    <row r="57" spans="1:5" ht="84.75" x14ac:dyDescent="0.25">
      <c r="A57" t="str">
        <f>VLOOKUP(B57, names!A$3:B$2402, 2,)</f>
        <v>Foremost Property And Casualty Insurance Co.</v>
      </c>
      <c r="B57" s="49" t="s">
        <v>92</v>
      </c>
      <c r="C57" s="50">
        <v>20878</v>
      </c>
      <c r="D57" s="54">
        <v>1</v>
      </c>
      <c r="E57" s="53">
        <f t="shared" si="0"/>
        <v>20878</v>
      </c>
    </row>
    <row r="58" spans="1:5" ht="72.75" x14ac:dyDescent="0.25">
      <c r="A58" t="str">
        <f>VLOOKUP(B58, names!A$3:B$2402, 2,)</f>
        <v>Great American Alliance Insurance Co.</v>
      </c>
      <c r="B58" s="49" t="s">
        <v>167</v>
      </c>
      <c r="C58" s="50">
        <v>17</v>
      </c>
      <c r="D58" s="51"/>
      <c r="E58" s="53"/>
    </row>
    <row r="59" spans="1:5" ht="60.75" x14ac:dyDescent="0.25">
      <c r="A59" t="str">
        <f>VLOOKUP(B59, names!A$3:B$2402, 2,)</f>
        <v>Great American Assurance Co.</v>
      </c>
      <c r="B59" s="49" t="s">
        <v>133</v>
      </c>
      <c r="C59" s="50">
        <v>505</v>
      </c>
      <c r="D59" s="51"/>
      <c r="E59" s="53"/>
    </row>
    <row r="60" spans="1:5" ht="60.75" x14ac:dyDescent="0.25">
      <c r="A60" t="str">
        <f>VLOOKUP(B60, names!A$3:B$2402, 2,)</f>
        <v>Great American Insurance Co.</v>
      </c>
      <c r="B60" s="49" t="s">
        <v>131</v>
      </c>
      <c r="C60" s="50">
        <v>680</v>
      </c>
      <c r="D60" s="54">
        <v>1</v>
      </c>
      <c r="E60" s="53">
        <f t="shared" si="0"/>
        <v>680</v>
      </c>
    </row>
    <row r="61" spans="1:5" ht="84.75" x14ac:dyDescent="0.25">
      <c r="A61" t="str">
        <f>VLOOKUP(B61, names!A$3:B$2402, 2,)</f>
        <v>Great American Insurance Co. Of New York</v>
      </c>
      <c r="B61" s="49" t="s">
        <v>140</v>
      </c>
      <c r="C61" s="50">
        <v>242</v>
      </c>
      <c r="D61" s="51"/>
      <c r="E61" s="53"/>
    </row>
    <row r="62" spans="1:5" ht="72.75" x14ac:dyDescent="0.25">
      <c r="A62" t="str">
        <f>VLOOKUP(B62, names!A$3:B$2402, 2,)</f>
        <v>Great Northern Insurance Co.</v>
      </c>
      <c r="B62" s="49" t="s">
        <v>125</v>
      </c>
      <c r="C62" s="50">
        <v>1028</v>
      </c>
      <c r="D62" s="51"/>
      <c r="E62" s="53"/>
    </row>
    <row r="63" spans="1:5" ht="96.75" x14ac:dyDescent="0.25">
      <c r="A63" t="str">
        <f>VLOOKUP(B63, names!A$3:B$2402, 2,)</f>
        <v>Gulfstream Property And Casualty Insurance Co.</v>
      </c>
      <c r="B63" s="49" t="s">
        <v>64</v>
      </c>
      <c r="C63" s="50">
        <v>56898</v>
      </c>
      <c r="D63" s="54">
        <v>12</v>
      </c>
      <c r="E63" s="53">
        <f t="shared" si="0"/>
        <v>4741.5</v>
      </c>
    </row>
    <row r="64" spans="1:5" ht="60.75" x14ac:dyDescent="0.25">
      <c r="A64" t="str">
        <f>VLOOKUP(B64, names!A$3:B$2402, 2,)</f>
        <v>Hanover Insurance Co. (The)</v>
      </c>
      <c r="B64" s="49" t="s">
        <v>147</v>
      </c>
      <c r="C64" s="50">
        <v>0</v>
      </c>
      <c r="D64" s="51"/>
      <c r="E64" s="53"/>
    </row>
    <row r="65" spans="1:5" ht="60.75" x14ac:dyDescent="0.25">
      <c r="A65" t="str">
        <f>VLOOKUP(B65, names!A$3:B$2402, 2,)</f>
        <v>Hartford Casualty Insurance Co.</v>
      </c>
      <c r="B65" s="49" t="s">
        <v>143</v>
      </c>
      <c r="C65" s="50">
        <v>240</v>
      </c>
      <c r="D65" s="51"/>
      <c r="E65" s="53"/>
    </row>
    <row r="66" spans="1:5" ht="60.75" x14ac:dyDescent="0.25">
      <c r="A66" t="str">
        <f>VLOOKUP(B66, names!A$3:B$2402, 2,)</f>
        <v>Hartford Fire Insurance Co.</v>
      </c>
      <c r="B66" s="49" t="s">
        <v>163</v>
      </c>
      <c r="C66" s="50">
        <v>15</v>
      </c>
      <c r="D66" s="51"/>
      <c r="E66" s="53"/>
    </row>
    <row r="67" spans="1:5" ht="72.75" x14ac:dyDescent="0.25">
      <c r="A67" t="str">
        <f>VLOOKUP(B67, names!A$3:B$2402, 2,)</f>
        <v>Hartford Insurance Co. Of The Midwest</v>
      </c>
      <c r="B67" s="49" t="s">
        <v>86</v>
      </c>
      <c r="C67" s="50">
        <v>30447</v>
      </c>
      <c r="D67" s="54">
        <v>5</v>
      </c>
      <c r="E67" s="53">
        <f t="shared" si="0"/>
        <v>6089.4</v>
      </c>
    </row>
    <row r="68" spans="1:5" ht="72.75" x14ac:dyDescent="0.25">
      <c r="A68" t="str">
        <f>VLOOKUP(B68, names!A$3:B$2402, 2,)</f>
        <v>Hartford Underwriters Insurance Co.</v>
      </c>
      <c r="B68" s="49" t="s">
        <v>157</v>
      </c>
      <c r="C68" s="50">
        <v>78</v>
      </c>
      <c r="D68" s="51"/>
      <c r="E68" s="53"/>
    </row>
    <row r="69" spans="1:5" ht="84.75" x14ac:dyDescent="0.25">
      <c r="A69" t="str">
        <f>VLOOKUP(B69, names!A$3:B$2402, 2,)</f>
        <v>Heritage Property &amp; Casualty Insurance Co.</v>
      </c>
      <c r="B69" s="49" t="s">
        <v>36</v>
      </c>
      <c r="C69" s="50">
        <v>171362</v>
      </c>
      <c r="D69" s="54">
        <v>21</v>
      </c>
      <c r="E69" s="53">
        <f t="shared" ref="E69:E122" si="1">C69/D69</f>
        <v>8160.0952380952385</v>
      </c>
    </row>
    <row r="70" spans="1:5" ht="120.75" x14ac:dyDescent="0.25">
      <c r="A70" t="str">
        <f>VLOOKUP(B70, names!A$3:B$2402, 2,)</f>
        <v>Homeowners Choice Property &amp; Casualty Insurance Co.</v>
      </c>
      <c r="B70" s="49" t="s">
        <v>41</v>
      </c>
      <c r="C70" s="50">
        <v>152337</v>
      </c>
      <c r="D70" s="54">
        <v>28</v>
      </c>
      <c r="E70" s="53">
        <f t="shared" si="1"/>
        <v>5440.6071428571431</v>
      </c>
    </row>
    <row r="71" spans="1:5" ht="60.75" x14ac:dyDescent="0.25">
      <c r="A71" t="str">
        <f>VLOOKUP(B71, names!A$3:B$2402, 2,)</f>
        <v>Horace Mann Insurance Co.</v>
      </c>
      <c r="B71" s="49" t="s">
        <v>202</v>
      </c>
      <c r="C71" s="50">
        <v>356</v>
      </c>
      <c r="D71" s="51"/>
      <c r="E71" s="53"/>
    </row>
    <row r="72" spans="1:5" ht="72.75" x14ac:dyDescent="0.25">
      <c r="A72" t="str">
        <f>VLOOKUP(B72, names!A$3:B$2402, 2,)</f>
        <v>IDS Property Casualty Insurance Co.</v>
      </c>
      <c r="B72" s="49" t="s">
        <v>118</v>
      </c>
      <c r="C72" s="50">
        <v>2247</v>
      </c>
      <c r="D72" s="54">
        <v>1</v>
      </c>
      <c r="E72" s="53">
        <f t="shared" si="1"/>
        <v>2247</v>
      </c>
    </row>
    <row r="73" spans="1:5" ht="84.75" x14ac:dyDescent="0.25">
      <c r="A73" t="str">
        <f>VLOOKUP(B73, names!A$3:B$2402, 2,)</f>
        <v>Indemnity Insurance Co. Of North America</v>
      </c>
      <c r="B73" s="49" t="s">
        <v>145</v>
      </c>
      <c r="C73" s="50">
        <v>240</v>
      </c>
      <c r="D73" s="51"/>
      <c r="E73" s="53"/>
    </row>
    <row r="74" spans="1:5" ht="72.75" x14ac:dyDescent="0.25">
      <c r="A74" t="str">
        <f>VLOOKUP(B74, names!A$3:B$2402, 2,)</f>
        <v>Liberty Mutual Fire Insurance Co.</v>
      </c>
      <c r="B74" s="49" t="s">
        <v>77</v>
      </c>
      <c r="C74" s="50">
        <v>39258</v>
      </c>
      <c r="D74" s="54">
        <v>8</v>
      </c>
      <c r="E74" s="53">
        <f t="shared" si="1"/>
        <v>4907.25</v>
      </c>
    </row>
    <row r="75" spans="1:5" ht="48.75" x14ac:dyDescent="0.25">
      <c r="A75" t="str">
        <f>VLOOKUP(B75, names!A$3:B$2402, 2,)</f>
        <v>Markel Insurance Co.</v>
      </c>
      <c r="B75" s="49" t="s">
        <v>164</v>
      </c>
      <c r="C75" s="50">
        <v>35</v>
      </c>
      <c r="D75" s="51"/>
      <c r="E75" s="53"/>
    </row>
    <row r="76" spans="1:5" ht="72.75" x14ac:dyDescent="0.25">
      <c r="A76" t="str">
        <f>VLOOKUP(B76, names!A$3:B$2402, 2,)</f>
        <v>Massachusetts Bay Insurance Co.</v>
      </c>
      <c r="B76" s="49" t="s">
        <v>166</v>
      </c>
      <c r="C76" s="50">
        <v>0</v>
      </c>
      <c r="D76" s="51"/>
      <c r="E76" s="53"/>
    </row>
    <row r="77" spans="1:5" ht="48.75" x14ac:dyDescent="0.25">
      <c r="A77" t="str">
        <f>VLOOKUP(B77, names!A$3:B$2402, 2,)</f>
        <v>Merastar Insurance Co.</v>
      </c>
      <c r="B77" s="49" t="s">
        <v>127</v>
      </c>
      <c r="C77" s="50">
        <v>1988</v>
      </c>
      <c r="D77" s="51"/>
      <c r="E77" s="53"/>
    </row>
    <row r="78" spans="1:5" ht="72.75" x14ac:dyDescent="0.25">
      <c r="A78" t="str">
        <f>VLOOKUP(B78, names!A$3:B$2402, 2,)</f>
        <v>Metropolitan Casualty Insurance Co.</v>
      </c>
      <c r="B78" s="49" t="s">
        <v>99</v>
      </c>
      <c r="C78" s="50">
        <v>9838</v>
      </c>
      <c r="D78" s="51"/>
      <c r="E78" s="53"/>
    </row>
    <row r="79" spans="1:5" ht="72.75" x14ac:dyDescent="0.25">
      <c r="A79" t="e">
        <f>VLOOKUP(B79, names!A$3:B$2402, 2,)</f>
        <v>#N/A</v>
      </c>
      <c r="B79" s="49" t="s">
        <v>396</v>
      </c>
      <c r="C79" s="50">
        <v>0</v>
      </c>
      <c r="D79" s="51"/>
      <c r="E79" s="53"/>
    </row>
    <row r="80" spans="1:5" ht="84.75" x14ac:dyDescent="0.25">
      <c r="A80" t="e">
        <f>VLOOKUP(B80, names!A$3:B$2402, 2,)</f>
        <v>#N/A</v>
      </c>
      <c r="B80" s="49" t="s">
        <v>397</v>
      </c>
      <c r="C80" s="50">
        <v>0</v>
      </c>
      <c r="D80" s="51"/>
      <c r="E80" s="53"/>
    </row>
    <row r="81" spans="1:5" ht="84.75" x14ac:dyDescent="0.25">
      <c r="A81" t="e">
        <f>VLOOKUP(B81, names!A$3:B$2402, 2,)</f>
        <v>#N/A</v>
      </c>
      <c r="B81" s="49" t="s">
        <v>398</v>
      </c>
      <c r="C81" s="50">
        <v>0</v>
      </c>
      <c r="D81" s="51"/>
      <c r="E81" s="53"/>
    </row>
    <row r="82" spans="1:5" ht="60.75" x14ac:dyDescent="0.25">
      <c r="A82" t="str">
        <f>VLOOKUP(B82, names!A$3:B$2402, 2,)</f>
        <v>Modern USA Insurance Co.</v>
      </c>
      <c r="B82" s="49" t="s">
        <v>73</v>
      </c>
      <c r="C82" s="50">
        <v>39877</v>
      </c>
      <c r="D82" s="54">
        <v>8</v>
      </c>
      <c r="E82" s="53">
        <f t="shared" si="1"/>
        <v>4984.625</v>
      </c>
    </row>
    <row r="83" spans="1:5" ht="60.75" x14ac:dyDescent="0.25">
      <c r="A83" t="str">
        <f>VLOOKUP(B83, names!A$3:B$2402, 2,)</f>
        <v>National Trust Insurance Co.</v>
      </c>
      <c r="B83" s="49" t="s">
        <v>159</v>
      </c>
      <c r="C83" s="50">
        <v>24</v>
      </c>
      <c r="D83" s="51"/>
      <c r="E83" s="53"/>
    </row>
    <row r="84" spans="1:5" ht="84.75" x14ac:dyDescent="0.25">
      <c r="A84" t="str">
        <f>VLOOKUP(B84, names!A$3:B$2402, 2,)</f>
        <v>Nationwide Insurance Co. Of Florida</v>
      </c>
      <c r="B84" s="49" t="s">
        <v>80</v>
      </c>
      <c r="C84" s="50">
        <v>35134</v>
      </c>
      <c r="D84" s="54">
        <v>8</v>
      </c>
      <c r="E84" s="53">
        <f t="shared" si="1"/>
        <v>4391.75</v>
      </c>
    </row>
    <row r="85" spans="1:5" ht="72.75" x14ac:dyDescent="0.25">
      <c r="A85" t="str">
        <f>VLOOKUP(B85, names!A$3:B$2402, 2,)</f>
        <v>New Hampshire Insurance Co.</v>
      </c>
      <c r="B85" s="49" t="s">
        <v>110</v>
      </c>
      <c r="C85" s="50">
        <v>4467</v>
      </c>
      <c r="D85" s="54">
        <v>1</v>
      </c>
      <c r="E85" s="53">
        <f t="shared" si="1"/>
        <v>4467</v>
      </c>
    </row>
    <row r="86" spans="1:5" ht="72.75" x14ac:dyDescent="0.25">
      <c r="A86" t="str">
        <f>VLOOKUP(B86, names!A$3:B$2402, 2,)</f>
        <v>Old Dominion Insurance Co.</v>
      </c>
      <c r="B86" s="49" t="s">
        <v>122</v>
      </c>
      <c r="C86" s="50">
        <v>934</v>
      </c>
      <c r="D86" s="54">
        <v>1</v>
      </c>
      <c r="E86" s="53">
        <f t="shared" si="1"/>
        <v>934</v>
      </c>
    </row>
    <row r="87" spans="1:5" ht="48.75" x14ac:dyDescent="0.25">
      <c r="A87" t="str">
        <f>VLOOKUP(B87, names!A$3:B$2402, 2,)</f>
        <v>Olympus Insurance Co.</v>
      </c>
      <c r="B87" s="49" t="s">
        <v>52</v>
      </c>
      <c r="C87" s="50">
        <v>74034</v>
      </c>
      <c r="D87" s="54">
        <v>27</v>
      </c>
      <c r="E87" s="53">
        <f t="shared" si="1"/>
        <v>2742</v>
      </c>
    </row>
    <row r="88" spans="1:5" ht="48.75" x14ac:dyDescent="0.25">
      <c r="A88" t="str">
        <f>VLOOKUP(B88, names!A$3:B$2402, 2,)</f>
        <v>Omega Insurance Co.</v>
      </c>
      <c r="B88" s="49" t="s">
        <v>72</v>
      </c>
      <c r="C88" s="50">
        <v>43711</v>
      </c>
      <c r="D88" s="54">
        <v>3</v>
      </c>
      <c r="E88" s="53">
        <f t="shared" si="1"/>
        <v>14570.333333333334</v>
      </c>
    </row>
    <row r="89" spans="1:5" ht="48.75" x14ac:dyDescent="0.25">
      <c r="A89" t="str">
        <f>VLOOKUP(B89, names!A$3:B$2402, 2,)</f>
        <v>Pacific Indemnity Co.</v>
      </c>
      <c r="B89" s="49" t="s">
        <v>148</v>
      </c>
      <c r="C89" s="50">
        <v>182</v>
      </c>
      <c r="D89" s="51"/>
      <c r="E89" s="53"/>
    </row>
    <row r="90" spans="1:5" ht="60.75" x14ac:dyDescent="0.25">
      <c r="A90" t="str">
        <f>VLOOKUP(B90, names!A$3:B$2402, 2,)</f>
        <v>People's Trust Insurance Co.</v>
      </c>
      <c r="B90" s="49" t="s">
        <v>44</v>
      </c>
      <c r="C90" s="50">
        <v>128295</v>
      </c>
      <c r="D90" s="54">
        <v>44</v>
      </c>
      <c r="E90" s="53">
        <f t="shared" si="1"/>
        <v>2915.7954545454545</v>
      </c>
    </row>
    <row r="91" spans="1:5" ht="60.75" x14ac:dyDescent="0.25">
      <c r="A91" t="str">
        <f>VLOOKUP(B91, names!A$3:B$2402, 2,)</f>
        <v>Praetorian Insurance Co.</v>
      </c>
      <c r="B91" s="49" t="s">
        <v>96</v>
      </c>
      <c r="C91" s="50">
        <v>3957</v>
      </c>
      <c r="D91" s="51"/>
      <c r="E91" s="53"/>
    </row>
    <row r="92" spans="1:5" ht="48.75" x14ac:dyDescent="0.25">
      <c r="A92" t="str">
        <f>VLOOKUP(B92, names!A$3:B$2402, 2,)</f>
        <v>Prepared Insurance Co.</v>
      </c>
      <c r="B92" s="49" t="s">
        <v>82</v>
      </c>
      <c r="C92" s="50">
        <v>21547</v>
      </c>
      <c r="D92" s="54">
        <v>4</v>
      </c>
      <c r="E92" s="53">
        <f t="shared" si="1"/>
        <v>5386.75</v>
      </c>
    </row>
    <row r="93" spans="1:5" ht="72.75" x14ac:dyDescent="0.25">
      <c r="A93" t="str">
        <f>VLOOKUP(B93, names!A$3:B$2402, 2,)</f>
        <v>Privilege Underwriters Reciprocal Exchange</v>
      </c>
      <c r="B93" s="49" t="s">
        <v>103</v>
      </c>
      <c r="C93" s="50">
        <v>5809</v>
      </c>
      <c r="D93" s="51"/>
      <c r="E93" s="53"/>
    </row>
    <row r="94" spans="1:5" ht="48.75" x14ac:dyDescent="0.25">
      <c r="A94" t="str">
        <f>VLOOKUP(B94, names!A$3:B$2402, 2,)</f>
        <v>Response Insurance Co.</v>
      </c>
      <c r="B94" s="49" t="s">
        <v>112</v>
      </c>
      <c r="C94" s="50">
        <v>212</v>
      </c>
      <c r="D94" s="51"/>
      <c r="E94" s="53"/>
    </row>
    <row r="95" spans="1:5" ht="60.75" x14ac:dyDescent="0.25">
      <c r="A95" t="str">
        <f>VLOOKUP(B95, names!A$3:B$2402, 2,)</f>
        <v>Safe Harbor Insurance Co.</v>
      </c>
      <c r="B95" s="49" t="s">
        <v>57</v>
      </c>
      <c r="C95" s="50">
        <v>62103</v>
      </c>
      <c r="D95" s="54">
        <v>11</v>
      </c>
      <c r="E95" s="53">
        <f t="shared" si="1"/>
        <v>5645.727272727273</v>
      </c>
    </row>
    <row r="96" spans="1:5" ht="60.75" x14ac:dyDescent="0.25">
      <c r="A96">
        <f>VLOOKUP(B96, names!A$3:B$2402, 2,)</f>
        <v>0</v>
      </c>
      <c r="B96" s="49" t="s">
        <v>3549</v>
      </c>
      <c r="C96" s="50">
        <v>31099</v>
      </c>
      <c r="D96" s="51"/>
      <c r="E96" s="53"/>
    </row>
    <row r="97" spans="1:5" ht="60.75" x14ac:dyDescent="0.25">
      <c r="A97" t="str">
        <f>VLOOKUP(B97, names!A$3:B$2402, 2,)</f>
        <v>Sawgrass Mutual Insurance Co.</v>
      </c>
      <c r="B97" s="49" t="s">
        <v>85</v>
      </c>
      <c r="C97" s="50">
        <v>26402</v>
      </c>
      <c r="D97" s="54">
        <v>13</v>
      </c>
      <c r="E97" s="53">
        <f t="shared" si="1"/>
        <v>2030.9230769230769</v>
      </c>
    </row>
    <row r="98" spans="1:5" ht="60.75" x14ac:dyDescent="0.25">
      <c r="A98" t="str">
        <f>VLOOKUP(B98, names!A$3:B$2402, 2,)</f>
        <v>Security First Insurance Co.</v>
      </c>
      <c r="B98" s="49" t="s">
        <v>35</v>
      </c>
      <c r="C98" s="50">
        <v>178697</v>
      </c>
      <c r="D98" s="54">
        <v>78</v>
      </c>
      <c r="E98" s="53">
        <f t="shared" si="1"/>
        <v>2290.9871794871797</v>
      </c>
    </row>
    <row r="99" spans="1:5" ht="60.75" x14ac:dyDescent="0.25">
      <c r="A99" t="str">
        <f>VLOOKUP(B99, names!A$3:B$2402, 2,)</f>
        <v>Southern Fidelity Insurance Co.</v>
      </c>
      <c r="B99" s="49" t="s">
        <v>58</v>
      </c>
      <c r="C99" s="50">
        <v>70146</v>
      </c>
      <c r="D99" s="54">
        <v>15</v>
      </c>
      <c r="E99" s="53">
        <f t="shared" si="1"/>
        <v>4676.3999999999996</v>
      </c>
    </row>
    <row r="100" spans="1:5" ht="72.75" x14ac:dyDescent="0.25">
      <c r="A100" t="str">
        <f>VLOOKUP(B100, names!A$3:B$2402, 2,)</f>
        <v>Southern Fidelity Property &amp; Casualty</v>
      </c>
      <c r="B100" s="49" t="s">
        <v>62</v>
      </c>
      <c r="C100" s="50">
        <v>71016</v>
      </c>
      <c r="D100" s="54">
        <v>16</v>
      </c>
      <c r="E100" s="53">
        <f t="shared" si="1"/>
        <v>4438.5</v>
      </c>
    </row>
    <row r="101" spans="1:5" ht="60.75" x14ac:dyDescent="0.25">
      <c r="A101" t="str">
        <f>VLOOKUP(B101, names!A$3:B$2402, 2,)</f>
        <v>Southern Oak Insurance Co.</v>
      </c>
      <c r="B101" s="49" t="s">
        <v>65</v>
      </c>
      <c r="C101" s="50">
        <v>61349</v>
      </c>
      <c r="D101" s="54">
        <v>14</v>
      </c>
      <c r="E101" s="53">
        <f t="shared" si="1"/>
        <v>4382.0714285714284</v>
      </c>
    </row>
    <row r="102" spans="1:5" ht="60.75" x14ac:dyDescent="0.25">
      <c r="A102" t="str">
        <f>VLOOKUP(B102, names!A$3:B$2402, 2,)</f>
        <v>Southern-Owners Insurance Co.</v>
      </c>
      <c r="B102" s="49" t="s">
        <v>101</v>
      </c>
      <c r="C102" s="50">
        <v>8628</v>
      </c>
      <c r="D102" s="54">
        <v>1</v>
      </c>
      <c r="E102" s="53">
        <f t="shared" si="1"/>
        <v>8628</v>
      </c>
    </row>
    <row r="103" spans="1:5" ht="60.75" x14ac:dyDescent="0.25">
      <c r="A103" t="str">
        <f>VLOOKUP(B103, names!A$3:B$2402, 2,)</f>
        <v>St. Johns Insurance Co.</v>
      </c>
      <c r="B103" s="49" t="s">
        <v>40</v>
      </c>
      <c r="C103" s="50">
        <v>171985</v>
      </c>
      <c r="D103" s="54">
        <v>30</v>
      </c>
      <c r="E103" s="53">
        <f t="shared" si="1"/>
        <v>5732.833333333333</v>
      </c>
    </row>
    <row r="104" spans="1:5" ht="96.75" x14ac:dyDescent="0.25">
      <c r="A104" t="str">
        <f>VLOOKUP(B104, names!A$3:B$2402, 2,)</f>
        <v>Stillwater Property And Casualty Insurance Co.</v>
      </c>
      <c r="B104" s="49" t="s">
        <v>100</v>
      </c>
      <c r="C104" s="50">
        <v>10044</v>
      </c>
      <c r="D104" s="54">
        <v>2</v>
      </c>
      <c r="E104" s="53">
        <f t="shared" si="1"/>
        <v>5022</v>
      </c>
    </row>
    <row r="105" spans="1:5" ht="48.75" x14ac:dyDescent="0.25">
      <c r="A105" t="str">
        <f>VLOOKUP(B105, names!A$3:B$2402, 2,)</f>
        <v>Teachers Insurance Co.</v>
      </c>
      <c r="B105" s="49" t="s">
        <v>137</v>
      </c>
      <c r="C105" s="50">
        <v>3829</v>
      </c>
      <c r="D105" s="51"/>
      <c r="E105" s="53"/>
    </row>
    <row r="106" spans="1:5" ht="72.75" x14ac:dyDescent="0.25">
      <c r="A106" t="str">
        <f>VLOOKUP(B106, names!A$3:B$2402, 2,)</f>
        <v>Tower Hill Prime Insurance Co.</v>
      </c>
      <c r="B106" s="49" t="s">
        <v>43</v>
      </c>
      <c r="C106" s="50">
        <v>137771</v>
      </c>
      <c r="D106" s="54">
        <v>32</v>
      </c>
      <c r="E106" s="53">
        <f t="shared" si="1"/>
        <v>4305.34375</v>
      </c>
    </row>
    <row r="107" spans="1:5" ht="72.75" x14ac:dyDescent="0.25">
      <c r="A107" t="str">
        <f>VLOOKUP(B107, names!A$3:B$2402, 2,)</f>
        <v>Tower Hill Select Insurance Co.</v>
      </c>
      <c r="B107" s="49" t="s">
        <v>63</v>
      </c>
      <c r="C107" s="50">
        <v>64847</v>
      </c>
      <c r="D107" s="54">
        <v>19</v>
      </c>
      <c r="E107" s="53">
        <f t="shared" si="1"/>
        <v>3413</v>
      </c>
    </row>
    <row r="108" spans="1:5" ht="84.75" x14ac:dyDescent="0.25">
      <c r="A108" t="str">
        <f>VLOOKUP(B108, names!A$3:B$2402, 2,)</f>
        <v>Tower Hill Signature Insurance Co.</v>
      </c>
      <c r="B108" s="49" t="s">
        <v>51</v>
      </c>
      <c r="C108" s="50">
        <v>99276</v>
      </c>
      <c r="D108" s="54">
        <v>20</v>
      </c>
      <c r="E108" s="53">
        <f t="shared" si="1"/>
        <v>4963.8</v>
      </c>
    </row>
    <row r="109" spans="1:5" ht="48.75" x14ac:dyDescent="0.25">
      <c r="A109" t="str">
        <f>VLOOKUP(B109, names!A$3:B$2402, 2,)</f>
        <v>Travelers Indemnity Co.</v>
      </c>
      <c r="B109" s="49" t="s">
        <v>152</v>
      </c>
      <c r="C109" s="50">
        <v>102</v>
      </c>
      <c r="D109" s="51"/>
      <c r="E109" s="53"/>
    </row>
    <row r="110" spans="1:5" ht="72.75" x14ac:dyDescent="0.25">
      <c r="A110" t="str">
        <f>VLOOKUP(B110, names!A$3:B$2402, 2,)</f>
        <v>Travelers Indemnity Co. Of America</v>
      </c>
      <c r="B110" s="49" t="s">
        <v>123</v>
      </c>
      <c r="C110" s="50">
        <v>1607</v>
      </c>
      <c r="D110" s="51"/>
      <c r="E110" s="53"/>
    </row>
    <row r="111" spans="1:5" ht="84.75" x14ac:dyDescent="0.25">
      <c r="A111" t="str">
        <f>VLOOKUP(B111, names!A$3:B$2402, 2,)</f>
        <v>Travelers Indemnity Co. Of Connecticut</v>
      </c>
      <c r="B111" s="49" t="s">
        <v>156</v>
      </c>
      <c r="C111" s="50">
        <v>84</v>
      </c>
      <c r="D111" s="51"/>
      <c r="E111" s="53"/>
    </row>
    <row r="112" spans="1:5" ht="60.75" x14ac:dyDescent="0.25">
      <c r="A112" t="str">
        <f>VLOOKUP(B112, names!A$3:B$2402, 2,)</f>
        <v>Twin City Fire Insurance Co.</v>
      </c>
      <c r="B112" s="49" t="s">
        <v>184</v>
      </c>
      <c r="C112" s="50">
        <v>4</v>
      </c>
      <c r="D112" s="51"/>
      <c r="E112" s="53"/>
    </row>
    <row r="113" spans="1:5" ht="84.75" x14ac:dyDescent="0.25">
      <c r="A113" t="str">
        <f>VLOOKUP(B113, names!A$3:B$2402, 2,)</f>
        <v>United Casualty Insurance Co. Of America</v>
      </c>
      <c r="B113" s="49" t="s">
        <v>95</v>
      </c>
      <c r="C113" s="50">
        <v>15864</v>
      </c>
      <c r="D113" s="51"/>
      <c r="E113" s="53"/>
    </row>
    <row r="114" spans="1:5" ht="48.75" x14ac:dyDescent="0.25">
      <c r="A114" t="str">
        <f>VLOOKUP(B114, names!A$3:B$2402, 2,)</f>
        <v>United Fire And Casualty Co.</v>
      </c>
      <c r="B114" s="49" t="s">
        <v>130</v>
      </c>
      <c r="C114" s="50">
        <v>842</v>
      </c>
      <c r="D114" s="51"/>
      <c r="E114" s="53"/>
    </row>
    <row r="115" spans="1:5" ht="84.75" x14ac:dyDescent="0.25">
      <c r="A115" t="str">
        <f>VLOOKUP(B115, names!A$3:B$2402, 2,)</f>
        <v>United Property &amp; Casualty Insurance Co.</v>
      </c>
      <c r="B115" s="49" t="s">
        <v>39</v>
      </c>
      <c r="C115" s="50">
        <v>159189</v>
      </c>
      <c r="D115" s="54">
        <v>37</v>
      </c>
      <c r="E115" s="53">
        <f t="shared" si="1"/>
        <v>4302.405405405405</v>
      </c>
    </row>
    <row r="116" spans="1:5" ht="72.75" x14ac:dyDescent="0.25">
      <c r="A116" t="str">
        <f>VLOOKUP(B116, names!A$3:B$2402, 2,)</f>
        <v>United Services Automobile Association</v>
      </c>
      <c r="B116" s="49" t="s">
        <v>45</v>
      </c>
      <c r="C116" s="50">
        <v>125524</v>
      </c>
      <c r="D116" s="54">
        <v>8</v>
      </c>
      <c r="E116" s="53">
        <f t="shared" si="1"/>
        <v>15690.5</v>
      </c>
    </row>
    <row r="117" spans="1:5" ht="84.75" x14ac:dyDescent="0.25">
      <c r="A117" t="str">
        <f>VLOOKUP(B117, names!A$3:B$2402, 2,)</f>
        <v>Universal Insurance Co. Of North America</v>
      </c>
      <c r="B117" s="49" t="s">
        <v>70</v>
      </c>
      <c r="C117" s="50">
        <v>53219</v>
      </c>
      <c r="D117" s="54">
        <v>13</v>
      </c>
      <c r="E117" s="53">
        <f t="shared" si="1"/>
        <v>4093.7692307692309</v>
      </c>
    </row>
    <row r="118" spans="1:5" ht="96.75" x14ac:dyDescent="0.25">
      <c r="A118" t="str">
        <f>VLOOKUP(B118, names!A$3:B$2402, 2,)</f>
        <v>Universal Property &amp; Casualty Insurance Co.</v>
      </c>
      <c r="B118" s="49" t="s">
        <v>34</v>
      </c>
      <c r="C118" s="50">
        <v>493810</v>
      </c>
      <c r="D118" s="54">
        <v>118</v>
      </c>
      <c r="E118" s="53">
        <f t="shared" si="1"/>
        <v>4184.8305084745762</v>
      </c>
    </row>
    <row r="119" spans="1:5" ht="60.75" x14ac:dyDescent="0.25">
      <c r="A119" t="str">
        <f>VLOOKUP(B119, names!A$3:B$2402, 2,)</f>
        <v>USAA Casualty Insurance Co.</v>
      </c>
      <c r="B119" s="49" t="s">
        <v>67</v>
      </c>
      <c r="C119" s="50">
        <v>53589</v>
      </c>
      <c r="D119" s="54">
        <v>7</v>
      </c>
      <c r="E119" s="53">
        <f t="shared" si="1"/>
        <v>7655.5714285714284</v>
      </c>
    </row>
    <row r="120" spans="1:5" ht="60.75" x14ac:dyDescent="0.25">
      <c r="A120" t="str">
        <f>VLOOKUP(B120, names!A$3:B$2402, 2,)</f>
        <v>USAA General Indemnity Co.</v>
      </c>
      <c r="B120" s="49" t="s">
        <v>94</v>
      </c>
      <c r="C120" s="50">
        <v>9202</v>
      </c>
      <c r="D120" s="51"/>
      <c r="E120" s="53"/>
    </row>
    <row r="121" spans="1:5" ht="48.75" x14ac:dyDescent="0.25">
      <c r="A121" t="str">
        <f>VLOOKUP(B121, names!A$3:B$2402, 2,)</f>
        <v>Vigilant Insurance Co.</v>
      </c>
      <c r="B121" s="49" t="s">
        <v>158</v>
      </c>
      <c r="C121" s="50">
        <v>80</v>
      </c>
      <c r="D121" s="51"/>
      <c r="E121" s="53"/>
    </row>
    <row r="122" spans="1:5" ht="48.75" x14ac:dyDescent="0.25">
      <c r="A122" t="str">
        <f>VLOOKUP(B122, names!A$3:B$2402, 2,)</f>
        <v>Weston Insurance Co.</v>
      </c>
      <c r="B122" s="49" t="s">
        <v>87</v>
      </c>
      <c r="C122" s="50">
        <v>14363</v>
      </c>
      <c r="D122" s="54">
        <v>1</v>
      </c>
      <c r="E122" s="53">
        <f t="shared" si="1"/>
        <v>14363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A2" sqref="A2"/>
    </sheetView>
  </sheetViews>
  <sheetFormatPr defaultRowHeight="15" x14ac:dyDescent="0.25"/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x14ac:dyDescent="0.25">
      <c r="A2">
        <f>VLOOKUP(B2, names!A$3:B$2402, 2,)</f>
        <v>0</v>
      </c>
      <c r="B2" s="44" t="s">
        <v>3544</v>
      </c>
      <c r="C2" s="45">
        <v>3052</v>
      </c>
      <c r="D2" s="46"/>
      <c r="E2" s="47"/>
    </row>
    <row r="3" spans="1:5" x14ac:dyDescent="0.25">
      <c r="A3" t="str">
        <f>VLOOKUP(B3, names!A$3:B$2402, 2,)</f>
        <v>Ace Insurance Co. Of The Midwest</v>
      </c>
      <c r="B3" s="44" t="s">
        <v>114</v>
      </c>
      <c r="C3" s="45">
        <v>2351</v>
      </c>
      <c r="D3" s="46"/>
      <c r="E3" s="47"/>
    </row>
    <row r="4" spans="1:5" x14ac:dyDescent="0.25">
      <c r="A4" t="str">
        <f>VLOOKUP(B4, names!A$3:B$2402, 2,)</f>
        <v>Addison Insurance Co.</v>
      </c>
      <c r="B4" s="44" t="s">
        <v>136</v>
      </c>
      <c r="C4" s="45">
        <v>533</v>
      </c>
      <c r="D4" s="46"/>
      <c r="E4" s="47"/>
    </row>
    <row r="5" spans="1:5" x14ac:dyDescent="0.25">
      <c r="A5" t="str">
        <f>VLOOKUP(B5, names!A$3:B$2402, 2,)</f>
        <v>Aegis Security Insurance Co.</v>
      </c>
      <c r="B5" s="44" t="s">
        <v>129</v>
      </c>
      <c r="C5" s="45">
        <v>809</v>
      </c>
      <c r="D5" s="46"/>
      <c r="E5" s="47"/>
    </row>
    <row r="6" spans="1:5" x14ac:dyDescent="0.25">
      <c r="A6" t="str">
        <f>VLOOKUP(B6, names!A$3:B$2402, 2,)</f>
        <v>AIG Property Casualty Co.</v>
      </c>
      <c r="B6" s="44" t="s">
        <v>97</v>
      </c>
      <c r="C6" s="45">
        <v>13552</v>
      </c>
      <c r="D6" s="48">
        <v>1</v>
      </c>
      <c r="E6" s="47">
        <f>C6/D6</f>
        <v>13552</v>
      </c>
    </row>
    <row r="7" spans="1:5" x14ac:dyDescent="0.25">
      <c r="A7" t="str">
        <f>VLOOKUP(B7, names!A$3:B$2402, 2,)</f>
        <v>American Automobile Insurance Co.</v>
      </c>
      <c r="B7" s="44" t="s">
        <v>113</v>
      </c>
      <c r="C7" s="45">
        <v>2820</v>
      </c>
      <c r="D7" s="46"/>
      <c r="E7" s="47"/>
    </row>
    <row r="8" spans="1:5" x14ac:dyDescent="0.25">
      <c r="A8" t="str">
        <f>VLOOKUP(B8, names!A$3:B$2402, 2,)</f>
        <v>American Bankers Insurance Co. Of Florida</v>
      </c>
      <c r="B8" s="44" t="s">
        <v>42</v>
      </c>
      <c r="C8" s="45">
        <v>129118</v>
      </c>
      <c r="D8" s="48">
        <v>8</v>
      </c>
      <c r="E8" s="47">
        <f t="shared" ref="E8:E70" si="0">C8/D8</f>
        <v>16139.75</v>
      </c>
    </row>
    <row r="9" spans="1:5" x14ac:dyDescent="0.25">
      <c r="A9" t="str">
        <f>VLOOKUP(B9, names!A$3:B$2402, 2,)</f>
        <v>American Home Assurance Co.</v>
      </c>
      <c r="B9" s="44" t="s">
        <v>128</v>
      </c>
      <c r="C9" s="45">
        <v>980</v>
      </c>
      <c r="D9" s="46"/>
      <c r="E9" s="47"/>
    </row>
    <row r="10" spans="1:5" x14ac:dyDescent="0.25">
      <c r="A10" t="str">
        <f>VLOOKUP(B10, names!A$3:B$2402, 2,)</f>
        <v>American Integrity Insurance Co. Of Florida</v>
      </c>
      <c r="B10" s="44" t="s">
        <v>38</v>
      </c>
      <c r="C10" s="45">
        <v>182673</v>
      </c>
      <c r="D10" s="48">
        <v>49</v>
      </c>
      <c r="E10" s="47">
        <f t="shared" si="0"/>
        <v>3728.0204081632655</v>
      </c>
    </row>
    <row r="11" spans="1:5" x14ac:dyDescent="0.25">
      <c r="A11" t="str">
        <f>VLOOKUP(B11, names!A$3:B$2402, 2,)</f>
        <v>American Modern Insurance Co. Of Florida</v>
      </c>
      <c r="B11" s="44" t="s">
        <v>66</v>
      </c>
      <c r="C11" s="45">
        <v>48634</v>
      </c>
      <c r="D11" s="46"/>
      <c r="E11" s="47"/>
    </row>
    <row r="12" spans="1:5" x14ac:dyDescent="0.25">
      <c r="A12" t="str">
        <f>VLOOKUP(B12, names!A$3:B$2402, 2,)</f>
        <v>American Platinum Property And Casualty Insurance Co.</v>
      </c>
      <c r="B12" s="44" t="s">
        <v>132</v>
      </c>
      <c r="C12" s="45">
        <v>729</v>
      </c>
      <c r="D12" s="46"/>
      <c r="E12" s="47"/>
    </row>
    <row r="13" spans="1:5" x14ac:dyDescent="0.25">
      <c r="A13" t="str">
        <f>VLOOKUP(B13, names!A$3:B$2402, 2,)</f>
        <v>American Reliable Insurance Co.</v>
      </c>
      <c r="B13" s="44" t="s">
        <v>102</v>
      </c>
      <c r="C13" s="45">
        <v>6563</v>
      </c>
      <c r="D13" s="48">
        <v>2</v>
      </c>
      <c r="E13" s="47">
        <f t="shared" si="0"/>
        <v>3281.5</v>
      </c>
    </row>
    <row r="14" spans="1:5" x14ac:dyDescent="0.25">
      <c r="A14" t="str">
        <f>VLOOKUP(B14, names!A$3:B$2402, 2,)</f>
        <v>American Security Insurance Co.</v>
      </c>
      <c r="B14" s="44" t="s">
        <v>172</v>
      </c>
      <c r="C14" s="45">
        <v>14</v>
      </c>
      <c r="D14" s="46"/>
      <c r="E14" s="47"/>
    </row>
    <row r="15" spans="1:5" x14ac:dyDescent="0.25">
      <c r="A15" t="str">
        <f>VLOOKUP(B15, names!A$3:B$2402, 2,)</f>
        <v>American Southern Home Insurance Co.</v>
      </c>
      <c r="B15" s="44" t="s">
        <v>105</v>
      </c>
      <c r="C15" s="45">
        <v>9097</v>
      </c>
      <c r="D15" s="46"/>
      <c r="E15" s="47"/>
    </row>
    <row r="16" spans="1:5" x14ac:dyDescent="0.25">
      <c r="A16" t="str">
        <f>VLOOKUP(B16, names!A$3:B$2402, 2,)</f>
        <v>American Strategic Insurance Corp.</v>
      </c>
      <c r="B16" s="44" t="s">
        <v>61</v>
      </c>
      <c r="C16" s="45">
        <v>62032</v>
      </c>
      <c r="D16" s="48">
        <v>10</v>
      </c>
      <c r="E16" s="47">
        <f t="shared" si="0"/>
        <v>6203.2</v>
      </c>
    </row>
    <row r="17" spans="1:5" x14ac:dyDescent="0.25">
      <c r="A17" t="str">
        <f>VLOOKUP(B17, names!A$3:B$2402, 2,)</f>
        <v>American Traditions Insurance Co.</v>
      </c>
      <c r="B17" s="44" t="s">
        <v>68</v>
      </c>
      <c r="C17" s="45">
        <v>50725</v>
      </c>
      <c r="D17" s="48">
        <v>6</v>
      </c>
      <c r="E17" s="47">
        <f t="shared" si="0"/>
        <v>8454.1666666666661</v>
      </c>
    </row>
    <row r="18" spans="1:5" x14ac:dyDescent="0.25">
      <c r="A18" t="str">
        <f>VLOOKUP(B18, names!A$3:B$2402, 2,)</f>
        <v>Amica Mutual Insurance Co.</v>
      </c>
      <c r="B18" s="44" t="s">
        <v>89</v>
      </c>
      <c r="C18" s="45">
        <v>21990</v>
      </c>
      <c r="D18" s="48">
        <v>2</v>
      </c>
      <c r="E18" s="47">
        <f t="shared" si="0"/>
        <v>10995</v>
      </c>
    </row>
    <row r="19" spans="1:5" x14ac:dyDescent="0.25">
      <c r="A19" t="str">
        <f>VLOOKUP(B19, names!A$3:B$2402, 2,)</f>
        <v>Ark Royal Insurance Co.</v>
      </c>
      <c r="B19" s="44" t="s">
        <v>50</v>
      </c>
      <c r="C19" s="45">
        <v>91188</v>
      </c>
      <c r="D19" s="48">
        <v>7</v>
      </c>
      <c r="E19" s="47">
        <f t="shared" si="0"/>
        <v>13026.857142857143</v>
      </c>
    </row>
    <row r="20" spans="1:5" x14ac:dyDescent="0.25">
      <c r="A20" t="str">
        <f>VLOOKUP(B20, names!A$3:B$2402, 2,)</f>
        <v>Armed Forces Insurance Exchange</v>
      </c>
      <c r="B20" s="44" t="s">
        <v>111</v>
      </c>
      <c r="C20" s="45">
        <v>3989</v>
      </c>
      <c r="D20" s="48">
        <v>2</v>
      </c>
      <c r="E20" s="47">
        <f t="shared" si="0"/>
        <v>1994.5</v>
      </c>
    </row>
    <row r="21" spans="1:5" x14ac:dyDescent="0.25">
      <c r="A21" t="str">
        <f>VLOOKUP(B21, names!A$3:B$2402, 2,)</f>
        <v>ASI Assurance Corp.</v>
      </c>
      <c r="B21" s="44" t="s">
        <v>56</v>
      </c>
      <c r="C21" s="45">
        <v>84123</v>
      </c>
      <c r="D21" s="48">
        <v>4</v>
      </c>
      <c r="E21" s="47">
        <f t="shared" si="0"/>
        <v>21030.75</v>
      </c>
    </row>
    <row r="22" spans="1:5" x14ac:dyDescent="0.25">
      <c r="A22" t="str">
        <f>VLOOKUP(B22, names!A$3:B$2402, 2,)</f>
        <v>ASI Preferred Insurance Corp.</v>
      </c>
      <c r="B22" s="44" t="s">
        <v>47</v>
      </c>
      <c r="C22" s="45">
        <v>102139</v>
      </c>
      <c r="D22" s="48">
        <v>4</v>
      </c>
      <c r="E22" s="47">
        <f t="shared" si="0"/>
        <v>25534.75</v>
      </c>
    </row>
    <row r="23" spans="1:5" x14ac:dyDescent="0.25">
      <c r="A23" t="str">
        <f>VLOOKUP(B23, names!A$3:B$2402, 2,)</f>
        <v>Associated Indemnity Corp.</v>
      </c>
      <c r="B23" s="44" t="s">
        <v>141</v>
      </c>
      <c r="C23" s="45">
        <v>280</v>
      </c>
      <c r="D23" s="46"/>
      <c r="E23" s="47"/>
    </row>
    <row r="24" spans="1:5" x14ac:dyDescent="0.25">
      <c r="A24" t="str">
        <f>VLOOKUP(B24, names!A$3:B$2402, 2,)</f>
        <v>Auto Club Insurance Co. Of Florida</v>
      </c>
      <c r="B24" s="44" t="s">
        <v>60</v>
      </c>
      <c r="C24" s="45">
        <v>59423</v>
      </c>
      <c r="D24" s="48">
        <v>3</v>
      </c>
      <c r="E24" s="47">
        <f t="shared" si="0"/>
        <v>19807.666666666668</v>
      </c>
    </row>
    <row r="25" spans="1:5" x14ac:dyDescent="0.25">
      <c r="A25" t="str">
        <f>VLOOKUP(B25, names!A$3:B$2402, 2,)</f>
        <v>Auto-Owners Insurance Co.</v>
      </c>
      <c r="B25" s="44" t="s">
        <v>116</v>
      </c>
      <c r="C25" s="45">
        <v>2561</v>
      </c>
      <c r="D25" s="46"/>
      <c r="E25" s="47"/>
    </row>
    <row r="26" spans="1:5" x14ac:dyDescent="0.25">
      <c r="A26" t="str">
        <f>VLOOKUP(B26, names!A$3:B$2402, 2,)</f>
        <v>Avatar Property &amp; Casualty Insurance Co.</v>
      </c>
      <c r="B26" s="44" t="s">
        <v>91</v>
      </c>
      <c r="C26" s="45">
        <v>10391</v>
      </c>
      <c r="D26" s="46"/>
      <c r="E26" s="47"/>
    </row>
    <row r="27" spans="1:5" x14ac:dyDescent="0.25">
      <c r="A27" t="str">
        <f>VLOOKUP(B27, names!A$3:B$2402, 2,)</f>
        <v>Capitol Preferred Insurance Co.</v>
      </c>
      <c r="B27" s="44" t="s">
        <v>74</v>
      </c>
      <c r="C27" s="45">
        <v>41634</v>
      </c>
      <c r="D27" s="48">
        <v>13</v>
      </c>
      <c r="E27" s="47">
        <f t="shared" si="0"/>
        <v>3202.6153846153848</v>
      </c>
    </row>
    <row r="28" spans="1:5" x14ac:dyDescent="0.25">
      <c r="A28" t="str">
        <f>VLOOKUP(B28, names!A$3:B$2402, 2,)</f>
        <v>Castle Key Indemnity Co.</v>
      </c>
      <c r="B28" s="44" t="s">
        <v>49</v>
      </c>
      <c r="C28" s="45">
        <v>106897</v>
      </c>
      <c r="D28" s="48">
        <v>12</v>
      </c>
      <c r="E28" s="47">
        <f t="shared" si="0"/>
        <v>8908.0833333333339</v>
      </c>
    </row>
    <row r="29" spans="1:5" x14ac:dyDescent="0.25">
      <c r="A29" t="str">
        <f>VLOOKUP(B29, names!A$3:B$2402, 2,)</f>
        <v>Castle Key Insurance Co.</v>
      </c>
      <c r="B29" s="44" t="s">
        <v>53</v>
      </c>
      <c r="C29" s="45">
        <v>95823</v>
      </c>
      <c r="D29" s="48">
        <v>36</v>
      </c>
      <c r="E29" s="47">
        <f t="shared" si="0"/>
        <v>2661.75</v>
      </c>
    </row>
    <row r="30" spans="1:5" x14ac:dyDescent="0.25">
      <c r="A30" t="str">
        <f>VLOOKUP(B30, names!A$3:B$2402, 2,)</f>
        <v>Century-National Insurance Co.</v>
      </c>
      <c r="B30" s="44" t="s">
        <v>189</v>
      </c>
      <c r="C30" s="45">
        <v>4</v>
      </c>
      <c r="D30" s="46"/>
      <c r="E30" s="47"/>
    </row>
    <row r="31" spans="1:5" x14ac:dyDescent="0.25">
      <c r="A31" t="str">
        <f>VLOOKUP(B31, names!A$3:B$2402, 2,)</f>
        <v>Charter Oak Fire Insurance Co.</v>
      </c>
      <c r="B31" s="44" t="s">
        <v>149</v>
      </c>
      <c r="C31" s="45">
        <v>116</v>
      </c>
      <c r="D31" s="46"/>
      <c r="E31" s="47"/>
    </row>
    <row r="32" spans="1:5" x14ac:dyDescent="0.25">
      <c r="A32" t="str">
        <f>VLOOKUP(B32, names!A$3:B$2402, 2,)</f>
        <v>Cincinnati Insurance Co.</v>
      </c>
      <c r="B32" s="44" t="s">
        <v>124</v>
      </c>
      <c r="C32" s="45">
        <v>5948</v>
      </c>
      <c r="D32" s="48">
        <v>1</v>
      </c>
      <c r="E32" s="47">
        <f t="shared" si="0"/>
        <v>5948</v>
      </c>
    </row>
    <row r="33" spans="1:5" x14ac:dyDescent="0.25">
      <c r="A33" t="str">
        <f>VLOOKUP(B33, names!A$3:B$2402, 2,)</f>
        <v>Citizens Property Insurance Corp.</v>
      </c>
      <c r="B33" s="44" t="s">
        <v>33</v>
      </c>
      <c r="C33" s="45">
        <v>901690</v>
      </c>
      <c r="D33" s="48">
        <v>590</v>
      </c>
      <c r="E33" s="47">
        <f t="shared" si="0"/>
        <v>1528.2881355932204</v>
      </c>
    </row>
    <row r="34" spans="1:5" x14ac:dyDescent="0.25">
      <c r="A34" t="e">
        <f>VLOOKUP(B34, names!A$3:B$2402, 2,)</f>
        <v>#N/A</v>
      </c>
      <c r="B34" s="44" t="s">
        <v>3547</v>
      </c>
      <c r="C34" s="45">
        <v>6140</v>
      </c>
      <c r="D34" s="48">
        <v>1</v>
      </c>
      <c r="E34" s="47">
        <f t="shared" si="0"/>
        <v>6140</v>
      </c>
    </row>
    <row r="35" spans="1:5" x14ac:dyDescent="0.25">
      <c r="A35" t="str">
        <f>VLOOKUP(B35, names!A$3:B$2402, 2,)</f>
        <v>Cypress Property &amp; Casualty Insurance Co.</v>
      </c>
      <c r="B35" s="44" t="s">
        <v>59</v>
      </c>
      <c r="C35" s="45">
        <v>71798</v>
      </c>
      <c r="D35" s="48">
        <v>1</v>
      </c>
      <c r="E35" s="47">
        <f t="shared" si="0"/>
        <v>71798</v>
      </c>
    </row>
    <row r="36" spans="1:5" x14ac:dyDescent="0.25">
      <c r="A36" t="str">
        <f>VLOOKUP(B36, names!A$3:B$2402, 2,)</f>
        <v>Electric Insurance Co.</v>
      </c>
      <c r="B36" s="44" t="s">
        <v>121</v>
      </c>
      <c r="C36" s="45">
        <v>2036</v>
      </c>
      <c r="D36" s="48">
        <v>2</v>
      </c>
      <c r="E36" s="47">
        <f t="shared" si="0"/>
        <v>1018</v>
      </c>
    </row>
    <row r="37" spans="1:5" x14ac:dyDescent="0.25">
      <c r="A37" t="e">
        <f>VLOOKUP(B37, names!A$3:B$2402, 2,)</f>
        <v>#N/A</v>
      </c>
      <c r="B37" s="44" t="s">
        <v>3552</v>
      </c>
      <c r="C37" s="45">
        <v>16510</v>
      </c>
      <c r="D37" s="48">
        <v>1</v>
      </c>
      <c r="E37" s="47">
        <f t="shared" si="0"/>
        <v>16510</v>
      </c>
    </row>
    <row r="38" spans="1:5" x14ac:dyDescent="0.25">
      <c r="A38" t="str">
        <f>VLOOKUP(B38, names!A$3:B$2402, 2,)</f>
        <v>Employers Insurance Co. Of Wausau</v>
      </c>
      <c r="B38" s="44" t="s">
        <v>194</v>
      </c>
      <c r="C38" s="45">
        <v>0</v>
      </c>
      <c r="D38" s="46"/>
      <c r="E38" s="47"/>
    </row>
    <row r="39" spans="1:5" x14ac:dyDescent="0.25">
      <c r="A39">
        <f>VLOOKUP(B39, names!A$3:B$2402, 2,)</f>
        <v>0</v>
      </c>
      <c r="B39" s="44" t="s">
        <v>387</v>
      </c>
      <c r="C39" s="45">
        <v>68</v>
      </c>
      <c r="D39" s="46"/>
      <c r="E39" s="47"/>
    </row>
    <row r="40" spans="1:5" x14ac:dyDescent="0.25">
      <c r="A40" t="str">
        <f>VLOOKUP(B40, names!A$3:B$2402, 2,)</f>
        <v>FCCI Insurance Co.</v>
      </c>
      <c r="B40" s="44" t="s">
        <v>144</v>
      </c>
      <c r="C40" s="45">
        <v>188</v>
      </c>
      <c r="D40" s="46"/>
      <c r="E40" s="47"/>
    </row>
    <row r="41" spans="1:5" x14ac:dyDescent="0.25">
      <c r="A41" t="str">
        <f>VLOOKUP(B41, names!A$3:B$2402, 2,)</f>
        <v>Federal Insurance Co.</v>
      </c>
      <c r="B41" s="44" t="s">
        <v>81</v>
      </c>
      <c r="C41" s="45">
        <v>31690</v>
      </c>
      <c r="D41" s="48">
        <v>1</v>
      </c>
      <c r="E41" s="47">
        <f t="shared" si="0"/>
        <v>31690</v>
      </c>
    </row>
    <row r="42" spans="1:5" x14ac:dyDescent="0.25">
      <c r="A42" t="str">
        <f>VLOOKUP(B42, names!A$3:B$2402, 2,)</f>
        <v>Federated National Insurance Co.</v>
      </c>
      <c r="B42" s="44" t="s">
        <v>37</v>
      </c>
      <c r="C42" s="45">
        <v>134081</v>
      </c>
      <c r="D42" s="48">
        <v>11</v>
      </c>
      <c r="E42" s="47">
        <f t="shared" si="0"/>
        <v>12189.181818181818</v>
      </c>
    </row>
    <row r="43" spans="1:5" x14ac:dyDescent="0.25">
      <c r="A43" t="str">
        <f>VLOOKUP(B43, names!A$3:B$2402, 2,)</f>
        <v>Fidelity Fire &amp; Casualty Co.</v>
      </c>
      <c r="B43" s="44" t="s">
        <v>200</v>
      </c>
      <c r="C43" s="45">
        <v>30525</v>
      </c>
      <c r="D43" s="48">
        <v>6</v>
      </c>
      <c r="E43" s="47">
        <f t="shared" si="0"/>
        <v>5087.5</v>
      </c>
    </row>
    <row r="44" spans="1:5" x14ac:dyDescent="0.25">
      <c r="A44" t="str">
        <f>VLOOKUP(B44, names!A$3:B$2402, 2,)</f>
        <v>Fireman's Fund Insurance Co.</v>
      </c>
      <c r="B44" s="44" t="s">
        <v>104</v>
      </c>
      <c r="C44" s="45">
        <v>7509</v>
      </c>
      <c r="D44" s="46"/>
      <c r="E44" s="47"/>
    </row>
    <row r="45" spans="1:5" x14ac:dyDescent="0.25">
      <c r="A45" t="str">
        <f>VLOOKUP(B45, names!A$3:B$2402, 2,)</f>
        <v>First American Property &amp; Casualty Insurance Co.</v>
      </c>
      <c r="B45" s="44" t="s">
        <v>98</v>
      </c>
      <c r="C45" s="45">
        <v>12638</v>
      </c>
      <c r="D45" s="46"/>
      <c r="E45" s="47"/>
    </row>
    <row r="46" spans="1:5" x14ac:dyDescent="0.25">
      <c r="A46" t="str">
        <f>VLOOKUP(B46, names!A$3:B$2402, 2,)</f>
        <v>First Community Insurance Co.</v>
      </c>
      <c r="B46" s="44" t="s">
        <v>83</v>
      </c>
      <c r="C46" s="45">
        <v>39603</v>
      </c>
      <c r="D46" s="48">
        <v>3</v>
      </c>
      <c r="E46" s="47">
        <f t="shared" si="0"/>
        <v>13201</v>
      </c>
    </row>
    <row r="47" spans="1:5" x14ac:dyDescent="0.25">
      <c r="A47" t="str">
        <f>VLOOKUP(B47, names!A$3:B$2402, 2,)</f>
        <v>First Floridian Auto And Home Insurance Co.</v>
      </c>
      <c r="B47" s="44" t="s">
        <v>93</v>
      </c>
      <c r="C47" s="45">
        <v>18048</v>
      </c>
      <c r="D47" s="48">
        <v>3</v>
      </c>
      <c r="E47" s="47">
        <f t="shared" si="0"/>
        <v>6016</v>
      </c>
    </row>
    <row r="48" spans="1:5" x14ac:dyDescent="0.25">
      <c r="A48" t="str">
        <f>VLOOKUP(B48, names!A$3:B$2402, 2,)</f>
        <v>First Liberty Insurance Corp. (The)</v>
      </c>
      <c r="B48" s="44" t="s">
        <v>90</v>
      </c>
      <c r="C48" s="45">
        <v>21077</v>
      </c>
      <c r="D48" s="48">
        <v>1</v>
      </c>
      <c r="E48" s="47">
        <f t="shared" si="0"/>
        <v>21077</v>
      </c>
    </row>
    <row r="49" spans="1:5" x14ac:dyDescent="0.25">
      <c r="A49" t="str">
        <f>VLOOKUP(B49, names!A$3:B$2402, 2,)</f>
        <v>First National Insurance Co. Of America</v>
      </c>
      <c r="B49" s="44" t="s">
        <v>138</v>
      </c>
      <c r="C49" s="45">
        <v>433</v>
      </c>
      <c r="D49" s="46"/>
      <c r="E49" s="47"/>
    </row>
    <row r="50" spans="1:5" x14ac:dyDescent="0.25">
      <c r="A50" t="str">
        <f>VLOOKUP(B50, names!A$3:B$2402, 2,)</f>
        <v>First Protective Insurance Co.</v>
      </c>
      <c r="B50" s="44" t="s">
        <v>55</v>
      </c>
      <c r="C50" s="45">
        <v>37596</v>
      </c>
      <c r="D50" s="48">
        <v>13</v>
      </c>
      <c r="E50" s="47">
        <f t="shared" si="0"/>
        <v>2892</v>
      </c>
    </row>
    <row r="51" spans="1:5" x14ac:dyDescent="0.25">
      <c r="A51" t="str">
        <f>VLOOKUP(B51, names!A$3:B$2402, 2,)</f>
        <v>Florida Family Insurance Co.</v>
      </c>
      <c r="B51" s="44" t="s">
        <v>48</v>
      </c>
      <c r="C51" s="45">
        <v>105143</v>
      </c>
      <c r="D51" s="48">
        <v>8</v>
      </c>
      <c r="E51" s="47">
        <f t="shared" si="0"/>
        <v>13142.875</v>
      </c>
    </row>
    <row r="52" spans="1:5" x14ac:dyDescent="0.25">
      <c r="A52" t="str">
        <f>VLOOKUP(B52, names!A$3:B$2402, 2,)</f>
        <v>Florida Farm Bureau Casualty Insurance Co.</v>
      </c>
      <c r="B52" s="44" t="s">
        <v>75</v>
      </c>
      <c r="C52" s="45">
        <v>44849</v>
      </c>
      <c r="D52" s="48">
        <v>3</v>
      </c>
      <c r="E52" s="47">
        <f t="shared" si="0"/>
        <v>14949.666666666666</v>
      </c>
    </row>
    <row r="53" spans="1:5" x14ac:dyDescent="0.25">
      <c r="A53" t="str">
        <f>VLOOKUP(B53, names!A$3:B$2402, 2,)</f>
        <v>Florida Farm Bureau General Insurance Co.</v>
      </c>
      <c r="B53" s="44" t="s">
        <v>76</v>
      </c>
      <c r="C53" s="45">
        <v>42575</v>
      </c>
      <c r="D53" s="48">
        <v>1</v>
      </c>
      <c r="E53" s="47">
        <f t="shared" si="0"/>
        <v>42575</v>
      </c>
    </row>
    <row r="54" spans="1:5" x14ac:dyDescent="0.25">
      <c r="A54" t="str">
        <f>VLOOKUP(B54, names!A$3:B$2402, 2,)</f>
        <v>Florida Peninsula Insurance Co.</v>
      </c>
      <c r="B54" s="44" t="s">
        <v>46</v>
      </c>
      <c r="C54" s="45">
        <v>134660</v>
      </c>
      <c r="D54" s="48">
        <v>68</v>
      </c>
      <c r="E54" s="47">
        <f t="shared" si="0"/>
        <v>1980.2941176470588</v>
      </c>
    </row>
    <row r="55" spans="1:5" x14ac:dyDescent="0.25">
      <c r="A55" t="str">
        <f>VLOOKUP(B55, names!A$3:B$2402, 2,)</f>
        <v>Foremost Insurance Co.</v>
      </c>
      <c r="B55" s="44" t="s">
        <v>79</v>
      </c>
      <c r="C55" s="45">
        <v>32485</v>
      </c>
      <c r="D55" s="48">
        <v>6</v>
      </c>
      <c r="E55" s="47">
        <f t="shared" si="0"/>
        <v>5414.166666666667</v>
      </c>
    </row>
    <row r="56" spans="1:5" x14ac:dyDescent="0.25">
      <c r="A56" t="str">
        <f>VLOOKUP(B56, names!A$3:B$2402, 2,)</f>
        <v>Foremost Property And Casualty Insurance Co.</v>
      </c>
      <c r="B56" s="44" t="s">
        <v>92</v>
      </c>
      <c r="C56" s="45">
        <v>21457</v>
      </c>
      <c r="D56" s="46"/>
      <c r="E56" s="47"/>
    </row>
    <row r="57" spans="1:5" x14ac:dyDescent="0.25">
      <c r="A57" t="str">
        <f>VLOOKUP(B57, names!A$3:B$2402, 2,)</f>
        <v>Great American Alliance Insurance Co.</v>
      </c>
      <c r="B57" s="44" t="s">
        <v>167</v>
      </c>
      <c r="C57" s="45">
        <v>16</v>
      </c>
      <c r="D57" s="46"/>
      <c r="E57" s="47"/>
    </row>
    <row r="58" spans="1:5" x14ac:dyDescent="0.25">
      <c r="A58" t="str">
        <f>VLOOKUP(B58, names!A$3:B$2402, 2,)</f>
        <v>Great American Assurance Co.</v>
      </c>
      <c r="B58" s="44" t="s">
        <v>133</v>
      </c>
      <c r="C58" s="45">
        <v>499</v>
      </c>
      <c r="D58" s="46"/>
      <c r="E58" s="47"/>
    </row>
    <row r="59" spans="1:5" x14ac:dyDescent="0.25">
      <c r="A59" t="str">
        <f>VLOOKUP(B59, names!A$3:B$2402, 2,)</f>
        <v>Great American Insurance Co.</v>
      </c>
      <c r="B59" s="44" t="s">
        <v>131</v>
      </c>
      <c r="C59" s="45">
        <v>710</v>
      </c>
      <c r="D59" s="46"/>
      <c r="E59" s="47"/>
    </row>
    <row r="60" spans="1:5" x14ac:dyDescent="0.25">
      <c r="A60" t="str">
        <f>VLOOKUP(B60, names!A$3:B$2402, 2,)</f>
        <v>Great American Insurance Co. Of New York</v>
      </c>
      <c r="B60" s="44" t="s">
        <v>140</v>
      </c>
      <c r="C60" s="45">
        <v>232</v>
      </c>
      <c r="D60" s="46"/>
      <c r="E60" s="47"/>
    </row>
    <row r="61" spans="1:5" x14ac:dyDescent="0.25">
      <c r="A61" t="str">
        <f>VLOOKUP(B61, names!A$3:B$2402, 2,)</f>
        <v>Great Northern Insurance Co.</v>
      </c>
      <c r="B61" s="44" t="s">
        <v>125</v>
      </c>
      <c r="C61" s="45">
        <v>1045</v>
      </c>
      <c r="D61" s="46"/>
      <c r="E61" s="47"/>
    </row>
    <row r="62" spans="1:5" x14ac:dyDescent="0.25">
      <c r="A62" t="str">
        <f>VLOOKUP(B62, names!A$3:B$2402, 2,)</f>
        <v>Gulfstream Property And Casualty Insurance Co.</v>
      </c>
      <c r="B62" s="44" t="s">
        <v>64</v>
      </c>
      <c r="C62" s="45">
        <v>56449</v>
      </c>
      <c r="D62" s="48">
        <v>16</v>
      </c>
      <c r="E62" s="47">
        <f t="shared" si="0"/>
        <v>3528.0625</v>
      </c>
    </row>
    <row r="63" spans="1:5" x14ac:dyDescent="0.25">
      <c r="A63" t="str">
        <f>VLOOKUP(B63, names!A$3:B$2402, 2,)</f>
        <v>Hanover Insurance Co. (The)</v>
      </c>
      <c r="B63" s="44" t="s">
        <v>147</v>
      </c>
      <c r="C63" s="45">
        <v>85</v>
      </c>
      <c r="D63" s="46"/>
      <c r="E63" s="47"/>
    </row>
    <row r="64" spans="1:5" x14ac:dyDescent="0.25">
      <c r="A64" t="str">
        <f>VLOOKUP(B64, names!A$3:B$2402, 2,)</f>
        <v>Hartford Casualty Insurance Co.</v>
      </c>
      <c r="B64" s="44" t="s">
        <v>143</v>
      </c>
      <c r="C64" s="45">
        <v>248</v>
      </c>
      <c r="D64" s="46"/>
      <c r="E64" s="47"/>
    </row>
    <row r="65" spans="1:5" x14ac:dyDescent="0.25">
      <c r="A65" t="str">
        <f>VLOOKUP(B65, names!A$3:B$2402, 2,)</f>
        <v>Hartford Fire Insurance Co.</v>
      </c>
      <c r="B65" s="44" t="s">
        <v>163</v>
      </c>
      <c r="C65" s="45">
        <v>15</v>
      </c>
      <c r="D65" s="46"/>
      <c r="E65" s="47"/>
    </row>
    <row r="66" spans="1:5" x14ac:dyDescent="0.25">
      <c r="A66" t="str">
        <f>VLOOKUP(B66, names!A$3:B$2402, 2,)</f>
        <v>Hartford Insurance Co. Of The Midwest</v>
      </c>
      <c r="B66" s="44" t="s">
        <v>86</v>
      </c>
      <c r="C66" s="45">
        <v>31481</v>
      </c>
      <c r="D66" s="48">
        <v>15</v>
      </c>
      <c r="E66" s="47">
        <f t="shared" si="0"/>
        <v>2098.7333333333331</v>
      </c>
    </row>
    <row r="67" spans="1:5" x14ac:dyDescent="0.25">
      <c r="A67" t="str">
        <f>VLOOKUP(B67, names!A$3:B$2402, 2,)</f>
        <v>Hartford Underwriters Insurance Co.</v>
      </c>
      <c r="B67" s="44" t="s">
        <v>157</v>
      </c>
      <c r="C67" s="45">
        <v>79</v>
      </c>
      <c r="D67" s="46"/>
      <c r="E67" s="47"/>
    </row>
    <row r="68" spans="1:5" x14ac:dyDescent="0.25">
      <c r="A68" t="str">
        <f>VLOOKUP(B68, names!A$3:B$2402, 2,)</f>
        <v>Heritage Property &amp; Casualty Insurance Co.</v>
      </c>
      <c r="B68" s="44" t="s">
        <v>36</v>
      </c>
      <c r="C68" s="45">
        <v>140903</v>
      </c>
      <c r="D68" s="48">
        <v>24</v>
      </c>
      <c r="E68" s="47">
        <f t="shared" si="0"/>
        <v>5870.958333333333</v>
      </c>
    </row>
    <row r="69" spans="1:5" x14ac:dyDescent="0.25">
      <c r="A69" t="str">
        <f>VLOOKUP(B69, names!A$3:B$2402, 2,)</f>
        <v>Homeowners Choice Property &amp; Casualty Insurance Co.</v>
      </c>
      <c r="B69" s="44" t="s">
        <v>41</v>
      </c>
      <c r="C69" s="45">
        <v>158361</v>
      </c>
      <c r="D69" s="48">
        <v>39</v>
      </c>
      <c r="E69" s="47">
        <f t="shared" si="0"/>
        <v>4060.5384615384614</v>
      </c>
    </row>
    <row r="70" spans="1:5" x14ac:dyDescent="0.25">
      <c r="A70" t="str">
        <f>VLOOKUP(B70, names!A$3:B$2402, 2,)</f>
        <v>Horace Mann Insurance Co.</v>
      </c>
      <c r="B70" s="44" t="s">
        <v>202</v>
      </c>
      <c r="C70" s="45">
        <v>380</v>
      </c>
      <c r="D70" s="48">
        <v>1</v>
      </c>
      <c r="E70" s="47">
        <f t="shared" si="0"/>
        <v>380</v>
      </c>
    </row>
    <row r="71" spans="1:5" x14ac:dyDescent="0.25">
      <c r="A71" t="str">
        <f>VLOOKUP(B71, names!A$3:B$2402, 2,)</f>
        <v>IDS Property Casualty Insurance Co.</v>
      </c>
      <c r="B71" s="44" t="s">
        <v>118</v>
      </c>
      <c r="C71" s="45">
        <v>2293</v>
      </c>
      <c r="D71" s="46"/>
      <c r="E71" s="47"/>
    </row>
    <row r="72" spans="1:5" x14ac:dyDescent="0.25">
      <c r="A72" t="str">
        <f>VLOOKUP(B72, names!A$3:B$2402, 2,)</f>
        <v>Indemnity Insurance Co. Of North America</v>
      </c>
      <c r="B72" s="44" t="s">
        <v>145</v>
      </c>
      <c r="C72" s="45">
        <v>247</v>
      </c>
      <c r="D72" s="46"/>
      <c r="E72" s="47"/>
    </row>
    <row r="73" spans="1:5" x14ac:dyDescent="0.25">
      <c r="A73" t="str">
        <f>VLOOKUP(B73, names!A$3:B$2402, 2,)</f>
        <v>Liberty Mutual Fire Insurance Co.</v>
      </c>
      <c r="B73" s="44" t="s">
        <v>77</v>
      </c>
      <c r="C73" s="45">
        <v>40271</v>
      </c>
      <c r="D73" s="48">
        <v>8</v>
      </c>
      <c r="E73" s="47">
        <f t="shared" ref="E73:E120" si="1">C73/D73</f>
        <v>5033.875</v>
      </c>
    </row>
    <row r="74" spans="1:5" x14ac:dyDescent="0.25">
      <c r="A74" t="str">
        <f>VLOOKUP(B74, names!A$3:B$2402, 2,)</f>
        <v>Markel Insurance Co.</v>
      </c>
      <c r="B74" s="44" t="s">
        <v>164</v>
      </c>
      <c r="C74" s="45">
        <v>32</v>
      </c>
      <c r="D74" s="46"/>
      <c r="E74" s="47"/>
    </row>
    <row r="75" spans="1:5" x14ac:dyDescent="0.25">
      <c r="A75" t="str">
        <f>VLOOKUP(B75, names!A$3:B$2402, 2,)</f>
        <v>Massachusetts Bay Insurance Co.</v>
      </c>
      <c r="B75" s="44" t="s">
        <v>166</v>
      </c>
      <c r="C75" s="45">
        <v>15</v>
      </c>
      <c r="D75" s="46"/>
      <c r="E75" s="47"/>
    </row>
    <row r="76" spans="1:5" x14ac:dyDescent="0.25">
      <c r="A76" t="str">
        <f>VLOOKUP(B76, names!A$3:B$2402, 2,)</f>
        <v>Merastar Insurance Co.</v>
      </c>
      <c r="B76" s="44" t="s">
        <v>127</v>
      </c>
      <c r="C76" s="45">
        <v>1974</v>
      </c>
      <c r="D76" s="46"/>
      <c r="E76" s="47"/>
    </row>
    <row r="77" spans="1:5" x14ac:dyDescent="0.25">
      <c r="A77" t="str">
        <f>VLOOKUP(B77, names!A$3:B$2402, 2,)</f>
        <v>Metropolitan Casualty Insurance Co.</v>
      </c>
      <c r="B77" s="44" t="s">
        <v>99</v>
      </c>
      <c r="C77" s="45">
        <v>10049</v>
      </c>
      <c r="D77" s="48">
        <v>1</v>
      </c>
      <c r="E77" s="47">
        <f t="shared" si="1"/>
        <v>10049</v>
      </c>
    </row>
    <row r="78" spans="1:5" x14ac:dyDescent="0.25">
      <c r="A78" t="str">
        <f>VLOOKUP(B78, names!A$3:B$2402, 2,)</f>
        <v>Modern USA Insurance Co.</v>
      </c>
      <c r="B78" s="44" t="s">
        <v>73</v>
      </c>
      <c r="C78" s="45">
        <v>37750</v>
      </c>
      <c r="D78" s="48">
        <v>6</v>
      </c>
      <c r="E78" s="47">
        <f t="shared" si="1"/>
        <v>6291.666666666667</v>
      </c>
    </row>
    <row r="79" spans="1:5" x14ac:dyDescent="0.25">
      <c r="A79" t="str">
        <f>VLOOKUP(B79, names!A$3:B$2402, 2,)</f>
        <v>Nationwide Insurance Co. Of Florida</v>
      </c>
      <c r="B79" s="44" t="s">
        <v>80</v>
      </c>
      <c r="C79" s="45">
        <v>36095</v>
      </c>
      <c r="D79" s="48">
        <v>8</v>
      </c>
      <c r="E79" s="47">
        <f t="shared" si="1"/>
        <v>4511.875</v>
      </c>
    </row>
    <row r="80" spans="1:5" x14ac:dyDescent="0.25">
      <c r="A80" t="str">
        <f>VLOOKUP(B80, names!A$3:B$2402, 2,)</f>
        <v>New Hampshire Insurance Co.</v>
      </c>
      <c r="B80" s="44" t="s">
        <v>110</v>
      </c>
      <c r="C80" s="45">
        <v>4674</v>
      </c>
      <c r="D80" s="48">
        <v>1</v>
      </c>
      <c r="E80" s="47">
        <f t="shared" si="1"/>
        <v>4674</v>
      </c>
    </row>
    <row r="81" spans="1:5" x14ac:dyDescent="0.25">
      <c r="A81" t="str">
        <f>VLOOKUP(B81, names!A$3:B$2402, 2,)</f>
        <v>Old Dominion Insurance Co.</v>
      </c>
      <c r="B81" s="44" t="s">
        <v>122</v>
      </c>
      <c r="C81" s="45">
        <v>953</v>
      </c>
      <c r="D81" s="46"/>
      <c r="E81" s="47"/>
    </row>
    <row r="82" spans="1:5" x14ac:dyDescent="0.25">
      <c r="A82" t="str">
        <f>VLOOKUP(B82, names!A$3:B$2402, 2,)</f>
        <v>Olympus Insurance Co.</v>
      </c>
      <c r="B82" s="44" t="s">
        <v>52</v>
      </c>
      <c r="C82" s="45">
        <v>70800</v>
      </c>
      <c r="D82" s="48">
        <v>27</v>
      </c>
      <c r="E82" s="47">
        <f t="shared" si="1"/>
        <v>2622.2222222222222</v>
      </c>
    </row>
    <row r="83" spans="1:5" x14ac:dyDescent="0.25">
      <c r="A83" t="str">
        <f>VLOOKUP(B83, names!A$3:B$2402, 2,)</f>
        <v>Omega Insurance Co.</v>
      </c>
      <c r="B83" s="44" t="s">
        <v>72</v>
      </c>
      <c r="C83" s="45">
        <v>41643</v>
      </c>
      <c r="D83" s="48">
        <v>8</v>
      </c>
      <c r="E83" s="47">
        <f t="shared" si="1"/>
        <v>5205.375</v>
      </c>
    </row>
    <row r="84" spans="1:5" x14ac:dyDescent="0.25">
      <c r="A84" t="str">
        <f>VLOOKUP(B84, names!A$3:B$2402, 2,)</f>
        <v>Pacific Indemnity Co.</v>
      </c>
      <c r="B84" s="44" t="s">
        <v>148</v>
      </c>
      <c r="C84" s="45">
        <v>190</v>
      </c>
      <c r="D84" s="46"/>
      <c r="E84" s="47"/>
    </row>
    <row r="85" spans="1:5" x14ac:dyDescent="0.25">
      <c r="A85" t="str">
        <f>VLOOKUP(B85, names!A$3:B$2402, 2,)</f>
        <v>People's Trust Insurance Co.</v>
      </c>
      <c r="B85" s="44" t="s">
        <v>44</v>
      </c>
      <c r="C85" s="45">
        <v>119639</v>
      </c>
      <c r="D85" s="48">
        <v>32</v>
      </c>
      <c r="E85" s="47">
        <f t="shared" si="1"/>
        <v>3738.71875</v>
      </c>
    </row>
    <row r="86" spans="1:5" x14ac:dyDescent="0.25">
      <c r="A86" t="str">
        <f>VLOOKUP(B86, names!A$3:B$2402, 2,)</f>
        <v>Praetorian Insurance Co.</v>
      </c>
      <c r="B86" s="44" t="s">
        <v>96</v>
      </c>
      <c r="C86" s="45">
        <v>2866</v>
      </c>
      <c r="D86" s="46"/>
      <c r="E86" s="47"/>
    </row>
    <row r="87" spans="1:5" x14ac:dyDescent="0.25">
      <c r="A87" t="str">
        <f>VLOOKUP(B87, names!A$3:B$2402, 2,)</f>
        <v>Prepared Insurance Co.</v>
      </c>
      <c r="B87" s="44" t="s">
        <v>82</v>
      </c>
      <c r="C87" s="45">
        <v>20588</v>
      </c>
      <c r="D87" s="48">
        <v>4</v>
      </c>
      <c r="E87" s="47">
        <f t="shared" si="1"/>
        <v>5147</v>
      </c>
    </row>
    <row r="88" spans="1:5" x14ac:dyDescent="0.25">
      <c r="A88" t="str">
        <f>VLOOKUP(B88, names!A$3:B$2402, 2,)</f>
        <v>Privilege Underwriters Reciprocal Exchange</v>
      </c>
      <c r="B88" s="44" t="s">
        <v>103</v>
      </c>
      <c r="C88" s="45">
        <v>5543</v>
      </c>
      <c r="D88" s="46"/>
      <c r="E88" s="47"/>
    </row>
    <row r="89" spans="1:5" x14ac:dyDescent="0.25">
      <c r="A89" t="str">
        <f>VLOOKUP(B89, names!A$3:B$2402, 2,)</f>
        <v>Safe Harbor Insurance Co.</v>
      </c>
      <c r="B89" s="44" t="s">
        <v>57</v>
      </c>
      <c r="C89" s="45">
        <v>59133</v>
      </c>
      <c r="D89" s="48">
        <v>13</v>
      </c>
      <c r="E89" s="47">
        <f t="shared" si="1"/>
        <v>4548.6923076923076</v>
      </c>
    </row>
    <row r="90" spans="1:5" x14ac:dyDescent="0.25">
      <c r="A90" t="e">
        <f>VLOOKUP(B90, names!A$3:B$2402, 2,)</f>
        <v>#N/A</v>
      </c>
      <c r="B90" s="44" t="s">
        <v>3553</v>
      </c>
      <c r="C90" s="45">
        <v>31068</v>
      </c>
      <c r="D90" s="46"/>
      <c r="E90" s="47"/>
    </row>
    <row r="91" spans="1:5" x14ac:dyDescent="0.25">
      <c r="A91">
        <f>VLOOKUP(B91, names!A$3:B$2402, 2,)</f>
        <v>0</v>
      </c>
      <c r="B91" s="44" t="s">
        <v>3549</v>
      </c>
      <c r="C91" s="45">
        <v>30968</v>
      </c>
      <c r="D91" s="48">
        <v>3</v>
      </c>
      <c r="E91" s="47">
        <f t="shared" si="1"/>
        <v>10322.666666666666</v>
      </c>
    </row>
    <row r="92" spans="1:5" x14ac:dyDescent="0.25">
      <c r="A92" t="str">
        <f>VLOOKUP(B92, names!A$3:B$2402, 2,)</f>
        <v>Sawgrass Mutual Insurance Co.</v>
      </c>
      <c r="B92" s="44" t="s">
        <v>85</v>
      </c>
      <c r="C92" s="45">
        <v>25798</v>
      </c>
      <c r="D92" s="48">
        <v>14</v>
      </c>
      <c r="E92" s="47">
        <f t="shared" si="1"/>
        <v>1842.7142857142858</v>
      </c>
    </row>
    <row r="93" spans="1:5" x14ac:dyDescent="0.25">
      <c r="A93" t="str">
        <f>VLOOKUP(B93, names!A$3:B$2402, 2,)</f>
        <v>Security First Insurance Co.</v>
      </c>
      <c r="B93" s="44" t="s">
        <v>35</v>
      </c>
      <c r="C93" s="45">
        <v>176087</v>
      </c>
      <c r="D93" s="48">
        <v>87</v>
      </c>
      <c r="E93" s="47">
        <f t="shared" si="1"/>
        <v>2023.9885057471265</v>
      </c>
    </row>
    <row r="94" spans="1:5" x14ac:dyDescent="0.25">
      <c r="A94" t="str">
        <f>VLOOKUP(B94, names!A$3:B$2402, 2,)</f>
        <v>Southern Fidelity Insurance Co.</v>
      </c>
      <c r="B94" s="44" t="s">
        <v>58</v>
      </c>
      <c r="C94" s="45">
        <v>72059</v>
      </c>
      <c r="D94" s="48">
        <v>22</v>
      </c>
      <c r="E94" s="47">
        <f t="shared" si="1"/>
        <v>3275.409090909091</v>
      </c>
    </row>
    <row r="95" spans="1:5" x14ac:dyDescent="0.25">
      <c r="A95" t="str">
        <f>VLOOKUP(B95, names!A$3:B$2402, 2,)</f>
        <v>Southern Fidelity Property &amp; Casualty</v>
      </c>
      <c r="B95" s="44" t="s">
        <v>62</v>
      </c>
      <c r="C95" s="45">
        <v>75824</v>
      </c>
      <c r="D95" s="48">
        <v>11</v>
      </c>
      <c r="E95" s="47">
        <f t="shared" si="1"/>
        <v>6893.090909090909</v>
      </c>
    </row>
    <row r="96" spans="1:5" x14ac:dyDescent="0.25">
      <c r="A96" t="str">
        <f>VLOOKUP(B96, names!A$3:B$2402, 2,)</f>
        <v>Southern Oak Insurance Co.</v>
      </c>
      <c r="B96" s="44" t="s">
        <v>65</v>
      </c>
      <c r="C96" s="45">
        <v>62726</v>
      </c>
      <c r="D96" s="48">
        <v>14</v>
      </c>
      <c r="E96" s="47">
        <f t="shared" si="1"/>
        <v>4480.4285714285716</v>
      </c>
    </row>
    <row r="97" spans="1:5" x14ac:dyDescent="0.25">
      <c r="A97" t="str">
        <f>VLOOKUP(B97, names!A$3:B$2402, 2,)</f>
        <v>Southern-Owners Insurance Co.</v>
      </c>
      <c r="B97" s="44" t="s">
        <v>101</v>
      </c>
      <c r="C97" s="45">
        <v>8558</v>
      </c>
      <c r="D97" s="48">
        <v>2</v>
      </c>
      <c r="E97" s="47">
        <f t="shared" si="1"/>
        <v>4279</v>
      </c>
    </row>
    <row r="98" spans="1:5" x14ac:dyDescent="0.25">
      <c r="A98" t="str">
        <f>VLOOKUP(B98, names!A$3:B$2402, 2,)</f>
        <v>St. Johns Insurance Co.</v>
      </c>
      <c r="B98" s="44" t="s">
        <v>40</v>
      </c>
      <c r="C98" s="45">
        <v>170467</v>
      </c>
      <c r="D98" s="48">
        <v>42</v>
      </c>
      <c r="E98" s="47">
        <f t="shared" si="1"/>
        <v>4058.7380952380954</v>
      </c>
    </row>
    <row r="99" spans="1:5" x14ac:dyDescent="0.25">
      <c r="A99" t="e">
        <f>VLOOKUP(B99, names!A$3:B$2402, 2,)</f>
        <v>#N/A</v>
      </c>
      <c r="B99" s="44" t="s">
        <v>402</v>
      </c>
      <c r="C99" s="45">
        <v>0</v>
      </c>
      <c r="D99" s="48">
        <v>1</v>
      </c>
      <c r="E99" s="47">
        <f t="shared" si="1"/>
        <v>0</v>
      </c>
    </row>
    <row r="100" spans="1:5" x14ac:dyDescent="0.25">
      <c r="A100" t="str">
        <f>VLOOKUP(B100, names!A$3:B$2402, 2,)</f>
        <v>Stillwater Property And Casualty Insurance Co.</v>
      </c>
      <c r="B100" s="44" t="s">
        <v>100</v>
      </c>
      <c r="C100" s="45">
        <v>10418</v>
      </c>
      <c r="D100" s="46"/>
      <c r="E100" s="47"/>
    </row>
    <row r="101" spans="1:5" x14ac:dyDescent="0.25">
      <c r="A101" t="e">
        <f>VLOOKUP(B101, names!A$3:B$2402, 2,)</f>
        <v>#N/A</v>
      </c>
      <c r="B101" s="44" t="s">
        <v>400</v>
      </c>
      <c r="C101" s="45">
        <v>36321</v>
      </c>
      <c r="D101" s="48">
        <v>12</v>
      </c>
      <c r="E101" s="47">
        <f t="shared" si="1"/>
        <v>3026.75</v>
      </c>
    </row>
    <row r="102" spans="1:5" x14ac:dyDescent="0.25">
      <c r="A102" t="str">
        <f>VLOOKUP(B102, names!A$3:B$2402, 2,)</f>
        <v>Teachers Insurance Co.</v>
      </c>
      <c r="B102" s="44" t="s">
        <v>137</v>
      </c>
      <c r="C102" s="45">
        <v>4411</v>
      </c>
      <c r="D102" s="48">
        <v>1</v>
      </c>
      <c r="E102" s="47">
        <f t="shared" si="1"/>
        <v>4411</v>
      </c>
    </row>
    <row r="103" spans="1:5" x14ac:dyDescent="0.25">
      <c r="A103" t="str">
        <f>VLOOKUP(B103, names!A$3:B$2402, 2,)</f>
        <v xml:space="preserve">Tower Hill Preferred Insurance Co. </v>
      </c>
      <c r="B103" s="44" t="s">
        <v>54</v>
      </c>
      <c r="C103" s="45">
        <v>71246</v>
      </c>
      <c r="D103" s="48">
        <v>16</v>
      </c>
      <c r="E103" s="47">
        <f t="shared" si="1"/>
        <v>4452.875</v>
      </c>
    </row>
    <row r="104" spans="1:5" x14ac:dyDescent="0.25">
      <c r="A104" t="str">
        <f>VLOOKUP(B104, names!A$3:B$2402, 2,)</f>
        <v>Tower Hill Prime Insurance Co.</v>
      </c>
      <c r="B104" s="44" t="s">
        <v>43</v>
      </c>
      <c r="C104" s="45">
        <v>135202</v>
      </c>
      <c r="D104" s="48">
        <v>28</v>
      </c>
      <c r="E104" s="47">
        <f t="shared" si="1"/>
        <v>4828.6428571428569</v>
      </c>
    </row>
    <row r="105" spans="1:5" x14ac:dyDescent="0.25">
      <c r="A105" t="str">
        <f>VLOOKUP(B105, names!A$3:B$2402, 2,)</f>
        <v>Tower Hill Select Insurance Co.</v>
      </c>
      <c r="B105" s="44" t="s">
        <v>63</v>
      </c>
      <c r="C105" s="45">
        <v>62479</v>
      </c>
      <c r="D105" s="48">
        <v>23</v>
      </c>
      <c r="E105" s="47">
        <f t="shared" si="1"/>
        <v>2716.478260869565</v>
      </c>
    </row>
    <row r="106" spans="1:5" x14ac:dyDescent="0.25">
      <c r="A106" t="str">
        <f>VLOOKUP(B106, names!A$3:B$2402, 2,)</f>
        <v>Tower Hill Signature Insurance Co.</v>
      </c>
      <c r="B106" s="44" t="s">
        <v>51</v>
      </c>
      <c r="C106" s="45">
        <v>99946</v>
      </c>
      <c r="D106" s="48">
        <v>20</v>
      </c>
      <c r="E106" s="47">
        <f t="shared" si="1"/>
        <v>4997.3</v>
      </c>
    </row>
    <row r="107" spans="1:5" x14ac:dyDescent="0.25">
      <c r="A107" t="str">
        <f>VLOOKUP(B107, names!A$3:B$2402, 2,)</f>
        <v>Travelers Indemnity Co.</v>
      </c>
      <c r="B107" s="44" t="s">
        <v>152</v>
      </c>
      <c r="C107" s="45">
        <v>93</v>
      </c>
      <c r="D107" s="46"/>
      <c r="E107" s="47"/>
    </row>
    <row r="108" spans="1:5" x14ac:dyDescent="0.25">
      <c r="A108" t="str">
        <f>VLOOKUP(B108, names!A$3:B$2402, 2,)</f>
        <v>Travelers Indemnity Co. Of America</v>
      </c>
      <c r="B108" s="44" t="s">
        <v>123</v>
      </c>
      <c r="C108" s="45">
        <v>1645</v>
      </c>
      <c r="D108" s="46"/>
      <c r="E108" s="47"/>
    </row>
    <row r="109" spans="1:5" x14ac:dyDescent="0.25">
      <c r="A109" t="str">
        <f>VLOOKUP(B109, names!A$3:B$2402, 2,)</f>
        <v>Travelers Indemnity Co. Of Connecticut</v>
      </c>
      <c r="B109" s="44" t="s">
        <v>156</v>
      </c>
      <c r="C109" s="45">
        <v>89</v>
      </c>
      <c r="D109" s="46"/>
      <c r="E109" s="47"/>
    </row>
    <row r="110" spans="1:5" x14ac:dyDescent="0.25">
      <c r="A110" t="str">
        <f>VLOOKUP(B110, names!A$3:B$2402, 2,)</f>
        <v>Twin City Fire Insurance Co.</v>
      </c>
      <c r="B110" s="44" t="s">
        <v>184</v>
      </c>
      <c r="C110" s="45">
        <v>4</v>
      </c>
      <c r="D110" s="46"/>
      <c r="E110" s="47"/>
    </row>
    <row r="111" spans="1:5" x14ac:dyDescent="0.25">
      <c r="A111" t="str">
        <f>VLOOKUP(B111, names!A$3:B$2402, 2,)</f>
        <v>United Casualty Insurance Co. Of America</v>
      </c>
      <c r="B111" s="44" t="s">
        <v>95</v>
      </c>
      <c r="C111" s="45">
        <v>15749</v>
      </c>
      <c r="D111" s="48">
        <v>1</v>
      </c>
      <c r="E111" s="47">
        <f t="shared" si="1"/>
        <v>15749</v>
      </c>
    </row>
    <row r="112" spans="1:5" x14ac:dyDescent="0.25">
      <c r="A112" t="str">
        <f>VLOOKUP(B112, names!A$3:B$2402, 2,)</f>
        <v>United Fire And Casualty Co.</v>
      </c>
      <c r="B112" s="44" t="s">
        <v>130</v>
      </c>
      <c r="C112" s="45">
        <v>870</v>
      </c>
      <c r="D112" s="46"/>
      <c r="E112" s="47"/>
    </row>
    <row r="113" spans="1:5" x14ac:dyDescent="0.25">
      <c r="A113" t="str">
        <f>VLOOKUP(B113, names!A$3:B$2402, 2,)</f>
        <v>United Property &amp; Casualty Insurance Co.</v>
      </c>
      <c r="B113" s="44" t="s">
        <v>39</v>
      </c>
      <c r="C113" s="45">
        <v>160853</v>
      </c>
      <c r="D113" s="48">
        <v>29</v>
      </c>
      <c r="E113" s="47">
        <f t="shared" si="1"/>
        <v>5546.6551724137935</v>
      </c>
    </row>
    <row r="114" spans="1:5" x14ac:dyDescent="0.25">
      <c r="A114" t="str">
        <f>VLOOKUP(B114, names!A$3:B$2402, 2,)</f>
        <v>United Services Automobile Association</v>
      </c>
      <c r="B114" s="44" t="s">
        <v>45</v>
      </c>
      <c r="C114" s="45">
        <v>126802</v>
      </c>
      <c r="D114" s="48">
        <v>6</v>
      </c>
      <c r="E114" s="47">
        <f t="shared" si="1"/>
        <v>21133.666666666668</v>
      </c>
    </row>
    <row r="115" spans="1:5" x14ac:dyDescent="0.25">
      <c r="A115" t="str">
        <f>VLOOKUP(B115, names!A$3:B$2402, 2,)</f>
        <v>Universal Insurance Co. Of North America</v>
      </c>
      <c r="B115" s="44" t="s">
        <v>70</v>
      </c>
      <c r="C115" s="45">
        <v>55899</v>
      </c>
      <c r="D115" s="48">
        <v>13</v>
      </c>
      <c r="E115" s="47">
        <f t="shared" si="1"/>
        <v>4299.9230769230771</v>
      </c>
    </row>
    <row r="116" spans="1:5" x14ac:dyDescent="0.25">
      <c r="A116" t="str">
        <f>VLOOKUP(B116, names!A$3:B$2402, 2,)</f>
        <v>Universal Property &amp; Casualty Insurance Co.</v>
      </c>
      <c r="B116" s="44" t="s">
        <v>34</v>
      </c>
      <c r="C116" s="45">
        <v>491174</v>
      </c>
      <c r="D116" s="48">
        <v>127</v>
      </c>
      <c r="E116" s="47">
        <f t="shared" si="1"/>
        <v>3867.5118110236222</v>
      </c>
    </row>
    <row r="117" spans="1:5" x14ac:dyDescent="0.25">
      <c r="A117" t="str">
        <f>VLOOKUP(B117, names!A$3:B$2402, 2,)</f>
        <v>USAA Casualty Insurance Co.</v>
      </c>
      <c r="B117" s="44" t="s">
        <v>67</v>
      </c>
      <c r="C117" s="45">
        <v>53956</v>
      </c>
      <c r="D117" s="48">
        <v>9</v>
      </c>
      <c r="E117" s="47">
        <f t="shared" si="1"/>
        <v>5995.1111111111113</v>
      </c>
    </row>
    <row r="118" spans="1:5" x14ac:dyDescent="0.25">
      <c r="A118" t="str">
        <f>VLOOKUP(B118, names!A$3:B$2402, 2,)</f>
        <v>USAA General Indemnity Co.</v>
      </c>
      <c r="B118" s="44" t="s">
        <v>94</v>
      </c>
      <c r="C118" s="45">
        <v>8086</v>
      </c>
      <c r="D118" s="48">
        <v>1</v>
      </c>
      <c r="E118" s="47">
        <f t="shared" si="1"/>
        <v>8086</v>
      </c>
    </row>
    <row r="119" spans="1:5" x14ac:dyDescent="0.25">
      <c r="A119" t="str">
        <f>VLOOKUP(B119, names!A$3:B$2402, 2,)</f>
        <v>Vigilant Insurance Co.</v>
      </c>
      <c r="B119" s="44" t="s">
        <v>158</v>
      </c>
      <c r="C119" s="45">
        <v>84</v>
      </c>
      <c r="D119" s="46"/>
      <c r="E119" s="47"/>
    </row>
    <row r="120" spans="1:5" x14ac:dyDescent="0.25">
      <c r="A120" t="str">
        <f>VLOOKUP(B120, names!A$3:B$2402, 2,)</f>
        <v>Weston Insurance Co.</v>
      </c>
      <c r="B120" s="44" t="s">
        <v>87</v>
      </c>
      <c r="C120" s="45">
        <v>14909</v>
      </c>
      <c r="D120" s="48">
        <v>2</v>
      </c>
      <c r="E120" s="47">
        <f t="shared" si="1"/>
        <v>7454.5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"/>
    </sheetView>
  </sheetViews>
  <sheetFormatPr defaultRowHeight="15" x14ac:dyDescent="0.25"/>
  <cols>
    <col min="1" max="1" width="30.85546875" customWidth="1"/>
  </cols>
  <sheetData>
    <row r="1" spans="1:5" ht="63" x14ac:dyDescent="0.25">
      <c r="B1" s="34" t="s">
        <v>3540</v>
      </c>
      <c r="C1" s="35" t="s">
        <v>3541</v>
      </c>
      <c r="D1" s="36" t="s">
        <v>3542</v>
      </c>
      <c r="E1" s="37" t="s">
        <v>3543</v>
      </c>
    </row>
    <row r="2" spans="1:5" x14ac:dyDescent="0.25">
      <c r="A2">
        <f>VLOOKUP(B2, names!A$3:B$2402, 2,)</f>
        <v>0</v>
      </c>
      <c r="B2" s="38" t="s">
        <v>3544</v>
      </c>
      <c r="C2" s="39">
        <v>3696</v>
      </c>
      <c r="D2" s="40">
        <v>1</v>
      </c>
      <c r="E2" s="41">
        <f>C2/D2</f>
        <v>3696</v>
      </c>
    </row>
    <row r="3" spans="1:5" x14ac:dyDescent="0.25">
      <c r="A3" t="str">
        <f>VLOOKUP(B3, names!A$3:B$2402, 2,)</f>
        <v>Ace Insurance Co. Of The Midwest</v>
      </c>
      <c r="B3" s="38" t="s">
        <v>114</v>
      </c>
      <c r="C3" s="39">
        <v>2346</v>
      </c>
      <c r="D3" s="40">
        <v>0</v>
      </c>
      <c r="E3" s="41">
        <v>0</v>
      </c>
    </row>
    <row r="4" spans="1:5" x14ac:dyDescent="0.25">
      <c r="A4" t="str">
        <f>VLOOKUP(B4, names!A$3:B$2402, 2,)</f>
        <v>Addison Insurance Co.</v>
      </c>
      <c r="B4" s="38" t="s">
        <v>136</v>
      </c>
      <c r="C4" s="39">
        <v>540</v>
      </c>
      <c r="D4" s="40">
        <v>2</v>
      </c>
      <c r="E4" s="41">
        <f t="shared" ref="E4:E67" si="0">C4/D4</f>
        <v>270</v>
      </c>
    </row>
    <row r="5" spans="1:5" x14ac:dyDescent="0.25">
      <c r="A5" t="str">
        <f>VLOOKUP(B5, names!A$3:B$2402, 2,)</f>
        <v>Aegis Security Insurance Co.</v>
      </c>
      <c r="B5" s="38" t="s">
        <v>129</v>
      </c>
      <c r="C5" s="39">
        <v>859</v>
      </c>
      <c r="D5" s="40">
        <v>0</v>
      </c>
      <c r="E5" s="41">
        <v>0</v>
      </c>
    </row>
    <row r="6" spans="1:5" x14ac:dyDescent="0.25">
      <c r="A6" t="str">
        <f>VLOOKUP(B6, names!A$3:B$2402, 2,)</f>
        <v>AIG Property Casualty Co.</v>
      </c>
      <c r="B6" s="38" t="s">
        <v>97</v>
      </c>
      <c r="C6" s="39">
        <v>13521</v>
      </c>
      <c r="D6" s="40">
        <v>4</v>
      </c>
      <c r="E6" s="41">
        <f t="shared" si="0"/>
        <v>3380.25</v>
      </c>
    </row>
    <row r="7" spans="1:5" x14ac:dyDescent="0.25">
      <c r="A7" t="str">
        <f>VLOOKUP(B7, names!A$3:B$2402, 2,)</f>
        <v>American Automobile Insurance Co.</v>
      </c>
      <c r="B7" s="38" t="s">
        <v>113</v>
      </c>
      <c r="C7" s="39">
        <v>2716</v>
      </c>
      <c r="D7" s="40">
        <v>0</v>
      </c>
      <c r="E7" s="41">
        <v>0</v>
      </c>
    </row>
    <row r="8" spans="1:5" x14ac:dyDescent="0.25">
      <c r="A8" t="str">
        <f>VLOOKUP(B8, names!A$3:B$2402, 2,)</f>
        <v>American Bankers Insurance Co. Of Florida</v>
      </c>
      <c r="B8" s="38" t="s">
        <v>42</v>
      </c>
      <c r="C8" s="39">
        <v>124003</v>
      </c>
      <c r="D8" s="40">
        <v>34</v>
      </c>
      <c r="E8" s="41">
        <f t="shared" si="0"/>
        <v>3647.1470588235293</v>
      </c>
    </row>
    <row r="9" spans="1:5" x14ac:dyDescent="0.25">
      <c r="A9" t="str">
        <f>VLOOKUP(B9, names!A$3:B$2402, 2,)</f>
        <v>American Home Assurance Co.</v>
      </c>
      <c r="B9" s="38" t="s">
        <v>128</v>
      </c>
      <c r="C9" s="39">
        <v>1003</v>
      </c>
      <c r="D9" s="40">
        <v>2</v>
      </c>
      <c r="E9" s="41">
        <f t="shared" si="0"/>
        <v>501.5</v>
      </c>
    </row>
    <row r="10" spans="1:5" x14ac:dyDescent="0.25">
      <c r="A10" t="str">
        <f>VLOOKUP(B10, names!A$3:B$2402, 2,)</f>
        <v>American Integrity Insurance Co. Of Florida</v>
      </c>
      <c r="B10" s="38" t="s">
        <v>38</v>
      </c>
      <c r="C10" s="39">
        <v>179879</v>
      </c>
      <c r="D10" s="40">
        <v>198</v>
      </c>
      <c r="E10" s="41">
        <f t="shared" si="0"/>
        <v>908.47979797979804</v>
      </c>
    </row>
    <row r="11" spans="1:5" x14ac:dyDescent="0.25">
      <c r="A11" t="e">
        <f>VLOOKUP(B11, names!A$3:B$2402, 2,)</f>
        <v>#N/A</v>
      </c>
      <c r="B11" s="38" t="s">
        <v>3545</v>
      </c>
      <c r="C11" s="39">
        <v>47856</v>
      </c>
      <c r="D11" s="40">
        <v>7</v>
      </c>
      <c r="E11" s="41">
        <f t="shared" si="0"/>
        <v>6836.5714285714284</v>
      </c>
    </row>
    <row r="12" spans="1:5" x14ac:dyDescent="0.25">
      <c r="A12" t="str">
        <f>VLOOKUP(B12, names!A$3:B$2402, 2,)</f>
        <v>American Platinum Property And Casualty Insurance Co.</v>
      </c>
      <c r="B12" s="38" t="s">
        <v>132</v>
      </c>
      <c r="C12" s="39">
        <v>822</v>
      </c>
      <c r="D12" s="40">
        <v>1</v>
      </c>
      <c r="E12" s="41">
        <f t="shared" si="0"/>
        <v>822</v>
      </c>
    </row>
    <row r="13" spans="1:5" x14ac:dyDescent="0.25">
      <c r="A13" t="str">
        <f>VLOOKUP(B13, names!A$3:B$2402, 2,)</f>
        <v>American Reliable Insurance Co.</v>
      </c>
      <c r="B13" s="38" t="s">
        <v>102</v>
      </c>
      <c r="C13" s="39">
        <v>6212</v>
      </c>
      <c r="D13" s="40">
        <v>5</v>
      </c>
      <c r="E13" s="41">
        <f t="shared" si="0"/>
        <v>1242.4000000000001</v>
      </c>
    </row>
    <row r="14" spans="1:5" x14ac:dyDescent="0.25">
      <c r="A14" t="str">
        <f>VLOOKUP(B14, names!A$3:B$2402, 2,)</f>
        <v>American Security Insurance Co.</v>
      </c>
      <c r="B14" s="38" t="s">
        <v>172</v>
      </c>
      <c r="C14" s="39">
        <v>14</v>
      </c>
      <c r="D14" s="40">
        <v>4</v>
      </c>
      <c r="E14" s="41">
        <f t="shared" si="0"/>
        <v>3.5</v>
      </c>
    </row>
    <row r="15" spans="1:5" x14ac:dyDescent="0.25">
      <c r="A15" t="str">
        <f>VLOOKUP(B15, names!A$3:B$2402, 2,)</f>
        <v>American Southern Home Insurance Co.</v>
      </c>
      <c r="B15" s="38" t="s">
        <v>105</v>
      </c>
      <c r="C15" s="39">
        <v>9699</v>
      </c>
      <c r="D15" s="40">
        <v>10</v>
      </c>
      <c r="E15" s="41">
        <f t="shared" si="0"/>
        <v>969.9</v>
      </c>
    </row>
    <row r="16" spans="1:5" x14ac:dyDescent="0.25">
      <c r="A16" t="str">
        <f>VLOOKUP(B16, names!A$3:B$2402, 2,)</f>
        <v>American Strategic Insurance Corp.</v>
      </c>
      <c r="B16" s="38" t="s">
        <v>61</v>
      </c>
      <c r="C16" s="39">
        <v>62199</v>
      </c>
      <c r="D16" s="40">
        <v>41</v>
      </c>
      <c r="E16" s="41">
        <f t="shared" si="0"/>
        <v>1517.0487804878048</v>
      </c>
    </row>
    <row r="17" spans="1:5" x14ac:dyDescent="0.25">
      <c r="A17" t="str">
        <f>VLOOKUP(B17, names!A$3:B$2402, 2,)</f>
        <v>American Traditions Insurance Co.</v>
      </c>
      <c r="B17" s="38" t="s">
        <v>68</v>
      </c>
      <c r="C17" s="39">
        <v>49376</v>
      </c>
      <c r="D17" s="40">
        <v>68</v>
      </c>
      <c r="E17" s="41">
        <f t="shared" si="0"/>
        <v>726.11764705882354</v>
      </c>
    </row>
    <row r="18" spans="1:5" x14ac:dyDescent="0.25">
      <c r="A18" t="str">
        <f>VLOOKUP(B18, names!A$3:B$2402, 2,)</f>
        <v>Amica Mutual Insurance Co.</v>
      </c>
      <c r="B18" s="38" t="s">
        <v>89</v>
      </c>
      <c r="C18" s="39">
        <v>22009</v>
      </c>
      <c r="D18" s="40">
        <v>12</v>
      </c>
      <c r="E18" s="41">
        <f t="shared" si="0"/>
        <v>1834.0833333333333</v>
      </c>
    </row>
    <row r="19" spans="1:5" x14ac:dyDescent="0.25">
      <c r="A19" t="str">
        <f>VLOOKUP(B19, names!A$3:B$2402, 2,)</f>
        <v>Ark Royal Insurance Co.</v>
      </c>
      <c r="B19" s="38" t="s">
        <v>50</v>
      </c>
      <c r="C19" s="39">
        <v>88156</v>
      </c>
      <c r="D19" s="40">
        <v>32</v>
      </c>
      <c r="E19" s="41">
        <f t="shared" si="0"/>
        <v>2754.875</v>
      </c>
    </row>
    <row r="20" spans="1:5" x14ac:dyDescent="0.25">
      <c r="A20" t="str">
        <f>VLOOKUP(B20, names!A$3:B$2402, 2,)</f>
        <v>Armed Forces Insurance Exchange</v>
      </c>
      <c r="B20" s="38" t="s">
        <v>111</v>
      </c>
      <c r="C20" s="39">
        <v>4065</v>
      </c>
      <c r="D20" s="40">
        <v>2</v>
      </c>
      <c r="E20" s="41">
        <f t="shared" si="0"/>
        <v>2032.5</v>
      </c>
    </row>
    <row r="21" spans="1:5" x14ac:dyDescent="0.25">
      <c r="A21" t="str">
        <f>VLOOKUP(B21, names!A$3:B$2402, 2,)</f>
        <v>ASI Assurance Corp.</v>
      </c>
      <c r="B21" s="38" t="s">
        <v>56</v>
      </c>
      <c r="C21" s="39">
        <v>87205</v>
      </c>
      <c r="D21" s="40">
        <v>50</v>
      </c>
      <c r="E21" s="41">
        <f t="shared" si="0"/>
        <v>1744.1</v>
      </c>
    </row>
    <row r="22" spans="1:5" x14ac:dyDescent="0.25">
      <c r="A22" t="str">
        <f>VLOOKUP(B22, names!A$3:B$2402, 2,)</f>
        <v>ASI Preferred Insurance Corp.</v>
      </c>
      <c r="B22" s="38" t="s">
        <v>47</v>
      </c>
      <c r="C22" s="39">
        <v>99265</v>
      </c>
      <c r="D22" s="40">
        <v>24</v>
      </c>
      <c r="E22" s="41">
        <f t="shared" si="0"/>
        <v>4136.041666666667</v>
      </c>
    </row>
    <row r="23" spans="1:5" x14ac:dyDescent="0.25">
      <c r="A23" t="str">
        <f>VLOOKUP(B23, names!A$3:B$2402, 2,)</f>
        <v>Associated Indemnity Corp.</v>
      </c>
      <c r="B23" s="38" t="s">
        <v>141</v>
      </c>
      <c r="C23" s="39">
        <v>298</v>
      </c>
      <c r="D23" s="40">
        <v>0</v>
      </c>
      <c r="E23" s="41">
        <v>0</v>
      </c>
    </row>
    <row r="24" spans="1:5" x14ac:dyDescent="0.25">
      <c r="A24" t="str">
        <f>VLOOKUP(B24, names!A$3:B$2402, 2,)</f>
        <v>Auto Club Insurance Co. Of Florida</v>
      </c>
      <c r="B24" s="38" t="s">
        <v>60</v>
      </c>
      <c r="C24" s="39">
        <v>58120</v>
      </c>
      <c r="D24" s="40">
        <v>18</v>
      </c>
      <c r="E24" s="41">
        <f t="shared" si="0"/>
        <v>3228.8888888888887</v>
      </c>
    </row>
    <row r="25" spans="1:5" x14ac:dyDescent="0.25">
      <c r="A25" t="str">
        <f>VLOOKUP(B25, names!A$3:B$2402, 2,)</f>
        <v>Auto-Owners Insurance Co.</v>
      </c>
      <c r="B25" s="38" t="s">
        <v>116</v>
      </c>
      <c r="C25" s="39">
        <v>2644</v>
      </c>
      <c r="D25" s="40">
        <v>1</v>
      </c>
      <c r="E25" s="41">
        <f t="shared" si="0"/>
        <v>2644</v>
      </c>
    </row>
    <row r="26" spans="1:5" x14ac:dyDescent="0.25">
      <c r="A26" t="str">
        <f>VLOOKUP(B26, names!A$3:B$2402, 2,)</f>
        <v>Avatar Property &amp; Casualty Insurance Co.</v>
      </c>
      <c r="B26" s="38" t="s">
        <v>91</v>
      </c>
      <c r="C26" s="39">
        <v>7019</v>
      </c>
      <c r="D26" s="40">
        <v>19</v>
      </c>
      <c r="E26" s="41">
        <f t="shared" si="0"/>
        <v>369.42105263157896</v>
      </c>
    </row>
    <row r="27" spans="1:5" x14ac:dyDescent="0.25">
      <c r="A27" t="e">
        <f>VLOOKUP(B27, names!A$3:B$2402, 2,)</f>
        <v>#N/A</v>
      </c>
      <c r="B27" s="38" t="s">
        <v>3546</v>
      </c>
      <c r="C27" s="39">
        <v>41991</v>
      </c>
      <c r="D27" s="40">
        <v>70</v>
      </c>
      <c r="E27" s="41">
        <f t="shared" si="0"/>
        <v>599.87142857142862</v>
      </c>
    </row>
    <row r="28" spans="1:5" x14ac:dyDescent="0.25">
      <c r="A28" t="str">
        <f>VLOOKUP(B28, names!A$3:B$2402, 2,)</f>
        <v>Castle Key Indemnity Co.</v>
      </c>
      <c r="B28" s="38" t="s">
        <v>49</v>
      </c>
      <c r="C28" s="39">
        <v>107634</v>
      </c>
      <c r="D28" s="40">
        <v>76</v>
      </c>
      <c r="E28" s="41">
        <f t="shared" si="0"/>
        <v>1416.2368421052631</v>
      </c>
    </row>
    <row r="29" spans="1:5" x14ac:dyDescent="0.25">
      <c r="A29" t="str">
        <f>VLOOKUP(B29, names!A$3:B$2402, 2,)</f>
        <v>Castle Key Insurance Co.</v>
      </c>
      <c r="B29" s="38" t="s">
        <v>53</v>
      </c>
      <c r="C29" s="39">
        <v>98016</v>
      </c>
      <c r="D29" s="40">
        <v>199</v>
      </c>
      <c r="E29" s="41">
        <f t="shared" si="0"/>
        <v>492.5427135678392</v>
      </c>
    </row>
    <row r="30" spans="1:5" x14ac:dyDescent="0.25">
      <c r="A30" t="str">
        <f>VLOOKUP(B30, names!A$3:B$2402, 2,)</f>
        <v>Century-National Insurance Co.</v>
      </c>
      <c r="B30" s="38" t="s">
        <v>189</v>
      </c>
      <c r="C30" s="39">
        <v>4</v>
      </c>
      <c r="D30" s="40">
        <v>0</v>
      </c>
      <c r="E30" s="41">
        <v>0</v>
      </c>
    </row>
    <row r="31" spans="1:5" x14ac:dyDescent="0.25">
      <c r="A31" t="str">
        <f>VLOOKUP(B31, names!A$3:B$2402, 2,)</f>
        <v>Charter Oak Fire Insurance Co.</v>
      </c>
      <c r="B31" s="38" t="s">
        <v>149</v>
      </c>
      <c r="C31" s="39">
        <v>119</v>
      </c>
      <c r="D31" s="40">
        <v>0</v>
      </c>
      <c r="E31" s="41">
        <v>0</v>
      </c>
    </row>
    <row r="32" spans="1:5" x14ac:dyDescent="0.25">
      <c r="A32" t="str">
        <f>VLOOKUP(B32, names!A$3:B$2402, 2,)</f>
        <v>Cincinnati Insurance Co.</v>
      </c>
      <c r="B32" s="38" t="s">
        <v>124</v>
      </c>
      <c r="C32" s="39">
        <v>6124</v>
      </c>
      <c r="D32" s="40">
        <v>2</v>
      </c>
      <c r="E32" s="41">
        <f t="shared" si="0"/>
        <v>3062</v>
      </c>
    </row>
    <row r="33" spans="1:5" x14ac:dyDescent="0.25">
      <c r="A33" t="str">
        <f>VLOOKUP(B33, names!A$3:B$2402, 2,)</f>
        <v>Citizens Property Insurance Corp.</v>
      </c>
      <c r="B33" s="38" t="s">
        <v>33</v>
      </c>
      <c r="C33" s="39">
        <v>983629</v>
      </c>
      <c r="D33" s="40">
        <v>3245</v>
      </c>
      <c r="E33" s="41">
        <f>C33/D33</f>
        <v>303.12141756548539</v>
      </c>
    </row>
    <row r="34" spans="1:5" x14ac:dyDescent="0.25">
      <c r="A34" t="e">
        <f>VLOOKUP(B34, names!A$3:B$2402, 2,)</f>
        <v>#N/A</v>
      </c>
      <c r="B34" s="38" t="s">
        <v>3547</v>
      </c>
      <c r="C34" s="39">
        <v>6258</v>
      </c>
      <c r="D34" s="40">
        <v>4</v>
      </c>
      <c r="E34" s="41">
        <f t="shared" si="0"/>
        <v>1564.5</v>
      </c>
    </row>
    <row r="35" spans="1:5" x14ac:dyDescent="0.25">
      <c r="A35" t="str">
        <f>VLOOKUP(B35, names!A$3:B$2402, 2,)</f>
        <v>Cypress Property &amp; Casualty Insurance Co.</v>
      </c>
      <c r="B35" s="38" t="s">
        <v>59</v>
      </c>
      <c r="C35" s="39">
        <v>71997</v>
      </c>
      <c r="D35" s="40">
        <v>40</v>
      </c>
      <c r="E35" s="41">
        <f t="shared" si="0"/>
        <v>1799.925</v>
      </c>
    </row>
    <row r="36" spans="1:5" x14ac:dyDescent="0.25">
      <c r="A36" t="str">
        <f>VLOOKUP(B36, names!A$3:B$2402, 2,)</f>
        <v>Electric Insurance Co.</v>
      </c>
      <c r="B36" s="38" t="s">
        <v>121</v>
      </c>
      <c r="C36" s="39">
        <v>2056</v>
      </c>
      <c r="D36" s="40">
        <v>1</v>
      </c>
      <c r="E36" s="41">
        <f t="shared" si="0"/>
        <v>2056</v>
      </c>
    </row>
    <row r="37" spans="1:5" x14ac:dyDescent="0.25">
      <c r="A37">
        <f>VLOOKUP(B37, names!A$3:B$2402, 2,)</f>
        <v>0</v>
      </c>
      <c r="B37" s="38" t="s">
        <v>387</v>
      </c>
      <c r="C37" s="39">
        <v>69</v>
      </c>
      <c r="D37" s="40">
        <v>1</v>
      </c>
      <c r="E37" s="41">
        <f t="shared" si="0"/>
        <v>69</v>
      </c>
    </row>
    <row r="38" spans="1:5" x14ac:dyDescent="0.25">
      <c r="A38" t="str">
        <f>VLOOKUP(B38, names!A$3:B$2402, 2,)</f>
        <v>FCCI Insurance Co.</v>
      </c>
      <c r="B38" s="38" t="s">
        <v>144</v>
      </c>
      <c r="C38" s="39">
        <v>187</v>
      </c>
      <c r="D38" s="40">
        <v>0</v>
      </c>
      <c r="E38" s="41">
        <v>0</v>
      </c>
    </row>
    <row r="39" spans="1:5" x14ac:dyDescent="0.25">
      <c r="A39" t="str">
        <f>VLOOKUP(B39, names!A$3:B$2402, 2,)</f>
        <v>Federal Insurance Co.</v>
      </c>
      <c r="B39" s="38" t="s">
        <v>81</v>
      </c>
      <c r="C39" s="39">
        <v>31583</v>
      </c>
      <c r="D39" s="40">
        <v>4</v>
      </c>
      <c r="E39" s="41">
        <f t="shared" si="0"/>
        <v>7895.75</v>
      </c>
    </row>
    <row r="40" spans="1:5" x14ac:dyDescent="0.25">
      <c r="A40" t="str">
        <f>VLOOKUP(B40, names!A$3:B$2402, 2,)</f>
        <v>Federated National Insurance Co.</v>
      </c>
      <c r="B40" s="38" t="s">
        <v>37</v>
      </c>
      <c r="C40" s="39">
        <v>116401</v>
      </c>
      <c r="D40" s="40">
        <v>107</v>
      </c>
      <c r="E40" s="41">
        <f t="shared" si="0"/>
        <v>1087.8598130841121</v>
      </c>
    </row>
    <row r="41" spans="1:5" x14ac:dyDescent="0.25">
      <c r="A41" t="str">
        <f>VLOOKUP(B41, names!A$3:B$2402, 2,)</f>
        <v>Fidelity Fire &amp; Casualty Co.</v>
      </c>
      <c r="B41" s="38" t="s">
        <v>200</v>
      </c>
      <c r="C41" s="39">
        <v>30358</v>
      </c>
      <c r="D41" s="40">
        <v>38</v>
      </c>
      <c r="E41" s="41">
        <f t="shared" si="0"/>
        <v>798.89473684210532</v>
      </c>
    </row>
    <row r="42" spans="1:5" x14ac:dyDescent="0.25">
      <c r="A42" t="str">
        <f>VLOOKUP(B42, names!A$3:B$2402, 2,)</f>
        <v>Fireman's Fund Insurance Co.</v>
      </c>
      <c r="B42" s="38" t="s">
        <v>104</v>
      </c>
      <c r="C42" s="39">
        <v>7598</v>
      </c>
      <c r="D42" s="40">
        <v>4</v>
      </c>
      <c r="E42" s="41">
        <f t="shared" si="0"/>
        <v>1899.5</v>
      </c>
    </row>
    <row r="43" spans="1:5" x14ac:dyDescent="0.25">
      <c r="A43" t="str">
        <f>VLOOKUP(B43, names!A$3:B$2402, 2,)</f>
        <v>First American Property &amp; Casualty Insurance Co.</v>
      </c>
      <c r="B43" s="38" t="s">
        <v>98</v>
      </c>
      <c r="C43" s="39">
        <v>12171</v>
      </c>
      <c r="D43" s="40">
        <v>0</v>
      </c>
      <c r="E43" s="41">
        <v>0</v>
      </c>
    </row>
    <row r="44" spans="1:5" x14ac:dyDescent="0.25">
      <c r="A44" t="str">
        <f>VLOOKUP(B44, names!A$3:B$2402, 2,)</f>
        <v>First Community Insurance Co.</v>
      </c>
      <c r="B44" s="38" t="s">
        <v>83</v>
      </c>
      <c r="C44" s="39">
        <v>35234</v>
      </c>
      <c r="D44" s="40">
        <v>24</v>
      </c>
      <c r="E44" s="41">
        <f t="shared" si="0"/>
        <v>1468.0833333333333</v>
      </c>
    </row>
    <row r="45" spans="1:5" x14ac:dyDescent="0.25">
      <c r="A45" t="str">
        <f>VLOOKUP(B45, names!A$3:B$2402, 2,)</f>
        <v>First Floridian Auto And Home Insurance Co.</v>
      </c>
      <c r="B45" s="38" t="s">
        <v>93</v>
      </c>
      <c r="C45" s="39">
        <v>18390</v>
      </c>
      <c r="D45" s="40">
        <v>14</v>
      </c>
      <c r="E45" s="41">
        <f t="shared" si="0"/>
        <v>1313.5714285714287</v>
      </c>
    </row>
    <row r="46" spans="1:5" x14ac:dyDescent="0.25">
      <c r="A46" t="str">
        <f>VLOOKUP(B46, names!A$3:B$2402, 2,)</f>
        <v>First Liberty Insurance Corp. (The)</v>
      </c>
      <c r="B46" s="38" t="s">
        <v>90</v>
      </c>
      <c r="C46" s="39">
        <v>21240</v>
      </c>
      <c r="D46" s="40">
        <v>13</v>
      </c>
      <c r="E46" s="41">
        <f t="shared" si="0"/>
        <v>1633.8461538461538</v>
      </c>
    </row>
    <row r="47" spans="1:5" x14ac:dyDescent="0.25">
      <c r="A47" t="str">
        <f>VLOOKUP(B47, names!A$3:B$2402, 2,)</f>
        <v>First National Insurance Co. Of America</v>
      </c>
      <c r="B47" s="38" t="s">
        <v>138</v>
      </c>
      <c r="C47" s="39">
        <v>428</v>
      </c>
      <c r="D47" s="40">
        <v>0</v>
      </c>
      <c r="E47" s="41">
        <v>0</v>
      </c>
    </row>
    <row r="48" spans="1:5" x14ac:dyDescent="0.25">
      <c r="A48" t="str">
        <f>VLOOKUP(B48, names!A$3:B$2402, 2,)</f>
        <v>First Protective Insurance Co.</v>
      </c>
      <c r="B48" s="38" t="s">
        <v>55</v>
      </c>
      <c r="C48" s="39">
        <v>37632</v>
      </c>
      <c r="D48" s="40">
        <v>58</v>
      </c>
      <c r="E48" s="41">
        <f t="shared" si="0"/>
        <v>648.82758620689651</v>
      </c>
    </row>
    <row r="49" spans="1:5" x14ac:dyDescent="0.25">
      <c r="A49" t="str">
        <f>VLOOKUP(B49, names!A$3:B$2402, 2,)</f>
        <v>Florida Family Insurance Co.</v>
      </c>
      <c r="B49" s="38" t="s">
        <v>48</v>
      </c>
      <c r="C49" s="39">
        <v>104189</v>
      </c>
      <c r="D49" s="40">
        <v>28</v>
      </c>
      <c r="E49" s="41">
        <f t="shared" si="0"/>
        <v>3721.0357142857142</v>
      </c>
    </row>
    <row r="50" spans="1:5" x14ac:dyDescent="0.25">
      <c r="A50" t="str">
        <f>VLOOKUP(B50, names!A$3:B$2402, 2,)</f>
        <v>Florida Farm Bureau Casualty Insurance Co.</v>
      </c>
      <c r="B50" s="38" t="s">
        <v>75</v>
      </c>
      <c r="C50" s="39">
        <v>45330</v>
      </c>
      <c r="D50" s="40">
        <v>30</v>
      </c>
      <c r="E50" s="41">
        <f t="shared" si="0"/>
        <v>1511</v>
      </c>
    </row>
    <row r="51" spans="1:5" x14ac:dyDescent="0.25">
      <c r="A51" t="str">
        <f>VLOOKUP(B51, names!A$3:B$2402, 2,)</f>
        <v>Florida Farm Bureau General Insurance Co.</v>
      </c>
      <c r="B51" s="38" t="s">
        <v>76</v>
      </c>
      <c r="C51" s="39">
        <v>42790</v>
      </c>
      <c r="D51" s="40">
        <v>26</v>
      </c>
      <c r="E51" s="41">
        <f t="shared" si="0"/>
        <v>1645.7692307692307</v>
      </c>
    </row>
    <row r="52" spans="1:5" x14ac:dyDescent="0.25">
      <c r="A52" t="str">
        <f>VLOOKUP(B52, names!A$3:B$2402, 2,)</f>
        <v>Florida Peninsula Insurance Co.</v>
      </c>
      <c r="B52" s="38" t="s">
        <v>46</v>
      </c>
      <c r="C52" s="39">
        <v>138228</v>
      </c>
      <c r="D52" s="40">
        <v>463</v>
      </c>
      <c r="E52" s="41">
        <f t="shared" si="0"/>
        <v>298.54859611231103</v>
      </c>
    </row>
    <row r="53" spans="1:5" x14ac:dyDescent="0.25">
      <c r="A53" t="str">
        <f>VLOOKUP(B53, names!A$3:B$2402, 2,)</f>
        <v>Foremost Insurance Co.</v>
      </c>
      <c r="B53" s="38" t="s">
        <v>79</v>
      </c>
      <c r="C53" s="39">
        <v>33498</v>
      </c>
      <c r="D53" s="40">
        <v>28</v>
      </c>
      <c r="E53" s="41">
        <f t="shared" si="0"/>
        <v>1196.3571428571429</v>
      </c>
    </row>
    <row r="54" spans="1:5" x14ac:dyDescent="0.25">
      <c r="A54" t="str">
        <f>VLOOKUP(B54, names!A$3:B$2402, 2,)</f>
        <v>Foremost Property And Casualty Insurance Co.</v>
      </c>
      <c r="B54" s="38" t="s">
        <v>92</v>
      </c>
      <c r="C54" s="39">
        <v>21626</v>
      </c>
      <c r="D54" s="40">
        <v>10</v>
      </c>
      <c r="E54" s="41">
        <f t="shared" si="0"/>
        <v>2162.6</v>
      </c>
    </row>
    <row r="55" spans="1:5" x14ac:dyDescent="0.25">
      <c r="A55" t="str">
        <f>VLOOKUP(B55, names!A$3:B$2402, 2,)</f>
        <v>Great American Alliance Insurance Co.</v>
      </c>
      <c r="B55" s="38" t="s">
        <v>167</v>
      </c>
      <c r="C55" s="39">
        <v>14</v>
      </c>
      <c r="D55" s="40">
        <v>0</v>
      </c>
      <c r="E55" s="41">
        <v>0</v>
      </c>
    </row>
    <row r="56" spans="1:5" x14ac:dyDescent="0.25">
      <c r="A56" t="str">
        <f>VLOOKUP(B56, names!A$3:B$2402, 2,)</f>
        <v>Great American Assurance Co.</v>
      </c>
      <c r="B56" s="38" t="s">
        <v>133</v>
      </c>
      <c r="C56" s="39">
        <v>484</v>
      </c>
      <c r="D56" s="40">
        <v>0</v>
      </c>
      <c r="E56" s="41">
        <v>0</v>
      </c>
    </row>
    <row r="57" spans="1:5" x14ac:dyDescent="0.25">
      <c r="A57" t="str">
        <f>VLOOKUP(B57, names!A$3:B$2402, 2,)</f>
        <v>Great American Insurance Co.</v>
      </c>
      <c r="B57" s="38" t="s">
        <v>131</v>
      </c>
      <c r="C57" s="39">
        <v>709</v>
      </c>
      <c r="D57" s="40">
        <v>0</v>
      </c>
      <c r="E57" s="41">
        <v>0</v>
      </c>
    </row>
    <row r="58" spans="1:5" x14ac:dyDescent="0.25">
      <c r="A58" t="str">
        <f>VLOOKUP(B58, names!A$3:B$2402, 2,)</f>
        <v>Great American Insurance Co. Of New York</v>
      </c>
      <c r="B58" s="38" t="s">
        <v>140</v>
      </c>
      <c r="C58" s="39">
        <v>228</v>
      </c>
      <c r="D58" s="40">
        <v>0</v>
      </c>
      <c r="E58" s="41">
        <v>0</v>
      </c>
    </row>
    <row r="59" spans="1:5" x14ac:dyDescent="0.25">
      <c r="A59" t="str">
        <f>VLOOKUP(B59, names!A$3:B$2402, 2,)</f>
        <v>Great Northern Insurance Co.</v>
      </c>
      <c r="B59" s="38" t="s">
        <v>125</v>
      </c>
      <c r="C59" s="39">
        <v>1049</v>
      </c>
      <c r="D59" s="40">
        <v>0</v>
      </c>
      <c r="E59" s="41">
        <v>0</v>
      </c>
    </row>
    <row r="60" spans="1:5" x14ac:dyDescent="0.25">
      <c r="A60" t="str">
        <f>VLOOKUP(B60, names!A$3:B$2402, 2,)</f>
        <v>Gulfstream Property And Casualty Insurance Co.</v>
      </c>
      <c r="B60" s="38" t="s">
        <v>64</v>
      </c>
      <c r="C60" s="39">
        <v>55500</v>
      </c>
      <c r="D60" s="40">
        <v>48</v>
      </c>
      <c r="E60" s="41">
        <f t="shared" si="0"/>
        <v>1156.25</v>
      </c>
    </row>
    <row r="61" spans="1:5" x14ac:dyDescent="0.25">
      <c r="A61" t="str">
        <f>VLOOKUP(B61, names!A$3:B$2402, 2,)</f>
        <v>Hanover Insurance Co. (The)</v>
      </c>
      <c r="B61" s="38" t="s">
        <v>147</v>
      </c>
      <c r="C61" s="39">
        <v>85</v>
      </c>
      <c r="D61" s="40">
        <v>0</v>
      </c>
      <c r="E61" s="41">
        <v>0</v>
      </c>
    </row>
    <row r="62" spans="1:5" x14ac:dyDescent="0.25">
      <c r="A62" t="str">
        <f>VLOOKUP(B62, names!A$3:B$2402, 2,)</f>
        <v>Hartford Casualty Insurance Co.</v>
      </c>
      <c r="B62" s="38" t="s">
        <v>143</v>
      </c>
      <c r="C62" s="39">
        <v>255</v>
      </c>
      <c r="D62" s="40">
        <v>8</v>
      </c>
      <c r="E62" s="41">
        <f t="shared" si="0"/>
        <v>31.875</v>
      </c>
    </row>
    <row r="63" spans="1:5" x14ac:dyDescent="0.25">
      <c r="A63" t="str">
        <f>VLOOKUP(B63, names!A$3:B$2402, 2,)</f>
        <v>Hartford Fire Insurance Co.</v>
      </c>
      <c r="B63" s="38" t="s">
        <v>163</v>
      </c>
      <c r="C63" s="39">
        <v>16</v>
      </c>
      <c r="D63" s="40">
        <v>1</v>
      </c>
      <c r="E63" s="41">
        <f t="shared" si="0"/>
        <v>16</v>
      </c>
    </row>
    <row r="64" spans="1:5" x14ac:dyDescent="0.25">
      <c r="A64" t="str">
        <f>VLOOKUP(B64, names!A$3:B$2402, 2,)</f>
        <v>Hartford Insurance Co. Of The Midwest</v>
      </c>
      <c r="B64" s="38" t="s">
        <v>86</v>
      </c>
      <c r="C64" s="39">
        <v>32503</v>
      </c>
      <c r="D64" s="40">
        <v>37</v>
      </c>
      <c r="E64" s="41">
        <f t="shared" si="0"/>
        <v>878.45945945945948</v>
      </c>
    </row>
    <row r="65" spans="1:5" x14ac:dyDescent="0.25">
      <c r="A65" t="str">
        <f>VLOOKUP(B65, names!A$3:B$2402, 2,)</f>
        <v>Hartford Underwriters Insurance Co.</v>
      </c>
      <c r="B65" s="38" t="s">
        <v>157</v>
      </c>
      <c r="C65" s="39">
        <v>82</v>
      </c>
      <c r="D65" s="40">
        <v>1</v>
      </c>
      <c r="E65" s="41">
        <f t="shared" si="0"/>
        <v>82</v>
      </c>
    </row>
    <row r="66" spans="1:5" x14ac:dyDescent="0.25">
      <c r="A66" t="str">
        <f>VLOOKUP(B66, names!A$3:B$2402, 2,)</f>
        <v>Heritage Property &amp; Casualty Insurance Co.</v>
      </c>
      <c r="B66" s="38" t="s">
        <v>36</v>
      </c>
      <c r="C66" s="39">
        <v>133168</v>
      </c>
      <c r="D66" s="40">
        <v>60</v>
      </c>
      <c r="E66" s="41">
        <f t="shared" si="0"/>
        <v>2219.4666666666667</v>
      </c>
    </row>
    <row r="67" spans="1:5" x14ac:dyDescent="0.25">
      <c r="A67" t="e">
        <f>VLOOKUP(B67, names!A$3:B$2402, 2,)</f>
        <v>#N/A</v>
      </c>
      <c r="B67" s="38" t="s">
        <v>3548</v>
      </c>
      <c r="C67" s="39">
        <v>163385</v>
      </c>
      <c r="D67" s="40">
        <v>196</v>
      </c>
      <c r="E67" s="41">
        <f t="shared" si="0"/>
        <v>833.59693877551024</v>
      </c>
    </row>
    <row r="68" spans="1:5" x14ac:dyDescent="0.25">
      <c r="A68" t="str">
        <f>VLOOKUP(B68, names!A$3:B$2402, 2,)</f>
        <v>Horace Mann Insurance Co.</v>
      </c>
      <c r="B68" s="38" t="s">
        <v>202</v>
      </c>
      <c r="C68" s="39">
        <v>387</v>
      </c>
      <c r="D68" s="40">
        <v>0</v>
      </c>
      <c r="E68" s="41">
        <v>0</v>
      </c>
    </row>
    <row r="69" spans="1:5" x14ac:dyDescent="0.25">
      <c r="A69" t="str">
        <f>VLOOKUP(B69, names!A$3:B$2402, 2,)</f>
        <v>IDS Property Casualty Insurance Co.</v>
      </c>
      <c r="B69" s="38" t="s">
        <v>118</v>
      </c>
      <c r="C69" s="39">
        <v>2255</v>
      </c>
      <c r="D69" s="40">
        <v>6</v>
      </c>
      <c r="E69" s="41">
        <f t="shared" ref="E69:E117" si="1">C69/D69</f>
        <v>375.83333333333331</v>
      </c>
    </row>
    <row r="70" spans="1:5" x14ac:dyDescent="0.25">
      <c r="A70" t="str">
        <f>VLOOKUP(B70, names!A$3:B$2402, 2,)</f>
        <v>Indemnity Insurance Co. Of North America</v>
      </c>
      <c r="B70" s="38" t="s">
        <v>145</v>
      </c>
      <c r="C70" s="39">
        <v>252</v>
      </c>
      <c r="D70" s="40">
        <v>0</v>
      </c>
      <c r="E70" s="41">
        <v>0</v>
      </c>
    </row>
    <row r="71" spans="1:5" x14ac:dyDescent="0.25">
      <c r="A71" t="str">
        <f>VLOOKUP(B71, names!A$3:B$2402, 2,)</f>
        <v>Liberty Mutual Fire Insurance Co.</v>
      </c>
      <c r="B71" s="38" t="s">
        <v>77</v>
      </c>
      <c r="C71" s="39">
        <v>41376</v>
      </c>
      <c r="D71" s="40">
        <v>69</v>
      </c>
      <c r="E71" s="41">
        <f t="shared" si="1"/>
        <v>599.6521739130435</v>
      </c>
    </row>
    <row r="72" spans="1:5" x14ac:dyDescent="0.25">
      <c r="A72" t="str">
        <f>VLOOKUP(B72, names!A$3:B$2402, 2,)</f>
        <v>Markel Insurance Co.</v>
      </c>
      <c r="B72" s="38" t="s">
        <v>164</v>
      </c>
      <c r="C72" s="39">
        <v>31</v>
      </c>
      <c r="D72" s="40">
        <v>0</v>
      </c>
      <c r="E72" s="41">
        <v>0</v>
      </c>
    </row>
    <row r="73" spans="1:5" x14ac:dyDescent="0.25">
      <c r="A73" t="str">
        <f>VLOOKUP(B73, names!A$3:B$2402, 2,)</f>
        <v>Massachusetts Bay Insurance Co.</v>
      </c>
      <c r="B73" s="38" t="s">
        <v>166</v>
      </c>
      <c r="C73" s="39">
        <v>15</v>
      </c>
      <c r="D73" s="40">
        <v>0</v>
      </c>
      <c r="E73" s="41">
        <v>0</v>
      </c>
    </row>
    <row r="74" spans="1:5" x14ac:dyDescent="0.25">
      <c r="A74" t="str">
        <f>VLOOKUP(B74, names!A$3:B$2402, 2,)</f>
        <v>Merastar Insurance Co.</v>
      </c>
      <c r="B74" s="38" t="s">
        <v>127</v>
      </c>
      <c r="C74" s="39">
        <v>1208</v>
      </c>
      <c r="D74" s="40">
        <v>0</v>
      </c>
      <c r="E74" s="41">
        <v>0</v>
      </c>
    </row>
    <row r="75" spans="1:5" x14ac:dyDescent="0.25">
      <c r="A75" t="str">
        <f>VLOOKUP(B75, names!A$3:B$2402, 2,)</f>
        <v>Metropolitan Casualty Insurance Co.</v>
      </c>
      <c r="B75" s="38" t="s">
        <v>99</v>
      </c>
      <c r="C75" s="39">
        <v>10263</v>
      </c>
      <c r="D75" s="40">
        <v>10</v>
      </c>
      <c r="E75" s="41">
        <f t="shared" si="1"/>
        <v>1026.3</v>
      </c>
    </row>
    <row r="76" spans="1:5" x14ac:dyDescent="0.25">
      <c r="A76" t="str">
        <f>VLOOKUP(B76, names!A$3:B$2402, 2,)</f>
        <v>Modern USA Insurance Co.</v>
      </c>
      <c r="B76" s="38" t="s">
        <v>73</v>
      </c>
      <c r="C76" s="39">
        <v>36960</v>
      </c>
      <c r="D76" s="40">
        <v>25</v>
      </c>
      <c r="E76" s="41">
        <f t="shared" si="1"/>
        <v>1478.4</v>
      </c>
    </row>
    <row r="77" spans="1:5" x14ac:dyDescent="0.25">
      <c r="A77" t="str">
        <f>VLOOKUP(B77, names!A$3:B$2402, 2,)</f>
        <v>Nationwide Insurance Co. Of Florida</v>
      </c>
      <c r="B77" s="38" t="s">
        <v>80</v>
      </c>
      <c r="C77" s="39">
        <v>36931</v>
      </c>
      <c r="D77" s="40">
        <v>63</v>
      </c>
      <c r="E77" s="41">
        <f t="shared" si="1"/>
        <v>586.20634920634916</v>
      </c>
    </row>
    <row r="78" spans="1:5" x14ac:dyDescent="0.25">
      <c r="A78" t="str">
        <f>VLOOKUP(B78, names!A$3:B$2402, 2,)</f>
        <v>New Hampshire Insurance Co.</v>
      </c>
      <c r="B78" s="38" t="s">
        <v>110</v>
      </c>
      <c r="C78" s="39">
        <v>4893</v>
      </c>
      <c r="D78" s="40">
        <v>2</v>
      </c>
      <c r="E78" s="41">
        <f t="shared" si="1"/>
        <v>2446.5</v>
      </c>
    </row>
    <row r="79" spans="1:5" x14ac:dyDescent="0.25">
      <c r="A79" t="str">
        <f>VLOOKUP(B79, names!A$3:B$2402, 2,)</f>
        <v>Old Dominion Insurance Co.</v>
      </c>
      <c r="B79" s="38" t="s">
        <v>122</v>
      </c>
      <c r="C79" s="39">
        <v>977</v>
      </c>
      <c r="D79" s="40">
        <v>2</v>
      </c>
      <c r="E79" s="41">
        <f t="shared" si="1"/>
        <v>488.5</v>
      </c>
    </row>
    <row r="80" spans="1:5" x14ac:dyDescent="0.25">
      <c r="A80" t="str">
        <f>VLOOKUP(B80, names!A$3:B$2402, 2,)</f>
        <v>Olympus Insurance Co.</v>
      </c>
      <c r="B80" s="38" t="s">
        <v>52</v>
      </c>
      <c r="C80" s="39">
        <v>70207</v>
      </c>
      <c r="D80" s="40">
        <v>95</v>
      </c>
      <c r="E80" s="41">
        <f t="shared" si="1"/>
        <v>739.02105263157898</v>
      </c>
    </row>
    <row r="81" spans="1:5" x14ac:dyDescent="0.25">
      <c r="A81" t="str">
        <f>VLOOKUP(B81, names!A$3:B$2402, 2,)</f>
        <v>Omega Insurance Co.</v>
      </c>
      <c r="B81" s="38" t="s">
        <v>72</v>
      </c>
      <c r="C81" s="39">
        <v>39631</v>
      </c>
      <c r="D81" s="40">
        <v>34</v>
      </c>
      <c r="E81" s="41">
        <f t="shared" si="1"/>
        <v>1165.6176470588234</v>
      </c>
    </row>
    <row r="82" spans="1:5" x14ac:dyDescent="0.25">
      <c r="A82" t="str">
        <f>VLOOKUP(B82, names!A$3:B$2402, 2,)</f>
        <v>Pacific Indemnity Co.</v>
      </c>
      <c r="B82" s="38" t="s">
        <v>148</v>
      </c>
      <c r="C82" s="39">
        <v>197</v>
      </c>
      <c r="D82" s="40">
        <v>0</v>
      </c>
      <c r="E82" s="41">
        <v>0</v>
      </c>
    </row>
    <row r="83" spans="1:5" x14ac:dyDescent="0.25">
      <c r="A83" t="str">
        <f>VLOOKUP(B83, names!A$3:B$2402, 2,)</f>
        <v>People's Trust Insurance Co.</v>
      </c>
      <c r="B83" s="38" t="s">
        <v>44</v>
      </c>
      <c r="C83" s="39">
        <v>93882</v>
      </c>
      <c r="D83" s="40">
        <v>125</v>
      </c>
      <c r="E83" s="41">
        <f t="shared" si="1"/>
        <v>751.05600000000004</v>
      </c>
    </row>
    <row r="84" spans="1:5" x14ac:dyDescent="0.25">
      <c r="A84" t="str">
        <f>VLOOKUP(B84, names!A$3:B$2402, 2,)</f>
        <v>Praetorian Insurance Co.</v>
      </c>
      <c r="B84" s="38" t="s">
        <v>96</v>
      </c>
      <c r="C84" s="39">
        <v>1989</v>
      </c>
      <c r="D84" s="40">
        <v>0</v>
      </c>
      <c r="E84" s="41">
        <v>0</v>
      </c>
    </row>
    <row r="85" spans="1:5" x14ac:dyDescent="0.25">
      <c r="A85" t="str">
        <f>VLOOKUP(B85, names!A$3:B$2402, 2,)</f>
        <v>Prepared Insurance Co.</v>
      </c>
      <c r="B85" s="38" t="s">
        <v>82</v>
      </c>
      <c r="C85" s="39">
        <v>19754</v>
      </c>
      <c r="D85" s="40">
        <v>34</v>
      </c>
      <c r="E85" s="41">
        <f t="shared" si="1"/>
        <v>581</v>
      </c>
    </row>
    <row r="86" spans="1:5" x14ac:dyDescent="0.25">
      <c r="A86" t="str">
        <f>VLOOKUP(B86, names!A$3:B$2402, 2,)</f>
        <v>Privilege Underwriters Reciprocal Exchange</v>
      </c>
      <c r="B86" s="38" t="s">
        <v>103</v>
      </c>
      <c r="C86" s="39">
        <v>5292</v>
      </c>
      <c r="D86" s="40">
        <v>0</v>
      </c>
      <c r="E86" s="41">
        <v>0</v>
      </c>
    </row>
    <row r="87" spans="1:5" x14ac:dyDescent="0.25">
      <c r="A87" t="str">
        <f>VLOOKUP(B87, names!A$3:B$2402, 2,)</f>
        <v>Safe Harbor Insurance Co.</v>
      </c>
      <c r="B87" s="38" t="s">
        <v>57</v>
      </c>
      <c r="C87" s="39">
        <v>50233</v>
      </c>
      <c r="D87" s="40">
        <v>53</v>
      </c>
      <c r="E87" s="41">
        <f t="shared" si="1"/>
        <v>947.79245283018872</v>
      </c>
    </row>
    <row r="88" spans="1:5" x14ac:dyDescent="0.25">
      <c r="A88">
        <f>VLOOKUP(B88, names!A$3:B$2402, 2,)</f>
        <v>0</v>
      </c>
      <c r="B88" s="38" t="s">
        <v>3549</v>
      </c>
      <c r="C88" s="39">
        <v>30986</v>
      </c>
      <c r="D88" s="40">
        <v>20</v>
      </c>
      <c r="E88" s="41">
        <f t="shared" si="1"/>
        <v>1549.3</v>
      </c>
    </row>
    <row r="89" spans="1:5" x14ac:dyDescent="0.25">
      <c r="A89" t="str">
        <f>VLOOKUP(B89, names!A$3:B$2402, 2,)</f>
        <v>Sawgrass Mutual Insurance Co.</v>
      </c>
      <c r="B89" s="38" t="s">
        <v>85</v>
      </c>
      <c r="C89" s="39">
        <v>25307</v>
      </c>
      <c r="D89" s="40">
        <v>55</v>
      </c>
      <c r="E89" s="41">
        <f t="shared" si="1"/>
        <v>460.12727272727273</v>
      </c>
    </row>
    <row r="90" spans="1:5" x14ac:dyDescent="0.25">
      <c r="A90" t="str">
        <f>VLOOKUP(B90, names!A$3:B$2402, 2,)</f>
        <v>Security First Insurance Co.</v>
      </c>
      <c r="B90" s="38" t="s">
        <v>35</v>
      </c>
      <c r="C90" s="39">
        <v>176337</v>
      </c>
      <c r="D90" s="40">
        <v>418</v>
      </c>
      <c r="E90" s="41">
        <f t="shared" si="1"/>
        <v>421.85885167464113</v>
      </c>
    </row>
    <row r="91" spans="1:5" x14ac:dyDescent="0.25">
      <c r="A91" t="str">
        <f>VLOOKUP(B91, names!A$3:B$2402, 2,)</f>
        <v>Southern Fidelity Insurance Co.</v>
      </c>
      <c r="B91" s="38" t="s">
        <v>58</v>
      </c>
      <c r="C91" s="39">
        <v>69283</v>
      </c>
      <c r="D91" s="40">
        <v>122</v>
      </c>
      <c r="E91" s="41">
        <f t="shared" si="1"/>
        <v>567.89344262295083</v>
      </c>
    </row>
    <row r="92" spans="1:5" x14ac:dyDescent="0.25">
      <c r="A92" t="e">
        <f>VLOOKUP(B92, names!A$3:B$2402, 2,)</f>
        <v>#N/A</v>
      </c>
      <c r="B92" s="38" t="s">
        <v>3550</v>
      </c>
      <c r="C92" s="39">
        <v>74543</v>
      </c>
      <c r="D92" s="40">
        <v>55</v>
      </c>
      <c r="E92" s="41">
        <f t="shared" si="1"/>
        <v>1355.3272727272727</v>
      </c>
    </row>
    <row r="93" spans="1:5" x14ac:dyDescent="0.25">
      <c r="A93" t="str">
        <f>VLOOKUP(B93, names!A$3:B$2402, 2,)</f>
        <v>Southern Oak Insurance Co.</v>
      </c>
      <c r="B93" s="38" t="s">
        <v>65</v>
      </c>
      <c r="C93" s="39">
        <v>63172</v>
      </c>
      <c r="D93" s="40">
        <v>112</v>
      </c>
      <c r="E93" s="41">
        <f t="shared" si="1"/>
        <v>564.03571428571433</v>
      </c>
    </row>
    <row r="94" spans="1:5" x14ac:dyDescent="0.25">
      <c r="A94" t="str">
        <f>VLOOKUP(B94, names!A$3:B$2402, 2,)</f>
        <v>Southern-Owners Insurance Co.</v>
      </c>
      <c r="B94" s="38" t="s">
        <v>101</v>
      </c>
      <c r="C94" s="39">
        <v>8535</v>
      </c>
      <c r="D94" s="40">
        <v>5</v>
      </c>
      <c r="E94" s="41">
        <f t="shared" si="1"/>
        <v>1707</v>
      </c>
    </row>
    <row r="95" spans="1:5" x14ac:dyDescent="0.25">
      <c r="A95" t="e">
        <f>VLOOKUP(B95, names!A$3:B$2402, 2,)</f>
        <v>#N/A</v>
      </c>
      <c r="B95" s="38" t="s">
        <v>3551</v>
      </c>
      <c r="C95" s="39">
        <v>170840</v>
      </c>
      <c r="D95" s="40">
        <v>168</v>
      </c>
      <c r="E95" s="41">
        <f t="shared" si="1"/>
        <v>1016.9047619047619</v>
      </c>
    </row>
    <row r="96" spans="1:5" x14ac:dyDescent="0.25">
      <c r="A96" t="str">
        <f>VLOOKUP(B96, names!A$3:B$2402, 2,)</f>
        <v>State Farm Florida Insurance Co.</v>
      </c>
      <c r="B96" s="38" t="s">
        <v>403</v>
      </c>
      <c r="C96" s="39">
        <v>361493</v>
      </c>
      <c r="D96" s="40">
        <v>499</v>
      </c>
      <c r="E96" s="41">
        <f t="shared" si="1"/>
        <v>724.43486973947893</v>
      </c>
    </row>
    <row r="97" spans="1:5" x14ac:dyDescent="0.25">
      <c r="A97" t="str">
        <f>VLOOKUP(B97, names!A$3:B$2402, 2,)</f>
        <v>Stillwater Property And Casualty Insurance Co.</v>
      </c>
      <c r="B97" s="38" t="s">
        <v>100</v>
      </c>
      <c r="C97" s="39">
        <v>10843</v>
      </c>
      <c r="D97" s="40">
        <v>12</v>
      </c>
      <c r="E97" s="41">
        <f t="shared" si="1"/>
        <v>903.58333333333337</v>
      </c>
    </row>
    <row r="98" spans="1:5" x14ac:dyDescent="0.25">
      <c r="A98" t="e">
        <f>VLOOKUP(B98, names!A$3:B$2402, 2,)</f>
        <v>#N/A</v>
      </c>
      <c r="B98" s="38" t="s">
        <v>400</v>
      </c>
      <c r="C98" s="39">
        <v>37521</v>
      </c>
      <c r="D98" s="40">
        <v>66</v>
      </c>
      <c r="E98" s="41">
        <f t="shared" si="1"/>
        <v>568.5</v>
      </c>
    </row>
    <row r="99" spans="1:5" x14ac:dyDescent="0.25">
      <c r="A99" t="str">
        <f>VLOOKUP(B99, names!A$3:B$2402, 2,)</f>
        <v>Teachers Insurance Co.</v>
      </c>
      <c r="B99" s="38" t="s">
        <v>137</v>
      </c>
      <c r="C99" s="39">
        <v>4645</v>
      </c>
      <c r="D99" s="40">
        <v>1</v>
      </c>
      <c r="E99" s="41">
        <f t="shared" si="1"/>
        <v>4645</v>
      </c>
    </row>
    <row r="100" spans="1:5" x14ac:dyDescent="0.25">
      <c r="A100" t="str">
        <f>VLOOKUP(B100, names!A$3:B$2402, 2,)</f>
        <v xml:space="preserve">Tower Hill Preferred Insurance Co. </v>
      </c>
      <c r="B100" s="38" t="s">
        <v>1881</v>
      </c>
      <c r="C100" s="39">
        <v>72824</v>
      </c>
      <c r="D100" s="40">
        <v>145</v>
      </c>
      <c r="E100" s="41">
        <f t="shared" si="1"/>
        <v>502.23448275862069</v>
      </c>
    </row>
    <row r="101" spans="1:5" x14ac:dyDescent="0.25">
      <c r="A101" t="str">
        <f>VLOOKUP(B101, names!A$3:B$2402, 2,)</f>
        <v>Tower Hill Prime Insurance Co.</v>
      </c>
      <c r="B101" s="38" t="s">
        <v>43</v>
      </c>
      <c r="C101" s="39">
        <v>133369</v>
      </c>
      <c r="D101" s="40">
        <v>164</v>
      </c>
      <c r="E101" s="41">
        <f t="shared" si="1"/>
        <v>813.22560975609758</v>
      </c>
    </row>
    <row r="102" spans="1:5" x14ac:dyDescent="0.25">
      <c r="A102" t="str">
        <f>VLOOKUP(B102, names!A$3:B$2402, 2,)</f>
        <v>Tower Hill Select Insurance Co.</v>
      </c>
      <c r="B102" s="38" t="s">
        <v>63</v>
      </c>
      <c r="C102" s="39">
        <v>59484</v>
      </c>
      <c r="D102" s="40">
        <v>105</v>
      </c>
      <c r="E102" s="41">
        <f t="shared" si="1"/>
        <v>566.51428571428573</v>
      </c>
    </row>
    <row r="103" spans="1:5" x14ac:dyDescent="0.25">
      <c r="A103" t="str">
        <f>VLOOKUP(B103, names!A$3:B$2402, 2,)</f>
        <v>Tower Hill Signature Insurance Co.</v>
      </c>
      <c r="B103" s="38" t="s">
        <v>51</v>
      </c>
      <c r="C103" s="39">
        <v>100165</v>
      </c>
      <c r="D103" s="40">
        <v>148</v>
      </c>
      <c r="E103" s="41">
        <f t="shared" si="1"/>
        <v>676.79054054054052</v>
      </c>
    </row>
    <row r="104" spans="1:5" x14ac:dyDescent="0.25">
      <c r="A104" t="str">
        <f>VLOOKUP(B104, names!A$3:B$2402, 2,)</f>
        <v>Travelers Indemnity Co.</v>
      </c>
      <c r="B104" s="38" t="s">
        <v>152</v>
      </c>
      <c r="C104" s="39">
        <v>92</v>
      </c>
      <c r="D104" s="40">
        <v>0</v>
      </c>
      <c r="E104" s="41">
        <v>0</v>
      </c>
    </row>
    <row r="105" spans="1:5" x14ac:dyDescent="0.25">
      <c r="A105" t="str">
        <f>VLOOKUP(B105, names!A$3:B$2402, 2,)</f>
        <v>Travelers Indemnity Co. Of America</v>
      </c>
      <c r="B105" s="38" t="s">
        <v>123</v>
      </c>
      <c r="C105" s="39">
        <v>1674</v>
      </c>
      <c r="D105" s="40">
        <v>1</v>
      </c>
      <c r="E105" s="41">
        <f t="shared" si="1"/>
        <v>1674</v>
      </c>
    </row>
    <row r="106" spans="1:5" x14ac:dyDescent="0.25">
      <c r="A106" t="str">
        <f>VLOOKUP(B106, names!A$3:B$2402, 2,)</f>
        <v>Travelers Indemnity Co. Of Connecticut</v>
      </c>
      <c r="B106" s="38" t="s">
        <v>156</v>
      </c>
      <c r="C106" s="39">
        <v>89</v>
      </c>
      <c r="D106" s="40">
        <v>0</v>
      </c>
      <c r="E106" s="41">
        <v>0</v>
      </c>
    </row>
    <row r="107" spans="1:5" x14ac:dyDescent="0.25">
      <c r="A107" t="str">
        <f>VLOOKUP(B107, names!A$3:B$2402, 2,)</f>
        <v>Twin City Fire Insurance Co.</v>
      </c>
      <c r="B107" s="38" t="s">
        <v>184</v>
      </c>
      <c r="C107" s="39">
        <v>4</v>
      </c>
      <c r="D107" s="40">
        <v>0</v>
      </c>
      <c r="E107" s="41">
        <v>0</v>
      </c>
    </row>
    <row r="108" spans="1:5" x14ac:dyDescent="0.25">
      <c r="A108" t="str">
        <f>VLOOKUP(B108, names!A$3:B$2402, 2,)</f>
        <v>United Casualty Insurance Co. Of America</v>
      </c>
      <c r="B108" s="38" t="s">
        <v>95</v>
      </c>
      <c r="C108" s="39">
        <v>15946</v>
      </c>
      <c r="D108" s="40">
        <v>4</v>
      </c>
      <c r="E108" s="41">
        <f t="shared" si="1"/>
        <v>3986.5</v>
      </c>
    </row>
    <row r="109" spans="1:5" x14ac:dyDescent="0.25">
      <c r="A109" t="str">
        <f>VLOOKUP(B109, names!A$3:B$2402, 2,)</f>
        <v>United Fire And Casualty Co.</v>
      </c>
      <c r="B109" s="38" t="s">
        <v>130</v>
      </c>
      <c r="C109" s="39">
        <v>882</v>
      </c>
      <c r="D109" s="40">
        <v>0</v>
      </c>
      <c r="E109" s="41">
        <v>0</v>
      </c>
    </row>
    <row r="110" spans="1:5" x14ac:dyDescent="0.25">
      <c r="A110" t="str">
        <f>VLOOKUP(B110, names!A$3:B$2402, 2,)</f>
        <v>United Property &amp; Casualty Insurance Co.</v>
      </c>
      <c r="B110" s="38" t="s">
        <v>39</v>
      </c>
      <c r="C110" s="39">
        <v>163314</v>
      </c>
      <c r="D110" s="40">
        <v>140</v>
      </c>
      <c r="E110" s="41">
        <f t="shared" si="1"/>
        <v>1166.5285714285715</v>
      </c>
    </row>
    <row r="111" spans="1:5" x14ac:dyDescent="0.25">
      <c r="A111" t="str">
        <f>VLOOKUP(B111, names!A$3:B$2402, 2,)</f>
        <v>United Services Automobile Association</v>
      </c>
      <c r="B111" s="38" t="s">
        <v>45</v>
      </c>
      <c r="C111" s="39">
        <v>128511</v>
      </c>
      <c r="D111" s="40">
        <v>24</v>
      </c>
      <c r="E111" s="41">
        <f t="shared" si="1"/>
        <v>5354.625</v>
      </c>
    </row>
    <row r="112" spans="1:5" x14ac:dyDescent="0.25">
      <c r="A112" t="str">
        <f>VLOOKUP(B112, names!A$3:B$2402, 2,)</f>
        <v>Universal Insurance Co. Of North America</v>
      </c>
      <c r="B112" s="38" t="s">
        <v>70</v>
      </c>
      <c r="C112" s="39">
        <v>58300</v>
      </c>
      <c r="D112" s="40">
        <v>50</v>
      </c>
      <c r="E112" s="41">
        <f t="shared" si="1"/>
        <v>1166</v>
      </c>
    </row>
    <row r="113" spans="1:5" x14ac:dyDescent="0.25">
      <c r="A113" t="str">
        <f>VLOOKUP(B113, names!A$3:B$2402, 2,)</f>
        <v>Universal Property &amp; Casualty Insurance Co.</v>
      </c>
      <c r="B113" s="38" t="s">
        <v>34</v>
      </c>
      <c r="C113" s="39">
        <v>499040</v>
      </c>
      <c r="D113" s="40">
        <v>730</v>
      </c>
      <c r="E113" s="41">
        <f t="shared" si="1"/>
        <v>683.61643835616439</v>
      </c>
    </row>
    <row r="114" spans="1:5" x14ac:dyDescent="0.25">
      <c r="A114" t="str">
        <f>VLOOKUP(B114, names!A$3:B$2402, 2,)</f>
        <v>USAA Casualty Insurance Co.</v>
      </c>
      <c r="B114" s="38" t="s">
        <v>67</v>
      </c>
      <c r="C114" s="39">
        <v>54776</v>
      </c>
      <c r="D114" s="40">
        <v>47</v>
      </c>
      <c r="E114" s="41">
        <f t="shared" si="1"/>
        <v>1165.4468085106382</v>
      </c>
    </row>
    <row r="115" spans="1:5" x14ac:dyDescent="0.25">
      <c r="A115" t="str">
        <f>VLOOKUP(B115, names!A$3:B$2402, 2,)</f>
        <v>USAA General Indemnity Co.</v>
      </c>
      <c r="B115" s="38" t="s">
        <v>94</v>
      </c>
      <c r="C115" s="39">
        <v>7483</v>
      </c>
      <c r="D115" s="40">
        <v>4</v>
      </c>
      <c r="E115" s="41">
        <f t="shared" si="1"/>
        <v>1870.75</v>
      </c>
    </row>
    <row r="116" spans="1:5" x14ac:dyDescent="0.25">
      <c r="A116" t="str">
        <f>VLOOKUP(B116, names!A$3:B$2402, 2,)</f>
        <v>Vigilant Insurance Co.</v>
      </c>
      <c r="B116" s="38" t="s">
        <v>158</v>
      </c>
      <c r="C116" s="39">
        <v>85</v>
      </c>
      <c r="D116" s="40">
        <v>0</v>
      </c>
      <c r="E116" s="41">
        <v>0</v>
      </c>
    </row>
    <row r="117" spans="1:5" x14ac:dyDescent="0.25">
      <c r="A117" t="str">
        <f>VLOOKUP(B117, names!A$3:B$2402, 2,)</f>
        <v>Weston Insurance Co.</v>
      </c>
      <c r="B117" s="38" t="s">
        <v>87</v>
      </c>
      <c r="C117" s="39">
        <v>15822</v>
      </c>
      <c r="D117" s="40">
        <v>3</v>
      </c>
      <c r="E117" s="41">
        <f t="shared" si="1"/>
        <v>5274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8"/>
  <sheetViews>
    <sheetView workbookViewId="0">
      <pane ySplit="2" topLeftCell="A581" activePane="bottomLeft" state="frozen"/>
      <selection pane="bottomLeft" activeCell="B502" sqref="B502:B503"/>
    </sheetView>
  </sheetViews>
  <sheetFormatPr defaultRowHeight="15" x14ac:dyDescent="0.25"/>
  <cols>
    <col min="1" max="1" width="57" style="33" customWidth="1"/>
    <col min="2" max="2" width="33.28515625" customWidth="1"/>
  </cols>
  <sheetData>
    <row r="2" spans="1:13" x14ac:dyDescent="0.25">
      <c r="A2" s="3" t="s">
        <v>207</v>
      </c>
      <c r="B2" s="3" t="s">
        <v>208</v>
      </c>
      <c r="C2" t="s">
        <v>3277</v>
      </c>
      <c r="D2" t="s">
        <v>3536</v>
      </c>
    </row>
    <row r="3" spans="1:13" ht="16.5" x14ac:dyDescent="0.3">
      <c r="A3" s="32" t="s">
        <v>3532</v>
      </c>
      <c r="C3" t="s">
        <v>3535</v>
      </c>
      <c r="D3" t="str">
        <f t="shared" ref="D3:D66" si="0">IF(EXACT(A3,A2),"Yes","")</f>
        <v/>
      </c>
      <c r="K3" t="s">
        <v>209</v>
      </c>
      <c r="M3" t="s">
        <v>373</v>
      </c>
    </row>
    <row r="4" spans="1:13" x14ac:dyDescent="0.25">
      <c r="A4" s="33" t="s">
        <v>180</v>
      </c>
      <c r="B4" t="s">
        <v>345</v>
      </c>
      <c r="C4" t="s">
        <v>2473</v>
      </c>
      <c r="D4" t="str">
        <f t="shared" si="0"/>
        <v/>
      </c>
    </row>
    <row r="5" spans="1:13" x14ac:dyDescent="0.25">
      <c r="A5" s="33" t="s">
        <v>2510</v>
      </c>
      <c r="B5" t="s">
        <v>283</v>
      </c>
      <c r="C5" t="s">
        <v>3276</v>
      </c>
      <c r="D5" t="str">
        <f t="shared" si="0"/>
        <v/>
      </c>
    </row>
    <row r="6" spans="1:13" x14ac:dyDescent="0.25">
      <c r="A6" s="33" t="s">
        <v>114</v>
      </c>
      <c r="B6" t="s">
        <v>283</v>
      </c>
      <c r="C6" t="s">
        <v>2473</v>
      </c>
      <c r="D6" t="str">
        <f t="shared" si="0"/>
        <v/>
      </c>
      <c r="K6" t="s">
        <v>3538</v>
      </c>
    </row>
    <row r="7" spans="1:13" ht="16.5" x14ac:dyDescent="0.3">
      <c r="A7" s="32" t="s">
        <v>3456</v>
      </c>
      <c r="B7" t="s">
        <v>283</v>
      </c>
      <c r="C7" t="s">
        <v>3535</v>
      </c>
      <c r="D7" t="str">
        <f t="shared" si="0"/>
        <v/>
      </c>
    </row>
    <row r="8" spans="1:13" x14ac:dyDescent="0.25">
      <c r="A8" s="33" t="s">
        <v>2519</v>
      </c>
      <c r="B8" t="s">
        <v>302</v>
      </c>
      <c r="C8" t="s">
        <v>3276</v>
      </c>
      <c r="D8" t="str">
        <f t="shared" si="0"/>
        <v/>
      </c>
    </row>
    <row r="9" spans="1:13" x14ac:dyDescent="0.25">
      <c r="A9" s="33" t="s">
        <v>136</v>
      </c>
      <c r="B9" t="s">
        <v>302</v>
      </c>
      <c r="C9" t="s">
        <v>2473</v>
      </c>
      <c r="D9" t="str">
        <f t="shared" si="0"/>
        <v/>
      </c>
    </row>
    <row r="10" spans="1:13" ht="16.5" x14ac:dyDescent="0.3">
      <c r="A10" s="32" t="s">
        <v>3487</v>
      </c>
      <c r="B10" t="s">
        <v>302</v>
      </c>
      <c r="C10" t="s">
        <v>3535</v>
      </c>
      <c r="D10" t="str">
        <f t="shared" si="0"/>
        <v/>
      </c>
    </row>
    <row r="11" spans="1:13" x14ac:dyDescent="0.25">
      <c r="A11" s="33" t="s">
        <v>2528</v>
      </c>
      <c r="B11" t="s">
        <v>295</v>
      </c>
      <c r="C11" t="s">
        <v>3276</v>
      </c>
      <c r="D11" t="str">
        <f t="shared" si="0"/>
        <v/>
      </c>
    </row>
    <row r="12" spans="1:13" x14ac:dyDescent="0.25">
      <c r="A12" s="33" t="s">
        <v>129</v>
      </c>
      <c r="B12" t="s">
        <v>295</v>
      </c>
      <c r="C12" t="s">
        <v>2473</v>
      </c>
      <c r="D12" t="str">
        <f t="shared" si="0"/>
        <v/>
      </c>
    </row>
    <row r="13" spans="1:13" ht="16.5" x14ac:dyDescent="0.3">
      <c r="A13" s="32" t="s">
        <v>3488</v>
      </c>
      <c r="B13" t="s">
        <v>295</v>
      </c>
      <c r="C13" t="s">
        <v>3535</v>
      </c>
      <c r="D13" t="str">
        <f t="shared" si="0"/>
        <v/>
      </c>
    </row>
    <row r="14" spans="1:13" x14ac:dyDescent="0.25">
      <c r="A14" s="33" t="s">
        <v>2537</v>
      </c>
      <c r="B14" t="s">
        <v>3279</v>
      </c>
      <c r="C14" t="s">
        <v>3276</v>
      </c>
      <c r="D14" t="str">
        <f t="shared" si="0"/>
        <v/>
      </c>
    </row>
    <row r="15" spans="1:13" x14ac:dyDescent="0.25">
      <c r="A15" s="33" t="s">
        <v>153</v>
      </c>
      <c r="B15" t="s">
        <v>3279</v>
      </c>
      <c r="C15" t="s">
        <v>2473</v>
      </c>
      <c r="D15" t="str">
        <f t="shared" si="0"/>
        <v/>
      </c>
    </row>
    <row r="16" spans="1:13" ht="16.5" x14ac:dyDescent="0.3">
      <c r="A16" s="32" t="s">
        <v>3500</v>
      </c>
      <c r="B16" t="s">
        <v>3279</v>
      </c>
      <c r="C16" t="s">
        <v>3535</v>
      </c>
      <c r="D16" t="str">
        <f t="shared" si="0"/>
        <v/>
      </c>
    </row>
    <row r="17" spans="1:4" x14ac:dyDescent="0.25">
      <c r="A17" s="33" t="s">
        <v>2545</v>
      </c>
      <c r="B17" t="s">
        <v>380</v>
      </c>
      <c r="C17" t="s">
        <v>3276</v>
      </c>
      <c r="D17" t="str">
        <f t="shared" si="0"/>
        <v/>
      </c>
    </row>
    <row r="18" spans="1:4" x14ac:dyDescent="0.25">
      <c r="A18" s="33" t="s">
        <v>97</v>
      </c>
      <c r="B18" t="s">
        <v>380</v>
      </c>
      <c r="C18" t="s">
        <v>2473</v>
      </c>
      <c r="D18" t="str">
        <f t="shared" si="0"/>
        <v/>
      </c>
    </row>
    <row r="19" spans="1:4" ht="16.5" x14ac:dyDescent="0.3">
      <c r="A19" s="32" t="s">
        <v>3406</v>
      </c>
      <c r="B19" t="s">
        <v>380</v>
      </c>
      <c r="C19" t="s">
        <v>3535</v>
      </c>
      <c r="D19" t="str">
        <f t="shared" si="0"/>
        <v/>
      </c>
    </row>
    <row r="20" spans="1:4" x14ac:dyDescent="0.25">
      <c r="A20" s="33" t="s">
        <v>2553</v>
      </c>
      <c r="C20" t="s">
        <v>3276</v>
      </c>
      <c r="D20" t="str">
        <f t="shared" si="0"/>
        <v/>
      </c>
    </row>
    <row r="21" spans="1:4" ht="16.5" x14ac:dyDescent="0.3">
      <c r="A21" s="32" t="s">
        <v>3479</v>
      </c>
      <c r="C21" t="s">
        <v>3535</v>
      </c>
      <c r="D21" t="str">
        <f t="shared" si="0"/>
        <v/>
      </c>
    </row>
    <row r="22" spans="1:4" x14ac:dyDescent="0.25">
      <c r="A22" s="33" t="s">
        <v>3280</v>
      </c>
      <c r="C22" t="s">
        <v>3383</v>
      </c>
      <c r="D22" t="str">
        <f t="shared" si="0"/>
        <v/>
      </c>
    </row>
    <row r="23" spans="1:4" x14ac:dyDescent="0.25">
      <c r="A23" s="33" t="s">
        <v>193</v>
      </c>
      <c r="B23" t="s">
        <v>358</v>
      </c>
      <c r="C23" t="s">
        <v>2473</v>
      </c>
      <c r="D23" t="str">
        <f t="shared" si="0"/>
        <v/>
      </c>
    </row>
    <row r="24" spans="1:4" x14ac:dyDescent="0.25">
      <c r="A24" s="33" t="s">
        <v>492</v>
      </c>
      <c r="C24" t="s">
        <v>3383</v>
      </c>
      <c r="D24" t="str">
        <f t="shared" si="0"/>
        <v/>
      </c>
    </row>
    <row r="25" spans="1:4" x14ac:dyDescent="0.25">
      <c r="A25" s="33" t="s">
        <v>3285</v>
      </c>
      <c r="C25" t="s">
        <v>3383</v>
      </c>
      <c r="D25" t="str">
        <f t="shared" si="0"/>
        <v/>
      </c>
    </row>
    <row r="26" spans="1:4" x14ac:dyDescent="0.25">
      <c r="A26" s="33" t="s">
        <v>3286</v>
      </c>
      <c r="C26" t="s">
        <v>3383</v>
      </c>
      <c r="D26" t="str">
        <f t="shared" si="0"/>
        <v/>
      </c>
    </row>
    <row r="27" spans="1:4" x14ac:dyDescent="0.25">
      <c r="A27" s="33" t="s">
        <v>505</v>
      </c>
      <c r="C27" t="s">
        <v>3383</v>
      </c>
      <c r="D27" t="str">
        <f t="shared" si="0"/>
        <v/>
      </c>
    </row>
    <row r="28" spans="1:4" x14ac:dyDescent="0.25">
      <c r="A28" s="33" t="s">
        <v>508</v>
      </c>
      <c r="C28" t="s">
        <v>3383</v>
      </c>
      <c r="D28" t="str">
        <f t="shared" si="0"/>
        <v/>
      </c>
    </row>
    <row r="29" spans="1:4" x14ac:dyDescent="0.25">
      <c r="A29" s="33" t="s">
        <v>509</v>
      </c>
      <c r="C29" t="s">
        <v>3383</v>
      </c>
      <c r="D29" t="str">
        <f t="shared" si="0"/>
        <v/>
      </c>
    </row>
    <row r="30" spans="1:4" x14ac:dyDescent="0.25">
      <c r="A30" s="33" t="s">
        <v>3288</v>
      </c>
      <c r="C30" t="s">
        <v>3383</v>
      </c>
      <c r="D30" t="str">
        <f t="shared" si="0"/>
        <v/>
      </c>
    </row>
    <row r="31" spans="1:4" x14ac:dyDescent="0.25">
      <c r="A31" s="33" t="s">
        <v>513</v>
      </c>
      <c r="C31" t="s">
        <v>3383</v>
      </c>
      <c r="D31" t="str">
        <f t="shared" si="0"/>
        <v/>
      </c>
    </row>
    <row r="32" spans="1:4" x14ac:dyDescent="0.25">
      <c r="A32" s="33" t="s">
        <v>2556</v>
      </c>
      <c r="C32" t="s">
        <v>3276</v>
      </c>
      <c r="D32" t="str">
        <f t="shared" si="0"/>
        <v/>
      </c>
    </row>
    <row r="33" spans="1:4" ht="16.5" x14ac:dyDescent="0.3">
      <c r="A33" s="32" t="s">
        <v>3502</v>
      </c>
      <c r="C33" t="s">
        <v>3535</v>
      </c>
      <c r="D33" t="str">
        <f t="shared" si="0"/>
        <v/>
      </c>
    </row>
    <row r="34" spans="1:4" x14ac:dyDescent="0.25">
      <c r="A34" s="33" t="s">
        <v>187</v>
      </c>
      <c r="B34" t="s">
        <v>352</v>
      </c>
      <c r="C34" t="s">
        <v>2473</v>
      </c>
      <c r="D34" t="str">
        <f t="shared" si="0"/>
        <v/>
      </c>
    </row>
    <row r="35" spans="1:4" x14ac:dyDescent="0.25">
      <c r="A35" s="33" t="s">
        <v>177</v>
      </c>
      <c r="B35" t="s">
        <v>342</v>
      </c>
      <c r="C35" t="s">
        <v>2473</v>
      </c>
      <c r="D35" t="str">
        <f t="shared" si="0"/>
        <v/>
      </c>
    </row>
    <row r="36" spans="1:4" x14ac:dyDescent="0.25">
      <c r="A36" s="33" t="s">
        <v>2564</v>
      </c>
      <c r="B36" t="s">
        <v>282</v>
      </c>
      <c r="C36" t="s">
        <v>3276</v>
      </c>
      <c r="D36" t="str">
        <f t="shared" si="0"/>
        <v/>
      </c>
    </row>
    <row r="37" spans="1:4" x14ac:dyDescent="0.25">
      <c r="A37" s="33" t="s">
        <v>113</v>
      </c>
      <c r="B37" t="s">
        <v>282</v>
      </c>
      <c r="C37" t="s">
        <v>2473</v>
      </c>
      <c r="D37" t="str">
        <f t="shared" si="0"/>
        <v/>
      </c>
    </row>
    <row r="38" spans="1:4" ht="16.5" x14ac:dyDescent="0.3">
      <c r="A38" s="32" t="s">
        <v>3451</v>
      </c>
      <c r="B38" t="s">
        <v>282</v>
      </c>
      <c r="C38" t="s">
        <v>3535</v>
      </c>
      <c r="D38" t="str">
        <f t="shared" si="0"/>
        <v/>
      </c>
    </row>
    <row r="39" spans="1:4" x14ac:dyDescent="0.25">
      <c r="A39" s="33" t="s">
        <v>2573</v>
      </c>
      <c r="B39" s="62" t="s">
        <v>219</v>
      </c>
      <c r="C39" t="s">
        <v>3276</v>
      </c>
      <c r="D39" t="str">
        <f t="shared" si="0"/>
        <v/>
      </c>
    </row>
    <row r="40" spans="1:4" ht="16.5" x14ac:dyDescent="0.3">
      <c r="A40" s="32" t="s">
        <v>3443</v>
      </c>
      <c r="B40" s="62" t="s">
        <v>219</v>
      </c>
      <c r="C40" t="s">
        <v>3535</v>
      </c>
      <c r="D40" t="str">
        <f t="shared" si="0"/>
        <v/>
      </c>
    </row>
    <row r="41" spans="1:4" x14ac:dyDescent="0.25">
      <c r="A41" s="33" t="s">
        <v>42</v>
      </c>
      <c r="B41" t="s">
        <v>219</v>
      </c>
      <c r="C41" t="s">
        <v>2473</v>
      </c>
      <c r="D41" t="str">
        <f t="shared" si="0"/>
        <v/>
      </c>
    </row>
    <row r="42" spans="1:4" x14ac:dyDescent="0.25">
      <c r="A42" s="33" t="s">
        <v>117</v>
      </c>
      <c r="B42" t="s">
        <v>286</v>
      </c>
      <c r="C42" t="s">
        <v>2473</v>
      </c>
      <c r="D42" t="str">
        <f t="shared" si="0"/>
        <v/>
      </c>
    </row>
    <row r="43" spans="1:4" x14ac:dyDescent="0.25">
      <c r="A43" s="33" t="s">
        <v>117</v>
      </c>
      <c r="B43" t="s">
        <v>286</v>
      </c>
      <c r="C43" t="s">
        <v>3383</v>
      </c>
      <c r="D43" t="str">
        <f t="shared" si="0"/>
        <v>Yes</v>
      </c>
    </row>
    <row r="44" spans="1:4" x14ac:dyDescent="0.25">
      <c r="A44" s="33" t="s">
        <v>178</v>
      </c>
      <c r="B44" t="s">
        <v>343</v>
      </c>
      <c r="C44" t="s">
        <v>2473</v>
      </c>
      <c r="D44" t="str">
        <f t="shared" si="0"/>
        <v/>
      </c>
    </row>
    <row r="45" spans="1:4" x14ac:dyDescent="0.25">
      <c r="A45" s="33" t="s">
        <v>108</v>
      </c>
      <c r="B45" t="s">
        <v>277</v>
      </c>
      <c r="C45" t="s">
        <v>2473</v>
      </c>
      <c r="D45" t="str">
        <f t="shared" si="0"/>
        <v/>
      </c>
    </row>
    <row r="46" spans="1:4" x14ac:dyDescent="0.25">
      <c r="A46" s="33" t="s">
        <v>108</v>
      </c>
      <c r="B46" t="s">
        <v>277</v>
      </c>
      <c r="C46" t="s">
        <v>3383</v>
      </c>
      <c r="D46" t="str">
        <f t="shared" si="0"/>
        <v>Yes</v>
      </c>
    </row>
    <row r="47" spans="1:4" x14ac:dyDescent="0.25">
      <c r="A47" s="33" t="s">
        <v>109</v>
      </c>
      <c r="B47" t="s">
        <v>278</v>
      </c>
      <c r="C47" t="s">
        <v>2473</v>
      </c>
      <c r="D47" t="str">
        <f t="shared" si="0"/>
        <v/>
      </c>
    </row>
    <row r="48" spans="1:4" x14ac:dyDescent="0.25">
      <c r="A48" s="33" t="s">
        <v>109</v>
      </c>
      <c r="B48" t="s">
        <v>278</v>
      </c>
      <c r="C48" t="s">
        <v>3383</v>
      </c>
      <c r="D48" t="str">
        <f t="shared" si="0"/>
        <v>Yes</v>
      </c>
    </row>
    <row r="49" spans="1:4" ht="16.5" x14ac:dyDescent="0.3">
      <c r="A49" s="32" t="s">
        <v>3522</v>
      </c>
      <c r="B49" t="s">
        <v>278</v>
      </c>
      <c r="C49" t="s">
        <v>3535</v>
      </c>
      <c r="D49" t="str">
        <f t="shared" si="0"/>
        <v/>
      </c>
    </row>
    <row r="50" spans="1:4" x14ac:dyDescent="0.25">
      <c r="A50" s="33" t="s">
        <v>2582</v>
      </c>
      <c r="C50" t="s">
        <v>3276</v>
      </c>
      <c r="D50" t="str">
        <f t="shared" si="0"/>
        <v/>
      </c>
    </row>
    <row r="51" spans="1:4" x14ac:dyDescent="0.25">
      <c r="A51" s="33" t="s">
        <v>188</v>
      </c>
      <c r="B51" t="s">
        <v>353</v>
      </c>
      <c r="C51" t="s">
        <v>2473</v>
      </c>
      <c r="D51" t="str">
        <f t="shared" si="0"/>
        <v/>
      </c>
    </row>
    <row r="52" spans="1:4" x14ac:dyDescent="0.25">
      <c r="A52" s="33" t="s">
        <v>3292</v>
      </c>
      <c r="C52" t="s">
        <v>3383</v>
      </c>
      <c r="D52" t="str">
        <f t="shared" si="0"/>
        <v/>
      </c>
    </row>
    <row r="53" spans="1:4" x14ac:dyDescent="0.25">
      <c r="A53" s="33" t="s">
        <v>2591</v>
      </c>
      <c r="B53" t="s">
        <v>294</v>
      </c>
      <c r="C53" t="s">
        <v>3276</v>
      </c>
      <c r="D53" t="str">
        <f t="shared" si="0"/>
        <v/>
      </c>
    </row>
    <row r="54" spans="1:4" x14ac:dyDescent="0.25">
      <c r="A54" s="33" t="s">
        <v>128</v>
      </c>
      <c r="B54" t="s">
        <v>294</v>
      </c>
      <c r="C54" t="s">
        <v>2473</v>
      </c>
      <c r="D54" t="str">
        <f t="shared" si="0"/>
        <v/>
      </c>
    </row>
    <row r="55" spans="1:4" ht="16.5" x14ac:dyDescent="0.3">
      <c r="A55" s="32" t="s">
        <v>3458</v>
      </c>
      <c r="B55" t="s">
        <v>294</v>
      </c>
      <c r="C55" t="s">
        <v>3535</v>
      </c>
      <c r="D55" t="str">
        <f t="shared" si="0"/>
        <v/>
      </c>
    </row>
    <row r="56" spans="1:4" x14ac:dyDescent="0.25">
      <c r="A56" s="33" t="s">
        <v>197</v>
      </c>
      <c r="B56" t="s">
        <v>362</v>
      </c>
      <c r="C56" t="s">
        <v>2473</v>
      </c>
      <c r="D56" t="str">
        <f t="shared" si="0"/>
        <v/>
      </c>
    </row>
    <row r="57" spans="1:4" x14ac:dyDescent="0.25">
      <c r="A57" s="33" t="s">
        <v>2593</v>
      </c>
      <c r="B57" t="s">
        <v>215</v>
      </c>
      <c r="C57" t="s">
        <v>3276</v>
      </c>
      <c r="D57" t="str">
        <f t="shared" si="0"/>
        <v/>
      </c>
    </row>
    <row r="58" spans="1:4" ht="16.5" x14ac:dyDescent="0.3">
      <c r="A58" s="32" t="s">
        <v>3401</v>
      </c>
      <c r="B58" t="s">
        <v>215</v>
      </c>
      <c r="C58" t="s">
        <v>3535</v>
      </c>
      <c r="D58" t="str">
        <f t="shared" si="0"/>
        <v/>
      </c>
    </row>
    <row r="59" spans="1:4" x14ac:dyDescent="0.25">
      <c r="A59" s="33" t="s">
        <v>38</v>
      </c>
      <c r="B59" t="s">
        <v>215</v>
      </c>
      <c r="C59" t="s">
        <v>2473</v>
      </c>
      <c r="D59" t="str">
        <f t="shared" si="0"/>
        <v/>
      </c>
    </row>
    <row r="60" spans="1:4" x14ac:dyDescent="0.25">
      <c r="A60" s="33" t="s">
        <v>3294</v>
      </c>
      <c r="B60" t="s">
        <v>215</v>
      </c>
      <c r="C60" t="s">
        <v>3383</v>
      </c>
      <c r="D60" t="str">
        <f t="shared" si="0"/>
        <v/>
      </c>
    </row>
    <row r="61" spans="1:4" x14ac:dyDescent="0.25">
      <c r="A61" s="33" t="s">
        <v>2602</v>
      </c>
      <c r="B61" t="s">
        <v>240</v>
      </c>
      <c r="C61" t="s">
        <v>3276</v>
      </c>
      <c r="D61" t="str">
        <f t="shared" si="0"/>
        <v/>
      </c>
    </row>
    <row r="62" spans="1:4" ht="16.5" x14ac:dyDescent="0.3">
      <c r="A62" s="32" t="s">
        <v>3457</v>
      </c>
      <c r="B62" t="s">
        <v>240</v>
      </c>
      <c r="C62" t="s">
        <v>3535</v>
      </c>
      <c r="D62" t="str">
        <f t="shared" si="0"/>
        <v/>
      </c>
    </row>
    <row r="63" spans="1:4" x14ac:dyDescent="0.25">
      <c r="A63" s="33" t="s">
        <v>66</v>
      </c>
      <c r="B63" t="s">
        <v>240</v>
      </c>
      <c r="C63" t="s">
        <v>2473</v>
      </c>
      <c r="D63" t="str">
        <f t="shared" si="0"/>
        <v/>
      </c>
    </row>
    <row r="64" spans="1:4" x14ac:dyDescent="0.25">
      <c r="A64" s="33" t="s">
        <v>596</v>
      </c>
      <c r="C64" t="s">
        <v>3383</v>
      </c>
      <c r="D64" t="str">
        <f t="shared" si="0"/>
        <v/>
      </c>
    </row>
    <row r="65" spans="1:4" ht="16.5" x14ac:dyDescent="0.3">
      <c r="A65" s="32" t="s">
        <v>3460</v>
      </c>
      <c r="B65" t="s">
        <v>298</v>
      </c>
      <c r="C65" t="s">
        <v>3535</v>
      </c>
      <c r="D65" t="str">
        <f t="shared" si="0"/>
        <v/>
      </c>
    </row>
    <row r="66" spans="1:4" x14ac:dyDescent="0.25">
      <c r="A66" s="33" t="s">
        <v>2610</v>
      </c>
      <c r="B66" t="s">
        <v>298</v>
      </c>
      <c r="C66" t="s">
        <v>3276</v>
      </c>
      <c r="D66" t="str">
        <f t="shared" si="0"/>
        <v/>
      </c>
    </row>
    <row r="67" spans="1:4" x14ac:dyDescent="0.25">
      <c r="A67" s="33" t="s">
        <v>132</v>
      </c>
      <c r="B67" t="s">
        <v>298</v>
      </c>
      <c r="C67" t="s">
        <v>2473</v>
      </c>
      <c r="D67" t="str">
        <f t="shared" ref="D67:D130" si="1">IF(EXACT(A67,A66),"Yes","")</f>
        <v/>
      </c>
    </row>
    <row r="68" spans="1:4" x14ac:dyDescent="0.25">
      <c r="A68" s="33" t="s">
        <v>132</v>
      </c>
      <c r="B68" t="s">
        <v>298</v>
      </c>
      <c r="C68" t="s">
        <v>3383</v>
      </c>
      <c r="D68" t="str">
        <f t="shared" si="1"/>
        <v>Yes</v>
      </c>
    </row>
    <row r="69" spans="1:4" x14ac:dyDescent="0.25">
      <c r="A69" s="33" t="s">
        <v>601</v>
      </c>
      <c r="C69" t="s">
        <v>3383</v>
      </c>
      <c r="D69" t="str">
        <f t="shared" si="1"/>
        <v/>
      </c>
    </row>
    <row r="70" spans="1:4" x14ac:dyDescent="0.25">
      <c r="A70" s="33" t="s">
        <v>102</v>
      </c>
      <c r="B70" t="s">
        <v>272</v>
      </c>
      <c r="C70" t="s">
        <v>2473</v>
      </c>
      <c r="D70" t="str">
        <f t="shared" si="1"/>
        <v/>
      </c>
    </row>
    <row r="71" spans="1:4" ht="16.5" x14ac:dyDescent="0.3">
      <c r="A71" s="32" t="s">
        <v>3511</v>
      </c>
      <c r="B71" t="s">
        <v>272</v>
      </c>
      <c r="C71" t="s">
        <v>3535</v>
      </c>
      <c r="D71" t="str">
        <f t="shared" si="1"/>
        <v/>
      </c>
    </row>
    <row r="72" spans="1:4" x14ac:dyDescent="0.25">
      <c r="A72" s="33" t="s">
        <v>2618</v>
      </c>
      <c r="B72" t="s">
        <v>337</v>
      </c>
      <c r="C72" t="s">
        <v>3276</v>
      </c>
      <c r="D72" t="str">
        <f t="shared" si="1"/>
        <v/>
      </c>
    </row>
    <row r="73" spans="1:4" x14ac:dyDescent="0.25">
      <c r="A73" s="33" t="s">
        <v>172</v>
      </c>
      <c r="B73" t="s">
        <v>337</v>
      </c>
      <c r="C73" t="s">
        <v>2473</v>
      </c>
      <c r="D73" t="str">
        <f t="shared" si="1"/>
        <v/>
      </c>
    </row>
    <row r="74" spans="1:4" ht="16.5" x14ac:dyDescent="0.3">
      <c r="A74" s="32" t="s">
        <v>3505</v>
      </c>
      <c r="B74" t="s">
        <v>337</v>
      </c>
      <c r="C74" t="s">
        <v>3535</v>
      </c>
      <c r="D74" t="str">
        <f t="shared" si="1"/>
        <v/>
      </c>
    </row>
    <row r="75" spans="1:4" x14ac:dyDescent="0.25">
      <c r="A75" s="33" t="s">
        <v>3296</v>
      </c>
      <c r="B75" t="s">
        <v>337</v>
      </c>
      <c r="C75" t="s">
        <v>3383</v>
      </c>
      <c r="D75" t="str">
        <f t="shared" si="1"/>
        <v/>
      </c>
    </row>
    <row r="76" spans="1:4" x14ac:dyDescent="0.25">
      <c r="A76" s="33" t="s">
        <v>2624</v>
      </c>
      <c r="B76" t="s">
        <v>274</v>
      </c>
      <c r="C76" t="s">
        <v>3276</v>
      </c>
      <c r="D76" t="str">
        <f t="shared" si="1"/>
        <v/>
      </c>
    </row>
    <row r="77" spans="1:4" x14ac:dyDescent="0.25">
      <c r="A77" s="33" t="s">
        <v>105</v>
      </c>
      <c r="B77" t="s">
        <v>274</v>
      </c>
      <c r="C77" t="s">
        <v>2473</v>
      </c>
      <c r="D77" t="str">
        <f t="shared" si="1"/>
        <v/>
      </c>
    </row>
    <row r="78" spans="1:4" ht="16.5" x14ac:dyDescent="0.3">
      <c r="A78" s="32" t="s">
        <v>3463</v>
      </c>
      <c r="B78" t="s">
        <v>274</v>
      </c>
      <c r="C78" t="s">
        <v>3535</v>
      </c>
      <c r="D78" t="str">
        <f t="shared" si="1"/>
        <v/>
      </c>
    </row>
    <row r="79" spans="1:4" x14ac:dyDescent="0.25">
      <c r="A79" s="33" t="s">
        <v>155</v>
      </c>
      <c r="B79" t="s">
        <v>320</v>
      </c>
      <c r="C79" t="s">
        <v>2473</v>
      </c>
      <c r="D79" t="str">
        <f t="shared" si="1"/>
        <v/>
      </c>
    </row>
    <row r="80" spans="1:4" x14ac:dyDescent="0.25">
      <c r="A80" s="33" t="s">
        <v>2626</v>
      </c>
      <c r="B80" t="s">
        <v>235</v>
      </c>
      <c r="C80" t="s">
        <v>3276</v>
      </c>
      <c r="D80" t="str">
        <f t="shared" si="1"/>
        <v/>
      </c>
    </row>
    <row r="81" spans="1:4" x14ac:dyDescent="0.25">
      <c r="A81" s="33" t="s">
        <v>3298</v>
      </c>
      <c r="B81" t="s">
        <v>235</v>
      </c>
      <c r="C81" t="s">
        <v>3383</v>
      </c>
      <c r="D81" t="str">
        <f t="shared" si="1"/>
        <v/>
      </c>
    </row>
    <row r="82" spans="1:4" ht="16.5" x14ac:dyDescent="0.3">
      <c r="A82" s="32" t="s">
        <v>3424</v>
      </c>
      <c r="B82" t="s">
        <v>235</v>
      </c>
      <c r="C82" t="s">
        <v>3535</v>
      </c>
      <c r="D82" t="str">
        <f t="shared" si="1"/>
        <v/>
      </c>
    </row>
    <row r="83" spans="1:4" x14ac:dyDescent="0.25">
      <c r="A83" s="33" t="s">
        <v>61</v>
      </c>
      <c r="B83" t="s">
        <v>235</v>
      </c>
      <c r="C83" t="s">
        <v>2473</v>
      </c>
      <c r="D83" t="str">
        <f t="shared" si="1"/>
        <v/>
      </c>
    </row>
    <row r="84" spans="1:4" x14ac:dyDescent="0.25">
      <c r="A84" s="33" t="s">
        <v>2635</v>
      </c>
      <c r="B84" t="s">
        <v>241</v>
      </c>
      <c r="C84" t="s">
        <v>3276</v>
      </c>
      <c r="D84" t="str">
        <f t="shared" si="1"/>
        <v/>
      </c>
    </row>
    <row r="85" spans="1:4" x14ac:dyDescent="0.25">
      <c r="A85" s="33" t="s">
        <v>68</v>
      </c>
      <c r="B85" t="s">
        <v>241</v>
      </c>
      <c r="C85" t="s">
        <v>2473</v>
      </c>
      <c r="D85" t="str">
        <f t="shared" si="1"/>
        <v/>
      </c>
    </row>
    <row r="86" spans="1:4" x14ac:dyDescent="0.25">
      <c r="A86" s="33" t="s">
        <v>68</v>
      </c>
      <c r="B86" t="s">
        <v>241</v>
      </c>
      <c r="C86" t="s">
        <v>3383</v>
      </c>
      <c r="D86" t="str">
        <f t="shared" si="1"/>
        <v>Yes</v>
      </c>
    </row>
    <row r="87" spans="1:4" ht="16.5" x14ac:dyDescent="0.3">
      <c r="A87" s="32" t="s">
        <v>3435</v>
      </c>
      <c r="B87" t="s">
        <v>241</v>
      </c>
      <c r="C87" t="s">
        <v>3535</v>
      </c>
      <c r="D87" t="str">
        <f t="shared" si="1"/>
        <v/>
      </c>
    </row>
    <row r="88" spans="1:4" x14ac:dyDescent="0.25">
      <c r="A88" s="33" t="s">
        <v>2644</v>
      </c>
      <c r="C88" t="s">
        <v>3276</v>
      </c>
      <c r="D88" t="str">
        <f t="shared" si="1"/>
        <v/>
      </c>
    </row>
    <row r="89" spans="1:4" ht="16.5" x14ac:dyDescent="0.3">
      <c r="A89" s="32" t="s">
        <v>3508</v>
      </c>
      <c r="C89" t="s">
        <v>3535</v>
      </c>
      <c r="D89" t="str">
        <f t="shared" si="1"/>
        <v/>
      </c>
    </row>
    <row r="90" spans="1:4" x14ac:dyDescent="0.25">
      <c r="A90" s="33" t="s">
        <v>3300</v>
      </c>
      <c r="C90" t="s">
        <v>3383</v>
      </c>
      <c r="D90" t="str">
        <f t="shared" si="1"/>
        <v/>
      </c>
    </row>
    <row r="91" spans="1:4" x14ac:dyDescent="0.25">
      <c r="A91" s="33" t="s">
        <v>2646</v>
      </c>
      <c r="B91" t="s">
        <v>261</v>
      </c>
      <c r="C91" t="s">
        <v>3276</v>
      </c>
      <c r="D91" t="str">
        <f t="shared" si="1"/>
        <v/>
      </c>
    </row>
    <row r="92" spans="1:4" x14ac:dyDescent="0.25">
      <c r="A92" s="33" t="s">
        <v>89</v>
      </c>
      <c r="B92" t="s">
        <v>261</v>
      </c>
      <c r="C92" t="s">
        <v>2473</v>
      </c>
      <c r="D92" t="str">
        <f t="shared" si="1"/>
        <v/>
      </c>
    </row>
    <row r="93" spans="1:4" ht="16.5" x14ac:dyDescent="0.3">
      <c r="A93" s="32" t="s">
        <v>3439</v>
      </c>
      <c r="B93" t="s">
        <v>261</v>
      </c>
      <c r="C93" t="s">
        <v>3535</v>
      </c>
      <c r="D93" t="str">
        <f t="shared" si="1"/>
        <v/>
      </c>
    </row>
    <row r="94" spans="1:4" x14ac:dyDescent="0.25">
      <c r="A94" s="33" t="s">
        <v>88</v>
      </c>
      <c r="B94" t="s">
        <v>260</v>
      </c>
      <c r="C94" t="s">
        <v>2473</v>
      </c>
      <c r="D94" t="str">
        <f t="shared" si="1"/>
        <v/>
      </c>
    </row>
    <row r="95" spans="1:4" x14ac:dyDescent="0.25">
      <c r="A95" s="33" t="s">
        <v>88</v>
      </c>
      <c r="B95" t="s">
        <v>260</v>
      </c>
      <c r="C95" t="s">
        <v>3383</v>
      </c>
      <c r="D95" t="str">
        <f t="shared" si="1"/>
        <v>Yes</v>
      </c>
    </row>
    <row r="96" spans="1:4" x14ac:dyDescent="0.25">
      <c r="A96" s="33" t="s">
        <v>3301</v>
      </c>
      <c r="C96" t="s">
        <v>3383</v>
      </c>
      <c r="D96" t="str">
        <f t="shared" si="1"/>
        <v/>
      </c>
    </row>
    <row r="97" spans="1:4" x14ac:dyDescent="0.25">
      <c r="A97" s="33" t="s">
        <v>173</v>
      </c>
      <c r="B97" t="s">
        <v>338</v>
      </c>
      <c r="C97" t="s">
        <v>2473</v>
      </c>
      <c r="D97" t="str">
        <f t="shared" si="1"/>
        <v/>
      </c>
    </row>
    <row r="98" spans="1:4" x14ac:dyDescent="0.25">
      <c r="A98" s="33" t="s">
        <v>2656</v>
      </c>
      <c r="B98" s="62" t="s">
        <v>225</v>
      </c>
      <c r="C98" t="s">
        <v>3276</v>
      </c>
      <c r="D98" t="str">
        <f t="shared" si="1"/>
        <v/>
      </c>
    </row>
    <row r="99" spans="1:4" x14ac:dyDescent="0.25">
      <c r="A99" s="33" t="s">
        <v>50</v>
      </c>
      <c r="B99" t="s">
        <v>225</v>
      </c>
      <c r="C99" t="s">
        <v>2473</v>
      </c>
      <c r="D99" t="str">
        <f t="shared" si="1"/>
        <v/>
      </c>
    </row>
    <row r="100" spans="1:4" x14ac:dyDescent="0.25">
      <c r="A100" s="33" t="s">
        <v>50</v>
      </c>
      <c r="B100" t="s">
        <v>225</v>
      </c>
      <c r="C100" t="s">
        <v>3383</v>
      </c>
      <c r="D100" t="str">
        <f t="shared" si="1"/>
        <v>Yes</v>
      </c>
    </row>
    <row r="101" spans="1:4" ht="16.5" x14ac:dyDescent="0.3">
      <c r="A101" s="32" t="s">
        <v>3415</v>
      </c>
      <c r="B101" t="s">
        <v>225</v>
      </c>
      <c r="C101" t="s">
        <v>3535</v>
      </c>
      <c r="D101" t="str">
        <f t="shared" si="1"/>
        <v/>
      </c>
    </row>
    <row r="102" spans="1:4" x14ac:dyDescent="0.25">
      <c r="A102" s="33" t="s">
        <v>2662</v>
      </c>
      <c r="B102" t="s">
        <v>280</v>
      </c>
      <c r="C102" t="s">
        <v>3276</v>
      </c>
      <c r="D102" t="str">
        <f t="shared" si="1"/>
        <v/>
      </c>
    </row>
    <row r="103" spans="1:4" x14ac:dyDescent="0.25">
      <c r="A103" s="33" t="s">
        <v>111</v>
      </c>
      <c r="B103" t="s">
        <v>280</v>
      </c>
      <c r="C103" t="s">
        <v>2473</v>
      </c>
      <c r="D103" t="str">
        <f t="shared" si="1"/>
        <v/>
      </c>
    </row>
    <row r="104" spans="1:4" ht="16.5" x14ac:dyDescent="0.3">
      <c r="A104" s="32" t="s">
        <v>280</v>
      </c>
      <c r="B104" t="s">
        <v>280</v>
      </c>
      <c r="C104" t="s">
        <v>3535</v>
      </c>
      <c r="D104" t="str">
        <f t="shared" si="1"/>
        <v/>
      </c>
    </row>
    <row r="105" spans="1:4" x14ac:dyDescent="0.25">
      <c r="A105" s="33" t="s">
        <v>2670</v>
      </c>
      <c r="B105" t="s">
        <v>376</v>
      </c>
      <c r="C105" t="s">
        <v>3276</v>
      </c>
      <c r="D105" t="str">
        <f t="shared" si="1"/>
        <v/>
      </c>
    </row>
    <row r="106" spans="1:4" x14ac:dyDescent="0.25">
      <c r="A106" s="33" t="s">
        <v>3302</v>
      </c>
      <c r="B106" t="s">
        <v>376</v>
      </c>
      <c r="C106" t="s">
        <v>3383</v>
      </c>
      <c r="D106" t="str">
        <f t="shared" si="1"/>
        <v/>
      </c>
    </row>
    <row r="107" spans="1:4" ht="16.5" x14ac:dyDescent="0.3">
      <c r="A107" s="32" t="s">
        <v>3432</v>
      </c>
      <c r="B107" t="s">
        <v>376</v>
      </c>
      <c r="C107" t="s">
        <v>3535</v>
      </c>
      <c r="D107" t="str">
        <f t="shared" si="1"/>
        <v/>
      </c>
    </row>
    <row r="108" spans="1:4" x14ac:dyDescent="0.25">
      <c r="A108" s="33" t="s">
        <v>56</v>
      </c>
      <c r="B108" t="s">
        <v>376</v>
      </c>
      <c r="C108" t="s">
        <v>2473</v>
      </c>
      <c r="D108" t="str">
        <f t="shared" si="1"/>
        <v/>
      </c>
    </row>
    <row r="109" spans="1:4" x14ac:dyDescent="0.25">
      <c r="A109" s="33" t="s">
        <v>2672</v>
      </c>
      <c r="B109" t="s">
        <v>382</v>
      </c>
      <c r="C109" t="s">
        <v>3276</v>
      </c>
      <c r="D109" t="str">
        <f t="shared" si="1"/>
        <v/>
      </c>
    </row>
    <row r="110" spans="1:4" x14ac:dyDescent="0.25">
      <c r="A110" s="33" t="s">
        <v>3303</v>
      </c>
      <c r="B110" t="s">
        <v>382</v>
      </c>
      <c r="C110" t="s">
        <v>3383</v>
      </c>
      <c r="D110" t="str">
        <f t="shared" si="1"/>
        <v/>
      </c>
    </row>
    <row r="111" spans="1:4" ht="16.5" x14ac:dyDescent="0.3">
      <c r="A111" s="32" t="s">
        <v>3473</v>
      </c>
      <c r="B111" t="s">
        <v>382</v>
      </c>
      <c r="C111" t="s">
        <v>3535</v>
      </c>
      <c r="D111" t="str">
        <f t="shared" si="1"/>
        <v/>
      </c>
    </row>
    <row r="112" spans="1:4" x14ac:dyDescent="0.25">
      <c r="A112" s="33" t="s">
        <v>120</v>
      </c>
      <c r="B112" t="s">
        <v>382</v>
      </c>
      <c r="C112" t="s">
        <v>2473</v>
      </c>
      <c r="D112" t="str">
        <f t="shared" si="1"/>
        <v/>
      </c>
    </row>
    <row r="113" spans="1:4" x14ac:dyDescent="0.25">
      <c r="A113" s="33" t="s">
        <v>2675</v>
      </c>
      <c r="B113" t="s">
        <v>375</v>
      </c>
      <c r="C113" t="s">
        <v>3276</v>
      </c>
      <c r="D113" t="str">
        <f t="shared" si="1"/>
        <v/>
      </c>
    </row>
    <row r="114" spans="1:4" x14ac:dyDescent="0.25">
      <c r="A114" s="33" t="s">
        <v>3304</v>
      </c>
      <c r="B114" t="s">
        <v>375</v>
      </c>
      <c r="C114" t="s">
        <v>3383</v>
      </c>
      <c r="D114" t="str">
        <f t="shared" si="1"/>
        <v/>
      </c>
    </row>
    <row r="115" spans="1:4" ht="16.5" x14ac:dyDescent="0.3">
      <c r="A115" s="32" t="s">
        <v>3409</v>
      </c>
      <c r="B115" t="s">
        <v>375</v>
      </c>
      <c r="C115" t="s">
        <v>3535</v>
      </c>
      <c r="D115" t="str">
        <f t="shared" si="1"/>
        <v/>
      </c>
    </row>
    <row r="116" spans="1:4" x14ac:dyDescent="0.25">
      <c r="A116" s="33" t="s">
        <v>47</v>
      </c>
      <c r="B116" t="s">
        <v>375</v>
      </c>
      <c r="C116" t="s">
        <v>2473</v>
      </c>
      <c r="D116" t="str">
        <f t="shared" si="1"/>
        <v/>
      </c>
    </row>
    <row r="117" spans="1:4" x14ac:dyDescent="0.25">
      <c r="A117" s="33" t="s">
        <v>2679</v>
      </c>
      <c r="C117" t="s">
        <v>3276</v>
      </c>
      <c r="D117" t="str">
        <f t="shared" si="1"/>
        <v/>
      </c>
    </row>
    <row r="118" spans="1:4" ht="16.5" x14ac:dyDescent="0.3">
      <c r="A118" s="32" t="s">
        <v>3459</v>
      </c>
      <c r="C118" t="s">
        <v>3535</v>
      </c>
      <c r="D118" t="str">
        <f t="shared" si="1"/>
        <v/>
      </c>
    </row>
    <row r="119" spans="1:4" x14ac:dyDescent="0.25">
      <c r="A119" s="33" t="s">
        <v>2687</v>
      </c>
      <c r="B119" t="s">
        <v>307</v>
      </c>
      <c r="C119" t="s">
        <v>3276</v>
      </c>
      <c r="D119" t="str">
        <f t="shared" si="1"/>
        <v/>
      </c>
    </row>
    <row r="120" spans="1:4" x14ac:dyDescent="0.25">
      <c r="A120" s="33" t="s">
        <v>141</v>
      </c>
      <c r="B120" t="s">
        <v>307</v>
      </c>
      <c r="C120" t="s">
        <v>2473</v>
      </c>
      <c r="D120" t="str">
        <f t="shared" si="1"/>
        <v/>
      </c>
    </row>
    <row r="121" spans="1:4" ht="16.5" x14ac:dyDescent="0.3">
      <c r="A121" s="32" t="s">
        <v>3492</v>
      </c>
      <c r="B121" t="s">
        <v>307</v>
      </c>
      <c r="C121" t="s">
        <v>3535</v>
      </c>
      <c r="D121" t="str">
        <f t="shared" si="1"/>
        <v/>
      </c>
    </row>
    <row r="122" spans="1:4" x14ac:dyDescent="0.25">
      <c r="A122" s="33" t="s">
        <v>2689</v>
      </c>
      <c r="B122" t="s">
        <v>234</v>
      </c>
      <c r="C122" t="s">
        <v>3276</v>
      </c>
      <c r="D122" t="str">
        <f t="shared" si="1"/>
        <v/>
      </c>
    </row>
    <row r="123" spans="1:4" x14ac:dyDescent="0.25">
      <c r="A123" s="33" t="s">
        <v>60</v>
      </c>
      <c r="B123" t="s">
        <v>234</v>
      </c>
      <c r="C123" t="s">
        <v>2473</v>
      </c>
      <c r="D123" t="str">
        <f t="shared" si="1"/>
        <v/>
      </c>
    </row>
    <row r="124" spans="1:4" x14ac:dyDescent="0.25">
      <c r="A124" s="33" t="s">
        <v>60</v>
      </c>
      <c r="B124" t="s">
        <v>234</v>
      </c>
      <c r="C124" t="s">
        <v>3383</v>
      </c>
      <c r="D124" t="str">
        <f t="shared" si="1"/>
        <v>Yes</v>
      </c>
    </row>
    <row r="125" spans="1:4" ht="16.5" x14ac:dyDescent="0.3">
      <c r="A125" s="32" t="s">
        <v>3411</v>
      </c>
      <c r="B125" t="s">
        <v>234</v>
      </c>
      <c r="C125" t="s">
        <v>3535</v>
      </c>
      <c r="D125" t="str">
        <f t="shared" si="1"/>
        <v/>
      </c>
    </row>
    <row r="126" spans="1:4" x14ac:dyDescent="0.25">
      <c r="A126" s="33" t="s">
        <v>116</v>
      </c>
      <c r="B126" t="s">
        <v>285</v>
      </c>
      <c r="C126" t="s">
        <v>2473</v>
      </c>
      <c r="D126" t="str">
        <f t="shared" si="1"/>
        <v/>
      </c>
    </row>
    <row r="127" spans="1:4" ht="16.5" x14ac:dyDescent="0.3">
      <c r="A127" s="32" t="s">
        <v>3521</v>
      </c>
      <c r="B127" t="s">
        <v>285</v>
      </c>
      <c r="C127" t="s">
        <v>3535</v>
      </c>
      <c r="D127" t="str">
        <f t="shared" si="1"/>
        <v/>
      </c>
    </row>
    <row r="128" spans="1:4" x14ac:dyDescent="0.25">
      <c r="A128" s="33" t="s">
        <v>2697</v>
      </c>
      <c r="B128" t="s">
        <v>263</v>
      </c>
      <c r="C128" t="s">
        <v>3276</v>
      </c>
      <c r="D128" t="str">
        <f t="shared" si="1"/>
        <v/>
      </c>
    </row>
    <row r="129" spans="1:4" ht="16.5" x14ac:dyDescent="0.3">
      <c r="A129" s="32" t="s">
        <v>263</v>
      </c>
      <c r="B129" t="s">
        <v>263</v>
      </c>
      <c r="C129" t="s">
        <v>3535</v>
      </c>
      <c r="D129" t="str">
        <f t="shared" si="1"/>
        <v/>
      </c>
    </row>
    <row r="130" spans="1:4" x14ac:dyDescent="0.25">
      <c r="A130" s="33" t="s">
        <v>91</v>
      </c>
      <c r="B130" t="s">
        <v>263</v>
      </c>
      <c r="C130" t="s">
        <v>2473</v>
      </c>
      <c r="D130" t="str">
        <f t="shared" si="1"/>
        <v/>
      </c>
    </row>
    <row r="131" spans="1:4" x14ac:dyDescent="0.25">
      <c r="A131" s="33" t="s">
        <v>91</v>
      </c>
      <c r="B131" t="s">
        <v>263</v>
      </c>
      <c r="C131" t="s">
        <v>3383</v>
      </c>
      <c r="D131" t="str">
        <f t="shared" ref="D131:D194" si="2">IF(EXACT(A131,A130),"Yes","")</f>
        <v>Yes</v>
      </c>
    </row>
    <row r="132" spans="1:4" x14ac:dyDescent="0.25">
      <c r="A132" s="33" t="s">
        <v>2704</v>
      </c>
      <c r="C132" t="s">
        <v>3276</v>
      </c>
      <c r="D132" t="str">
        <f t="shared" si="2"/>
        <v/>
      </c>
    </row>
    <row r="133" spans="1:4" ht="16.5" x14ac:dyDescent="0.3">
      <c r="A133" s="32" t="s">
        <v>3490</v>
      </c>
      <c r="C133" t="s">
        <v>3535</v>
      </c>
      <c r="D133" t="str">
        <f t="shared" si="2"/>
        <v/>
      </c>
    </row>
    <row r="134" spans="1:4" x14ac:dyDescent="0.25">
      <c r="A134" s="33" t="s">
        <v>743</v>
      </c>
      <c r="C134" t="s">
        <v>3383</v>
      </c>
      <c r="D134" t="str">
        <f t="shared" si="2"/>
        <v/>
      </c>
    </row>
    <row r="135" spans="1:4" x14ac:dyDescent="0.25">
      <c r="A135" s="33" t="s">
        <v>748</v>
      </c>
      <c r="C135" t="s">
        <v>3383</v>
      </c>
      <c r="D135" t="str">
        <f t="shared" si="2"/>
        <v/>
      </c>
    </row>
    <row r="136" spans="1:4" x14ac:dyDescent="0.25">
      <c r="A136" s="33" t="s">
        <v>2712</v>
      </c>
      <c r="B136" t="s">
        <v>246</v>
      </c>
      <c r="C136" t="s">
        <v>3276</v>
      </c>
      <c r="D136" t="str">
        <f t="shared" si="2"/>
        <v/>
      </c>
    </row>
    <row r="137" spans="1:4" x14ac:dyDescent="0.25">
      <c r="A137" s="33" t="s">
        <v>3308</v>
      </c>
      <c r="B137" t="s">
        <v>246</v>
      </c>
      <c r="C137" t="s">
        <v>3383</v>
      </c>
      <c r="D137" t="str">
        <f t="shared" si="2"/>
        <v/>
      </c>
    </row>
    <row r="138" spans="1:4" ht="16.5" x14ac:dyDescent="0.3">
      <c r="A138" s="32" t="s">
        <v>3445</v>
      </c>
      <c r="B138" t="s">
        <v>246</v>
      </c>
      <c r="C138" t="s">
        <v>3535</v>
      </c>
      <c r="D138" t="str">
        <f t="shared" si="2"/>
        <v/>
      </c>
    </row>
    <row r="139" spans="1:4" x14ac:dyDescent="0.25">
      <c r="A139" s="33" t="s">
        <v>74</v>
      </c>
      <c r="B139" t="s">
        <v>246</v>
      </c>
      <c r="C139" t="s">
        <v>2473</v>
      </c>
      <c r="D139" t="str">
        <f t="shared" si="2"/>
        <v/>
      </c>
    </row>
    <row r="140" spans="1:4" x14ac:dyDescent="0.25">
      <c r="A140" s="33" t="s">
        <v>3309</v>
      </c>
      <c r="C140" t="s">
        <v>3383</v>
      </c>
      <c r="D140" t="str">
        <f t="shared" si="2"/>
        <v/>
      </c>
    </row>
    <row r="141" spans="1:4" x14ac:dyDescent="0.25">
      <c r="A141" s="33" t="s">
        <v>2720</v>
      </c>
      <c r="B141" t="s">
        <v>224</v>
      </c>
      <c r="C141" t="s">
        <v>3276</v>
      </c>
      <c r="D141" t="str">
        <f t="shared" si="2"/>
        <v/>
      </c>
    </row>
    <row r="142" spans="1:4" x14ac:dyDescent="0.25">
      <c r="A142" s="33" t="s">
        <v>49</v>
      </c>
      <c r="B142" t="s">
        <v>224</v>
      </c>
      <c r="C142" t="s">
        <v>2473</v>
      </c>
      <c r="D142" t="str">
        <f t="shared" si="2"/>
        <v/>
      </c>
    </row>
    <row r="143" spans="1:4" x14ac:dyDescent="0.25">
      <c r="A143" s="33" t="s">
        <v>49</v>
      </c>
      <c r="B143" t="s">
        <v>224</v>
      </c>
      <c r="C143" t="s">
        <v>3383</v>
      </c>
      <c r="D143" t="str">
        <f t="shared" si="2"/>
        <v>Yes</v>
      </c>
    </row>
    <row r="144" spans="1:4" ht="16.5" x14ac:dyDescent="0.3">
      <c r="A144" s="32" t="s">
        <v>3416</v>
      </c>
      <c r="B144" t="s">
        <v>224</v>
      </c>
      <c r="C144" t="s">
        <v>3535</v>
      </c>
      <c r="D144" t="str">
        <f t="shared" si="2"/>
        <v/>
      </c>
    </row>
    <row r="145" spans="1:4" x14ac:dyDescent="0.25">
      <c r="A145" s="33" t="s">
        <v>2727</v>
      </c>
      <c r="B145" t="s">
        <v>228</v>
      </c>
      <c r="C145" t="s">
        <v>3276</v>
      </c>
      <c r="D145" t="str">
        <f t="shared" si="2"/>
        <v/>
      </c>
    </row>
    <row r="146" spans="1:4" x14ac:dyDescent="0.25">
      <c r="A146" s="33" t="s">
        <v>53</v>
      </c>
      <c r="B146" t="s">
        <v>228</v>
      </c>
      <c r="C146" t="s">
        <v>2473</v>
      </c>
      <c r="D146" t="str">
        <f t="shared" si="2"/>
        <v/>
      </c>
    </row>
    <row r="147" spans="1:4" x14ac:dyDescent="0.25">
      <c r="A147" s="33" t="s">
        <v>53</v>
      </c>
      <c r="B147" t="s">
        <v>228</v>
      </c>
      <c r="C147" t="s">
        <v>3383</v>
      </c>
      <c r="D147" t="str">
        <f t="shared" si="2"/>
        <v>Yes</v>
      </c>
    </row>
    <row r="148" spans="1:4" ht="16.5" x14ac:dyDescent="0.3">
      <c r="A148" s="32" t="s">
        <v>3410</v>
      </c>
      <c r="B148" t="s">
        <v>228</v>
      </c>
      <c r="C148" t="s">
        <v>3535</v>
      </c>
      <c r="D148" t="str">
        <f t="shared" si="2"/>
        <v/>
      </c>
    </row>
    <row r="149" spans="1:4" x14ac:dyDescent="0.25">
      <c r="A149" s="33" t="s">
        <v>2729</v>
      </c>
      <c r="B149" t="s">
        <v>287</v>
      </c>
      <c r="C149" t="s">
        <v>3276</v>
      </c>
      <c r="D149" t="str">
        <f t="shared" si="2"/>
        <v/>
      </c>
    </row>
    <row r="150" spans="1:4" x14ac:dyDescent="0.25">
      <c r="A150" s="33" t="s">
        <v>119</v>
      </c>
      <c r="B150" t="s">
        <v>287</v>
      </c>
      <c r="C150" t="s">
        <v>2473</v>
      </c>
      <c r="D150" t="str">
        <f t="shared" si="2"/>
        <v/>
      </c>
    </row>
    <row r="151" spans="1:4" x14ac:dyDescent="0.25">
      <c r="A151" s="33" t="s">
        <v>119</v>
      </c>
      <c r="B151" t="s">
        <v>287</v>
      </c>
      <c r="C151" t="s">
        <v>3383</v>
      </c>
      <c r="D151" t="str">
        <f t="shared" si="2"/>
        <v>Yes</v>
      </c>
    </row>
    <row r="152" spans="1:4" ht="16.5" x14ac:dyDescent="0.3">
      <c r="A152" s="32" t="s">
        <v>3503</v>
      </c>
      <c r="B152" t="s">
        <v>287</v>
      </c>
      <c r="C152" t="s">
        <v>3535</v>
      </c>
      <c r="D152" t="str">
        <f t="shared" si="2"/>
        <v/>
      </c>
    </row>
    <row r="153" spans="1:4" x14ac:dyDescent="0.25">
      <c r="A153" s="33" t="s">
        <v>3310</v>
      </c>
      <c r="C153" t="s">
        <v>3383</v>
      </c>
      <c r="D153" t="str">
        <f t="shared" si="2"/>
        <v/>
      </c>
    </row>
    <row r="154" spans="1:4" x14ac:dyDescent="0.25">
      <c r="A154" s="33" t="s">
        <v>189</v>
      </c>
      <c r="B154" t="s">
        <v>354</v>
      </c>
      <c r="C154" t="s">
        <v>2473</v>
      </c>
      <c r="D154" t="str">
        <f t="shared" si="2"/>
        <v/>
      </c>
    </row>
    <row r="155" spans="1:4" ht="16.5" x14ac:dyDescent="0.3">
      <c r="A155" s="32" t="s">
        <v>3531</v>
      </c>
      <c r="B155" t="s">
        <v>354</v>
      </c>
      <c r="C155" t="s">
        <v>3535</v>
      </c>
      <c r="D155" t="str">
        <f t="shared" si="2"/>
        <v/>
      </c>
    </row>
    <row r="156" spans="1:4" x14ac:dyDescent="0.25">
      <c r="A156" s="33" t="s">
        <v>149</v>
      </c>
      <c r="B156" t="s">
        <v>314</v>
      </c>
      <c r="C156" t="s">
        <v>2473</v>
      </c>
      <c r="D156" t="str">
        <f t="shared" si="2"/>
        <v/>
      </c>
    </row>
    <row r="157" spans="1:4" x14ac:dyDescent="0.25">
      <c r="A157" s="33" t="s">
        <v>3311</v>
      </c>
      <c r="C157" t="s">
        <v>3383</v>
      </c>
      <c r="D157" t="str">
        <f t="shared" si="2"/>
        <v/>
      </c>
    </row>
    <row r="158" spans="1:4" x14ac:dyDescent="0.25">
      <c r="A158" s="33" t="s">
        <v>3312</v>
      </c>
      <c r="C158" t="s">
        <v>3383</v>
      </c>
      <c r="D158" t="str">
        <f t="shared" si="2"/>
        <v/>
      </c>
    </row>
    <row r="159" spans="1:4" x14ac:dyDescent="0.25">
      <c r="A159" s="33" t="s">
        <v>2736</v>
      </c>
      <c r="C159" t="s">
        <v>3276</v>
      </c>
      <c r="D159" t="str">
        <f t="shared" si="2"/>
        <v/>
      </c>
    </row>
    <row r="160" spans="1:4" ht="16.5" x14ac:dyDescent="0.3">
      <c r="A160" s="32" t="s">
        <v>3466</v>
      </c>
      <c r="C160" t="s">
        <v>3535</v>
      </c>
      <c r="D160" t="str">
        <f t="shared" si="2"/>
        <v/>
      </c>
    </row>
    <row r="161" spans="1:4" x14ac:dyDescent="0.25">
      <c r="A161" s="33" t="s">
        <v>139</v>
      </c>
      <c r="B161" t="s">
        <v>305</v>
      </c>
      <c r="C161" t="s">
        <v>2473</v>
      </c>
      <c r="D161" t="str">
        <f t="shared" si="2"/>
        <v/>
      </c>
    </row>
    <row r="162" spans="1:4" x14ac:dyDescent="0.25">
      <c r="A162" s="33" t="s">
        <v>146</v>
      </c>
      <c r="B162" t="s">
        <v>311</v>
      </c>
      <c r="C162" t="s">
        <v>2473</v>
      </c>
      <c r="D162" t="str">
        <f t="shared" si="2"/>
        <v/>
      </c>
    </row>
    <row r="163" spans="1:4" x14ac:dyDescent="0.25">
      <c r="A163" s="33" t="s">
        <v>2744</v>
      </c>
      <c r="B163" t="s">
        <v>291</v>
      </c>
      <c r="C163" t="s">
        <v>3276</v>
      </c>
      <c r="D163" t="str">
        <f t="shared" si="2"/>
        <v/>
      </c>
    </row>
    <row r="164" spans="1:4" x14ac:dyDescent="0.25">
      <c r="A164" s="33" t="s">
        <v>124</v>
      </c>
      <c r="B164" t="s">
        <v>291</v>
      </c>
      <c r="C164" t="s">
        <v>2473</v>
      </c>
      <c r="D164" t="str">
        <f t="shared" si="2"/>
        <v/>
      </c>
    </row>
    <row r="165" spans="1:4" ht="16.5" x14ac:dyDescent="0.3">
      <c r="A165" s="32" t="s">
        <v>3465</v>
      </c>
      <c r="B165" t="s">
        <v>291</v>
      </c>
      <c r="C165" t="s">
        <v>3535</v>
      </c>
      <c r="D165" t="str">
        <f t="shared" si="2"/>
        <v/>
      </c>
    </row>
    <row r="166" spans="1:4" x14ac:dyDescent="0.25">
      <c r="A166" s="33" t="s">
        <v>2753</v>
      </c>
      <c r="B166" t="s">
        <v>210</v>
      </c>
      <c r="C166" t="s">
        <v>3276</v>
      </c>
      <c r="D166" t="str">
        <f t="shared" si="2"/>
        <v/>
      </c>
    </row>
    <row r="167" spans="1:4" x14ac:dyDescent="0.25">
      <c r="A167" s="33" t="s">
        <v>33</v>
      </c>
      <c r="B167" t="s">
        <v>210</v>
      </c>
      <c r="C167" t="s">
        <v>2473</v>
      </c>
      <c r="D167" t="str">
        <f t="shared" si="2"/>
        <v/>
      </c>
    </row>
    <row r="168" spans="1:4" ht="16.5" x14ac:dyDescent="0.3">
      <c r="A168" s="32" t="s">
        <v>3384</v>
      </c>
      <c r="B168" t="s">
        <v>210</v>
      </c>
      <c r="C168" t="s">
        <v>3535</v>
      </c>
      <c r="D168" t="str">
        <f t="shared" si="2"/>
        <v/>
      </c>
    </row>
    <row r="169" spans="1:4" x14ac:dyDescent="0.25">
      <c r="A169" s="33" t="s">
        <v>3314</v>
      </c>
      <c r="C169" t="s">
        <v>3383</v>
      </c>
      <c r="D169" t="str">
        <f t="shared" si="2"/>
        <v/>
      </c>
    </row>
    <row r="170" spans="1:4" ht="16.5" x14ac:dyDescent="0.3">
      <c r="A170" s="32" t="s">
        <v>3533</v>
      </c>
      <c r="C170" t="s">
        <v>3535</v>
      </c>
      <c r="D170" t="str">
        <f t="shared" si="2"/>
        <v/>
      </c>
    </row>
    <row r="171" spans="1:4" x14ac:dyDescent="0.25">
      <c r="A171" s="33" t="s">
        <v>3315</v>
      </c>
      <c r="C171" t="s">
        <v>3383</v>
      </c>
      <c r="D171" t="str">
        <f t="shared" si="2"/>
        <v/>
      </c>
    </row>
    <row r="172" spans="1:4" x14ac:dyDescent="0.25">
      <c r="A172" s="33" t="s">
        <v>3316</v>
      </c>
      <c r="C172" t="s">
        <v>3383</v>
      </c>
      <c r="D172" t="str">
        <f t="shared" si="2"/>
        <v/>
      </c>
    </row>
    <row r="173" spans="1:4" x14ac:dyDescent="0.25">
      <c r="A173" s="33" t="s">
        <v>174</v>
      </c>
      <c r="B173" t="s">
        <v>339</v>
      </c>
      <c r="C173" t="s">
        <v>2473</v>
      </c>
      <c r="D173" t="str">
        <f t="shared" si="2"/>
        <v/>
      </c>
    </row>
    <row r="174" spans="1:4" x14ac:dyDescent="0.25">
      <c r="A174" s="33" t="s">
        <v>190</v>
      </c>
      <c r="B174" t="s">
        <v>355</v>
      </c>
      <c r="C174" t="s">
        <v>2473</v>
      </c>
      <c r="D174" t="str">
        <f t="shared" si="2"/>
        <v/>
      </c>
    </row>
    <row r="175" spans="1:4" x14ac:dyDescent="0.25">
      <c r="A175" s="33" t="s">
        <v>928</v>
      </c>
      <c r="C175" t="s">
        <v>3383</v>
      </c>
      <c r="D175" t="str">
        <f t="shared" si="2"/>
        <v/>
      </c>
    </row>
    <row r="176" spans="1:4" x14ac:dyDescent="0.25">
      <c r="A176" s="33" t="s">
        <v>934</v>
      </c>
      <c r="C176" t="s">
        <v>3383</v>
      </c>
      <c r="D176" t="str">
        <f t="shared" si="2"/>
        <v/>
      </c>
    </row>
    <row r="177" spans="1:4" x14ac:dyDescent="0.25">
      <c r="A177" s="33" t="s">
        <v>2760</v>
      </c>
      <c r="B177" t="s">
        <v>233</v>
      </c>
      <c r="C177" t="s">
        <v>3276</v>
      </c>
      <c r="D177" t="str">
        <f t="shared" si="2"/>
        <v/>
      </c>
    </row>
    <row r="178" spans="1:4" ht="16.5" x14ac:dyDescent="0.3">
      <c r="A178" s="32" t="s">
        <v>3419</v>
      </c>
      <c r="B178" t="s">
        <v>233</v>
      </c>
      <c r="C178" t="s">
        <v>3535</v>
      </c>
      <c r="D178" t="str">
        <f t="shared" si="2"/>
        <v/>
      </c>
    </row>
    <row r="179" spans="1:4" x14ac:dyDescent="0.25">
      <c r="A179" s="33" t="s">
        <v>59</v>
      </c>
      <c r="B179" t="s">
        <v>233</v>
      </c>
      <c r="C179" t="s">
        <v>2473</v>
      </c>
      <c r="D179" t="str">
        <f t="shared" si="2"/>
        <v/>
      </c>
    </row>
    <row r="180" spans="1:4" x14ac:dyDescent="0.25">
      <c r="A180" s="33" t="s">
        <v>59</v>
      </c>
      <c r="B180" t="s">
        <v>233</v>
      </c>
      <c r="C180" t="s">
        <v>3383</v>
      </c>
      <c r="D180" t="str">
        <f t="shared" si="2"/>
        <v>Yes</v>
      </c>
    </row>
    <row r="181" spans="1:4" x14ac:dyDescent="0.25">
      <c r="A181" s="33" t="s">
        <v>955</v>
      </c>
      <c r="C181" t="s">
        <v>3383</v>
      </c>
      <c r="D181" t="str">
        <f t="shared" si="2"/>
        <v/>
      </c>
    </row>
    <row r="182" spans="1:4" x14ac:dyDescent="0.25">
      <c r="A182" s="33" t="s">
        <v>2768</v>
      </c>
      <c r="B182" t="s">
        <v>284</v>
      </c>
      <c r="C182" t="s">
        <v>3276</v>
      </c>
      <c r="D182" t="str">
        <f t="shared" si="2"/>
        <v/>
      </c>
    </row>
    <row r="183" spans="1:4" x14ac:dyDescent="0.25">
      <c r="A183" s="33" t="s">
        <v>115</v>
      </c>
      <c r="B183" t="s">
        <v>284</v>
      </c>
      <c r="C183" t="s">
        <v>2473</v>
      </c>
      <c r="D183" t="str">
        <f t="shared" si="2"/>
        <v/>
      </c>
    </row>
    <row r="184" spans="1:4" x14ac:dyDescent="0.25">
      <c r="A184" s="33" t="s">
        <v>115</v>
      </c>
      <c r="B184" t="s">
        <v>284</v>
      </c>
      <c r="C184" t="s">
        <v>3383</v>
      </c>
      <c r="D184" t="str">
        <f t="shared" si="2"/>
        <v>Yes</v>
      </c>
    </row>
    <row r="185" spans="1:4" ht="16.5" x14ac:dyDescent="0.3">
      <c r="A185" s="32" t="s">
        <v>3496</v>
      </c>
      <c r="B185" t="s">
        <v>284</v>
      </c>
      <c r="C185" t="s">
        <v>3535</v>
      </c>
      <c r="D185" t="str">
        <f t="shared" si="2"/>
        <v/>
      </c>
    </row>
    <row r="186" spans="1:4" x14ac:dyDescent="0.25">
      <c r="A186" s="33" t="s">
        <v>2777</v>
      </c>
      <c r="B186" t="s">
        <v>288</v>
      </c>
      <c r="C186" t="s">
        <v>3276</v>
      </c>
      <c r="D186" t="str">
        <f t="shared" si="2"/>
        <v/>
      </c>
    </row>
    <row r="187" spans="1:4" x14ac:dyDescent="0.25">
      <c r="A187" s="33" t="s">
        <v>121</v>
      </c>
      <c r="B187" t="s">
        <v>288</v>
      </c>
      <c r="C187" t="s">
        <v>2473</v>
      </c>
      <c r="D187" t="str">
        <f t="shared" si="2"/>
        <v/>
      </c>
    </row>
    <row r="188" spans="1:4" ht="16.5" x14ac:dyDescent="0.3">
      <c r="A188" s="32" t="s">
        <v>3469</v>
      </c>
      <c r="B188" t="s">
        <v>288</v>
      </c>
      <c r="C188" t="s">
        <v>3535</v>
      </c>
      <c r="D188" t="str">
        <f t="shared" si="2"/>
        <v/>
      </c>
    </row>
    <row r="189" spans="1:4" x14ac:dyDescent="0.25">
      <c r="A189" s="33" t="s">
        <v>2785</v>
      </c>
      <c r="B189" t="s">
        <v>250</v>
      </c>
      <c r="C189" t="s">
        <v>3276</v>
      </c>
      <c r="D189" t="str">
        <f t="shared" si="2"/>
        <v/>
      </c>
    </row>
    <row r="190" spans="1:4" x14ac:dyDescent="0.25">
      <c r="A190" s="33" t="s">
        <v>78</v>
      </c>
      <c r="B190" t="s">
        <v>250</v>
      </c>
      <c r="C190" t="s">
        <v>2473</v>
      </c>
      <c r="D190" t="str">
        <f t="shared" si="2"/>
        <v/>
      </c>
    </row>
    <row r="191" spans="1:4" x14ac:dyDescent="0.25">
      <c r="A191" s="33" t="s">
        <v>78</v>
      </c>
      <c r="B191" t="s">
        <v>250</v>
      </c>
      <c r="C191" t="s">
        <v>3383</v>
      </c>
      <c r="D191" t="str">
        <f t="shared" si="2"/>
        <v>Yes</v>
      </c>
    </row>
    <row r="192" spans="1:4" ht="16.5" x14ac:dyDescent="0.3">
      <c r="A192" s="32" t="s">
        <v>3454</v>
      </c>
      <c r="B192" t="s">
        <v>250</v>
      </c>
      <c r="C192" t="s">
        <v>3535</v>
      </c>
      <c r="D192" t="str">
        <f t="shared" si="2"/>
        <v/>
      </c>
    </row>
    <row r="193" spans="1:4" x14ac:dyDescent="0.25">
      <c r="A193" s="33" t="s">
        <v>3319</v>
      </c>
      <c r="C193" t="s">
        <v>3383</v>
      </c>
      <c r="D193" t="str">
        <f t="shared" si="2"/>
        <v/>
      </c>
    </row>
    <row r="194" spans="1:4" x14ac:dyDescent="0.25">
      <c r="A194" s="33" t="s">
        <v>3320</v>
      </c>
      <c r="C194" t="s">
        <v>3383</v>
      </c>
      <c r="D194" t="str">
        <f t="shared" si="2"/>
        <v/>
      </c>
    </row>
    <row r="195" spans="1:4" x14ac:dyDescent="0.25">
      <c r="A195" s="33" t="s">
        <v>3321</v>
      </c>
      <c r="C195" t="s">
        <v>3383</v>
      </c>
      <c r="D195" t="str">
        <f t="shared" ref="D195:D258" si="3">IF(EXACT(A195,A194),"Yes","")</f>
        <v/>
      </c>
    </row>
    <row r="196" spans="1:4" x14ac:dyDescent="0.25">
      <c r="A196" s="33" t="s">
        <v>194</v>
      </c>
      <c r="B196" t="s">
        <v>359</v>
      </c>
      <c r="C196" t="s">
        <v>2473</v>
      </c>
      <c r="D196" t="str">
        <f t="shared" si="3"/>
        <v/>
      </c>
    </row>
    <row r="197" spans="1:4" x14ac:dyDescent="0.25">
      <c r="A197" s="33" t="s">
        <v>999</v>
      </c>
      <c r="C197" t="s">
        <v>3383</v>
      </c>
      <c r="D197" t="str">
        <f t="shared" si="3"/>
        <v/>
      </c>
    </row>
    <row r="198" spans="1:4" x14ac:dyDescent="0.25">
      <c r="A198" s="33" t="s">
        <v>3323</v>
      </c>
      <c r="C198" t="s">
        <v>3383</v>
      </c>
      <c r="D198" t="str">
        <f t="shared" si="3"/>
        <v/>
      </c>
    </row>
    <row r="199" spans="1:4" x14ac:dyDescent="0.25">
      <c r="A199" s="33" t="s">
        <v>3324</v>
      </c>
      <c r="C199" t="s">
        <v>3383</v>
      </c>
      <c r="D199" t="str">
        <f t="shared" si="3"/>
        <v/>
      </c>
    </row>
    <row r="200" spans="1:4" ht="16.5" x14ac:dyDescent="0.3">
      <c r="A200" s="32" t="s">
        <v>3530</v>
      </c>
      <c r="C200" t="s">
        <v>3535</v>
      </c>
      <c r="D200" t="str">
        <f t="shared" si="3"/>
        <v/>
      </c>
    </row>
    <row r="201" spans="1:4" x14ac:dyDescent="0.25">
      <c r="A201" s="33" t="s">
        <v>1010</v>
      </c>
      <c r="C201" t="s">
        <v>3383</v>
      </c>
      <c r="D201" t="str">
        <f t="shared" si="3"/>
        <v/>
      </c>
    </row>
    <row r="202" spans="1:4" x14ac:dyDescent="0.25">
      <c r="A202" s="33" t="s">
        <v>3325</v>
      </c>
      <c r="C202" t="s">
        <v>3383</v>
      </c>
      <c r="D202" t="str">
        <f t="shared" si="3"/>
        <v/>
      </c>
    </row>
    <row r="203" spans="1:4" x14ac:dyDescent="0.25">
      <c r="A203" s="33" t="s">
        <v>169</v>
      </c>
      <c r="B203" t="s">
        <v>334</v>
      </c>
      <c r="C203" t="s">
        <v>2473</v>
      </c>
      <c r="D203" t="str">
        <f t="shared" si="3"/>
        <v/>
      </c>
    </row>
    <row r="204" spans="1:4" x14ac:dyDescent="0.25">
      <c r="A204" s="33" t="s">
        <v>198</v>
      </c>
      <c r="B204" t="s">
        <v>363</v>
      </c>
      <c r="C204" t="s">
        <v>2473</v>
      </c>
      <c r="D204" t="str">
        <f t="shared" si="3"/>
        <v/>
      </c>
    </row>
    <row r="205" spans="1:4" ht="16.5" x14ac:dyDescent="0.3">
      <c r="A205" s="32" t="s">
        <v>3510</v>
      </c>
      <c r="C205" t="s">
        <v>3535</v>
      </c>
      <c r="D205" t="str">
        <f t="shared" si="3"/>
        <v/>
      </c>
    </row>
    <row r="206" spans="1:4" x14ac:dyDescent="0.25">
      <c r="A206" s="33" t="s">
        <v>1048</v>
      </c>
      <c r="C206" t="s">
        <v>3383</v>
      </c>
      <c r="D206" t="str">
        <f t="shared" si="3"/>
        <v/>
      </c>
    </row>
    <row r="207" spans="1:4" ht="16.5" x14ac:dyDescent="0.3">
      <c r="A207" s="32" t="s">
        <v>3524</v>
      </c>
      <c r="C207" t="s">
        <v>3535</v>
      </c>
      <c r="D207" t="str">
        <f t="shared" si="3"/>
        <v/>
      </c>
    </row>
    <row r="208" spans="1:4" x14ac:dyDescent="0.25">
      <c r="A208" s="33" t="s">
        <v>144</v>
      </c>
      <c r="B208" t="s">
        <v>384</v>
      </c>
      <c r="C208" t="s">
        <v>2473</v>
      </c>
      <c r="D208" t="str">
        <f t="shared" si="3"/>
        <v/>
      </c>
    </row>
    <row r="209" spans="1:4" ht="16.5" x14ac:dyDescent="0.3">
      <c r="A209" s="32" t="s">
        <v>3523</v>
      </c>
      <c r="B209" t="s">
        <v>384</v>
      </c>
      <c r="C209" t="s">
        <v>3535</v>
      </c>
      <c r="D209" t="str">
        <f t="shared" si="3"/>
        <v/>
      </c>
    </row>
    <row r="210" spans="1:4" x14ac:dyDescent="0.25">
      <c r="A210" s="33" t="s">
        <v>1051</v>
      </c>
      <c r="C210" t="s">
        <v>3383</v>
      </c>
      <c r="D210" t="str">
        <f t="shared" si="3"/>
        <v/>
      </c>
    </row>
    <row r="211" spans="1:4" x14ac:dyDescent="0.25">
      <c r="A211" s="33" t="s">
        <v>2793</v>
      </c>
      <c r="B211" t="s">
        <v>253</v>
      </c>
      <c r="C211" t="s">
        <v>3276</v>
      </c>
      <c r="D211" t="str">
        <f t="shared" si="3"/>
        <v/>
      </c>
    </row>
    <row r="212" spans="1:4" x14ac:dyDescent="0.25">
      <c r="A212" s="33" t="s">
        <v>81</v>
      </c>
      <c r="B212" t="s">
        <v>253</v>
      </c>
      <c r="C212" t="s">
        <v>2473</v>
      </c>
      <c r="D212" t="str">
        <f t="shared" si="3"/>
        <v/>
      </c>
    </row>
    <row r="213" spans="1:4" ht="16.5" x14ac:dyDescent="0.3">
      <c r="A213" s="32" t="s">
        <v>3399</v>
      </c>
      <c r="B213" t="s">
        <v>253</v>
      </c>
      <c r="C213" t="s">
        <v>3535</v>
      </c>
      <c r="D213" t="str">
        <f t="shared" si="3"/>
        <v/>
      </c>
    </row>
    <row r="214" spans="1:4" x14ac:dyDescent="0.25">
      <c r="A214" s="33" t="s">
        <v>2796</v>
      </c>
      <c r="B214" t="s">
        <v>214</v>
      </c>
      <c r="C214" t="s">
        <v>3276</v>
      </c>
      <c r="D214" t="str">
        <f t="shared" si="3"/>
        <v/>
      </c>
    </row>
    <row r="215" spans="1:4" x14ac:dyDescent="0.25">
      <c r="A215" s="33" t="s">
        <v>37</v>
      </c>
      <c r="B215" t="s">
        <v>214</v>
      </c>
      <c r="C215" t="s">
        <v>2473</v>
      </c>
      <c r="D215" t="str">
        <f t="shared" si="3"/>
        <v/>
      </c>
    </row>
    <row r="216" spans="1:4" x14ac:dyDescent="0.25">
      <c r="A216" s="33" t="s">
        <v>37</v>
      </c>
      <c r="B216" t="s">
        <v>214</v>
      </c>
      <c r="C216" t="s">
        <v>3383</v>
      </c>
      <c r="D216" t="str">
        <f t="shared" si="3"/>
        <v>Yes</v>
      </c>
    </row>
    <row r="217" spans="1:4" ht="16.5" x14ac:dyDescent="0.3">
      <c r="A217" s="32" t="s">
        <v>3388</v>
      </c>
      <c r="B217" t="s">
        <v>214</v>
      </c>
      <c r="C217" t="s">
        <v>3535</v>
      </c>
      <c r="D217" t="str">
        <f t="shared" si="3"/>
        <v/>
      </c>
    </row>
    <row r="218" spans="1:4" x14ac:dyDescent="0.25">
      <c r="A218" s="33" t="s">
        <v>199</v>
      </c>
      <c r="B218" t="s">
        <v>364</v>
      </c>
      <c r="C218" t="s">
        <v>2473</v>
      </c>
      <c r="D218" t="str">
        <f t="shared" si="3"/>
        <v/>
      </c>
    </row>
    <row r="219" spans="1:4" ht="16.5" x14ac:dyDescent="0.3">
      <c r="A219" s="32" t="s">
        <v>365</v>
      </c>
      <c r="B219" t="s">
        <v>365</v>
      </c>
      <c r="C219" t="s">
        <v>3535</v>
      </c>
      <c r="D219" t="str">
        <f t="shared" si="3"/>
        <v/>
      </c>
    </row>
    <row r="220" spans="1:4" x14ac:dyDescent="0.25">
      <c r="A220" s="33" t="s">
        <v>200</v>
      </c>
      <c r="B220" t="s">
        <v>365</v>
      </c>
      <c r="C220" t="s">
        <v>2473</v>
      </c>
      <c r="D220" t="str">
        <f t="shared" si="3"/>
        <v/>
      </c>
    </row>
    <row r="221" spans="1:4" x14ac:dyDescent="0.25">
      <c r="A221" s="33" t="s">
        <v>3326</v>
      </c>
      <c r="C221" t="s">
        <v>3383</v>
      </c>
      <c r="D221" t="str">
        <f t="shared" si="3"/>
        <v/>
      </c>
    </row>
    <row r="222" spans="1:4" x14ac:dyDescent="0.25">
      <c r="A222" s="33" t="s">
        <v>2804</v>
      </c>
      <c r="B222" t="s">
        <v>372</v>
      </c>
      <c r="C222" t="s">
        <v>3276</v>
      </c>
      <c r="D222" t="str">
        <f t="shared" si="3"/>
        <v/>
      </c>
    </row>
    <row r="223" spans="1:4" x14ac:dyDescent="0.25">
      <c r="A223" s="33" t="s">
        <v>104</v>
      </c>
      <c r="B223" t="s">
        <v>372</v>
      </c>
      <c r="C223" t="s">
        <v>2473</v>
      </c>
      <c r="D223" t="str">
        <f t="shared" si="3"/>
        <v/>
      </c>
    </row>
    <row r="224" spans="1:4" ht="16.5" x14ac:dyDescent="0.3">
      <c r="A224" s="32" t="s">
        <v>3444</v>
      </c>
      <c r="B224" t="s">
        <v>372</v>
      </c>
      <c r="C224" t="s">
        <v>3535</v>
      </c>
      <c r="D224" t="str">
        <f t="shared" si="3"/>
        <v/>
      </c>
    </row>
    <row r="225" spans="1:4" x14ac:dyDescent="0.25">
      <c r="A225" s="33" t="s">
        <v>2806</v>
      </c>
      <c r="B225" t="s">
        <v>268</v>
      </c>
      <c r="C225" t="s">
        <v>3276</v>
      </c>
      <c r="D225" t="str">
        <f t="shared" si="3"/>
        <v/>
      </c>
    </row>
    <row r="226" spans="1:4" ht="16.5" x14ac:dyDescent="0.3">
      <c r="A226" s="32" t="s">
        <v>3480</v>
      </c>
      <c r="B226" t="s">
        <v>268</v>
      </c>
      <c r="C226" t="s">
        <v>3535</v>
      </c>
      <c r="D226" t="str">
        <f t="shared" si="3"/>
        <v/>
      </c>
    </row>
    <row r="227" spans="1:4" x14ac:dyDescent="0.25">
      <c r="A227" s="33" t="s">
        <v>98</v>
      </c>
      <c r="B227" t="s">
        <v>268</v>
      </c>
      <c r="C227" t="s">
        <v>2473</v>
      </c>
      <c r="D227" t="str">
        <f t="shared" si="3"/>
        <v/>
      </c>
    </row>
    <row r="228" spans="1:4" x14ac:dyDescent="0.25">
      <c r="A228" s="33" t="s">
        <v>3327</v>
      </c>
      <c r="C228" t="s">
        <v>3383</v>
      </c>
      <c r="D228" t="str">
        <f t="shared" si="3"/>
        <v/>
      </c>
    </row>
    <row r="229" spans="1:4" x14ac:dyDescent="0.25">
      <c r="A229" s="33" t="s">
        <v>3329</v>
      </c>
      <c r="C229" t="s">
        <v>3383</v>
      </c>
      <c r="D229" t="str">
        <f t="shared" si="3"/>
        <v/>
      </c>
    </row>
    <row r="230" spans="1:4" x14ac:dyDescent="0.25">
      <c r="A230" s="33" t="s">
        <v>1086</v>
      </c>
      <c r="C230" t="s">
        <v>3383</v>
      </c>
      <c r="D230" t="str">
        <f t="shared" si="3"/>
        <v/>
      </c>
    </row>
    <row r="231" spans="1:4" x14ac:dyDescent="0.25">
      <c r="A231" s="33" t="s">
        <v>2814</v>
      </c>
      <c r="B231" t="s">
        <v>255</v>
      </c>
      <c r="C231" t="s">
        <v>3276</v>
      </c>
      <c r="D231" t="str">
        <f t="shared" si="3"/>
        <v/>
      </c>
    </row>
    <row r="232" spans="1:4" x14ac:dyDescent="0.25">
      <c r="A232" s="33" t="s">
        <v>83</v>
      </c>
      <c r="B232" t="s">
        <v>255</v>
      </c>
      <c r="C232" t="s">
        <v>2473</v>
      </c>
      <c r="D232" t="str">
        <f t="shared" si="3"/>
        <v/>
      </c>
    </row>
    <row r="233" spans="1:4" x14ac:dyDescent="0.25">
      <c r="A233" s="33" t="s">
        <v>83</v>
      </c>
      <c r="B233" t="s">
        <v>255</v>
      </c>
      <c r="C233" t="s">
        <v>3383</v>
      </c>
      <c r="D233" t="str">
        <f t="shared" si="3"/>
        <v>Yes</v>
      </c>
    </row>
    <row r="234" spans="1:4" ht="16.5" x14ac:dyDescent="0.3">
      <c r="A234" s="32" t="s">
        <v>3430</v>
      </c>
      <c r="B234" t="s">
        <v>255</v>
      </c>
      <c r="C234" t="s">
        <v>3535</v>
      </c>
      <c r="D234" t="str">
        <f t="shared" si="3"/>
        <v/>
      </c>
    </row>
    <row r="235" spans="1:4" x14ac:dyDescent="0.25">
      <c r="A235" s="33" t="s">
        <v>2822</v>
      </c>
      <c r="B235" t="s">
        <v>265</v>
      </c>
      <c r="C235" t="s">
        <v>3276</v>
      </c>
      <c r="D235" t="str">
        <f t="shared" si="3"/>
        <v/>
      </c>
    </row>
    <row r="236" spans="1:4" ht="16.5" x14ac:dyDescent="0.3">
      <c r="A236" s="32" t="s">
        <v>3450</v>
      </c>
      <c r="B236" t="s">
        <v>265</v>
      </c>
      <c r="C236" t="s">
        <v>3535</v>
      </c>
      <c r="D236" t="str">
        <f t="shared" si="3"/>
        <v/>
      </c>
    </row>
    <row r="237" spans="1:4" x14ac:dyDescent="0.25">
      <c r="A237" s="33" t="s">
        <v>93</v>
      </c>
      <c r="B237" t="s">
        <v>265</v>
      </c>
      <c r="C237" t="s">
        <v>2473</v>
      </c>
      <c r="D237" t="str">
        <f t="shared" si="3"/>
        <v/>
      </c>
    </row>
    <row r="238" spans="1:4" x14ac:dyDescent="0.25">
      <c r="A238" s="33" t="s">
        <v>2830</v>
      </c>
      <c r="B238" t="s">
        <v>262</v>
      </c>
      <c r="C238" t="s">
        <v>3276</v>
      </c>
      <c r="D238" t="str">
        <f t="shared" si="3"/>
        <v/>
      </c>
    </row>
    <row r="239" spans="1:4" ht="16.5" x14ac:dyDescent="0.3">
      <c r="A239" s="32" t="s">
        <v>3448</v>
      </c>
      <c r="B239" t="s">
        <v>262</v>
      </c>
      <c r="C239" t="s">
        <v>3535</v>
      </c>
      <c r="D239" t="str">
        <f t="shared" si="3"/>
        <v/>
      </c>
    </row>
    <row r="240" spans="1:4" x14ac:dyDescent="0.25">
      <c r="A240" s="33" t="s">
        <v>90</v>
      </c>
      <c r="B240" t="s">
        <v>262</v>
      </c>
      <c r="C240" t="s">
        <v>2473</v>
      </c>
      <c r="D240" t="str">
        <f t="shared" si="3"/>
        <v/>
      </c>
    </row>
    <row r="241" spans="1:4" x14ac:dyDescent="0.25">
      <c r="A241" s="33" t="s">
        <v>2838</v>
      </c>
      <c r="B241" t="s">
        <v>304</v>
      </c>
      <c r="C241" t="s">
        <v>3276</v>
      </c>
      <c r="D241" t="str">
        <f t="shared" si="3"/>
        <v/>
      </c>
    </row>
    <row r="242" spans="1:4" ht="16.5" x14ac:dyDescent="0.3">
      <c r="A242" s="32" t="s">
        <v>3498</v>
      </c>
      <c r="B242" t="s">
        <v>304</v>
      </c>
      <c r="C242" t="s">
        <v>3535</v>
      </c>
      <c r="D242" t="str">
        <f t="shared" si="3"/>
        <v/>
      </c>
    </row>
    <row r="243" spans="1:4" x14ac:dyDescent="0.25">
      <c r="A243" s="33" t="s">
        <v>138</v>
      </c>
      <c r="B243" t="s">
        <v>304</v>
      </c>
      <c r="C243" t="s">
        <v>2473</v>
      </c>
      <c r="D243" t="str">
        <f t="shared" si="3"/>
        <v/>
      </c>
    </row>
    <row r="244" spans="1:4" x14ac:dyDescent="0.25">
      <c r="A244" s="33" t="s">
        <v>2843</v>
      </c>
      <c r="B244" t="s">
        <v>230</v>
      </c>
      <c r="C244" t="s">
        <v>3276</v>
      </c>
      <c r="D244" t="str">
        <f t="shared" si="3"/>
        <v/>
      </c>
    </row>
    <row r="245" spans="1:4" x14ac:dyDescent="0.25">
      <c r="A245" s="33" t="s">
        <v>55</v>
      </c>
      <c r="B245" t="s">
        <v>230</v>
      </c>
      <c r="C245" t="s">
        <v>2473</v>
      </c>
      <c r="D245" t="str">
        <f t="shared" si="3"/>
        <v/>
      </c>
    </row>
    <row r="246" spans="1:4" x14ac:dyDescent="0.25">
      <c r="A246" s="33" t="s">
        <v>55</v>
      </c>
      <c r="B246" t="s">
        <v>230</v>
      </c>
      <c r="C246" t="s">
        <v>3383</v>
      </c>
      <c r="D246" t="str">
        <f t="shared" si="3"/>
        <v>Yes</v>
      </c>
    </row>
    <row r="247" spans="1:4" ht="16.5" x14ac:dyDescent="0.3">
      <c r="A247" s="32" t="s">
        <v>3398</v>
      </c>
      <c r="B247" t="s">
        <v>230</v>
      </c>
      <c r="C247" t="s">
        <v>3535</v>
      </c>
      <c r="D247" t="str">
        <f t="shared" si="3"/>
        <v/>
      </c>
    </row>
    <row r="248" spans="1:4" x14ac:dyDescent="0.25">
      <c r="A248" s="33" t="s">
        <v>1099</v>
      </c>
      <c r="B248" t="s">
        <v>3537</v>
      </c>
      <c r="C248" t="s">
        <v>2473</v>
      </c>
      <c r="D248" t="str">
        <f t="shared" si="3"/>
        <v/>
      </c>
    </row>
    <row r="249" spans="1:4" x14ac:dyDescent="0.25">
      <c r="A249" s="33" t="s">
        <v>2851</v>
      </c>
      <c r="B249" t="s">
        <v>223</v>
      </c>
      <c r="C249" t="s">
        <v>3276</v>
      </c>
      <c r="D249" t="str">
        <f t="shared" si="3"/>
        <v/>
      </c>
    </row>
    <row r="250" spans="1:4" x14ac:dyDescent="0.25">
      <c r="A250" s="33" t="s">
        <v>48</v>
      </c>
      <c r="B250" t="s">
        <v>223</v>
      </c>
      <c r="C250" t="s">
        <v>2473</v>
      </c>
      <c r="D250" t="str">
        <f t="shared" si="3"/>
        <v/>
      </c>
    </row>
    <row r="251" spans="1:4" x14ac:dyDescent="0.25">
      <c r="A251" s="33" t="s">
        <v>48</v>
      </c>
      <c r="B251" t="s">
        <v>223</v>
      </c>
      <c r="C251" t="s">
        <v>3383</v>
      </c>
      <c r="D251" t="str">
        <f t="shared" si="3"/>
        <v>Yes</v>
      </c>
    </row>
    <row r="252" spans="1:4" ht="16.5" x14ac:dyDescent="0.3">
      <c r="A252" s="32" t="s">
        <v>3413</v>
      </c>
      <c r="B252" t="s">
        <v>223</v>
      </c>
      <c r="C252" t="s">
        <v>3535</v>
      </c>
      <c r="D252" t="str">
        <f t="shared" si="3"/>
        <v/>
      </c>
    </row>
    <row r="253" spans="1:4" x14ac:dyDescent="0.25">
      <c r="A253" s="33" t="s">
        <v>2859</v>
      </c>
      <c r="B253" t="s">
        <v>247</v>
      </c>
      <c r="C253" t="s">
        <v>3276</v>
      </c>
      <c r="D253" t="str">
        <f t="shared" si="3"/>
        <v/>
      </c>
    </row>
    <row r="254" spans="1:4" x14ac:dyDescent="0.25">
      <c r="A254" s="33" t="s">
        <v>75</v>
      </c>
      <c r="B254" t="s">
        <v>247</v>
      </c>
      <c r="C254" t="s">
        <v>2473</v>
      </c>
      <c r="D254" t="str">
        <f t="shared" si="3"/>
        <v/>
      </c>
    </row>
    <row r="255" spans="1:4" x14ac:dyDescent="0.25">
      <c r="A255" s="33" t="s">
        <v>2867</v>
      </c>
      <c r="B255" t="s">
        <v>248</v>
      </c>
      <c r="C255" t="s">
        <v>3276</v>
      </c>
      <c r="D255" t="str">
        <f t="shared" si="3"/>
        <v/>
      </c>
    </row>
    <row r="256" spans="1:4" ht="16.5" x14ac:dyDescent="0.3">
      <c r="A256" s="32" t="s">
        <v>3428</v>
      </c>
      <c r="B256" t="s">
        <v>248</v>
      </c>
      <c r="C256" t="s">
        <v>3535</v>
      </c>
      <c r="D256" t="str">
        <f t="shared" si="3"/>
        <v/>
      </c>
    </row>
    <row r="257" spans="1:4" x14ac:dyDescent="0.25">
      <c r="A257" s="33" t="s">
        <v>76</v>
      </c>
      <c r="B257" t="s">
        <v>248</v>
      </c>
      <c r="C257" t="s">
        <v>2473</v>
      </c>
      <c r="D257" t="str">
        <f t="shared" si="3"/>
        <v/>
      </c>
    </row>
    <row r="258" spans="1:4" ht="16.5" x14ac:dyDescent="0.3">
      <c r="A258" s="32" t="s">
        <v>3418</v>
      </c>
      <c r="B258" t="s">
        <v>248</v>
      </c>
      <c r="C258" t="s">
        <v>3535</v>
      </c>
      <c r="D258" t="str">
        <f t="shared" si="3"/>
        <v/>
      </c>
    </row>
    <row r="259" spans="1:4" x14ac:dyDescent="0.25">
      <c r="A259" s="33" t="s">
        <v>2869</v>
      </c>
      <c r="B259" t="s">
        <v>222</v>
      </c>
      <c r="C259" t="s">
        <v>3276</v>
      </c>
      <c r="D259" t="str">
        <f t="shared" ref="D259:D322" si="4">IF(EXACT(A259,A258),"Yes","")</f>
        <v/>
      </c>
    </row>
    <row r="260" spans="1:4" x14ac:dyDescent="0.25">
      <c r="A260" s="33" t="s">
        <v>46</v>
      </c>
      <c r="B260" t="s">
        <v>222</v>
      </c>
      <c r="C260" t="s">
        <v>2473</v>
      </c>
      <c r="D260" t="str">
        <f t="shared" si="4"/>
        <v/>
      </c>
    </row>
    <row r="261" spans="1:4" x14ac:dyDescent="0.25">
      <c r="A261" s="33" t="s">
        <v>46</v>
      </c>
      <c r="B261" t="s">
        <v>222</v>
      </c>
      <c r="C261" t="s">
        <v>3383</v>
      </c>
      <c r="D261" t="str">
        <f t="shared" si="4"/>
        <v>Yes</v>
      </c>
    </row>
    <row r="262" spans="1:4" ht="16.5" x14ac:dyDescent="0.3">
      <c r="A262" s="32" t="s">
        <v>3390</v>
      </c>
      <c r="B262" t="s">
        <v>222</v>
      </c>
      <c r="C262" t="s">
        <v>3535</v>
      </c>
      <c r="D262" t="str">
        <f t="shared" si="4"/>
        <v/>
      </c>
    </row>
    <row r="263" spans="1:4" x14ac:dyDescent="0.25">
      <c r="A263" s="33" t="s">
        <v>84</v>
      </c>
      <c r="B263" t="s">
        <v>256</v>
      </c>
      <c r="C263" t="s">
        <v>2473</v>
      </c>
      <c r="D263" t="str">
        <f t="shared" si="4"/>
        <v/>
      </c>
    </row>
    <row r="264" spans="1:4" x14ac:dyDescent="0.25">
      <c r="A264" s="33" t="s">
        <v>84</v>
      </c>
      <c r="B264" t="s">
        <v>256</v>
      </c>
      <c r="C264" t="s">
        <v>3383</v>
      </c>
      <c r="D264" t="str">
        <f t="shared" si="4"/>
        <v>Yes</v>
      </c>
    </row>
    <row r="265" spans="1:4" x14ac:dyDescent="0.25">
      <c r="A265" s="33" t="s">
        <v>1113</v>
      </c>
      <c r="C265" t="s">
        <v>3383</v>
      </c>
      <c r="D265" t="str">
        <f t="shared" si="4"/>
        <v/>
      </c>
    </row>
    <row r="266" spans="1:4" x14ac:dyDescent="0.25">
      <c r="A266" s="33" t="s">
        <v>1116</v>
      </c>
      <c r="C266" t="s">
        <v>3383</v>
      </c>
      <c r="D266" t="str">
        <f t="shared" si="4"/>
        <v/>
      </c>
    </row>
    <row r="267" spans="1:4" x14ac:dyDescent="0.25">
      <c r="A267" s="33" t="s">
        <v>2872</v>
      </c>
      <c r="B267" t="s">
        <v>251</v>
      </c>
      <c r="C267" t="s">
        <v>3276</v>
      </c>
      <c r="D267" t="str">
        <f t="shared" si="4"/>
        <v/>
      </c>
    </row>
    <row r="268" spans="1:4" ht="16.5" x14ac:dyDescent="0.3">
      <c r="A268" s="32" t="s">
        <v>3438</v>
      </c>
      <c r="B268" t="s">
        <v>251</v>
      </c>
      <c r="C268" t="s">
        <v>3535</v>
      </c>
      <c r="D268" t="str">
        <f t="shared" si="4"/>
        <v/>
      </c>
    </row>
    <row r="269" spans="1:4" x14ac:dyDescent="0.25">
      <c r="A269" s="33" t="s">
        <v>79</v>
      </c>
      <c r="B269" t="s">
        <v>251</v>
      </c>
      <c r="C269" t="s">
        <v>2473</v>
      </c>
      <c r="D269" t="str">
        <f t="shared" si="4"/>
        <v/>
      </c>
    </row>
    <row r="270" spans="1:4" ht="16.5" x14ac:dyDescent="0.3">
      <c r="A270" s="32" t="s">
        <v>3449</v>
      </c>
      <c r="B270" t="s">
        <v>264</v>
      </c>
      <c r="C270" t="s">
        <v>3535</v>
      </c>
      <c r="D270" t="str">
        <f t="shared" si="4"/>
        <v/>
      </c>
    </row>
    <row r="271" spans="1:4" x14ac:dyDescent="0.25">
      <c r="A271" s="33" t="s">
        <v>2879</v>
      </c>
      <c r="B271" t="s">
        <v>264</v>
      </c>
      <c r="C271" t="s">
        <v>3276</v>
      </c>
      <c r="D271" t="str">
        <f t="shared" si="4"/>
        <v/>
      </c>
    </row>
    <row r="272" spans="1:4" x14ac:dyDescent="0.25">
      <c r="A272" s="33" t="s">
        <v>92</v>
      </c>
      <c r="B272" t="s">
        <v>264</v>
      </c>
      <c r="C272" t="s">
        <v>2473</v>
      </c>
      <c r="D272" t="str">
        <f t="shared" si="4"/>
        <v/>
      </c>
    </row>
    <row r="273" spans="1:4" x14ac:dyDescent="0.25">
      <c r="A273" s="33" t="s">
        <v>1131</v>
      </c>
      <c r="C273" t="s">
        <v>3383</v>
      </c>
      <c r="D273" t="str">
        <f t="shared" si="4"/>
        <v/>
      </c>
    </row>
    <row r="274" spans="1:4" x14ac:dyDescent="0.25">
      <c r="A274" s="33" t="s">
        <v>3334</v>
      </c>
      <c r="C274" t="s">
        <v>3383</v>
      </c>
      <c r="D274" t="str">
        <f t="shared" si="4"/>
        <v/>
      </c>
    </row>
    <row r="275" spans="1:4" x14ac:dyDescent="0.25">
      <c r="A275" s="33" t="s">
        <v>1139</v>
      </c>
      <c r="C275" t="s">
        <v>3383</v>
      </c>
      <c r="D275" t="str">
        <f t="shared" si="4"/>
        <v/>
      </c>
    </row>
    <row r="276" spans="1:4" x14ac:dyDescent="0.25">
      <c r="A276" s="33" t="s">
        <v>176</v>
      </c>
      <c r="B276" t="s">
        <v>341</v>
      </c>
      <c r="C276" t="s">
        <v>2473</v>
      </c>
      <c r="D276" t="str">
        <f t="shared" si="4"/>
        <v/>
      </c>
    </row>
    <row r="277" spans="1:4" x14ac:dyDescent="0.25">
      <c r="A277" s="33" t="s">
        <v>2881</v>
      </c>
      <c r="C277" t="s">
        <v>3276</v>
      </c>
      <c r="D277" t="str">
        <f t="shared" si="4"/>
        <v/>
      </c>
    </row>
    <row r="278" spans="1:4" ht="16.5" x14ac:dyDescent="0.3">
      <c r="A278" s="32" t="s">
        <v>3429</v>
      </c>
      <c r="C278" t="s">
        <v>3535</v>
      </c>
      <c r="D278" t="str">
        <f t="shared" si="4"/>
        <v/>
      </c>
    </row>
    <row r="279" spans="1:4" x14ac:dyDescent="0.25">
      <c r="A279" s="33" t="s">
        <v>161</v>
      </c>
      <c r="B279" t="s">
        <v>326</v>
      </c>
      <c r="C279" t="s">
        <v>2473</v>
      </c>
      <c r="D279" t="str">
        <f t="shared" si="4"/>
        <v/>
      </c>
    </row>
    <row r="280" spans="1:4" x14ac:dyDescent="0.25">
      <c r="A280" s="33" t="s">
        <v>167</v>
      </c>
      <c r="B280" t="s">
        <v>332</v>
      </c>
      <c r="C280" t="s">
        <v>2473</v>
      </c>
      <c r="D280" t="str">
        <f t="shared" si="4"/>
        <v/>
      </c>
    </row>
    <row r="281" spans="1:4" ht="16.5" x14ac:dyDescent="0.3">
      <c r="A281" s="32" t="s">
        <v>3517</v>
      </c>
      <c r="B281" t="s">
        <v>332</v>
      </c>
      <c r="C281" t="s">
        <v>3535</v>
      </c>
      <c r="D281" t="str">
        <f t="shared" si="4"/>
        <v/>
      </c>
    </row>
    <row r="282" spans="1:4" x14ac:dyDescent="0.25">
      <c r="A282" s="33" t="s">
        <v>133</v>
      </c>
      <c r="B282" t="s">
        <v>299</v>
      </c>
      <c r="C282" t="s">
        <v>2473</v>
      </c>
      <c r="D282" t="str">
        <f t="shared" si="4"/>
        <v/>
      </c>
    </row>
    <row r="283" spans="1:4" ht="16.5" x14ac:dyDescent="0.3">
      <c r="A283" s="32" t="s">
        <v>3518</v>
      </c>
      <c r="B283" t="s">
        <v>299</v>
      </c>
      <c r="C283" t="s">
        <v>3535</v>
      </c>
      <c r="D283" t="str">
        <f t="shared" si="4"/>
        <v/>
      </c>
    </row>
    <row r="284" spans="1:4" x14ac:dyDescent="0.25">
      <c r="A284" s="33" t="s">
        <v>131</v>
      </c>
      <c r="B284" t="s">
        <v>297</v>
      </c>
      <c r="C284" t="s">
        <v>2473</v>
      </c>
      <c r="D284" t="str">
        <f t="shared" si="4"/>
        <v/>
      </c>
    </row>
    <row r="285" spans="1:4" ht="16.5" x14ac:dyDescent="0.3">
      <c r="A285" s="32" t="s">
        <v>3520</v>
      </c>
      <c r="B285" t="s">
        <v>297</v>
      </c>
      <c r="C285" t="s">
        <v>3535</v>
      </c>
      <c r="D285" t="str">
        <f t="shared" si="4"/>
        <v/>
      </c>
    </row>
    <row r="286" spans="1:4" x14ac:dyDescent="0.25">
      <c r="A286" s="33" t="s">
        <v>140</v>
      </c>
      <c r="B286" t="s">
        <v>306</v>
      </c>
      <c r="C286" t="s">
        <v>2473</v>
      </c>
      <c r="D286" t="str">
        <f t="shared" si="4"/>
        <v/>
      </c>
    </row>
    <row r="287" spans="1:4" ht="16.5" x14ac:dyDescent="0.3">
      <c r="A287" s="32" t="s">
        <v>3519</v>
      </c>
      <c r="B287" t="s">
        <v>306</v>
      </c>
      <c r="C287" t="s">
        <v>3535</v>
      </c>
      <c r="D287" t="str">
        <f t="shared" si="4"/>
        <v/>
      </c>
    </row>
    <row r="288" spans="1:4" x14ac:dyDescent="0.25">
      <c r="A288" s="33" t="s">
        <v>2889</v>
      </c>
      <c r="B288" t="s">
        <v>292</v>
      </c>
      <c r="C288" t="s">
        <v>3276</v>
      </c>
      <c r="D288" t="str">
        <f t="shared" si="4"/>
        <v/>
      </c>
    </row>
    <row r="289" spans="1:4" x14ac:dyDescent="0.25">
      <c r="A289" s="33" t="s">
        <v>125</v>
      </c>
      <c r="B289" t="s">
        <v>292</v>
      </c>
      <c r="C289" t="s">
        <v>2473</v>
      </c>
      <c r="D289" t="str">
        <f t="shared" si="4"/>
        <v/>
      </c>
    </row>
    <row r="290" spans="1:4" ht="16.5" x14ac:dyDescent="0.3">
      <c r="A290" s="32" t="s">
        <v>3470</v>
      </c>
      <c r="B290" t="s">
        <v>292</v>
      </c>
      <c r="C290" t="s">
        <v>3535</v>
      </c>
      <c r="D290" t="str">
        <f t="shared" si="4"/>
        <v/>
      </c>
    </row>
    <row r="291" spans="1:4" x14ac:dyDescent="0.25">
      <c r="A291" s="33" t="s">
        <v>3335</v>
      </c>
      <c r="C291" t="s">
        <v>3383</v>
      </c>
      <c r="D291" t="str">
        <f t="shared" si="4"/>
        <v/>
      </c>
    </row>
    <row r="292" spans="1:4" x14ac:dyDescent="0.25">
      <c r="A292" s="33" t="s">
        <v>201</v>
      </c>
      <c r="B292" t="s">
        <v>366</v>
      </c>
      <c r="C292" t="s">
        <v>2473</v>
      </c>
      <c r="D292" t="str">
        <f t="shared" si="4"/>
        <v/>
      </c>
    </row>
    <row r="293" spans="1:4" x14ac:dyDescent="0.25">
      <c r="A293" s="33" t="s">
        <v>175</v>
      </c>
      <c r="B293" t="s">
        <v>340</v>
      </c>
      <c r="C293" t="s">
        <v>2473</v>
      </c>
      <c r="D293" t="str">
        <f t="shared" si="4"/>
        <v/>
      </c>
    </row>
    <row r="294" spans="1:4" x14ac:dyDescent="0.25">
      <c r="A294" s="33" t="s">
        <v>134</v>
      </c>
      <c r="B294" t="s">
        <v>300</v>
      </c>
      <c r="C294" t="s">
        <v>2473</v>
      </c>
      <c r="D294" t="str">
        <f t="shared" si="4"/>
        <v/>
      </c>
    </row>
    <row r="295" spans="1:4" x14ac:dyDescent="0.25">
      <c r="A295" s="33" t="s">
        <v>151</v>
      </c>
      <c r="B295" t="s">
        <v>316</v>
      </c>
      <c r="C295" t="s">
        <v>2473</v>
      </c>
      <c r="D295" t="str">
        <f t="shared" si="4"/>
        <v/>
      </c>
    </row>
    <row r="296" spans="1:4" x14ac:dyDescent="0.25">
      <c r="A296" s="33" t="s">
        <v>162</v>
      </c>
      <c r="B296" t="s">
        <v>327</v>
      </c>
      <c r="C296" t="s">
        <v>2473</v>
      </c>
      <c r="D296" t="str">
        <f t="shared" si="4"/>
        <v/>
      </c>
    </row>
    <row r="297" spans="1:4" x14ac:dyDescent="0.25">
      <c r="A297" s="33" t="s">
        <v>2892</v>
      </c>
      <c r="B297" t="s">
        <v>238</v>
      </c>
      <c r="C297" t="s">
        <v>3276</v>
      </c>
      <c r="D297" t="str">
        <f t="shared" si="4"/>
        <v/>
      </c>
    </row>
    <row r="298" spans="1:4" ht="16.5" x14ac:dyDescent="0.3">
      <c r="A298" s="32" t="s">
        <v>3414</v>
      </c>
      <c r="B298" t="s">
        <v>238</v>
      </c>
      <c r="C298" t="s">
        <v>3535</v>
      </c>
      <c r="D298" t="str">
        <f t="shared" si="4"/>
        <v/>
      </c>
    </row>
    <row r="299" spans="1:4" x14ac:dyDescent="0.25">
      <c r="A299" s="33" t="s">
        <v>64</v>
      </c>
      <c r="B299" t="s">
        <v>238</v>
      </c>
      <c r="C299" t="s">
        <v>2473</v>
      </c>
      <c r="D299" t="str">
        <f t="shared" si="4"/>
        <v/>
      </c>
    </row>
    <row r="300" spans="1:4" x14ac:dyDescent="0.25">
      <c r="A300" s="33" t="s">
        <v>64</v>
      </c>
      <c r="B300" t="s">
        <v>238</v>
      </c>
      <c r="C300" t="s">
        <v>3383</v>
      </c>
      <c r="D300" t="str">
        <f t="shared" si="4"/>
        <v>Yes</v>
      </c>
    </row>
    <row r="301" spans="1:4" x14ac:dyDescent="0.25">
      <c r="A301" s="33" t="s">
        <v>181</v>
      </c>
      <c r="B301" t="s">
        <v>346</v>
      </c>
      <c r="C301" t="s">
        <v>2473</v>
      </c>
      <c r="D301" t="str">
        <f t="shared" si="4"/>
        <v/>
      </c>
    </row>
    <row r="302" spans="1:4" x14ac:dyDescent="0.25">
      <c r="A302" s="33" t="s">
        <v>147</v>
      </c>
      <c r="B302" t="s">
        <v>312</v>
      </c>
      <c r="C302" t="s">
        <v>2473</v>
      </c>
      <c r="D302" t="str">
        <f t="shared" si="4"/>
        <v/>
      </c>
    </row>
    <row r="303" spans="1:4" x14ac:dyDescent="0.25">
      <c r="A303" s="33" t="s">
        <v>1224</v>
      </c>
      <c r="C303" t="s">
        <v>3383</v>
      </c>
      <c r="D303" t="str">
        <f t="shared" si="4"/>
        <v/>
      </c>
    </row>
    <row r="304" spans="1:4" x14ac:dyDescent="0.25">
      <c r="A304" s="33" t="s">
        <v>1227</v>
      </c>
      <c r="C304" t="s">
        <v>3383</v>
      </c>
      <c r="D304" t="str">
        <f t="shared" si="4"/>
        <v/>
      </c>
    </row>
    <row r="305" spans="1:4" x14ac:dyDescent="0.25">
      <c r="A305" s="33" t="s">
        <v>1228</v>
      </c>
      <c r="C305" t="s">
        <v>3383</v>
      </c>
      <c r="D305" t="str">
        <f t="shared" si="4"/>
        <v/>
      </c>
    </row>
    <row r="306" spans="1:4" x14ac:dyDescent="0.25">
      <c r="A306" s="33" t="s">
        <v>2899</v>
      </c>
      <c r="B306" t="s">
        <v>309</v>
      </c>
      <c r="C306" t="s">
        <v>3276</v>
      </c>
      <c r="D306" t="str">
        <f t="shared" si="4"/>
        <v/>
      </c>
    </row>
    <row r="307" spans="1:4" x14ac:dyDescent="0.25">
      <c r="A307" s="33" t="s">
        <v>143</v>
      </c>
      <c r="B307" t="s">
        <v>309</v>
      </c>
      <c r="C307" t="s">
        <v>2473</v>
      </c>
      <c r="D307" t="str">
        <f t="shared" si="4"/>
        <v/>
      </c>
    </row>
    <row r="308" spans="1:4" ht="16.5" x14ac:dyDescent="0.3">
      <c r="A308" s="32" t="s">
        <v>3495</v>
      </c>
      <c r="B308" t="s">
        <v>309</v>
      </c>
      <c r="C308" t="s">
        <v>3535</v>
      </c>
      <c r="D308" t="str">
        <f t="shared" si="4"/>
        <v/>
      </c>
    </row>
    <row r="309" spans="1:4" x14ac:dyDescent="0.25">
      <c r="A309" s="33" t="s">
        <v>2907</v>
      </c>
      <c r="B309" t="s">
        <v>328</v>
      </c>
      <c r="C309" t="s">
        <v>3276</v>
      </c>
      <c r="D309" t="str">
        <f t="shared" si="4"/>
        <v/>
      </c>
    </row>
    <row r="310" spans="1:4" x14ac:dyDescent="0.25">
      <c r="A310" s="33" t="s">
        <v>163</v>
      </c>
      <c r="B310" t="s">
        <v>328</v>
      </c>
      <c r="C310" t="s">
        <v>2473</v>
      </c>
      <c r="D310" t="str">
        <f t="shared" si="4"/>
        <v/>
      </c>
    </row>
    <row r="311" spans="1:4" ht="16.5" x14ac:dyDescent="0.3">
      <c r="A311" s="32" t="s">
        <v>3506</v>
      </c>
      <c r="B311" t="s">
        <v>328</v>
      </c>
      <c r="C311" t="s">
        <v>3535</v>
      </c>
      <c r="D311" t="str">
        <f t="shared" si="4"/>
        <v/>
      </c>
    </row>
    <row r="312" spans="1:4" x14ac:dyDescent="0.25">
      <c r="A312" s="33" t="s">
        <v>2909</v>
      </c>
      <c r="B312" t="s">
        <v>258</v>
      </c>
      <c r="C312" t="s">
        <v>3276</v>
      </c>
      <c r="D312" t="str">
        <f t="shared" si="4"/>
        <v/>
      </c>
    </row>
    <row r="313" spans="1:4" ht="16.5" x14ac:dyDescent="0.3">
      <c r="A313" s="32" t="s">
        <v>3433</v>
      </c>
      <c r="B313" t="s">
        <v>258</v>
      </c>
      <c r="C313" t="s">
        <v>3535</v>
      </c>
      <c r="D313" t="str">
        <f t="shared" si="4"/>
        <v/>
      </c>
    </row>
    <row r="314" spans="1:4" x14ac:dyDescent="0.25">
      <c r="A314" s="33" t="s">
        <v>86</v>
      </c>
      <c r="B314" t="s">
        <v>258</v>
      </c>
      <c r="C314" t="s">
        <v>2473</v>
      </c>
      <c r="D314" t="str">
        <f t="shared" si="4"/>
        <v/>
      </c>
    </row>
    <row r="315" spans="1:4" x14ac:dyDescent="0.25">
      <c r="A315" s="33" t="s">
        <v>2911</v>
      </c>
      <c r="B315" t="s">
        <v>322</v>
      </c>
      <c r="C315" t="s">
        <v>3276</v>
      </c>
      <c r="D315" t="str">
        <f t="shared" si="4"/>
        <v/>
      </c>
    </row>
    <row r="316" spans="1:4" x14ac:dyDescent="0.25">
      <c r="A316" s="33" t="s">
        <v>157</v>
      </c>
      <c r="B316" t="s">
        <v>322</v>
      </c>
      <c r="C316" t="s">
        <v>2473</v>
      </c>
      <c r="D316" t="str">
        <f t="shared" si="4"/>
        <v/>
      </c>
    </row>
    <row r="317" spans="1:4" ht="16.5" x14ac:dyDescent="0.3">
      <c r="A317" s="32" t="s">
        <v>3497</v>
      </c>
      <c r="B317" t="s">
        <v>322</v>
      </c>
      <c r="C317" t="s">
        <v>3535</v>
      </c>
      <c r="D317" t="str">
        <f t="shared" si="4"/>
        <v/>
      </c>
    </row>
    <row r="318" spans="1:4" x14ac:dyDescent="0.25">
      <c r="A318" s="33" t="s">
        <v>3337</v>
      </c>
      <c r="C318" t="s">
        <v>3383</v>
      </c>
      <c r="D318" t="str">
        <f t="shared" si="4"/>
        <v/>
      </c>
    </row>
    <row r="319" spans="1:4" x14ac:dyDescent="0.25">
      <c r="A319" s="33" t="s">
        <v>2913</v>
      </c>
      <c r="B319" s="62" t="s">
        <v>213</v>
      </c>
      <c r="C319" t="s">
        <v>3276</v>
      </c>
      <c r="D319" t="str">
        <f t="shared" si="4"/>
        <v/>
      </c>
    </row>
    <row r="320" spans="1:4" ht="16.5" x14ac:dyDescent="0.3">
      <c r="A320" s="32" t="s">
        <v>3393</v>
      </c>
      <c r="B320" t="s">
        <v>213</v>
      </c>
      <c r="C320" t="s">
        <v>3535</v>
      </c>
      <c r="D320" t="str">
        <f t="shared" si="4"/>
        <v/>
      </c>
    </row>
    <row r="321" spans="1:4" x14ac:dyDescent="0.25">
      <c r="A321" s="33" t="s">
        <v>36</v>
      </c>
      <c r="B321" t="s">
        <v>213</v>
      </c>
      <c r="C321" t="s">
        <v>2473</v>
      </c>
      <c r="D321" t="str">
        <f t="shared" si="4"/>
        <v/>
      </c>
    </row>
    <row r="322" spans="1:4" x14ac:dyDescent="0.25">
      <c r="A322" s="33" t="s">
        <v>36</v>
      </c>
      <c r="B322" t="s">
        <v>213</v>
      </c>
      <c r="C322" t="s">
        <v>3383</v>
      </c>
      <c r="D322" t="str">
        <f t="shared" si="4"/>
        <v>Yes</v>
      </c>
    </row>
    <row r="323" spans="1:4" x14ac:dyDescent="0.25">
      <c r="A323" s="33" t="s">
        <v>2921</v>
      </c>
      <c r="B323" t="s">
        <v>218</v>
      </c>
      <c r="C323" t="s">
        <v>3276</v>
      </c>
      <c r="D323" t="str">
        <f t="shared" ref="D323:D386" si="5">IF(EXACT(A323,A322),"Yes","")</f>
        <v/>
      </c>
    </row>
    <row r="324" spans="1:4" ht="16.5" x14ac:dyDescent="0.3">
      <c r="A324" s="32" t="s">
        <v>3389</v>
      </c>
      <c r="B324" t="s">
        <v>218</v>
      </c>
      <c r="C324" t="s">
        <v>3535</v>
      </c>
      <c r="D324" t="str">
        <f t="shared" si="5"/>
        <v/>
      </c>
    </row>
    <row r="325" spans="1:4" x14ac:dyDescent="0.25">
      <c r="A325" s="33" t="s">
        <v>3338</v>
      </c>
      <c r="B325" t="s">
        <v>218</v>
      </c>
      <c r="C325" t="s">
        <v>3383</v>
      </c>
      <c r="D325" t="str">
        <f t="shared" si="5"/>
        <v/>
      </c>
    </row>
    <row r="326" spans="1:4" x14ac:dyDescent="0.25">
      <c r="A326" s="33" t="s">
        <v>41</v>
      </c>
      <c r="B326" t="s">
        <v>218</v>
      </c>
      <c r="C326" t="s">
        <v>2473</v>
      </c>
      <c r="D326" t="str">
        <f t="shared" si="5"/>
        <v/>
      </c>
    </row>
    <row r="327" spans="1:4" x14ac:dyDescent="0.25">
      <c r="A327" s="33" t="s">
        <v>2927</v>
      </c>
      <c r="B327" t="s">
        <v>276</v>
      </c>
      <c r="C327" t="s">
        <v>3276</v>
      </c>
      <c r="D327" t="str">
        <f t="shared" si="5"/>
        <v/>
      </c>
    </row>
    <row r="328" spans="1:4" x14ac:dyDescent="0.25">
      <c r="A328" s="33" t="s">
        <v>107</v>
      </c>
      <c r="B328" t="s">
        <v>276</v>
      </c>
      <c r="C328" t="s">
        <v>2473</v>
      </c>
      <c r="D328" t="str">
        <f t="shared" si="5"/>
        <v/>
      </c>
    </row>
    <row r="329" spans="1:4" ht="16.5" x14ac:dyDescent="0.3">
      <c r="A329" s="32" t="s">
        <v>3499</v>
      </c>
      <c r="B329" t="s">
        <v>276</v>
      </c>
      <c r="C329" t="s">
        <v>3535</v>
      </c>
      <c r="D329" t="str">
        <f t="shared" si="5"/>
        <v/>
      </c>
    </row>
    <row r="330" spans="1:4" x14ac:dyDescent="0.25">
      <c r="A330" s="33" t="s">
        <v>2935</v>
      </c>
      <c r="B330" t="s">
        <v>367</v>
      </c>
      <c r="C330" t="s">
        <v>3276</v>
      </c>
      <c r="D330" t="str">
        <f t="shared" si="5"/>
        <v/>
      </c>
    </row>
    <row r="331" spans="1:4" x14ac:dyDescent="0.25">
      <c r="A331" s="33" t="s">
        <v>202</v>
      </c>
      <c r="B331" t="s">
        <v>367</v>
      </c>
      <c r="C331" t="s">
        <v>2473</v>
      </c>
      <c r="D331" t="str">
        <f t="shared" si="5"/>
        <v/>
      </c>
    </row>
    <row r="332" spans="1:4" ht="16.5" x14ac:dyDescent="0.3">
      <c r="A332" s="32" t="s">
        <v>3501</v>
      </c>
      <c r="B332" t="s">
        <v>367</v>
      </c>
      <c r="C332" t="s">
        <v>3535</v>
      </c>
      <c r="D332" t="str">
        <f t="shared" si="5"/>
        <v/>
      </c>
    </row>
    <row r="333" spans="1:4" x14ac:dyDescent="0.25">
      <c r="A333" s="33" t="s">
        <v>2943</v>
      </c>
      <c r="B333" t="s">
        <v>381</v>
      </c>
      <c r="C333" t="s">
        <v>3276</v>
      </c>
      <c r="D333" t="str">
        <f t="shared" si="5"/>
        <v/>
      </c>
    </row>
    <row r="334" spans="1:4" x14ac:dyDescent="0.25">
      <c r="A334" s="33" t="s">
        <v>118</v>
      </c>
      <c r="B334" t="s">
        <v>381</v>
      </c>
      <c r="C334" t="s">
        <v>2473</v>
      </c>
      <c r="D334" t="str">
        <f t="shared" si="5"/>
        <v/>
      </c>
    </row>
    <row r="335" spans="1:4" ht="16.5" x14ac:dyDescent="0.3">
      <c r="A335" s="32" t="s">
        <v>3474</v>
      </c>
      <c r="B335" t="s">
        <v>381</v>
      </c>
      <c r="C335" t="s">
        <v>3535</v>
      </c>
      <c r="D335" t="str">
        <f t="shared" si="5"/>
        <v/>
      </c>
    </row>
    <row r="336" spans="1:4" x14ac:dyDescent="0.25">
      <c r="A336" s="33" t="s">
        <v>2952</v>
      </c>
      <c r="C336" t="s">
        <v>3276</v>
      </c>
      <c r="D336" t="str">
        <f t="shared" si="5"/>
        <v/>
      </c>
    </row>
    <row r="337" spans="1:4" ht="16.5" x14ac:dyDescent="0.3">
      <c r="A337" s="32" t="s">
        <v>3476</v>
      </c>
      <c r="C337" t="s">
        <v>3535</v>
      </c>
      <c r="D337" t="str">
        <f t="shared" si="5"/>
        <v/>
      </c>
    </row>
    <row r="338" spans="1:4" x14ac:dyDescent="0.25">
      <c r="A338" s="33" t="s">
        <v>1279</v>
      </c>
      <c r="C338" t="s">
        <v>3383</v>
      </c>
      <c r="D338" t="str">
        <f t="shared" si="5"/>
        <v/>
      </c>
    </row>
    <row r="339" spans="1:4" x14ac:dyDescent="0.25">
      <c r="A339" s="33" t="s">
        <v>145</v>
      </c>
      <c r="B339" t="s">
        <v>310</v>
      </c>
      <c r="C339" t="s">
        <v>2473</v>
      </c>
      <c r="D339" t="str">
        <f t="shared" si="5"/>
        <v/>
      </c>
    </row>
    <row r="340" spans="1:4" ht="16.5" x14ac:dyDescent="0.3">
      <c r="A340" s="32" t="s">
        <v>3513</v>
      </c>
      <c r="B340" t="s">
        <v>310</v>
      </c>
      <c r="C340" t="s">
        <v>3535</v>
      </c>
      <c r="D340" t="str">
        <f t="shared" si="5"/>
        <v/>
      </c>
    </row>
    <row r="341" spans="1:4" x14ac:dyDescent="0.25">
      <c r="A341" s="33" t="s">
        <v>2956</v>
      </c>
      <c r="C341" t="s">
        <v>3276</v>
      </c>
      <c r="D341" t="str">
        <f t="shared" si="5"/>
        <v/>
      </c>
    </row>
    <row r="342" spans="1:4" ht="16.5" x14ac:dyDescent="0.3">
      <c r="A342" s="32" t="s">
        <v>3489</v>
      </c>
      <c r="C342" t="s">
        <v>3535</v>
      </c>
      <c r="D342" t="str">
        <f t="shared" si="5"/>
        <v/>
      </c>
    </row>
    <row r="343" spans="1:4" x14ac:dyDescent="0.25">
      <c r="A343" s="33" t="s">
        <v>3340</v>
      </c>
      <c r="C343" t="s">
        <v>3383</v>
      </c>
      <c r="D343" t="str">
        <f t="shared" si="5"/>
        <v/>
      </c>
    </row>
    <row r="344" spans="1:4" x14ac:dyDescent="0.25">
      <c r="A344" s="33" t="s">
        <v>2960</v>
      </c>
      <c r="C344" t="s">
        <v>3276</v>
      </c>
      <c r="D344" t="str">
        <f t="shared" si="5"/>
        <v/>
      </c>
    </row>
    <row r="345" spans="1:4" ht="16.5" x14ac:dyDescent="0.3">
      <c r="A345" s="32" t="s">
        <v>3441</v>
      </c>
      <c r="C345" t="s">
        <v>3535</v>
      </c>
      <c r="D345" t="str">
        <f t="shared" si="5"/>
        <v/>
      </c>
    </row>
    <row r="346" spans="1:4" x14ac:dyDescent="0.25">
      <c r="A346" s="33" t="s">
        <v>2968</v>
      </c>
      <c r="C346" t="s">
        <v>3276</v>
      </c>
      <c r="D346" t="str">
        <f t="shared" si="5"/>
        <v/>
      </c>
    </row>
    <row r="347" spans="1:4" ht="16.5" x14ac:dyDescent="0.3">
      <c r="A347" s="32" t="s">
        <v>3478</v>
      </c>
      <c r="C347" t="s">
        <v>3535</v>
      </c>
      <c r="D347" t="str">
        <f t="shared" si="5"/>
        <v/>
      </c>
    </row>
    <row r="348" spans="1:4" x14ac:dyDescent="0.25">
      <c r="A348" s="33" t="s">
        <v>1331</v>
      </c>
      <c r="C348" t="s">
        <v>3383</v>
      </c>
      <c r="D348" t="str">
        <f t="shared" si="5"/>
        <v/>
      </c>
    </row>
    <row r="349" spans="1:4" x14ac:dyDescent="0.25">
      <c r="A349" s="33" t="s">
        <v>3342</v>
      </c>
      <c r="C349" t="s">
        <v>3383</v>
      </c>
      <c r="D349" t="str">
        <f t="shared" si="5"/>
        <v/>
      </c>
    </row>
    <row r="350" spans="1:4" x14ac:dyDescent="0.25">
      <c r="A350" s="33" t="s">
        <v>2976</v>
      </c>
      <c r="C350" t="s">
        <v>3276</v>
      </c>
      <c r="D350" t="str">
        <f t="shared" si="5"/>
        <v/>
      </c>
    </row>
    <row r="351" spans="1:4" ht="16.5" x14ac:dyDescent="0.3">
      <c r="A351" s="32" t="s">
        <v>3425</v>
      </c>
      <c r="C351" t="s">
        <v>3535</v>
      </c>
      <c r="D351" t="str">
        <f t="shared" si="5"/>
        <v/>
      </c>
    </row>
    <row r="352" spans="1:4" x14ac:dyDescent="0.25">
      <c r="A352" s="33" t="s">
        <v>2982</v>
      </c>
      <c r="B352" t="s">
        <v>249</v>
      </c>
      <c r="C352" t="s">
        <v>3276</v>
      </c>
      <c r="D352" t="str">
        <f t="shared" si="5"/>
        <v/>
      </c>
    </row>
    <row r="353" spans="1:4" x14ac:dyDescent="0.25">
      <c r="A353" s="33" t="s">
        <v>77</v>
      </c>
      <c r="B353" t="s">
        <v>249</v>
      </c>
      <c r="C353" t="s">
        <v>2473</v>
      </c>
      <c r="D353" t="str">
        <f t="shared" si="5"/>
        <v/>
      </c>
    </row>
    <row r="354" spans="1:4" ht="16.5" x14ac:dyDescent="0.3">
      <c r="A354" s="32" t="s">
        <v>3426</v>
      </c>
      <c r="B354" t="s">
        <v>249</v>
      </c>
      <c r="C354" t="s">
        <v>3535</v>
      </c>
      <c r="D354" t="str">
        <f t="shared" si="5"/>
        <v/>
      </c>
    </row>
    <row r="355" spans="1:4" x14ac:dyDescent="0.25">
      <c r="A355" s="33" t="s">
        <v>164</v>
      </c>
      <c r="B355" t="s">
        <v>329</v>
      </c>
      <c r="C355" t="s">
        <v>2473</v>
      </c>
      <c r="D355" t="str">
        <f t="shared" si="5"/>
        <v/>
      </c>
    </row>
    <row r="356" spans="1:4" ht="16.5" x14ac:dyDescent="0.3">
      <c r="A356" s="32" t="s">
        <v>3528</v>
      </c>
      <c r="B356" t="s">
        <v>329</v>
      </c>
      <c r="C356" t="s">
        <v>3535</v>
      </c>
      <c r="D356" t="str">
        <f t="shared" si="5"/>
        <v/>
      </c>
    </row>
    <row r="357" spans="1:4" x14ac:dyDescent="0.25">
      <c r="A357" s="33" t="s">
        <v>166</v>
      </c>
      <c r="B357" t="s">
        <v>331</v>
      </c>
      <c r="C357" t="s">
        <v>2473</v>
      </c>
      <c r="D357" t="str">
        <f t="shared" si="5"/>
        <v/>
      </c>
    </row>
    <row r="358" spans="1:4" ht="16.5" x14ac:dyDescent="0.3">
      <c r="A358" s="32" t="s">
        <v>3527</v>
      </c>
      <c r="B358" t="s">
        <v>331</v>
      </c>
      <c r="C358" t="s">
        <v>3535</v>
      </c>
      <c r="D358" t="str">
        <f t="shared" si="5"/>
        <v/>
      </c>
    </row>
    <row r="359" spans="1:4" x14ac:dyDescent="0.25">
      <c r="A359" s="33" t="s">
        <v>1404</v>
      </c>
      <c r="C359" t="s">
        <v>3383</v>
      </c>
      <c r="D359" t="str">
        <f t="shared" si="5"/>
        <v/>
      </c>
    </row>
    <row r="360" spans="1:4" x14ac:dyDescent="0.25">
      <c r="A360" s="33" t="s">
        <v>2986</v>
      </c>
      <c r="B360" t="s">
        <v>293</v>
      </c>
      <c r="C360" t="s">
        <v>3276</v>
      </c>
      <c r="D360" t="str">
        <f t="shared" si="5"/>
        <v/>
      </c>
    </row>
    <row r="361" spans="1:4" x14ac:dyDescent="0.25">
      <c r="A361" s="33" t="s">
        <v>127</v>
      </c>
      <c r="B361" t="s">
        <v>293</v>
      </c>
      <c r="C361" t="s">
        <v>2473</v>
      </c>
      <c r="D361" t="str">
        <f t="shared" si="5"/>
        <v/>
      </c>
    </row>
    <row r="362" spans="1:4" ht="16.5" x14ac:dyDescent="0.3">
      <c r="A362" s="32" t="s">
        <v>3493</v>
      </c>
      <c r="B362" t="s">
        <v>293</v>
      </c>
      <c r="C362" t="s">
        <v>3535</v>
      </c>
      <c r="D362" t="str">
        <f t="shared" si="5"/>
        <v/>
      </c>
    </row>
    <row r="363" spans="1:4" x14ac:dyDescent="0.25">
      <c r="A363" s="33" t="s">
        <v>2995</v>
      </c>
      <c r="C363" t="s">
        <v>3276</v>
      </c>
      <c r="D363" t="str">
        <f t="shared" si="5"/>
        <v/>
      </c>
    </row>
    <row r="364" spans="1:4" ht="16.5" x14ac:dyDescent="0.3">
      <c r="A364" s="32" t="s">
        <v>3507</v>
      </c>
      <c r="C364" t="s">
        <v>3535</v>
      </c>
      <c r="D364" t="str">
        <f t="shared" si="5"/>
        <v/>
      </c>
    </row>
    <row r="365" spans="1:4" x14ac:dyDescent="0.25">
      <c r="A365" s="33" t="s">
        <v>3003</v>
      </c>
      <c r="B365" t="s">
        <v>269</v>
      </c>
      <c r="C365" t="s">
        <v>3276</v>
      </c>
      <c r="D365" t="str">
        <f t="shared" si="5"/>
        <v/>
      </c>
    </row>
    <row r="366" spans="1:4" x14ac:dyDescent="0.25">
      <c r="A366" s="33" t="s">
        <v>99</v>
      </c>
      <c r="B366" t="s">
        <v>269</v>
      </c>
      <c r="C366" t="s">
        <v>2473</v>
      </c>
      <c r="D366" t="str">
        <f t="shared" si="5"/>
        <v/>
      </c>
    </row>
    <row r="367" spans="1:4" ht="16.5" x14ac:dyDescent="0.3">
      <c r="A367" s="32" t="s">
        <v>3453</v>
      </c>
      <c r="B367" t="s">
        <v>269</v>
      </c>
      <c r="C367" t="s">
        <v>3535</v>
      </c>
      <c r="D367" t="str">
        <f t="shared" si="5"/>
        <v/>
      </c>
    </row>
    <row r="368" spans="1:4" x14ac:dyDescent="0.25">
      <c r="A368" s="33" t="s">
        <v>185</v>
      </c>
      <c r="B368" t="s">
        <v>350</v>
      </c>
      <c r="C368" t="s">
        <v>2473</v>
      </c>
      <c r="D368" t="str">
        <f t="shared" si="5"/>
        <v/>
      </c>
    </row>
    <row r="369" spans="1:4" x14ac:dyDescent="0.25">
      <c r="A369" s="33" t="s">
        <v>195</v>
      </c>
      <c r="B369" t="s">
        <v>3278</v>
      </c>
      <c r="C369" t="s">
        <v>2473</v>
      </c>
      <c r="D369" t="str">
        <f t="shared" si="5"/>
        <v/>
      </c>
    </row>
    <row r="370" spans="1:4" x14ac:dyDescent="0.25">
      <c r="A370" s="33" t="s">
        <v>3011</v>
      </c>
      <c r="B370" t="s">
        <v>378</v>
      </c>
      <c r="C370" t="s">
        <v>3276</v>
      </c>
      <c r="D370" t="str">
        <f t="shared" si="5"/>
        <v/>
      </c>
    </row>
    <row r="371" spans="1:4" x14ac:dyDescent="0.25">
      <c r="A371" s="33" t="s">
        <v>73</v>
      </c>
      <c r="B371" t="s">
        <v>378</v>
      </c>
      <c r="C371" t="s">
        <v>2473</v>
      </c>
      <c r="D371" t="str">
        <f t="shared" si="5"/>
        <v/>
      </c>
    </row>
    <row r="372" spans="1:4" x14ac:dyDescent="0.25">
      <c r="A372" s="33" t="s">
        <v>73</v>
      </c>
      <c r="B372" t="s">
        <v>378</v>
      </c>
      <c r="C372" t="s">
        <v>3383</v>
      </c>
      <c r="D372" t="str">
        <f t="shared" si="5"/>
        <v>Yes</v>
      </c>
    </row>
    <row r="373" spans="1:4" ht="16.5" x14ac:dyDescent="0.3">
      <c r="A373" s="32" t="s">
        <v>3440</v>
      </c>
      <c r="B373" t="s">
        <v>378</v>
      </c>
      <c r="C373" t="s">
        <v>3535</v>
      </c>
      <c r="D373" t="str">
        <f t="shared" si="5"/>
        <v/>
      </c>
    </row>
    <row r="374" spans="1:4" x14ac:dyDescent="0.25">
      <c r="A374" s="33" t="s">
        <v>150</v>
      </c>
      <c r="B374" t="s">
        <v>315</v>
      </c>
      <c r="C374" t="s">
        <v>2473</v>
      </c>
      <c r="D374" t="str">
        <f t="shared" si="5"/>
        <v/>
      </c>
    </row>
    <row r="375" spans="1:4" x14ac:dyDescent="0.25">
      <c r="A375" s="33" t="s">
        <v>150</v>
      </c>
      <c r="B375" t="s">
        <v>315</v>
      </c>
      <c r="C375" t="s">
        <v>3383</v>
      </c>
      <c r="D375" t="str">
        <f t="shared" si="5"/>
        <v>Yes</v>
      </c>
    </row>
    <row r="376" spans="1:4" x14ac:dyDescent="0.25">
      <c r="A376" s="33" t="s">
        <v>3344</v>
      </c>
      <c r="C376" t="s">
        <v>3383</v>
      </c>
      <c r="D376" t="str">
        <f t="shared" si="5"/>
        <v/>
      </c>
    </row>
    <row r="377" spans="1:4" x14ac:dyDescent="0.25">
      <c r="A377" s="33" t="s">
        <v>69</v>
      </c>
      <c r="B377" t="s">
        <v>242</v>
      </c>
      <c r="C377" t="s">
        <v>2473</v>
      </c>
      <c r="D377" t="str">
        <f t="shared" si="5"/>
        <v/>
      </c>
    </row>
    <row r="378" spans="1:4" x14ac:dyDescent="0.25">
      <c r="A378" s="33" t="s">
        <v>69</v>
      </c>
      <c r="B378" t="s">
        <v>242</v>
      </c>
      <c r="C378" t="s">
        <v>3383</v>
      </c>
      <c r="D378" t="str">
        <f t="shared" si="5"/>
        <v>Yes</v>
      </c>
    </row>
    <row r="379" spans="1:4" ht="16.5" x14ac:dyDescent="0.3">
      <c r="A379" s="32" t="s">
        <v>3515</v>
      </c>
      <c r="B379" t="s">
        <v>242</v>
      </c>
      <c r="C379" t="s">
        <v>3535</v>
      </c>
      <c r="D379" t="str">
        <f t="shared" si="5"/>
        <v/>
      </c>
    </row>
    <row r="380" spans="1:4" x14ac:dyDescent="0.25">
      <c r="A380" s="33" t="s">
        <v>3346</v>
      </c>
      <c r="C380" t="s">
        <v>3383</v>
      </c>
      <c r="D380" t="str">
        <f t="shared" si="5"/>
        <v/>
      </c>
    </row>
    <row r="381" spans="1:4" x14ac:dyDescent="0.25">
      <c r="A381" s="33" t="s">
        <v>1483</v>
      </c>
      <c r="C381" t="s">
        <v>3383</v>
      </c>
      <c r="D381" t="str">
        <f t="shared" si="5"/>
        <v/>
      </c>
    </row>
    <row r="382" spans="1:4" x14ac:dyDescent="0.25">
      <c r="A382" s="33" t="s">
        <v>3015</v>
      </c>
      <c r="C382" t="s">
        <v>3276</v>
      </c>
      <c r="D382" t="str">
        <f t="shared" si="5"/>
        <v/>
      </c>
    </row>
    <row r="383" spans="1:4" ht="16.5" x14ac:dyDescent="0.3">
      <c r="A383" s="32" t="s">
        <v>3475</v>
      </c>
      <c r="C383" t="s">
        <v>3535</v>
      </c>
      <c r="D383" t="str">
        <f t="shared" si="5"/>
        <v/>
      </c>
    </row>
    <row r="384" spans="1:4" x14ac:dyDescent="0.25">
      <c r="A384" s="33" t="s">
        <v>182</v>
      </c>
      <c r="B384" t="s">
        <v>347</v>
      </c>
      <c r="C384" t="s">
        <v>2473</v>
      </c>
      <c r="D384" t="str">
        <f t="shared" si="5"/>
        <v/>
      </c>
    </row>
    <row r="385" spans="1:4" x14ac:dyDescent="0.25">
      <c r="A385" s="33" t="s">
        <v>3347</v>
      </c>
      <c r="C385" t="s">
        <v>3383</v>
      </c>
      <c r="D385" t="str">
        <f t="shared" si="5"/>
        <v/>
      </c>
    </row>
    <row r="386" spans="1:4" x14ac:dyDescent="0.25">
      <c r="A386" s="33" t="s">
        <v>3348</v>
      </c>
      <c r="C386" t="s">
        <v>3383</v>
      </c>
      <c r="D386" t="str">
        <f t="shared" si="5"/>
        <v/>
      </c>
    </row>
    <row r="387" spans="1:4" x14ac:dyDescent="0.25">
      <c r="A387" s="33" t="s">
        <v>1504</v>
      </c>
      <c r="C387" t="s">
        <v>3383</v>
      </c>
      <c r="D387" t="str">
        <f t="shared" ref="D387:D450" si="6">IF(EXACT(A387,A386),"Yes","")</f>
        <v/>
      </c>
    </row>
    <row r="388" spans="1:4" x14ac:dyDescent="0.25">
      <c r="A388" s="33" t="s">
        <v>203</v>
      </c>
      <c r="B388" t="s">
        <v>368</v>
      </c>
      <c r="C388" t="s">
        <v>2473</v>
      </c>
      <c r="D388" t="str">
        <f t="shared" si="6"/>
        <v/>
      </c>
    </row>
    <row r="389" spans="1:4" x14ac:dyDescent="0.25">
      <c r="A389" s="33" t="s">
        <v>3350</v>
      </c>
      <c r="C389" t="s">
        <v>3383</v>
      </c>
      <c r="D389" t="str">
        <f t="shared" si="6"/>
        <v/>
      </c>
    </row>
    <row r="390" spans="1:4" x14ac:dyDescent="0.25">
      <c r="A390" s="33" t="s">
        <v>159</v>
      </c>
      <c r="B390" t="s">
        <v>324</v>
      </c>
      <c r="C390" t="s">
        <v>2473</v>
      </c>
      <c r="D390" t="str">
        <f t="shared" si="6"/>
        <v/>
      </c>
    </row>
    <row r="391" spans="1:4" ht="16.5" x14ac:dyDescent="0.3">
      <c r="A391" s="32" t="s">
        <v>3529</v>
      </c>
      <c r="B391" t="s">
        <v>324</v>
      </c>
      <c r="C391" t="s">
        <v>3535</v>
      </c>
      <c r="D391" t="str">
        <f t="shared" si="6"/>
        <v/>
      </c>
    </row>
    <row r="392" spans="1:4" x14ac:dyDescent="0.25">
      <c r="A392" s="33" t="s">
        <v>1511</v>
      </c>
      <c r="C392" t="s">
        <v>3383</v>
      </c>
      <c r="D392" t="str">
        <f t="shared" si="6"/>
        <v/>
      </c>
    </row>
    <row r="393" spans="1:4" x14ac:dyDescent="0.25">
      <c r="A393" s="33" t="s">
        <v>1512</v>
      </c>
      <c r="C393" t="s">
        <v>3383</v>
      </c>
      <c r="D393" t="str">
        <f t="shared" si="6"/>
        <v/>
      </c>
    </row>
    <row r="394" spans="1:4" x14ac:dyDescent="0.25">
      <c r="A394" s="33" t="s">
        <v>1513</v>
      </c>
      <c r="C394" t="s">
        <v>3383</v>
      </c>
      <c r="D394" t="str">
        <f t="shared" si="6"/>
        <v/>
      </c>
    </row>
    <row r="395" spans="1:4" x14ac:dyDescent="0.25">
      <c r="A395" s="33" t="s">
        <v>1514</v>
      </c>
      <c r="C395" t="s">
        <v>3383</v>
      </c>
      <c r="D395" t="str">
        <f t="shared" si="6"/>
        <v/>
      </c>
    </row>
    <row r="396" spans="1:4" x14ac:dyDescent="0.25">
      <c r="A396" s="33" t="s">
        <v>3022</v>
      </c>
      <c r="B396" s="62" t="s">
        <v>252</v>
      </c>
      <c r="C396" t="s">
        <v>3276</v>
      </c>
      <c r="D396" t="str">
        <f t="shared" si="6"/>
        <v/>
      </c>
    </row>
    <row r="397" spans="1:4" x14ac:dyDescent="0.25">
      <c r="A397" s="33" t="s">
        <v>1515</v>
      </c>
      <c r="C397" t="s">
        <v>3383</v>
      </c>
      <c r="D397" t="str">
        <f t="shared" si="6"/>
        <v/>
      </c>
    </row>
    <row r="398" spans="1:4" x14ac:dyDescent="0.25">
      <c r="A398" s="33" t="s">
        <v>80</v>
      </c>
      <c r="B398" t="s">
        <v>252</v>
      </c>
      <c r="C398" t="s">
        <v>2473</v>
      </c>
      <c r="D398" t="str">
        <f t="shared" si="6"/>
        <v/>
      </c>
    </row>
    <row r="399" spans="1:4" x14ac:dyDescent="0.25">
      <c r="A399" s="33" t="s">
        <v>80</v>
      </c>
      <c r="B399" t="s">
        <v>252</v>
      </c>
      <c r="C399" t="s">
        <v>3383</v>
      </c>
      <c r="D399" t="str">
        <f t="shared" si="6"/>
        <v>Yes</v>
      </c>
    </row>
    <row r="400" spans="1:4" ht="16.5" x14ac:dyDescent="0.3">
      <c r="A400" s="32" t="s">
        <v>3437</v>
      </c>
      <c r="B400" t="s">
        <v>252</v>
      </c>
      <c r="C400" t="s">
        <v>3535</v>
      </c>
      <c r="D400" t="str">
        <f t="shared" si="6"/>
        <v/>
      </c>
    </row>
    <row r="401" spans="1:4" x14ac:dyDescent="0.25">
      <c r="A401" s="33" t="s">
        <v>1516</v>
      </c>
      <c r="C401" t="s">
        <v>3383</v>
      </c>
      <c r="D401" t="str">
        <f t="shared" si="6"/>
        <v/>
      </c>
    </row>
    <row r="402" spans="1:4" x14ac:dyDescent="0.25">
      <c r="A402" s="33" t="s">
        <v>1517</v>
      </c>
      <c r="C402" t="s">
        <v>3383</v>
      </c>
      <c r="D402" t="str">
        <f t="shared" si="6"/>
        <v/>
      </c>
    </row>
    <row r="403" spans="1:4" x14ac:dyDescent="0.25">
      <c r="A403" s="33" t="s">
        <v>3351</v>
      </c>
      <c r="C403" t="s">
        <v>3383</v>
      </c>
      <c r="D403" t="str">
        <f t="shared" si="6"/>
        <v/>
      </c>
    </row>
    <row r="404" spans="1:4" x14ac:dyDescent="0.25">
      <c r="A404" s="33" t="s">
        <v>3029</v>
      </c>
      <c r="B404" t="s">
        <v>279</v>
      </c>
      <c r="C404" t="s">
        <v>3276</v>
      </c>
      <c r="D404" t="str">
        <f t="shared" si="6"/>
        <v/>
      </c>
    </row>
    <row r="405" spans="1:4" x14ac:dyDescent="0.25">
      <c r="A405" s="33" t="s">
        <v>110</v>
      </c>
      <c r="B405" t="s">
        <v>279</v>
      </c>
      <c r="C405" t="s">
        <v>2473</v>
      </c>
      <c r="D405" t="str">
        <f t="shared" si="6"/>
        <v/>
      </c>
    </row>
    <row r="406" spans="1:4" ht="16.5" x14ac:dyDescent="0.3">
      <c r="A406" s="32" t="s">
        <v>3472</v>
      </c>
      <c r="B406" t="s">
        <v>279</v>
      </c>
      <c r="C406" t="s">
        <v>3535</v>
      </c>
      <c r="D406" t="str">
        <f t="shared" si="6"/>
        <v/>
      </c>
    </row>
    <row r="407" spans="1:4" x14ac:dyDescent="0.25">
      <c r="A407" s="33" t="s">
        <v>1537</v>
      </c>
      <c r="C407" t="s">
        <v>3383</v>
      </c>
      <c r="D407" t="str">
        <f t="shared" si="6"/>
        <v/>
      </c>
    </row>
    <row r="408" spans="1:4" x14ac:dyDescent="0.25">
      <c r="A408" s="33" t="s">
        <v>3352</v>
      </c>
      <c r="C408" t="s">
        <v>3383</v>
      </c>
      <c r="D408" t="str">
        <f t="shared" si="6"/>
        <v/>
      </c>
    </row>
    <row r="409" spans="1:4" x14ac:dyDescent="0.25">
      <c r="A409" s="33" t="s">
        <v>3353</v>
      </c>
      <c r="C409" t="s">
        <v>3383</v>
      </c>
      <c r="D409" t="str">
        <f t="shared" si="6"/>
        <v/>
      </c>
    </row>
    <row r="410" spans="1:4" x14ac:dyDescent="0.25">
      <c r="A410" s="33" t="s">
        <v>3354</v>
      </c>
      <c r="C410" t="s">
        <v>3383</v>
      </c>
      <c r="D410" t="str">
        <f t="shared" si="6"/>
        <v/>
      </c>
    </row>
    <row r="411" spans="1:4" x14ac:dyDescent="0.25">
      <c r="A411" s="33" t="s">
        <v>1556</v>
      </c>
      <c r="C411" t="s">
        <v>3383</v>
      </c>
      <c r="D411" t="str">
        <f t="shared" si="6"/>
        <v/>
      </c>
    </row>
    <row r="412" spans="1:4" x14ac:dyDescent="0.25">
      <c r="A412" s="33" t="s">
        <v>1565</v>
      </c>
      <c r="C412" t="s">
        <v>3383</v>
      </c>
      <c r="D412" t="str">
        <f t="shared" si="6"/>
        <v/>
      </c>
    </row>
    <row r="413" spans="1:4" x14ac:dyDescent="0.25">
      <c r="A413" s="33" t="s">
        <v>186</v>
      </c>
      <c r="B413" t="s">
        <v>351</v>
      </c>
      <c r="C413" t="s">
        <v>2473</v>
      </c>
      <c r="D413" t="str">
        <f t="shared" si="6"/>
        <v/>
      </c>
    </row>
    <row r="414" spans="1:4" x14ac:dyDescent="0.25">
      <c r="A414" s="33" t="s">
        <v>3031</v>
      </c>
      <c r="B414" t="s">
        <v>289</v>
      </c>
      <c r="C414" t="s">
        <v>3276</v>
      </c>
      <c r="D414" t="str">
        <f t="shared" si="6"/>
        <v/>
      </c>
    </row>
    <row r="415" spans="1:4" x14ac:dyDescent="0.25">
      <c r="A415" s="33" t="s">
        <v>122</v>
      </c>
      <c r="B415" t="s">
        <v>289</v>
      </c>
      <c r="C415" t="s">
        <v>2473</v>
      </c>
      <c r="D415" t="str">
        <f t="shared" si="6"/>
        <v/>
      </c>
    </row>
    <row r="416" spans="1:4" ht="16.5" x14ac:dyDescent="0.3">
      <c r="A416" s="32" t="s">
        <v>3486</v>
      </c>
      <c r="B416" t="s">
        <v>289</v>
      </c>
      <c r="C416" t="s">
        <v>3535</v>
      </c>
      <c r="D416" t="str">
        <f t="shared" si="6"/>
        <v/>
      </c>
    </row>
    <row r="417" spans="1:4" x14ac:dyDescent="0.25">
      <c r="A417" s="33" t="s">
        <v>3355</v>
      </c>
      <c r="C417" t="s">
        <v>3383</v>
      </c>
      <c r="D417" t="str">
        <f t="shared" si="6"/>
        <v/>
      </c>
    </row>
    <row r="418" spans="1:4" x14ac:dyDescent="0.25">
      <c r="A418" s="33" t="s">
        <v>1577</v>
      </c>
      <c r="C418" t="s">
        <v>3383</v>
      </c>
      <c r="D418" t="str">
        <f t="shared" si="6"/>
        <v/>
      </c>
    </row>
    <row r="419" spans="1:4" x14ac:dyDescent="0.25">
      <c r="A419" s="33" t="s">
        <v>3039</v>
      </c>
      <c r="B419" t="s">
        <v>227</v>
      </c>
      <c r="C419" t="s">
        <v>3276</v>
      </c>
      <c r="D419" t="str">
        <f t="shared" si="6"/>
        <v/>
      </c>
    </row>
    <row r="420" spans="1:4" x14ac:dyDescent="0.25">
      <c r="A420" s="33" t="s">
        <v>52</v>
      </c>
      <c r="B420" t="s">
        <v>227</v>
      </c>
      <c r="C420" t="s">
        <v>2473</v>
      </c>
      <c r="D420" t="str">
        <f t="shared" si="6"/>
        <v/>
      </c>
    </row>
    <row r="421" spans="1:4" x14ac:dyDescent="0.25">
      <c r="A421" s="33" t="s">
        <v>52</v>
      </c>
      <c r="B421" t="s">
        <v>227</v>
      </c>
      <c r="C421" t="s">
        <v>3383</v>
      </c>
      <c r="D421" t="str">
        <f t="shared" si="6"/>
        <v>Yes</v>
      </c>
    </row>
    <row r="422" spans="1:4" ht="16.5" x14ac:dyDescent="0.3">
      <c r="A422" s="32" t="s">
        <v>3408</v>
      </c>
      <c r="B422" t="s">
        <v>227</v>
      </c>
      <c r="C422" t="s">
        <v>3535</v>
      </c>
      <c r="D422" t="str">
        <f t="shared" si="6"/>
        <v/>
      </c>
    </row>
    <row r="423" spans="1:4" x14ac:dyDescent="0.25">
      <c r="A423" s="33" t="s">
        <v>3046</v>
      </c>
      <c r="B423" t="s">
        <v>245</v>
      </c>
      <c r="C423" t="s">
        <v>3276</v>
      </c>
      <c r="D423" t="str">
        <f t="shared" si="6"/>
        <v/>
      </c>
    </row>
    <row r="424" spans="1:4" x14ac:dyDescent="0.25">
      <c r="A424" s="33" t="s">
        <v>72</v>
      </c>
      <c r="B424" t="s">
        <v>245</v>
      </c>
      <c r="C424" t="s">
        <v>2473</v>
      </c>
      <c r="D424" t="str">
        <f t="shared" si="6"/>
        <v/>
      </c>
    </row>
    <row r="425" spans="1:4" x14ac:dyDescent="0.25">
      <c r="A425" s="33" t="s">
        <v>72</v>
      </c>
      <c r="B425" t="s">
        <v>245</v>
      </c>
      <c r="C425" t="s">
        <v>3383</v>
      </c>
      <c r="D425" t="str">
        <f t="shared" si="6"/>
        <v>Yes</v>
      </c>
    </row>
    <row r="426" spans="1:4" ht="16.5" x14ac:dyDescent="0.3">
      <c r="A426" s="32" t="s">
        <v>3423</v>
      </c>
      <c r="B426" t="s">
        <v>245</v>
      </c>
      <c r="C426" t="s">
        <v>3535</v>
      </c>
      <c r="D426" t="str">
        <f t="shared" si="6"/>
        <v/>
      </c>
    </row>
    <row r="427" spans="1:4" x14ac:dyDescent="0.25">
      <c r="A427" s="33" t="s">
        <v>3054</v>
      </c>
      <c r="B427" t="s">
        <v>313</v>
      </c>
      <c r="C427" t="s">
        <v>3276</v>
      </c>
      <c r="D427" t="str">
        <f t="shared" si="6"/>
        <v/>
      </c>
    </row>
    <row r="428" spans="1:4" x14ac:dyDescent="0.25">
      <c r="A428" s="33" t="s">
        <v>148</v>
      </c>
      <c r="B428" t="s">
        <v>313</v>
      </c>
      <c r="C428" t="s">
        <v>2473</v>
      </c>
      <c r="D428" t="str">
        <f t="shared" si="6"/>
        <v/>
      </c>
    </row>
    <row r="429" spans="1:4" ht="16.5" x14ac:dyDescent="0.3">
      <c r="A429" s="32" t="s">
        <v>3482</v>
      </c>
      <c r="B429" t="s">
        <v>313</v>
      </c>
      <c r="C429" t="s">
        <v>3535</v>
      </c>
      <c r="D429" t="str">
        <f t="shared" si="6"/>
        <v/>
      </c>
    </row>
    <row r="430" spans="1:4" x14ac:dyDescent="0.25">
      <c r="A430" s="33" t="s">
        <v>3358</v>
      </c>
      <c r="C430" t="s">
        <v>3383</v>
      </c>
      <c r="D430" t="str">
        <f t="shared" si="6"/>
        <v/>
      </c>
    </row>
    <row r="431" spans="1:4" x14ac:dyDescent="0.25">
      <c r="A431" s="33" t="s">
        <v>1618</v>
      </c>
      <c r="C431" t="s">
        <v>3383</v>
      </c>
      <c r="D431" t="str">
        <f t="shared" si="6"/>
        <v/>
      </c>
    </row>
    <row r="432" spans="1:4" x14ac:dyDescent="0.25">
      <c r="A432" s="33" t="s">
        <v>3056</v>
      </c>
      <c r="B432" t="s">
        <v>374</v>
      </c>
      <c r="C432" t="s">
        <v>3276</v>
      </c>
      <c r="D432" t="str">
        <f t="shared" si="6"/>
        <v/>
      </c>
    </row>
    <row r="433" spans="1:4" x14ac:dyDescent="0.25">
      <c r="A433" s="33" t="s">
        <v>44</v>
      </c>
      <c r="B433" t="s">
        <v>374</v>
      </c>
      <c r="C433" t="s">
        <v>2473</v>
      </c>
      <c r="D433" t="str">
        <f t="shared" si="6"/>
        <v/>
      </c>
    </row>
    <row r="434" spans="1:4" x14ac:dyDescent="0.25">
      <c r="A434" s="33" t="s">
        <v>44</v>
      </c>
      <c r="B434" t="s">
        <v>374</v>
      </c>
      <c r="C434" t="s">
        <v>3383</v>
      </c>
      <c r="D434" t="str">
        <f t="shared" si="6"/>
        <v>Yes</v>
      </c>
    </row>
    <row r="435" spans="1:4" ht="16.5" x14ac:dyDescent="0.3">
      <c r="A435" s="32" t="s">
        <v>3395</v>
      </c>
      <c r="B435" t="s">
        <v>374</v>
      </c>
      <c r="C435" t="s">
        <v>3535</v>
      </c>
      <c r="D435" t="str">
        <f t="shared" si="6"/>
        <v/>
      </c>
    </row>
    <row r="436" spans="1:4" x14ac:dyDescent="0.25">
      <c r="A436" s="33" t="s">
        <v>135</v>
      </c>
      <c r="B436" t="s">
        <v>301</v>
      </c>
      <c r="C436" t="s">
        <v>2473</v>
      </c>
      <c r="D436" t="str">
        <f t="shared" si="6"/>
        <v/>
      </c>
    </row>
    <row r="437" spans="1:4" x14ac:dyDescent="0.25">
      <c r="A437" s="33" t="s">
        <v>165</v>
      </c>
      <c r="B437" t="s">
        <v>330</v>
      </c>
      <c r="C437" t="s">
        <v>2473</v>
      </c>
      <c r="D437" t="str">
        <f t="shared" si="6"/>
        <v/>
      </c>
    </row>
    <row r="438" spans="1:4" x14ac:dyDescent="0.25">
      <c r="A438" s="33" t="s">
        <v>3360</v>
      </c>
      <c r="C438" t="s">
        <v>3383</v>
      </c>
      <c r="D438" t="str">
        <f t="shared" si="6"/>
        <v/>
      </c>
    </row>
    <row r="439" spans="1:4" x14ac:dyDescent="0.25">
      <c r="A439" s="33" t="s">
        <v>3062</v>
      </c>
      <c r="B439" t="s">
        <v>267</v>
      </c>
      <c r="C439" t="s">
        <v>3276</v>
      </c>
      <c r="D439" t="str">
        <f t="shared" si="6"/>
        <v/>
      </c>
    </row>
    <row r="440" spans="1:4" x14ac:dyDescent="0.25">
      <c r="A440" s="33" t="s">
        <v>96</v>
      </c>
      <c r="B440" t="s">
        <v>267</v>
      </c>
      <c r="C440" t="s">
        <v>2473</v>
      </c>
      <c r="D440" t="str">
        <f t="shared" si="6"/>
        <v/>
      </c>
    </row>
    <row r="441" spans="1:4" ht="16.5" x14ac:dyDescent="0.3">
      <c r="A441" s="32" t="s">
        <v>3481</v>
      </c>
      <c r="B441" t="s">
        <v>267</v>
      </c>
      <c r="C441" t="s">
        <v>3535</v>
      </c>
      <c r="D441" t="str">
        <f t="shared" si="6"/>
        <v/>
      </c>
    </row>
    <row r="442" spans="1:4" x14ac:dyDescent="0.25">
      <c r="A442" s="33" t="s">
        <v>3361</v>
      </c>
      <c r="C442" t="s">
        <v>3383</v>
      </c>
      <c r="D442" t="str">
        <f t="shared" si="6"/>
        <v/>
      </c>
    </row>
    <row r="443" spans="1:4" x14ac:dyDescent="0.25">
      <c r="A443" s="33" t="s">
        <v>3070</v>
      </c>
      <c r="B443" t="s">
        <v>254</v>
      </c>
      <c r="C443" t="s">
        <v>3276</v>
      </c>
      <c r="D443" t="str">
        <f t="shared" si="6"/>
        <v/>
      </c>
    </row>
    <row r="444" spans="1:4" x14ac:dyDescent="0.25">
      <c r="A444" s="33" t="s">
        <v>82</v>
      </c>
      <c r="B444" t="s">
        <v>254</v>
      </c>
      <c r="C444" t="s">
        <v>2473</v>
      </c>
      <c r="D444" t="str">
        <f t="shared" si="6"/>
        <v/>
      </c>
    </row>
    <row r="445" spans="1:4" x14ac:dyDescent="0.25">
      <c r="A445" s="33" t="s">
        <v>82</v>
      </c>
      <c r="B445" t="s">
        <v>254</v>
      </c>
      <c r="C445" t="s">
        <v>3383</v>
      </c>
      <c r="D445" t="str">
        <f t="shared" si="6"/>
        <v>Yes</v>
      </c>
    </row>
    <row r="446" spans="1:4" ht="16.5" x14ac:dyDescent="0.3">
      <c r="A446" s="32" t="s">
        <v>3434</v>
      </c>
      <c r="B446" t="s">
        <v>254</v>
      </c>
      <c r="C446" t="s">
        <v>3535</v>
      </c>
      <c r="D446" t="str">
        <f t="shared" si="6"/>
        <v/>
      </c>
    </row>
    <row r="447" spans="1:4" x14ac:dyDescent="0.25">
      <c r="A447" s="33" t="s">
        <v>3077</v>
      </c>
      <c r="C447" t="s">
        <v>3276</v>
      </c>
      <c r="D447" t="str">
        <f t="shared" si="6"/>
        <v/>
      </c>
    </row>
    <row r="448" spans="1:4" ht="16.5" x14ac:dyDescent="0.3">
      <c r="A448" s="32" t="s">
        <v>3504</v>
      </c>
      <c r="C448" t="s">
        <v>3535</v>
      </c>
      <c r="D448" t="str">
        <f t="shared" si="6"/>
        <v/>
      </c>
    </row>
    <row r="449" spans="1:4" x14ac:dyDescent="0.25">
      <c r="A449" s="33" t="s">
        <v>3085</v>
      </c>
      <c r="B449" t="s">
        <v>273</v>
      </c>
      <c r="C449" t="s">
        <v>3276</v>
      </c>
      <c r="D449" t="str">
        <f t="shared" si="6"/>
        <v/>
      </c>
    </row>
    <row r="450" spans="1:4" ht="16.5" x14ac:dyDescent="0.3">
      <c r="A450" s="32" t="s">
        <v>3427</v>
      </c>
      <c r="B450" t="s">
        <v>273</v>
      </c>
      <c r="C450" t="s">
        <v>3535</v>
      </c>
      <c r="D450" t="str">
        <f t="shared" si="6"/>
        <v/>
      </c>
    </row>
    <row r="451" spans="1:4" x14ac:dyDescent="0.25">
      <c r="A451" s="33" t="s">
        <v>103</v>
      </c>
      <c r="B451" t="s">
        <v>273</v>
      </c>
      <c r="C451" t="s">
        <v>2473</v>
      </c>
      <c r="D451" t="str">
        <f t="shared" ref="D451:D511" si="7">IF(EXACT(A451,A450),"Yes","")</f>
        <v/>
      </c>
    </row>
    <row r="452" spans="1:4" x14ac:dyDescent="0.25">
      <c r="A452" s="33" t="s">
        <v>126</v>
      </c>
      <c r="B452" t="s">
        <v>383</v>
      </c>
      <c r="C452" t="s">
        <v>2473</v>
      </c>
      <c r="D452" t="str">
        <f t="shared" si="7"/>
        <v/>
      </c>
    </row>
    <row r="453" spans="1:4" x14ac:dyDescent="0.25">
      <c r="A453" s="33" t="s">
        <v>3092</v>
      </c>
      <c r="B453" s="62" t="s">
        <v>383</v>
      </c>
      <c r="C453" t="s">
        <v>3276</v>
      </c>
      <c r="D453" t="str">
        <f t="shared" si="7"/>
        <v/>
      </c>
    </row>
    <row r="454" spans="1:4" ht="16.5" x14ac:dyDescent="0.3">
      <c r="A454" s="32" t="s">
        <v>3452</v>
      </c>
      <c r="B454" s="62" t="s">
        <v>383</v>
      </c>
      <c r="C454" t="s">
        <v>3535</v>
      </c>
      <c r="D454" t="str">
        <f t="shared" si="7"/>
        <v/>
      </c>
    </row>
    <row r="455" spans="1:4" x14ac:dyDescent="0.25">
      <c r="A455" s="33" t="s">
        <v>3362</v>
      </c>
      <c r="C455" t="s">
        <v>3383</v>
      </c>
      <c r="D455" t="str">
        <f t="shared" si="7"/>
        <v/>
      </c>
    </row>
    <row r="456" spans="1:4" x14ac:dyDescent="0.25">
      <c r="A456" s="33" t="s">
        <v>3095</v>
      </c>
      <c r="B456" t="s">
        <v>281</v>
      </c>
      <c r="C456" t="s">
        <v>3276</v>
      </c>
      <c r="D456" t="str">
        <f t="shared" si="7"/>
        <v/>
      </c>
    </row>
    <row r="457" spans="1:4" x14ac:dyDescent="0.25">
      <c r="A457" s="33" t="s">
        <v>112</v>
      </c>
      <c r="B457" t="s">
        <v>281</v>
      </c>
      <c r="C457" t="s">
        <v>2473</v>
      </c>
      <c r="D457" t="str">
        <f t="shared" si="7"/>
        <v/>
      </c>
    </row>
    <row r="458" spans="1:4" ht="16.5" x14ac:dyDescent="0.3">
      <c r="A458" s="32" t="s">
        <v>3494</v>
      </c>
      <c r="B458" t="s">
        <v>281</v>
      </c>
      <c r="C458" t="s">
        <v>3535</v>
      </c>
      <c r="D458" t="str">
        <f t="shared" si="7"/>
        <v/>
      </c>
    </row>
    <row r="459" spans="1:4" x14ac:dyDescent="0.25">
      <c r="A459" s="33" t="s">
        <v>3364</v>
      </c>
      <c r="C459" t="s">
        <v>3383</v>
      </c>
      <c r="D459" t="str">
        <f t="shared" si="7"/>
        <v/>
      </c>
    </row>
    <row r="460" spans="1:4" x14ac:dyDescent="0.25">
      <c r="A460" s="33" t="s">
        <v>3100</v>
      </c>
      <c r="C460" t="s">
        <v>3276</v>
      </c>
      <c r="D460" t="str">
        <f t="shared" si="7"/>
        <v/>
      </c>
    </row>
    <row r="461" spans="1:4" ht="16.5" x14ac:dyDescent="0.3">
      <c r="A461" s="32" t="s">
        <v>3485</v>
      </c>
      <c r="C461" t="s">
        <v>3535</v>
      </c>
      <c r="D461" t="str">
        <f t="shared" si="7"/>
        <v/>
      </c>
    </row>
    <row r="462" spans="1:4" x14ac:dyDescent="0.25">
      <c r="A462" s="33" t="s">
        <v>3108</v>
      </c>
      <c r="B462" t="s">
        <v>231</v>
      </c>
      <c r="C462" t="s">
        <v>3276</v>
      </c>
      <c r="D462" t="str">
        <f t="shared" si="7"/>
        <v/>
      </c>
    </row>
    <row r="463" spans="1:4" x14ac:dyDescent="0.25">
      <c r="A463" s="33" t="s">
        <v>57</v>
      </c>
      <c r="B463" t="s">
        <v>231</v>
      </c>
      <c r="C463" t="s">
        <v>2473</v>
      </c>
      <c r="D463" t="str">
        <f t="shared" si="7"/>
        <v/>
      </c>
    </row>
    <row r="464" spans="1:4" x14ac:dyDescent="0.25">
      <c r="A464" s="33" t="s">
        <v>57</v>
      </c>
      <c r="B464" t="s">
        <v>231</v>
      </c>
      <c r="C464" t="s">
        <v>3383</v>
      </c>
      <c r="D464" t="str">
        <f t="shared" si="7"/>
        <v>Yes</v>
      </c>
    </row>
    <row r="465" spans="1:4" ht="16.5" x14ac:dyDescent="0.3">
      <c r="A465" s="32" t="s">
        <v>3431</v>
      </c>
      <c r="B465" t="s">
        <v>231</v>
      </c>
      <c r="C465" t="s">
        <v>3535</v>
      </c>
      <c r="D465" t="str">
        <f t="shared" si="7"/>
        <v/>
      </c>
    </row>
    <row r="466" spans="1:4" x14ac:dyDescent="0.25">
      <c r="A466" s="33" t="s">
        <v>3115</v>
      </c>
      <c r="B466" t="s">
        <v>244</v>
      </c>
      <c r="C466" t="s">
        <v>3276</v>
      </c>
      <c r="D466" t="str">
        <f t="shared" si="7"/>
        <v/>
      </c>
    </row>
    <row r="467" spans="1:4" x14ac:dyDescent="0.25">
      <c r="A467" s="33" t="s">
        <v>71</v>
      </c>
      <c r="B467" t="s">
        <v>244</v>
      </c>
      <c r="C467" t="s">
        <v>2473</v>
      </c>
      <c r="D467" t="str">
        <f t="shared" si="7"/>
        <v/>
      </c>
    </row>
    <row r="468" spans="1:4" x14ac:dyDescent="0.25">
      <c r="A468" s="33" t="s">
        <v>71</v>
      </c>
      <c r="B468" t="s">
        <v>244</v>
      </c>
      <c r="C468" t="s">
        <v>3383</v>
      </c>
      <c r="D468" t="str">
        <f t="shared" si="7"/>
        <v>Yes</v>
      </c>
    </row>
    <row r="469" spans="1:4" ht="16.5" x14ac:dyDescent="0.3">
      <c r="A469" s="32" t="s">
        <v>3447</v>
      </c>
      <c r="B469" t="s">
        <v>244</v>
      </c>
      <c r="C469" t="s">
        <v>3535</v>
      </c>
      <c r="D469" t="str">
        <f t="shared" si="7"/>
        <v/>
      </c>
    </row>
    <row r="470" spans="1:4" x14ac:dyDescent="0.25">
      <c r="A470" s="33" t="s">
        <v>3124</v>
      </c>
      <c r="C470" t="s">
        <v>3276</v>
      </c>
      <c r="D470" t="str">
        <f t="shared" si="7"/>
        <v/>
      </c>
    </row>
    <row r="471" spans="1:4" ht="16.5" x14ac:dyDescent="0.3">
      <c r="A471" s="32" t="s">
        <v>3446</v>
      </c>
      <c r="C471" t="s">
        <v>3535</v>
      </c>
      <c r="D471" t="str">
        <f t="shared" si="7"/>
        <v/>
      </c>
    </row>
    <row r="472" spans="1:4" x14ac:dyDescent="0.25">
      <c r="A472" s="33" t="s">
        <v>3132</v>
      </c>
      <c r="B472" t="s">
        <v>257</v>
      </c>
      <c r="C472" t="s">
        <v>3276</v>
      </c>
      <c r="D472" t="str">
        <f t="shared" si="7"/>
        <v/>
      </c>
    </row>
    <row r="473" spans="1:4" x14ac:dyDescent="0.25">
      <c r="A473" s="33" t="s">
        <v>85</v>
      </c>
      <c r="B473" t="s">
        <v>257</v>
      </c>
      <c r="C473" t="s">
        <v>2473</v>
      </c>
      <c r="D473" t="str">
        <f t="shared" si="7"/>
        <v/>
      </c>
    </row>
    <row r="474" spans="1:4" x14ac:dyDescent="0.25">
      <c r="A474" s="33" t="s">
        <v>85</v>
      </c>
      <c r="B474" t="s">
        <v>257</v>
      </c>
      <c r="C474" t="s">
        <v>3383</v>
      </c>
      <c r="D474" t="str">
        <f t="shared" si="7"/>
        <v>Yes</v>
      </c>
    </row>
    <row r="475" spans="1:4" ht="16.5" x14ac:dyDescent="0.3">
      <c r="A475" s="32" t="s">
        <v>3436</v>
      </c>
      <c r="B475" t="s">
        <v>257</v>
      </c>
      <c r="C475" t="s">
        <v>3535</v>
      </c>
      <c r="D475" t="str">
        <f t="shared" si="7"/>
        <v/>
      </c>
    </row>
    <row r="476" spans="1:4" x14ac:dyDescent="0.25">
      <c r="A476" s="33" t="s">
        <v>1758</v>
      </c>
      <c r="C476" t="s">
        <v>3383</v>
      </c>
      <c r="D476" t="str">
        <f t="shared" si="7"/>
        <v/>
      </c>
    </row>
    <row r="477" spans="1:4" x14ac:dyDescent="0.25">
      <c r="A477" s="33" t="s">
        <v>3140</v>
      </c>
      <c r="C477" t="s">
        <v>3276</v>
      </c>
      <c r="D477" t="str">
        <f t="shared" si="7"/>
        <v/>
      </c>
    </row>
    <row r="478" spans="1:4" x14ac:dyDescent="0.25">
      <c r="A478" s="33" t="s">
        <v>3366</v>
      </c>
      <c r="C478" t="s">
        <v>3383</v>
      </c>
      <c r="D478" t="str">
        <f t="shared" si="7"/>
        <v/>
      </c>
    </row>
    <row r="479" spans="1:4" ht="16.5" x14ac:dyDescent="0.3">
      <c r="A479" s="32" t="s">
        <v>3461</v>
      </c>
      <c r="C479" t="s">
        <v>3535</v>
      </c>
      <c r="D479" t="str">
        <f t="shared" si="7"/>
        <v/>
      </c>
    </row>
    <row r="480" spans="1:4" x14ac:dyDescent="0.25">
      <c r="A480" s="33" t="s">
        <v>3146</v>
      </c>
      <c r="B480" t="s">
        <v>212</v>
      </c>
      <c r="C480" t="s">
        <v>3276</v>
      </c>
      <c r="D480" t="str">
        <f t="shared" si="7"/>
        <v/>
      </c>
    </row>
    <row r="481" spans="1:4" x14ac:dyDescent="0.25">
      <c r="A481" s="33" t="s">
        <v>35</v>
      </c>
      <c r="B481" t="s">
        <v>212</v>
      </c>
      <c r="C481" t="s">
        <v>2473</v>
      </c>
      <c r="D481" t="str">
        <f t="shared" si="7"/>
        <v/>
      </c>
    </row>
    <row r="482" spans="1:4" x14ac:dyDescent="0.25">
      <c r="A482" s="33" t="s">
        <v>35</v>
      </c>
      <c r="B482" t="s">
        <v>212</v>
      </c>
      <c r="C482" t="s">
        <v>3383</v>
      </c>
      <c r="D482" t="str">
        <f t="shared" si="7"/>
        <v>Yes</v>
      </c>
    </row>
    <row r="483" spans="1:4" ht="16.5" x14ac:dyDescent="0.3">
      <c r="A483" s="32" t="s">
        <v>3397</v>
      </c>
      <c r="B483" t="s">
        <v>212</v>
      </c>
      <c r="C483" t="s">
        <v>3535</v>
      </c>
      <c r="D483" t="str">
        <f t="shared" si="7"/>
        <v/>
      </c>
    </row>
    <row r="484" spans="1:4" x14ac:dyDescent="0.25">
      <c r="A484" s="33" t="s">
        <v>1771</v>
      </c>
      <c r="B484" t="s">
        <v>212</v>
      </c>
      <c r="C484" t="s">
        <v>2473</v>
      </c>
      <c r="D484" t="str">
        <f t="shared" si="7"/>
        <v/>
      </c>
    </row>
    <row r="485" spans="1:4" x14ac:dyDescent="0.25">
      <c r="A485" s="33" t="s">
        <v>179</v>
      </c>
      <c r="B485" t="s">
        <v>344</v>
      </c>
      <c r="C485" t="s">
        <v>2473</v>
      </c>
      <c r="D485" t="str">
        <f t="shared" si="7"/>
        <v/>
      </c>
    </row>
    <row r="486" spans="1:4" x14ac:dyDescent="0.25">
      <c r="A486" s="33" t="s">
        <v>142</v>
      </c>
      <c r="B486" t="s">
        <v>308</v>
      </c>
      <c r="C486" t="s">
        <v>2473</v>
      </c>
      <c r="D486" t="str">
        <f t="shared" si="7"/>
        <v/>
      </c>
    </row>
    <row r="487" spans="1:4" x14ac:dyDescent="0.25">
      <c r="A487" s="33" t="s">
        <v>1792</v>
      </c>
      <c r="C487" t="s">
        <v>3383</v>
      </c>
      <c r="D487" t="str">
        <f t="shared" si="7"/>
        <v/>
      </c>
    </row>
    <row r="488" spans="1:4" x14ac:dyDescent="0.25">
      <c r="A488" s="33" t="s">
        <v>3154</v>
      </c>
      <c r="B488" t="s">
        <v>232</v>
      </c>
      <c r="C488" t="s">
        <v>3276</v>
      </c>
      <c r="D488" t="str">
        <f t="shared" si="7"/>
        <v/>
      </c>
    </row>
    <row r="489" spans="1:4" ht="16.5" x14ac:dyDescent="0.3">
      <c r="A489" s="32" t="s">
        <v>3421</v>
      </c>
      <c r="B489" t="s">
        <v>232</v>
      </c>
      <c r="C489" t="s">
        <v>3535</v>
      </c>
      <c r="D489" t="str">
        <f t="shared" si="7"/>
        <v/>
      </c>
    </row>
    <row r="490" spans="1:4" x14ac:dyDescent="0.25">
      <c r="A490" s="33" t="s">
        <v>58</v>
      </c>
      <c r="B490" t="s">
        <v>232</v>
      </c>
      <c r="C490" t="s">
        <v>2473</v>
      </c>
      <c r="D490" t="str">
        <f t="shared" si="7"/>
        <v/>
      </c>
    </row>
    <row r="491" spans="1:4" x14ac:dyDescent="0.25">
      <c r="A491" s="33" t="s">
        <v>58</v>
      </c>
      <c r="B491" t="s">
        <v>232</v>
      </c>
      <c r="C491" t="s">
        <v>3383</v>
      </c>
      <c r="D491" t="str">
        <f t="shared" si="7"/>
        <v>Yes</v>
      </c>
    </row>
    <row r="492" spans="1:4" ht="16.5" x14ac:dyDescent="0.3">
      <c r="A492" s="32" t="s">
        <v>3420</v>
      </c>
      <c r="B492" t="s">
        <v>236</v>
      </c>
      <c r="C492" t="s">
        <v>3535</v>
      </c>
      <c r="D492" t="str">
        <f t="shared" si="7"/>
        <v/>
      </c>
    </row>
    <row r="493" spans="1:4" x14ac:dyDescent="0.25">
      <c r="A493" s="33" t="s">
        <v>3160</v>
      </c>
      <c r="B493" t="s">
        <v>236</v>
      </c>
      <c r="C493" t="s">
        <v>3276</v>
      </c>
      <c r="D493" t="str">
        <f t="shared" si="7"/>
        <v/>
      </c>
    </row>
    <row r="494" spans="1:4" x14ac:dyDescent="0.25">
      <c r="A494" s="33" t="s">
        <v>62</v>
      </c>
      <c r="B494" t="s">
        <v>236</v>
      </c>
      <c r="C494" t="s">
        <v>2473</v>
      </c>
      <c r="D494" t="str">
        <f t="shared" si="7"/>
        <v/>
      </c>
    </row>
    <row r="495" spans="1:4" x14ac:dyDescent="0.25">
      <c r="A495" s="33" t="s">
        <v>62</v>
      </c>
      <c r="B495" t="s">
        <v>236</v>
      </c>
      <c r="C495" t="s">
        <v>3383</v>
      </c>
      <c r="D495" t="str">
        <f t="shared" si="7"/>
        <v>Yes</v>
      </c>
    </row>
    <row r="496" spans="1:4" x14ac:dyDescent="0.25">
      <c r="A496" s="33" t="s">
        <v>3164</v>
      </c>
      <c r="B496" t="s">
        <v>239</v>
      </c>
      <c r="C496" t="s">
        <v>3276</v>
      </c>
      <c r="D496" t="str">
        <f t="shared" si="7"/>
        <v/>
      </c>
    </row>
    <row r="497" spans="1:4" x14ac:dyDescent="0.25">
      <c r="A497" s="33" t="s">
        <v>65</v>
      </c>
      <c r="B497" t="s">
        <v>239</v>
      </c>
      <c r="C497" t="s">
        <v>2473</v>
      </c>
      <c r="D497" t="str">
        <f t="shared" si="7"/>
        <v/>
      </c>
    </row>
    <row r="498" spans="1:4" x14ac:dyDescent="0.25">
      <c r="A498" s="33" t="s">
        <v>65</v>
      </c>
      <c r="B498" t="s">
        <v>239</v>
      </c>
      <c r="C498" t="s">
        <v>3383</v>
      </c>
      <c r="D498" t="str">
        <f t="shared" si="7"/>
        <v>Yes</v>
      </c>
    </row>
    <row r="499" spans="1:4" ht="16.5" x14ac:dyDescent="0.3">
      <c r="A499" s="32" t="s">
        <v>3417</v>
      </c>
      <c r="B499" t="s">
        <v>239</v>
      </c>
      <c r="C499" t="s">
        <v>3535</v>
      </c>
      <c r="D499" t="str">
        <f t="shared" si="7"/>
        <v/>
      </c>
    </row>
    <row r="500" spans="1:4" x14ac:dyDescent="0.25">
      <c r="A500" s="33" t="s">
        <v>3171</v>
      </c>
      <c r="B500" t="s">
        <v>271</v>
      </c>
      <c r="C500" t="s">
        <v>3276</v>
      </c>
      <c r="D500" t="str">
        <f t="shared" si="7"/>
        <v/>
      </c>
    </row>
    <row r="501" spans="1:4" x14ac:dyDescent="0.25">
      <c r="A501" s="33" t="s">
        <v>101</v>
      </c>
      <c r="B501" t="s">
        <v>271</v>
      </c>
      <c r="C501" t="s">
        <v>2473</v>
      </c>
      <c r="D501" t="str">
        <f t="shared" si="7"/>
        <v/>
      </c>
    </row>
    <row r="502" spans="1:4" ht="16.5" x14ac:dyDescent="0.3">
      <c r="A502" s="32" t="s">
        <v>3462</v>
      </c>
      <c r="B502" t="s">
        <v>271</v>
      </c>
      <c r="C502" t="s">
        <v>3535</v>
      </c>
      <c r="D502" t="str">
        <f t="shared" si="7"/>
        <v/>
      </c>
    </row>
    <row r="503" spans="1:4" x14ac:dyDescent="0.25">
      <c r="A503" s="33" t="s">
        <v>3368</v>
      </c>
      <c r="C503" t="s">
        <v>3383</v>
      </c>
      <c r="D503" t="str">
        <f t="shared" si="7"/>
        <v/>
      </c>
    </row>
    <row r="504" spans="1:4" x14ac:dyDescent="0.25">
      <c r="A504" s="33" t="s">
        <v>3179</v>
      </c>
      <c r="B504" t="s">
        <v>217</v>
      </c>
      <c r="C504" t="s">
        <v>3276</v>
      </c>
      <c r="D504" t="str">
        <f t="shared" si="7"/>
        <v/>
      </c>
    </row>
    <row r="505" spans="1:4" ht="16.5" x14ac:dyDescent="0.3">
      <c r="A505" s="32" t="s">
        <v>3394</v>
      </c>
      <c r="B505" t="s">
        <v>217</v>
      </c>
      <c r="C505" t="s">
        <v>3535</v>
      </c>
      <c r="D505" t="str">
        <f t="shared" si="7"/>
        <v/>
      </c>
    </row>
    <row r="506" spans="1:4" x14ac:dyDescent="0.25">
      <c r="A506" s="33" t="s">
        <v>3369</v>
      </c>
      <c r="B506" t="s">
        <v>217</v>
      </c>
      <c r="C506" t="s">
        <v>3383</v>
      </c>
      <c r="D506" t="str">
        <f t="shared" si="7"/>
        <v/>
      </c>
    </row>
    <row r="507" spans="1:4" x14ac:dyDescent="0.25">
      <c r="A507" s="33" t="s">
        <v>40</v>
      </c>
      <c r="B507" t="s">
        <v>217</v>
      </c>
      <c r="C507" t="s">
        <v>2473</v>
      </c>
      <c r="D507" t="str">
        <f t="shared" si="7"/>
        <v/>
      </c>
    </row>
    <row r="508" spans="1:4" x14ac:dyDescent="0.25">
      <c r="A508" s="33" t="s">
        <v>170</v>
      </c>
      <c r="B508" t="s">
        <v>335</v>
      </c>
      <c r="C508" t="s">
        <v>2473</v>
      </c>
      <c r="D508" t="str">
        <f t="shared" si="7"/>
        <v/>
      </c>
    </row>
    <row r="509" spans="1:4" x14ac:dyDescent="0.25">
      <c r="A509" s="33" t="s">
        <v>196</v>
      </c>
      <c r="B509" t="s">
        <v>361</v>
      </c>
      <c r="C509" t="s">
        <v>2473</v>
      </c>
      <c r="D509" t="str">
        <f t="shared" si="7"/>
        <v/>
      </c>
    </row>
    <row r="510" spans="1:4" x14ac:dyDescent="0.25">
      <c r="A510" s="33" t="s">
        <v>3187</v>
      </c>
      <c r="B510" t="s">
        <v>3539</v>
      </c>
      <c r="C510" t="s">
        <v>3276</v>
      </c>
      <c r="D510" t="str">
        <f t="shared" si="7"/>
        <v/>
      </c>
    </row>
    <row r="511" spans="1:4" ht="16.5" x14ac:dyDescent="0.3">
      <c r="A511" s="32" t="s">
        <v>3387</v>
      </c>
      <c r="B511" t="s">
        <v>3539</v>
      </c>
      <c r="C511" t="s">
        <v>3535</v>
      </c>
      <c r="D511" t="str">
        <f t="shared" si="7"/>
        <v/>
      </c>
    </row>
    <row r="512" spans="1:4" x14ac:dyDescent="0.25">
      <c r="A512" s="33" t="s">
        <v>403</v>
      </c>
      <c r="B512" t="s">
        <v>3539</v>
      </c>
      <c r="C512" t="s">
        <v>2473</v>
      </c>
    </row>
    <row r="513" spans="1:4" x14ac:dyDescent="0.25">
      <c r="A513" s="33" t="s">
        <v>171</v>
      </c>
      <c r="B513" t="s">
        <v>336</v>
      </c>
      <c r="C513" t="s">
        <v>2473</v>
      </c>
      <c r="D513" t="str">
        <f t="shared" ref="D513:D544" si="8">IF(EXACT(A513,A512),"Yes","")</f>
        <v/>
      </c>
    </row>
    <row r="514" spans="1:4" x14ac:dyDescent="0.25">
      <c r="A514" s="33" t="s">
        <v>3370</v>
      </c>
      <c r="C514" t="s">
        <v>3383</v>
      </c>
      <c r="D514" t="str">
        <f t="shared" si="8"/>
        <v/>
      </c>
    </row>
    <row r="515" spans="1:4" x14ac:dyDescent="0.25">
      <c r="A515" s="33" t="s">
        <v>3196</v>
      </c>
      <c r="B515" t="s">
        <v>270</v>
      </c>
      <c r="C515" t="s">
        <v>3276</v>
      </c>
      <c r="D515" t="str">
        <f t="shared" si="8"/>
        <v/>
      </c>
    </row>
    <row r="516" spans="1:4" ht="16.5" x14ac:dyDescent="0.3">
      <c r="A516" s="32" t="s">
        <v>3455</v>
      </c>
      <c r="B516" t="s">
        <v>270</v>
      </c>
      <c r="C516" t="s">
        <v>3535</v>
      </c>
      <c r="D516" t="str">
        <f t="shared" si="8"/>
        <v/>
      </c>
    </row>
    <row r="517" spans="1:4" x14ac:dyDescent="0.25">
      <c r="A517" s="33" t="s">
        <v>100</v>
      </c>
      <c r="B517" t="s">
        <v>270</v>
      </c>
      <c r="C517" t="s">
        <v>2473</v>
      </c>
      <c r="D517" t="str">
        <f t="shared" si="8"/>
        <v/>
      </c>
    </row>
    <row r="518" spans="1:4" x14ac:dyDescent="0.25">
      <c r="A518" s="33" t="s">
        <v>3203</v>
      </c>
      <c r="B518" t="s">
        <v>275</v>
      </c>
      <c r="C518" t="s">
        <v>3276</v>
      </c>
      <c r="D518" t="str">
        <f t="shared" si="8"/>
        <v/>
      </c>
    </row>
    <row r="519" spans="1:4" x14ac:dyDescent="0.25">
      <c r="A519" s="33" t="s">
        <v>106</v>
      </c>
      <c r="B519" t="s">
        <v>275</v>
      </c>
      <c r="C519" t="s">
        <v>2473</v>
      </c>
      <c r="D519" t="str">
        <f t="shared" si="8"/>
        <v/>
      </c>
    </row>
    <row r="520" spans="1:4" ht="16.5" x14ac:dyDescent="0.3">
      <c r="A520" s="32" t="s">
        <v>3464</v>
      </c>
      <c r="B520" t="s">
        <v>275</v>
      </c>
      <c r="C520" t="s">
        <v>3535</v>
      </c>
      <c r="D520" t="str">
        <f t="shared" si="8"/>
        <v/>
      </c>
    </row>
    <row r="521" spans="1:4" x14ac:dyDescent="0.25">
      <c r="A521" s="33" t="s">
        <v>3211</v>
      </c>
      <c r="B521" t="s">
        <v>303</v>
      </c>
      <c r="C521" t="s">
        <v>3276</v>
      </c>
      <c r="D521" t="str">
        <f t="shared" si="8"/>
        <v/>
      </c>
    </row>
    <row r="522" spans="1:4" x14ac:dyDescent="0.25">
      <c r="A522" s="33" t="s">
        <v>137</v>
      </c>
      <c r="B522" t="s">
        <v>303</v>
      </c>
      <c r="C522" t="s">
        <v>2473</v>
      </c>
      <c r="D522" t="str">
        <f t="shared" si="8"/>
        <v/>
      </c>
    </row>
    <row r="523" spans="1:4" ht="16.5" x14ac:dyDescent="0.3">
      <c r="A523" s="32" t="s">
        <v>3477</v>
      </c>
      <c r="B523" t="s">
        <v>303</v>
      </c>
      <c r="C523" t="s">
        <v>3535</v>
      </c>
      <c r="D523" t="str">
        <f t="shared" si="8"/>
        <v/>
      </c>
    </row>
    <row r="524" spans="1:4" ht="16.5" x14ac:dyDescent="0.3">
      <c r="A524" s="32" t="s">
        <v>3512</v>
      </c>
      <c r="B524" t="s">
        <v>314</v>
      </c>
      <c r="C524" t="s">
        <v>3535</v>
      </c>
      <c r="D524" t="str">
        <f t="shared" si="8"/>
        <v/>
      </c>
    </row>
    <row r="525" spans="1:4" x14ac:dyDescent="0.25">
      <c r="A525" s="33" t="s">
        <v>1872</v>
      </c>
      <c r="C525" t="s">
        <v>3383</v>
      </c>
      <c r="D525" t="str">
        <f t="shared" si="8"/>
        <v/>
      </c>
    </row>
    <row r="526" spans="1:4" x14ac:dyDescent="0.25">
      <c r="A526" s="33" t="s">
        <v>1873</v>
      </c>
      <c r="C526" t="s">
        <v>3383</v>
      </c>
      <c r="D526" t="str">
        <f t="shared" si="8"/>
        <v/>
      </c>
    </row>
    <row r="527" spans="1:4" x14ac:dyDescent="0.25">
      <c r="A527" s="33" t="s">
        <v>3372</v>
      </c>
      <c r="C527" t="s">
        <v>3383</v>
      </c>
      <c r="D527" t="str">
        <f t="shared" si="8"/>
        <v/>
      </c>
    </row>
    <row r="528" spans="1:4" x14ac:dyDescent="0.25">
      <c r="A528" s="33" t="s">
        <v>3373</v>
      </c>
      <c r="C528" t="s">
        <v>3383</v>
      </c>
      <c r="D528" t="str">
        <f t="shared" si="8"/>
        <v/>
      </c>
    </row>
    <row r="529" spans="1:4" x14ac:dyDescent="0.25">
      <c r="A529" s="33" t="s">
        <v>3215</v>
      </c>
      <c r="B529" t="s">
        <v>229</v>
      </c>
      <c r="C529" t="s">
        <v>3276</v>
      </c>
      <c r="D529" t="str">
        <f t="shared" si="8"/>
        <v/>
      </c>
    </row>
    <row r="530" spans="1:4" x14ac:dyDescent="0.25">
      <c r="A530" s="33" t="s">
        <v>1881</v>
      </c>
      <c r="B530" t="s">
        <v>229</v>
      </c>
      <c r="C530" t="s">
        <v>2473</v>
      </c>
      <c r="D530" t="str">
        <f t="shared" si="8"/>
        <v/>
      </c>
    </row>
    <row r="531" spans="1:4" x14ac:dyDescent="0.25">
      <c r="A531" s="33" t="s">
        <v>1881</v>
      </c>
      <c r="B531" t="s">
        <v>229</v>
      </c>
      <c r="C531" t="s">
        <v>3383</v>
      </c>
      <c r="D531" t="str">
        <f t="shared" si="8"/>
        <v>Yes</v>
      </c>
    </row>
    <row r="532" spans="1:4" ht="16.5" x14ac:dyDescent="0.3">
      <c r="A532" s="32" t="s">
        <v>3404</v>
      </c>
      <c r="B532" t="s">
        <v>229</v>
      </c>
      <c r="C532" t="s">
        <v>3535</v>
      </c>
      <c r="D532" t="str">
        <f t="shared" si="8"/>
        <v/>
      </c>
    </row>
    <row r="533" spans="1:4" x14ac:dyDescent="0.25">
      <c r="A533" s="33" t="s">
        <v>54</v>
      </c>
      <c r="B533" t="s">
        <v>229</v>
      </c>
      <c r="C533" t="s">
        <v>2473</v>
      </c>
      <c r="D533" t="str">
        <f t="shared" si="8"/>
        <v/>
      </c>
    </row>
    <row r="534" spans="1:4" x14ac:dyDescent="0.25">
      <c r="A534" s="33" t="s">
        <v>3217</v>
      </c>
      <c r="B534" t="s">
        <v>220</v>
      </c>
      <c r="C534" t="s">
        <v>3276</v>
      </c>
      <c r="D534" t="str">
        <f t="shared" si="8"/>
        <v/>
      </c>
    </row>
    <row r="535" spans="1:4" x14ac:dyDescent="0.25">
      <c r="A535" s="33" t="s">
        <v>43</v>
      </c>
      <c r="B535" t="s">
        <v>220</v>
      </c>
      <c r="C535" t="s">
        <v>2473</v>
      </c>
      <c r="D535" t="str">
        <f t="shared" si="8"/>
        <v/>
      </c>
    </row>
    <row r="536" spans="1:4" x14ac:dyDescent="0.25">
      <c r="A536" s="33" t="s">
        <v>43</v>
      </c>
      <c r="B536" t="s">
        <v>220</v>
      </c>
      <c r="C536" t="s">
        <v>3383</v>
      </c>
      <c r="D536" t="str">
        <f t="shared" si="8"/>
        <v>Yes</v>
      </c>
    </row>
    <row r="537" spans="1:4" ht="16.5" x14ac:dyDescent="0.3">
      <c r="A537" s="32" t="s">
        <v>3396</v>
      </c>
      <c r="B537" t="s">
        <v>220</v>
      </c>
      <c r="C537" t="s">
        <v>3535</v>
      </c>
      <c r="D537" t="str">
        <f t="shared" si="8"/>
        <v/>
      </c>
    </row>
    <row r="538" spans="1:4" x14ac:dyDescent="0.25">
      <c r="A538" s="33" t="s">
        <v>3220</v>
      </c>
      <c r="B538" t="s">
        <v>237</v>
      </c>
      <c r="C538" t="s">
        <v>3276</v>
      </c>
      <c r="D538" t="str">
        <f t="shared" si="8"/>
        <v/>
      </c>
    </row>
    <row r="539" spans="1:4" x14ac:dyDescent="0.25">
      <c r="A539" s="33" t="s">
        <v>63</v>
      </c>
      <c r="B539" t="s">
        <v>237</v>
      </c>
      <c r="C539" t="s">
        <v>2473</v>
      </c>
      <c r="D539" t="str">
        <f t="shared" si="8"/>
        <v/>
      </c>
    </row>
    <row r="540" spans="1:4" x14ac:dyDescent="0.25">
      <c r="A540" s="33" t="s">
        <v>63</v>
      </c>
      <c r="B540" t="s">
        <v>237</v>
      </c>
      <c r="C540" t="s">
        <v>3383</v>
      </c>
      <c r="D540" t="str">
        <f t="shared" si="8"/>
        <v>Yes</v>
      </c>
    </row>
    <row r="541" spans="1:4" ht="16.5" x14ac:dyDescent="0.3">
      <c r="A541" s="32" t="s">
        <v>3405</v>
      </c>
      <c r="B541" t="s">
        <v>237</v>
      </c>
      <c r="C541" t="s">
        <v>3535</v>
      </c>
      <c r="D541" t="str">
        <f t="shared" si="8"/>
        <v/>
      </c>
    </row>
    <row r="542" spans="1:4" x14ac:dyDescent="0.25">
      <c r="A542" s="33" t="s">
        <v>3222</v>
      </c>
      <c r="B542" t="s">
        <v>226</v>
      </c>
      <c r="C542" t="s">
        <v>3276</v>
      </c>
      <c r="D542" t="str">
        <f t="shared" si="8"/>
        <v/>
      </c>
    </row>
    <row r="543" spans="1:4" ht="16.5" x14ac:dyDescent="0.3">
      <c r="A543" s="32" t="s">
        <v>3403</v>
      </c>
      <c r="B543" t="s">
        <v>226</v>
      </c>
      <c r="C543" t="s">
        <v>3535</v>
      </c>
      <c r="D543" t="str">
        <f t="shared" si="8"/>
        <v/>
      </c>
    </row>
    <row r="544" spans="1:4" x14ac:dyDescent="0.25">
      <c r="A544" s="33" t="s">
        <v>51</v>
      </c>
      <c r="B544" t="s">
        <v>226</v>
      </c>
      <c r="C544" t="s">
        <v>2473</v>
      </c>
      <c r="D544" t="str">
        <f t="shared" si="8"/>
        <v/>
      </c>
    </row>
    <row r="545" spans="1:4" x14ac:dyDescent="0.25">
      <c r="A545" s="33" t="s">
        <v>51</v>
      </c>
      <c r="B545" t="s">
        <v>226</v>
      </c>
      <c r="C545" t="s">
        <v>3383</v>
      </c>
      <c r="D545" t="str">
        <f t="shared" ref="D545:D576" si="9">IF(EXACT(A545,A544),"Yes","")</f>
        <v>Yes</v>
      </c>
    </row>
    <row r="546" spans="1:4" x14ac:dyDescent="0.25">
      <c r="A546" s="33" t="s">
        <v>183</v>
      </c>
      <c r="B546" t="s">
        <v>348</v>
      </c>
      <c r="C546" t="s">
        <v>2473</v>
      </c>
      <c r="D546" t="str">
        <f t="shared" si="9"/>
        <v/>
      </c>
    </row>
    <row r="547" spans="1:4" x14ac:dyDescent="0.25">
      <c r="A547" s="33" t="s">
        <v>3225</v>
      </c>
      <c r="B547" t="s">
        <v>317</v>
      </c>
      <c r="C547" t="s">
        <v>3276</v>
      </c>
      <c r="D547" t="str">
        <f t="shared" si="9"/>
        <v/>
      </c>
    </row>
    <row r="548" spans="1:4" ht="16.5" x14ac:dyDescent="0.3">
      <c r="A548" s="32" t="s">
        <v>3484</v>
      </c>
      <c r="B548" t="s">
        <v>317</v>
      </c>
      <c r="C548" t="s">
        <v>3535</v>
      </c>
      <c r="D548" t="str">
        <f t="shared" si="9"/>
        <v/>
      </c>
    </row>
    <row r="549" spans="1:4" x14ac:dyDescent="0.25">
      <c r="A549" s="33" t="s">
        <v>152</v>
      </c>
      <c r="B549" t="s">
        <v>317</v>
      </c>
      <c r="C549" t="s">
        <v>2473</v>
      </c>
      <c r="D549" t="str">
        <f t="shared" si="9"/>
        <v/>
      </c>
    </row>
    <row r="550" spans="1:4" ht="16.5" x14ac:dyDescent="0.3">
      <c r="A550" s="32" t="s">
        <v>3525</v>
      </c>
      <c r="B550" t="s">
        <v>317</v>
      </c>
      <c r="C550" t="s">
        <v>3535</v>
      </c>
      <c r="D550" t="str">
        <f t="shared" si="9"/>
        <v/>
      </c>
    </row>
    <row r="551" spans="1:4" x14ac:dyDescent="0.25">
      <c r="A551" s="33" t="s">
        <v>123</v>
      </c>
      <c r="B551" t="s">
        <v>290</v>
      </c>
      <c r="C551" t="s">
        <v>2473</v>
      </c>
      <c r="D551" t="str">
        <f t="shared" si="9"/>
        <v/>
      </c>
    </row>
    <row r="552" spans="1:4" x14ac:dyDescent="0.25">
      <c r="A552" s="33" t="s">
        <v>156</v>
      </c>
      <c r="B552" t="s">
        <v>321</v>
      </c>
      <c r="C552" t="s">
        <v>2473</v>
      </c>
      <c r="D552" t="str">
        <f t="shared" si="9"/>
        <v/>
      </c>
    </row>
    <row r="553" spans="1:4" ht="16.5" x14ac:dyDescent="0.3">
      <c r="A553" s="32" t="s">
        <v>3526</v>
      </c>
      <c r="B553" t="s">
        <v>321</v>
      </c>
      <c r="C553" t="s">
        <v>3535</v>
      </c>
      <c r="D553" t="str">
        <f t="shared" si="9"/>
        <v/>
      </c>
    </row>
    <row r="554" spans="1:4" x14ac:dyDescent="0.25">
      <c r="A554" s="33" t="s">
        <v>160</v>
      </c>
      <c r="B554" t="s">
        <v>325</v>
      </c>
      <c r="C554" t="s">
        <v>2473</v>
      </c>
      <c r="D554" t="str">
        <f t="shared" si="9"/>
        <v/>
      </c>
    </row>
    <row r="555" spans="1:4" x14ac:dyDescent="0.25">
      <c r="A555" s="33" t="s">
        <v>3232</v>
      </c>
      <c r="B555" t="s">
        <v>349</v>
      </c>
      <c r="C555" t="s">
        <v>3276</v>
      </c>
      <c r="D555" t="str">
        <f t="shared" si="9"/>
        <v/>
      </c>
    </row>
    <row r="556" spans="1:4" x14ac:dyDescent="0.25">
      <c r="A556" s="33" t="s">
        <v>184</v>
      </c>
      <c r="B556" t="s">
        <v>349</v>
      </c>
      <c r="C556" t="s">
        <v>2473</v>
      </c>
      <c r="D556" t="str">
        <f t="shared" si="9"/>
        <v/>
      </c>
    </row>
    <row r="557" spans="1:4" ht="16.5" x14ac:dyDescent="0.3">
      <c r="A557" s="32" t="s">
        <v>3509</v>
      </c>
      <c r="B557" t="s">
        <v>349</v>
      </c>
      <c r="C557" t="s">
        <v>3535</v>
      </c>
      <c r="D557" t="str">
        <f t="shared" si="9"/>
        <v/>
      </c>
    </row>
    <row r="558" spans="1:4" x14ac:dyDescent="0.25">
      <c r="A558" s="33" t="s">
        <v>95</v>
      </c>
      <c r="B558" t="s">
        <v>266</v>
      </c>
      <c r="C558" t="s">
        <v>2473</v>
      </c>
      <c r="D558" t="str">
        <f t="shared" si="9"/>
        <v/>
      </c>
    </row>
    <row r="559" spans="1:4" x14ac:dyDescent="0.25">
      <c r="A559" s="33" t="s">
        <v>3233</v>
      </c>
      <c r="B559" t="s">
        <v>296</v>
      </c>
      <c r="C559" t="s">
        <v>3276</v>
      </c>
      <c r="D559" t="str">
        <f t="shared" si="9"/>
        <v/>
      </c>
    </row>
    <row r="560" spans="1:4" ht="16.5" x14ac:dyDescent="0.3">
      <c r="A560" s="32" t="s">
        <v>3483</v>
      </c>
      <c r="B560" t="s">
        <v>296</v>
      </c>
      <c r="C560" t="s">
        <v>3535</v>
      </c>
      <c r="D560" t="str">
        <f t="shared" si="9"/>
        <v/>
      </c>
    </row>
    <row r="561" spans="1:4" x14ac:dyDescent="0.25">
      <c r="A561" s="33" t="s">
        <v>130</v>
      </c>
      <c r="B561" t="s">
        <v>296</v>
      </c>
      <c r="C561" t="s">
        <v>2473</v>
      </c>
      <c r="D561" t="str">
        <f t="shared" si="9"/>
        <v/>
      </c>
    </row>
    <row r="562" spans="1:4" x14ac:dyDescent="0.25">
      <c r="A562" s="33" t="s">
        <v>3236</v>
      </c>
      <c r="B562" t="s">
        <v>216</v>
      </c>
      <c r="C562" t="s">
        <v>3276</v>
      </c>
      <c r="D562" t="str">
        <f t="shared" si="9"/>
        <v/>
      </c>
    </row>
    <row r="563" spans="1:4" ht="16.5" x14ac:dyDescent="0.3">
      <c r="A563" s="32" t="s">
        <v>3391</v>
      </c>
      <c r="B563" t="s">
        <v>216</v>
      </c>
      <c r="C563" t="s">
        <v>3535</v>
      </c>
      <c r="D563" t="str">
        <f t="shared" si="9"/>
        <v/>
      </c>
    </row>
    <row r="564" spans="1:4" x14ac:dyDescent="0.25">
      <c r="A564" s="33" t="s">
        <v>39</v>
      </c>
      <c r="B564" t="s">
        <v>216</v>
      </c>
      <c r="C564" t="s">
        <v>2473</v>
      </c>
      <c r="D564" t="str">
        <f t="shared" si="9"/>
        <v/>
      </c>
    </row>
    <row r="565" spans="1:4" x14ac:dyDescent="0.25">
      <c r="A565" s="33" t="s">
        <v>39</v>
      </c>
      <c r="B565" t="s">
        <v>216</v>
      </c>
      <c r="C565" t="s">
        <v>3383</v>
      </c>
      <c r="D565" t="str">
        <f t="shared" si="9"/>
        <v>Yes</v>
      </c>
    </row>
    <row r="566" spans="1:4" x14ac:dyDescent="0.25">
      <c r="A566" s="33" t="s">
        <v>3244</v>
      </c>
      <c r="B566" t="s">
        <v>221</v>
      </c>
      <c r="C566" t="s">
        <v>3276</v>
      </c>
      <c r="D566" t="str">
        <f t="shared" si="9"/>
        <v/>
      </c>
    </row>
    <row r="567" spans="1:4" x14ac:dyDescent="0.25">
      <c r="A567" s="33" t="s">
        <v>45</v>
      </c>
      <c r="B567" t="s">
        <v>221</v>
      </c>
      <c r="C567" t="s">
        <v>2473</v>
      </c>
      <c r="D567" t="str">
        <f t="shared" si="9"/>
        <v/>
      </c>
    </row>
    <row r="568" spans="1:4" ht="16.5" x14ac:dyDescent="0.3">
      <c r="A568" s="32" t="s">
        <v>221</v>
      </c>
      <c r="B568" t="s">
        <v>221</v>
      </c>
      <c r="C568" t="s">
        <v>3535</v>
      </c>
      <c r="D568" t="str">
        <f t="shared" si="9"/>
        <v/>
      </c>
    </row>
    <row r="569" spans="1:4" x14ac:dyDescent="0.25">
      <c r="A569" s="33" t="s">
        <v>168</v>
      </c>
      <c r="B569" t="s">
        <v>333</v>
      </c>
      <c r="C569" t="s">
        <v>2473</v>
      </c>
      <c r="D569" t="str">
        <f t="shared" si="9"/>
        <v/>
      </c>
    </row>
    <row r="570" spans="1:4" x14ac:dyDescent="0.25">
      <c r="A570" s="33" t="s">
        <v>3252</v>
      </c>
      <c r="B570" t="s">
        <v>243</v>
      </c>
      <c r="C570" t="s">
        <v>3276</v>
      </c>
      <c r="D570" t="str">
        <f t="shared" si="9"/>
        <v/>
      </c>
    </row>
    <row r="571" spans="1:4" ht="16.5" x14ac:dyDescent="0.3">
      <c r="A571" s="32" t="s">
        <v>3422</v>
      </c>
      <c r="B571" t="s">
        <v>243</v>
      </c>
      <c r="C571" t="s">
        <v>3535</v>
      </c>
      <c r="D571" t="str">
        <f t="shared" si="9"/>
        <v/>
      </c>
    </row>
    <row r="572" spans="1:4" x14ac:dyDescent="0.25">
      <c r="A572" s="33" t="s">
        <v>70</v>
      </c>
      <c r="B572" t="s">
        <v>243</v>
      </c>
      <c r="C572" t="s">
        <v>2473</v>
      </c>
      <c r="D572" t="str">
        <f t="shared" si="9"/>
        <v/>
      </c>
    </row>
    <row r="573" spans="1:4" x14ac:dyDescent="0.25">
      <c r="A573" s="33" t="s">
        <v>70</v>
      </c>
      <c r="B573" t="s">
        <v>243</v>
      </c>
      <c r="C573" t="s">
        <v>3383</v>
      </c>
      <c r="D573" t="str">
        <f t="shared" si="9"/>
        <v>Yes</v>
      </c>
    </row>
    <row r="574" spans="1:4" ht="16.5" x14ac:dyDescent="0.3">
      <c r="A574" s="32" t="s">
        <v>3386</v>
      </c>
      <c r="B574" t="s">
        <v>211</v>
      </c>
      <c r="C574" t="s">
        <v>3535</v>
      </c>
      <c r="D574" t="str">
        <f t="shared" si="9"/>
        <v/>
      </c>
    </row>
    <row r="575" spans="1:4" x14ac:dyDescent="0.25">
      <c r="A575" s="33" t="s">
        <v>3260</v>
      </c>
      <c r="B575" t="s">
        <v>211</v>
      </c>
      <c r="C575" t="s">
        <v>3276</v>
      </c>
      <c r="D575" t="str">
        <f t="shared" si="9"/>
        <v/>
      </c>
    </row>
    <row r="576" spans="1:4" x14ac:dyDescent="0.25">
      <c r="A576" s="33" t="s">
        <v>34</v>
      </c>
      <c r="B576" t="s">
        <v>211</v>
      </c>
      <c r="C576" t="s">
        <v>2473</v>
      </c>
      <c r="D576" t="str">
        <f t="shared" si="9"/>
        <v/>
      </c>
    </row>
    <row r="577" spans="1:4" x14ac:dyDescent="0.25">
      <c r="A577" s="33" t="s">
        <v>34</v>
      </c>
      <c r="B577" t="s">
        <v>211</v>
      </c>
      <c r="C577" t="s">
        <v>3383</v>
      </c>
      <c r="D577" t="str">
        <f t="shared" ref="D577:D607" si="10">IF(EXACT(A577,A576),"Yes","")</f>
        <v>Yes</v>
      </c>
    </row>
    <row r="578" spans="1:4" x14ac:dyDescent="0.25">
      <c r="A578" s="33" t="s">
        <v>3264</v>
      </c>
      <c r="B578" t="s">
        <v>377</v>
      </c>
      <c r="C578" t="s">
        <v>3276</v>
      </c>
      <c r="D578" t="str">
        <f t="shared" si="10"/>
        <v/>
      </c>
    </row>
    <row r="579" spans="1:4" x14ac:dyDescent="0.25">
      <c r="A579" s="33" t="s">
        <v>67</v>
      </c>
      <c r="B579" t="s">
        <v>377</v>
      </c>
      <c r="C579" t="s">
        <v>2473</v>
      </c>
      <c r="D579" t="str">
        <f t="shared" si="10"/>
        <v/>
      </c>
    </row>
    <row r="580" spans="1:4" ht="16.5" x14ac:dyDescent="0.3">
      <c r="A580" s="32" t="s">
        <v>3402</v>
      </c>
      <c r="B580" t="s">
        <v>377</v>
      </c>
      <c r="C580" t="s">
        <v>3535</v>
      </c>
      <c r="D580" t="str">
        <f t="shared" si="10"/>
        <v/>
      </c>
    </row>
    <row r="581" spans="1:4" x14ac:dyDescent="0.25">
      <c r="A581" s="33" t="s">
        <v>3269</v>
      </c>
      <c r="B581" t="s">
        <v>379</v>
      </c>
      <c r="C581" t="s">
        <v>3276</v>
      </c>
      <c r="D581" t="str">
        <f t="shared" si="10"/>
        <v/>
      </c>
    </row>
    <row r="582" spans="1:4" x14ac:dyDescent="0.25">
      <c r="A582" s="33" t="s">
        <v>94</v>
      </c>
      <c r="B582" t="s">
        <v>379</v>
      </c>
      <c r="C582" t="s">
        <v>2473</v>
      </c>
      <c r="D582" t="str">
        <f t="shared" si="10"/>
        <v/>
      </c>
    </row>
    <row r="583" spans="1:4" ht="16.5" x14ac:dyDescent="0.3">
      <c r="A583" s="32" t="s">
        <v>3468</v>
      </c>
      <c r="B583" t="s">
        <v>379</v>
      </c>
      <c r="C583" t="s">
        <v>3535</v>
      </c>
      <c r="D583" t="str">
        <f t="shared" si="10"/>
        <v/>
      </c>
    </row>
    <row r="584" spans="1:4" x14ac:dyDescent="0.25">
      <c r="A584" s="33" t="s">
        <v>191</v>
      </c>
      <c r="B584" t="s">
        <v>356</v>
      </c>
      <c r="C584" t="s">
        <v>2473</v>
      </c>
      <c r="D584" t="str">
        <f t="shared" si="10"/>
        <v/>
      </c>
    </row>
    <row r="585" spans="1:4" x14ac:dyDescent="0.25">
      <c r="A585" s="33" t="s">
        <v>1971</v>
      </c>
      <c r="C585" t="s">
        <v>3383</v>
      </c>
      <c r="D585" t="str">
        <f t="shared" si="10"/>
        <v/>
      </c>
    </row>
    <row r="586" spans="1:4" x14ac:dyDescent="0.25">
      <c r="A586" s="33" t="s">
        <v>1972</v>
      </c>
      <c r="C586" t="s">
        <v>3383</v>
      </c>
      <c r="D586" t="str">
        <f t="shared" si="10"/>
        <v/>
      </c>
    </row>
    <row r="587" spans="1:4" x14ac:dyDescent="0.25">
      <c r="A587" s="33" t="s">
        <v>1973</v>
      </c>
      <c r="C587" t="s">
        <v>3383</v>
      </c>
      <c r="D587" t="str">
        <f t="shared" si="10"/>
        <v/>
      </c>
    </row>
    <row r="588" spans="1:4" x14ac:dyDescent="0.25">
      <c r="A588" s="33" t="s">
        <v>3271</v>
      </c>
      <c r="B588" t="s">
        <v>323</v>
      </c>
      <c r="C588" t="s">
        <v>3276</v>
      </c>
      <c r="D588" t="str">
        <f t="shared" si="10"/>
        <v/>
      </c>
    </row>
    <row r="589" spans="1:4" x14ac:dyDescent="0.25">
      <c r="A589" s="33" t="s">
        <v>158</v>
      </c>
      <c r="B589" t="s">
        <v>323</v>
      </c>
      <c r="C589" t="s">
        <v>2473</v>
      </c>
      <c r="D589" t="str">
        <f t="shared" si="10"/>
        <v/>
      </c>
    </row>
    <row r="590" spans="1:4" ht="16.5" x14ac:dyDescent="0.3">
      <c r="A590" s="32" t="s">
        <v>3491</v>
      </c>
      <c r="B590" t="s">
        <v>323</v>
      </c>
      <c r="C590" t="s">
        <v>3535</v>
      </c>
      <c r="D590" t="str">
        <f t="shared" si="10"/>
        <v/>
      </c>
    </row>
    <row r="591" spans="1:4" x14ac:dyDescent="0.25">
      <c r="A591" s="33" t="s">
        <v>3377</v>
      </c>
      <c r="C591" t="s">
        <v>3383</v>
      </c>
      <c r="D591" t="str">
        <f t="shared" si="10"/>
        <v/>
      </c>
    </row>
    <row r="592" spans="1:4" x14ac:dyDescent="0.25">
      <c r="A592" s="33" t="s">
        <v>3274</v>
      </c>
      <c r="C592" t="s">
        <v>3276</v>
      </c>
      <c r="D592" t="str">
        <f t="shared" si="10"/>
        <v/>
      </c>
    </row>
    <row r="593" spans="1:4" ht="16.5" x14ac:dyDescent="0.3">
      <c r="A593" s="32" t="s">
        <v>3467</v>
      </c>
      <c r="C593" t="s">
        <v>3535</v>
      </c>
      <c r="D593" t="str">
        <f t="shared" si="10"/>
        <v/>
      </c>
    </row>
    <row r="594" spans="1:4" x14ac:dyDescent="0.25">
      <c r="A594" s="33" t="s">
        <v>1988</v>
      </c>
      <c r="C594" t="s">
        <v>3383</v>
      </c>
      <c r="D594" t="str">
        <f t="shared" si="10"/>
        <v/>
      </c>
    </row>
    <row r="595" spans="1:4" x14ac:dyDescent="0.25">
      <c r="A595" s="33" t="s">
        <v>3379</v>
      </c>
      <c r="C595" t="s">
        <v>3383</v>
      </c>
      <c r="D595" t="str">
        <f t="shared" si="10"/>
        <v/>
      </c>
    </row>
    <row r="596" spans="1:4" x14ac:dyDescent="0.25">
      <c r="A596" s="33" t="s">
        <v>3380</v>
      </c>
      <c r="C596" t="s">
        <v>3383</v>
      </c>
      <c r="D596" t="str">
        <f t="shared" si="10"/>
        <v/>
      </c>
    </row>
    <row r="597" spans="1:4" x14ac:dyDescent="0.25">
      <c r="A597" s="33" t="s">
        <v>154</v>
      </c>
      <c r="B597" t="s">
        <v>319</v>
      </c>
      <c r="C597" t="s">
        <v>2473</v>
      </c>
      <c r="D597" t="str">
        <f t="shared" si="10"/>
        <v/>
      </c>
    </row>
    <row r="598" spans="1:4" x14ac:dyDescent="0.25">
      <c r="A598" s="33" t="s">
        <v>87</v>
      </c>
      <c r="B598" t="s">
        <v>259</v>
      </c>
      <c r="C598" t="s">
        <v>2473</v>
      </c>
      <c r="D598" t="str">
        <f t="shared" si="10"/>
        <v/>
      </c>
    </row>
    <row r="599" spans="1:4" x14ac:dyDescent="0.25">
      <c r="A599" s="33" t="s">
        <v>87</v>
      </c>
      <c r="B599" t="s">
        <v>259</v>
      </c>
      <c r="C599" t="s">
        <v>3383</v>
      </c>
      <c r="D599" t="str">
        <f t="shared" si="10"/>
        <v>Yes</v>
      </c>
    </row>
    <row r="600" spans="1:4" ht="16.5" x14ac:dyDescent="0.3">
      <c r="A600" s="32" t="s">
        <v>3516</v>
      </c>
      <c r="B600" t="s">
        <v>259</v>
      </c>
      <c r="C600" t="s">
        <v>3535</v>
      </c>
      <c r="D600" t="str">
        <f t="shared" si="10"/>
        <v/>
      </c>
    </row>
    <row r="601" spans="1:4" x14ac:dyDescent="0.25">
      <c r="A601" s="33" t="s">
        <v>3381</v>
      </c>
      <c r="C601" t="s">
        <v>3383</v>
      </c>
      <c r="D601" t="str">
        <f t="shared" si="10"/>
        <v/>
      </c>
    </row>
    <row r="602" spans="1:4" x14ac:dyDescent="0.25">
      <c r="A602" s="33" t="s">
        <v>2004</v>
      </c>
      <c r="C602" t="s">
        <v>3383</v>
      </c>
      <c r="D602" t="str">
        <f t="shared" si="10"/>
        <v/>
      </c>
    </row>
    <row r="603" spans="1:4" x14ac:dyDescent="0.25">
      <c r="A603" s="33" t="s">
        <v>2011</v>
      </c>
      <c r="C603" t="s">
        <v>3383</v>
      </c>
      <c r="D603" t="str">
        <f t="shared" si="10"/>
        <v/>
      </c>
    </row>
    <row r="604" spans="1:4" x14ac:dyDescent="0.25">
      <c r="A604" s="33" t="s">
        <v>204</v>
      </c>
      <c r="B604" t="s">
        <v>369</v>
      </c>
      <c r="C604" t="s">
        <v>2473</v>
      </c>
      <c r="D604" t="str">
        <f t="shared" si="10"/>
        <v/>
      </c>
    </row>
    <row r="605" spans="1:4" x14ac:dyDescent="0.25">
      <c r="A605" s="33" t="s">
        <v>205</v>
      </c>
      <c r="B605" t="s">
        <v>370</v>
      </c>
      <c r="C605" t="s">
        <v>2473</v>
      </c>
      <c r="D605" t="str">
        <f t="shared" si="10"/>
        <v/>
      </c>
    </row>
    <row r="606" spans="1:4" x14ac:dyDescent="0.25">
      <c r="A606" s="33" t="s">
        <v>206</v>
      </c>
      <c r="B606" t="s">
        <v>371</v>
      </c>
      <c r="C606" t="s">
        <v>2473</v>
      </c>
      <c r="D606" t="str">
        <f t="shared" si="10"/>
        <v/>
      </c>
    </row>
    <row r="607" spans="1:4" x14ac:dyDescent="0.25">
      <c r="A607" s="33" t="s">
        <v>192</v>
      </c>
      <c r="B607" t="s">
        <v>357</v>
      </c>
      <c r="C607" t="s">
        <v>2473</v>
      </c>
      <c r="D607" t="str">
        <f t="shared" si="10"/>
        <v/>
      </c>
    </row>
    <row r="608" spans="1:4" x14ac:dyDescent="0.25">
      <c r="A608" t="s">
        <v>34</v>
      </c>
      <c r="B608" t="s">
        <v>211</v>
      </c>
    </row>
  </sheetData>
  <sortState ref="A3:D607">
    <sortCondition ref="A605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F22" sqref="F22"/>
    </sheetView>
  </sheetViews>
  <sheetFormatPr defaultRowHeight="15" x14ac:dyDescent="0.25"/>
  <sheetData>
    <row r="1" spans="1:13" x14ac:dyDescent="0.25">
      <c r="A1" s="62" t="s">
        <v>3276</v>
      </c>
      <c r="B1" s="62"/>
      <c r="C1" s="62"/>
      <c r="D1" s="62"/>
      <c r="E1" s="62"/>
      <c r="F1" s="62" t="s">
        <v>3554</v>
      </c>
      <c r="G1" s="62"/>
      <c r="H1" s="62"/>
      <c r="I1" s="62"/>
      <c r="J1" s="62"/>
      <c r="K1" s="62" t="s">
        <v>3383</v>
      </c>
      <c r="L1" s="62"/>
      <c r="M1" s="62"/>
    </row>
    <row r="4" spans="1:13" x14ac:dyDescent="0.25">
      <c r="A4" s="62" t="s">
        <v>207</v>
      </c>
      <c r="B4" s="62" t="s">
        <v>3555</v>
      </c>
      <c r="C4" s="62" t="s">
        <v>3556</v>
      </c>
      <c r="D4" s="62"/>
      <c r="E4" s="62"/>
      <c r="F4" s="62" t="s">
        <v>207</v>
      </c>
      <c r="G4" s="62" t="s">
        <v>3557</v>
      </c>
      <c r="H4" s="62" t="s">
        <v>3556</v>
      </c>
      <c r="I4" s="62"/>
      <c r="J4" s="62"/>
      <c r="K4" s="62" t="s">
        <v>207</v>
      </c>
      <c r="L4" s="62" t="s">
        <v>3557</v>
      </c>
      <c r="M4" s="62" t="s">
        <v>3556</v>
      </c>
    </row>
    <row r="5" spans="1:13" x14ac:dyDescent="0.25">
      <c r="A5" s="63" t="s">
        <v>2759</v>
      </c>
      <c r="B5" s="63" t="s">
        <v>2759</v>
      </c>
      <c r="C5" s="62">
        <v>1</v>
      </c>
      <c r="D5" s="62"/>
      <c r="E5" s="62"/>
      <c r="F5" s="62" t="s">
        <v>3392</v>
      </c>
      <c r="G5" s="62" t="s">
        <v>3392</v>
      </c>
      <c r="H5" s="62">
        <v>1</v>
      </c>
      <c r="I5" s="62"/>
      <c r="J5" s="63"/>
      <c r="K5" s="62" t="s">
        <v>3558</v>
      </c>
      <c r="L5" s="62" t="s">
        <v>3558</v>
      </c>
      <c r="M5" s="62">
        <v>1</v>
      </c>
    </row>
    <row r="6" spans="1:13" x14ac:dyDescent="0.25">
      <c r="A6" s="63" t="s">
        <v>3407</v>
      </c>
      <c r="B6" s="63" t="s">
        <v>3407</v>
      </c>
      <c r="C6" s="62">
        <v>2</v>
      </c>
      <c r="D6" s="62"/>
      <c r="E6" s="62"/>
      <c r="F6" s="62" t="s">
        <v>3400</v>
      </c>
      <c r="G6" s="62" t="s">
        <v>3400</v>
      </c>
      <c r="H6" s="62">
        <v>2</v>
      </c>
      <c r="I6" s="62"/>
      <c r="J6" s="63"/>
      <c r="K6" s="62" t="s">
        <v>3559</v>
      </c>
      <c r="L6" s="62" t="s">
        <v>3558</v>
      </c>
      <c r="M6" s="62">
        <v>1</v>
      </c>
    </row>
    <row r="7" spans="1:13" x14ac:dyDescent="0.25">
      <c r="A7" s="63" t="s">
        <v>2752</v>
      </c>
      <c r="B7" s="63" t="s">
        <v>2752</v>
      </c>
      <c r="C7" s="62">
        <v>3</v>
      </c>
      <c r="D7" s="62"/>
      <c r="E7" s="62"/>
      <c r="F7" s="62" t="s">
        <v>3514</v>
      </c>
      <c r="G7" s="62" t="s">
        <v>3400</v>
      </c>
      <c r="H7" s="62">
        <v>2</v>
      </c>
      <c r="I7" s="62"/>
      <c r="J7" s="63"/>
      <c r="K7" s="62" t="s">
        <v>3560</v>
      </c>
      <c r="L7" s="62" t="s">
        <v>3560</v>
      </c>
      <c r="M7" s="62">
        <v>2</v>
      </c>
    </row>
    <row r="8" spans="1:13" x14ac:dyDescent="0.25">
      <c r="A8" s="63" t="s">
        <v>2655</v>
      </c>
      <c r="B8" s="63" t="s">
        <v>2655</v>
      </c>
      <c r="C8" s="62">
        <v>4</v>
      </c>
      <c r="D8" s="62"/>
      <c r="E8" s="62"/>
      <c r="F8" s="62" t="s">
        <v>3471</v>
      </c>
      <c r="G8" s="62" t="s">
        <v>3400</v>
      </c>
      <c r="H8" s="62">
        <v>2</v>
      </c>
      <c r="I8" s="62"/>
      <c r="J8" s="63"/>
      <c r="K8" s="62" t="s">
        <v>3407</v>
      </c>
      <c r="L8" s="62" t="s">
        <v>3407</v>
      </c>
      <c r="M8" s="62">
        <v>3</v>
      </c>
    </row>
    <row r="9" spans="1:13" x14ac:dyDescent="0.25">
      <c r="A9" s="63" t="s">
        <v>2581</v>
      </c>
      <c r="B9" s="63" t="s">
        <v>2581</v>
      </c>
      <c r="C9" s="62">
        <v>5</v>
      </c>
      <c r="D9" s="62"/>
      <c r="E9" s="62"/>
      <c r="F9" s="62" t="s">
        <v>3561</v>
      </c>
      <c r="G9" s="62" t="s">
        <v>3400</v>
      </c>
      <c r="H9" s="62">
        <v>2</v>
      </c>
      <c r="I9" s="62"/>
      <c r="J9" s="63"/>
      <c r="K9" s="62" t="s">
        <v>3562</v>
      </c>
      <c r="L9" s="62" t="s">
        <v>3562</v>
      </c>
      <c r="M9" s="62">
        <v>4</v>
      </c>
    </row>
    <row r="10" spans="1:13" x14ac:dyDescent="0.25">
      <c r="A10" s="63" t="s">
        <v>2536</v>
      </c>
      <c r="B10" s="63" t="s">
        <v>2536</v>
      </c>
      <c r="C10" s="62">
        <v>6</v>
      </c>
      <c r="D10" s="62"/>
      <c r="E10" s="62"/>
      <c r="F10" s="62" t="s">
        <v>2759</v>
      </c>
      <c r="G10" s="62" t="s">
        <v>2759</v>
      </c>
      <c r="H10" s="62">
        <v>3</v>
      </c>
      <c r="I10" s="62"/>
      <c r="J10" s="63"/>
      <c r="K10" s="62" t="s">
        <v>3563</v>
      </c>
      <c r="L10" s="62" t="s">
        <v>3563</v>
      </c>
      <c r="M10" s="62">
        <v>5</v>
      </c>
    </row>
    <row r="11" spans="1:13" x14ac:dyDescent="0.25">
      <c r="A11" s="63" t="s">
        <v>2527</v>
      </c>
      <c r="B11" s="63" t="s">
        <v>2527</v>
      </c>
      <c r="C11" s="62">
        <v>7</v>
      </c>
      <c r="D11" s="62"/>
      <c r="E11" s="62"/>
      <c r="F11" s="62" t="s">
        <v>3564</v>
      </c>
      <c r="G11" s="62" t="s">
        <v>3564</v>
      </c>
      <c r="H11" s="62">
        <v>4</v>
      </c>
      <c r="I11" s="62"/>
      <c r="J11" s="63"/>
      <c r="K11" s="62" t="s">
        <v>3565</v>
      </c>
      <c r="L11" s="62" t="s">
        <v>3565</v>
      </c>
      <c r="M11" s="62">
        <v>6</v>
      </c>
    </row>
    <row r="12" spans="1:13" x14ac:dyDescent="0.25">
      <c r="A12" s="63" t="s">
        <v>2518</v>
      </c>
      <c r="B12" s="63" t="s">
        <v>2518</v>
      </c>
      <c r="C12" s="62">
        <v>8</v>
      </c>
      <c r="D12" s="62"/>
      <c r="E12" s="62"/>
      <c r="F12" s="62" t="s">
        <v>3566</v>
      </c>
      <c r="G12" s="62" t="s">
        <v>3564</v>
      </c>
      <c r="H12" s="62">
        <v>4</v>
      </c>
      <c r="I12" s="62"/>
      <c r="J12" s="63"/>
      <c r="K12" s="62" t="s">
        <v>3385</v>
      </c>
      <c r="L12" s="62" t="s">
        <v>3385</v>
      </c>
      <c r="M12" s="62">
        <v>7</v>
      </c>
    </row>
    <row r="13" spans="1:13" x14ac:dyDescent="0.25">
      <c r="A13" s="63" t="s">
        <v>2643</v>
      </c>
      <c r="B13" s="63" t="s">
        <v>2643</v>
      </c>
      <c r="C13" s="62">
        <v>9</v>
      </c>
      <c r="D13" s="62"/>
      <c r="E13" s="62"/>
      <c r="F13" s="62" t="s">
        <v>3567</v>
      </c>
      <c r="G13" s="62" t="s">
        <v>3564</v>
      </c>
      <c r="H13" s="62">
        <v>4</v>
      </c>
      <c r="I13" s="62"/>
      <c r="J13" s="63"/>
      <c r="K13" s="62"/>
      <c r="L13" s="62"/>
      <c r="M13" s="62"/>
    </row>
    <row r="14" spans="1:13" x14ac:dyDescent="0.25">
      <c r="A14" s="63" t="s">
        <v>2601</v>
      </c>
      <c r="B14" s="63" t="s">
        <v>2601</v>
      </c>
      <c r="C14" s="62">
        <v>10</v>
      </c>
      <c r="D14" s="62"/>
      <c r="E14" s="62"/>
      <c r="F14" s="62" t="s">
        <v>3568</v>
      </c>
      <c r="G14" s="62" t="s">
        <v>3564</v>
      </c>
      <c r="H14" s="62">
        <v>4</v>
      </c>
      <c r="I14" s="62"/>
      <c r="J14" s="63"/>
      <c r="K14" s="62"/>
      <c r="L14" s="62"/>
      <c r="M14" s="62"/>
    </row>
    <row r="15" spans="1:13" x14ac:dyDescent="0.25">
      <c r="A15" s="63" t="s">
        <v>2719</v>
      </c>
      <c r="B15" s="63" t="s">
        <v>2719</v>
      </c>
      <c r="C15" s="62">
        <v>11</v>
      </c>
      <c r="D15" s="62"/>
      <c r="E15" s="62"/>
      <c r="F15" s="62" t="s">
        <v>3407</v>
      </c>
      <c r="G15" s="62" t="s">
        <v>3407</v>
      </c>
      <c r="H15" s="62">
        <v>5</v>
      </c>
      <c r="I15" s="62"/>
      <c r="J15" s="63"/>
      <c r="K15" s="62"/>
      <c r="L15" s="62"/>
      <c r="M15" s="62"/>
    </row>
    <row r="16" spans="1:13" x14ac:dyDescent="0.25">
      <c r="A16" s="63" t="s">
        <v>3002</v>
      </c>
      <c r="B16" s="63" t="s">
        <v>3002</v>
      </c>
      <c r="C16" s="62">
        <v>12</v>
      </c>
      <c r="D16" s="62"/>
      <c r="E16" s="62"/>
      <c r="F16" s="62" t="s">
        <v>3442</v>
      </c>
      <c r="G16" s="62" t="s">
        <v>3442</v>
      </c>
      <c r="H16" s="62">
        <v>6</v>
      </c>
      <c r="I16" s="62"/>
      <c r="J16" s="63"/>
      <c r="K16" s="62"/>
      <c r="L16" s="62"/>
      <c r="M16" s="62"/>
    </row>
    <row r="17" spans="1:10" x14ac:dyDescent="0.25">
      <c r="A17" s="63" t="s">
        <v>2776</v>
      </c>
      <c r="B17" s="62" t="s">
        <v>3385</v>
      </c>
      <c r="C17" s="62">
        <v>13</v>
      </c>
      <c r="D17" s="62"/>
      <c r="E17" s="62"/>
      <c r="F17" s="62" t="s">
        <v>3569</v>
      </c>
      <c r="G17" s="62" t="s">
        <v>3442</v>
      </c>
      <c r="H17" s="62">
        <v>6</v>
      </c>
      <c r="I17" s="62"/>
      <c r="J17" s="63"/>
    </row>
    <row r="18" spans="1:10" x14ac:dyDescent="0.25">
      <c r="A18" s="63" t="s">
        <v>3385</v>
      </c>
      <c r="B18" s="62" t="s">
        <v>3385</v>
      </c>
      <c r="C18" s="62">
        <v>13</v>
      </c>
      <c r="D18" s="62"/>
      <c r="E18" s="62"/>
      <c r="F18" s="62" t="s">
        <v>3570</v>
      </c>
      <c r="G18" s="62" t="s">
        <v>3570</v>
      </c>
      <c r="H18" s="62">
        <v>6</v>
      </c>
      <c r="I18" s="62"/>
      <c r="J18" s="62"/>
    </row>
    <row r="19" spans="1:10" x14ac:dyDescent="0.25">
      <c r="A19" s="62"/>
      <c r="B19" s="62"/>
      <c r="C19" s="62"/>
      <c r="D19" s="62"/>
      <c r="E19" s="62"/>
      <c r="F19" s="62" t="s">
        <v>3571</v>
      </c>
      <c r="G19" s="62" t="s">
        <v>3442</v>
      </c>
      <c r="H19" s="62">
        <v>6</v>
      </c>
      <c r="I19" s="62"/>
      <c r="J19" s="62"/>
    </row>
    <row r="20" spans="1:10" x14ac:dyDescent="0.25">
      <c r="A20" s="62"/>
      <c r="B20" s="62"/>
      <c r="C20" s="62"/>
      <c r="D20" s="62"/>
      <c r="E20" s="62"/>
      <c r="F20" s="62" t="s">
        <v>2752</v>
      </c>
      <c r="G20" s="62" t="s">
        <v>2752</v>
      </c>
      <c r="H20" s="62">
        <v>7</v>
      </c>
      <c r="I20" s="62"/>
      <c r="J20" s="62"/>
    </row>
    <row r="21" spans="1:10" x14ac:dyDescent="0.25">
      <c r="A21" s="62"/>
      <c r="B21" s="62"/>
      <c r="C21" s="62"/>
      <c r="D21" s="62"/>
      <c r="E21" s="62"/>
      <c r="F21" s="62" t="s">
        <v>3572</v>
      </c>
      <c r="G21" s="62" t="s">
        <v>3572</v>
      </c>
      <c r="H21" s="62">
        <v>8</v>
      </c>
      <c r="I21" s="62"/>
      <c r="J21" s="62"/>
    </row>
    <row r="22" spans="1:10" x14ac:dyDescent="0.25">
      <c r="A22" s="62"/>
      <c r="B22" s="62"/>
      <c r="C22" s="62"/>
      <c r="D22" s="62"/>
      <c r="E22" s="62"/>
      <c r="F22" s="62" t="s">
        <v>3573</v>
      </c>
      <c r="G22" s="62" t="s">
        <v>3572</v>
      </c>
      <c r="H22" s="62">
        <v>8</v>
      </c>
      <c r="I22" s="62"/>
      <c r="J22" s="62"/>
    </row>
    <row r="23" spans="1:10" x14ac:dyDescent="0.25">
      <c r="A23" s="62"/>
      <c r="B23" s="62"/>
      <c r="C23" s="62"/>
      <c r="D23" s="62"/>
      <c r="E23" s="62"/>
      <c r="F23" s="62" t="s">
        <v>3574</v>
      </c>
      <c r="G23" s="62" t="s">
        <v>3572</v>
      </c>
      <c r="H23" s="62">
        <v>8</v>
      </c>
      <c r="I23" s="62"/>
      <c r="J23" s="62"/>
    </row>
    <row r="24" spans="1:10" x14ac:dyDescent="0.25">
      <c r="A24" s="62"/>
      <c r="B24" s="62"/>
      <c r="C24" s="62"/>
      <c r="D24" s="62"/>
      <c r="E24" s="62"/>
      <c r="F24" s="62" t="s">
        <v>3575</v>
      </c>
      <c r="G24" s="62" t="s">
        <v>3572</v>
      </c>
      <c r="H24" s="62">
        <v>8</v>
      </c>
      <c r="I24" s="62"/>
      <c r="J24" s="62"/>
    </row>
    <row r="25" spans="1:10" x14ac:dyDescent="0.25">
      <c r="A25" s="62"/>
      <c r="B25" s="62"/>
      <c r="C25" s="62"/>
      <c r="D25" s="62"/>
      <c r="E25" s="62"/>
      <c r="F25" s="62" t="s">
        <v>3412</v>
      </c>
      <c r="G25" s="62" t="s">
        <v>3412</v>
      </c>
      <c r="H25" s="62">
        <v>9</v>
      </c>
      <c r="I25" s="62"/>
      <c r="J25" s="62"/>
    </row>
    <row r="26" spans="1:10" x14ac:dyDescent="0.25">
      <c r="A26" s="62"/>
      <c r="B26" s="62"/>
      <c r="C26" s="62"/>
      <c r="D26" s="62"/>
      <c r="E26" s="62"/>
      <c r="F26" s="62" t="s">
        <v>3576</v>
      </c>
      <c r="G26" s="62" t="s">
        <v>3576</v>
      </c>
      <c r="H26" s="62">
        <v>10</v>
      </c>
      <c r="I26" s="62"/>
      <c r="J26" s="62"/>
    </row>
    <row r="27" spans="1:10" x14ac:dyDescent="0.25">
      <c r="A27" s="62"/>
      <c r="B27" s="62"/>
      <c r="C27" s="62"/>
      <c r="D27" s="62"/>
      <c r="E27" s="62"/>
      <c r="F27" s="62" t="s">
        <v>3577</v>
      </c>
      <c r="G27" s="62" t="s">
        <v>3576</v>
      </c>
      <c r="H27" s="62">
        <v>10</v>
      </c>
      <c r="I27" s="62"/>
      <c r="J27" s="62"/>
    </row>
    <row r="28" spans="1:10" x14ac:dyDescent="0.25">
      <c r="A28" s="62"/>
      <c r="B28" s="62"/>
      <c r="C28" s="62"/>
      <c r="D28" s="62"/>
      <c r="E28" s="62"/>
      <c r="F28" s="62" t="s">
        <v>3578</v>
      </c>
      <c r="G28" s="62" t="s">
        <v>3576</v>
      </c>
      <c r="H28" s="62">
        <v>10</v>
      </c>
      <c r="I28" s="62"/>
      <c r="J28" s="62"/>
    </row>
    <row r="29" spans="1:10" x14ac:dyDescent="0.25">
      <c r="A29" s="62"/>
      <c r="B29" s="62"/>
      <c r="C29" s="62"/>
      <c r="D29" s="62"/>
      <c r="E29" s="62"/>
      <c r="F29" s="62" t="s">
        <v>3579</v>
      </c>
      <c r="G29" s="62" t="s">
        <v>3576</v>
      </c>
      <c r="H29" s="62">
        <v>10</v>
      </c>
      <c r="I29" s="62"/>
      <c r="J29" s="62"/>
    </row>
    <row r="30" spans="1:10" x14ac:dyDescent="0.25">
      <c r="A30" s="62"/>
      <c r="B30" s="62"/>
      <c r="C30" s="62"/>
      <c r="D30" s="62"/>
      <c r="E30" s="62"/>
      <c r="F30" s="62" t="s">
        <v>2655</v>
      </c>
      <c r="G30" s="62" t="s">
        <v>2655</v>
      </c>
      <c r="H30" s="62">
        <v>11</v>
      </c>
      <c r="I30" s="62"/>
      <c r="J30" s="62"/>
    </row>
    <row r="31" spans="1:10" x14ac:dyDescent="0.25">
      <c r="A31" s="62"/>
      <c r="B31" s="62"/>
      <c r="C31" s="62"/>
      <c r="D31" s="62"/>
      <c r="E31" s="62"/>
      <c r="F31" s="62" t="s">
        <v>3580</v>
      </c>
      <c r="G31" s="62" t="s">
        <v>3580</v>
      </c>
      <c r="H31" s="62">
        <v>12</v>
      </c>
      <c r="I31" s="62"/>
      <c r="J31" s="62"/>
    </row>
    <row r="32" spans="1:10" x14ac:dyDescent="0.25">
      <c r="A32" s="62"/>
      <c r="B32" s="62"/>
      <c r="C32" s="62"/>
      <c r="D32" s="62"/>
      <c r="E32" s="62"/>
      <c r="F32" s="62" t="s">
        <v>3581</v>
      </c>
      <c r="G32" s="62" t="s">
        <v>3580</v>
      </c>
      <c r="H32" s="62">
        <v>12</v>
      </c>
      <c r="I32" s="62"/>
      <c r="J32" s="62"/>
    </row>
    <row r="33" spans="6:8" x14ac:dyDescent="0.25">
      <c r="F33" s="62" t="s">
        <v>3582</v>
      </c>
      <c r="G33" s="62" t="s">
        <v>3580</v>
      </c>
      <c r="H33" s="62">
        <v>12</v>
      </c>
    </row>
    <row r="34" spans="6:8" x14ac:dyDescent="0.25">
      <c r="F34" s="62" t="s">
        <v>3583</v>
      </c>
      <c r="G34" s="62" t="s">
        <v>3580</v>
      </c>
      <c r="H34" s="62">
        <v>12</v>
      </c>
    </row>
    <row r="35" spans="6:8" x14ac:dyDescent="0.25">
      <c r="F35" s="62" t="s">
        <v>2581</v>
      </c>
      <c r="G35" s="62" t="s">
        <v>2581</v>
      </c>
      <c r="H35" s="62">
        <v>13</v>
      </c>
    </row>
    <row r="36" spans="6:8" x14ac:dyDescent="0.25">
      <c r="F36" s="62" t="s">
        <v>3584</v>
      </c>
      <c r="G36" s="62" t="s">
        <v>3584</v>
      </c>
      <c r="H36" s="62">
        <v>14</v>
      </c>
    </row>
    <row r="37" spans="6:8" x14ac:dyDescent="0.25">
      <c r="F37" s="62" t="s">
        <v>3585</v>
      </c>
      <c r="G37" s="62" t="s">
        <v>3584</v>
      </c>
      <c r="H37" s="62">
        <v>14</v>
      </c>
    </row>
    <row r="38" spans="6:8" x14ac:dyDescent="0.25">
      <c r="F38" s="62" t="s">
        <v>3586</v>
      </c>
      <c r="G38" s="62" t="s">
        <v>3586</v>
      </c>
      <c r="H38" s="62">
        <v>14</v>
      </c>
    </row>
    <row r="39" spans="6:8" x14ac:dyDescent="0.25">
      <c r="F39" s="62" t="s">
        <v>3587</v>
      </c>
      <c r="G39" s="62" t="s">
        <v>3584</v>
      </c>
      <c r="H39" s="62">
        <v>14</v>
      </c>
    </row>
    <row r="40" spans="6:8" x14ac:dyDescent="0.25">
      <c r="F40" s="62" t="s">
        <v>2536</v>
      </c>
      <c r="G40" s="62" t="s">
        <v>2536</v>
      </c>
      <c r="H40" s="62">
        <v>15</v>
      </c>
    </row>
    <row r="41" spans="6:8" x14ac:dyDescent="0.25">
      <c r="F41" s="62" t="s">
        <v>3588</v>
      </c>
      <c r="G41" s="62" t="s">
        <v>3588</v>
      </c>
      <c r="H41" s="62">
        <v>16</v>
      </c>
    </row>
    <row r="42" spans="6:8" x14ac:dyDescent="0.25">
      <c r="F42" s="62" t="s">
        <v>3589</v>
      </c>
      <c r="G42" s="62" t="s">
        <v>3588</v>
      </c>
      <c r="H42" s="62">
        <v>16</v>
      </c>
    </row>
    <row r="43" spans="6:8" x14ac:dyDescent="0.25">
      <c r="F43" s="62" t="s">
        <v>3590</v>
      </c>
      <c r="G43" s="62" t="s">
        <v>3588</v>
      </c>
      <c r="H43" s="62">
        <v>16</v>
      </c>
    </row>
    <row r="44" spans="6:8" x14ac:dyDescent="0.25">
      <c r="F44" s="62" t="s">
        <v>3591</v>
      </c>
      <c r="G44" s="62" t="s">
        <v>3588</v>
      </c>
      <c r="H44" s="62">
        <v>16</v>
      </c>
    </row>
    <row r="45" spans="6:8" x14ac:dyDescent="0.25">
      <c r="F45" s="62" t="s">
        <v>3592</v>
      </c>
      <c r="G45" s="62" t="s">
        <v>3592</v>
      </c>
      <c r="H45" s="62">
        <v>17</v>
      </c>
    </row>
    <row r="46" spans="6:8" x14ac:dyDescent="0.25">
      <c r="F46" s="62" t="s">
        <v>3593</v>
      </c>
      <c r="G46" s="62" t="s">
        <v>3593</v>
      </c>
      <c r="H46" s="62">
        <v>18</v>
      </c>
    </row>
    <row r="47" spans="6:8" x14ac:dyDescent="0.25">
      <c r="F47" s="62" t="s">
        <v>3594</v>
      </c>
      <c r="G47" s="62" t="s">
        <v>3593</v>
      </c>
      <c r="H47" s="62">
        <v>18</v>
      </c>
    </row>
    <row r="48" spans="6:8" x14ac:dyDescent="0.25">
      <c r="F48" s="62" t="s">
        <v>3595</v>
      </c>
      <c r="G48" s="62" t="s">
        <v>3593</v>
      </c>
      <c r="H48" s="62">
        <v>18</v>
      </c>
    </row>
    <row r="49" spans="6:8" x14ac:dyDescent="0.25">
      <c r="F49" s="62" t="s">
        <v>3596</v>
      </c>
      <c r="G49" s="62" t="s">
        <v>3593</v>
      </c>
      <c r="H49" s="62">
        <v>18</v>
      </c>
    </row>
    <row r="50" spans="6:8" x14ac:dyDescent="0.25">
      <c r="F50" s="62" t="s">
        <v>2527</v>
      </c>
      <c r="G50" s="62" t="s">
        <v>2527</v>
      </c>
      <c r="H50" s="62">
        <v>19</v>
      </c>
    </row>
    <row r="51" spans="6:8" x14ac:dyDescent="0.25">
      <c r="F51" s="62" t="s">
        <v>3597</v>
      </c>
      <c r="G51" s="62" t="s">
        <v>3597</v>
      </c>
      <c r="H51" s="62">
        <v>20</v>
      </c>
    </row>
    <row r="52" spans="6:8" x14ac:dyDescent="0.25">
      <c r="F52" s="62" t="s">
        <v>3598</v>
      </c>
      <c r="G52" s="62" t="s">
        <v>3597</v>
      </c>
      <c r="H52" s="62">
        <v>20</v>
      </c>
    </row>
    <row r="53" spans="6:8" x14ac:dyDescent="0.25">
      <c r="F53" s="62" t="s">
        <v>3599</v>
      </c>
      <c r="G53" s="62" t="s">
        <v>3597</v>
      </c>
      <c r="H53" s="62">
        <v>20</v>
      </c>
    </row>
    <row r="54" spans="6:8" x14ac:dyDescent="0.25">
      <c r="F54" s="62" t="s">
        <v>3600</v>
      </c>
      <c r="G54" s="62" t="s">
        <v>3597</v>
      </c>
      <c r="H54" s="62">
        <v>20</v>
      </c>
    </row>
    <row r="55" spans="6:8" x14ac:dyDescent="0.25">
      <c r="F55" s="62" t="s">
        <v>2518</v>
      </c>
      <c r="G55" s="62" t="s">
        <v>2518</v>
      </c>
      <c r="H55" s="62">
        <v>21</v>
      </c>
    </row>
    <row r="56" spans="6:8" x14ac:dyDescent="0.25">
      <c r="F56" s="62" t="s">
        <v>3601</v>
      </c>
      <c r="G56" s="62" t="s">
        <v>3601</v>
      </c>
      <c r="H56" s="62">
        <v>22</v>
      </c>
    </row>
    <row r="57" spans="6:8" x14ac:dyDescent="0.25">
      <c r="F57" s="62" t="s">
        <v>3602</v>
      </c>
      <c r="G57" s="62" t="s">
        <v>3601</v>
      </c>
      <c r="H57" s="62">
        <v>22</v>
      </c>
    </row>
    <row r="58" spans="6:8" x14ac:dyDescent="0.25">
      <c r="F58" s="62" t="s">
        <v>3603</v>
      </c>
      <c r="G58" s="62" t="s">
        <v>3603</v>
      </c>
      <c r="H58" s="62">
        <v>22</v>
      </c>
    </row>
    <row r="59" spans="6:8" x14ac:dyDescent="0.25">
      <c r="F59" s="62" t="s">
        <v>3604</v>
      </c>
      <c r="G59" s="62" t="s">
        <v>3601</v>
      </c>
      <c r="H59" s="62">
        <v>22</v>
      </c>
    </row>
    <row r="60" spans="6:8" x14ac:dyDescent="0.25">
      <c r="F60" s="62" t="s">
        <v>2643</v>
      </c>
      <c r="G60" s="62" t="s">
        <v>2643</v>
      </c>
      <c r="H60" s="62">
        <v>23</v>
      </c>
    </row>
    <row r="61" spans="6:8" x14ac:dyDescent="0.25">
      <c r="F61" s="62" t="s">
        <v>3605</v>
      </c>
      <c r="G61" s="62" t="s">
        <v>3605</v>
      </c>
      <c r="H61" s="62">
        <v>24</v>
      </c>
    </row>
    <row r="62" spans="6:8" x14ac:dyDescent="0.25">
      <c r="F62" s="62" t="s">
        <v>3606</v>
      </c>
      <c r="G62" s="62" t="s">
        <v>3605</v>
      </c>
      <c r="H62" s="62">
        <v>24</v>
      </c>
    </row>
    <row r="63" spans="6:8" x14ac:dyDescent="0.25">
      <c r="F63" s="62" t="s">
        <v>3607</v>
      </c>
      <c r="G63" s="62" t="s">
        <v>3605</v>
      </c>
      <c r="H63" s="62">
        <v>24</v>
      </c>
    </row>
    <row r="64" spans="6:8" x14ac:dyDescent="0.25">
      <c r="F64" s="62" t="s">
        <v>3608</v>
      </c>
      <c r="G64" s="62" t="s">
        <v>3605</v>
      </c>
      <c r="H64" s="62">
        <v>24</v>
      </c>
    </row>
    <row r="65" spans="6:8" x14ac:dyDescent="0.25">
      <c r="F65" s="62" t="s">
        <v>3609</v>
      </c>
      <c r="G65" s="62" t="s">
        <v>3609</v>
      </c>
      <c r="H65" s="62">
        <v>25</v>
      </c>
    </row>
    <row r="66" spans="6:8" x14ac:dyDescent="0.25">
      <c r="F66" s="62" t="s">
        <v>3610</v>
      </c>
      <c r="G66" s="62" t="s">
        <v>3610</v>
      </c>
      <c r="H66" s="62">
        <v>26</v>
      </c>
    </row>
    <row r="67" spans="6:8" x14ac:dyDescent="0.25">
      <c r="F67" s="62" t="s">
        <v>3611</v>
      </c>
      <c r="G67" s="62" t="s">
        <v>3610</v>
      </c>
      <c r="H67" s="62">
        <v>26</v>
      </c>
    </row>
    <row r="68" spans="6:8" x14ac:dyDescent="0.25">
      <c r="F68" s="62" t="s">
        <v>3612</v>
      </c>
      <c r="G68" s="62" t="s">
        <v>3610</v>
      </c>
      <c r="H68" s="62">
        <v>26</v>
      </c>
    </row>
    <row r="69" spans="6:8" x14ac:dyDescent="0.25">
      <c r="F69" s="62" t="s">
        <v>3613</v>
      </c>
      <c r="G69" s="62" t="s">
        <v>3610</v>
      </c>
      <c r="H69" s="62">
        <v>26</v>
      </c>
    </row>
    <row r="70" spans="6:8" x14ac:dyDescent="0.25">
      <c r="F70" s="62" t="s">
        <v>2601</v>
      </c>
      <c r="G70" s="62" t="s">
        <v>2601</v>
      </c>
      <c r="H70" s="62">
        <v>27</v>
      </c>
    </row>
    <row r="71" spans="6:8" x14ac:dyDescent="0.25">
      <c r="F71" s="62" t="s">
        <v>3614</v>
      </c>
      <c r="G71" s="62" t="s">
        <v>3614</v>
      </c>
      <c r="H71" s="62">
        <v>28</v>
      </c>
    </row>
    <row r="72" spans="6:8" x14ac:dyDescent="0.25">
      <c r="F72" s="62" t="s">
        <v>3615</v>
      </c>
      <c r="G72" s="62" t="s">
        <v>3614</v>
      </c>
      <c r="H72" s="62">
        <v>28</v>
      </c>
    </row>
    <row r="73" spans="6:8" x14ac:dyDescent="0.25">
      <c r="F73" s="62" t="s">
        <v>3616</v>
      </c>
      <c r="G73" s="62" t="s">
        <v>3614</v>
      </c>
      <c r="H73" s="62">
        <v>28</v>
      </c>
    </row>
    <row r="74" spans="6:8" x14ac:dyDescent="0.25">
      <c r="F74" s="62" t="s">
        <v>3617</v>
      </c>
      <c r="G74" s="62" t="s">
        <v>3614</v>
      </c>
      <c r="H74" s="62">
        <v>28</v>
      </c>
    </row>
    <row r="75" spans="6:8" x14ac:dyDescent="0.25">
      <c r="F75" s="62" t="s">
        <v>2719</v>
      </c>
      <c r="G75" s="62" t="s">
        <v>2719</v>
      </c>
      <c r="H75" s="62">
        <v>29</v>
      </c>
    </row>
    <row r="76" spans="6:8" x14ac:dyDescent="0.25">
      <c r="F76" s="62" t="s">
        <v>3618</v>
      </c>
      <c r="G76" s="62" t="s">
        <v>3618</v>
      </c>
      <c r="H76" s="62">
        <v>30</v>
      </c>
    </row>
    <row r="77" spans="6:8" x14ac:dyDescent="0.25">
      <c r="F77" s="62" t="s">
        <v>3619</v>
      </c>
      <c r="G77" s="62" t="s">
        <v>3618</v>
      </c>
      <c r="H77" s="62">
        <v>30</v>
      </c>
    </row>
    <row r="78" spans="6:8" x14ac:dyDescent="0.25">
      <c r="F78" s="62" t="s">
        <v>3620</v>
      </c>
      <c r="G78" s="62" t="s">
        <v>3620</v>
      </c>
      <c r="H78" s="62">
        <v>30</v>
      </c>
    </row>
    <row r="79" spans="6:8" x14ac:dyDescent="0.25">
      <c r="F79" s="62" t="s">
        <v>3621</v>
      </c>
      <c r="G79" s="62" t="s">
        <v>3618</v>
      </c>
      <c r="H79" s="62">
        <v>30</v>
      </c>
    </row>
    <row r="80" spans="6:8" x14ac:dyDescent="0.25">
      <c r="F80" s="62" t="s">
        <v>3002</v>
      </c>
      <c r="G80" s="62" t="s">
        <v>3002</v>
      </c>
      <c r="H80" s="62">
        <v>31</v>
      </c>
    </row>
    <row r="81" spans="6:8" x14ac:dyDescent="0.25">
      <c r="F81" s="62" t="s">
        <v>3622</v>
      </c>
      <c r="G81" s="62" t="s">
        <v>3622</v>
      </c>
      <c r="H81" s="62">
        <v>32</v>
      </c>
    </row>
    <row r="82" spans="6:8" x14ac:dyDescent="0.25">
      <c r="F82" s="62" t="s">
        <v>3623</v>
      </c>
      <c r="G82" s="62" t="s">
        <v>3622</v>
      </c>
      <c r="H82" s="62">
        <v>32</v>
      </c>
    </row>
    <row r="83" spans="6:8" x14ac:dyDescent="0.25">
      <c r="F83" s="62" t="s">
        <v>3624</v>
      </c>
      <c r="G83" s="62" t="s">
        <v>3622</v>
      </c>
      <c r="H83" s="62">
        <v>32</v>
      </c>
    </row>
    <row r="84" spans="6:8" x14ac:dyDescent="0.25">
      <c r="F84" s="62" t="s">
        <v>3625</v>
      </c>
      <c r="G84" s="62" t="s">
        <v>3622</v>
      </c>
      <c r="H84" s="62">
        <v>32</v>
      </c>
    </row>
    <row r="85" spans="6:8" x14ac:dyDescent="0.25">
      <c r="F85" s="62" t="s">
        <v>3385</v>
      </c>
      <c r="G85" s="62" t="s">
        <v>3385</v>
      </c>
      <c r="H85" s="62">
        <v>33</v>
      </c>
    </row>
    <row r="86" spans="6:8" x14ac:dyDescent="0.25">
      <c r="F86" t="s">
        <v>3628</v>
      </c>
      <c r="G86" t="s">
        <v>3385</v>
      </c>
      <c r="H86">
        <v>33</v>
      </c>
    </row>
    <row r="87" spans="6:8" x14ac:dyDescent="0.25">
      <c r="F87" t="s">
        <v>3629</v>
      </c>
      <c r="G87" t="s">
        <v>3385</v>
      </c>
      <c r="H87">
        <v>33</v>
      </c>
    </row>
    <row r="88" spans="6:8" x14ac:dyDescent="0.25">
      <c r="F88" t="s">
        <v>3562</v>
      </c>
      <c r="G88" t="s">
        <v>3385</v>
      </c>
      <c r="H88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8"/>
  <sheetViews>
    <sheetView topLeftCell="A39" workbookViewId="0">
      <selection activeCell="B57" sqref="B57"/>
    </sheetView>
  </sheetViews>
  <sheetFormatPr defaultRowHeight="15" x14ac:dyDescent="0.25"/>
  <cols>
    <col min="1" max="1" width="38.42578125" customWidth="1"/>
    <col min="2" max="2" width="43.7109375" customWidth="1"/>
  </cols>
  <sheetData>
    <row r="2" spans="1:3" x14ac:dyDescent="0.25">
      <c r="B2" t="s">
        <v>2483</v>
      </c>
      <c r="C2" t="s">
        <v>3534</v>
      </c>
    </row>
    <row r="3" spans="1:3" x14ac:dyDescent="0.25">
      <c r="A3" t="str">
        <f>VLOOKUP(B3, names!A$3:B$2402, 2,)</f>
        <v>Citizens Property Insurance Corp.</v>
      </c>
      <c r="B3" s="26" t="s">
        <v>3384</v>
      </c>
      <c r="C3" s="27" t="s">
        <v>3385</v>
      </c>
    </row>
    <row r="4" spans="1:3" x14ac:dyDescent="0.25">
      <c r="A4" t="str">
        <f>VLOOKUP(B4, names!A$3:B$2402, 2,)</f>
        <v>Universal Property &amp; Casualty Insurance Co.</v>
      </c>
      <c r="B4" s="26" t="s">
        <v>3386</v>
      </c>
      <c r="C4" s="27" t="s">
        <v>3385</v>
      </c>
    </row>
    <row r="5" spans="1:3" x14ac:dyDescent="0.25">
      <c r="A5" t="str">
        <f>VLOOKUP(B5, names!A$3:B$2402, 2,)</f>
        <v>State Farm Florida Insurance Co.</v>
      </c>
      <c r="B5" s="26" t="s">
        <v>3387</v>
      </c>
      <c r="C5" s="27" t="s">
        <v>2655</v>
      </c>
    </row>
    <row r="6" spans="1:3" x14ac:dyDescent="0.25">
      <c r="A6" t="str">
        <f>VLOOKUP(B6, names!A$3:B$2402, 2,)</f>
        <v>Federated National Insurance Co.</v>
      </c>
      <c r="B6" s="26" t="s">
        <v>3388</v>
      </c>
      <c r="C6" s="27" t="s">
        <v>3385</v>
      </c>
    </row>
    <row r="7" spans="1:3" x14ac:dyDescent="0.25">
      <c r="A7" t="str">
        <f>VLOOKUP(B7, names!A$3:B$2402, 2,)</f>
        <v>Homeowners Choice Property &amp; Casualty Insurance Co.</v>
      </c>
      <c r="B7" s="26" t="s">
        <v>3389</v>
      </c>
      <c r="C7" s="27" t="s">
        <v>3385</v>
      </c>
    </row>
    <row r="8" spans="1:3" x14ac:dyDescent="0.25">
      <c r="A8" t="str">
        <f>VLOOKUP(B8, names!A$3:B$2402, 2,)</f>
        <v>Florida Peninsula Insurance Co.</v>
      </c>
      <c r="B8" s="26" t="s">
        <v>3390</v>
      </c>
      <c r="C8" s="27" t="s">
        <v>3385</v>
      </c>
    </row>
    <row r="9" spans="1:3" x14ac:dyDescent="0.25">
      <c r="A9" t="str">
        <f>VLOOKUP(B9, names!A$3:B$2402, 2,)</f>
        <v>United Property &amp; Casualty Insurance Co.</v>
      </c>
      <c r="B9" s="26" t="s">
        <v>3391</v>
      </c>
      <c r="C9" s="27" t="s">
        <v>3385</v>
      </c>
    </row>
    <row r="10" spans="1:3" x14ac:dyDescent="0.25">
      <c r="A10" t="str">
        <f>VLOOKUP(B10, names!A$3:B$2402, 2,)</f>
        <v>United Services Automobile Association</v>
      </c>
      <c r="B10" s="26" t="s">
        <v>221</v>
      </c>
      <c r="C10" s="27" t="s">
        <v>3392</v>
      </c>
    </row>
    <row r="11" spans="1:3" x14ac:dyDescent="0.25">
      <c r="A11" t="str">
        <f>VLOOKUP(B11, names!A$3:B$2402, 2,)</f>
        <v>Heritage Property &amp; Casualty Insurance Co.</v>
      </c>
      <c r="B11" s="26" t="s">
        <v>3393</v>
      </c>
      <c r="C11" s="27" t="s">
        <v>3385</v>
      </c>
    </row>
    <row r="12" spans="1:3" x14ac:dyDescent="0.25">
      <c r="A12" t="str">
        <f>VLOOKUP(B12, names!A$3:B$2402, 2,)</f>
        <v>St. Johns Insurance Co.</v>
      </c>
      <c r="B12" s="26" t="s">
        <v>3394</v>
      </c>
      <c r="C12" s="27" t="s">
        <v>3385</v>
      </c>
    </row>
    <row r="13" spans="1:3" x14ac:dyDescent="0.25">
      <c r="A13" t="str">
        <f>VLOOKUP(B13, names!A$3:B$2402, 2,)</f>
        <v>People's Trust Insurance Co.</v>
      </c>
      <c r="B13" s="26" t="s">
        <v>3395</v>
      </c>
      <c r="C13" s="27" t="s">
        <v>3385</v>
      </c>
    </row>
    <row r="14" spans="1:3" x14ac:dyDescent="0.25">
      <c r="A14" t="str">
        <f>VLOOKUP(B14, names!A$3:B$2402, 2,)</f>
        <v>Tower Hill Prime Insurance Co.</v>
      </c>
      <c r="B14" s="26" t="s">
        <v>3396</v>
      </c>
      <c r="C14" s="27" t="s">
        <v>2752</v>
      </c>
    </row>
    <row r="15" spans="1:3" x14ac:dyDescent="0.25">
      <c r="A15" t="str">
        <f>VLOOKUP(B15, names!A$3:B$2402, 2,)</f>
        <v>Security First Insurance Co.</v>
      </c>
      <c r="B15" s="26" t="s">
        <v>3397</v>
      </c>
      <c r="C15" s="27" t="s">
        <v>3385</v>
      </c>
    </row>
    <row r="16" spans="1:3" x14ac:dyDescent="0.25">
      <c r="A16" t="str">
        <f>VLOOKUP(B16, names!A$3:B$2402, 2,)</f>
        <v>First Protective Insurance Co.</v>
      </c>
      <c r="B16" s="26" t="s">
        <v>3398</v>
      </c>
      <c r="C16" s="27" t="s">
        <v>3385</v>
      </c>
    </row>
    <row r="17" spans="1:3" x14ac:dyDescent="0.25">
      <c r="A17" t="str">
        <f>VLOOKUP(B17, names!A$3:B$2402, 2,)</f>
        <v>Federal Insurance Co.</v>
      </c>
      <c r="B17" s="26" t="s">
        <v>3399</v>
      </c>
      <c r="C17" s="27" t="s">
        <v>3400</v>
      </c>
    </row>
    <row r="18" spans="1:3" x14ac:dyDescent="0.25">
      <c r="A18" t="str">
        <f>VLOOKUP(B18, names!A$3:B$2402, 2,)</f>
        <v>American Integrity Insurance Co. Of Florida</v>
      </c>
      <c r="B18" s="26" t="s">
        <v>3401</v>
      </c>
      <c r="C18" s="27" t="s">
        <v>3385</v>
      </c>
    </row>
    <row r="19" spans="1:3" x14ac:dyDescent="0.25">
      <c r="A19" t="str">
        <f>VLOOKUP(B19, names!A$3:B$2402, 2,)</f>
        <v>USAA Casualty Insurance Co.</v>
      </c>
      <c r="B19" s="26" t="s">
        <v>3402</v>
      </c>
      <c r="C19" s="27" t="s">
        <v>3392</v>
      </c>
    </row>
    <row r="20" spans="1:3" x14ac:dyDescent="0.25">
      <c r="A20" t="str">
        <f>VLOOKUP(B20, names!A$3:B$2402, 2,)</f>
        <v>Tower Hill Signature Insurance Co.</v>
      </c>
      <c r="B20" s="26" t="s">
        <v>3403</v>
      </c>
      <c r="C20" s="27" t="s">
        <v>3385</v>
      </c>
    </row>
    <row r="21" spans="1:3" x14ac:dyDescent="0.25">
      <c r="A21" t="str">
        <f>VLOOKUP(B21, names!A$3:B$2402, 2,)</f>
        <v xml:space="preserve">Tower Hill Preferred Insurance Co. </v>
      </c>
      <c r="B21" s="26" t="s">
        <v>3404</v>
      </c>
      <c r="C21" s="27" t="s">
        <v>3385</v>
      </c>
    </row>
    <row r="22" spans="1:3" x14ac:dyDescent="0.25">
      <c r="A22" t="str">
        <f>VLOOKUP(B22, names!A$3:B$2402, 2,)</f>
        <v>Tower Hill Select Insurance Co.</v>
      </c>
      <c r="B22" s="26" t="s">
        <v>3405</v>
      </c>
      <c r="C22" s="27" t="s">
        <v>3385</v>
      </c>
    </row>
    <row r="23" spans="1:3" x14ac:dyDescent="0.25">
      <c r="A23" t="str">
        <f>VLOOKUP(B23, names!A$3:B$2402, 2,)</f>
        <v>AIG Property Casualty Co.</v>
      </c>
      <c r="B23" s="28" t="s">
        <v>3406</v>
      </c>
      <c r="C23" s="27" t="s">
        <v>3407</v>
      </c>
    </row>
    <row r="24" spans="1:3" x14ac:dyDescent="0.25">
      <c r="A24" t="str">
        <f>VLOOKUP(B24, names!A$3:B$2402, 2,)</f>
        <v>Olympus Insurance Co.</v>
      </c>
      <c r="B24" s="26" t="s">
        <v>3408</v>
      </c>
      <c r="C24" s="27" t="s">
        <v>3385</v>
      </c>
    </row>
    <row r="25" spans="1:3" x14ac:dyDescent="0.25">
      <c r="A25" t="str">
        <f>VLOOKUP(B25, names!A$3:B$2402, 2,)</f>
        <v>ASI Preferred Insurance Corp.</v>
      </c>
      <c r="B25" s="26" t="s">
        <v>3409</v>
      </c>
      <c r="C25" s="27" t="s">
        <v>3407</v>
      </c>
    </row>
    <row r="26" spans="1:3" x14ac:dyDescent="0.25">
      <c r="A26" t="str">
        <f>VLOOKUP(B26, names!A$3:B$2402, 2,)</f>
        <v>Castle Key Insurance Co.</v>
      </c>
      <c r="B26" s="26" t="s">
        <v>3410</v>
      </c>
      <c r="C26" s="27" t="s">
        <v>2536</v>
      </c>
    </row>
    <row r="27" spans="1:3" x14ac:dyDescent="0.25">
      <c r="A27" t="str">
        <f>VLOOKUP(B27, names!A$3:B$2402, 2,)</f>
        <v>Auto Club Insurance Co. Of Florida</v>
      </c>
      <c r="B27" s="26" t="s">
        <v>3411</v>
      </c>
      <c r="C27" s="27" t="s">
        <v>3412</v>
      </c>
    </row>
    <row r="28" spans="1:3" x14ac:dyDescent="0.25">
      <c r="A28" t="str">
        <f>VLOOKUP(B28, names!A$3:B$2402, 2,)</f>
        <v>Florida Family Insurance Co.</v>
      </c>
      <c r="B28" s="26" t="s">
        <v>3413</v>
      </c>
      <c r="C28" s="27" t="s">
        <v>3412</v>
      </c>
    </row>
    <row r="29" spans="1:3" x14ac:dyDescent="0.25">
      <c r="A29" t="str">
        <f>VLOOKUP(B29, names!A$3:B$2402, 2,)</f>
        <v>Gulfstream Property And Casualty Insurance Co.</v>
      </c>
      <c r="B29" s="26" t="s">
        <v>3414</v>
      </c>
      <c r="C29" s="27" t="s">
        <v>3385</v>
      </c>
    </row>
    <row r="30" spans="1:3" x14ac:dyDescent="0.25">
      <c r="A30" t="str">
        <f>VLOOKUP(B30, names!A$3:B$2402, 2,)</f>
        <v>Ark Royal Insurance Co.</v>
      </c>
      <c r="B30" s="26" t="s">
        <v>3415</v>
      </c>
      <c r="C30" s="27" t="s">
        <v>3385</v>
      </c>
    </row>
    <row r="31" spans="1:3" x14ac:dyDescent="0.25">
      <c r="A31" t="str">
        <f>VLOOKUP(B31, names!A$3:B$2402, 2,)</f>
        <v>Castle Key Indemnity Co.</v>
      </c>
      <c r="B31" s="26" t="s">
        <v>3416</v>
      </c>
      <c r="C31" s="27" t="s">
        <v>2536</v>
      </c>
    </row>
    <row r="32" spans="1:3" x14ac:dyDescent="0.25">
      <c r="A32" t="str">
        <f>VLOOKUP(B32, names!A$3:B$2402, 2,)</f>
        <v>Southern Oak Insurance Co.</v>
      </c>
      <c r="B32" s="26" t="s">
        <v>3417</v>
      </c>
      <c r="C32" s="27" t="s">
        <v>3385</v>
      </c>
    </row>
    <row r="33" spans="1:3" x14ac:dyDescent="0.25">
      <c r="A33" t="str">
        <f>VLOOKUP(B33, names!A$3:B$2402, 2,)</f>
        <v>Florida Farm Bureau General Insurance Co.</v>
      </c>
      <c r="B33" s="28" t="s">
        <v>3418</v>
      </c>
      <c r="C33" s="27" t="s">
        <v>3407</v>
      </c>
    </row>
    <row r="34" spans="1:3" x14ac:dyDescent="0.25">
      <c r="A34" t="str">
        <f>VLOOKUP(B34, names!A$3:B$2402, 2,)</f>
        <v>Cypress Property &amp; Casualty Insurance Co.</v>
      </c>
      <c r="B34" s="28" t="s">
        <v>3419</v>
      </c>
      <c r="C34" s="27" t="s">
        <v>3385</v>
      </c>
    </row>
    <row r="35" spans="1:3" x14ac:dyDescent="0.25">
      <c r="A35" t="str">
        <f>VLOOKUP(B35, names!A$3:B$2402, 2,)</f>
        <v>Southern Fidelity Property &amp; Casualty</v>
      </c>
      <c r="B35" s="28" t="s">
        <v>3420</v>
      </c>
      <c r="C35" s="27" t="s">
        <v>3385</v>
      </c>
    </row>
    <row r="36" spans="1:3" x14ac:dyDescent="0.25">
      <c r="A36" t="str">
        <f>VLOOKUP(B36, names!A$3:B$2402, 2,)</f>
        <v>Southern Fidelity Insurance Co.</v>
      </c>
      <c r="B36" s="26" t="s">
        <v>3421</v>
      </c>
      <c r="C36" s="27" t="s">
        <v>3385</v>
      </c>
    </row>
    <row r="37" spans="1:3" x14ac:dyDescent="0.25">
      <c r="A37" t="str">
        <f>VLOOKUP(B37, names!A$3:B$2402, 2,)</f>
        <v>Universal Insurance Co. Of North America</v>
      </c>
      <c r="B37" s="26" t="s">
        <v>3422</v>
      </c>
      <c r="C37" s="27" t="s">
        <v>3385</v>
      </c>
    </row>
    <row r="38" spans="1:3" x14ac:dyDescent="0.25">
      <c r="A38" t="str">
        <f>VLOOKUP(B38, names!A$3:B$2402, 2,)</f>
        <v>Omega Insurance Co.</v>
      </c>
      <c r="B38" s="26" t="s">
        <v>3423</v>
      </c>
      <c r="C38" s="27" t="s">
        <v>3385</v>
      </c>
    </row>
    <row r="39" spans="1:3" x14ac:dyDescent="0.25">
      <c r="A39" t="str">
        <f>VLOOKUP(B39, names!A$3:B$2402, 2,)</f>
        <v>American Strategic Insurance Corp.</v>
      </c>
      <c r="B39" s="26" t="s">
        <v>3424</v>
      </c>
      <c r="C39" s="27" t="s">
        <v>3407</v>
      </c>
    </row>
    <row r="40" spans="1:3" x14ac:dyDescent="0.25">
      <c r="A40">
        <f>VLOOKUP(B40, names!A$3:B$2402, 2,)</f>
        <v>0</v>
      </c>
      <c r="B40" s="26" t="s">
        <v>3425</v>
      </c>
      <c r="C40" s="27" t="s">
        <v>3407</v>
      </c>
    </row>
    <row r="41" spans="1:3" x14ac:dyDescent="0.25">
      <c r="A41" t="str">
        <f>VLOOKUP(B41, names!A$3:B$2402, 2,)</f>
        <v>Liberty Mutual Fire Insurance Co.</v>
      </c>
      <c r="B41" s="26" t="s">
        <v>3426</v>
      </c>
      <c r="C41" s="27" t="s">
        <v>3407</v>
      </c>
    </row>
    <row r="42" spans="1:3" x14ac:dyDescent="0.25">
      <c r="A42" t="str">
        <f>VLOOKUP(B42, names!A$3:B$2402, 2,)</f>
        <v>Privilege Underwriters Reciprocal Exchange</v>
      </c>
      <c r="B42" s="26" t="s">
        <v>3427</v>
      </c>
      <c r="C42" s="27" t="s">
        <v>2752</v>
      </c>
    </row>
    <row r="43" spans="1:3" x14ac:dyDescent="0.25">
      <c r="A43" t="str">
        <f>VLOOKUP(B43, names!A$3:B$2402, 2,)</f>
        <v>Florida Farm Bureau General Insurance Co.</v>
      </c>
      <c r="B43" s="26" t="s">
        <v>3428</v>
      </c>
      <c r="C43" s="27" t="s">
        <v>3407</v>
      </c>
    </row>
    <row r="44" spans="1:3" x14ac:dyDescent="0.25">
      <c r="A44">
        <f>VLOOKUP(B44, names!A$3:B$2402, 2,)</f>
        <v>0</v>
      </c>
      <c r="B44" s="26" t="s">
        <v>3429</v>
      </c>
      <c r="C44" s="27" t="s">
        <v>3407</v>
      </c>
    </row>
    <row r="45" spans="1:3" x14ac:dyDescent="0.25">
      <c r="A45" t="str">
        <f>VLOOKUP(B45, names!A$3:B$2402, 2,)</f>
        <v>First Community Insurance Co.</v>
      </c>
      <c r="B45" s="26" t="s">
        <v>3430</v>
      </c>
      <c r="C45" s="27" t="s">
        <v>2655</v>
      </c>
    </row>
    <row r="46" spans="1:3" x14ac:dyDescent="0.25">
      <c r="A46" t="str">
        <f>VLOOKUP(B46, names!A$3:B$2402, 2,)</f>
        <v>Safe Harbor Insurance Co.</v>
      </c>
      <c r="B46" s="26" t="s">
        <v>3431</v>
      </c>
      <c r="C46" s="27" t="s">
        <v>3385</v>
      </c>
    </row>
    <row r="47" spans="1:3" x14ac:dyDescent="0.25">
      <c r="A47" t="str">
        <f>VLOOKUP(B47, names!A$3:B$2402, 2,)</f>
        <v>ASI Assurance Corp.</v>
      </c>
      <c r="B47" s="26" t="s">
        <v>3432</v>
      </c>
      <c r="C47" s="27" t="s">
        <v>3407</v>
      </c>
    </row>
    <row r="48" spans="1:3" x14ac:dyDescent="0.25">
      <c r="A48" t="str">
        <f>VLOOKUP(B48, names!A$3:B$2402, 2,)</f>
        <v>Hartford Insurance Co. Of The Midwest</v>
      </c>
      <c r="B48" s="26" t="s">
        <v>3433</v>
      </c>
      <c r="C48" s="27" t="s">
        <v>2759</v>
      </c>
    </row>
    <row r="49" spans="1:3" x14ac:dyDescent="0.25">
      <c r="A49" t="str">
        <f>VLOOKUP(B49, names!A$3:B$2402, 2,)</f>
        <v>Prepared Insurance Co.</v>
      </c>
      <c r="B49" s="26" t="s">
        <v>3434</v>
      </c>
      <c r="C49" s="27" t="s">
        <v>3385</v>
      </c>
    </row>
    <row r="50" spans="1:3" x14ac:dyDescent="0.25">
      <c r="A50" t="str">
        <f>VLOOKUP(B50, names!A$3:B$2402, 2,)</f>
        <v>American Traditions Insurance Co.</v>
      </c>
      <c r="B50" s="26" t="s">
        <v>3435</v>
      </c>
      <c r="C50" s="27" t="s">
        <v>3385</v>
      </c>
    </row>
    <row r="51" spans="1:3" x14ac:dyDescent="0.25">
      <c r="A51" t="str">
        <f>VLOOKUP(B51, names!A$3:B$2402, 2,)</f>
        <v>Sawgrass Mutual Insurance Co.</v>
      </c>
      <c r="B51" s="26" t="s">
        <v>3436</v>
      </c>
      <c r="C51" s="27" t="s">
        <v>3385</v>
      </c>
    </row>
    <row r="52" spans="1:3" x14ac:dyDescent="0.25">
      <c r="A52" t="str">
        <f>VLOOKUP(B52, names!A$3:B$2402, 2,)</f>
        <v>Nationwide Insurance Co. Of Florida</v>
      </c>
      <c r="B52" s="26" t="s">
        <v>3437</v>
      </c>
      <c r="C52" s="27" t="s">
        <v>2655</v>
      </c>
    </row>
    <row r="53" spans="1:3" x14ac:dyDescent="0.25">
      <c r="A53" t="str">
        <f>VLOOKUP(B53, names!A$3:B$2402, 2,)</f>
        <v>Foremost Insurance Co.</v>
      </c>
      <c r="B53" s="26" t="s">
        <v>3438</v>
      </c>
      <c r="C53" s="27" t="s">
        <v>3407</v>
      </c>
    </row>
    <row r="54" spans="1:3" x14ac:dyDescent="0.25">
      <c r="A54" t="str">
        <f>VLOOKUP(B54, names!A$3:B$2402, 2,)</f>
        <v>Amica Mutual Insurance Co.</v>
      </c>
      <c r="B54" s="26" t="s">
        <v>3439</v>
      </c>
      <c r="C54" s="27" t="s">
        <v>3392</v>
      </c>
    </row>
    <row r="55" spans="1:3" x14ac:dyDescent="0.25">
      <c r="A55" t="str">
        <f>VLOOKUP(B55, names!A$3:B$2402, 2,)</f>
        <v>Modern USA Insurance Co.</v>
      </c>
      <c r="B55" s="28" t="s">
        <v>3440</v>
      </c>
      <c r="C55" s="27" t="s">
        <v>3385</v>
      </c>
    </row>
    <row r="56" spans="1:3" x14ac:dyDescent="0.25">
      <c r="A56">
        <f>VLOOKUP(B56, names!A$3:B$2402, 2,)</f>
        <v>0</v>
      </c>
      <c r="B56" s="28" t="s">
        <v>3441</v>
      </c>
      <c r="C56" s="27" t="s">
        <v>3442</v>
      </c>
    </row>
    <row r="57" spans="1:3" x14ac:dyDescent="0.25">
      <c r="A57" t="str">
        <f>VLOOKUP(B57, names!A$3:B$2402, 2,)</f>
        <v>American Bankers Insurance Co. Of Florida</v>
      </c>
      <c r="B57" s="26" t="s">
        <v>3443</v>
      </c>
      <c r="C57" s="27" t="s">
        <v>3407</v>
      </c>
    </row>
    <row r="58" spans="1:3" x14ac:dyDescent="0.25">
      <c r="A58" t="str">
        <f>VLOOKUP(B58, names!A$3:B$2402, 2,)</f>
        <v>Fireman's Fund Insurance Co.</v>
      </c>
      <c r="B58" s="26" t="s">
        <v>3444</v>
      </c>
      <c r="C58" s="27" t="s">
        <v>2759</v>
      </c>
    </row>
    <row r="59" spans="1:3" x14ac:dyDescent="0.25">
      <c r="A59" t="str">
        <f>VLOOKUP(B59, names!A$3:B$2402, 2,)</f>
        <v>Capitol Preferred Insurance Co.</v>
      </c>
      <c r="B59" s="26" t="s">
        <v>3445</v>
      </c>
      <c r="C59" s="27" t="s">
        <v>3385</v>
      </c>
    </row>
    <row r="60" spans="1:3" x14ac:dyDescent="0.25">
      <c r="A60">
        <f>VLOOKUP(B60, names!A$3:B$2402, 2,)</f>
        <v>0</v>
      </c>
      <c r="B60" s="26" t="s">
        <v>3446</v>
      </c>
      <c r="C60" s="27" t="s">
        <v>3385</v>
      </c>
    </row>
    <row r="61" spans="1:3" x14ac:dyDescent="0.25">
      <c r="A61" t="str">
        <f>VLOOKUP(B61, names!A$3:B$2402, 2,)</f>
        <v>Safepoint Insurance Co.</v>
      </c>
      <c r="B61" s="26" t="s">
        <v>3447</v>
      </c>
      <c r="C61" s="27" t="s">
        <v>2581</v>
      </c>
    </row>
    <row r="62" spans="1:3" x14ac:dyDescent="0.25">
      <c r="A62" t="str">
        <f>VLOOKUP(B62, names!A$3:B$2402, 2,)</f>
        <v>Avatar Property &amp; Casualty Insurance Co.</v>
      </c>
      <c r="B62" s="28" t="s">
        <v>263</v>
      </c>
      <c r="C62" s="27" t="s">
        <v>3385</v>
      </c>
    </row>
    <row r="63" spans="1:3" x14ac:dyDescent="0.25">
      <c r="A63" t="str">
        <f>VLOOKUP(B63, names!A$3:B$2402, 2,)</f>
        <v>First Liberty Insurance Corp. (The)</v>
      </c>
      <c r="B63" s="26" t="s">
        <v>3448</v>
      </c>
      <c r="C63" s="27" t="s">
        <v>3407</v>
      </c>
    </row>
    <row r="64" spans="1:3" x14ac:dyDescent="0.25">
      <c r="A64" t="str">
        <f>VLOOKUP(B64, names!A$3:B$2402, 2,)</f>
        <v>Foremost Property And Casualty Insurance Co.</v>
      </c>
      <c r="B64" s="26" t="s">
        <v>3449</v>
      </c>
      <c r="C64" s="27" t="s">
        <v>3407</v>
      </c>
    </row>
    <row r="65" spans="1:3" x14ac:dyDescent="0.25">
      <c r="A65" t="str">
        <f>VLOOKUP(B65, names!A$3:B$2402, 2,)</f>
        <v>First Floridian Auto And Home Insurance Co.</v>
      </c>
      <c r="B65" s="26" t="s">
        <v>3450</v>
      </c>
      <c r="C65" s="27" t="s">
        <v>2752</v>
      </c>
    </row>
    <row r="66" spans="1:3" x14ac:dyDescent="0.25">
      <c r="A66" t="str">
        <f>VLOOKUP(B66, names!A$3:B$2402, 2,)</f>
        <v>American Automobile Insurance Co.</v>
      </c>
      <c r="B66" s="26" t="s">
        <v>3451</v>
      </c>
      <c r="C66" s="27" t="s">
        <v>2759</v>
      </c>
    </row>
    <row r="67" spans="1:3" x14ac:dyDescent="0.25">
      <c r="A67" t="str">
        <f>VLOOKUP(B67, names!A$3:B$2402, 2,)</f>
        <v>QBE Insurance Corp.</v>
      </c>
      <c r="B67" s="26" t="s">
        <v>3452</v>
      </c>
      <c r="C67" s="27" t="s">
        <v>3407</v>
      </c>
    </row>
    <row r="68" spans="1:3" x14ac:dyDescent="0.25">
      <c r="A68" t="str">
        <f>VLOOKUP(B68, names!A$3:B$2402, 2,)</f>
        <v>Metropolitan Casualty Insurance Co.</v>
      </c>
      <c r="B68" s="26" t="s">
        <v>3453</v>
      </c>
      <c r="C68" s="27" t="s">
        <v>3407</v>
      </c>
    </row>
    <row r="69" spans="1:3" x14ac:dyDescent="0.25">
      <c r="A69" t="str">
        <f>VLOOKUP(B69, names!A$3:B$2402, 2,)</f>
        <v>Elements Property Insurance Co.</v>
      </c>
      <c r="B69" s="26" t="s">
        <v>3454</v>
      </c>
      <c r="C69" s="27" t="s">
        <v>3385</v>
      </c>
    </row>
    <row r="70" spans="1:3" x14ac:dyDescent="0.25">
      <c r="A70" t="str">
        <f>VLOOKUP(B70, names!A$3:B$2402, 2,)</f>
        <v>Stillwater Property And Casualty Insurance Co.</v>
      </c>
      <c r="B70" s="26" t="s">
        <v>3455</v>
      </c>
      <c r="C70" s="27" t="s">
        <v>2752</v>
      </c>
    </row>
    <row r="71" spans="1:3" x14ac:dyDescent="0.25">
      <c r="A71" t="str">
        <f>VLOOKUP(B71, names!A$3:B$2402, 2,)</f>
        <v>Ace Insurance Co. Of The Midwest</v>
      </c>
      <c r="B71" s="26" t="s">
        <v>3456</v>
      </c>
      <c r="C71" s="27" t="s">
        <v>3400</v>
      </c>
    </row>
    <row r="72" spans="1:3" x14ac:dyDescent="0.25">
      <c r="A72" t="str">
        <f>VLOOKUP(B72, names!A$3:B$2402, 2,)</f>
        <v>American Modern Insurance Co. Of Florida</v>
      </c>
      <c r="B72" s="26" t="s">
        <v>3457</v>
      </c>
      <c r="C72" s="27" t="s">
        <v>2759</v>
      </c>
    </row>
    <row r="73" spans="1:3" x14ac:dyDescent="0.25">
      <c r="A73" t="str">
        <f>VLOOKUP(B73, names!A$3:B$2402, 2,)</f>
        <v>American Home Assurance Co.</v>
      </c>
      <c r="B73" s="26" t="s">
        <v>3458</v>
      </c>
      <c r="C73" s="27" t="s">
        <v>3407</v>
      </c>
    </row>
    <row r="74" spans="1:3" x14ac:dyDescent="0.25">
      <c r="A74">
        <f>VLOOKUP(B74, names!A$3:B$2402, 2,)</f>
        <v>0</v>
      </c>
      <c r="B74" s="26" t="s">
        <v>3459</v>
      </c>
      <c r="C74" s="27" t="s">
        <v>3407</v>
      </c>
    </row>
    <row r="75" spans="1:3" x14ac:dyDescent="0.25">
      <c r="A75" t="str">
        <f>VLOOKUP(B75, names!A$3:B$2402, 2,)</f>
        <v>American Platinum Property And Casualty Insurance Co.</v>
      </c>
      <c r="B75" s="26" t="s">
        <v>3460</v>
      </c>
      <c r="C75" s="27" t="s">
        <v>3385</v>
      </c>
    </row>
    <row r="76" spans="1:3" x14ac:dyDescent="0.25">
      <c r="A76" t="str">
        <f>VLOOKUP(B76, names!A$3:B$2402, 2,)</f>
        <v>Armed Forces Insurance Exchange</v>
      </c>
      <c r="B76" s="26" t="s">
        <v>280</v>
      </c>
      <c r="C76" s="27" t="s">
        <v>3412</v>
      </c>
    </row>
    <row r="77" spans="1:3" x14ac:dyDescent="0.25">
      <c r="A77">
        <f>VLOOKUP(B77, names!A$3:B$2402, 2,)</f>
        <v>0</v>
      </c>
      <c r="B77" s="26" t="s">
        <v>3461</v>
      </c>
      <c r="C77" s="27" t="s">
        <v>2759</v>
      </c>
    </row>
    <row r="78" spans="1:3" x14ac:dyDescent="0.25">
      <c r="A78" t="str">
        <f>VLOOKUP(B78, names!A$3:B$2402, 2,)</f>
        <v>Southern-Owners Insurance Co.</v>
      </c>
      <c r="B78" s="26" t="s">
        <v>3462</v>
      </c>
      <c r="C78" s="27" t="s">
        <v>3392</v>
      </c>
    </row>
    <row r="79" spans="1:3" x14ac:dyDescent="0.25">
      <c r="A79" t="str">
        <f>VLOOKUP(B79, names!A$3:B$2402, 2,)</f>
        <v>American Southern Home Insurance Co.</v>
      </c>
      <c r="B79" s="26" t="s">
        <v>3463</v>
      </c>
      <c r="C79" s="27" t="s">
        <v>2759</v>
      </c>
    </row>
    <row r="80" spans="1:3" x14ac:dyDescent="0.25">
      <c r="A80" t="str">
        <f>VLOOKUP(B80, names!A$3:B$2402, 2,)</f>
        <v>Sussex Insurance Co.</v>
      </c>
      <c r="B80" s="28" t="s">
        <v>3464</v>
      </c>
      <c r="C80" s="27" t="s">
        <v>3385</v>
      </c>
    </row>
    <row r="81" spans="1:3" x14ac:dyDescent="0.25">
      <c r="A81" t="str">
        <f>VLOOKUP(B81, names!A$3:B$2402, 2,)</f>
        <v>Cincinnati Insurance Co.</v>
      </c>
      <c r="B81" s="26" t="s">
        <v>3465</v>
      </c>
      <c r="C81" s="27" t="s">
        <v>2759</v>
      </c>
    </row>
    <row r="82" spans="1:3" x14ac:dyDescent="0.25">
      <c r="A82">
        <f>VLOOKUP(B82, names!A$3:B$2402, 2,)</f>
        <v>0</v>
      </c>
      <c r="B82" s="26" t="s">
        <v>3466</v>
      </c>
      <c r="C82" s="27" t="s">
        <v>3400</v>
      </c>
    </row>
    <row r="83" spans="1:3" x14ac:dyDescent="0.25">
      <c r="A83">
        <f>VLOOKUP(B83, names!A$3:B$2402, 2,)</f>
        <v>0</v>
      </c>
      <c r="B83" s="26" t="s">
        <v>3467</v>
      </c>
      <c r="C83" s="27" t="s">
        <v>3407</v>
      </c>
    </row>
    <row r="84" spans="1:3" x14ac:dyDescent="0.25">
      <c r="A84" t="str">
        <f>VLOOKUP(B84, names!A$3:B$2402, 2,)</f>
        <v>USAA General Indemnity Co.</v>
      </c>
      <c r="B84" s="26" t="s">
        <v>3468</v>
      </c>
      <c r="C84" s="27" t="s">
        <v>3392</v>
      </c>
    </row>
    <row r="85" spans="1:3" x14ac:dyDescent="0.25">
      <c r="A85" t="str">
        <f>VLOOKUP(B85, names!A$3:B$2402, 2,)</f>
        <v>Electric Insurance Co.</v>
      </c>
      <c r="B85" s="26" t="s">
        <v>3469</v>
      </c>
      <c r="C85" s="27" t="s">
        <v>3407</v>
      </c>
    </row>
    <row r="86" spans="1:3" x14ac:dyDescent="0.25">
      <c r="A86" t="str">
        <f>VLOOKUP(B86, names!A$3:B$2402, 2,)</f>
        <v>Great Northern Insurance Co.</v>
      </c>
      <c r="B86" s="26" t="s">
        <v>3470</v>
      </c>
      <c r="C86" s="27" t="s">
        <v>3471</v>
      </c>
    </row>
    <row r="87" spans="1:3" x14ac:dyDescent="0.25">
      <c r="A87" t="str">
        <f>VLOOKUP(B87, names!A$3:B$2402, 2,)</f>
        <v>New Hampshire Insurance Co.</v>
      </c>
      <c r="B87" s="26" t="s">
        <v>3472</v>
      </c>
      <c r="C87" s="27" t="s">
        <v>3407</v>
      </c>
    </row>
    <row r="88" spans="1:3" x14ac:dyDescent="0.25">
      <c r="A88" t="str">
        <f>VLOOKUP(B88, names!A$3:B$2402, 2,)</f>
        <v>ASI Home Insurance Corp.</v>
      </c>
      <c r="B88" s="26" t="s">
        <v>3473</v>
      </c>
      <c r="C88" s="27" t="s">
        <v>3407</v>
      </c>
    </row>
    <row r="89" spans="1:3" x14ac:dyDescent="0.25">
      <c r="A89" t="str">
        <f>VLOOKUP(B89, names!A$3:B$2402, 2,)</f>
        <v>IDS Property Casualty Insurance Co.</v>
      </c>
      <c r="B89" s="26" t="s">
        <v>3474</v>
      </c>
      <c r="C89" s="27" t="s">
        <v>3407</v>
      </c>
    </row>
    <row r="90" spans="1:3" x14ac:dyDescent="0.25">
      <c r="A90">
        <f>VLOOKUP(B90, names!A$3:B$2402, 2,)</f>
        <v>0</v>
      </c>
      <c r="B90" s="28" t="s">
        <v>3475</v>
      </c>
      <c r="C90" s="27" t="s">
        <v>3392</v>
      </c>
    </row>
    <row r="91" spans="1:3" x14ac:dyDescent="0.25">
      <c r="A91">
        <f>VLOOKUP(B91, names!A$3:B$2402, 2,)</f>
        <v>0</v>
      </c>
      <c r="B91" s="26" t="s">
        <v>3476</v>
      </c>
      <c r="C91" s="27" t="s">
        <v>3400</v>
      </c>
    </row>
    <row r="92" spans="1:3" x14ac:dyDescent="0.25">
      <c r="A92" t="str">
        <f>VLOOKUP(B92, names!A$3:B$2402, 2,)</f>
        <v>Teachers Insurance Co.</v>
      </c>
      <c r="B92" s="26" t="s">
        <v>3477</v>
      </c>
      <c r="C92" s="27" t="s">
        <v>2752</v>
      </c>
    </row>
    <row r="93" spans="1:3" x14ac:dyDescent="0.25">
      <c r="A93">
        <f>VLOOKUP(B93, names!A$3:B$2402, 2,)</f>
        <v>0</v>
      </c>
      <c r="B93" s="26" t="s">
        <v>3478</v>
      </c>
      <c r="C93" s="27" t="s">
        <v>2752</v>
      </c>
    </row>
    <row r="94" spans="1:3" x14ac:dyDescent="0.25">
      <c r="A94">
        <f>VLOOKUP(B94, names!A$3:B$2402, 2,)</f>
        <v>0</v>
      </c>
      <c r="B94" s="26" t="s">
        <v>3479</v>
      </c>
      <c r="C94" s="27" t="s">
        <v>3407</v>
      </c>
    </row>
    <row r="95" spans="1:3" x14ac:dyDescent="0.25">
      <c r="A95" t="str">
        <f>VLOOKUP(B95, names!A$3:B$2402, 2,)</f>
        <v>First American Property &amp; Casualty Insurance Co.</v>
      </c>
      <c r="B95" s="28" t="s">
        <v>3480</v>
      </c>
      <c r="C95" s="27" t="s">
        <v>3407</v>
      </c>
    </row>
    <row r="96" spans="1:3" x14ac:dyDescent="0.25">
      <c r="A96" t="str">
        <f>VLOOKUP(B96, names!A$3:B$2402, 2,)</f>
        <v>Praetorian Insurance Co.</v>
      </c>
      <c r="B96" s="26" t="s">
        <v>3481</v>
      </c>
      <c r="C96" s="27" t="s">
        <v>3407</v>
      </c>
    </row>
    <row r="97" spans="1:3" x14ac:dyDescent="0.25">
      <c r="A97" t="str">
        <f>VLOOKUP(B97, names!A$3:B$2402, 2,)</f>
        <v>Pacific Indemnity Co.</v>
      </c>
      <c r="B97" s="26" t="s">
        <v>3482</v>
      </c>
      <c r="C97" s="27" t="s">
        <v>3400</v>
      </c>
    </row>
    <row r="98" spans="1:3" x14ac:dyDescent="0.25">
      <c r="A98" t="str">
        <f>VLOOKUP(B98, names!A$3:B$2402, 2,)</f>
        <v>United Fire And Casualty Co.</v>
      </c>
      <c r="B98" s="26" t="s">
        <v>3483</v>
      </c>
      <c r="C98" s="27" t="s">
        <v>3407</v>
      </c>
    </row>
    <row r="99" spans="1:3" x14ac:dyDescent="0.25">
      <c r="A99" t="str">
        <f>VLOOKUP(B99, names!A$3:B$2402, 2,)</f>
        <v>Travelers Indemnity Co.</v>
      </c>
      <c r="B99" s="26" t="s">
        <v>3484</v>
      </c>
      <c r="C99" s="27" t="s">
        <v>3392</v>
      </c>
    </row>
    <row r="100" spans="1:3" x14ac:dyDescent="0.25">
      <c r="A100">
        <f>VLOOKUP(B100, names!A$3:B$2402, 2,)</f>
        <v>0</v>
      </c>
      <c r="B100" s="26" t="s">
        <v>3485</v>
      </c>
      <c r="C100" s="27" t="s">
        <v>2752</v>
      </c>
    </row>
    <row r="101" spans="1:3" x14ac:dyDescent="0.25">
      <c r="A101" t="str">
        <f>VLOOKUP(B101, names!A$3:B$2402, 2,)</f>
        <v>Old Dominion Insurance Co.</v>
      </c>
      <c r="B101" s="26" t="s">
        <v>3486</v>
      </c>
      <c r="C101" s="27" t="s">
        <v>3407</v>
      </c>
    </row>
    <row r="102" spans="1:3" x14ac:dyDescent="0.25">
      <c r="A102" t="str">
        <f>VLOOKUP(B102, names!A$3:B$2402, 2,)</f>
        <v>Addison Insurance Co.</v>
      </c>
      <c r="B102" s="26" t="s">
        <v>3487</v>
      </c>
      <c r="C102" s="27" t="s">
        <v>3407</v>
      </c>
    </row>
    <row r="103" spans="1:3" x14ac:dyDescent="0.25">
      <c r="A103" t="str">
        <f>VLOOKUP(B103, names!A$3:B$2402, 2,)</f>
        <v>Aegis Security Insurance Co.</v>
      </c>
      <c r="B103" s="28" t="s">
        <v>3488</v>
      </c>
      <c r="C103" s="27" t="s">
        <v>3407</v>
      </c>
    </row>
    <row r="104" spans="1:3" x14ac:dyDescent="0.25">
      <c r="A104">
        <f>VLOOKUP(B104, names!A$3:B$2402, 2,)</f>
        <v>0</v>
      </c>
      <c r="B104" s="26" t="s">
        <v>3489</v>
      </c>
      <c r="C104" s="27" t="s">
        <v>2759</v>
      </c>
    </row>
    <row r="105" spans="1:3" x14ac:dyDescent="0.25">
      <c r="A105">
        <f>VLOOKUP(B105, names!A$3:B$2402, 2,)</f>
        <v>0</v>
      </c>
      <c r="B105" s="26" t="s">
        <v>3490</v>
      </c>
      <c r="C105" s="27" t="s">
        <v>2759</v>
      </c>
    </row>
    <row r="106" spans="1:3" x14ac:dyDescent="0.25">
      <c r="A106" t="str">
        <f>VLOOKUP(B106, names!A$3:B$2402, 2,)</f>
        <v>Vigilant Insurance Co.</v>
      </c>
      <c r="B106" s="26" t="s">
        <v>3491</v>
      </c>
      <c r="C106" s="27" t="s">
        <v>3400</v>
      </c>
    </row>
    <row r="107" spans="1:3" x14ac:dyDescent="0.25">
      <c r="A107" t="str">
        <f>VLOOKUP(B107, names!A$3:B$2402, 2,)</f>
        <v>Associated Indemnity Corp.</v>
      </c>
      <c r="B107" s="26" t="s">
        <v>3492</v>
      </c>
      <c r="C107" s="27" t="s">
        <v>2759</v>
      </c>
    </row>
    <row r="108" spans="1:3" x14ac:dyDescent="0.25">
      <c r="A108" t="str">
        <f>VLOOKUP(B108, names!A$3:B$2402, 2,)</f>
        <v>Merastar Insurance Co.</v>
      </c>
      <c r="B108" s="26" t="s">
        <v>3493</v>
      </c>
      <c r="C108" s="27" t="s">
        <v>2752</v>
      </c>
    </row>
    <row r="109" spans="1:3" x14ac:dyDescent="0.25">
      <c r="A109" t="str">
        <f>VLOOKUP(B109, names!A$3:B$2402, 2,)</f>
        <v>Response Insurance Co.</v>
      </c>
      <c r="B109" s="26" t="s">
        <v>3494</v>
      </c>
      <c r="C109" s="27" t="s">
        <v>2752</v>
      </c>
    </row>
    <row r="110" spans="1:3" x14ac:dyDescent="0.25">
      <c r="A110" t="str">
        <f>VLOOKUP(B110, names!A$3:B$2402, 2,)</f>
        <v>Hartford Casualty Insurance Co.</v>
      </c>
      <c r="B110" s="26" t="s">
        <v>3495</v>
      </c>
      <c r="C110" s="27" t="s">
        <v>2759</v>
      </c>
    </row>
    <row r="111" spans="1:3" x14ac:dyDescent="0.25">
      <c r="A111" t="str">
        <f>VLOOKUP(B111, names!A$3:B$2402, 2,)</f>
        <v>Edison Insurance Co.</v>
      </c>
      <c r="B111" s="26" t="s">
        <v>3496</v>
      </c>
      <c r="C111" s="27" t="s">
        <v>3385</v>
      </c>
    </row>
    <row r="112" spans="1:3" x14ac:dyDescent="0.25">
      <c r="A112" t="str">
        <f>VLOOKUP(B112, names!A$3:B$2402, 2,)</f>
        <v>Hartford Underwriters Insurance Co.</v>
      </c>
      <c r="B112" s="26" t="s">
        <v>3497</v>
      </c>
      <c r="C112" s="27" t="s">
        <v>2759</v>
      </c>
    </row>
    <row r="113" spans="1:3" x14ac:dyDescent="0.25">
      <c r="A113" t="str">
        <f>VLOOKUP(B113, names!A$3:B$2402, 2,)</f>
        <v>First National Insurance Co. Of America</v>
      </c>
      <c r="B113" s="26" t="s">
        <v>3498</v>
      </c>
      <c r="C113" s="27" t="s">
        <v>3407</v>
      </c>
    </row>
    <row r="114" spans="1:3" x14ac:dyDescent="0.25">
      <c r="A114" t="str">
        <f>VLOOKUP(B114, names!A$3:B$2402, 2,)</f>
        <v>Homesite Insurance Co.</v>
      </c>
      <c r="B114" s="26" t="s">
        <v>3499</v>
      </c>
      <c r="C114" s="27" t="s">
        <v>3407</v>
      </c>
    </row>
    <row r="115" spans="1:3" x14ac:dyDescent="0.25">
      <c r="A115" t="str">
        <f>VLOOKUP(B115, names!A$3:B$2402, 2,)</f>
        <v>Affiliated FM Insurance Co.</v>
      </c>
      <c r="B115" s="26" t="s">
        <v>3500</v>
      </c>
      <c r="C115" s="27" t="s">
        <v>2759</v>
      </c>
    </row>
    <row r="116" spans="1:3" x14ac:dyDescent="0.25">
      <c r="A116" t="str">
        <f>VLOOKUP(B116, names!A$3:B$2402, 2,)</f>
        <v>Horace Mann Insurance Co.</v>
      </c>
      <c r="B116" s="26" t="s">
        <v>3501</v>
      </c>
      <c r="C116" s="27" t="s">
        <v>2752</v>
      </c>
    </row>
    <row r="117" spans="1:3" x14ac:dyDescent="0.25">
      <c r="A117">
        <f>VLOOKUP(B117, names!A$3:B$2402, 2,)</f>
        <v>0</v>
      </c>
      <c r="B117" s="26" t="s">
        <v>3502</v>
      </c>
      <c r="C117" s="27" t="s">
        <v>3407</v>
      </c>
    </row>
    <row r="118" spans="1:3" x14ac:dyDescent="0.25">
      <c r="A118" t="str">
        <f>VLOOKUP(B118, names!A$3:B$2402, 2,)</f>
        <v>Centauri Specialty Insurance Co.</v>
      </c>
      <c r="B118" s="26" t="s">
        <v>3503</v>
      </c>
      <c r="C118" s="27" t="s">
        <v>3385</v>
      </c>
    </row>
    <row r="119" spans="1:3" x14ac:dyDescent="0.25">
      <c r="A119">
        <f>VLOOKUP(B119, names!A$3:B$2402, 2,)</f>
        <v>0</v>
      </c>
      <c r="B119" s="26" t="s">
        <v>3504</v>
      </c>
      <c r="C119" s="27" t="s">
        <v>2752</v>
      </c>
    </row>
    <row r="120" spans="1:3" x14ac:dyDescent="0.25">
      <c r="A120" t="str">
        <f>VLOOKUP(B120, names!A$3:B$2402, 2,)</f>
        <v>American Security Insurance Co.</v>
      </c>
      <c r="B120" s="26" t="s">
        <v>3505</v>
      </c>
      <c r="C120" s="27" t="s">
        <v>3407</v>
      </c>
    </row>
    <row r="121" spans="1:3" x14ac:dyDescent="0.25">
      <c r="A121" t="str">
        <f>VLOOKUP(B121, names!A$3:B$2402, 2,)</f>
        <v>Hartford Fire Insurance Co.</v>
      </c>
      <c r="B121" s="26" t="s">
        <v>3506</v>
      </c>
      <c r="C121" s="27" t="s">
        <v>2759</v>
      </c>
    </row>
    <row r="122" spans="1:3" x14ac:dyDescent="0.25">
      <c r="A122">
        <f>VLOOKUP(B122, names!A$3:B$2402, 2,)</f>
        <v>0</v>
      </c>
      <c r="B122" s="29" t="s">
        <v>3507</v>
      </c>
      <c r="C122" s="27" t="s">
        <v>2759</v>
      </c>
    </row>
    <row r="123" spans="1:3" x14ac:dyDescent="0.25">
      <c r="A123">
        <f>VLOOKUP(B123, names!A$3:B$2402, 2,)</f>
        <v>0</v>
      </c>
      <c r="B123" s="26" t="s">
        <v>3508</v>
      </c>
      <c r="C123" s="27" t="s">
        <v>2759</v>
      </c>
    </row>
    <row r="124" spans="1:3" x14ac:dyDescent="0.25">
      <c r="A124" t="str">
        <f>VLOOKUP(B124, names!A$3:B$2402, 2,)</f>
        <v>Twin City Fire Insurance Co.</v>
      </c>
      <c r="B124" s="26" t="s">
        <v>3509</v>
      </c>
      <c r="C124" s="27" t="s">
        <v>2759</v>
      </c>
    </row>
    <row r="125" spans="1:3" x14ac:dyDescent="0.25">
      <c r="A125">
        <f>VLOOKUP(B125, names!A$3:B$2402, 2,)</f>
        <v>0</v>
      </c>
      <c r="B125" s="26" t="s">
        <v>3510</v>
      </c>
      <c r="C125" s="27" t="s">
        <v>3407</v>
      </c>
    </row>
    <row r="126" spans="1:3" x14ac:dyDescent="0.25">
      <c r="A126" t="str">
        <f>VLOOKUP(B126, names!A$3:B$2402, 2,)</f>
        <v>American Reliable Insurance Co.</v>
      </c>
      <c r="B126" s="26" t="s">
        <v>3511</v>
      </c>
      <c r="C126" s="27" t="s">
        <v>3407</v>
      </c>
    </row>
    <row r="127" spans="1:3" x14ac:dyDescent="0.25">
      <c r="A127" t="str">
        <f>VLOOKUP(B127, names!A$3:B$2402, 2,)</f>
        <v>Charter Oak Fire Insurance Co.</v>
      </c>
      <c r="B127" s="30" t="s">
        <v>3512</v>
      </c>
      <c r="C127" s="27" t="s">
        <v>3392</v>
      </c>
    </row>
    <row r="128" spans="1:3" x14ac:dyDescent="0.25">
      <c r="A128" t="str">
        <f>VLOOKUP(B128, names!A$3:B$2402, 2,)</f>
        <v>Indemnity Insurance Co. Of North America</v>
      </c>
      <c r="B128" s="30" t="s">
        <v>3513</v>
      </c>
      <c r="C128" s="27" t="s">
        <v>3514</v>
      </c>
    </row>
    <row r="129" spans="1:3" x14ac:dyDescent="0.25">
      <c r="A129" t="str">
        <f>VLOOKUP(B129, names!A$3:B$2402, 2,)</f>
        <v>Mount Beacon Insurance Co.</v>
      </c>
      <c r="B129" s="30" t="s">
        <v>3515</v>
      </c>
      <c r="C129" s="27" t="s">
        <v>3385</v>
      </c>
    </row>
    <row r="130" spans="1:3" x14ac:dyDescent="0.25">
      <c r="A130" t="str">
        <f>VLOOKUP(B130, names!A$3:B$2402, 2,)</f>
        <v>Weston Insurance Co.</v>
      </c>
      <c r="B130" s="30" t="s">
        <v>3516</v>
      </c>
      <c r="C130" s="27" t="s">
        <v>2581</v>
      </c>
    </row>
    <row r="131" spans="1:3" x14ac:dyDescent="0.25">
      <c r="A131" t="str">
        <f>VLOOKUP(B131, names!A$3:B$2402, 2,)</f>
        <v>Great American Alliance Insurance Co.</v>
      </c>
      <c r="B131" s="30" t="s">
        <v>3517</v>
      </c>
      <c r="C131" s="27" t="s">
        <v>2759</v>
      </c>
    </row>
    <row r="132" spans="1:3" x14ac:dyDescent="0.25">
      <c r="A132" t="str">
        <f>VLOOKUP(B132, names!A$3:B$2402, 2,)</f>
        <v>Great American Assurance Co.</v>
      </c>
      <c r="B132" s="30" t="s">
        <v>3518</v>
      </c>
      <c r="C132" s="27" t="s">
        <v>2759</v>
      </c>
    </row>
    <row r="133" spans="1:3" x14ac:dyDescent="0.25">
      <c r="A133" t="str">
        <f>VLOOKUP(B133, names!A$3:B$2402, 2,)</f>
        <v>Great American Insurance Co. Of New York</v>
      </c>
      <c r="B133" s="30" t="s">
        <v>3519</v>
      </c>
      <c r="C133" s="27" t="s">
        <v>2759</v>
      </c>
    </row>
    <row r="134" spans="1:3" x14ac:dyDescent="0.25">
      <c r="A134" t="str">
        <f>VLOOKUP(B134, names!A$3:B$2402, 2,)</f>
        <v>Great American Insurance Co.</v>
      </c>
      <c r="B134" s="30" t="s">
        <v>3520</v>
      </c>
      <c r="C134" s="27" t="s">
        <v>2759</v>
      </c>
    </row>
    <row r="135" spans="1:3" x14ac:dyDescent="0.25">
      <c r="A135" t="str">
        <f>VLOOKUP(B135, names!A$3:B$2402, 2,)</f>
        <v>Auto-Owners Insurance Co.</v>
      </c>
      <c r="B135" s="30" t="s">
        <v>3521</v>
      </c>
      <c r="C135" s="27" t="s">
        <v>3392</v>
      </c>
    </row>
    <row r="136" spans="1:3" x14ac:dyDescent="0.25">
      <c r="A136" t="str">
        <f>VLOOKUP(B136, names!A$3:B$2402, 2,)</f>
        <v>American Colonial Insurance Co.</v>
      </c>
      <c r="B136" s="30" t="s">
        <v>3522</v>
      </c>
      <c r="C136" s="27" t="s">
        <v>3385</v>
      </c>
    </row>
    <row r="137" spans="1:3" x14ac:dyDescent="0.25">
      <c r="A137" t="str">
        <f>VLOOKUP(B137, names!A$3:B$2402, 2,)</f>
        <v>FCCI Insurance Co.</v>
      </c>
      <c r="B137" s="30" t="s">
        <v>3523</v>
      </c>
      <c r="C137" s="27" t="s">
        <v>3407</v>
      </c>
    </row>
    <row r="138" spans="1:3" x14ac:dyDescent="0.25">
      <c r="A138">
        <f>VLOOKUP(B138, names!A$3:B$2402, 2,)</f>
        <v>0</v>
      </c>
      <c r="B138" s="30" t="s">
        <v>3524</v>
      </c>
      <c r="C138" s="27" t="s">
        <v>3407</v>
      </c>
    </row>
    <row r="139" spans="1:3" x14ac:dyDescent="0.25">
      <c r="A139" t="str">
        <f>VLOOKUP(B139, names!A$3:B$2402, 2,)</f>
        <v>Travelers Indemnity Co.</v>
      </c>
      <c r="B139" s="30" t="s">
        <v>3525</v>
      </c>
      <c r="C139" s="27" t="s">
        <v>3392</v>
      </c>
    </row>
    <row r="140" spans="1:3" x14ac:dyDescent="0.25">
      <c r="A140" t="str">
        <f>VLOOKUP(B140, names!A$3:B$2402, 2,)</f>
        <v>Travelers Indemnity Co. Of Connecticut</v>
      </c>
      <c r="B140" s="30" t="s">
        <v>3526</v>
      </c>
      <c r="C140" s="27" t="s">
        <v>3392</v>
      </c>
    </row>
    <row r="141" spans="1:3" x14ac:dyDescent="0.25">
      <c r="A141" t="str">
        <f>VLOOKUP(B141, names!A$3:B$2402, 2,)</f>
        <v>Massachusetts Bay Insurance Co.</v>
      </c>
      <c r="B141" s="30" t="s">
        <v>3527</v>
      </c>
      <c r="C141" s="27" t="s">
        <v>3407</v>
      </c>
    </row>
    <row r="142" spans="1:3" x14ac:dyDescent="0.25">
      <c r="A142" t="str">
        <f>VLOOKUP(B142, names!A$3:B$2402, 2,)</f>
        <v>Markel Insurance Co.</v>
      </c>
      <c r="B142" s="30" t="s">
        <v>3528</v>
      </c>
      <c r="C142" s="27" t="s">
        <v>3407</v>
      </c>
    </row>
    <row r="143" spans="1:3" x14ac:dyDescent="0.25">
      <c r="A143" t="str">
        <f>VLOOKUP(B143, names!A$3:B$2402, 2,)</f>
        <v>National Trust Insurance Co.</v>
      </c>
      <c r="B143" s="30" t="s">
        <v>3529</v>
      </c>
      <c r="C143" s="27" t="s">
        <v>3407</v>
      </c>
    </row>
    <row r="144" spans="1:3" x14ac:dyDescent="0.25">
      <c r="A144">
        <f>VLOOKUP(B144, names!A$3:B$2402, 2,)</f>
        <v>0</v>
      </c>
      <c r="B144" s="30" t="s">
        <v>3530</v>
      </c>
      <c r="C144" s="27" t="s">
        <v>3407</v>
      </c>
    </row>
    <row r="145" spans="1:3" x14ac:dyDescent="0.25">
      <c r="A145" t="str">
        <f>VLOOKUP(B145, names!A$3:B$2402, 2,)</f>
        <v>Century-National Insurance Co.</v>
      </c>
      <c r="B145" s="30" t="s">
        <v>3531</v>
      </c>
      <c r="C145" s="27" t="s">
        <v>3407</v>
      </c>
    </row>
    <row r="146" spans="1:3" x14ac:dyDescent="0.25">
      <c r="A146">
        <f>VLOOKUP(B146, names!A$3:B$2402, 2,)</f>
        <v>0</v>
      </c>
      <c r="B146" s="31" t="s">
        <v>3532</v>
      </c>
      <c r="C146" s="27"/>
    </row>
    <row r="147" spans="1:3" x14ac:dyDescent="0.25">
      <c r="A147">
        <f>VLOOKUP(B147, names!A$3:B$2402, 2,)</f>
        <v>0</v>
      </c>
      <c r="B147" s="31" t="s">
        <v>3533</v>
      </c>
      <c r="C147" s="27"/>
    </row>
    <row r="148" spans="1:3" x14ac:dyDescent="0.25">
      <c r="A148" t="str">
        <f>VLOOKUP(B148, names!A$3:B$2402, 2,)</f>
        <v>Fidelity Fire &amp; Casualty Co.</v>
      </c>
      <c r="B148" s="31" t="s">
        <v>365</v>
      </c>
      <c r="C148" s="26" t="s">
        <v>3385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0"/>
  <sheetViews>
    <sheetView workbookViewId="0">
      <selection activeCell="B1" sqref="B1"/>
    </sheetView>
  </sheetViews>
  <sheetFormatPr defaultRowHeight="15" x14ac:dyDescent="0.25"/>
  <cols>
    <col min="1" max="1" width="25" customWidth="1"/>
    <col min="2" max="2" width="36.85546875" customWidth="1"/>
    <col min="4" max="4" width="9.140625" customWidth="1"/>
  </cols>
  <sheetData>
    <row r="3" spans="1:6" x14ac:dyDescent="0.25">
      <c r="A3">
        <f>VLOOKUP(B3, names!A$3:B$2402, 2,)</f>
        <v>0</v>
      </c>
      <c r="B3" t="s">
        <v>3280</v>
      </c>
      <c r="C3">
        <v>12309</v>
      </c>
      <c r="D3" t="s">
        <v>3281</v>
      </c>
      <c r="E3" t="s">
        <v>3282</v>
      </c>
      <c r="F3" t="str">
        <f>SUBSTITUTE(E3, "FSR - ", "")</f>
        <v>A</v>
      </c>
    </row>
    <row r="4" spans="1:6" x14ac:dyDescent="0.25">
      <c r="A4">
        <f>VLOOKUP(B4, names!A$3:B$2402, 2,)</f>
        <v>0</v>
      </c>
      <c r="B4" t="s">
        <v>492</v>
      </c>
      <c r="C4">
        <v>10127</v>
      </c>
      <c r="D4" t="s">
        <v>3283</v>
      </c>
      <c r="E4" t="s">
        <v>3284</v>
      </c>
      <c r="F4" t="str">
        <f t="shared" ref="F4:F67" si="0">SUBSTITUTE(E4, "FSR - ", "")</f>
        <v>A"</v>
      </c>
    </row>
    <row r="5" spans="1:6" x14ac:dyDescent="0.25">
      <c r="A5">
        <f>VLOOKUP(B5, names!A$3:B$2402, 2,)</f>
        <v>0</v>
      </c>
      <c r="B5" t="s">
        <v>3285</v>
      </c>
      <c r="C5">
        <v>11710</v>
      </c>
      <c r="D5" t="s">
        <v>3281</v>
      </c>
      <c r="E5" t="s">
        <v>3282</v>
      </c>
      <c r="F5" t="str">
        <f t="shared" si="0"/>
        <v>A</v>
      </c>
    </row>
    <row r="6" spans="1:6" x14ac:dyDescent="0.25">
      <c r="A6">
        <f>VLOOKUP(B6, names!A$3:B$2402, 2,)</f>
        <v>0</v>
      </c>
      <c r="B6" t="s">
        <v>3286</v>
      </c>
      <c r="C6">
        <v>42579</v>
      </c>
      <c r="D6" t="s">
        <v>3283</v>
      </c>
      <c r="E6" t="s">
        <v>3284</v>
      </c>
      <c r="F6" t="str">
        <f t="shared" si="0"/>
        <v>A"</v>
      </c>
    </row>
    <row r="7" spans="1:6" x14ac:dyDescent="0.25">
      <c r="A7">
        <f>VLOOKUP(B7, names!A$3:B$2402, 2,)</f>
        <v>0</v>
      </c>
      <c r="B7" t="s">
        <v>505</v>
      </c>
      <c r="C7">
        <v>29688</v>
      </c>
      <c r="D7" t="s">
        <v>3287</v>
      </c>
      <c r="E7" t="s">
        <v>3284</v>
      </c>
      <c r="F7" t="str">
        <f t="shared" si="0"/>
        <v>A"</v>
      </c>
    </row>
    <row r="8" spans="1:6" x14ac:dyDescent="0.25">
      <c r="A8">
        <f>VLOOKUP(B8, names!A$3:B$2402, 2,)</f>
        <v>0</v>
      </c>
      <c r="B8" t="s">
        <v>508</v>
      </c>
      <c r="C8">
        <v>19240</v>
      </c>
      <c r="D8" t="s">
        <v>3287</v>
      </c>
      <c r="E8" t="s">
        <v>3284</v>
      </c>
      <c r="F8" t="str">
        <f t="shared" si="0"/>
        <v>A"</v>
      </c>
    </row>
    <row r="9" spans="1:6" x14ac:dyDescent="0.25">
      <c r="A9">
        <f>VLOOKUP(B9, names!A$3:B$2402, 2,)</f>
        <v>0</v>
      </c>
      <c r="B9" t="s">
        <v>509</v>
      </c>
      <c r="C9">
        <v>19232</v>
      </c>
      <c r="D9" t="s">
        <v>3287</v>
      </c>
      <c r="E9" t="s">
        <v>3284</v>
      </c>
      <c r="F9" t="str">
        <f t="shared" si="0"/>
        <v>A"</v>
      </c>
    </row>
    <row r="10" spans="1:6" x14ac:dyDescent="0.25">
      <c r="A10">
        <f>VLOOKUP(B10, names!A$3:B$2402, 2,)</f>
        <v>0</v>
      </c>
      <c r="B10" t="s">
        <v>3288</v>
      </c>
      <c r="C10">
        <v>17230</v>
      </c>
      <c r="D10" t="s">
        <v>3287</v>
      </c>
      <c r="E10" t="s">
        <v>3284</v>
      </c>
      <c r="F10" t="str">
        <f t="shared" si="0"/>
        <v>A"</v>
      </c>
    </row>
    <row r="11" spans="1:6" x14ac:dyDescent="0.25">
      <c r="A11">
        <f>VLOOKUP(B11, names!A$3:B$2402, 2,)</f>
        <v>0</v>
      </c>
      <c r="B11" t="s">
        <v>513</v>
      </c>
      <c r="C11">
        <v>37907</v>
      </c>
      <c r="D11" t="s">
        <v>3287</v>
      </c>
      <c r="E11" t="s">
        <v>3284</v>
      </c>
      <c r="F11" t="str">
        <f t="shared" si="0"/>
        <v>A"</v>
      </c>
    </row>
    <row r="12" spans="1:6" x14ac:dyDescent="0.25">
      <c r="A12" t="str">
        <f>VLOOKUP(B12, names!A$3:B$2402, 2,)</f>
        <v>American Capital Assurance Corp</v>
      </c>
      <c r="B12" t="s">
        <v>117</v>
      </c>
      <c r="C12">
        <v>12601</v>
      </c>
      <c r="D12" t="s">
        <v>3289</v>
      </c>
      <c r="E12" t="s">
        <v>3284</v>
      </c>
      <c r="F12" t="str">
        <f t="shared" si="0"/>
        <v>A"</v>
      </c>
    </row>
    <row r="13" spans="1:6" x14ac:dyDescent="0.25">
      <c r="A13" t="str">
        <f>VLOOKUP(B13, names!A$3:B$2402, 2,)</f>
        <v>American Coastal Insurance Co.</v>
      </c>
      <c r="B13" t="s">
        <v>108</v>
      </c>
      <c r="C13">
        <v>12968</v>
      </c>
      <c r="D13" t="s">
        <v>3281</v>
      </c>
      <c r="E13" t="s">
        <v>3290</v>
      </c>
      <c r="F13" t="str">
        <f t="shared" si="0"/>
        <v>A'</v>
      </c>
    </row>
    <row r="14" spans="1:6" x14ac:dyDescent="0.25">
      <c r="A14" t="str">
        <f>VLOOKUP(B14, names!A$3:B$2402, 2,)</f>
        <v>American Colonial Insurance Co.</v>
      </c>
      <c r="B14" t="s">
        <v>109</v>
      </c>
      <c r="C14">
        <v>31151</v>
      </c>
      <c r="D14" t="s">
        <v>3291</v>
      </c>
      <c r="E14" t="s">
        <v>3282</v>
      </c>
      <c r="F14" t="str">
        <f t="shared" si="0"/>
        <v>A</v>
      </c>
    </row>
    <row r="15" spans="1:6" x14ac:dyDescent="0.25">
      <c r="A15">
        <f>VLOOKUP(B15, names!A$3:B$2402, 2,)</f>
        <v>0</v>
      </c>
      <c r="B15" t="s">
        <v>3292</v>
      </c>
      <c r="C15">
        <v>51411</v>
      </c>
      <c r="D15" t="s">
        <v>3293</v>
      </c>
      <c r="E15" t="s">
        <v>3284</v>
      </c>
      <c r="F15" t="str">
        <f t="shared" si="0"/>
        <v>A"</v>
      </c>
    </row>
    <row r="16" spans="1:6" x14ac:dyDescent="0.25">
      <c r="A16" t="str">
        <f>VLOOKUP(B16, names!A$3:B$2402, 2,)</f>
        <v>American Integrity Insurance Co. Of Florida</v>
      </c>
      <c r="B16" t="s">
        <v>3294</v>
      </c>
      <c r="C16">
        <v>12841</v>
      </c>
      <c r="D16" t="s">
        <v>3281</v>
      </c>
      <c r="E16" t="s">
        <v>3282</v>
      </c>
      <c r="F16" t="str">
        <f t="shared" si="0"/>
        <v>A</v>
      </c>
    </row>
    <row r="17" spans="1:6" x14ac:dyDescent="0.25">
      <c r="A17">
        <f>VLOOKUP(B17, names!A$3:B$2402, 2,)</f>
        <v>0</v>
      </c>
      <c r="B17" t="s">
        <v>596</v>
      </c>
      <c r="C17">
        <v>12190</v>
      </c>
      <c r="D17" t="s">
        <v>3281</v>
      </c>
      <c r="E17" t="s">
        <v>3282</v>
      </c>
      <c r="F17" t="str">
        <f t="shared" si="0"/>
        <v>A</v>
      </c>
    </row>
    <row r="18" spans="1:6" x14ac:dyDescent="0.25">
      <c r="A18" t="str">
        <f>VLOOKUP(B18, names!A$3:B$2402, 2,)</f>
        <v>American Platinum Property And Casualty Insurance Co.</v>
      </c>
      <c r="B18" t="s">
        <v>132</v>
      </c>
      <c r="C18">
        <v>13563</v>
      </c>
      <c r="D18" t="s">
        <v>3295</v>
      </c>
      <c r="E18" t="s">
        <v>3282</v>
      </c>
      <c r="F18" t="str">
        <f t="shared" si="0"/>
        <v>A</v>
      </c>
    </row>
    <row r="19" spans="1:6" x14ac:dyDescent="0.25">
      <c r="A19">
        <f>VLOOKUP(B19, names!A$3:B$2402, 2,)</f>
        <v>0</v>
      </c>
      <c r="B19" t="s">
        <v>601</v>
      </c>
      <c r="C19">
        <v>21806</v>
      </c>
      <c r="D19" t="s">
        <v>3281</v>
      </c>
      <c r="E19" t="s">
        <v>3282</v>
      </c>
      <c r="F19" t="str">
        <f t="shared" si="0"/>
        <v>A</v>
      </c>
    </row>
    <row r="20" spans="1:6" x14ac:dyDescent="0.25">
      <c r="A20" t="str">
        <f>VLOOKUP(B20, names!A$3:B$2402, 2,)</f>
        <v>American Security Insurance Co.</v>
      </c>
      <c r="B20" t="s">
        <v>3296</v>
      </c>
      <c r="C20">
        <v>42897</v>
      </c>
      <c r="D20" t="s">
        <v>3297</v>
      </c>
      <c r="E20" t="s">
        <v>3282</v>
      </c>
      <c r="F20" t="str">
        <f t="shared" si="0"/>
        <v>A</v>
      </c>
    </row>
    <row r="21" spans="1:6" x14ac:dyDescent="0.25">
      <c r="A21" t="str">
        <f>VLOOKUP(B21, names!A$3:B$2402, 2,)</f>
        <v>American Strategic Insurance Corp.</v>
      </c>
      <c r="B21" t="s">
        <v>3298</v>
      </c>
      <c r="C21">
        <v>10872</v>
      </c>
      <c r="D21" t="s">
        <v>3289</v>
      </c>
      <c r="E21" t="s">
        <v>3284</v>
      </c>
      <c r="F21" t="str">
        <f t="shared" si="0"/>
        <v>A"</v>
      </c>
    </row>
    <row r="22" spans="1:6" x14ac:dyDescent="0.25">
      <c r="A22" t="str">
        <f>VLOOKUP(B22, names!A$3:B$2402, 2,)</f>
        <v>American Traditions Insurance Co.</v>
      </c>
      <c r="B22" t="s">
        <v>68</v>
      </c>
      <c r="C22">
        <v>12359</v>
      </c>
      <c r="D22" t="s">
        <v>3299</v>
      </c>
      <c r="E22" t="s">
        <v>3282</v>
      </c>
      <c r="F22" t="str">
        <f t="shared" si="0"/>
        <v>A</v>
      </c>
    </row>
    <row r="23" spans="1:6" x14ac:dyDescent="0.25">
      <c r="A23">
        <f>VLOOKUP(B23, names!A$3:B$2402, 2,)</f>
        <v>0</v>
      </c>
      <c r="B23" t="s">
        <v>3300</v>
      </c>
      <c r="C23">
        <v>27898</v>
      </c>
      <c r="D23" t="s">
        <v>3281</v>
      </c>
      <c r="E23" t="s">
        <v>3282</v>
      </c>
      <c r="F23" t="str">
        <f t="shared" si="0"/>
        <v>A</v>
      </c>
    </row>
    <row r="24" spans="1:6" x14ac:dyDescent="0.25">
      <c r="A24" t="str">
        <f>VLOOKUP(B24, names!A$3:B$2402, 2,)</f>
        <v>Anchor Property And Casualty Insurance Co.</v>
      </c>
      <c r="B24" t="s">
        <v>88</v>
      </c>
      <c r="C24">
        <v>15617</v>
      </c>
      <c r="D24" t="s">
        <v>3281</v>
      </c>
      <c r="E24" t="s">
        <v>3282</v>
      </c>
      <c r="F24" t="str">
        <f t="shared" si="0"/>
        <v>A</v>
      </c>
    </row>
    <row r="25" spans="1:6" x14ac:dyDescent="0.25">
      <c r="A25">
        <f>VLOOKUP(B25, names!A$3:B$2402, 2,)</f>
        <v>0</v>
      </c>
      <c r="B25" t="s">
        <v>3301</v>
      </c>
      <c r="C25">
        <v>11598</v>
      </c>
      <c r="D25" t="s">
        <v>3281</v>
      </c>
      <c r="E25" t="s">
        <v>3290</v>
      </c>
      <c r="F25" t="str">
        <f t="shared" si="0"/>
        <v>A'</v>
      </c>
    </row>
    <row r="26" spans="1:6" x14ac:dyDescent="0.25">
      <c r="A26" t="str">
        <f>VLOOKUP(B26, names!A$3:B$2402, 2,)</f>
        <v>Ark Royal Insurance Co.</v>
      </c>
      <c r="B26" t="s">
        <v>50</v>
      </c>
      <c r="C26">
        <v>13038</v>
      </c>
      <c r="D26" t="s">
        <v>3281</v>
      </c>
      <c r="E26" t="s">
        <v>3282</v>
      </c>
      <c r="F26" t="str">
        <f t="shared" si="0"/>
        <v>A</v>
      </c>
    </row>
    <row r="27" spans="1:6" x14ac:dyDescent="0.25">
      <c r="A27" t="str">
        <f>VLOOKUP(B27, names!A$3:B$2402, 2,)</f>
        <v>ASI Assurance Corp.</v>
      </c>
      <c r="B27" t="s">
        <v>3302</v>
      </c>
      <c r="C27">
        <v>12196</v>
      </c>
      <c r="D27" t="s">
        <v>3289</v>
      </c>
      <c r="E27" t="s">
        <v>3284</v>
      </c>
      <c r="F27" t="str">
        <f t="shared" si="0"/>
        <v>A"</v>
      </c>
    </row>
    <row r="28" spans="1:6" x14ac:dyDescent="0.25">
      <c r="A28" t="str">
        <f>VLOOKUP(B28, names!A$3:B$2402, 2,)</f>
        <v>ASI Home Insurance Corp.</v>
      </c>
      <c r="B28" t="s">
        <v>3303</v>
      </c>
      <c r="C28">
        <v>11072</v>
      </c>
      <c r="D28" t="s">
        <v>3289</v>
      </c>
      <c r="E28" t="s">
        <v>3284</v>
      </c>
      <c r="F28" t="str">
        <f t="shared" si="0"/>
        <v>A"</v>
      </c>
    </row>
    <row r="29" spans="1:6" x14ac:dyDescent="0.25">
      <c r="A29" t="str">
        <f>VLOOKUP(B29, names!A$3:B$2402, 2,)</f>
        <v>ASI Preferred Insurance Corp.</v>
      </c>
      <c r="B29" t="s">
        <v>3304</v>
      </c>
      <c r="C29">
        <v>13142</v>
      </c>
      <c r="D29" t="s">
        <v>3289</v>
      </c>
      <c r="E29" t="s">
        <v>3284</v>
      </c>
      <c r="F29" t="str">
        <f t="shared" si="0"/>
        <v>A"</v>
      </c>
    </row>
    <row r="30" spans="1:6" x14ac:dyDescent="0.25">
      <c r="A30" t="str">
        <f>VLOOKUP(B30, names!A$3:B$2402, 2,)</f>
        <v>Auto Club Insurance Co. Of Florida</v>
      </c>
      <c r="B30" t="s">
        <v>60</v>
      </c>
      <c r="C30">
        <v>12813</v>
      </c>
      <c r="D30" t="s">
        <v>3305</v>
      </c>
      <c r="E30" t="s">
        <v>3282</v>
      </c>
      <c r="F30" t="str">
        <f t="shared" si="0"/>
        <v>A</v>
      </c>
    </row>
    <row r="31" spans="1:6" x14ac:dyDescent="0.25">
      <c r="A31" t="str">
        <f>VLOOKUP(B31, names!A$3:B$2402, 2,)</f>
        <v>Avatar Property &amp; Casualty Insurance Co.</v>
      </c>
      <c r="B31" t="s">
        <v>91</v>
      </c>
      <c r="C31">
        <v>13139</v>
      </c>
      <c r="D31" t="s">
        <v>3281</v>
      </c>
      <c r="E31" t="s">
        <v>3282</v>
      </c>
      <c r="F31" t="str">
        <f t="shared" si="0"/>
        <v>A</v>
      </c>
    </row>
    <row r="32" spans="1:6" x14ac:dyDescent="0.25">
      <c r="A32">
        <f>VLOOKUP(B32, names!A$3:B$2402, 2,)</f>
        <v>0</v>
      </c>
      <c r="B32" t="s">
        <v>743</v>
      </c>
      <c r="C32">
        <v>33162</v>
      </c>
      <c r="D32" t="s">
        <v>3306</v>
      </c>
      <c r="E32" t="s">
        <v>3282</v>
      </c>
      <c r="F32" t="str">
        <f t="shared" si="0"/>
        <v>A</v>
      </c>
    </row>
    <row r="33" spans="1:6" x14ac:dyDescent="0.25">
      <c r="A33">
        <f>VLOOKUP(B33, names!A$3:B$2402, 2,)</f>
        <v>0</v>
      </c>
      <c r="B33" t="s">
        <v>748</v>
      </c>
      <c r="C33">
        <v>29513</v>
      </c>
      <c r="D33" t="s">
        <v>3307</v>
      </c>
      <c r="E33" t="s">
        <v>3282</v>
      </c>
      <c r="F33" t="str">
        <f t="shared" si="0"/>
        <v>A</v>
      </c>
    </row>
    <row r="34" spans="1:6" x14ac:dyDescent="0.25">
      <c r="A34" t="str">
        <f>VLOOKUP(B34, names!A$3:B$2402, 2,)</f>
        <v>Capitol Preferred Insurance Co.</v>
      </c>
      <c r="B34" t="s">
        <v>3308</v>
      </c>
      <c r="C34">
        <v>10908</v>
      </c>
      <c r="D34" t="s">
        <v>3281</v>
      </c>
      <c r="E34" t="s">
        <v>3282</v>
      </c>
      <c r="F34" t="str">
        <f t="shared" si="0"/>
        <v>A</v>
      </c>
    </row>
    <row r="35" spans="1:6" x14ac:dyDescent="0.25">
      <c r="A35">
        <f>VLOOKUP(B35, names!A$3:B$2402, 2,)</f>
        <v>0</v>
      </c>
      <c r="B35" t="s">
        <v>3309</v>
      </c>
      <c r="C35">
        <v>11825</v>
      </c>
      <c r="D35" t="s">
        <v>3281</v>
      </c>
      <c r="E35" t="s">
        <v>3282</v>
      </c>
      <c r="F35" t="str">
        <f t="shared" si="0"/>
        <v>A</v>
      </c>
    </row>
    <row r="36" spans="1:6" x14ac:dyDescent="0.25">
      <c r="A36" t="str">
        <f>VLOOKUP(B36, names!A$3:B$2402, 2,)</f>
        <v>Castle Key Indemnity Co.</v>
      </c>
      <c r="B36" t="s">
        <v>49</v>
      </c>
      <c r="C36">
        <v>10835</v>
      </c>
      <c r="D36" t="s">
        <v>3287</v>
      </c>
      <c r="E36" t="s">
        <v>3290</v>
      </c>
      <c r="F36" t="str">
        <f t="shared" si="0"/>
        <v>A'</v>
      </c>
    </row>
    <row r="37" spans="1:6" x14ac:dyDescent="0.25">
      <c r="A37" t="str">
        <f>VLOOKUP(B37, names!A$3:B$2402, 2,)</f>
        <v>Castle Key Insurance Co.</v>
      </c>
      <c r="B37" t="s">
        <v>53</v>
      </c>
      <c r="C37">
        <v>30511</v>
      </c>
      <c r="D37" t="s">
        <v>3287</v>
      </c>
      <c r="E37" t="s">
        <v>3290</v>
      </c>
      <c r="F37" t="str">
        <f t="shared" si="0"/>
        <v>A'</v>
      </c>
    </row>
    <row r="38" spans="1:6" x14ac:dyDescent="0.25">
      <c r="A38" t="str">
        <f>VLOOKUP(B38, names!A$3:B$2402, 2,)</f>
        <v>Centauri Specialty Insurance Co.</v>
      </c>
      <c r="B38" t="s">
        <v>119</v>
      </c>
      <c r="C38">
        <v>12573</v>
      </c>
      <c r="D38" t="s">
        <v>3281</v>
      </c>
      <c r="E38" t="s">
        <v>3282</v>
      </c>
      <c r="F38" t="str">
        <f t="shared" si="0"/>
        <v>A</v>
      </c>
    </row>
    <row r="39" spans="1:6" x14ac:dyDescent="0.25">
      <c r="A39">
        <f>VLOOKUP(B39, names!A$3:B$2402, 2,)</f>
        <v>0</v>
      </c>
      <c r="B39" t="s">
        <v>3310</v>
      </c>
      <c r="C39">
        <v>11976</v>
      </c>
      <c r="D39" t="s">
        <v>3281</v>
      </c>
      <c r="E39" t="s">
        <v>3282</v>
      </c>
      <c r="F39" t="str">
        <f t="shared" si="0"/>
        <v>A</v>
      </c>
    </row>
    <row r="40" spans="1:6" x14ac:dyDescent="0.25">
      <c r="A40">
        <f>VLOOKUP(B40, names!A$3:B$2402, 2,)</f>
        <v>0</v>
      </c>
      <c r="B40" t="s">
        <v>3311</v>
      </c>
      <c r="C40">
        <v>14388</v>
      </c>
      <c r="D40" t="s">
        <v>3281</v>
      </c>
      <c r="E40" t="s">
        <v>3282</v>
      </c>
      <c r="F40" t="str">
        <f t="shared" si="0"/>
        <v>A</v>
      </c>
    </row>
    <row r="41" spans="1:6" x14ac:dyDescent="0.25">
      <c r="A41">
        <f>VLOOKUP(B41, names!A$3:B$2402, 2,)</f>
        <v>0</v>
      </c>
      <c r="B41" t="s">
        <v>3312</v>
      </c>
      <c r="C41">
        <v>50229</v>
      </c>
      <c r="D41" t="s">
        <v>3313</v>
      </c>
      <c r="E41" t="s">
        <v>3284</v>
      </c>
      <c r="F41" t="str">
        <f t="shared" si="0"/>
        <v>A"</v>
      </c>
    </row>
    <row r="42" spans="1:6" x14ac:dyDescent="0.25">
      <c r="A42">
        <f>VLOOKUP(B42, names!A$3:B$2402, 2,)</f>
        <v>0</v>
      </c>
      <c r="B42" t="s">
        <v>3314</v>
      </c>
      <c r="C42">
        <v>50083</v>
      </c>
      <c r="D42" t="s">
        <v>3313</v>
      </c>
      <c r="E42" t="s">
        <v>3290</v>
      </c>
      <c r="F42" t="str">
        <f t="shared" si="0"/>
        <v>A'</v>
      </c>
    </row>
    <row r="43" spans="1:6" x14ac:dyDescent="0.25">
      <c r="A43">
        <f>VLOOKUP(B43, names!A$3:B$2402, 2,)</f>
        <v>0</v>
      </c>
      <c r="B43" t="s">
        <v>3315</v>
      </c>
      <c r="C43">
        <v>29734</v>
      </c>
      <c r="D43" t="s">
        <v>3291</v>
      </c>
      <c r="E43" t="s">
        <v>3282</v>
      </c>
      <c r="F43" t="str">
        <f t="shared" si="0"/>
        <v>A</v>
      </c>
    </row>
    <row r="44" spans="1:6" x14ac:dyDescent="0.25">
      <c r="A44">
        <f>VLOOKUP(B44, names!A$3:B$2402, 2,)</f>
        <v>0</v>
      </c>
      <c r="B44" t="s">
        <v>3316</v>
      </c>
      <c r="C44">
        <v>10075</v>
      </c>
      <c r="D44" t="s">
        <v>3281</v>
      </c>
      <c r="E44" t="s">
        <v>3282</v>
      </c>
      <c r="F44" t="str">
        <f t="shared" si="0"/>
        <v>A</v>
      </c>
    </row>
    <row r="45" spans="1:6" x14ac:dyDescent="0.25">
      <c r="A45">
        <f>VLOOKUP(B45, names!A$3:B$2402, 2,)</f>
        <v>0</v>
      </c>
      <c r="B45" t="s">
        <v>928</v>
      </c>
      <c r="C45">
        <v>10783</v>
      </c>
      <c r="D45" t="s">
        <v>3281</v>
      </c>
      <c r="E45" t="s">
        <v>3282</v>
      </c>
      <c r="F45" t="str">
        <f t="shared" si="0"/>
        <v>A</v>
      </c>
    </row>
    <row r="46" spans="1:6" x14ac:dyDescent="0.25">
      <c r="A46">
        <f>VLOOKUP(B46, names!A$3:B$2402, 2,)</f>
        <v>0</v>
      </c>
      <c r="B46" t="s">
        <v>934</v>
      </c>
      <c r="C46">
        <v>18961</v>
      </c>
      <c r="D46" t="s">
        <v>3283</v>
      </c>
      <c r="E46" t="s">
        <v>3284</v>
      </c>
      <c r="F46" t="str">
        <f t="shared" si="0"/>
        <v>A"</v>
      </c>
    </row>
    <row r="47" spans="1:6" x14ac:dyDescent="0.25">
      <c r="A47" t="str">
        <f>VLOOKUP(B47, names!A$3:B$2402, 2,)</f>
        <v>Cypress Property &amp; Casualty Insurance Co.</v>
      </c>
      <c r="B47" t="s">
        <v>59</v>
      </c>
      <c r="C47">
        <v>10953</v>
      </c>
      <c r="D47" t="s">
        <v>3317</v>
      </c>
      <c r="E47" t="s">
        <v>3290</v>
      </c>
      <c r="F47" t="str">
        <f t="shared" si="0"/>
        <v>A'</v>
      </c>
    </row>
    <row r="48" spans="1:6" x14ac:dyDescent="0.25">
      <c r="A48">
        <f>VLOOKUP(B48, names!A$3:B$2402, 2,)</f>
        <v>0</v>
      </c>
      <c r="B48" t="s">
        <v>955</v>
      </c>
      <c r="C48">
        <v>42587</v>
      </c>
      <c r="D48" t="s">
        <v>3283</v>
      </c>
      <c r="E48" t="s">
        <v>3284</v>
      </c>
      <c r="F48" t="str">
        <f t="shared" si="0"/>
        <v>A"</v>
      </c>
    </row>
    <row r="49" spans="1:6" x14ac:dyDescent="0.25">
      <c r="A49" t="str">
        <f>VLOOKUP(B49, names!A$3:B$2402, 2,)</f>
        <v>Edison Insurance Co.</v>
      </c>
      <c r="B49" t="s">
        <v>115</v>
      </c>
      <c r="C49">
        <v>12482</v>
      </c>
      <c r="D49" t="s">
        <v>3318</v>
      </c>
      <c r="E49" t="s">
        <v>3282</v>
      </c>
      <c r="F49" t="str">
        <f t="shared" si="0"/>
        <v>A</v>
      </c>
    </row>
    <row r="50" spans="1:6" x14ac:dyDescent="0.25">
      <c r="A50" t="str">
        <f>VLOOKUP(B50, names!A$3:B$2402, 2,)</f>
        <v>Elements Property Insurance Co.</v>
      </c>
      <c r="B50" t="s">
        <v>78</v>
      </c>
      <c r="C50">
        <v>15312</v>
      </c>
      <c r="D50" t="s">
        <v>3281</v>
      </c>
      <c r="E50" t="s">
        <v>3282</v>
      </c>
      <c r="F50" t="str">
        <f t="shared" si="0"/>
        <v>A</v>
      </c>
    </row>
    <row r="51" spans="1:6" x14ac:dyDescent="0.25">
      <c r="A51">
        <f>VLOOKUP(B51, names!A$3:B$2402, 2,)</f>
        <v>0</v>
      </c>
      <c r="B51" t="s">
        <v>3319</v>
      </c>
      <c r="C51">
        <v>12003</v>
      </c>
      <c r="D51" t="s">
        <v>3281</v>
      </c>
      <c r="E51" t="s">
        <v>3282</v>
      </c>
      <c r="F51" t="str">
        <f t="shared" si="0"/>
        <v>A</v>
      </c>
    </row>
    <row r="52" spans="1:6" x14ac:dyDescent="0.25">
      <c r="A52">
        <f>VLOOKUP(B52, names!A$3:B$2402, 2,)</f>
        <v>0</v>
      </c>
      <c r="B52" t="s">
        <v>3320</v>
      </c>
      <c r="C52">
        <v>11714</v>
      </c>
      <c r="D52" t="s">
        <v>3281</v>
      </c>
      <c r="E52" t="s">
        <v>3282</v>
      </c>
      <c r="F52" t="str">
        <f t="shared" si="0"/>
        <v>A</v>
      </c>
    </row>
    <row r="53" spans="1:6" x14ac:dyDescent="0.25">
      <c r="A53">
        <f>VLOOKUP(B53, names!A$3:B$2402, 2,)</f>
        <v>0</v>
      </c>
      <c r="B53" t="s">
        <v>3321</v>
      </c>
      <c r="C53">
        <v>25402</v>
      </c>
      <c r="D53" t="s">
        <v>3322</v>
      </c>
      <c r="E53" t="s">
        <v>3282</v>
      </c>
      <c r="F53" t="str">
        <f t="shared" si="0"/>
        <v>A</v>
      </c>
    </row>
    <row r="54" spans="1:6" x14ac:dyDescent="0.25">
      <c r="A54">
        <f>VLOOKUP(B54, names!A$3:B$2402, 2,)</f>
        <v>0</v>
      </c>
      <c r="B54" t="s">
        <v>999</v>
      </c>
      <c r="C54">
        <v>10346</v>
      </c>
      <c r="D54" t="s">
        <v>3322</v>
      </c>
      <c r="E54" t="s">
        <v>3282</v>
      </c>
      <c r="F54" t="str">
        <f t="shared" si="0"/>
        <v>A</v>
      </c>
    </row>
    <row r="55" spans="1:6" x14ac:dyDescent="0.25">
      <c r="A55">
        <f>VLOOKUP(B55, names!A$3:B$2402, 2,)</f>
        <v>0</v>
      </c>
      <c r="B55" t="s">
        <v>3323</v>
      </c>
      <c r="C55">
        <v>15130</v>
      </c>
      <c r="D55" t="s">
        <v>3287</v>
      </c>
      <c r="E55" t="s">
        <v>3284</v>
      </c>
      <c r="F55" t="str">
        <f t="shared" si="0"/>
        <v>A"</v>
      </c>
    </row>
    <row r="56" spans="1:6" x14ac:dyDescent="0.25">
      <c r="A56">
        <f>VLOOKUP(B56, names!A$3:B$2402, 2,)</f>
        <v>0</v>
      </c>
      <c r="B56" t="s">
        <v>3324</v>
      </c>
      <c r="C56">
        <v>51632</v>
      </c>
      <c r="D56" t="s">
        <v>3281</v>
      </c>
      <c r="E56" t="s">
        <v>3290</v>
      </c>
      <c r="F56" t="str">
        <f t="shared" si="0"/>
        <v>A'</v>
      </c>
    </row>
    <row r="57" spans="1:6" x14ac:dyDescent="0.25">
      <c r="A57">
        <f>VLOOKUP(B57, names!A$3:B$2402, 2,)</f>
        <v>0</v>
      </c>
      <c r="B57" t="s">
        <v>1010</v>
      </c>
      <c r="C57">
        <v>25712</v>
      </c>
      <c r="D57" t="s">
        <v>3287</v>
      </c>
      <c r="E57" t="s">
        <v>3284</v>
      </c>
      <c r="F57" t="str">
        <f t="shared" si="0"/>
        <v>A"</v>
      </c>
    </row>
    <row r="58" spans="1:6" x14ac:dyDescent="0.25">
      <c r="A58">
        <f>VLOOKUP(B58, names!A$3:B$2402, 2,)</f>
        <v>0</v>
      </c>
      <c r="B58" t="s">
        <v>3325</v>
      </c>
      <c r="C58">
        <v>30210</v>
      </c>
      <c r="D58" t="s">
        <v>3287</v>
      </c>
      <c r="E58" t="s">
        <v>3284</v>
      </c>
      <c r="F58" t="str">
        <f t="shared" si="0"/>
        <v>A"</v>
      </c>
    </row>
    <row r="59" spans="1:6" x14ac:dyDescent="0.25">
      <c r="A59">
        <f>VLOOKUP(B59, names!A$3:B$2402, 2,)</f>
        <v>0</v>
      </c>
      <c r="B59" t="s">
        <v>1048</v>
      </c>
      <c r="C59">
        <v>13838</v>
      </c>
      <c r="D59" t="s">
        <v>3283</v>
      </c>
      <c r="E59" t="s">
        <v>3284</v>
      </c>
      <c r="F59" t="str">
        <f t="shared" si="0"/>
        <v>A"</v>
      </c>
    </row>
    <row r="60" spans="1:6" x14ac:dyDescent="0.25">
      <c r="A60">
        <f>VLOOKUP(B60, names!A$3:B$2402, 2,)</f>
        <v>0</v>
      </c>
      <c r="B60" t="s">
        <v>1051</v>
      </c>
      <c r="C60">
        <v>12441</v>
      </c>
      <c r="D60" t="s">
        <v>3281</v>
      </c>
      <c r="E60" t="s">
        <v>3282</v>
      </c>
      <c r="F60" t="str">
        <f t="shared" si="0"/>
        <v>A</v>
      </c>
    </row>
    <row r="61" spans="1:6" x14ac:dyDescent="0.25">
      <c r="A61" t="str">
        <f>VLOOKUP(B61, names!A$3:B$2402, 2,)</f>
        <v>Federated National Insurance Co.</v>
      </c>
      <c r="B61" t="s">
        <v>37</v>
      </c>
      <c r="C61">
        <v>10790</v>
      </c>
      <c r="D61" t="s">
        <v>3281</v>
      </c>
      <c r="E61" t="s">
        <v>3282</v>
      </c>
      <c r="F61" t="str">
        <f t="shared" si="0"/>
        <v>A</v>
      </c>
    </row>
    <row r="62" spans="1:6" x14ac:dyDescent="0.25">
      <c r="A62">
        <f>VLOOKUP(B62, names!A$3:B$2402, 2,)</f>
        <v>0</v>
      </c>
      <c r="B62" t="s">
        <v>3326</v>
      </c>
      <c r="C62">
        <v>51586</v>
      </c>
      <c r="D62" t="s">
        <v>3313</v>
      </c>
      <c r="E62" t="s">
        <v>3290</v>
      </c>
      <c r="F62" t="str">
        <f t="shared" si="0"/>
        <v>A'</v>
      </c>
    </row>
    <row r="63" spans="1:6" x14ac:dyDescent="0.25">
      <c r="A63">
        <f>VLOOKUP(B63, names!A$3:B$2402, 2,)</f>
        <v>0</v>
      </c>
      <c r="B63" t="s">
        <v>3327</v>
      </c>
      <c r="C63">
        <v>51624</v>
      </c>
      <c r="D63" t="s">
        <v>3328</v>
      </c>
      <c r="E63" t="s">
        <v>3282</v>
      </c>
      <c r="F63" t="str">
        <f t="shared" si="0"/>
        <v>A</v>
      </c>
    </row>
    <row r="64" spans="1:6" x14ac:dyDescent="0.25">
      <c r="A64">
        <f>VLOOKUP(B64, names!A$3:B$2402, 2,)</f>
        <v>0</v>
      </c>
      <c r="B64" t="s">
        <v>3329</v>
      </c>
      <c r="C64">
        <v>50814</v>
      </c>
      <c r="D64" t="s">
        <v>3328</v>
      </c>
      <c r="E64" t="s">
        <v>3284</v>
      </c>
      <c r="F64" t="str">
        <f t="shared" si="0"/>
        <v>A"</v>
      </c>
    </row>
    <row r="65" spans="1:6" x14ac:dyDescent="0.25">
      <c r="A65">
        <f>VLOOKUP(B65, names!A$3:B$2402, 2,)</f>
        <v>0</v>
      </c>
      <c r="B65" t="s">
        <v>1086</v>
      </c>
      <c r="C65">
        <v>29980</v>
      </c>
      <c r="D65" t="s">
        <v>3287</v>
      </c>
      <c r="E65" t="s">
        <v>3290</v>
      </c>
      <c r="F65" t="str">
        <f t="shared" si="0"/>
        <v>A'</v>
      </c>
    </row>
    <row r="66" spans="1:6" x14ac:dyDescent="0.25">
      <c r="A66" t="str">
        <f>VLOOKUP(B66, names!A$3:B$2402, 2,)</f>
        <v>First Community Insurance Co.</v>
      </c>
      <c r="B66" t="s">
        <v>83</v>
      </c>
      <c r="C66">
        <v>13990</v>
      </c>
      <c r="D66" t="s">
        <v>3306</v>
      </c>
      <c r="E66" t="s">
        <v>3282</v>
      </c>
      <c r="F66" t="str">
        <f t="shared" si="0"/>
        <v>A</v>
      </c>
    </row>
    <row r="67" spans="1:6" x14ac:dyDescent="0.25">
      <c r="A67" t="str">
        <f>VLOOKUP(B67, names!A$3:B$2402, 2,)</f>
        <v>First Protective Insurance Co.</v>
      </c>
      <c r="B67" t="s">
        <v>55</v>
      </c>
      <c r="C67">
        <v>10897</v>
      </c>
      <c r="D67" t="s">
        <v>3330</v>
      </c>
      <c r="E67" t="s">
        <v>3282</v>
      </c>
      <c r="F67" t="str">
        <f t="shared" si="0"/>
        <v>A</v>
      </c>
    </row>
    <row r="68" spans="1:6" x14ac:dyDescent="0.25">
      <c r="A68" t="str">
        <f>VLOOKUP(B68, names!A$3:B$2402, 2,)</f>
        <v>Florida Family Insurance Co.</v>
      </c>
      <c r="B68" t="s">
        <v>48</v>
      </c>
      <c r="C68">
        <v>10688</v>
      </c>
      <c r="D68" t="s">
        <v>3331</v>
      </c>
      <c r="E68" t="s">
        <v>3290</v>
      </c>
      <c r="F68" t="str">
        <f t="shared" ref="F68:F131" si="1">SUBSTITUTE(E68, "FSR - ", "")</f>
        <v>A'</v>
      </c>
    </row>
    <row r="69" spans="1:6" x14ac:dyDescent="0.25">
      <c r="A69" t="str">
        <f>VLOOKUP(B69, names!A$3:B$2402, 2,)</f>
        <v>Florida Peninsula Insurance Co.</v>
      </c>
      <c r="B69" t="s">
        <v>46</v>
      </c>
      <c r="C69">
        <v>10132</v>
      </c>
      <c r="D69" t="s">
        <v>3318</v>
      </c>
      <c r="E69" t="s">
        <v>3282</v>
      </c>
      <c r="F69" t="str">
        <f t="shared" si="1"/>
        <v>A</v>
      </c>
    </row>
    <row r="70" spans="1:6" x14ac:dyDescent="0.25">
      <c r="A70" t="str">
        <f>VLOOKUP(B70, names!A$3:B$2402, 2,)</f>
        <v>Florida Specialty Insurance Co.</v>
      </c>
      <c r="B70" t="s">
        <v>84</v>
      </c>
      <c r="C70">
        <v>17248</v>
      </c>
      <c r="D70" t="s">
        <v>3332</v>
      </c>
      <c r="E70" t="s">
        <v>3282</v>
      </c>
      <c r="F70" t="str">
        <f t="shared" si="1"/>
        <v>A</v>
      </c>
    </row>
    <row r="71" spans="1:6" x14ac:dyDescent="0.25">
      <c r="A71">
        <f>VLOOKUP(B71, names!A$3:B$2402, 2,)</f>
        <v>0</v>
      </c>
      <c r="B71" t="s">
        <v>1113</v>
      </c>
      <c r="C71">
        <v>33278</v>
      </c>
      <c r="D71" t="s">
        <v>3333</v>
      </c>
      <c r="E71" t="s">
        <v>3282</v>
      </c>
      <c r="F71" t="str">
        <f t="shared" si="1"/>
        <v>A</v>
      </c>
    </row>
    <row r="72" spans="1:6" x14ac:dyDescent="0.25">
      <c r="A72">
        <f>VLOOKUP(B72, names!A$3:B$2402, 2,)</f>
        <v>0</v>
      </c>
      <c r="B72" t="s">
        <v>1116</v>
      </c>
      <c r="C72">
        <v>13978</v>
      </c>
      <c r="D72" t="s">
        <v>3333</v>
      </c>
      <c r="E72" t="s">
        <v>3282</v>
      </c>
      <c r="F72" t="str">
        <f t="shared" si="1"/>
        <v>A</v>
      </c>
    </row>
    <row r="73" spans="1:6" x14ac:dyDescent="0.25">
      <c r="A73">
        <f>VLOOKUP(B73, names!A$3:B$2402, 2,)</f>
        <v>0</v>
      </c>
      <c r="B73" t="s">
        <v>1131</v>
      </c>
      <c r="C73">
        <v>22209</v>
      </c>
      <c r="D73" t="s">
        <v>3283</v>
      </c>
      <c r="E73" t="s">
        <v>3284</v>
      </c>
      <c r="F73" t="str">
        <f t="shared" si="1"/>
        <v>A"</v>
      </c>
    </row>
    <row r="74" spans="1:6" x14ac:dyDescent="0.25">
      <c r="A74">
        <f>VLOOKUP(B74, names!A$3:B$2402, 2,)</f>
        <v>0</v>
      </c>
      <c r="B74" t="s">
        <v>3334</v>
      </c>
      <c r="C74">
        <v>10074</v>
      </c>
      <c r="D74" t="s">
        <v>3330</v>
      </c>
      <c r="E74" t="s">
        <v>3282</v>
      </c>
      <c r="F74" t="str">
        <f t="shared" si="1"/>
        <v>A</v>
      </c>
    </row>
    <row r="75" spans="1:6" x14ac:dyDescent="0.25">
      <c r="A75">
        <f>VLOOKUP(B75, names!A$3:B$2402, 2,)</f>
        <v>0</v>
      </c>
      <c r="B75" t="s">
        <v>1139</v>
      </c>
      <c r="C75">
        <v>28339</v>
      </c>
      <c r="D75" t="s">
        <v>3297</v>
      </c>
      <c r="E75" t="s">
        <v>3282</v>
      </c>
      <c r="F75" t="str">
        <f t="shared" si="1"/>
        <v>A</v>
      </c>
    </row>
    <row r="76" spans="1:6" x14ac:dyDescent="0.25">
      <c r="A76">
        <f>VLOOKUP(B76, names!A$3:B$2402, 2,)</f>
        <v>0</v>
      </c>
      <c r="B76" t="s">
        <v>3335</v>
      </c>
      <c r="C76">
        <v>26654</v>
      </c>
      <c r="D76" t="s">
        <v>3336</v>
      </c>
      <c r="E76" t="s">
        <v>3282</v>
      </c>
      <c r="F76" t="str">
        <f t="shared" si="1"/>
        <v>A</v>
      </c>
    </row>
    <row r="77" spans="1:6" x14ac:dyDescent="0.25">
      <c r="A77" t="str">
        <f>VLOOKUP(B77, names!A$3:B$2402, 2,)</f>
        <v>Gulfstream Property And Casualty Insurance Co.</v>
      </c>
      <c r="B77" t="s">
        <v>64</v>
      </c>
      <c r="C77">
        <v>12237</v>
      </c>
      <c r="D77" t="s">
        <v>3281</v>
      </c>
      <c r="E77" t="s">
        <v>3282</v>
      </c>
      <c r="F77" t="str">
        <f t="shared" si="1"/>
        <v>A</v>
      </c>
    </row>
    <row r="78" spans="1:6" x14ac:dyDescent="0.25">
      <c r="A78">
        <f>VLOOKUP(B78, names!A$3:B$2402, 2,)</f>
        <v>0</v>
      </c>
      <c r="B78" t="s">
        <v>1224</v>
      </c>
      <c r="C78">
        <v>23582</v>
      </c>
      <c r="D78" t="s">
        <v>3283</v>
      </c>
      <c r="E78" t="s">
        <v>3284</v>
      </c>
      <c r="F78" t="str">
        <f t="shared" si="1"/>
        <v>A"</v>
      </c>
    </row>
    <row r="79" spans="1:6" x14ac:dyDescent="0.25">
      <c r="A79">
        <f>VLOOKUP(B79, names!A$3:B$2402, 2,)</f>
        <v>0</v>
      </c>
      <c r="B79" t="s">
        <v>1227</v>
      </c>
      <c r="C79">
        <v>35696</v>
      </c>
      <c r="D79" t="s">
        <v>3283</v>
      </c>
      <c r="E79" t="s">
        <v>3284</v>
      </c>
      <c r="F79" t="str">
        <f t="shared" si="1"/>
        <v>A"</v>
      </c>
    </row>
    <row r="80" spans="1:6" x14ac:dyDescent="0.25">
      <c r="A80">
        <f>VLOOKUP(B80, names!A$3:B$2402, 2,)</f>
        <v>0</v>
      </c>
      <c r="B80" t="s">
        <v>1228</v>
      </c>
      <c r="C80">
        <v>26182</v>
      </c>
      <c r="D80" t="s">
        <v>3283</v>
      </c>
      <c r="E80" t="s">
        <v>3284</v>
      </c>
      <c r="F80" t="str">
        <f t="shared" si="1"/>
        <v>A"</v>
      </c>
    </row>
    <row r="81" spans="1:6" x14ac:dyDescent="0.25">
      <c r="A81">
        <f>VLOOKUP(B81, names!A$3:B$2402, 2,)</f>
        <v>0</v>
      </c>
      <c r="B81" t="s">
        <v>3337</v>
      </c>
      <c r="C81">
        <v>12767</v>
      </c>
      <c r="D81" t="s">
        <v>3336</v>
      </c>
      <c r="E81" t="s">
        <v>3282</v>
      </c>
      <c r="F81" t="str">
        <f t="shared" si="1"/>
        <v>A</v>
      </c>
    </row>
    <row r="82" spans="1:6" x14ac:dyDescent="0.25">
      <c r="A82" t="str">
        <f>VLOOKUP(B82, names!A$3:B$2402, 2,)</f>
        <v>Heritage Property &amp; Casualty Insurance Co.</v>
      </c>
      <c r="B82" t="s">
        <v>36</v>
      </c>
      <c r="C82">
        <v>14407</v>
      </c>
      <c r="D82" t="s">
        <v>3281</v>
      </c>
      <c r="E82" t="s">
        <v>3282</v>
      </c>
      <c r="F82" t="str">
        <f t="shared" si="1"/>
        <v>A</v>
      </c>
    </row>
    <row r="83" spans="1:6" x14ac:dyDescent="0.25">
      <c r="A83" t="str">
        <f>VLOOKUP(B83, names!A$3:B$2402, 2,)</f>
        <v>Homeowners Choice Property &amp; Casualty Insurance Co.</v>
      </c>
      <c r="B83" t="s">
        <v>3338</v>
      </c>
      <c r="C83">
        <v>12944</v>
      </c>
      <c r="D83" t="s">
        <v>3281</v>
      </c>
      <c r="E83" t="s">
        <v>3282</v>
      </c>
      <c r="F83" t="str">
        <f t="shared" si="1"/>
        <v>A</v>
      </c>
    </row>
    <row r="84" spans="1:6" x14ac:dyDescent="0.25">
      <c r="A84">
        <f>VLOOKUP(B84, names!A$3:B$2402, 2,)</f>
        <v>0</v>
      </c>
      <c r="B84" t="s">
        <v>1279</v>
      </c>
      <c r="C84">
        <v>44369</v>
      </c>
      <c r="D84" t="s">
        <v>3339</v>
      </c>
      <c r="E84" t="s">
        <v>3282</v>
      </c>
      <c r="F84" t="str">
        <f t="shared" si="1"/>
        <v>A</v>
      </c>
    </row>
    <row r="85" spans="1:6" x14ac:dyDescent="0.25">
      <c r="A85">
        <f>VLOOKUP(B85, names!A$3:B$2402, 2,)</f>
        <v>0</v>
      </c>
      <c r="B85" t="s">
        <v>3340</v>
      </c>
      <c r="C85">
        <v>50369</v>
      </c>
      <c r="D85" t="s">
        <v>3341</v>
      </c>
      <c r="E85" t="s">
        <v>3284</v>
      </c>
      <c r="F85" t="str">
        <f t="shared" si="1"/>
        <v>A"</v>
      </c>
    </row>
    <row r="86" spans="1:6" x14ac:dyDescent="0.25">
      <c r="A86">
        <f>VLOOKUP(B86, names!A$3:B$2402, 2,)</f>
        <v>0</v>
      </c>
      <c r="B86" t="s">
        <v>1331</v>
      </c>
      <c r="C86">
        <v>13648</v>
      </c>
      <c r="D86" t="s">
        <v>3331</v>
      </c>
      <c r="E86" t="s">
        <v>3290</v>
      </c>
      <c r="F86" t="str">
        <f t="shared" si="1"/>
        <v>A'</v>
      </c>
    </row>
    <row r="87" spans="1:6" x14ac:dyDescent="0.25">
      <c r="A87">
        <f>VLOOKUP(B87, names!A$3:B$2402, 2,)</f>
        <v>0</v>
      </c>
      <c r="B87" t="s">
        <v>3342</v>
      </c>
      <c r="C87">
        <v>13014</v>
      </c>
      <c r="D87" t="s">
        <v>3281</v>
      </c>
      <c r="E87" t="s">
        <v>3282</v>
      </c>
      <c r="F87" t="str">
        <f t="shared" si="1"/>
        <v>A</v>
      </c>
    </row>
    <row r="88" spans="1:6" x14ac:dyDescent="0.25">
      <c r="A88">
        <f>VLOOKUP(B88, names!A$3:B$2402, 2,)</f>
        <v>0</v>
      </c>
      <c r="B88" t="s">
        <v>1404</v>
      </c>
      <c r="C88">
        <v>13793</v>
      </c>
      <c r="D88" t="s">
        <v>3281</v>
      </c>
      <c r="E88" t="s">
        <v>3282</v>
      </c>
      <c r="F88" t="str">
        <f t="shared" si="1"/>
        <v>A</v>
      </c>
    </row>
    <row r="89" spans="1:6" x14ac:dyDescent="0.25">
      <c r="A89" t="str">
        <f>VLOOKUP(B89, names!A$3:B$2402, 2,)</f>
        <v>Modern USA Insurance Co.</v>
      </c>
      <c r="B89" t="s">
        <v>73</v>
      </c>
      <c r="C89">
        <v>12957</v>
      </c>
      <c r="D89" t="s">
        <v>3299</v>
      </c>
      <c r="E89" t="s">
        <v>3282</v>
      </c>
      <c r="F89" t="str">
        <f t="shared" si="1"/>
        <v>A</v>
      </c>
    </row>
    <row r="90" spans="1:6" x14ac:dyDescent="0.25">
      <c r="A90" t="str">
        <f>VLOOKUP(B90, names!A$3:B$2402, 2,)</f>
        <v>Monarch National Insurance Co.</v>
      </c>
      <c r="B90" t="s">
        <v>150</v>
      </c>
      <c r="C90">
        <v>15715</v>
      </c>
      <c r="D90" t="s">
        <v>3343</v>
      </c>
      <c r="E90" t="s">
        <v>3282</v>
      </c>
      <c r="F90" t="str">
        <f t="shared" si="1"/>
        <v>A</v>
      </c>
    </row>
    <row r="91" spans="1:6" x14ac:dyDescent="0.25">
      <c r="A91">
        <f>VLOOKUP(B91, names!A$3:B$2402, 2,)</f>
        <v>0</v>
      </c>
      <c r="B91" t="s">
        <v>3344</v>
      </c>
      <c r="C91">
        <v>13331</v>
      </c>
      <c r="D91" t="s">
        <v>3345</v>
      </c>
      <c r="E91" t="s">
        <v>3284</v>
      </c>
      <c r="F91" t="str">
        <f t="shared" si="1"/>
        <v>A"</v>
      </c>
    </row>
    <row r="92" spans="1:6" x14ac:dyDescent="0.25">
      <c r="A92" t="str">
        <f>VLOOKUP(B92, names!A$3:B$2402, 2,)</f>
        <v>Mount Beacon Insurance Co.</v>
      </c>
      <c r="B92" t="s">
        <v>69</v>
      </c>
      <c r="C92">
        <v>15592</v>
      </c>
      <c r="D92" t="s">
        <v>3281</v>
      </c>
      <c r="E92" t="s">
        <v>3282</v>
      </c>
      <c r="F92" t="str">
        <f t="shared" si="1"/>
        <v>A</v>
      </c>
    </row>
    <row r="93" spans="1:6" x14ac:dyDescent="0.25">
      <c r="A93">
        <f>VLOOKUP(B93, names!A$3:B$2402, 2,)</f>
        <v>0</v>
      </c>
      <c r="B93" t="s">
        <v>3346</v>
      </c>
      <c r="C93">
        <v>11806</v>
      </c>
      <c r="D93" t="s">
        <v>3281</v>
      </c>
      <c r="E93" t="s">
        <v>3282</v>
      </c>
      <c r="F93" t="str">
        <f t="shared" si="1"/>
        <v>A</v>
      </c>
    </row>
    <row r="94" spans="1:6" x14ac:dyDescent="0.25">
      <c r="A94">
        <f>VLOOKUP(B94, names!A$3:B$2402, 2,)</f>
        <v>0</v>
      </c>
      <c r="B94" t="s">
        <v>1483</v>
      </c>
      <c r="C94">
        <v>11991</v>
      </c>
      <c r="D94" t="s">
        <v>3283</v>
      </c>
      <c r="E94" t="s">
        <v>3284</v>
      </c>
      <c r="F94" t="str">
        <f t="shared" si="1"/>
        <v>A"</v>
      </c>
    </row>
    <row r="95" spans="1:6" x14ac:dyDescent="0.25">
      <c r="A95">
        <f>VLOOKUP(B95, names!A$3:B$2402, 2,)</f>
        <v>0</v>
      </c>
      <c r="B95" t="s">
        <v>3347</v>
      </c>
      <c r="C95">
        <v>36072</v>
      </c>
      <c r="D95" t="s">
        <v>3281</v>
      </c>
      <c r="E95" t="s">
        <v>3282</v>
      </c>
      <c r="F95" t="str">
        <f t="shared" si="1"/>
        <v>A</v>
      </c>
    </row>
    <row r="96" spans="1:6" x14ac:dyDescent="0.25">
      <c r="A96">
        <f>VLOOKUP(B96, names!A$3:B$2402, 2,)</f>
        <v>0</v>
      </c>
      <c r="B96" t="s">
        <v>3348</v>
      </c>
      <c r="C96">
        <v>50377</v>
      </c>
      <c r="D96" t="s">
        <v>3341</v>
      </c>
      <c r="E96" t="s">
        <v>3284</v>
      </c>
      <c r="F96" t="str">
        <f t="shared" si="1"/>
        <v>A"</v>
      </c>
    </row>
    <row r="97" spans="1:6" x14ac:dyDescent="0.25">
      <c r="A97">
        <f>VLOOKUP(B97, names!A$3:B$2402, 2,)</f>
        <v>0</v>
      </c>
      <c r="B97" t="s">
        <v>1504</v>
      </c>
      <c r="C97">
        <v>12114</v>
      </c>
      <c r="D97" t="s">
        <v>3349</v>
      </c>
      <c r="E97" t="s">
        <v>3282</v>
      </c>
      <c r="F97" t="str">
        <f t="shared" si="1"/>
        <v>A</v>
      </c>
    </row>
    <row r="98" spans="1:6" x14ac:dyDescent="0.25">
      <c r="A98">
        <f>VLOOKUP(B98, names!A$3:B$2402, 2,)</f>
        <v>0</v>
      </c>
      <c r="B98" t="s">
        <v>3350</v>
      </c>
      <c r="C98">
        <v>51020</v>
      </c>
      <c r="D98" t="s">
        <v>3313</v>
      </c>
      <c r="E98" t="s">
        <v>3290</v>
      </c>
      <c r="F98" t="str">
        <f t="shared" si="1"/>
        <v>A'</v>
      </c>
    </row>
    <row r="99" spans="1:6" x14ac:dyDescent="0.25">
      <c r="A99">
        <f>VLOOKUP(B99, names!A$3:B$2402, 2,)</f>
        <v>0</v>
      </c>
      <c r="B99" t="s">
        <v>1511</v>
      </c>
      <c r="C99">
        <v>26093</v>
      </c>
      <c r="D99" t="s">
        <v>3283</v>
      </c>
      <c r="E99" t="s">
        <v>3284</v>
      </c>
      <c r="F99" t="str">
        <f t="shared" si="1"/>
        <v>A"</v>
      </c>
    </row>
    <row r="100" spans="1:6" x14ac:dyDescent="0.25">
      <c r="A100">
        <f>VLOOKUP(B100, names!A$3:B$2402, 2,)</f>
        <v>0</v>
      </c>
      <c r="B100" t="s">
        <v>1512</v>
      </c>
      <c r="C100">
        <v>28223</v>
      </c>
      <c r="D100" t="s">
        <v>3283</v>
      </c>
      <c r="E100" t="s">
        <v>3284</v>
      </c>
      <c r="F100" t="str">
        <f t="shared" si="1"/>
        <v>A"</v>
      </c>
    </row>
    <row r="101" spans="1:6" x14ac:dyDescent="0.25">
      <c r="A101">
        <f>VLOOKUP(B101, names!A$3:B$2402, 2,)</f>
        <v>0</v>
      </c>
      <c r="B101" t="s">
        <v>1513</v>
      </c>
      <c r="C101">
        <v>10723</v>
      </c>
      <c r="D101" t="s">
        <v>3283</v>
      </c>
      <c r="E101" t="s">
        <v>3284</v>
      </c>
      <c r="F101" t="str">
        <f t="shared" si="1"/>
        <v>A"</v>
      </c>
    </row>
    <row r="102" spans="1:6" x14ac:dyDescent="0.25">
      <c r="A102">
        <f>VLOOKUP(B102, names!A$3:B$2402, 2,)</f>
        <v>0</v>
      </c>
      <c r="B102" t="s">
        <v>1514</v>
      </c>
      <c r="C102">
        <v>23760</v>
      </c>
      <c r="D102" t="s">
        <v>3283</v>
      </c>
      <c r="E102" t="s">
        <v>3284</v>
      </c>
      <c r="F102" t="str">
        <f t="shared" si="1"/>
        <v>A"</v>
      </c>
    </row>
    <row r="103" spans="1:6" x14ac:dyDescent="0.25">
      <c r="A103">
        <f>VLOOKUP(B103, names!A$3:B$2402, 2,)</f>
        <v>0</v>
      </c>
      <c r="B103" t="s">
        <v>1515</v>
      </c>
      <c r="C103">
        <v>25453</v>
      </c>
      <c r="D103" t="s">
        <v>3283</v>
      </c>
      <c r="E103" t="s">
        <v>3284</v>
      </c>
      <c r="F103" t="str">
        <f t="shared" si="1"/>
        <v>A"</v>
      </c>
    </row>
    <row r="104" spans="1:6" x14ac:dyDescent="0.25">
      <c r="A104" t="str">
        <f>VLOOKUP(B104, names!A$3:B$2402, 2,)</f>
        <v>Nationwide Insurance Co. Of Florida</v>
      </c>
      <c r="B104" t="s">
        <v>80</v>
      </c>
      <c r="C104">
        <v>10948</v>
      </c>
      <c r="D104" t="s">
        <v>3283</v>
      </c>
      <c r="E104" t="s">
        <v>3282</v>
      </c>
      <c r="F104" t="str">
        <f t="shared" si="1"/>
        <v>A</v>
      </c>
    </row>
    <row r="105" spans="1:6" x14ac:dyDescent="0.25">
      <c r="A105">
        <f>VLOOKUP(B105, names!A$3:B$2402, 2,)</f>
        <v>0</v>
      </c>
      <c r="B105" t="s">
        <v>1516</v>
      </c>
      <c r="C105">
        <v>23779</v>
      </c>
      <c r="D105" t="s">
        <v>3283</v>
      </c>
      <c r="E105" t="s">
        <v>3284</v>
      </c>
      <c r="F105" t="str">
        <f t="shared" si="1"/>
        <v>A"</v>
      </c>
    </row>
    <row r="106" spans="1:6" x14ac:dyDescent="0.25">
      <c r="A106">
        <f>VLOOKUP(B106, names!A$3:B$2402, 2,)</f>
        <v>0</v>
      </c>
      <c r="B106" t="s">
        <v>1517</v>
      </c>
      <c r="C106">
        <v>23787</v>
      </c>
      <c r="D106" t="s">
        <v>3283</v>
      </c>
      <c r="E106" t="s">
        <v>3284</v>
      </c>
      <c r="F106" t="str">
        <f t="shared" si="1"/>
        <v>A"</v>
      </c>
    </row>
    <row r="107" spans="1:6" x14ac:dyDescent="0.25">
      <c r="A107">
        <f>VLOOKUP(B107, names!A$3:B$2402, 2,)</f>
        <v>0</v>
      </c>
      <c r="B107" t="s">
        <v>3351</v>
      </c>
      <c r="C107">
        <v>37877</v>
      </c>
      <c r="D107" t="s">
        <v>3283</v>
      </c>
      <c r="E107" t="s">
        <v>3284</v>
      </c>
      <c r="F107" t="str">
        <f t="shared" si="1"/>
        <v>A"</v>
      </c>
    </row>
    <row r="108" spans="1:6" x14ac:dyDescent="0.25">
      <c r="A108">
        <f>VLOOKUP(B108, names!A$3:B$2402, 2,)</f>
        <v>0</v>
      </c>
      <c r="B108" t="s">
        <v>1537</v>
      </c>
      <c r="C108">
        <v>13012</v>
      </c>
      <c r="D108" t="s">
        <v>3281</v>
      </c>
      <c r="E108" t="s">
        <v>3282</v>
      </c>
      <c r="F108" t="str">
        <f t="shared" si="1"/>
        <v>A</v>
      </c>
    </row>
    <row r="109" spans="1:6" x14ac:dyDescent="0.25">
      <c r="A109">
        <f>VLOOKUP(B109, names!A$3:B$2402, 2,)</f>
        <v>0</v>
      </c>
      <c r="B109" t="s">
        <v>3352</v>
      </c>
      <c r="C109">
        <v>50130</v>
      </c>
      <c r="D109" t="s">
        <v>3281</v>
      </c>
      <c r="E109" t="s">
        <v>3290</v>
      </c>
      <c r="F109" t="str">
        <f t="shared" si="1"/>
        <v>A'</v>
      </c>
    </row>
    <row r="110" spans="1:6" x14ac:dyDescent="0.25">
      <c r="A110">
        <f>VLOOKUP(B110, names!A$3:B$2402, 2,)</f>
        <v>0</v>
      </c>
      <c r="B110" t="s">
        <v>3353</v>
      </c>
      <c r="C110">
        <v>13167</v>
      </c>
      <c r="D110" t="s">
        <v>3287</v>
      </c>
      <c r="E110" t="s">
        <v>3284</v>
      </c>
      <c r="F110" t="str">
        <f t="shared" si="1"/>
        <v>A"</v>
      </c>
    </row>
    <row r="111" spans="1:6" x14ac:dyDescent="0.25">
      <c r="A111">
        <f>VLOOKUP(B111, names!A$3:B$2402, 2,)</f>
        <v>0</v>
      </c>
      <c r="B111" t="s">
        <v>3354</v>
      </c>
      <c r="C111">
        <v>36455</v>
      </c>
      <c r="D111" t="s">
        <v>3287</v>
      </c>
      <c r="E111" t="s">
        <v>3284</v>
      </c>
      <c r="F111" t="str">
        <f t="shared" si="1"/>
        <v>A"</v>
      </c>
    </row>
    <row r="112" spans="1:6" x14ac:dyDescent="0.25">
      <c r="A112">
        <f>VLOOKUP(B112, names!A$3:B$2402, 2,)</f>
        <v>0</v>
      </c>
      <c r="B112" t="s">
        <v>1556</v>
      </c>
      <c r="C112">
        <v>12360</v>
      </c>
      <c r="D112" t="s">
        <v>3336</v>
      </c>
      <c r="E112" t="s">
        <v>3290</v>
      </c>
      <c r="F112" t="str">
        <f t="shared" si="1"/>
        <v>A'</v>
      </c>
    </row>
    <row r="113" spans="1:6" x14ac:dyDescent="0.25">
      <c r="A113">
        <f>VLOOKUP(B113, names!A$3:B$2402, 2,)</f>
        <v>0</v>
      </c>
      <c r="B113" t="s">
        <v>1565</v>
      </c>
      <c r="C113">
        <v>26565</v>
      </c>
      <c r="D113" t="s">
        <v>3281</v>
      </c>
      <c r="E113" t="s">
        <v>3284</v>
      </c>
      <c r="F113" t="str">
        <f t="shared" si="1"/>
        <v>A"</v>
      </c>
    </row>
    <row r="114" spans="1:6" x14ac:dyDescent="0.25">
      <c r="A114">
        <f>VLOOKUP(B114, names!A$3:B$2402, 2,)</f>
        <v>0</v>
      </c>
      <c r="B114" t="s">
        <v>3355</v>
      </c>
      <c r="C114">
        <v>50520</v>
      </c>
      <c r="D114" t="s">
        <v>3293</v>
      </c>
      <c r="E114" t="s">
        <v>3284</v>
      </c>
      <c r="F114" t="str">
        <f t="shared" si="1"/>
        <v>A"</v>
      </c>
    </row>
    <row r="115" spans="1:6" x14ac:dyDescent="0.25">
      <c r="A115">
        <f>VLOOKUP(B115, names!A$3:B$2402, 2,)</f>
        <v>0</v>
      </c>
      <c r="B115" t="s">
        <v>1577</v>
      </c>
      <c r="C115">
        <v>37060</v>
      </c>
      <c r="D115" t="s">
        <v>3356</v>
      </c>
      <c r="E115" t="s">
        <v>3290</v>
      </c>
      <c r="F115" t="str">
        <f t="shared" si="1"/>
        <v>A'</v>
      </c>
    </row>
    <row r="116" spans="1:6" x14ac:dyDescent="0.25">
      <c r="A116" t="str">
        <f>VLOOKUP(B116, names!A$3:B$2402, 2,)</f>
        <v>Olympus Insurance Co.</v>
      </c>
      <c r="B116" t="s">
        <v>52</v>
      </c>
      <c r="C116">
        <v>12954</v>
      </c>
      <c r="D116" t="s">
        <v>3281</v>
      </c>
      <c r="E116" t="s">
        <v>3282</v>
      </c>
      <c r="F116" t="str">
        <f t="shared" si="1"/>
        <v>A</v>
      </c>
    </row>
    <row r="117" spans="1:6" x14ac:dyDescent="0.25">
      <c r="A117" t="str">
        <f>VLOOKUP(B117, names!A$3:B$2402, 2,)</f>
        <v>Omega Insurance Co.</v>
      </c>
      <c r="B117" t="s">
        <v>72</v>
      </c>
      <c r="C117">
        <v>38644</v>
      </c>
      <c r="D117" t="s">
        <v>3357</v>
      </c>
      <c r="E117" t="s">
        <v>3282</v>
      </c>
      <c r="F117" t="str">
        <f t="shared" si="1"/>
        <v>A</v>
      </c>
    </row>
    <row r="118" spans="1:6" x14ac:dyDescent="0.25">
      <c r="A118">
        <f>VLOOKUP(B118, names!A$3:B$2402, 2,)</f>
        <v>0</v>
      </c>
      <c r="B118" t="s">
        <v>3358</v>
      </c>
      <c r="C118">
        <v>11973</v>
      </c>
      <c r="D118" t="s">
        <v>3281</v>
      </c>
      <c r="E118" t="s">
        <v>3282</v>
      </c>
      <c r="F118" t="str">
        <f t="shared" si="1"/>
        <v>A</v>
      </c>
    </row>
    <row r="119" spans="1:6" x14ac:dyDescent="0.25">
      <c r="A119">
        <f>VLOOKUP(B119, names!A$3:B$2402, 2,)</f>
        <v>0</v>
      </c>
      <c r="B119" t="s">
        <v>1618</v>
      </c>
      <c r="C119">
        <v>14974</v>
      </c>
      <c r="D119" t="s">
        <v>3359</v>
      </c>
      <c r="E119" t="s">
        <v>3284</v>
      </c>
      <c r="F119" t="str">
        <f t="shared" si="1"/>
        <v>A"</v>
      </c>
    </row>
    <row r="120" spans="1:6" x14ac:dyDescent="0.25">
      <c r="A120" t="str">
        <f>VLOOKUP(B120, names!A$3:B$2402, 2,)</f>
        <v>People's Trust Insurance Co.</v>
      </c>
      <c r="B120" t="s">
        <v>44</v>
      </c>
      <c r="C120">
        <v>13125</v>
      </c>
      <c r="D120" t="s">
        <v>3281</v>
      </c>
      <c r="E120" t="s">
        <v>3282</v>
      </c>
      <c r="F120" t="str">
        <f t="shared" si="1"/>
        <v>A</v>
      </c>
    </row>
    <row r="121" spans="1:6" x14ac:dyDescent="0.25">
      <c r="A121">
        <f>VLOOKUP(B121, names!A$3:B$2402, 2,)</f>
        <v>0</v>
      </c>
      <c r="B121" t="s">
        <v>3360</v>
      </c>
      <c r="C121">
        <v>11809</v>
      </c>
      <c r="D121" t="s">
        <v>3281</v>
      </c>
      <c r="E121" t="s">
        <v>3282</v>
      </c>
      <c r="F121" t="str">
        <f t="shared" si="1"/>
        <v>A</v>
      </c>
    </row>
    <row r="122" spans="1:6" x14ac:dyDescent="0.25">
      <c r="A122">
        <f>VLOOKUP(B122, names!A$3:B$2402, 2,)</f>
        <v>0</v>
      </c>
      <c r="B122" t="s">
        <v>3361</v>
      </c>
      <c r="C122">
        <v>50026</v>
      </c>
      <c r="D122" t="s">
        <v>3281</v>
      </c>
      <c r="E122" t="s">
        <v>3282</v>
      </c>
      <c r="F122" t="str">
        <f t="shared" si="1"/>
        <v>A</v>
      </c>
    </row>
    <row r="123" spans="1:6" x14ac:dyDescent="0.25">
      <c r="A123" t="str">
        <f>VLOOKUP(B123, names!A$3:B$2402, 2,)</f>
        <v>Prepared Insurance Co.</v>
      </c>
      <c r="B123" t="s">
        <v>82</v>
      </c>
      <c r="C123">
        <v>13687</v>
      </c>
      <c r="D123" t="s">
        <v>3281</v>
      </c>
      <c r="E123" t="s">
        <v>3282</v>
      </c>
      <c r="F123" t="str">
        <f t="shared" si="1"/>
        <v>A</v>
      </c>
    </row>
    <row r="124" spans="1:6" x14ac:dyDescent="0.25">
      <c r="A124">
        <f>VLOOKUP(B124, names!A$3:B$2402, 2,)</f>
        <v>0</v>
      </c>
      <c r="B124" t="s">
        <v>3362</v>
      </c>
      <c r="C124">
        <v>61700</v>
      </c>
      <c r="D124" t="s">
        <v>3363</v>
      </c>
      <c r="E124" t="s">
        <v>3282</v>
      </c>
      <c r="F124" t="str">
        <f t="shared" si="1"/>
        <v>A</v>
      </c>
    </row>
    <row r="125" spans="1:6" x14ac:dyDescent="0.25">
      <c r="A125">
        <f>VLOOKUP(B125, names!A$3:B$2402, 2,)</f>
        <v>0</v>
      </c>
      <c r="B125" t="s">
        <v>3364</v>
      </c>
      <c r="C125">
        <v>34509</v>
      </c>
      <c r="D125" t="s">
        <v>3281</v>
      </c>
      <c r="E125" t="s">
        <v>3365</v>
      </c>
      <c r="F125" t="str">
        <f t="shared" si="1"/>
        <v>S</v>
      </c>
    </row>
    <row r="126" spans="1:6" x14ac:dyDescent="0.25">
      <c r="A126" t="str">
        <f>VLOOKUP(B126, names!A$3:B$2402, 2,)</f>
        <v>Safe Harbor Insurance Co.</v>
      </c>
      <c r="B126" t="s">
        <v>57</v>
      </c>
      <c r="C126">
        <v>12563</v>
      </c>
      <c r="D126" t="s">
        <v>3336</v>
      </c>
      <c r="E126" t="s">
        <v>3290</v>
      </c>
      <c r="F126" t="str">
        <f t="shared" si="1"/>
        <v>A'</v>
      </c>
    </row>
    <row r="127" spans="1:6" x14ac:dyDescent="0.25">
      <c r="A127" t="str">
        <f>VLOOKUP(B127, names!A$3:B$2402, 2,)</f>
        <v>Safepoint Insurance Co.</v>
      </c>
      <c r="B127" t="s">
        <v>71</v>
      </c>
      <c r="C127">
        <v>15341</v>
      </c>
      <c r="D127" t="s">
        <v>3281</v>
      </c>
      <c r="E127" t="s">
        <v>3282</v>
      </c>
      <c r="F127" t="str">
        <f t="shared" si="1"/>
        <v>A</v>
      </c>
    </row>
    <row r="128" spans="1:6" x14ac:dyDescent="0.25">
      <c r="A128" t="str">
        <f>VLOOKUP(B128, names!A$3:B$2402, 2,)</f>
        <v>Sawgrass Mutual Insurance Co.</v>
      </c>
      <c r="B128" t="s">
        <v>85</v>
      </c>
      <c r="C128">
        <v>13619</v>
      </c>
      <c r="D128" t="s">
        <v>3281</v>
      </c>
      <c r="E128" t="s">
        <v>3282</v>
      </c>
      <c r="F128" t="str">
        <f t="shared" si="1"/>
        <v>A</v>
      </c>
    </row>
    <row r="129" spans="1:6" x14ac:dyDescent="0.25">
      <c r="A129">
        <f>VLOOKUP(B129, names!A$3:B$2402, 2,)</f>
        <v>0</v>
      </c>
      <c r="B129" t="s">
        <v>1758</v>
      </c>
      <c r="C129">
        <v>15580</v>
      </c>
      <c r="D129" t="s">
        <v>3283</v>
      </c>
      <c r="E129" t="s">
        <v>3284</v>
      </c>
      <c r="F129" t="str">
        <f t="shared" si="1"/>
        <v>A"</v>
      </c>
    </row>
    <row r="130" spans="1:6" x14ac:dyDescent="0.25">
      <c r="A130">
        <f>VLOOKUP(B130, names!A$3:B$2402, 2,)</f>
        <v>0</v>
      </c>
      <c r="B130" t="s">
        <v>3366</v>
      </c>
      <c r="C130">
        <v>41297</v>
      </c>
      <c r="D130" t="s">
        <v>3283</v>
      </c>
      <c r="E130" t="s">
        <v>3284</v>
      </c>
      <c r="F130" t="str">
        <f t="shared" si="1"/>
        <v>A"</v>
      </c>
    </row>
    <row r="131" spans="1:6" x14ac:dyDescent="0.25">
      <c r="A131" t="str">
        <f>VLOOKUP(B131, names!A$3:B$2402, 2,)</f>
        <v>Security First Insurance Co.</v>
      </c>
      <c r="B131" t="s">
        <v>35</v>
      </c>
      <c r="C131">
        <v>10117</v>
      </c>
      <c r="D131" t="s">
        <v>3281</v>
      </c>
      <c r="E131" t="s">
        <v>3282</v>
      </c>
      <c r="F131" t="str">
        <f t="shared" si="1"/>
        <v>A</v>
      </c>
    </row>
    <row r="132" spans="1:6" x14ac:dyDescent="0.25">
      <c r="A132">
        <f>VLOOKUP(B132, names!A$3:B$2402, 2,)</f>
        <v>0</v>
      </c>
      <c r="B132" t="s">
        <v>1792</v>
      </c>
      <c r="C132">
        <v>11347</v>
      </c>
      <c r="D132" t="s">
        <v>3367</v>
      </c>
      <c r="E132" t="s">
        <v>3282</v>
      </c>
      <c r="F132" t="str">
        <f t="shared" ref="F132:F160" si="2">SUBSTITUTE(E132, "FSR - ", "")</f>
        <v>A</v>
      </c>
    </row>
    <row r="133" spans="1:6" x14ac:dyDescent="0.25">
      <c r="A133" t="str">
        <f>VLOOKUP(B133, names!A$3:B$2402, 2,)</f>
        <v>Southern Fidelity Insurance Co.</v>
      </c>
      <c r="B133" t="s">
        <v>58</v>
      </c>
      <c r="C133">
        <v>10136</v>
      </c>
      <c r="D133" t="s">
        <v>3281</v>
      </c>
      <c r="E133" t="s">
        <v>3282</v>
      </c>
      <c r="F133" t="str">
        <f t="shared" si="2"/>
        <v>A</v>
      </c>
    </row>
    <row r="134" spans="1:6" x14ac:dyDescent="0.25">
      <c r="A134" t="str">
        <f>VLOOKUP(B134, names!A$3:B$2402, 2,)</f>
        <v>Southern Fidelity Property &amp; Casualty</v>
      </c>
      <c r="B134" t="s">
        <v>62</v>
      </c>
      <c r="C134">
        <v>14166</v>
      </c>
      <c r="D134" t="s">
        <v>3281</v>
      </c>
      <c r="E134" t="s">
        <v>3282</v>
      </c>
      <c r="F134" t="str">
        <f t="shared" si="2"/>
        <v>A</v>
      </c>
    </row>
    <row r="135" spans="1:6" x14ac:dyDescent="0.25">
      <c r="A135" t="str">
        <f>VLOOKUP(B135, names!A$3:B$2402, 2,)</f>
        <v>Southern Oak Insurance Co.</v>
      </c>
      <c r="B135" t="s">
        <v>65</v>
      </c>
      <c r="C135">
        <v>12247</v>
      </c>
      <c r="D135" t="s">
        <v>3281</v>
      </c>
      <c r="E135" t="s">
        <v>3282</v>
      </c>
      <c r="F135" t="str">
        <f t="shared" si="2"/>
        <v>A</v>
      </c>
    </row>
    <row r="136" spans="1:6" x14ac:dyDescent="0.25">
      <c r="A136">
        <f>VLOOKUP(B136, names!A$3:B$2402, 2,)</f>
        <v>0</v>
      </c>
      <c r="B136" t="s">
        <v>3368</v>
      </c>
      <c r="C136">
        <v>10754</v>
      </c>
      <c r="D136" t="s">
        <v>3281</v>
      </c>
      <c r="E136" t="s">
        <v>3282</v>
      </c>
      <c r="F136" t="str">
        <f t="shared" si="2"/>
        <v>A</v>
      </c>
    </row>
    <row r="137" spans="1:6" x14ac:dyDescent="0.25">
      <c r="A137" t="str">
        <f>VLOOKUP(B137, names!A$3:B$2402, 2,)</f>
        <v>St. Johns Insurance Co.</v>
      </c>
      <c r="B137" t="s">
        <v>3369</v>
      </c>
      <c r="C137">
        <v>11844</v>
      </c>
      <c r="D137" t="s">
        <v>3281</v>
      </c>
      <c r="E137" t="s">
        <v>3282</v>
      </c>
      <c r="F137" t="str">
        <f t="shared" si="2"/>
        <v>A</v>
      </c>
    </row>
    <row r="138" spans="1:6" x14ac:dyDescent="0.25">
      <c r="A138">
        <f>VLOOKUP(B138, names!A$3:B$2402, 2,)</f>
        <v>0</v>
      </c>
      <c r="B138" t="s">
        <v>3370</v>
      </c>
      <c r="C138">
        <v>50121</v>
      </c>
      <c r="D138" t="s">
        <v>3371</v>
      </c>
      <c r="E138" t="s">
        <v>3284</v>
      </c>
      <c r="F138" t="str">
        <f t="shared" si="2"/>
        <v>A"</v>
      </c>
    </row>
    <row r="139" spans="1:6" x14ac:dyDescent="0.25">
      <c r="A139">
        <f>VLOOKUP(B139, names!A$3:B$2402, 2,)</f>
        <v>0</v>
      </c>
      <c r="B139" t="s">
        <v>1872</v>
      </c>
      <c r="C139">
        <v>13242</v>
      </c>
      <c r="D139" t="s">
        <v>3283</v>
      </c>
      <c r="E139" t="s">
        <v>3284</v>
      </c>
      <c r="F139" t="str">
        <f t="shared" si="2"/>
        <v>A"</v>
      </c>
    </row>
    <row r="140" spans="1:6" x14ac:dyDescent="0.25">
      <c r="A140">
        <f>VLOOKUP(B140, names!A$3:B$2402, 2,)</f>
        <v>0</v>
      </c>
      <c r="B140" t="s">
        <v>1873</v>
      </c>
      <c r="C140">
        <v>36269</v>
      </c>
      <c r="D140" t="s">
        <v>3283</v>
      </c>
      <c r="E140" t="s">
        <v>3284</v>
      </c>
      <c r="F140" t="str">
        <f t="shared" si="2"/>
        <v>A"</v>
      </c>
    </row>
    <row r="141" spans="1:6" x14ac:dyDescent="0.25">
      <c r="A141">
        <f>VLOOKUP(B141, names!A$3:B$2402, 2,)</f>
        <v>0</v>
      </c>
      <c r="B141" t="s">
        <v>3372</v>
      </c>
      <c r="C141">
        <v>50016</v>
      </c>
      <c r="D141" t="s">
        <v>3281</v>
      </c>
      <c r="E141" t="s">
        <v>3290</v>
      </c>
      <c r="F141" t="str">
        <f t="shared" si="2"/>
        <v>A'</v>
      </c>
    </row>
    <row r="142" spans="1:6" x14ac:dyDescent="0.25">
      <c r="A142">
        <f>VLOOKUP(B142, names!A$3:B$2402, 2,)</f>
        <v>0</v>
      </c>
      <c r="B142" t="s">
        <v>3373</v>
      </c>
      <c r="C142">
        <v>18031</v>
      </c>
      <c r="D142" t="s">
        <v>3374</v>
      </c>
      <c r="E142" t="s">
        <v>3290</v>
      </c>
      <c r="F142" t="str">
        <f t="shared" si="2"/>
        <v>A'</v>
      </c>
    </row>
    <row r="143" spans="1:6" x14ac:dyDescent="0.25">
      <c r="A143" t="str">
        <f>VLOOKUP(B143, names!A$3:B$2402, 2,)</f>
        <v xml:space="preserve">Tower Hill Preferred Insurance Co. </v>
      </c>
      <c r="B143" t="s">
        <v>1881</v>
      </c>
      <c r="C143">
        <v>29050</v>
      </c>
      <c r="D143" t="s">
        <v>3357</v>
      </c>
      <c r="E143" t="s">
        <v>3282</v>
      </c>
      <c r="F143" t="str">
        <f t="shared" si="2"/>
        <v>A</v>
      </c>
    </row>
    <row r="144" spans="1:6" x14ac:dyDescent="0.25">
      <c r="A144" t="str">
        <f>VLOOKUP(B144, names!A$3:B$2402, 2,)</f>
        <v>Tower Hill Prime Insurance Co.</v>
      </c>
      <c r="B144" t="s">
        <v>43</v>
      </c>
      <c r="C144">
        <v>11027</v>
      </c>
      <c r="D144" t="s">
        <v>3357</v>
      </c>
      <c r="E144" t="s">
        <v>3282</v>
      </c>
      <c r="F144" t="str">
        <f t="shared" si="2"/>
        <v>A</v>
      </c>
    </row>
    <row r="145" spans="1:6" x14ac:dyDescent="0.25">
      <c r="A145" t="str">
        <f>VLOOKUP(B145, names!A$3:B$2402, 2,)</f>
        <v>Tower Hill Select Insurance Co.</v>
      </c>
      <c r="B145" t="s">
        <v>63</v>
      </c>
      <c r="C145">
        <v>12011</v>
      </c>
      <c r="D145" t="s">
        <v>3357</v>
      </c>
      <c r="E145" t="s">
        <v>3282</v>
      </c>
      <c r="F145" t="str">
        <f t="shared" si="2"/>
        <v>A</v>
      </c>
    </row>
    <row r="146" spans="1:6" x14ac:dyDescent="0.25">
      <c r="A146" t="str">
        <f>VLOOKUP(B146, names!A$3:B$2402, 2,)</f>
        <v>Tower Hill Signature Insurance Co.</v>
      </c>
      <c r="B146" t="s">
        <v>51</v>
      </c>
      <c r="C146">
        <v>12538</v>
      </c>
      <c r="D146" t="s">
        <v>3357</v>
      </c>
      <c r="E146" t="s">
        <v>3282</v>
      </c>
      <c r="F146" t="str">
        <f t="shared" si="2"/>
        <v>A</v>
      </c>
    </row>
    <row r="147" spans="1:6" x14ac:dyDescent="0.25">
      <c r="A147" t="str">
        <f>VLOOKUP(B147, names!A$3:B$2402, 2,)</f>
        <v>United Property &amp; Casualty Insurance Co.</v>
      </c>
      <c r="B147" t="s">
        <v>39</v>
      </c>
      <c r="C147">
        <v>10969</v>
      </c>
      <c r="D147" t="s">
        <v>3375</v>
      </c>
      <c r="E147" t="s">
        <v>3282</v>
      </c>
      <c r="F147" t="str">
        <f t="shared" si="2"/>
        <v>A</v>
      </c>
    </row>
    <row r="148" spans="1:6" x14ac:dyDescent="0.25">
      <c r="A148" t="str">
        <f>VLOOKUP(B148, names!A$3:B$2402, 2,)</f>
        <v>Universal Insurance Co. Of North America</v>
      </c>
      <c r="B148" t="s">
        <v>70</v>
      </c>
      <c r="C148">
        <v>11986</v>
      </c>
      <c r="D148" t="s">
        <v>3376</v>
      </c>
      <c r="E148" t="s">
        <v>3282</v>
      </c>
      <c r="F148" t="str">
        <f t="shared" si="2"/>
        <v>A</v>
      </c>
    </row>
    <row r="149" spans="1:6" x14ac:dyDescent="0.25">
      <c r="A149" t="str">
        <f>VLOOKUP(B149, names!A$3:B$2402, 2,)</f>
        <v>Universal Property &amp; Casualty Insurance Co.</v>
      </c>
      <c r="B149" t="s">
        <v>34</v>
      </c>
      <c r="C149">
        <v>10861</v>
      </c>
      <c r="D149" t="s">
        <v>3295</v>
      </c>
      <c r="E149" t="s">
        <v>3282</v>
      </c>
      <c r="F149" t="str">
        <f t="shared" si="2"/>
        <v>A</v>
      </c>
    </row>
    <row r="150" spans="1:6" x14ac:dyDescent="0.25">
      <c r="A150">
        <f>VLOOKUP(B150, names!A$3:B$2402, 2,)</f>
        <v>0</v>
      </c>
      <c r="B150" t="s">
        <v>1971</v>
      </c>
      <c r="C150">
        <v>10644</v>
      </c>
      <c r="D150" t="s">
        <v>3283</v>
      </c>
      <c r="E150" t="s">
        <v>3284</v>
      </c>
      <c r="F150" t="str">
        <f t="shared" si="2"/>
        <v>A"</v>
      </c>
    </row>
    <row r="151" spans="1:6" x14ac:dyDescent="0.25">
      <c r="A151">
        <f>VLOOKUP(B151, names!A$3:B$2402, 2,)</f>
        <v>0</v>
      </c>
      <c r="B151" t="s">
        <v>1972</v>
      </c>
      <c r="C151">
        <v>42889</v>
      </c>
      <c r="D151" t="s">
        <v>3283</v>
      </c>
      <c r="E151" t="s">
        <v>3284</v>
      </c>
      <c r="F151" t="str">
        <f t="shared" si="2"/>
        <v>A"</v>
      </c>
    </row>
    <row r="152" spans="1:6" x14ac:dyDescent="0.25">
      <c r="A152">
        <f>VLOOKUP(B152, names!A$3:B$2402, 2,)</f>
        <v>0</v>
      </c>
      <c r="B152" t="s">
        <v>1973</v>
      </c>
      <c r="C152">
        <v>10105</v>
      </c>
      <c r="D152" t="s">
        <v>3283</v>
      </c>
      <c r="E152" t="s">
        <v>3284</v>
      </c>
      <c r="F152" t="str">
        <f t="shared" si="2"/>
        <v>A"</v>
      </c>
    </row>
    <row r="153" spans="1:6" x14ac:dyDescent="0.25">
      <c r="A153">
        <f>VLOOKUP(B153, names!A$3:B$2402, 2,)</f>
        <v>0</v>
      </c>
      <c r="B153" t="s">
        <v>3377</v>
      </c>
      <c r="C153">
        <v>40827</v>
      </c>
      <c r="D153" t="s">
        <v>3378</v>
      </c>
      <c r="E153" t="s">
        <v>3290</v>
      </c>
      <c r="F153" t="str">
        <f t="shared" si="2"/>
        <v>A'</v>
      </c>
    </row>
    <row r="154" spans="1:6" x14ac:dyDescent="0.25">
      <c r="A154">
        <f>VLOOKUP(B154, names!A$3:B$2402, 2,)</f>
        <v>0</v>
      </c>
      <c r="B154" t="s">
        <v>1988</v>
      </c>
      <c r="C154">
        <v>22390</v>
      </c>
      <c r="D154" t="s">
        <v>3281</v>
      </c>
      <c r="E154" t="s">
        <v>3282</v>
      </c>
      <c r="F154" t="str">
        <f t="shared" si="2"/>
        <v>A</v>
      </c>
    </row>
    <row r="155" spans="1:6" x14ac:dyDescent="0.25">
      <c r="A155">
        <f>VLOOKUP(B155, names!A$3:B$2402, 2,)</f>
        <v>0</v>
      </c>
      <c r="B155" t="s">
        <v>3379</v>
      </c>
      <c r="C155">
        <v>50050</v>
      </c>
      <c r="D155" t="s">
        <v>3281</v>
      </c>
      <c r="E155" t="s">
        <v>3290</v>
      </c>
      <c r="F155" t="str">
        <f t="shared" si="2"/>
        <v>A'</v>
      </c>
    </row>
    <row r="156" spans="1:6" x14ac:dyDescent="0.25">
      <c r="A156">
        <f>VLOOKUP(B156, names!A$3:B$2402, 2,)</f>
        <v>0</v>
      </c>
      <c r="B156" t="s">
        <v>3380</v>
      </c>
      <c r="C156">
        <v>37150</v>
      </c>
      <c r="D156" t="s">
        <v>3283</v>
      </c>
      <c r="E156" t="s">
        <v>3284</v>
      </c>
      <c r="F156" t="str">
        <f t="shared" si="2"/>
        <v>A"</v>
      </c>
    </row>
    <row r="157" spans="1:6" x14ac:dyDescent="0.25">
      <c r="A157" t="str">
        <f>VLOOKUP(B157, names!A$3:B$2402, 2,)</f>
        <v>Weston Insurance Co.</v>
      </c>
      <c r="B157" t="s">
        <v>87</v>
      </c>
      <c r="C157">
        <v>14930</v>
      </c>
      <c r="D157" t="s">
        <v>3281</v>
      </c>
      <c r="E157" t="s">
        <v>3282</v>
      </c>
      <c r="F157" t="str">
        <f t="shared" si="2"/>
        <v>A</v>
      </c>
    </row>
    <row r="158" spans="1:6" x14ac:dyDescent="0.25">
      <c r="A158">
        <f>VLOOKUP(B158, names!A$3:B$2402, 2,)</f>
        <v>0</v>
      </c>
      <c r="B158" t="s">
        <v>3381</v>
      </c>
      <c r="C158">
        <v>51152</v>
      </c>
      <c r="D158" t="s">
        <v>3382</v>
      </c>
      <c r="E158" t="s">
        <v>3290</v>
      </c>
      <c r="F158" t="str">
        <f t="shared" si="2"/>
        <v>A'</v>
      </c>
    </row>
    <row r="159" spans="1:6" x14ac:dyDescent="0.25">
      <c r="A159">
        <f>VLOOKUP(B159, names!A$3:B$2402, 2,)</f>
        <v>0</v>
      </c>
      <c r="B159" t="s">
        <v>2004</v>
      </c>
      <c r="C159">
        <v>11932</v>
      </c>
      <c r="D159" t="s">
        <v>3291</v>
      </c>
      <c r="E159" t="s">
        <v>3282</v>
      </c>
      <c r="F159" t="str">
        <f t="shared" si="2"/>
        <v>A</v>
      </c>
    </row>
    <row r="160" spans="1:6" x14ac:dyDescent="0.25">
      <c r="A160">
        <f>VLOOKUP(B160, names!A$3:B$2402, 2,)</f>
        <v>0</v>
      </c>
      <c r="B160" t="s">
        <v>2011</v>
      </c>
      <c r="C160">
        <v>31232</v>
      </c>
      <c r="D160" t="s">
        <v>3281</v>
      </c>
      <c r="E160" t="s">
        <v>3282</v>
      </c>
      <c r="F160" t="str">
        <f t="shared" si="2"/>
        <v>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7"/>
  <sheetViews>
    <sheetView topLeftCell="A91" workbookViewId="0">
      <selection activeCell="L5" sqref="L5:L127"/>
    </sheetView>
  </sheetViews>
  <sheetFormatPr defaultRowHeight="15" x14ac:dyDescent="0.25"/>
  <cols>
    <col min="1" max="1" width="25.140625" customWidth="1"/>
    <col min="2" max="2" width="42.7109375" customWidth="1"/>
  </cols>
  <sheetData>
    <row r="1" spans="1:30" ht="18.75" x14ac:dyDescent="0.3">
      <c r="B1" s="4" t="s">
        <v>2477</v>
      </c>
      <c r="C1" s="4"/>
      <c r="D1" s="4"/>
      <c r="E1" s="4"/>
      <c r="F1" s="4"/>
      <c r="G1" s="4"/>
      <c r="H1" s="4"/>
      <c r="I1" s="4"/>
      <c r="J1" s="4"/>
      <c r="K1" s="4"/>
      <c r="L1" s="5" t="s">
        <v>2478</v>
      </c>
      <c r="M1" s="4"/>
      <c r="N1" s="6"/>
      <c r="O1" s="7"/>
      <c r="P1" s="6"/>
      <c r="Q1" s="7"/>
      <c r="R1" s="6"/>
      <c r="S1" s="6"/>
      <c r="T1" s="8"/>
      <c r="U1" s="8"/>
      <c r="V1" s="8"/>
      <c r="W1" s="9"/>
      <c r="X1" s="8"/>
      <c r="Y1" s="10"/>
      <c r="Z1" s="8"/>
      <c r="AA1" s="8"/>
      <c r="AB1" s="10"/>
      <c r="AC1" s="8"/>
      <c r="AD1" s="10"/>
    </row>
    <row r="2" spans="1:30" ht="15.75" x14ac:dyDescent="0.25">
      <c r="B2" s="11" t="s">
        <v>2479</v>
      </c>
      <c r="C2" s="11" t="s">
        <v>2480</v>
      </c>
      <c r="D2" s="11"/>
      <c r="E2" s="11"/>
      <c r="F2" s="11"/>
      <c r="G2" s="11"/>
      <c r="H2" s="11"/>
      <c r="I2" s="11"/>
      <c r="J2" s="11"/>
      <c r="K2" s="11"/>
      <c r="L2" s="5" t="s">
        <v>2481</v>
      </c>
      <c r="M2" s="11"/>
      <c r="N2" s="12"/>
      <c r="O2" s="13"/>
      <c r="P2" s="12"/>
      <c r="Q2" s="13"/>
      <c r="R2" s="12"/>
      <c r="S2" s="12"/>
      <c r="T2" s="8"/>
      <c r="U2" s="8"/>
      <c r="V2" s="8"/>
      <c r="W2" s="9"/>
      <c r="X2" s="8"/>
      <c r="Y2" s="10"/>
      <c r="Z2" s="8"/>
      <c r="AA2" s="8"/>
      <c r="AB2" s="10"/>
      <c r="AC2" s="8"/>
      <c r="AD2" s="10"/>
    </row>
    <row r="3" spans="1:30" x14ac:dyDescent="0.25">
      <c r="B3" s="14" t="s">
        <v>2482</v>
      </c>
      <c r="C3" s="14"/>
      <c r="D3" s="14"/>
      <c r="E3" s="14"/>
      <c r="F3" s="14"/>
      <c r="G3" s="14"/>
      <c r="H3" s="14"/>
      <c r="I3" s="14"/>
      <c r="J3" s="14"/>
      <c r="K3" s="14"/>
      <c r="L3" s="5"/>
      <c r="M3" s="14"/>
      <c r="N3" s="8"/>
      <c r="O3" s="10"/>
      <c r="P3" s="8"/>
      <c r="Q3" s="10"/>
      <c r="R3" s="8"/>
      <c r="S3" s="8"/>
      <c r="T3" s="8"/>
      <c r="U3" s="8"/>
      <c r="V3" s="8"/>
      <c r="W3" s="9"/>
      <c r="X3" s="8"/>
      <c r="Y3" s="10"/>
      <c r="Z3" s="8"/>
      <c r="AA3" s="8"/>
      <c r="AB3" s="10"/>
      <c r="AC3" s="8"/>
      <c r="AD3" s="10"/>
    </row>
    <row r="4" spans="1:30" ht="135" x14ac:dyDescent="0.25">
      <c r="B4" s="15" t="s">
        <v>2483</v>
      </c>
      <c r="C4" s="15" t="s">
        <v>2484</v>
      </c>
      <c r="D4" s="15" t="s">
        <v>2485</v>
      </c>
      <c r="E4" s="15" t="s">
        <v>2472</v>
      </c>
      <c r="F4" s="15" t="s">
        <v>2486</v>
      </c>
      <c r="G4" s="15" t="s">
        <v>2474</v>
      </c>
      <c r="H4" s="15" t="s">
        <v>2487</v>
      </c>
      <c r="I4" s="15" t="s">
        <v>2488</v>
      </c>
      <c r="J4" s="15" t="s">
        <v>2489</v>
      </c>
      <c r="K4" s="16" t="s">
        <v>2490</v>
      </c>
      <c r="L4" s="16" t="s">
        <v>2491</v>
      </c>
      <c r="M4" s="17" t="s">
        <v>2492</v>
      </c>
      <c r="N4" s="17" t="s">
        <v>2493</v>
      </c>
      <c r="O4" s="17" t="s">
        <v>2494</v>
      </c>
      <c r="P4" s="17" t="s">
        <v>2495</v>
      </c>
      <c r="Q4" s="18" t="s">
        <v>2496</v>
      </c>
      <c r="R4" s="16" t="s">
        <v>2497</v>
      </c>
      <c r="S4" s="16" t="s">
        <v>2498</v>
      </c>
      <c r="T4" s="16" t="s">
        <v>2499</v>
      </c>
      <c r="U4" s="16" t="s">
        <v>2500</v>
      </c>
      <c r="V4" s="16" t="s">
        <v>2501</v>
      </c>
      <c r="W4" s="16" t="s">
        <v>2502</v>
      </c>
      <c r="X4" s="16" t="s">
        <v>2503</v>
      </c>
      <c r="Y4" s="18" t="s">
        <v>2504</v>
      </c>
      <c r="Z4" s="16" t="s">
        <v>2505</v>
      </c>
      <c r="AA4" s="16" t="s">
        <v>2506</v>
      </c>
      <c r="AB4" s="18" t="s">
        <v>2507</v>
      </c>
      <c r="AC4" s="16" t="s">
        <v>2508</v>
      </c>
      <c r="AD4" s="18" t="s">
        <v>2509</v>
      </c>
    </row>
    <row r="5" spans="1:30" x14ac:dyDescent="0.25">
      <c r="A5" t="str">
        <f>VLOOKUP(B5,names!A$3:B$2402, 2,)</f>
        <v>Ace Insurance Co. Of The Midwest</v>
      </c>
      <c r="B5" t="s">
        <v>2510</v>
      </c>
      <c r="C5" t="s">
        <v>2511</v>
      </c>
      <c r="D5" t="s">
        <v>2512</v>
      </c>
      <c r="E5" t="s">
        <v>2142</v>
      </c>
      <c r="F5" s="19" t="s">
        <v>2340</v>
      </c>
      <c r="G5" t="s">
        <v>2513</v>
      </c>
      <c r="H5" t="s">
        <v>2514</v>
      </c>
      <c r="I5" t="s">
        <v>2515</v>
      </c>
      <c r="J5" t="s">
        <v>2516</v>
      </c>
      <c r="K5" s="20" t="s">
        <v>2517</v>
      </c>
      <c r="L5" s="21" t="s">
        <v>2518</v>
      </c>
      <c r="M5" s="22">
        <v>15786990</v>
      </c>
      <c r="N5" s="22">
        <v>3067093</v>
      </c>
      <c r="O5" s="22">
        <v>76408304</v>
      </c>
      <c r="P5" s="22">
        <v>12167279</v>
      </c>
      <c r="Q5" s="23">
        <v>0.18290557404478247</v>
      </c>
      <c r="R5" s="22">
        <v>2316445</v>
      </c>
      <c r="S5" s="22">
        <v>1198205</v>
      </c>
      <c r="T5" s="22">
        <v>63023745</v>
      </c>
      <c r="U5" s="22">
        <v>64241025</v>
      </c>
      <c r="V5" s="22">
        <v>782897</v>
      </c>
      <c r="W5" s="22">
        <v>806221</v>
      </c>
      <c r="X5" s="24">
        <f t="shared" ref="X5:X36" si="0">SUM(W5-V5)</f>
        <v>23324</v>
      </c>
      <c r="Y5" s="25">
        <f t="shared" ref="Y5:Y36" si="1">SUM(X5/V5)*100</f>
        <v>2.9791913878837191</v>
      </c>
      <c r="Z5" s="22">
        <v>883823</v>
      </c>
      <c r="AA5" s="24">
        <f t="shared" ref="AA5:AA36" si="2">SUM(Z5-W5)</f>
        <v>77602</v>
      </c>
      <c r="AB5" s="25">
        <f t="shared" ref="AB5:AB68" si="3">SUM(AA5/W5)*100</f>
        <v>9.6254004795211241</v>
      </c>
      <c r="AC5" s="24">
        <f t="shared" ref="AC5:AC68" si="4">SUM(Z5-V5)</f>
        <v>100926</v>
      </c>
      <c r="AD5" s="25">
        <f t="shared" ref="AD5:AD68" si="5">SUM(AC5/V5)*100</f>
        <v>12.891350969540055</v>
      </c>
    </row>
    <row r="6" spans="1:30" x14ac:dyDescent="0.25">
      <c r="A6" t="str">
        <f>VLOOKUP(B6,names!A$3:B$2402, 2,)</f>
        <v>Addison Insurance Co.</v>
      </c>
      <c r="B6" t="s">
        <v>2519</v>
      </c>
      <c r="C6" t="s">
        <v>2520</v>
      </c>
      <c r="D6" t="s">
        <v>2521</v>
      </c>
      <c r="E6" t="s">
        <v>2046</v>
      </c>
      <c r="F6" s="19" t="s">
        <v>2301</v>
      </c>
      <c r="G6" t="s">
        <v>2522</v>
      </c>
      <c r="H6" t="s">
        <v>2523</v>
      </c>
      <c r="I6" t="s">
        <v>2524</v>
      </c>
      <c r="J6" t="s">
        <v>2525</v>
      </c>
      <c r="K6" s="20" t="s">
        <v>2526</v>
      </c>
      <c r="L6" s="21" t="s">
        <v>2527</v>
      </c>
      <c r="M6" s="22">
        <v>986286</v>
      </c>
      <c r="N6" s="22">
        <v>826144</v>
      </c>
      <c r="O6" s="22">
        <v>109907760</v>
      </c>
      <c r="P6" s="22">
        <v>68395489</v>
      </c>
      <c r="Q6" s="23">
        <v>1.1426953903330041E-2</v>
      </c>
      <c r="R6" s="22">
        <v>2711033</v>
      </c>
      <c r="S6" s="22">
        <v>1268629</v>
      </c>
      <c r="T6" s="22">
        <v>40019657</v>
      </c>
      <c r="U6" s="22">
        <v>41512271</v>
      </c>
      <c r="V6" s="22">
        <v>24223021</v>
      </c>
      <c r="W6" s="22">
        <v>25169950</v>
      </c>
      <c r="X6" s="24">
        <f t="shared" si="0"/>
        <v>946929</v>
      </c>
      <c r="Y6" s="25">
        <f t="shared" si="1"/>
        <v>3.9092109939548827</v>
      </c>
      <c r="Z6" s="22">
        <v>26366030</v>
      </c>
      <c r="AA6" s="24">
        <f t="shared" si="2"/>
        <v>1196080</v>
      </c>
      <c r="AB6" s="25">
        <f t="shared" si="3"/>
        <v>4.7520157966146135</v>
      </c>
      <c r="AC6" s="24">
        <f t="shared" si="4"/>
        <v>2143009</v>
      </c>
      <c r="AD6" s="25">
        <f t="shared" si="5"/>
        <v>8.8469931145252279</v>
      </c>
    </row>
    <row r="7" spans="1:30" x14ac:dyDescent="0.25">
      <c r="A7" t="str">
        <f>VLOOKUP(B7,names!A$3:B$2402, 2,)</f>
        <v>Aegis Security Insurance Co.</v>
      </c>
      <c r="B7" t="s">
        <v>2528</v>
      </c>
      <c r="C7" t="s">
        <v>2529</v>
      </c>
      <c r="D7" t="s">
        <v>2530</v>
      </c>
      <c r="E7" t="s">
        <v>2048</v>
      </c>
      <c r="F7" s="19" t="s">
        <v>2298</v>
      </c>
      <c r="G7" t="s">
        <v>2531</v>
      </c>
      <c r="H7" t="s">
        <v>2532</v>
      </c>
      <c r="I7" t="s">
        <v>2533</v>
      </c>
      <c r="J7" t="s">
        <v>2534</v>
      </c>
      <c r="K7" s="20" t="s">
        <v>2535</v>
      </c>
      <c r="L7" s="21" t="s">
        <v>2536</v>
      </c>
      <c r="M7" s="22">
        <v>960498</v>
      </c>
      <c r="N7" s="22">
        <v>175384</v>
      </c>
      <c r="O7" s="22">
        <v>108471433</v>
      </c>
      <c r="P7" s="22">
        <v>52708584</v>
      </c>
      <c r="Q7" s="23">
        <v>1.1128178206159975E-2</v>
      </c>
      <c r="R7" s="22">
        <v>3459070</v>
      </c>
      <c r="S7" s="22">
        <v>2016351</v>
      </c>
      <c r="T7" s="22">
        <v>53400765</v>
      </c>
      <c r="U7" s="22">
        <v>55762849</v>
      </c>
      <c r="V7" s="22">
        <v>13870615</v>
      </c>
      <c r="W7" s="22">
        <v>13422255</v>
      </c>
      <c r="X7" s="24">
        <f t="shared" si="0"/>
        <v>-448360</v>
      </c>
      <c r="Y7" s="25">
        <f t="shared" si="1"/>
        <v>-3.2324449925255654</v>
      </c>
      <c r="Z7" s="22">
        <v>13577691</v>
      </c>
      <c r="AA7" s="24">
        <f t="shared" si="2"/>
        <v>155436</v>
      </c>
      <c r="AB7" s="25">
        <f t="shared" si="3"/>
        <v>1.1580468408624334</v>
      </c>
      <c r="AC7" s="24">
        <f t="shared" si="4"/>
        <v>-292924</v>
      </c>
      <c r="AD7" s="25">
        <f t="shared" si="5"/>
        <v>-2.1118313787816905</v>
      </c>
    </row>
    <row r="8" spans="1:30" x14ac:dyDescent="0.25">
      <c r="A8" t="str">
        <f>VLOOKUP(B8,names!A$3:B$2402, 2,)</f>
        <v>Affiliated FM Insurance Co.</v>
      </c>
      <c r="B8" t="s">
        <v>2537</v>
      </c>
      <c r="C8" t="s">
        <v>2538</v>
      </c>
      <c r="D8" t="s">
        <v>2539</v>
      </c>
      <c r="E8" t="s">
        <v>2050</v>
      </c>
      <c r="F8" s="19" t="s">
        <v>2303</v>
      </c>
      <c r="G8" t="s">
        <v>2540</v>
      </c>
      <c r="H8" t="s">
        <v>2541</v>
      </c>
      <c r="I8" t="s">
        <v>2542</v>
      </c>
      <c r="J8" t="s">
        <v>2543</v>
      </c>
      <c r="K8" s="20" t="s">
        <v>2544</v>
      </c>
      <c r="L8" s="21" t="s">
        <v>2518</v>
      </c>
      <c r="M8" s="22">
        <v>119018</v>
      </c>
      <c r="N8" s="22">
        <v>33724</v>
      </c>
      <c r="O8" s="22">
        <v>2614157805</v>
      </c>
      <c r="P8" s="22">
        <v>1175157138</v>
      </c>
      <c r="Q8" s="23">
        <v>1.3789237601127206E-3</v>
      </c>
      <c r="R8" s="22">
        <v>119138908</v>
      </c>
      <c r="S8" s="22">
        <v>51743596</v>
      </c>
      <c r="T8" s="22">
        <v>1397649769</v>
      </c>
      <c r="U8" s="22">
        <v>1439000667</v>
      </c>
      <c r="V8" s="22">
        <v>367576922</v>
      </c>
      <c r="W8" s="22">
        <v>397070652</v>
      </c>
      <c r="X8" s="24">
        <f t="shared" si="0"/>
        <v>29493730</v>
      </c>
      <c r="Y8" s="25">
        <f t="shared" si="1"/>
        <v>8.0238252824806011</v>
      </c>
      <c r="Z8" s="22">
        <v>404484341</v>
      </c>
      <c r="AA8" s="24">
        <f t="shared" si="2"/>
        <v>7413689</v>
      </c>
      <c r="AB8" s="25">
        <f t="shared" si="3"/>
        <v>1.8670956825084115</v>
      </c>
      <c r="AC8" s="24">
        <f t="shared" si="4"/>
        <v>36907419</v>
      </c>
      <c r="AD8" s="25">
        <f t="shared" si="5"/>
        <v>10.040733460410227</v>
      </c>
    </row>
    <row r="9" spans="1:30" x14ac:dyDescent="0.25">
      <c r="A9" t="str">
        <f>VLOOKUP(B9,names!A$3:B$2402, 2,)</f>
        <v>AIG Property Casualty Co.</v>
      </c>
      <c r="B9" t="s">
        <v>2545</v>
      </c>
      <c r="C9" t="s">
        <v>2546</v>
      </c>
      <c r="D9" t="s">
        <v>2547</v>
      </c>
      <c r="E9" t="s">
        <v>2037</v>
      </c>
      <c r="F9" s="19" t="s">
        <v>2291</v>
      </c>
      <c r="G9" t="s">
        <v>2548</v>
      </c>
      <c r="H9" t="s">
        <v>2549</v>
      </c>
      <c r="I9" t="s">
        <v>2550</v>
      </c>
      <c r="J9" t="s">
        <v>2551</v>
      </c>
      <c r="K9" s="20" t="s">
        <v>2552</v>
      </c>
      <c r="L9" s="21" t="s">
        <v>2527</v>
      </c>
      <c r="M9" s="22">
        <v>128272139</v>
      </c>
      <c r="N9" s="22">
        <v>39560498</v>
      </c>
      <c r="O9" s="22">
        <v>5140546199</v>
      </c>
      <c r="P9" s="22">
        <v>3549413137</v>
      </c>
      <c r="Q9" s="23">
        <v>1.4861407537312135</v>
      </c>
      <c r="R9" s="22">
        <v>157978700</v>
      </c>
      <c r="S9" s="22">
        <v>57399067</v>
      </c>
      <c r="T9" s="22">
        <v>1587131778</v>
      </c>
      <c r="U9" s="22">
        <v>1591133062</v>
      </c>
      <c r="V9" s="22">
        <v>1391707954</v>
      </c>
      <c r="W9" s="22">
        <v>1839940541</v>
      </c>
      <c r="X9" s="24">
        <f t="shared" si="0"/>
        <v>448232587</v>
      </c>
      <c r="Y9" s="25">
        <f t="shared" si="1"/>
        <v>32.207374091073135</v>
      </c>
      <c r="Z9" s="22">
        <v>1765056346</v>
      </c>
      <c r="AA9" s="24">
        <f t="shared" si="2"/>
        <v>-74884195</v>
      </c>
      <c r="AB9" s="25">
        <f t="shared" si="3"/>
        <v>-4.069924724812072</v>
      </c>
      <c r="AC9" s="24">
        <f t="shared" si="4"/>
        <v>373348392</v>
      </c>
      <c r="AD9" s="25">
        <f t="shared" si="5"/>
        <v>26.826633484915757</v>
      </c>
    </row>
    <row r="10" spans="1:30" x14ac:dyDescent="0.25">
      <c r="A10">
        <f>VLOOKUP(B10,names!A$3:B$2402, 2,)</f>
        <v>0</v>
      </c>
      <c r="B10" t="s">
        <v>2553</v>
      </c>
      <c r="C10" t="s">
        <v>2546</v>
      </c>
      <c r="D10" t="s">
        <v>2547</v>
      </c>
      <c r="E10" t="s">
        <v>2037</v>
      </c>
      <c r="F10" s="19" t="s">
        <v>2291</v>
      </c>
      <c r="G10" t="s">
        <v>2548</v>
      </c>
      <c r="H10" t="s">
        <v>2549</v>
      </c>
      <c r="I10" t="s">
        <v>2554</v>
      </c>
      <c r="J10" t="s">
        <v>2551</v>
      </c>
      <c r="K10" s="20" t="s">
        <v>2555</v>
      </c>
      <c r="L10" s="21" t="s">
        <v>2527</v>
      </c>
      <c r="M10" s="22">
        <v>2058575</v>
      </c>
      <c r="N10" s="22">
        <v>110821</v>
      </c>
      <c r="O10" s="22">
        <v>95668618</v>
      </c>
      <c r="P10" s="22">
        <v>49416124</v>
      </c>
      <c r="Q10" s="23">
        <v>2.3850324988439094E-2</v>
      </c>
      <c r="R10" s="22">
        <v>274885445</v>
      </c>
      <c r="S10" s="22">
        <v>1280165</v>
      </c>
      <c r="T10" s="22">
        <v>45363257</v>
      </c>
      <c r="U10" s="22">
        <v>46252494</v>
      </c>
      <c r="V10" s="22">
        <v>1015594506</v>
      </c>
      <c r="W10" s="22">
        <v>0</v>
      </c>
      <c r="X10" s="24">
        <f t="shared" si="0"/>
        <v>-1015594506</v>
      </c>
      <c r="Y10" s="25">
        <f t="shared" si="1"/>
        <v>-100</v>
      </c>
      <c r="Z10" s="22">
        <v>0</v>
      </c>
      <c r="AA10" s="24">
        <f t="shared" si="2"/>
        <v>0</v>
      </c>
      <c r="AB10" s="25" t="e">
        <f t="shared" si="3"/>
        <v>#DIV/0!</v>
      </c>
      <c r="AC10" s="24">
        <f t="shared" si="4"/>
        <v>-1015594506</v>
      </c>
      <c r="AD10" s="25">
        <f t="shared" si="5"/>
        <v>-100</v>
      </c>
    </row>
    <row r="11" spans="1:30" x14ac:dyDescent="0.25">
      <c r="A11">
        <f>VLOOKUP(B11,names!A$3:B$2402, 2,)</f>
        <v>0</v>
      </c>
      <c r="B11" t="s">
        <v>2556</v>
      </c>
      <c r="C11" t="s">
        <v>2557</v>
      </c>
      <c r="D11" t="s">
        <v>2558</v>
      </c>
      <c r="E11" t="s">
        <v>2211</v>
      </c>
      <c r="F11" s="19" t="s">
        <v>2352</v>
      </c>
      <c r="G11" t="s">
        <v>2559</v>
      </c>
      <c r="H11" t="s">
        <v>2560</v>
      </c>
      <c r="I11" t="s">
        <v>2561</v>
      </c>
      <c r="J11" t="s">
        <v>2562</v>
      </c>
      <c r="K11" s="20" t="s">
        <v>2563</v>
      </c>
      <c r="L11" s="21" t="s">
        <v>2518</v>
      </c>
      <c r="M11" s="22">
        <v>73472</v>
      </c>
      <c r="N11" s="22">
        <v>26159</v>
      </c>
      <c r="O11" s="22">
        <v>375294936</v>
      </c>
      <c r="P11" s="22">
        <v>208745060</v>
      </c>
      <c r="Q11" s="23">
        <v>8.5123499389169559E-4</v>
      </c>
      <c r="R11" s="22">
        <v>5951559</v>
      </c>
      <c r="S11" s="22">
        <v>4121467</v>
      </c>
      <c r="T11" s="22">
        <v>158321147</v>
      </c>
      <c r="U11" s="22">
        <v>166549877</v>
      </c>
      <c r="V11" s="22">
        <v>84442810</v>
      </c>
      <c r="W11" s="22">
        <v>94901895</v>
      </c>
      <c r="X11" s="24">
        <f t="shared" si="0"/>
        <v>10459085</v>
      </c>
      <c r="Y11" s="25">
        <f t="shared" si="1"/>
        <v>12.385998286887896</v>
      </c>
      <c r="Z11" s="22">
        <v>97305509</v>
      </c>
      <c r="AA11" s="24">
        <f t="shared" si="2"/>
        <v>2403614</v>
      </c>
      <c r="AB11" s="25">
        <f t="shared" si="3"/>
        <v>2.5327355159767886</v>
      </c>
      <c r="AC11" s="24">
        <f t="shared" si="4"/>
        <v>12862699</v>
      </c>
      <c r="AD11" s="25">
        <f t="shared" si="5"/>
        <v>15.23243838048497</v>
      </c>
    </row>
    <row r="12" spans="1:30" x14ac:dyDescent="0.25">
      <c r="A12" t="str">
        <f>VLOOKUP(B12,names!A$3:B$2402, 2,)</f>
        <v>American Automobile Insurance Co.</v>
      </c>
      <c r="B12" t="s">
        <v>2564</v>
      </c>
      <c r="C12" t="s">
        <v>2565</v>
      </c>
      <c r="D12" t="s">
        <v>2566</v>
      </c>
      <c r="E12" t="s">
        <v>2567</v>
      </c>
      <c r="F12" s="19" t="s">
        <v>2324</v>
      </c>
      <c r="G12" t="s">
        <v>2568</v>
      </c>
      <c r="H12" t="s">
        <v>2569</v>
      </c>
      <c r="I12" t="s">
        <v>2570</v>
      </c>
      <c r="J12" t="s">
        <v>2571</v>
      </c>
      <c r="K12" s="20" t="s">
        <v>2572</v>
      </c>
      <c r="L12" s="21" t="s">
        <v>2518</v>
      </c>
      <c r="M12" s="22">
        <v>19763076</v>
      </c>
      <c r="N12" s="22">
        <v>3296357</v>
      </c>
      <c r="O12" s="22">
        <v>185961924</v>
      </c>
      <c r="P12" s="22">
        <v>20931533</v>
      </c>
      <c r="Q12" s="23">
        <v>0.22897187878567499</v>
      </c>
      <c r="R12" s="22">
        <v>3973763</v>
      </c>
      <c r="S12" s="22">
        <v>1776343</v>
      </c>
      <c r="T12" s="22">
        <v>164318070</v>
      </c>
      <c r="U12" s="22">
        <v>165030391</v>
      </c>
      <c r="V12" s="22">
        <v>0</v>
      </c>
      <c r="W12" s="22">
        <v>0</v>
      </c>
      <c r="X12" s="24">
        <f t="shared" si="0"/>
        <v>0</v>
      </c>
      <c r="Y12" s="25" t="e">
        <f t="shared" si="1"/>
        <v>#DIV/0!</v>
      </c>
      <c r="Z12" s="22">
        <v>0</v>
      </c>
      <c r="AA12" s="24">
        <f t="shared" si="2"/>
        <v>0</v>
      </c>
      <c r="AB12" s="25" t="e">
        <f t="shared" si="3"/>
        <v>#DIV/0!</v>
      </c>
      <c r="AC12" s="24">
        <f t="shared" si="4"/>
        <v>0</v>
      </c>
      <c r="AD12" s="25" t="e">
        <f t="shared" si="5"/>
        <v>#DIV/0!</v>
      </c>
    </row>
    <row r="13" spans="1:30" x14ac:dyDescent="0.25">
      <c r="A13" t="str">
        <f>VLOOKUP(B13,names!A$3:B$2402, 2,)</f>
        <v>American Bankers Insurance Co. Of Florida</v>
      </c>
      <c r="B13" t="s">
        <v>2573</v>
      </c>
      <c r="C13" t="s">
        <v>2574</v>
      </c>
      <c r="D13" t="s">
        <v>2575</v>
      </c>
      <c r="E13" t="s">
        <v>2066</v>
      </c>
      <c r="F13" s="19" t="s">
        <v>2297</v>
      </c>
      <c r="G13" t="s">
        <v>2576</v>
      </c>
      <c r="H13" t="s">
        <v>2577</v>
      </c>
      <c r="I13" t="s">
        <v>2578</v>
      </c>
      <c r="J13" t="s">
        <v>2579</v>
      </c>
      <c r="K13" s="20" t="s">
        <v>2580</v>
      </c>
      <c r="L13" s="21" t="s">
        <v>2581</v>
      </c>
      <c r="M13" s="22">
        <v>35019573</v>
      </c>
      <c r="N13" s="22">
        <v>9160234</v>
      </c>
      <c r="O13" s="22">
        <v>1931958503</v>
      </c>
      <c r="P13" s="22">
        <v>1362142136</v>
      </c>
      <c r="Q13" s="23">
        <v>0.40573124467477112</v>
      </c>
      <c r="R13" s="22">
        <v>146499008</v>
      </c>
      <c r="S13" s="22">
        <v>80875685</v>
      </c>
      <c r="T13" s="22">
        <v>563937920</v>
      </c>
      <c r="U13" s="22">
        <v>569816367</v>
      </c>
      <c r="V13" s="22">
        <v>138084002</v>
      </c>
      <c r="W13" s="22">
        <v>133822432</v>
      </c>
      <c r="X13" s="24">
        <f t="shared" si="0"/>
        <v>-4261570</v>
      </c>
      <c r="Y13" s="25">
        <f t="shared" si="1"/>
        <v>-3.0862155921581707</v>
      </c>
      <c r="Z13" s="22">
        <v>137804905</v>
      </c>
      <c r="AA13" s="24">
        <f t="shared" si="2"/>
        <v>3982473</v>
      </c>
      <c r="AB13" s="25">
        <f t="shared" si="3"/>
        <v>2.9759382941120065</v>
      </c>
      <c r="AC13" s="24">
        <f t="shared" si="4"/>
        <v>-279097</v>
      </c>
      <c r="AD13" s="25">
        <f t="shared" si="5"/>
        <v>-0.20212116969205454</v>
      </c>
    </row>
    <row r="14" spans="1:30" x14ac:dyDescent="0.25">
      <c r="A14">
        <f>VLOOKUP(B14,names!A$3:B$2402, 2,)</f>
        <v>0</v>
      </c>
      <c r="B14" t="s">
        <v>2582</v>
      </c>
      <c r="C14" t="s">
        <v>2583</v>
      </c>
      <c r="D14" t="s">
        <v>2584</v>
      </c>
      <c r="E14" t="s">
        <v>2585</v>
      </c>
      <c r="F14" s="19" t="s">
        <v>2316</v>
      </c>
      <c r="G14" t="s">
        <v>2586</v>
      </c>
      <c r="H14" t="s">
        <v>2587</v>
      </c>
      <c r="I14" t="s">
        <v>2588</v>
      </c>
      <c r="J14" t="s">
        <v>2589</v>
      </c>
      <c r="K14" s="20" t="s">
        <v>2590</v>
      </c>
      <c r="L14" s="21" t="s">
        <v>2527</v>
      </c>
      <c r="M14" s="22">
        <v>392</v>
      </c>
      <c r="N14" s="22">
        <v>0</v>
      </c>
      <c r="O14" s="22">
        <v>340866528</v>
      </c>
      <c r="P14" s="22">
        <v>248814718</v>
      </c>
      <c r="Q14" s="23">
        <v>4.5416501198489854E-6</v>
      </c>
      <c r="R14" s="22">
        <v>3058300</v>
      </c>
      <c r="S14" s="22">
        <v>-12921905</v>
      </c>
      <c r="T14" s="22">
        <v>103684208</v>
      </c>
      <c r="U14" s="22">
        <v>92051810</v>
      </c>
      <c r="V14" s="22">
        <v>55632980</v>
      </c>
      <c r="W14" s="22">
        <v>63120672</v>
      </c>
      <c r="X14" s="24">
        <f t="shared" si="0"/>
        <v>7487692</v>
      </c>
      <c r="Y14" s="25">
        <f t="shared" si="1"/>
        <v>13.459088475936396</v>
      </c>
      <c r="Z14" s="22">
        <v>73898372</v>
      </c>
      <c r="AA14" s="24">
        <f t="shared" si="2"/>
        <v>10777700</v>
      </c>
      <c r="AB14" s="25">
        <f t="shared" si="3"/>
        <v>17.074754844181633</v>
      </c>
      <c r="AC14" s="24">
        <f t="shared" si="4"/>
        <v>18265392</v>
      </c>
      <c r="AD14" s="25">
        <f t="shared" si="5"/>
        <v>32.831949681645675</v>
      </c>
    </row>
    <row r="15" spans="1:30" x14ac:dyDescent="0.25">
      <c r="A15" t="str">
        <f>VLOOKUP(B15,names!A$3:B$2402, 2,)</f>
        <v>American Home Assurance Co.</v>
      </c>
      <c r="B15" t="s">
        <v>2591</v>
      </c>
      <c r="C15" t="s">
        <v>2546</v>
      </c>
      <c r="D15" t="s">
        <v>2547</v>
      </c>
      <c r="E15" t="s">
        <v>2037</v>
      </c>
      <c r="F15" s="19" t="s">
        <v>2291</v>
      </c>
      <c r="G15" t="s">
        <v>2548</v>
      </c>
      <c r="H15" t="s">
        <v>2549</v>
      </c>
      <c r="I15" t="s">
        <v>2550</v>
      </c>
      <c r="J15" t="s">
        <v>2551</v>
      </c>
      <c r="K15" s="20" t="s">
        <v>2592</v>
      </c>
      <c r="L15" s="21" t="s">
        <v>2527</v>
      </c>
      <c r="M15" s="22">
        <v>10033283</v>
      </c>
      <c r="N15" s="22">
        <v>2830995</v>
      </c>
      <c r="O15" s="22">
        <v>26244726561</v>
      </c>
      <c r="P15" s="22">
        <v>19482533293</v>
      </c>
      <c r="Q15" s="23">
        <v>0.11624403300874692</v>
      </c>
      <c r="R15" s="22">
        <v>808229869</v>
      </c>
      <c r="S15" s="22">
        <v>448068848</v>
      </c>
      <c r="T15" s="22">
        <v>7247903431</v>
      </c>
      <c r="U15" s="22">
        <v>6762193268</v>
      </c>
      <c r="V15" s="22">
        <v>10504183372</v>
      </c>
      <c r="W15" s="22">
        <v>11203063452</v>
      </c>
      <c r="X15" s="24">
        <f t="shared" si="0"/>
        <v>698880080</v>
      </c>
      <c r="Y15" s="25">
        <f t="shared" si="1"/>
        <v>6.6533499582931688</v>
      </c>
      <c r="Z15" s="22">
        <v>10892573692</v>
      </c>
      <c r="AA15" s="24">
        <f t="shared" si="2"/>
        <v>-310489760</v>
      </c>
      <c r="AB15" s="25">
        <f t="shared" si="3"/>
        <v>-2.7714719400662733</v>
      </c>
      <c r="AC15" s="24">
        <f t="shared" si="4"/>
        <v>388390320</v>
      </c>
      <c r="AD15" s="25">
        <f t="shared" si="5"/>
        <v>3.6974822910583898</v>
      </c>
    </row>
    <row r="16" spans="1:30" x14ac:dyDescent="0.25">
      <c r="A16" t="str">
        <f>VLOOKUP(B16,names!A$3:B$2402, 2,)</f>
        <v>American Integrity Insurance Co. Of Florida</v>
      </c>
      <c r="B16" t="s">
        <v>2593</v>
      </c>
      <c r="C16" t="s">
        <v>2594</v>
      </c>
      <c r="D16" t="s">
        <v>2595</v>
      </c>
      <c r="E16" t="s">
        <v>2078</v>
      </c>
      <c r="F16" s="19" t="s">
        <v>2297</v>
      </c>
      <c r="G16" t="s">
        <v>2596</v>
      </c>
      <c r="H16" t="s">
        <v>2597</v>
      </c>
      <c r="I16" t="s">
        <v>2598</v>
      </c>
      <c r="J16" t="s">
        <v>2599</v>
      </c>
      <c r="K16" s="20" t="s">
        <v>2600</v>
      </c>
      <c r="L16" s="21" t="s">
        <v>2601</v>
      </c>
      <c r="M16" s="22">
        <v>164801731</v>
      </c>
      <c r="N16" s="22">
        <v>37227137</v>
      </c>
      <c r="O16" s="22">
        <v>207757023</v>
      </c>
      <c r="P16" s="22">
        <v>145738468</v>
      </c>
      <c r="Q16" s="23">
        <v>1.9093668401721178</v>
      </c>
      <c r="R16" s="22">
        <v>15157292</v>
      </c>
      <c r="S16" s="22">
        <v>5814756</v>
      </c>
      <c r="T16" s="22">
        <v>55449503</v>
      </c>
      <c r="U16" s="22">
        <v>62018555</v>
      </c>
      <c r="V16" s="22">
        <v>16854712</v>
      </c>
      <c r="W16" s="22">
        <v>17069734</v>
      </c>
      <c r="X16" s="24">
        <f t="shared" si="0"/>
        <v>215022</v>
      </c>
      <c r="Y16" s="25">
        <f t="shared" si="1"/>
        <v>1.2757382030615534</v>
      </c>
      <c r="Z16" s="22">
        <v>19135085</v>
      </c>
      <c r="AA16" s="24">
        <f t="shared" si="2"/>
        <v>2065351</v>
      </c>
      <c r="AB16" s="25">
        <f t="shared" si="3"/>
        <v>12.099491415624872</v>
      </c>
      <c r="AC16" s="24">
        <f t="shared" si="4"/>
        <v>2280373</v>
      </c>
      <c r="AD16" s="25">
        <f t="shared" si="5"/>
        <v>13.529587453051706</v>
      </c>
    </row>
    <row r="17" spans="1:30" x14ac:dyDescent="0.25">
      <c r="A17" t="str">
        <f>VLOOKUP(B17,names!A$3:B$2402, 2,)</f>
        <v>American Modern Insurance Co. Of Florida</v>
      </c>
      <c r="B17" t="s">
        <v>2602</v>
      </c>
      <c r="C17" t="s">
        <v>2603</v>
      </c>
      <c r="D17" t="s">
        <v>2604</v>
      </c>
      <c r="E17" t="s">
        <v>2072</v>
      </c>
      <c r="F17" s="19" t="s">
        <v>2314</v>
      </c>
      <c r="G17" t="s">
        <v>2605</v>
      </c>
      <c r="H17" t="s">
        <v>2606</v>
      </c>
      <c r="I17" t="s">
        <v>2607</v>
      </c>
      <c r="J17" t="s">
        <v>2608</v>
      </c>
      <c r="K17" s="20" t="s">
        <v>2609</v>
      </c>
      <c r="L17" s="21" t="s">
        <v>2518</v>
      </c>
      <c r="M17" s="22">
        <v>11553268</v>
      </c>
      <c r="N17" s="22">
        <v>2842634</v>
      </c>
      <c r="O17" s="22">
        <v>33594366</v>
      </c>
      <c r="P17" s="22">
        <v>25202690</v>
      </c>
      <c r="Q17" s="23">
        <v>0.13385433927767207</v>
      </c>
      <c r="R17" s="22">
        <v>-196124</v>
      </c>
      <c r="S17" s="22">
        <v>609649</v>
      </c>
      <c r="T17" s="22">
        <v>7761746</v>
      </c>
      <c r="U17" s="22">
        <v>8391676</v>
      </c>
      <c r="V17" s="22">
        <v>2763325</v>
      </c>
      <c r="W17" s="22">
        <v>3436279</v>
      </c>
      <c r="X17" s="24">
        <f t="shared" si="0"/>
        <v>672954</v>
      </c>
      <c r="Y17" s="25">
        <f t="shared" si="1"/>
        <v>24.353052934417775</v>
      </c>
      <c r="Z17" s="22">
        <v>3816831</v>
      </c>
      <c r="AA17" s="24">
        <f t="shared" si="2"/>
        <v>380552</v>
      </c>
      <c r="AB17" s="25">
        <f t="shared" si="3"/>
        <v>11.074537312016865</v>
      </c>
      <c r="AC17" s="24">
        <f t="shared" si="4"/>
        <v>1053506</v>
      </c>
      <c r="AD17" s="25">
        <f t="shared" si="5"/>
        <v>38.124578180271953</v>
      </c>
    </row>
    <row r="18" spans="1:30" x14ac:dyDescent="0.25">
      <c r="A18" t="str">
        <f>VLOOKUP(B18,names!A$3:B$2402, 2,)</f>
        <v>American Platinum Property And Casualty Insurance Co.</v>
      </c>
      <c r="B18" t="s">
        <v>2610</v>
      </c>
      <c r="C18" t="s">
        <v>2611</v>
      </c>
      <c r="D18" t="s">
        <v>2612</v>
      </c>
      <c r="E18" t="s">
        <v>2082</v>
      </c>
      <c r="F18" s="19" t="s">
        <v>2297</v>
      </c>
      <c r="G18" t="s">
        <v>2613</v>
      </c>
      <c r="H18" t="s">
        <v>2614</v>
      </c>
      <c r="I18" t="s">
        <v>2615</v>
      </c>
      <c r="J18" t="s">
        <v>2616</v>
      </c>
      <c r="K18" s="20" t="s">
        <v>2617</v>
      </c>
      <c r="L18" s="21" t="s">
        <v>2518</v>
      </c>
      <c r="M18" s="22">
        <v>8681260</v>
      </c>
      <c r="N18" s="22">
        <v>1132327</v>
      </c>
      <c r="O18" s="22">
        <v>20423692</v>
      </c>
      <c r="P18" s="22">
        <v>6253893</v>
      </c>
      <c r="Q18" s="23">
        <v>0.10057970795775563</v>
      </c>
      <c r="R18" s="22">
        <v>228146</v>
      </c>
      <c r="S18" s="22">
        <v>91604</v>
      </c>
      <c r="T18" s="22">
        <v>14035877</v>
      </c>
      <c r="U18" s="22">
        <v>14169800</v>
      </c>
      <c r="V18" s="22">
        <v>813597</v>
      </c>
      <c r="W18" s="22">
        <v>565401</v>
      </c>
      <c r="X18" s="24">
        <f t="shared" si="0"/>
        <v>-248196</v>
      </c>
      <c r="Y18" s="25">
        <f t="shared" si="1"/>
        <v>-30.50601219031044</v>
      </c>
      <c r="Z18" s="22">
        <v>698724</v>
      </c>
      <c r="AA18" s="24">
        <f t="shared" si="2"/>
        <v>133323</v>
      </c>
      <c r="AB18" s="25">
        <f t="shared" si="3"/>
        <v>23.580255429332457</v>
      </c>
      <c r="AC18" s="24">
        <f t="shared" si="4"/>
        <v>-114873</v>
      </c>
      <c r="AD18" s="25">
        <f t="shared" si="5"/>
        <v>-14.119152356756478</v>
      </c>
    </row>
    <row r="19" spans="1:30" x14ac:dyDescent="0.25">
      <c r="A19" t="str">
        <f>VLOOKUP(B19,names!A$3:B$2402, 2,)</f>
        <v>American Security Insurance Co.</v>
      </c>
      <c r="B19" t="s">
        <v>2618</v>
      </c>
      <c r="C19" t="s">
        <v>2574</v>
      </c>
      <c r="D19" t="s">
        <v>2619</v>
      </c>
      <c r="E19" t="s">
        <v>2039</v>
      </c>
      <c r="F19" s="19" t="s">
        <v>2294</v>
      </c>
      <c r="G19" t="s">
        <v>2620</v>
      </c>
      <c r="H19" t="s">
        <v>2621</v>
      </c>
      <c r="I19" t="s">
        <v>2622</v>
      </c>
      <c r="J19" t="s">
        <v>2579</v>
      </c>
      <c r="K19" s="20" t="s">
        <v>2623</v>
      </c>
      <c r="L19" s="21" t="s">
        <v>2581</v>
      </c>
      <c r="M19" s="22">
        <v>16517</v>
      </c>
      <c r="N19" s="22">
        <v>145</v>
      </c>
      <c r="O19" s="22">
        <v>1778125944</v>
      </c>
      <c r="P19" s="22">
        <v>1078998679</v>
      </c>
      <c r="Q19" s="23">
        <v>1.9136335466720839E-4</v>
      </c>
      <c r="R19" s="22">
        <v>251236845</v>
      </c>
      <c r="S19" s="22">
        <v>113370435</v>
      </c>
      <c r="T19" s="22">
        <v>661506799</v>
      </c>
      <c r="U19" s="22">
        <v>699127265</v>
      </c>
      <c r="V19" s="22">
        <v>190178953</v>
      </c>
      <c r="W19" s="22">
        <v>224596225</v>
      </c>
      <c r="X19" s="24">
        <f t="shared" si="0"/>
        <v>34417272</v>
      </c>
      <c r="Y19" s="25">
        <f t="shared" si="1"/>
        <v>18.097308591240377</v>
      </c>
      <c r="Z19" s="22">
        <v>231497303</v>
      </c>
      <c r="AA19" s="24">
        <f t="shared" si="2"/>
        <v>6901078</v>
      </c>
      <c r="AB19" s="25">
        <f t="shared" si="3"/>
        <v>3.0726598365578051</v>
      </c>
      <c r="AC19" s="24">
        <f t="shared" si="4"/>
        <v>41318350</v>
      </c>
      <c r="AD19" s="25">
        <f t="shared" si="5"/>
        <v>21.72603716037915</v>
      </c>
    </row>
    <row r="20" spans="1:30" x14ac:dyDescent="0.25">
      <c r="A20" t="str">
        <f>VLOOKUP(B20,names!A$3:B$2402, 2,)</f>
        <v>American Southern Home Insurance Co.</v>
      </c>
      <c r="B20" t="s">
        <v>2624</v>
      </c>
      <c r="C20" t="s">
        <v>2603</v>
      </c>
      <c r="D20" t="s">
        <v>2604</v>
      </c>
      <c r="E20" t="s">
        <v>2072</v>
      </c>
      <c r="F20" s="19" t="s">
        <v>2314</v>
      </c>
      <c r="G20" t="s">
        <v>2605</v>
      </c>
      <c r="H20" t="s">
        <v>2606</v>
      </c>
      <c r="I20" t="s">
        <v>2607</v>
      </c>
      <c r="J20" t="s">
        <v>2608</v>
      </c>
      <c r="K20" s="20" t="s">
        <v>2625</v>
      </c>
      <c r="L20" s="21" t="s">
        <v>2518</v>
      </c>
      <c r="M20" s="22">
        <v>7550247</v>
      </c>
      <c r="N20" s="22">
        <v>1828197</v>
      </c>
      <c r="O20" s="22">
        <v>160849669</v>
      </c>
      <c r="P20" s="22">
        <v>119766386</v>
      </c>
      <c r="Q20" s="23">
        <v>8.7475969878672039E-2</v>
      </c>
      <c r="R20" s="22">
        <v>826206</v>
      </c>
      <c r="S20" s="22">
        <v>3039473</v>
      </c>
      <c r="T20" s="22">
        <v>38705502</v>
      </c>
      <c r="U20" s="22">
        <v>41083283</v>
      </c>
      <c r="V20" s="22">
        <v>5526649</v>
      </c>
      <c r="W20" s="22">
        <v>6872559</v>
      </c>
      <c r="X20" s="24">
        <f t="shared" si="0"/>
        <v>1345910</v>
      </c>
      <c r="Y20" s="25">
        <f t="shared" si="1"/>
        <v>24.353093529189206</v>
      </c>
      <c r="Z20" s="22">
        <v>7633661</v>
      </c>
      <c r="AA20" s="24">
        <f t="shared" si="2"/>
        <v>761102</v>
      </c>
      <c r="AB20" s="25">
        <f t="shared" si="3"/>
        <v>11.074506599361316</v>
      </c>
      <c r="AC20" s="24">
        <f t="shared" si="4"/>
        <v>2107012</v>
      </c>
      <c r="AD20" s="25">
        <f t="shared" si="5"/>
        <v>38.124585078589213</v>
      </c>
    </row>
    <row r="21" spans="1:30" x14ac:dyDescent="0.25">
      <c r="A21" t="str">
        <f>VLOOKUP(B21,names!A$3:B$2402, 2,)</f>
        <v>American Strategic Insurance Corp.</v>
      </c>
      <c r="B21" t="s">
        <v>2626</v>
      </c>
      <c r="C21" t="s">
        <v>2627</v>
      </c>
      <c r="D21" t="s">
        <v>2628</v>
      </c>
      <c r="E21" t="s">
        <v>2629</v>
      </c>
      <c r="F21" s="19" t="s">
        <v>2297</v>
      </c>
      <c r="G21" t="s">
        <v>2630</v>
      </c>
      <c r="H21" t="s">
        <v>2631</v>
      </c>
      <c r="I21" t="s">
        <v>2632</v>
      </c>
      <c r="J21" t="s">
        <v>2633</v>
      </c>
      <c r="K21" s="20" t="s">
        <v>2634</v>
      </c>
      <c r="L21" s="21" t="s">
        <v>2518</v>
      </c>
      <c r="M21" s="22">
        <v>60443319</v>
      </c>
      <c r="N21" s="22">
        <v>12899524</v>
      </c>
      <c r="O21" s="22">
        <v>945673330</v>
      </c>
      <c r="P21" s="22">
        <v>563966438</v>
      </c>
      <c r="Q21" s="23">
        <v>0.70028675250107253</v>
      </c>
      <c r="R21" s="22">
        <v>11281587</v>
      </c>
      <c r="S21" s="22">
        <v>13901544</v>
      </c>
      <c r="T21" s="22">
        <v>375427883</v>
      </c>
      <c r="U21" s="22">
        <v>381706892</v>
      </c>
      <c r="V21" s="22">
        <v>113718124</v>
      </c>
      <c r="W21" s="22">
        <v>148779372</v>
      </c>
      <c r="X21" s="24">
        <f t="shared" si="0"/>
        <v>35061248</v>
      </c>
      <c r="Y21" s="25">
        <f t="shared" si="1"/>
        <v>30.831715092310176</v>
      </c>
      <c r="Z21" s="22">
        <v>172277000</v>
      </c>
      <c r="AA21" s="24">
        <f t="shared" si="2"/>
        <v>23497628</v>
      </c>
      <c r="AB21" s="25">
        <f t="shared" si="3"/>
        <v>15.79360611899881</v>
      </c>
      <c r="AC21" s="24">
        <f t="shared" si="4"/>
        <v>58558876</v>
      </c>
      <c r="AD21" s="25">
        <f t="shared" si="5"/>
        <v>51.494760852720368</v>
      </c>
    </row>
    <row r="22" spans="1:30" x14ac:dyDescent="0.25">
      <c r="A22" t="str">
        <f>VLOOKUP(B22,names!A$3:B$2402, 2,)</f>
        <v>American Traditions Insurance Co.</v>
      </c>
      <c r="B22" t="s">
        <v>2635</v>
      </c>
      <c r="C22" t="s">
        <v>2636</v>
      </c>
      <c r="D22" t="s">
        <v>2637</v>
      </c>
      <c r="E22" t="s">
        <v>2090</v>
      </c>
      <c r="F22" s="19" t="s">
        <v>2297</v>
      </c>
      <c r="G22" t="s">
        <v>2638</v>
      </c>
      <c r="H22" t="s">
        <v>2639</v>
      </c>
      <c r="I22" t="s">
        <v>2640</v>
      </c>
      <c r="J22" t="s">
        <v>2641</v>
      </c>
      <c r="K22" s="20" t="s">
        <v>2642</v>
      </c>
      <c r="L22" s="21" t="s">
        <v>2643</v>
      </c>
      <c r="M22" s="22">
        <v>47390737</v>
      </c>
      <c r="N22" s="22">
        <v>8824410</v>
      </c>
      <c r="O22" s="22">
        <v>49563962</v>
      </c>
      <c r="P22" s="22">
        <v>30164070</v>
      </c>
      <c r="Q22" s="23">
        <v>0.54906159789740239</v>
      </c>
      <c r="R22" s="22">
        <v>3969219</v>
      </c>
      <c r="S22" s="22">
        <v>-795590</v>
      </c>
      <c r="T22" s="22">
        <v>19940688</v>
      </c>
      <c r="U22" s="22">
        <v>19399892</v>
      </c>
      <c r="V22" s="22">
        <v>3971278</v>
      </c>
      <c r="W22" s="22">
        <v>4390992</v>
      </c>
      <c r="X22" s="24">
        <f t="shared" si="0"/>
        <v>419714</v>
      </c>
      <c r="Y22" s="25">
        <f t="shared" si="1"/>
        <v>10.568738829162804</v>
      </c>
      <c r="Z22" s="22">
        <v>5249934</v>
      </c>
      <c r="AA22" s="24">
        <f t="shared" si="2"/>
        <v>858942</v>
      </c>
      <c r="AB22" s="25">
        <f t="shared" si="3"/>
        <v>19.561456727773589</v>
      </c>
      <c r="AC22" s="24">
        <f t="shared" si="4"/>
        <v>1278656</v>
      </c>
      <c r="AD22" s="25">
        <f t="shared" si="5"/>
        <v>32.197594829674472</v>
      </c>
    </row>
    <row r="23" spans="1:30" x14ac:dyDescent="0.25">
      <c r="A23">
        <f>VLOOKUP(B23,names!A$3:B$2402, 2,)</f>
        <v>0</v>
      </c>
      <c r="B23" t="s">
        <v>2644</v>
      </c>
      <c r="C23" t="s">
        <v>2603</v>
      </c>
      <c r="D23" t="s">
        <v>2604</v>
      </c>
      <c r="E23" t="s">
        <v>2072</v>
      </c>
      <c r="F23" s="19" t="s">
        <v>2314</v>
      </c>
      <c r="G23" t="s">
        <v>2605</v>
      </c>
      <c r="H23" t="s">
        <v>2606</v>
      </c>
      <c r="I23" t="s">
        <v>2607</v>
      </c>
      <c r="J23" t="s">
        <v>2608</v>
      </c>
      <c r="K23" s="20" t="s">
        <v>2645</v>
      </c>
      <c r="L23" s="21" t="s">
        <v>2518</v>
      </c>
      <c r="M23" s="22">
        <v>6173</v>
      </c>
      <c r="N23" s="22">
        <v>-110</v>
      </c>
      <c r="O23" s="22">
        <v>201703451</v>
      </c>
      <c r="P23" s="22">
        <v>135232163</v>
      </c>
      <c r="Q23" s="23">
        <v>7.1519403545479047E-5</v>
      </c>
      <c r="R23" s="22">
        <v>1111991</v>
      </c>
      <c r="S23" s="22">
        <v>3183152</v>
      </c>
      <c r="T23" s="22">
        <v>63228205</v>
      </c>
      <c r="U23" s="22">
        <v>66471288</v>
      </c>
      <c r="V23" s="22">
        <v>12434961</v>
      </c>
      <c r="W23" s="22">
        <v>15463257</v>
      </c>
      <c r="X23" s="24">
        <f t="shared" si="0"/>
        <v>3028296</v>
      </c>
      <c r="Y23" s="25">
        <f t="shared" si="1"/>
        <v>24.353079997597096</v>
      </c>
      <c r="Z23" s="22">
        <v>17175738</v>
      </c>
      <c r="AA23" s="24">
        <f t="shared" si="2"/>
        <v>1712481</v>
      </c>
      <c r="AB23" s="25">
        <f t="shared" si="3"/>
        <v>11.074516836912172</v>
      </c>
      <c r="AC23" s="24">
        <f t="shared" si="4"/>
        <v>4740777</v>
      </c>
      <c r="AD23" s="25">
        <f t="shared" si="5"/>
        <v>38.124582779149854</v>
      </c>
    </row>
    <row r="24" spans="1:30" x14ac:dyDescent="0.25">
      <c r="A24" t="str">
        <f>VLOOKUP(B24,names!A$3:B$2402, 2,)</f>
        <v>Amica Mutual Insurance Co.</v>
      </c>
      <c r="B24" t="s">
        <v>2646</v>
      </c>
      <c r="C24" t="s">
        <v>2647</v>
      </c>
      <c r="D24" t="s">
        <v>2648</v>
      </c>
      <c r="E24" t="s">
        <v>2649</v>
      </c>
      <c r="F24" s="19" t="s">
        <v>2303</v>
      </c>
      <c r="G24" t="s">
        <v>2650</v>
      </c>
      <c r="H24" t="s">
        <v>2651</v>
      </c>
      <c r="I24" t="s">
        <v>2652</v>
      </c>
      <c r="J24" t="s">
        <v>2653</v>
      </c>
      <c r="K24" s="20" t="s">
        <v>2654</v>
      </c>
      <c r="L24" s="21" t="s">
        <v>2655</v>
      </c>
      <c r="M24" s="22">
        <v>40102070</v>
      </c>
      <c r="N24" s="22">
        <v>12186605</v>
      </c>
      <c r="O24" s="22">
        <v>4959115335</v>
      </c>
      <c r="P24" s="22">
        <v>2266860526</v>
      </c>
      <c r="Q24" s="23">
        <v>0.46461625260635814</v>
      </c>
      <c r="R24" s="22">
        <v>185509066</v>
      </c>
      <c r="S24" s="22">
        <v>23410436</v>
      </c>
      <c r="T24" s="22">
        <v>2759755486</v>
      </c>
      <c r="U24" s="22">
        <v>2692254809</v>
      </c>
      <c r="V24" s="22">
        <v>912887920</v>
      </c>
      <c r="W24" s="22">
        <v>912285623</v>
      </c>
      <c r="X24" s="24">
        <f t="shared" si="0"/>
        <v>-602297</v>
      </c>
      <c r="Y24" s="25">
        <f t="shared" si="1"/>
        <v>-6.597710264366298E-2</v>
      </c>
      <c r="Z24" s="22">
        <v>932577642</v>
      </c>
      <c r="AA24" s="24">
        <f t="shared" si="2"/>
        <v>20292019</v>
      </c>
      <c r="AB24" s="25">
        <f t="shared" si="3"/>
        <v>2.2243054684201682</v>
      </c>
      <c r="AC24" s="24">
        <f t="shared" si="4"/>
        <v>19689722</v>
      </c>
      <c r="AD24" s="25">
        <f t="shared" si="5"/>
        <v>2.156860833474497</v>
      </c>
    </row>
    <row r="25" spans="1:30" x14ac:dyDescent="0.25">
      <c r="A25" t="str">
        <f>VLOOKUP(B25,names!A$3:B$2402, 2,)</f>
        <v>Ark Royal Insurance Co.</v>
      </c>
      <c r="B25" t="s">
        <v>2656</v>
      </c>
      <c r="C25" t="s">
        <v>2594</v>
      </c>
      <c r="D25" t="s">
        <v>2657</v>
      </c>
      <c r="E25" t="s">
        <v>2629</v>
      </c>
      <c r="F25" s="19" t="s">
        <v>2297</v>
      </c>
      <c r="G25" t="s">
        <v>2630</v>
      </c>
      <c r="H25" t="s">
        <v>2658</v>
      </c>
      <c r="I25" t="s">
        <v>2659</v>
      </c>
      <c r="J25" t="s">
        <v>2660</v>
      </c>
      <c r="K25" s="20" t="s">
        <v>2661</v>
      </c>
      <c r="L25" s="21" t="s">
        <v>2643</v>
      </c>
      <c r="M25" s="22">
        <v>91010531</v>
      </c>
      <c r="N25" s="22">
        <v>19675220</v>
      </c>
      <c r="O25" s="22">
        <v>106092831</v>
      </c>
      <c r="P25" s="22">
        <v>67436531</v>
      </c>
      <c r="Q25" s="23">
        <v>1.0544336454685455</v>
      </c>
      <c r="R25" s="22">
        <v>9183708</v>
      </c>
      <c r="S25" s="22">
        <v>3056627</v>
      </c>
      <c r="T25" s="22">
        <v>34455876</v>
      </c>
      <c r="U25" s="22">
        <v>38656300</v>
      </c>
      <c r="V25" s="22">
        <v>9160632</v>
      </c>
      <c r="W25" s="22">
        <v>9657106</v>
      </c>
      <c r="X25" s="24">
        <f t="shared" si="0"/>
        <v>496474</v>
      </c>
      <c r="Y25" s="25">
        <f t="shared" si="1"/>
        <v>5.419647902022481</v>
      </c>
      <c r="Z25" s="22">
        <v>9975312</v>
      </c>
      <c r="AA25" s="24">
        <f t="shared" si="2"/>
        <v>318206</v>
      </c>
      <c r="AB25" s="25">
        <f t="shared" si="3"/>
        <v>3.2950451201426181</v>
      </c>
      <c r="AC25" s="24">
        <f t="shared" si="4"/>
        <v>814680</v>
      </c>
      <c r="AD25" s="25">
        <f t="shared" si="5"/>
        <v>8.8932728658896032</v>
      </c>
    </row>
    <row r="26" spans="1:30" x14ac:dyDescent="0.25">
      <c r="A26" t="str">
        <f>VLOOKUP(B26,names!A$3:B$2402, 2,)</f>
        <v>Armed Forces Insurance Exchange</v>
      </c>
      <c r="B26" t="s">
        <v>2662</v>
      </c>
      <c r="C26" t="s">
        <v>2594</v>
      </c>
      <c r="D26" t="s">
        <v>2663</v>
      </c>
      <c r="E26" t="s">
        <v>2664</v>
      </c>
      <c r="F26" s="19" t="s">
        <v>2347</v>
      </c>
      <c r="G26" t="s">
        <v>2665</v>
      </c>
      <c r="H26" t="s">
        <v>2666</v>
      </c>
      <c r="I26" t="s">
        <v>2667</v>
      </c>
      <c r="J26" t="s">
        <v>2668</v>
      </c>
      <c r="K26" s="20" t="s">
        <v>2669</v>
      </c>
      <c r="L26" s="21" t="s">
        <v>2518</v>
      </c>
      <c r="M26" s="22">
        <v>8223301</v>
      </c>
      <c r="N26" s="22">
        <v>1677421</v>
      </c>
      <c r="O26" s="22">
        <v>140124894</v>
      </c>
      <c r="P26" s="22">
        <v>68306869</v>
      </c>
      <c r="Q26" s="23">
        <v>9.5273867276031321E-2</v>
      </c>
      <c r="R26" s="22">
        <v>9910018</v>
      </c>
      <c r="S26" s="22">
        <v>2045582</v>
      </c>
      <c r="T26" s="22">
        <v>70736629</v>
      </c>
      <c r="U26" s="22">
        <v>71818025</v>
      </c>
      <c r="V26" s="22">
        <v>10496778</v>
      </c>
      <c r="W26" s="22">
        <v>10825518</v>
      </c>
      <c r="X26" s="24">
        <f t="shared" si="0"/>
        <v>328740</v>
      </c>
      <c r="Y26" s="25">
        <f t="shared" si="1"/>
        <v>3.1318181636307827</v>
      </c>
      <c r="Z26" s="22">
        <v>13826970</v>
      </c>
      <c r="AA26" s="24">
        <f t="shared" si="2"/>
        <v>3001452</v>
      </c>
      <c r="AB26" s="25">
        <f t="shared" si="3"/>
        <v>27.725712524795583</v>
      </c>
      <c r="AC26" s="24">
        <f t="shared" si="4"/>
        <v>3330192</v>
      </c>
      <c r="AD26" s="25">
        <f t="shared" si="5"/>
        <v>31.725849589273963</v>
      </c>
    </row>
    <row r="27" spans="1:30" x14ac:dyDescent="0.25">
      <c r="A27" t="str">
        <f>VLOOKUP(B27,names!A$3:B$2402, 2,)</f>
        <v>ASI Assurance Corp.</v>
      </c>
      <c r="B27" t="s">
        <v>2670</v>
      </c>
      <c r="C27" t="s">
        <v>2627</v>
      </c>
      <c r="D27" t="s">
        <v>2628</v>
      </c>
      <c r="E27" t="s">
        <v>2629</v>
      </c>
      <c r="F27" s="19" t="s">
        <v>2297</v>
      </c>
      <c r="G27" t="s">
        <v>2630</v>
      </c>
      <c r="H27" t="s">
        <v>2631</v>
      </c>
      <c r="I27" t="s">
        <v>2632</v>
      </c>
      <c r="J27" t="s">
        <v>2633</v>
      </c>
      <c r="K27" s="20" t="s">
        <v>2671</v>
      </c>
      <c r="L27" s="21" t="s">
        <v>2527</v>
      </c>
      <c r="M27" s="22">
        <v>50863473</v>
      </c>
      <c r="N27" s="22">
        <v>11245629</v>
      </c>
      <c r="O27" s="22">
        <v>139652379</v>
      </c>
      <c r="P27" s="22">
        <v>72459880</v>
      </c>
      <c r="Q27" s="23">
        <v>0.58929616899588166</v>
      </c>
      <c r="R27" s="22">
        <v>15817595</v>
      </c>
      <c r="S27" s="22">
        <v>9203763</v>
      </c>
      <c r="T27" s="22">
        <v>59524287</v>
      </c>
      <c r="U27" s="22">
        <v>67192499</v>
      </c>
      <c r="V27" s="22">
        <v>25592536</v>
      </c>
      <c r="W27" s="22">
        <v>25328641</v>
      </c>
      <c r="X27" s="24">
        <f t="shared" si="0"/>
        <v>-263895</v>
      </c>
      <c r="Y27" s="25">
        <f t="shared" si="1"/>
        <v>-1.0311404856478468</v>
      </c>
      <c r="Z27" s="22">
        <v>22272023</v>
      </c>
      <c r="AA27" s="24">
        <f t="shared" si="2"/>
        <v>-3056618</v>
      </c>
      <c r="AB27" s="25">
        <f t="shared" si="3"/>
        <v>-12.067832616838778</v>
      </c>
      <c r="AC27" s="24">
        <f t="shared" si="4"/>
        <v>-3320513</v>
      </c>
      <c r="AD27" s="25">
        <f t="shared" si="5"/>
        <v>-12.974536794634187</v>
      </c>
    </row>
    <row r="28" spans="1:30" x14ac:dyDescent="0.25">
      <c r="A28" t="str">
        <f>VLOOKUP(B28,names!A$3:B$2402, 2,)</f>
        <v>ASI Home Insurance Corp.</v>
      </c>
      <c r="B28" t="s">
        <v>2672</v>
      </c>
      <c r="C28" t="s">
        <v>2627</v>
      </c>
      <c r="D28" t="s">
        <v>2673</v>
      </c>
      <c r="E28" t="s">
        <v>2067</v>
      </c>
      <c r="F28" s="19" t="s">
        <v>2297</v>
      </c>
      <c r="G28" t="s">
        <v>2630</v>
      </c>
      <c r="H28" t="s">
        <v>2631</v>
      </c>
      <c r="I28" t="s">
        <v>2632</v>
      </c>
      <c r="J28" t="s">
        <v>2633</v>
      </c>
      <c r="K28" s="20" t="s">
        <v>2674</v>
      </c>
      <c r="L28" s="21" t="s">
        <v>2536</v>
      </c>
      <c r="M28" s="22">
        <v>3382195</v>
      </c>
      <c r="N28" s="22">
        <v>314028</v>
      </c>
      <c r="O28" s="22">
        <v>16803707</v>
      </c>
      <c r="P28" s="22">
        <v>60968</v>
      </c>
      <c r="Q28" s="23">
        <v>3.9185577365057747E-2</v>
      </c>
      <c r="R28" s="22">
        <v>409258</v>
      </c>
      <c r="S28" s="22">
        <v>334499</v>
      </c>
      <c r="T28" s="22">
        <v>16646826</v>
      </c>
      <c r="U28" s="22">
        <v>16742739</v>
      </c>
      <c r="V28" s="22">
        <v>0</v>
      </c>
      <c r="W28" s="22">
        <v>0</v>
      </c>
      <c r="X28" s="24">
        <f t="shared" si="0"/>
        <v>0</v>
      </c>
      <c r="Y28" s="25" t="e">
        <f t="shared" si="1"/>
        <v>#DIV/0!</v>
      </c>
      <c r="Z28" s="22">
        <v>0</v>
      </c>
      <c r="AA28" s="24">
        <f t="shared" si="2"/>
        <v>0</v>
      </c>
      <c r="AB28" s="25" t="e">
        <f t="shared" si="3"/>
        <v>#DIV/0!</v>
      </c>
      <c r="AC28" s="24">
        <f t="shared" si="4"/>
        <v>0</v>
      </c>
      <c r="AD28" s="25" t="e">
        <f t="shared" si="5"/>
        <v>#DIV/0!</v>
      </c>
    </row>
    <row r="29" spans="1:30" x14ac:dyDescent="0.25">
      <c r="A29" t="str">
        <f>VLOOKUP(B29,names!A$3:B$2402, 2,)</f>
        <v>ASI Preferred Insurance Corp.</v>
      </c>
      <c r="B29" t="s">
        <v>2675</v>
      </c>
      <c r="C29" t="s">
        <v>2627</v>
      </c>
      <c r="D29" t="s">
        <v>2676</v>
      </c>
      <c r="E29" t="s">
        <v>2067</v>
      </c>
      <c r="F29" s="19" t="s">
        <v>2297</v>
      </c>
      <c r="G29" t="s">
        <v>2677</v>
      </c>
      <c r="H29" t="s">
        <v>2631</v>
      </c>
      <c r="I29" t="s">
        <v>2632</v>
      </c>
      <c r="J29" t="s">
        <v>2633</v>
      </c>
      <c r="K29" s="20" t="s">
        <v>2678</v>
      </c>
      <c r="L29" s="21" t="s">
        <v>2518</v>
      </c>
      <c r="M29" s="22">
        <v>120861813</v>
      </c>
      <c r="N29" s="22">
        <v>28419491</v>
      </c>
      <c r="O29" s="22">
        <v>66443439</v>
      </c>
      <c r="P29" s="22">
        <v>40104605</v>
      </c>
      <c r="Q29" s="23">
        <v>1.4002858864709582</v>
      </c>
      <c r="R29" s="22">
        <v>346331</v>
      </c>
      <c r="S29" s="22">
        <v>2670225</v>
      </c>
      <c r="T29" s="22">
        <v>24516511</v>
      </c>
      <c r="U29" s="22">
        <v>26338834</v>
      </c>
      <c r="V29" s="22">
        <v>4745633</v>
      </c>
      <c r="W29" s="22">
        <v>6352195</v>
      </c>
      <c r="X29" s="24">
        <f t="shared" si="0"/>
        <v>1606562</v>
      </c>
      <c r="Y29" s="25">
        <f t="shared" si="1"/>
        <v>33.85348171676992</v>
      </c>
      <c r="Z29" s="22">
        <v>7119694</v>
      </c>
      <c r="AA29" s="24">
        <f t="shared" si="2"/>
        <v>767499</v>
      </c>
      <c r="AB29" s="25">
        <f t="shared" si="3"/>
        <v>12.082421902979993</v>
      </c>
      <c r="AC29" s="24">
        <f t="shared" si="4"/>
        <v>2374061</v>
      </c>
      <c r="AD29" s="25">
        <f t="shared" si="5"/>
        <v>50.026224109618255</v>
      </c>
    </row>
    <row r="30" spans="1:30" x14ac:dyDescent="0.25">
      <c r="A30">
        <f>VLOOKUP(B30,names!A$3:B$2402, 2,)</f>
        <v>0</v>
      </c>
      <c r="B30" t="s">
        <v>2679</v>
      </c>
      <c r="C30" t="s">
        <v>2680</v>
      </c>
      <c r="D30" t="s">
        <v>2681</v>
      </c>
      <c r="E30" t="s">
        <v>2107</v>
      </c>
      <c r="F30" s="19" t="s">
        <v>2300</v>
      </c>
      <c r="G30" t="s">
        <v>2682</v>
      </c>
      <c r="H30" t="s">
        <v>2683</v>
      </c>
      <c r="I30" t="s">
        <v>2684</v>
      </c>
      <c r="J30" t="s">
        <v>2685</v>
      </c>
      <c r="K30" s="20" t="s">
        <v>2686</v>
      </c>
      <c r="L30" s="21" t="s">
        <v>2518</v>
      </c>
      <c r="M30" s="22">
        <v>9101280</v>
      </c>
      <c r="N30" s="22">
        <v>1360201</v>
      </c>
      <c r="O30" s="22">
        <v>398217251</v>
      </c>
      <c r="P30" s="22">
        <v>262431450</v>
      </c>
      <c r="Q30" s="23">
        <v>0.10544599337443665</v>
      </c>
      <c r="R30" s="22">
        <v>8046712</v>
      </c>
      <c r="S30" s="22">
        <v>2437770</v>
      </c>
      <c r="T30" s="22">
        <v>131940196</v>
      </c>
      <c r="U30" s="22">
        <v>135785801</v>
      </c>
      <c r="V30" s="22">
        <v>18280456</v>
      </c>
      <c r="W30" s="22">
        <v>31338233</v>
      </c>
      <c r="X30" s="24">
        <f t="shared" si="0"/>
        <v>13057777</v>
      </c>
      <c r="Y30" s="25">
        <f t="shared" si="1"/>
        <v>71.43025863249801</v>
      </c>
      <c r="Z30" s="22">
        <v>35408239</v>
      </c>
      <c r="AA30" s="24">
        <f t="shared" si="2"/>
        <v>4070006</v>
      </c>
      <c r="AB30" s="25">
        <f t="shared" si="3"/>
        <v>12.987349988750163</v>
      </c>
      <c r="AC30" s="24">
        <f t="shared" si="4"/>
        <v>17127783</v>
      </c>
      <c r="AD30" s="25">
        <f t="shared" si="5"/>
        <v>93.694506307720118</v>
      </c>
    </row>
    <row r="31" spans="1:30" x14ac:dyDescent="0.25">
      <c r="A31" t="str">
        <f>VLOOKUP(B31,names!A$3:B$2402, 2,)</f>
        <v>Associated Indemnity Corp.</v>
      </c>
      <c r="B31" t="s">
        <v>2687</v>
      </c>
      <c r="C31" t="s">
        <v>2565</v>
      </c>
      <c r="D31" t="s">
        <v>2566</v>
      </c>
      <c r="E31" t="s">
        <v>2567</v>
      </c>
      <c r="F31" s="19" t="s">
        <v>2324</v>
      </c>
      <c r="G31" t="s">
        <v>2568</v>
      </c>
      <c r="H31" t="s">
        <v>2569</v>
      </c>
      <c r="I31" t="s">
        <v>2570</v>
      </c>
      <c r="J31" t="s">
        <v>2571</v>
      </c>
      <c r="K31" s="20" t="s">
        <v>2688</v>
      </c>
      <c r="L31" s="21" t="s">
        <v>2518</v>
      </c>
      <c r="M31" s="22">
        <v>592546</v>
      </c>
      <c r="N31" s="22">
        <v>-59535</v>
      </c>
      <c r="O31" s="22">
        <v>96312271</v>
      </c>
      <c r="P31" s="22">
        <v>10010044</v>
      </c>
      <c r="Q31" s="23">
        <v>6.8651444181531554E-3</v>
      </c>
      <c r="R31" s="22">
        <v>1841886</v>
      </c>
      <c r="S31" s="22">
        <v>1412410</v>
      </c>
      <c r="T31" s="22">
        <v>84229371</v>
      </c>
      <c r="U31" s="22">
        <v>86302227</v>
      </c>
      <c r="V31" s="22">
        <v>0</v>
      </c>
      <c r="W31" s="22">
        <v>0</v>
      </c>
      <c r="X31" s="24">
        <f t="shared" si="0"/>
        <v>0</v>
      </c>
      <c r="Y31" s="25" t="e">
        <f t="shared" si="1"/>
        <v>#DIV/0!</v>
      </c>
      <c r="Z31" s="22">
        <v>0</v>
      </c>
      <c r="AA31" s="24">
        <f t="shared" si="2"/>
        <v>0</v>
      </c>
      <c r="AB31" s="25" t="e">
        <f t="shared" si="3"/>
        <v>#DIV/0!</v>
      </c>
      <c r="AC31" s="24">
        <f t="shared" si="4"/>
        <v>0</v>
      </c>
      <c r="AD31" s="25" t="e">
        <f t="shared" si="5"/>
        <v>#DIV/0!</v>
      </c>
    </row>
    <row r="32" spans="1:30" x14ac:dyDescent="0.25">
      <c r="A32" t="str">
        <f>VLOOKUP(B32,names!A$3:B$2402, 2,)</f>
        <v>Auto Club Insurance Co. Of Florida</v>
      </c>
      <c r="B32" t="s">
        <v>2689</v>
      </c>
      <c r="C32" t="s">
        <v>2690</v>
      </c>
      <c r="D32" t="s">
        <v>2691</v>
      </c>
      <c r="E32" t="s">
        <v>2078</v>
      </c>
      <c r="F32" s="19" t="s">
        <v>2297</v>
      </c>
      <c r="G32" t="s">
        <v>2692</v>
      </c>
      <c r="H32" t="s">
        <v>2693</v>
      </c>
      <c r="I32" t="s">
        <v>2694</v>
      </c>
      <c r="J32" t="s">
        <v>2695</v>
      </c>
      <c r="K32" s="20" t="s">
        <v>2696</v>
      </c>
      <c r="L32" s="21" t="s">
        <v>2518</v>
      </c>
      <c r="M32" s="22">
        <v>98702874</v>
      </c>
      <c r="N32" s="22">
        <v>22897812</v>
      </c>
      <c r="O32" s="22">
        <v>339442637</v>
      </c>
      <c r="P32" s="22">
        <v>196963978</v>
      </c>
      <c r="Q32" s="23">
        <v>1.1435559171722942</v>
      </c>
      <c r="R32" s="22">
        <v>19797146</v>
      </c>
      <c r="S32" s="22">
        <v>8405213</v>
      </c>
      <c r="T32" s="22">
        <v>133616404</v>
      </c>
      <c r="U32" s="22">
        <v>142478659</v>
      </c>
      <c r="V32" s="22">
        <v>55837973</v>
      </c>
      <c r="W32" s="22">
        <v>63111167</v>
      </c>
      <c r="X32" s="24">
        <f t="shared" si="0"/>
        <v>7273194</v>
      </c>
      <c r="Y32" s="25">
        <f t="shared" si="1"/>
        <v>13.0255337169922</v>
      </c>
      <c r="Z32" s="22">
        <v>66677685</v>
      </c>
      <c r="AA32" s="24">
        <f t="shared" si="2"/>
        <v>3566518</v>
      </c>
      <c r="AB32" s="25">
        <f t="shared" si="3"/>
        <v>5.651167882856611</v>
      </c>
      <c r="AC32" s="24">
        <f t="shared" si="4"/>
        <v>10839712</v>
      </c>
      <c r="AD32" s="25">
        <f t="shared" si="5"/>
        <v>19.412796377834134</v>
      </c>
    </row>
    <row r="33" spans="1:30" x14ac:dyDescent="0.25">
      <c r="A33" t="str">
        <f>VLOOKUP(B33,names!A$3:B$2402, 2,)</f>
        <v>Avatar Property &amp; Casualty Insurance Co.</v>
      </c>
      <c r="B33" t="s">
        <v>2697</v>
      </c>
      <c r="C33" t="s">
        <v>2698</v>
      </c>
      <c r="D33" t="s">
        <v>2699</v>
      </c>
      <c r="E33" t="s">
        <v>2078</v>
      </c>
      <c r="F33" s="19" t="s">
        <v>2297</v>
      </c>
      <c r="G33" t="s">
        <v>2596</v>
      </c>
      <c r="H33" t="s">
        <v>2700</v>
      </c>
      <c r="I33" t="s">
        <v>2701</v>
      </c>
      <c r="J33" t="s">
        <v>2702</v>
      </c>
      <c r="K33" s="20" t="s">
        <v>2703</v>
      </c>
      <c r="L33" s="21" t="s">
        <v>2518</v>
      </c>
      <c r="M33" s="22">
        <v>24216332</v>
      </c>
      <c r="N33" s="22">
        <v>3612931</v>
      </c>
      <c r="O33" s="22">
        <v>43123995</v>
      </c>
      <c r="P33" s="22">
        <v>19922266</v>
      </c>
      <c r="Q33" s="23">
        <v>0.28056659982169085</v>
      </c>
      <c r="R33" s="22">
        <v>1262568</v>
      </c>
      <c r="S33" s="22">
        <v>2659045</v>
      </c>
      <c r="T33" s="22">
        <v>17391564</v>
      </c>
      <c r="U33" s="22">
        <v>23201729</v>
      </c>
      <c r="V33" s="22">
        <v>1253438</v>
      </c>
      <c r="W33" s="22">
        <v>2384704</v>
      </c>
      <c r="X33" s="24">
        <f t="shared" si="0"/>
        <v>1131266</v>
      </c>
      <c r="Y33" s="25">
        <f t="shared" si="1"/>
        <v>90.253048016734766</v>
      </c>
      <c r="Z33" s="22">
        <v>3791720</v>
      </c>
      <c r="AA33" s="24">
        <f t="shared" si="2"/>
        <v>1407016</v>
      </c>
      <c r="AB33" s="25">
        <f t="shared" si="3"/>
        <v>59.001704194734437</v>
      </c>
      <c r="AC33" s="24">
        <f t="shared" si="4"/>
        <v>2538282</v>
      </c>
      <c r="AD33" s="25">
        <f t="shared" si="5"/>
        <v>202.50558862903469</v>
      </c>
    </row>
    <row r="34" spans="1:30" x14ac:dyDescent="0.25">
      <c r="A34">
        <f>VLOOKUP(B34,names!A$3:B$2402, 2,)</f>
        <v>0</v>
      </c>
      <c r="B34" t="s">
        <v>2704</v>
      </c>
      <c r="C34" t="s">
        <v>2705</v>
      </c>
      <c r="D34" t="s">
        <v>2706</v>
      </c>
      <c r="E34" t="s">
        <v>2113</v>
      </c>
      <c r="F34" s="19" t="s">
        <v>2294</v>
      </c>
      <c r="G34" t="s">
        <v>2707</v>
      </c>
      <c r="H34" t="s">
        <v>2708</v>
      </c>
      <c r="I34" t="s">
        <v>2709</v>
      </c>
      <c r="J34" t="s">
        <v>2710</v>
      </c>
      <c r="K34" s="20" t="s">
        <v>2711</v>
      </c>
      <c r="L34" s="21" t="s">
        <v>2643</v>
      </c>
      <c r="M34" s="22">
        <v>821879</v>
      </c>
      <c r="N34" s="22">
        <v>-270895</v>
      </c>
      <c r="O34" s="22">
        <v>501387269</v>
      </c>
      <c r="P34" s="22">
        <v>293218311</v>
      </c>
      <c r="Q34" s="23">
        <v>9.5221603542126644E-3</v>
      </c>
      <c r="R34" s="22">
        <v>12224434</v>
      </c>
      <c r="S34" s="22">
        <v>2614823</v>
      </c>
      <c r="T34" s="22">
        <v>205937805</v>
      </c>
      <c r="U34" s="22">
        <v>208168958</v>
      </c>
      <c r="V34" s="22">
        <v>59508895</v>
      </c>
      <c r="W34" s="22">
        <v>57353950</v>
      </c>
      <c r="X34" s="24">
        <f t="shared" si="0"/>
        <v>-2154945</v>
      </c>
      <c r="Y34" s="25">
        <f t="shared" si="1"/>
        <v>-3.6212149461017549</v>
      </c>
      <c r="Z34" s="22">
        <v>58754014</v>
      </c>
      <c r="AA34" s="24">
        <f t="shared" si="2"/>
        <v>1400064</v>
      </c>
      <c r="AB34" s="25">
        <f t="shared" si="3"/>
        <v>2.4410942925465466</v>
      </c>
      <c r="AC34" s="24">
        <f t="shared" si="4"/>
        <v>-754881</v>
      </c>
      <c r="AD34" s="25">
        <f t="shared" si="5"/>
        <v>-1.2685179249253409</v>
      </c>
    </row>
    <row r="35" spans="1:30" x14ac:dyDescent="0.25">
      <c r="A35" t="str">
        <f>VLOOKUP(B35,names!A$3:B$2402, 2,)</f>
        <v>Capitol Preferred Insurance Co.</v>
      </c>
      <c r="B35" t="s">
        <v>2712</v>
      </c>
      <c r="C35" t="s">
        <v>2713</v>
      </c>
      <c r="D35" t="s">
        <v>1807</v>
      </c>
      <c r="E35" t="s">
        <v>2131</v>
      </c>
      <c r="F35" s="19" t="s">
        <v>2297</v>
      </c>
      <c r="G35" t="s">
        <v>2714</v>
      </c>
      <c r="H35" t="s">
        <v>2715</v>
      </c>
      <c r="I35" t="s">
        <v>2716</v>
      </c>
      <c r="J35" t="s">
        <v>2717</v>
      </c>
      <c r="K35" s="20" t="s">
        <v>2718</v>
      </c>
      <c r="L35" s="21" t="s">
        <v>2719</v>
      </c>
      <c r="M35" s="22">
        <v>30601987</v>
      </c>
      <c r="N35" s="22">
        <v>7867664</v>
      </c>
      <c r="O35" s="22">
        <v>66967304</v>
      </c>
      <c r="P35" s="22">
        <v>40528837</v>
      </c>
      <c r="Q35" s="23">
        <v>0.35454979062797726</v>
      </c>
      <c r="R35" s="22">
        <v>5029537</v>
      </c>
      <c r="S35" s="22">
        <v>2888807</v>
      </c>
      <c r="T35" s="22">
        <v>22903744</v>
      </c>
      <c r="U35" s="22">
        <v>26438467</v>
      </c>
      <c r="V35" s="22">
        <v>4882678</v>
      </c>
      <c r="W35" s="22">
        <v>5149752</v>
      </c>
      <c r="X35" s="24">
        <f t="shared" si="0"/>
        <v>267074</v>
      </c>
      <c r="Y35" s="25">
        <f t="shared" si="1"/>
        <v>5.4698261896442899</v>
      </c>
      <c r="Z35" s="22">
        <v>6213747</v>
      </c>
      <c r="AA35" s="24">
        <f t="shared" si="2"/>
        <v>1063995</v>
      </c>
      <c r="AB35" s="25">
        <f t="shared" si="3"/>
        <v>20.66109202928607</v>
      </c>
      <c r="AC35" s="24">
        <f t="shared" si="4"/>
        <v>1331069</v>
      </c>
      <c r="AD35" s="25">
        <f t="shared" si="5"/>
        <v>27.26104404181476</v>
      </c>
    </row>
    <row r="36" spans="1:30" x14ac:dyDescent="0.25">
      <c r="A36" t="str">
        <f>VLOOKUP(B36,names!A$3:B$2402, 2,)</f>
        <v>Castle Key Indemnity Co.</v>
      </c>
      <c r="B36" t="s">
        <v>2720</v>
      </c>
      <c r="C36" t="s">
        <v>2721</v>
      </c>
      <c r="D36" t="s">
        <v>2722</v>
      </c>
      <c r="E36" t="s">
        <v>2060</v>
      </c>
      <c r="F36" s="19" t="s">
        <v>2306</v>
      </c>
      <c r="G36" t="s">
        <v>2318</v>
      </c>
      <c r="H36" t="s">
        <v>2723</v>
      </c>
      <c r="I36" t="s">
        <v>2724</v>
      </c>
      <c r="J36" t="s">
        <v>2725</v>
      </c>
      <c r="K36" s="20" t="s">
        <v>2726</v>
      </c>
      <c r="L36" s="21" t="s">
        <v>2581</v>
      </c>
      <c r="M36" s="22">
        <v>81084740</v>
      </c>
      <c r="N36" s="22">
        <v>21418474</v>
      </c>
      <c r="O36" s="22">
        <v>6694859</v>
      </c>
      <c r="P36" s="22">
        <v>991293</v>
      </c>
      <c r="Q36" s="23">
        <v>0.93943499780337703</v>
      </c>
      <c r="R36" s="22">
        <v>121775</v>
      </c>
      <c r="S36" s="22">
        <v>60556</v>
      </c>
      <c r="T36" s="22">
        <v>5544893</v>
      </c>
      <c r="U36" s="22">
        <v>5703566</v>
      </c>
      <c r="V36" s="22">
        <v>0</v>
      </c>
      <c r="W36" s="22">
        <v>0</v>
      </c>
      <c r="X36" s="24">
        <f t="shared" si="0"/>
        <v>0</v>
      </c>
      <c r="Y36" s="25" t="e">
        <f t="shared" si="1"/>
        <v>#DIV/0!</v>
      </c>
      <c r="Z36" s="22">
        <v>0</v>
      </c>
      <c r="AA36" s="24">
        <f t="shared" si="2"/>
        <v>0</v>
      </c>
      <c r="AB36" s="25" t="e">
        <f t="shared" si="3"/>
        <v>#DIV/0!</v>
      </c>
      <c r="AC36" s="24">
        <f t="shared" si="4"/>
        <v>0</v>
      </c>
      <c r="AD36" s="25" t="e">
        <f t="shared" si="5"/>
        <v>#DIV/0!</v>
      </c>
    </row>
    <row r="37" spans="1:30" x14ac:dyDescent="0.25">
      <c r="A37" t="str">
        <f>VLOOKUP(B37,names!A$3:B$2402, 2,)</f>
        <v>Castle Key Insurance Co.</v>
      </c>
      <c r="B37" t="s">
        <v>2727</v>
      </c>
      <c r="C37" t="s">
        <v>2721</v>
      </c>
      <c r="D37" t="s">
        <v>2722</v>
      </c>
      <c r="E37" t="s">
        <v>2060</v>
      </c>
      <c r="F37" s="19" t="s">
        <v>2306</v>
      </c>
      <c r="G37" t="s">
        <v>2318</v>
      </c>
      <c r="H37" t="s">
        <v>2723</v>
      </c>
      <c r="I37" t="s">
        <v>2724</v>
      </c>
      <c r="J37" t="s">
        <v>2725</v>
      </c>
      <c r="K37" s="20" t="s">
        <v>2728</v>
      </c>
      <c r="L37" s="21" t="s">
        <v>2536</v>
      </c>
      <c r="M37" s="22">
        <v>118128249</v>
      </c>
      <c r="N37" s="22">
        <v>37360002</v>
      </c>
      <c r="O37" s="22">
        <v>358554681</v>
      </c>
      <c r="P37" s="22">
        <v>159783990</v>
      </c>
      <c r="Q37" s="23">
        <v>1.3686152454806142</v>
      </c>
      <c r="R37" s="22">
        <v>26320539</v>
      </c>
      <c r="S37" s="22">
        <v>8986549</v>
      </c>
      <c r="T37" s="22">
        <v>189953511</v>
      </c>
      <c r="U37" s="22">
        <v>198770691</v>
      </c>
      <c r="V37" s="22">
        <v>45640620</v>
      </c>
      <c r="W37" s="22">
        <v>45865560</v>
      </c>
      <c r="X37" s="24">
        <f t="shared" ref="X37:X100" si="6">SUM(W37-V37)</f>
        <v>224940</v>
      </c>
      <c r="Y37" s="25">
        <f t="shared" ref="Y37:Y100" si="7">SUM(X37/V37)*100</f>
        <v>0.49285044769330477</v>
      </c>
      <c r="Z37" s="22">
        <v>47250725</v>
      </c>
      <c r="AA37" s="24">
        <f t="shared" ref="AA37:AA100" si="8">SUM(Z37-W37)</f>
        <v>1385165</v>
      </c>
      <c r="AB37" s="25">
        <f t="shared" si="3"/>
        <v>3.020054698994191</v>
      </c>
      <c r="AC37" s="24">
        <f t="shared" si="4"/>
        <v>1610105</v>
      </c>
      <c r="AD37" s="25">
        <f t="shared" si="5"/>
        <v>3.5277894997920707</v>
      </c>
    </row>
    <row r="38" spans="1:30" x14ac:dyDescent="0.25">
      <c r="A38" t="str">
        <f>VLOOKUP(B38,names!A$3:B$2402, 2,)</f>
        <v>Centauri Specialty Insurance Co.</v>
      </c>
      <c r="B38" t="s">
        <v>2729</v>
      </c>
      <c r="C38" t="s">
        <v>2730</v>
      </c>
      <c r="D38" t="s">
        <v>2731</v>
      </c>
      <c r="E38" t="s">
        <v>2125</v>
      </c>
      <c r="F38" s="19" t="s">
        <v>2297</v>
      </c>
      <c r="G38" t="s">
        <v>2732</v>
      </c>
      <c r="H38" t="s">
        <v>2475</v>
      </c>
      <c r="I38" t="s">
        <v>2733</v>
      </c>
      <c r="J38" t="s">
        <v>2734</v>
      </c>
      <c r="K38" s="20" t="s">
        <v>2735</v>
      </c>
      <c r="L38" s="21" t="s">
        <v>2719</v>
      </c>
      <c r="M38" s="22">
        <v>64408</v>
      </c>
      <c r="N38" s="22">
        <v>231</v>
      </c>
      <c r="O38" s="22">
        <v>91702131</v>
      </c>
      <c r="P38" s="22">
        <v>64240392</v>
      </c>
      <c r="Q38" s="23">
        <v>7.4622092071233018E-4</v>
      </c>
      <c r="R38" s="22">
        <v>804335</v>
      </c>
      <c r="S38" s="22">
        <v>-566030</v>
      </c>
      <c r="T38" s="22">
        <v>28097540</v>
      </c>
      <c r="U38" s="22">
        <v>27461739</v>
      </c>
      <c r="V38" s="22">
        <v>1307953</v>
      </c>
      <c r="W38" s="22">
        <v>3199211</v>
      </c>
      <c r="X38" s="24">
        <f t="shared" si="6"/>
        <v>1891258</v>
      </c>
      <c r="Y38" s="25">
        <f t="shared" si="7"/>
        <v>144.59678597013809</v>
      </c>
      <c r="Z38" s="22">
        <v>5577665</v>
      </c>
      <c r="AA38" s="24">
        <f t="shared" si="8"/>
        <v>2378454</v>
      </c>
      <c r="AB38" s="25">
        <f t="shared" si="3"/>
        <v>74.345018193548356</v>
      </c>
      <c r="AC38" s="24">
        <f t="shared" si="4"/>
        <v>4269712</v>
      </c>
      <c r="AD38" s="25">
        <f t="shared" si="5"/>
        <v>326.4423110004717</v>
      </c>
    </row>
    <row r="39" spans="1:30" x14ac:dyDescent="0.25">
      <c r="A39">
        <f>VLOOKUP(B39,names!A$3:B$2402, 2,)</f>
        <v>0</v>
      </c>
      <c r="B39" t="s">
        <v>2736</v>
      </c>
      <c r="C39" t="s">
        <v>2737</v>
      </c>
      <c r="D39" t="s">
        <v>2738</v>
      </c>
      <c r="E39" t="s">
        <v>2222</v>
      </c>
      <c r="F39" s="19" t="s">
        <v>2312</v>
      </c>
      <c r="G39" t="s">
        <v>2739</v>
      </c>
      <c r="H39" t="s">
        <v>2740</v>
      </c>
      <c r="I39" t="s">
        <v>2741</v>
      </c>
      <c r="J39" t="s">
        <v>2742</v>
      </c>
      <c r="K39" s="20" t="s">
        <v>2743</v>
      </c>
      <c r="L39" s="21" t="s">
        <v>2536</v>
      </c>
      <c r="M39" s="22">
        <v>5020021</v>
      </c>
      <c r="N39" s="22">
        <v>855400</v>
      </c>
      <c r="O39" s="22">
        <v>409155471</v>
      </c>
      <c r="P39" s="22">
        <v>219255111</v>
      </c>
      <c r="Q39" s="23">
        <v>5.8161170857893935E-2</v>
      </c>
      <c r="R39" s="22">
        <v>13532222</v>
      </c>
      <c r="S39" s="22">
        <v>6054509</v>
      </c>
      <c r="T39" s="22">
        <v>187381875</v>
      </c>
      <c r="U39" s="22">
        <v>189900360</v>
      </c>
      <c r="V39" s="22">
        <v>60663869</v>
      </c>
      <c r="W39" s="22">
        <v>60636099</v>
      </c>
      <c r="X39" s="24">
        <f t="shared" si="6"/>
        <v>-27770</v>
      </c>
      <c r="Y39" s="25">
        <f t="shared" si="7"/>
        <v>-4.5776836291137317E-2</v>
      </c>
      <c r="Z39" s="22">
        <v>61282559</v>
      </c>
      <c r="AA39" s="24">
        <f t="shared" si="8"/>
        <v>646460</v>
      </c>
      <c r="AB39" s="25">
        <f t="shared" si="3"/>
        <v>1.066130589964239</v>
      </c>
      <c r="AC39" s="24">
        <f t="shared" si="4"/>
        <v>618690</v>
      </c>
      <c r="AD39" s="25">
        <f t="shared" si="5"/>
        <v>1.019865712818284</v>
      </c>
    </row>
    <row r="40" spans="1:30" x14ac:dyDescent="0.25">
      <c r="A40" t="str">
        <f>VLOOKUP(B40,names!A$3:B$2402, 2,)</f>
        <v>Cincinnati Insurance Co.</v>
      </c>
      <c r="B40" t="s">
        <v>2744</v>
      </c>
      <c r="C40" t="s">
        <v>2745</v>
      </c>
      <c r="D40" t="s">
        <v>2746</v>
      </c>
      <c r="E40" t="s">
        <v>2072</v>
      </c>
      <c r="F40" s="19" t="s">
        <v>2314</v>
      </c>
      <c r="G40" t="s">
        <v>2747</v>
      </c>
      <c r="H40" t="s">
        <v>2748</v>
      </c>
      <c r="I40" t="s">
        <v>2749</v>
      </c>
      <c r="J40" t="s">
        <v>2750</v>
      </c>
      <c r="K40" s="20" t="s">
        <v>2751</v>
      </c>
      <c r="L40" s="21" t="s">
        <v>2752</v>
      </c>
      <c r="M40" s="22">
        <v>5180550</v>
      </c>
      <c r="N40" s="22">
        <v>4320431</v>
      </c>
      <c r="O40" s="22">
        <v>11164972033</v>
      </c>
      <c r="P40" s="22">
        <v>6745567187</v>
      </c>
      <c r="Q40" s="23">
        <v>6.0021034511182812E-2</v>
      </c>
      <c r="R40" s="22">
        <v>435806330</v>
      </c>
      <c r="S40" s="22">
        <v>244852565</v>
      </c>
      <c r="T40" s="22">
        <v>4472210439</v>
      </c>
      <c r="U40" s="22">
        <v>4419404846</v>
      </c>
      <c r="V40" s="22">
        <v>2945976974</v>
      </c>
      <c r="W40" s="22">
        <v>3087597925</v>
      </c>
      <c r="X40" s="24">
        <f t="shared" si="6"/>
        <v>141620951</v>
      </c>
      <c r="Y40" s="25">
        <f t="shared" si="7"/>
        <v>4.8072660529898625</v>
      </c>
      <c r="Z40" s="22">
        <v>3242983586</v>
      </c>
      <c r="AA40" s="24">
        <f t="shared" si="8"/>
        <v>155385661</v>
      </c>
      <c r="AB40" s="25">
        <f t="shared" si="3"/>
        <v>5.0325743433708263</v>
      </c>
      <c r="AC40" s="24">
        <f t="shared" si="4"/>
        <v>297006612</v>
      </c>
      <c r="AD40" s="25">
        <f t="shared" si="5"/>
        <v>10.081769634361033</v>
      </c>
    </row>
    <row r="41" spans="1:30" x14ac:dyDescent="0.25">
      <c r="A41" t="str">
        <f>VLOOKUP(B41,names!A$3:B$2402, 2,)</f>
        <v>Citizens Property Insurance Corp.</v>
      </c>
      <c r="B41" t="s">
        <v>2753</v>
      </c>
      <c r="C41" t="s">
        <v>2594</v>
      </c>
      <c r="D41" t="s">
        <v>2754</v>
      </c>
      <c r="E41" t="s">
        <v>2131</v>
      </c>
      <c r="F41" s="19" t="s">
        <v>2297</v>
      </c>
      <c r="G41" t="s">
        <v>2714</v>
      </c>
      <c r="H41" t="s">
        <v>2755</v>
      </c>
      <c r="I41" t="s">
        <v>2756</v>
      </c>
      <c r="J41" t="s">
        <v>2757</v>
      </c>
      <c r="K41" s="20" t="s">
        <v>2758</v>
      </c>
      <c r="L41" s="21" t="s">
        <v>2759</v>
      </c>
      <c r="M41" s="22">
        <v>794976394</v>
      </c>
      <c r="N41" s="22">
        <v>304193979</v>
      </c>
      <c r="O41" s="22">
        <v>13904119306</v>
      </c>
      <c r="P41" s="22">
        <v>6319841449</v>
      </c>
      <c r="Q41" s="23">
        <v>9.2104710078755474</v>
      </c>
      <c r="R41" s="22">
        <v>386957983</v>
      </c>
      <c r="S41" s="22">
        <v>203148008</v>
      </c>
      <c r="T41" s="22">
        <v>7384027445</v>
      </c>
      <c r="U41" s="22">
        <v>7584277856</v>
      </c>
      <c r="V41" s="22">
        <v>953328817</v>
      </c>
      <c r="W41" s="22">
        <v>738068046</v>
      </c>
      <c r="X41" s="24">
        <f t="shared" si="6"/>
        <v>-215260771</v>
      </c>
      <c r="Y41" s="25">
        <f t="shared" si="7"/>
        <v>-22.579908124187124</v>
      </c>
      <c r="Z41" s="22">
        <v>562286218</v>
      </c>
      <c r="AA41" s="24">
        <f t="shared" si="8"/>
        <v>-175781828</v>
      </c>
      <c r="AB41" s="25">
        <f t="shared" si="3"/>
        <v>-23.816479923857862</v>
      </c>
      <c r="AC41" s="24">
        <f t="shared" si="4"/>
        <v>-391042599</v>
      </c>
      <c r="AD41" s="25">
        <f t="shared" si="5"/>
        <v>-41.018648762822409</v>
      </c>
    </row>
    <row r="42" spans="1:30" x14ac:dyDescent="0.25">
      <c r="A42" t="str">
        <f>VLOOKUP(B42,names!A$3:B$2402, 2,)</f>
        <v>Cypress Property &amp; Casualty Insurance Co.</v>
      </c>
      <c r="B42" t="s">
        <v>2760</v>
      </c>
      <c r="C42" t="s">
        <v>2761</v>
      </c>
      <c r="D42" t="s">
        <v>2762</v>
      </c>
      <c r="E42" t="s">
        <v>2132</v>
      </c>
      <c r="F42" s="19" t="s">
        <v>2297</v>
      </c>
      <c r="G42" t="s">
        <v>2763</v>
      </c>
      <c r="H42" t="s">
        <v>2764</v>
      </c>
      <c r="I42" t="s">
        <v>2765</v>
      </c>
      <c r="J42" t="s">
        <v>2766</v>
      </c>
      <c r="K42" s="20" t="s">
        <v>2767</v>
      </c>
      <c r="L42" s="21" t="s">
        <v>2518</v>
      </c>
      <c r="M42" s="22">
        <v>74326434</v>
      </c>
      <c r="N42" s="22">
        <v>21506193</v>
      </c>
      <c r="O42" s="22">
        <v>108328400</v>
      </c>
      <c r="P42" s="22">
        <v>75337622</v>
      </c>
      <c r="Q42" s="23">
        <v>0.86113433133685646</v>
      </c>
      <c r="R42" s="22">
        <v>2098981</v>
      </c>
      <c r="S42" s="22">
        <v>419597</v>
      </c>
      <c r="T42" s="22">
        <v>32830791</v>
      </c>
      <c r="U42" s="22">
        <v>32990778</v>
      </c>
      <c r="V42" s="22">
        <v>15630975</v>
      </c>
      <c r="W42" s="22">
        <v>15769420</v>
      </c>
      <c r="X42" s="24">
        <f t="shared" si="6"/>
        <v>138445</v>
      </c>
      <c r="Y42" s="25">
        <f t="shared" si="7"/>
        <v>0.88570930476185916</v>
      </c>
      <c r="Z42" s="22">
        <v>17760289</v>
      </c>
      <c r="AA42" s="24">
        <f t="shared" si="8"/>
        <v>1990869</v>
      </c>
      <c r="AB42" s="25">
        <f t="shared" si="3"/>
        <v>12.624871428372128</v>
      </c>
      <c r="AC42" s="24">
        <f t="shared" si="4"/>
        <v>2129314</v>
      </c>
      <c r="AD42" s="25">
        <f t="shared" si="5"/>
        <v>13.622400394089301</v>
      </c>
    </row>
    <row r="43" spans="1:30" x14ac:dyDescent="0.25">
      <c r="A43" t="str">
        <f>VLOOKUP(B43,names!A$3:B$2402, 2,)</f>
        <v>Edison Insurance Co.</v>
      </c>
      <c r="B43" t="s">
        <v>2768</v>
      </c>
      <c r="C43" t="s">
        <v>2769</v>
      </c>
      <c r="D43" t="s">
        <v>2770</v>
      </c>
      <c r="E43" t="s">
        <v>2108</v>
      </c>
      <c r="F43" s="19" t="s">
        <v>2297</v>
      </c>
      <c r="G43" t="s">
        <v>2771</v>
      </c>
      <c r="H43" t="s">
        <v>2772</v>
      </c>
      <c r="I43" t="s">
        <v>2773</v>
      </c>
      <c r="J43" t="s">
        <v>2774</v>
      </c>
      <c r="K43" s="20" t="s">
        <v>2775</v>
      </c>
      <c r="L43" s="21" t="s">
        <v>2776</v>
      </c>
      <c r="M43" s="22">
        <v>173183</v>
      </c>
      <c r="N43" s="22">
        <v>322164</v>
      </c>
      <c r="O43" s="22">
        <v>25017783</v>
      </c>
      <c r="P43" s="22">
        <v>4532089</v>
      </c>
      <c r="Q43" s="23">
        <v>2.0064708997597114E-3</v>
      </c>
      <c r="R43" s="22">
        <v>-571421</v>
      </c>
      <c r="S43" s="22">
        <v>81841</v>
      </c>
      <c r="T43" s="22">
        <v>20000000</v>
      </c>
      <c r="U43" s="22">
        <v>20485695</v>
      </c>
      <c r="V43" s="22">
        <v>1091723</v>
      </c>
      <c r="W43" s="22">
        <v>318387</v>
      </c>
      <c r="X43" s="24">
        <f t="shared" si="6"/>
        <v>-773336</v>
      </c>
      <c r="Y43" s="25">
        <f t="shared" si="7"/>
        <v>-70.836283562771868</v>
      </c>
      <c r="Z43" s="22">
        <v>207504</v>
      </c>
      <c r="AA43" s="24">
        <f t="shared" si="8"/>
        <v>-110883</v>
      </c>
      <c r="AB43" s="25">
        <f t="shared" si="3"/>
        <v>-34.82648474969141</v>
      </c>
      <c r="AC43" s="24">
        <f t="shared" si="4"/>
        <v>-884219</v>
      </c>
      <c r="AD43" s="25">
        <f t="shared" si="5"/>
        <v>-80.992980820226379</v>
      </c>
    </row>
    <row r="44" spans="1:30" x14ac:dyDescent="0.25">
      <c r="A44" t="str">
        <f>VLOOKUP(B44,names!A$3:B$2402, 2,)</f>
        <v>Electric Insurance Co.</v>
      </c>
      <c r="B44" t="s">
        <v>2777</v>
      </c>
      <c r="C44" t="s">
        <v>2778</v>
      </c>
      <c r="D44" t="s">
        <v>2779</v>
      </c>
      <c r="E44" t="s">
        <v>2154</v>
      </c>
      <c r="F44" s="19" t="s">
        <v>2316</v>
      </c>
      <c r="G44" t="s">
        <v>2780</v>
      </c>
      <c r="H44" t="s">
        <v>2781</v>
      </c>
      <c r="I44" t="s">
        <v>2782</v>
      </c>
      <c r="J44" t="s">
        <v>2783</v>
      </c>
      <c r="K44" s="20" t="s">
        <v>2784</v>
      </c>
      <c r="L44" s="21" t="s">
        <v>2527</v>
      </c>
      <c r="M44" s="22">
        <v>4623283</v>
      </c>
      <c r="N44" s="22">
        <v>983939</v>
      </c>
      <c r="O44" s="22">
        <v>1600483929</v>
      </c>
      <c r="P44" s="22">
        <v>1063048552</v>
      </c>
      <c r="Q44" s="23">
        <v>5.3564627017973911E-2</v>
      </c>
      <c r="R44" s="22">
        <v>25367533</v>
      </c>
      <c r="S44" s="22">
        <v>6505682</v>
      </c>
      <c r="T44" s="22">
        <v>537554831</v>
      </c>
      <c r="U44" s="22">
        <v>537435379</v>
      </c>
      <c r="V44" s="22">
        <v>695619973</v>
      </c>
      <c r="W44" s="22">
        <v>691459404</v>
      </c>
      <c r="X44" s="24">
        <f t="shared" si="6"/>
        <v>-4160569</v>
      </c>
      <c r="Y44" s="25">
        <f t="shared" si="7"/>
        <v>-0.59810947952755233</v>
      </c>
      <c r="Z44" s="22">
        <v>715147141</v>
      </c>
      <c r="AA44" s="24">
        <f t="shared" si="8"/>
        <v>23687737</v>
      </c>
      <c r="AB44" s="25">
        <f t="shared" si="3"/>
        <v>3.4257596126351908</v>
      </c>
      <c r="AC44" s="24">
        <f t="shared" si="4"/>
        <v>19527168</v>
      </c>
      <c r="AD44" s="25">
        <f t="shared" si="5"/>
        <v>2.8071603401186409</v>
      </c>
    </row>
    <row r="45" spans="1:30" x14ac:dyDescent="0.25">
      <c r="A45" t="str">
        <f>VLOOKUP(B45,names!A$3:B$2402, 2,)</f>
        <v>Elements Property Insurance Co.</v>
      </c>
      <c r="B45" t="s">
        <v>2785</v>
      </c>
      <c r="C45" t="s">
        <v>2786</v>
      </c>
      <c r="D45" t="s">
        <v>2787</v>
      </c>
      <c r="E45" t="s">
        <v>2131</v>
      </c>
      <c r="F45" s="19" t="s">
        <v>2297</v>
      </c>
      <c r="G45" t="s">
        <v>2788</v>
      </c>
      <c r="H45" t="s">
        <v>2789</v>
      </c>
      <c r="I45" t="s">
        <v>2790</v>
      </c>
      <c r="J45" t="s">
        <v>2791</v>
      </c>
      <c r="K45" s="20" t="s">
        <v>2792</v>
      </c>
      <c r="L45" s="21" t="s">
        <v>2536</v>
      </c>
      <c r="M45" s="22">
        <v>15995933</v>
      </c>
      <c r="N45" s="22">
        <v>1316632</v>
      </c>
      <c r="O45" s="22">
        <v>67514441</v>
      </c>
      <c r="P45" s="22">
        <v>41599137</v>
      </c>
      <c r="Q45" s="23">
        <v>0.18532635465955696</v>
      </c>
      <c r="R45" s="22">
        <v>-206449</v>
      </c>
      <c r="S45" s="22">
        <v>-11353</v>
      </c>
      <c r="T45" s="22">
        <v>25220276</v>
      </c>
      <c r="U45" s="22">
        <v>25915304</v>
      </c>
      <c r="V45" s="22">
        <v>126000</v>
      </c>
      <c r="W45" s="22">
        <v>2813299</v>
      </c>
      <c r="X45" s="24">
        <f t="shared" si="6"/>
        <v>2687299</v>
      </c>
      <c r="Y45" s="25">
        <f t="shared" si="7"/>
        <v>2132.7769841269842</v>
      </c>
      <c r="Z45" s="22">
        <v>6657245</v>
      </c>
      <c r="AA45" s="24">
        <f t="shared" si="8"/>
        <v>3843946</v>
      </c>
      <c r="AB45" s="25">
        <f t="shared" si="3"/>
        <v>136.63481912160776</v>
      </c>
      <c r="AC45" s="24">
        <f t="shared" si="4"/>
        <v>6531245</v>
      </c>
      <c r="AD45" s="25">
        <f t="shared" si="5"/>
        <v>5183.5277777777774</v>
      </c>
    </row>
    <row r="46" spans="1:30" x14ac:dyDescent="0.25">
      <c r="A46" t="str">
        <f>VLOOKUP(B46,names!A$3:B$2402, 2,)</f>
        <v>Federal Insurance Co.</v>
      </c>
      <c r="B46" t="s">
        <v>2793</v>
      </c>
      <c r="C46" t="s">
        <v>2737</v>
      </c>
      <c r="D46" t="s">
        <v>2794</v>
      </c>
      <c r="E46" t="s">
        <v>2222</v>
      </c>
      <c r="F46" s="19" t="s">
        <v>2312</v>
      </c>
      <c r="G46" t="s">
        <v>2739</v>
      </c>
      <c r="H46" t="s">
        <v>2740</v>
      </c>
      <c r="I46" t="s">
        <v>2741</v>
      </c>
      <c r="J46" t="s">
        <v>2742</v>
      </c>
      <c r="K46" s="20" t="s">
        <v>2795</v>
      </c>
      <c r="L46" s="21" t="s">
        <v>2581</v>
      </c>
      <c r="M46" s="22">
        <v>168364867</v>
      </c>
      <c r="N46" s="22">
        <v>46331109</v>
      </c>
      <c r="O46" s="22">
        <v>32249992940</v>
      </c>
      <c r="P46" s="22">
        <v>17567882025</v>
      </c>
      <c r="Q46" s="23">
        <v>1.9506487714002767</v>
      </c>
      <c r="R46" s="22">
        <v>1855276860</v>
      </c>
      <c r="S46" s="22">
        <v>881443223</v>
      </c>
      <c r="T46" s="22">
        <v>14828382683</v>
      </c>
      <c r="U46" s="22">
        <v>14682110915</v>
      </c>
      <c r="V46" s="22">
        <v>9083788735</v>
      </c>
      <c r="W46" s="22">
        <v>9139961693</v>
      </c>
      <c r="X46" s="24">
        <f t="shared" si="6"/>
        <v>56172958</v>
      </c>
      <c r="Y46" s="25">
        <f t="shared" si="7"/>
        <v>0.61838688281646825</v>
      </c>
      <c r="Z46" s="22">
        <v>9207095316</v>
      </c>
      <c r="AA46" s="24">
        <f t="shared" si="8"/>
        <v>67133623</v>
      </c>
      <c r="AB46" s="25">
        <f t="shared" si="3"/>
        <v>0.73450661233531711</v>
      </c>
      <c r="AC46" s="24">
        <f t="shared" si="4"/>
        <v>123306581</v>
      </c>
      <c r="AD46" s="25">
        <f t="shared" si="5"/>
        <v>1.3574355876958866</v>
      </c>
    </row>
    <row r="47" spans="1:30" x14ac:dyDescent="0.25">
      <c r="A47" t="str">
        <f>VLOOKUP(B47,names!A$3:B$2402, 2,)</f>
        <v>Federated National Insurance Co.</v>
      </c>
      <c r="B47" t="s">
        <v>2796</v>
      </c>
      <c r="C47" t="s">
        <v>2797</v>
      </c>
      <c r="D47" t="s">
        <v>2798</v>
      </c>
      <c r="E47" t="s">
        <v>2068</v>
      </c>
      <c r="F47" s="19" t="s">
        <v>2297</v>
      </c>
      <c r="G47" t="s">
        <v>2799</v>
      </c>
      <c r="H47" t="s">
        <v>2800</v>
      </c>
      <c r="I47" t="s">
        <v>2801</v>
      </c>
      <c r="J47" t="s">
        <v>2802</v>
      </c>
      <c r="K47" s="20" t="s">
        <v>2803</v>
      </c>
      <c r="L47" s="21" t="s">
        <v>2643</v>
      </c>
      <c r="M47" s="22">
        <v>340103640</v>
      </c>
      <c r="N47" s="22">
        <v>70666884</v>
      </c>
      <c r="O47" s="22">
        <v>424892949</v>
      </c>
      <c r="P47" s="22">
        <v>288156626</v>
      </c>
      <c r="Q47" s="23">
        <v>3.9403870851200922</v>
      </c>
      <c r="R47" s="22">
        <v>29264431</v>
      </c>
      <c r="S47" s="22">
        <v>12504986</v>
      </c>
      <c r="T47" s="22">
        <v>125330372</v>
      </c>
      <c r="U47" s="22">
        <v>136736323</v>
      </c>
      <c r="V47" s="22">
        <v>34487524</v>
      </c>
      <c r="W47" s="22">
        <v>47461478</v>
      </c>
      <c r="X47" s="24">
        <f t="shared" si="6"/>
        <v>12973954</v>
      </c>
      <c r="Y47" s="25">
        <f t="shared" si="7"/>
        <v>37.61926776767158</v>
      </c>
      <c r="Z47" s="22">
        <v>52918757</v>
      </c>
      <c r="AA47" s="24">
        <f t="shared" si="8"/>
        <v>5457279</v>
      </c>
      <c r="AB47" s="25">
        <f t="shared" si="3"/>
        <v>11.498333448444232</v>
      </c>
      <c r="AC47" s="24">
        <f t="shared" si="4"/>
        <v>18431233</v>
      </c>
      <c r="AD47" s="25">
        <f t="shared" si="5"/>
        <v>53.443190064905785</v>
      </c>
    </row>
    <row r="48" spans="1:30" x14ac:dyDescent="0.25">
      <c r="A48" t="str">
        <f>VLOOKUP(B48,names!A$3:B$2402, 2,)</f>
        <v>Fireman's Fund Insurance Co.</v>
      </c>
      <c r="B48" t="s">
        <v>2804</v>
      </c>
      <c r="C48" t="s">
        <v>2565</v>
      </c>
      <c r="D48" t="s">
        <v>2566</v>
      </c>
      <c r="E48" t="s">
        <v>2567</v>
      </c>
      <c r="F48" s="19" t="s">
        <v>2324</v>
      </c>
      <c r="G48" t="s">
        <v>2568</v>
      </c>
      <c r="H48" t="s">
        <v>2569</v>
      </c>
      <c r="I48" t="s">
        <v>2570</v>
      </c>
      <c r="J48" t="s">
        <v>2571</v>
      </c>
      <c r="K48" s="20" t="s">
        <v>2805</v>
      </c>
      <c r="L48" s="21" t="s">
        <v>2518</v>
      </c>
      <c r="M48" s="22">
        <v>31839805</v>
      </c>
      <c r="N48" s="22">
        <v>8028875</v>
      </c>
      <c r="O48" s="22">
        <v>7536283890</v>
      </c>
      <c r="P48" s="22">
        <v>5553798287</v>
      </c>
      <c r="Q48" s="23">
        <v>0.36889095457708754</v>
      </c>
      <c r="R48" s="22">
        <v>62926656</v>
      </c>
      <c r="S48" s="22">
        <v>282970333</v>
      </c>
      <c r="T48" s="22">
        <v>2134175196</v>
      </c>
      <c r="U48" s="22">
        <v>1982485603</v>
      </c>
      <c r="V48" s="22">
        <v>5119800837</v>
      </c>
      <c r="W48" s="22">
        <v>5104459557</v>
      </c>
      <c r="X48" s="24">
        <f t="shared" si="6"/>
        <v>-15341280</v>
      </c>
      <c r="Y48" s="25">
        <f t="shared" si="7"/>
        <v>-0.29964603093798042</v>
      </c>
      <c r="Z48" s="22">
        <v>4050457489</v>
      </c>
      <c r="AA48" s="24">
        <f t="shared" si="8"/>
        <v>-1054002068</v>
      </c>
      <c r="AB48" s="25">
        <f t="shared" si="3"/>
        <v>-20.648651561056926</v>
      </c>
      <c r="AC48" s="24">
        <f t="shared" si="4"/>
        <v>-1069343348</v>
      </c>
      <c r="AD48" s="25">
        <f t="shared" si="5"/>
        <v>-20.886424727149986</v>
      </c>
    </row>
    <row r="49" spans="1:30" x14ac:dyDescent="0.25">
      <c r="A49" t="str">
        <f>VLOOKUP(B49,names!A$3:B$2402, 2,)</f>
        <v>First American Property &amp; Casualty Insurance Co.</v>
      </c>
      <c r="B49" t="s">
        <v>2806</v>
      </c>
      <c r="C49" t="s">
        <v>2807</v>
      </c>
      <c r="D49" t="s">
        <v>2808</v>
      </c>
      <c r="E49" t="s">
        <v>2170</v>
      </c>
      <c r="F49" s="19" t="s">
        <v>2324</v>
      </c>
      <c r="G49" t="s">
        <v>2809</v>
      </c>
      <c r="H49" t="s">
        <v>2810</v>
      </c>
      <c r="I49" t="s">
        <v>2811</v>
      </c>
      <c r="J49" t="s">
        <v>2812</v>
      </c>
      <c r="K49" s="20" t="s">
        <v>2813</v>
      </c>
      <c r="L49" s="21" t="s">
        <v>2518</v>
      </c>
      <c r="M49" s="22">
        <v>1889438</v>
      </c>
      <c r="N49" s="22">
        <v>308425</v>
      </c>
      <c r="O49" s="22">
        <v>101079462</v>
      </c>
      <c r="P49" s="22">
        <v>54871978</v>
      </c>
      <c r="Q49" s="23">
        <v>2.1890730405987824E-2</v>
      </c>
      <c r="R49" s="22">
        <v>5020512</v>
      </c>
      <c r="S49" s="22">
        <v>748855</v>
      </c>
      <c r="T49" s="22">
        <v>46538934</v>
      </c>
      <c r="U49" s="22">
        <v>46207483</v>
      </c>
      <c r="V49" s="22">
        <v>11232863</v>
      </c>
      <c r="W49" s="22">
        <v>11109779</v>
      </c>
      <c r="X49" s="24">
        <f t="shared" si="6"/>
        <v>-123084</v>
      </c>
      <c r="Y49" s="25">
        <f t="shared" si="7"/>
        <v>-1.0957491424937702</v>
      </c>
      <c r="Z49" s="22">
        <v>12930418</v>
      </c>
      <c r="AA49" s="24">
        <f t="shared" si="8"/>
        <v>1820639</v>
      </c>
      <c r="AB49" s="25">
        <f t="shared" si="3"/>
        <v>16.38771572323806</v>
      </c>
      <c r="AC49" s="24">
        <f t="shared" si="4"/>
        <v>1697555</v>
      </c>
      <c r="AD49" s="25">
        <f t="shared" si="5"/>
        <v>15.11239832623259</v>
      </c>
    </row>
    <row r="50" spans="1:30" x14ac:dyDescent="0.25">
      <c r="A50" t="str">
        <f>VLOOKUP(B50,names!A$3:B$2402, 2,)</f>
        <v>First Community Insurance Co.</v>
      </c>
      <c r="B50" t="s">
        <v>2814</v>
      </c>
      <c r="C50" t="s">
        <v>2815</v>
      </c>
      <c r="D50" t="s">
        <v>2816</v>
      </c>
      <c r="E50" t="s">
        <v>2067</v>
      </c>
      <c r="F50" s="19" t="s">
        <v>2297</v>
      </c>
      <c r="G50" t="s">
        <v>2817</v>
      </c>
      <c r="H50" t="s">
        <v>2818</v>
      </c>
      <c r="I50" t="s">
        <v>2819</v>
      </c>
      <c r="J50" t="s">
        <v>2820</v>
      </c>
      <c r="K50" s="20" t="s">
        <v>2821</v>
      </c>
      <c r="L50" s="21" t="s">
        <v>2643</v>
      </c>
      <c r="M50" s="22">
        <v>51918778</v>
      </c>
      <c r="N50" s="22">
        <v>9523796</v>
      </c>
      <c r="O50" s="22">
        <v>135747882</v>
      </c>
      <c r="P50" s="22">
        <v>95670683</v>
      </c>
      <c r="Q50" s="23">
        <v>0.60152276613804301</v>
      </c>
      <c r="R50" s="22">
        <v>16508782</v>
      </c>
      <c r="S50" s="22">
        <v>1096334</v>
      </c>
      <c r="T50" s="22">
        <v>38957924</v>
      </c>
      <c r="U50" s="22">
        <v>40077199</v>
      </c>
      <c r="V50" s="22">
        <v>11274652</v>
      </c>
      <c r="W50" s="22">
        <v>11836148</v>
      </c>
      <c r="X50" s="24">
        <f t="shared" si="6"/>
        <v>561496</v>
      </c>
      <c r="Y50" s="25">
        <f t="shared" si="7"/>
        <v>4.9801625806277654</v>
      </c>
      <c r="Z50" s="22">
        <v>12317159</v>
      </c>
      <c r="AA50" s="24">
        <f t="shared" si="8"/>
        <v>481011</v>
      </c>
      <c r="AB50" s="25">
        <f t="shared" si="3"/>
        <v>4.0639150507411701</v>
      </c>
      <c r="AC50" s="24">
        <f t="shared" si="4"/>
        <v>1042507</v>
      </c>
      <c r="AD50" s="25">
        <f t="shared" si="5"/>
        <v>9.2464672080344474</v>
      </c>
    </row>
    <row r="51" spans="1:30" x14ac:dyDescent="0.25">
      <c r="A51" t="str">
        <f>VLOOKUP(B51,names!A$3:B$2402, 2,)</f>
        <v>First Floridian Auto And Home Insurance Co.</v>
      </c>
      <c r="B51" t="s">
        <v>2822</v>
      </c>
      <c r="C51" t="s">
        <v>2823</v>
      </c>
      <c r="D51" t="s">
        <v>2824</v>
      </c>
      <c r="E51" t="s">
        <v>2078</v>
      </c>
      <c r="F51" s="19" t="s">
        <v>2297</v>
      </c>
      <c r="G51" t="s">
        <v>2825</v>
      </c>
      <c r="H51" t="s">
        <v>2826</v>
      </c>
      <c r="I51" t="s">
        <v>2827</v>
      </c>
      <c r="J51" t="s">
        <v>2828</v>
      </c>
      <c r="K51" s="20" t="s">
        <v>2829</v>
      </c>
      <c r="L51" s="21" t="s">
        <v>2536</v>
      </c>
      <c r="M51" s="22">
        <v>22804103</v>
      </c>
      <c r="N51" s="22">
        <v>5552173</v>
      </c>
      <c r="O51" s="22">
        <v>280940104</v>
      </c>
      <c r="P51" s="22">
        <v>76804975</v>
      </c>
      <c r="Q51" s="23">
        <v>0.26420473755866991</v>
      </c>
      <c r="R51" s="22">
        <v>10632623</v>
      </c>
      <c r="S51" s="22">
        <v>7292565</v>
      </c>
      <c r="T51" s="22">
        <v>197262630</v>
      </c>
      <c r="U51" s="22">
        <v>204135129</v>
      </c>
      <c r="V51" s="22">
        <v>38697297</v>
      </c>
      <c r="W51" s="22">
        <v>35571175</v>
      </c>
      <c r="X51" s="24">
        <f t="shared" si="6"/>
        <v>-3126122</v>
      </c>
      <c r="Y51" s="25">
        <f t="shared" si="7"/>
        <v>-8.0783988607783108</v>
      </c>
      <c r="Z51" s="22">
        <v>33917989</v>
      </c>
      <c r="AA51" s="24">
        <f t="shared" si="8"/>
        <v>-1653186</v>
      </c>
      <c r="AB51" s="25">
        <f t="shared" si="3"/>
        <v>-4.6475439734560355</v>
      </c>
      <c r="AC51" s="24">
        <f t="shared" si="4"/>
        <v>-4779308</v>
      </c>
      <c r="AD51" s="25">
        <f t="shared" si="5"/>
        <v>-12.350495694828505</v>
      </c>
    </row>
    <row r="52" spans="1:30" x14ac:dyDescent="0.25">
      <c r="A52" t="str">
        <f>VLOOKUP(B52,names!A$3:B$2402, 2,)</f>
        <v>First Liberty Insurance Corp. (The)</v>
      </c>
      <c r="B52" t="s">
        <v>2830</v>
      </c>
      <c r="C52" t="s">
        <v>2831</v>
      </c>
      <c r="D52" t="s">
        <v>2832</v>
      </c>
      <c r="E52" t="s">
        <v>2074</v>
      </c>
      <c r="F52" s="19" t="s">
        <v>2316</v>
      </c>
      <c r="G52" t="s">
        <v>2833</v>
      </c>
      <c r="H52" t="s">
        <v>2834</v>
      </c>
      <c r="I52" t="s">
        <v>2835</v>
      </c>
      <c r="J52" t="s">
        <v>2836</v>
      </c>
      <c r="K52" s="20" t="s">
        <v>2837</v>
      </c>
      <c r="L52" s="21" t="s">
        <v>2527</v>
      </c>
      <c r="M52" s="22">
        <v>23927981</v>
      </c>
      <c r="N52" s="22">
        <v>10885773</v>
      </c>
      <c r="O52" s="22">
        <v>22289667</v>
      </c>
      <c r="P52" s="22">
        <v>33316</v>
      </c>
      <c r="Q52" s="23">
        <v>0.27722581065406693</v>
      </c>
      <c r="R52" s="22">
        <v>264517</v>
      </c>
      <c r="S52" s="22">
        <v>82472</v>
      </c>
      <c r="T52" s="22">
        <v>22253188</v>
      </c>
      <c r="U52" s="22">
        <v>22256351</v>
      </c>
      <c r="V52" s="22">
        <v>0</v>
      </c>
      <c r="W52" s="22">
        <v>0</v>
      </c>
      <c r="X52" s="24">
        <f t="shared" si="6"/>
        <v>0</v>
      </c>
      <c r="Y52" s="25" t="e">
        <f t="shared" si="7"/>
        <v>#DIV/0!</v>
      </c>
      <c r="Z52" s="22">
        <v>0</v>
      </c>
      <c r="AA52" s="24">
        <f t="shared" si="8"/>
        <v>0</v>
      </c>
      <c r="AB52" s="25" t="e">
        <f t="shared" si="3"/>
        <v>#DIV/0!</v>
      </c>
      <c r="AC52" s="24">
        <f t="shared" si="4"/>
        <v>0</v>
      </c>
      <c r="AD52" s="25" t="e">
        <f t="shared" si="5"/>
        <v>#DIV/0!</v>
      </c>
    </row>
    <row r="53" spans="1:30" x14ac:dyDescent="0.25">
      <c r="A53" t="str">
        <f>VLOOKUP(B53,names!A$3:B$2402, 2,)</f>
        <v>First National Insurance Co. Of America</v>
      </c>
      <c r="B53" t="s">
        <v>2838</v>
      </c>
      <c r="C53" t="s">
        <v>2831</v>
      </c>
      <c r="D53" t="s">
        <v>2839</v>
      </c>
      <c r="E53" t="s">
        <v>2074</v>
      </c>
      <c r="F53" s="19" t="s">
        <v>2316</v>
      </c>
      <c r="G53" t="s">
        <v>2833</v>
      </c>
      <c r="H53" t="s">
        <v>558</v>
      </c>
      <c r="I53" t="s">
        <v>2840</v>
      </c>
      <c r="J53" t="s">
        <v>2841</v>
      </c>
      <c r="K53" s="20" t="s">
        <v>2842</v>
      </c>
      <c r="L53" s="21" t="s">
        <v>2581</v>
      </c>
      <c r="M53" s="22">
        <v>138017</v>
      </c>
      <c r="N53" s="22">
        <v>29071</v>
      </c>
      <c r="O53" s="22">
        <v>55134450</v>
      </c>
      <c r="P53" s="22">
        <v>162051</v>
      </c>
      <c r="Q53" s="23">
        <v>1.5990431749775443E-3</v>
      </c>
      <c r="R53" s="22">
        <v>1364921</v>
      </c>
      <c r="S53" s="22">
        <v>706656</v>
      </c>
      <c r="T53" s="22">
        <v>54314354</v>
      </c>
      <c r="U53" s="22">
        <v>54972399</v>
      </c>
      <c r="V53" s="22">
        <v>0</v>
      </c>
      <c r="W53" s="22">
        <v>0</v>
      </c>
      <c r="X53" s="24">
        <f t="shared" si="6"/>
        <v>0</v>
      </c>
      <c r="Y53" s="25" t="e">
        <f t="shared" si="7"/>
        <v>#DIV/0!</v>
      </c>
      <c r="Z53" s="22">
        <v>0</v>
      </c>
      <c r="AA53" s="24">
        <f t="shared" si="8"/>
        <v>0</v>
      </c>
      <c r="AB53" s="25" t="e">
        <f t="shared" si="3"/>
        <v>#DIV/0!</v>
      </c>
      <c r="AC53" s="24">
        <f t="shared" si="4"/>
        <v>0</v>
      </c>
      <c r="AD53" s="25" t="e">
        <f t="shared" si="5"/>
        <v>#DIV/0!</v>
      </c>
    </row>
    <row r="54" spans="1:30" x14ac:dyDescent="0.25">
      <c r="A54" t="str">
        <f>VLOOKUP(B54,names!A$3:B$2402, 2,)</f>
        <v>First Protective Insurance Co.</v>
      </c>
      <c r="B54" t="s">
        <v>2843</v>
      </c>
      <c r="C54" t="s">
        <v>2844</v>
      </c>
      <c r="D54" t="s">
        <v>2845</v>
      </c>
      <c r="E54" t="s">
        <v>2172</v>
      </c>
      <c r="F54" s="19" t="s">
        <v>2297</v>
      </c>
      <c r="G54" t="s">
        <v>2846</v>
      </c>
      <c r="H54" t="s">
        <v>2847</v>
      </c>
      <c r="I54" t="s">
        <v>2848</v>
      </c>
      <c r="J54" t="s">
        <v>2849</v>
      </c>
      <c r="K54" s="20" t="s">
        <v>2850</v>
      </c>
      <c r="L54" s="21" t="s">
        <v>2601</v>
      </c>
      <c r="M54" s="22">
        <v>102097861</v>
      </c>
      <c r="N54" s="22">
        <v>22848649</v>
      </c>
      <c r="O54" s="22">
        <v>228908000</v>
      </c>
      <c r="P54" s="22">
        <v>173109360</v>
      </c>
      <c r="Q54" s="23">
        <v>1.1828897006300383</v>
      </c>
      <c r="R54" s="22">
        <v>2909827</v>
      </c>
      <c r="S54" s="22">
        <v>1971704</v>
      </c>
      <c r="T54" s="22">
        <v>29598379</v>
      </c>
      <c r="U54" s="22">
        <v>55798639</v>
      </c>
      <c r="V54" s="22">
        <v>8305194</v>
      </c>
      <c r="W54" s="22">
        <v>6855624</v>
      </c>
      <c r="X54" s="24">
        <f t="shared" si="6"/>
        <v>-1449570</v>
      </c>
      <c r="Y54" s="25">
        <f t="shared" si="7"/>
        <v>-17.453776516237912</v>
      </c>
      <c r="Z54" s="22">
        <v>14093126</v>
      </c>
      <c r="AA54" s="24">
        <f t="shared" si="8"/>
        <v>7237502</v>
      </c>
      <c r="AB54" s="25">
        <f t="shared" si="3"/>
        <v>105.57028798545545</v>
      </c>
      <c r="AC54" s="24">
        <f t="shared" si="4"/>
        <v>5787932</v>
      </c>
      <c r="AD54" s="25">
        <f t="shared" si="5"/>
        <v>69.690509336687384</v>
      </c>
    </row>
    <row r="55" spans="1:30" x14ac:dyDescent="0.25">
      <c r="A55" t="str">
        <f>VLOOKUP(B55,names!A$3:B$2402, 2,)</f>
        <v>Florida Family Insurance Co.</v>
      </c>
      <c r="B55" t="s">
        <v>2851</v>
      </c>
      <c r="C55" t="s">
        <v>2852</v>
      </c>
      <c r="D55" t="s">
        <v>2853</v>
      </c>
      <c r="E55" t="s">
        <v>2173</v>
      </c>
      <c r="F55" s="19" t="s">
        <v>2297</v>
      </c>
      <c r="G55" t="s">
        <v>2854</v>
      </c>
      <c r="H55" t="s">
        <v>2855</v>
      </c>
      <c r="I55" t="s">
        <v>2856</v>
      </c>
      <c r="J55" t="s">
        <v>2857</v>
      </c>
      <c r="K55" s="20" t="s">
        <v>2858</v>
      </c>
      <c r="L55" s="21" t="s">
        <v>2518</v>
      </c>
      <c r="M55" s="22">
        <v>97946741</v>
      </c>
      <c r="N55" s="22">
        <v>34570914</v>
      </c>
      <c r="O55" s="22">
        <v>110642525</v>
      </c>
      <c r="P55" s="22">
        <v>54453589</v>
      </c>
      <c r="Q55" s="23">
        <v>1.1347954795955804</v>
      </c>
      <c r="R55" s="22">
        <v>2777708</v>
      </c>
      <c r="S55" s="22">
        <v>1364081</v>
      </c>
      <c r="T55" s="22">
        <v>54489023</v>
      </c>
      <c r="U55" s="22">
        <v>56188936</v>
      </c>
      <c r="V55" s="22">
        <v>5151783</v>
      </c>
      <c r="W55" s="22">
        <v>6382188</v>
      </c>
      <c r="X55" s="24">
        <f t="shared" si="6"/>
        <v>1230405</v>
      </c>
      <c r="Y55" s="25">
        <f t="shared" si="7"/>
        <v>23.883090572720164</v>
      </c>
      <c r="Z55" s="22">
        <v>7027315</v>
      </c>
      <c r="AA55" s="24">
        <f t="shared" si="8"/>
        <v>645127</v>
      </c>
      <c r="AB55" s="25">
        <f t="shared" si="3"/>
        <v>10.108241875670226</v>
      </c>
      <c r="AC55" s="24">
        <f t="shared" si="4"/>
        <v>1875532</v>
      </c>
      <c r="AD55" s="25">
        <f t="shared" si="5"/>
        <v>36.405493010866337</v>
      </c>
    </row>
    <row r="56" spans="1:30" x14ac:dyDescent="0.25">
      <c r="A56" t="str">
        <f>VLOOKUP(B56,names!A$3:B$2402, 2,)</f>
        <v>Florida Farm Bureau Casualty Insurance Co.</v>
      </c>
      <c r="B56" t="s">
        <v>2859</v>
      </c>
      <c r="C56" t="s">
        <v>2860</v>
      </c>
      <c r="D56" t="s">
        <v>2861</v>
      </c>
      <c r="E56" t="s">
        <v>2174</v>
      </c>
      <c r="F56" s="19" t="s">
        <v>2297</v>
      </c>
      <c r="G56" t="s">
        <v>2862</v>
      </c>
      <c r="H56" t="s">
        <v>2863</v>
      </c>
      <c r="I56" t="s">
        <v>2864</v>
      </c>
      <c r="J56" t="s">
        <v>2865</v>
      </c>
      <c r="K56" s="20" t="s">
        <v>2866</v>
      </c>
      <c r="L56" s="21" t="s">
        <v>2536</v>
      </c>
      <c r="M56" s="22">
        <v>75487232</v>
      </c>
      <c r="N56" s="22">
        <v>18652859</v>
      </c>
      <c r="O56" s="22">
        <v>551232744</v>
      </c>
      <c r="P56" s="22">
        <v>270030574</v>
      </c>
      <c r="Q56" s="23">
        <v>0.87458315372415352</v>
      </c>
      <c r="R56" s="22">
        <v>24569033</v>
      </c>
      <c r="S56" s="22">
        <v>13677891</v>
      </c>
      <c r="T56" s="22">
        <v>268978982</v>
      </c>
      <c r="U56" s="22">
        <v>281202170</v>
      </c>
      <c r="V56" s="22">
        <v>89309115</v>
      </c>
      <c r="W56" s="22">
        <v>89729843</v>
      </c>
      <c r="X56" s="24">
        <f t="shared" si="6"/>
        <v>420728</v>
      </c>
      <c r="Y56" s="25">
        <f t="shared" si="7"/>
        <v>0.4710918924680868</v>
      </c>
      <c r="Z56" s="22">
        <v>90356150</v>
      </c>
      <c r="AA56" s="24">
        <f t="shared" si="8"/>
        <v>626307</v>
      </c>
      <c r="AB56" s="25">
        <f t="shared" si="3"/>
        <v>0.69799185985425161</v>
      </c>
      <c r="AC56" s="24">
        <f t="shared" si="4"/>
        <v>1047035</v>
      </c>
      <c r="AD56" s="25">
        <f t="shared" si="5"/>
        <v>1.172371935384199</v>
      </c>
    </row>
    <row r="57" spans="1:30" x14ac:dyDescent="0.25">
      <c r="A57" t="str">
        <f>VLOOKUP(B57,names!A$3:B$2402, 2,)</f>
        <v>Florida Farm Bureau General Insurance Co.</v>
      </c>
      <c r="B57" t="s">
        <v>2867</v>
      </c>
      <c r="C57" t="s">
        <v>2860</v>
      </c>
      <c r="D57" t="s">
        <v>2861</v>
      </c>
      <c r="E57" t="s">
        <v>2174</v>
      </c>
      <c r="F57" s="19" t="s">
        <v>2297</v>
      </c>
      <c r="G57" t="s">
        <v>2862</v>
      </c>
      <c r="H57" t="s">
        <v>2863</v>
      </c>
      <c r="I57" t="s">
        <v>2864</v>
      </c>
      <c r="J57" t="s">
        <v>2865</v>
      </c>
      <c r="K57" s="20" t="s">
        <v>2868</v>
      </c>
      <c r="L57" s="21" t="s">
        <v>2581</v>
      </c>
      <c r="M57" s="22">
        <v>55478814</v>
      </c>
      <c r="N57" s="22">
        <v>11480035</v>
      </c>
      <c r="O57" s="22">
        <v>9674450</v>
      </c>
      <c r="P57" s="22">
        <v>15131</v>
      </c>
      <c r="Q57" s="23">
        <v>0.64276878125556003</v>
      </c>
      <c r="R57" s="22">
        <v>275883</v>
      </c>
      <c r="S57" s="22">
        <v>133150</v>
      </c>
      <c r="T57" s="22">
        <v>9526169</v>
      </c>
      <c r="U57" s="22">
        <v>9659319</v>
      </c>
      <c r="V57" s="22">
        <v>0</v>
      </c>
      <c r="W57" s="22">
        <v>0</v>
      </c>
      <c r="X57" s="24">
        <f t="shared" si="6"/>
        <v>0</v>
      </c>
      <c r="Y57" s="25" t="e">
        <f t="shared" si="7"/>
        <v>#DIV/0!</v>
      </c>
      <c r="Z57" s="22">
        <v>0</v>
      </c>
      <c r="AA57" s="24">
        <f t="shared" si="8"/>
        <v>0</v>
      </c>
      <c r="AB57" s="25" t="e">
        <f t="shared" si="3"/>
        <v>#DIV/0!</v>
      </c>
      <c r="AC57" s="24">
        <f t="shared" si="4"/>
        <v>0</v>
      </c>
      <c r="AD57" s="25" t="e">
        <f t="shared" si="5"/>
        <v>#DIV/0!</v>
      </c>
    </row>
    <row r="58" spans="1:30" x14ac:dyDescent="0.25">
      <c r="A58" t="str">
        <f>VLOOKUP(B58,names!A$3:B$2402, 2,)</f>
        <v>Florida Peninsula Insurance Co.</v>
      </c>
      <c r="B58" t="s">
        <v>2869</v>
      </c>
      <c r="C58" t="s">
        <v>2769</v>
      </c>
      <c r="D58" t="s">
        <v>2770</v>
      </c>
      <c r="E58" t="s">
        <v>2108</v>
      </c>
      <c r="F58" s="19" t="s">
        <v>2297</v>
      </c>
      <c r="G58" t="s">
        <v>2771</v>
      </c>
      <c r="H58" t="s">
        <v>2772</v>
      </c>
      <c r="I58" t="s">
        <v>2773</v>
      </c>
      <c r="J58" t="s">
        <v>2870</v>
      </c>
      <c r="K58" s="20" t="s">
        <v>2871</v>
      </c>
      <c r="L58" s="21" t="s">
        <v>2601</v>
      </c>
      <c r="M58" s="22">
        <v>307232082</v>
      </c>
      <c r="N58" s="22">
        <v>76192892</v>
      </c>
      <c r="O58" s="22">
        <v>344255982</v>
      </c>
      <c r="P58" s="22">
        <v>228241331</v>
      </c>
      <c r="Q58" s="23">
        <v>3.5595424031549827</v>
      </c>
      <c r="R58" s="22">
        <v>21615822</v>
      </c>
      <c r="S58" s="22">
        <v>10940119</v>
      </c>
      <c r="T58" s="22">
        <v>106979336</v>
      </c>
      <c r="U58" s="22">
        <v>116014651</v>
      </c>
      <c r="V58" s="22">
        <v>76593224</v>
      </c>
      <c r="W58" s="22">
        <v>111081800</v>
      </c>
      <c r="X58" s="24">
        <f t="shared" si="6"/>
        <v>34488576</v>
      </c>
      <c r="Y58" s="25">
        <f t="shared" si="7"/>
        <v>45.02823382914395</v>
      </c>
      <c r="Z58" s="22">
        <v>101423636</v>
      </c>
      <c r="AA58" s="24">
        <f t="shared" si="8"/>
        <v>-9658164</v>
      </c>
      <c r="AB58" s="25">
        <f t="shared" si="3"/>
        <v>-8.6946412463607903</v>
      </c>
      <c r="AC58" s="24">
        <f t="shared" si="4"/>
        <v>24830412</v>
      </c>
      <c r="AD58" s="25">
        <f t="shared" si="5"/>
        <v>32.41854919176663</v>
      </c>
    </row>
    <row r="59" spans="1:30" x14ac:dyDescent="0.25">
      <c r="A59" t="str">
        <f>VLOOKUP(B59,names!A$3:B$2402, 2,)</f>
        <v>Foremost Insurance Co.</v>
      </c>
      <c r="B59" t="s">
        <v>2872</v>
      </c>
      <c r="C59" t="s">
        <v>2873</v>
      </c>
      <c r="D59" t="s">
        <v>2874</v>
      </c>
      <c r="E59" t="s">
        <v>2165</v>
      </c>
      <c r="F59" s="19" t="s">
        <v>2295</v>
      </c>
      <c r="G59" t="s">
        <v>2386</v>
      </c>
      <c r="H59" t="s">
        <v>2875</v>
      </c>
      <c r="I59" t="s">
        <v>2876</v>
      </c>
      <c r="J59" t="s">
        <v>2877</v>
      </c>
      <c r="K59" s="20" t="s">
        <v>2878</v>
      </c>
      <c r="L59" s="21" t="s">
        <v>2581</v>
      </c>
      <c r="M59" s="22">
        <v>42326588</v>
      </c>
      <c r="N59" s="22">
        <v>6224190</v>
      </c>
      <c r="O59" s="22">
        <v>2240493071</v>
      </c>
      <c r="P59" s="22">
        <v>1161528581</v>
      </c>
      <c r="Q59" s="23">
        <v>0.4903891669974455</v>
      </c>
      <c r="R59" s="22">
        <v>27120871</v>
      </c>
      <c r="S59" s="22">
        <v>18063923</v>
      </c>
      <c r="T59" s="22">
        <v>1060054889</v>
      </c>
      <c r="U59" s="22">
        <v>1078964491</v>
      </c>
      <c r="V59" s="22">
        <v>22773283</v>
      </c>
      <c r="W59" s="22">
        <v>12702011</v>
      </c>
      <c r="X59" s="24">
        <f t="shared" si="6"/>
        <v>-10071272</v>
      </c>
      <c r="Y59" s="25">
        <f t="shared" si="7"/>
        <v>-44.224067298509404</v>
      </c>
      <c r="Z59" s="22">
        <v>9323313</v>
      </c>
      <c r="AA59" s="24">
        <f t="shared" si="8"/>
        <v>-3378698</v>
      </c>
      <c r="AB59" s="25">
        <f t="shared" si="3"/>
        <v>-26.599709290127365</v>
      </c>
      <c r="AC59" s="24">
        <f t="shared" si="4"/>
        <v>-13449970</v>
      </c>
      <c r="AD59" s="25">
        <f t="shared" si="5"/>
        <v>-59.060303250962988</v>
      </c>
    </row>
    <row r="60" spans="1:30" x14ac:dyDescent="0.25">
      <c r="A60" t="str">
        <f>VLOOKUP(B60,names!A$3:B$2402, 2,)</f>
        <v>Foremost Property And Casualty Insurance Co.</v>
      </c>
      <c r="B60" t="s">
        <v>2879</v>
      </c>
      <c r="C60" t="s">
        <v>2873</v>
      </c>
      <c r="D60" t="s">
        <v>2874</v>
      </c>
      <c r="E60" t="s">
        <v>2165</v>
      </c>
      <c r="F60" s="19" t="s">
        <v>2295</v>
      </c>
      <c r="G60" t="s">
        <v>2386</v>
      </c>
      <c r="H60" t="s">
        <v>2875</v>
      </c>
      <c r="I60" t="s">
        <v>2876</v>
      </c>
      <c r="J60" t="s">
        <v>2877</v>
      </c>
      <c r="K60" s="20" t="s">
        <v>2880</v>
      </c>
      <c r="L60" s="21" t="s">
        <v>2518</v>
      </c>
      <c r="M60" s="22">
        <v>23287144</v>
      </c>
      <c r="N60" s="22">
        <v>3369282</v>
      </c>
      <c r="O60" s="22">
        <v>72057393</v>
      </c>
      <c r="P60" s="22">
        <v>54245289</v>
      </c>
      <c r="Q60" s="23">
        <v>0.26980117433301171</v>
      </c>
      <c r="R60" s="22">
        <v>356330</v>
      </c>
      <c r="S60" s="22">
        <v>151543</v>
      </c>
      <c r="T60" s="22">
        <v>17667733</v>
      </c>
      <c r="U60" s="22">
        <v>17812105</v>
      </c>
      <c r="V60" s="22">
        <v>0</v>
      </c>
      <c r="W60" s="22">
        <v>0</v>
      </c>
      <c r="X60" s="24">
        <f t="shared" si="6"/>
        <v>0</v>
      </c>
      <c r="Y60" s="25" t="e">
        <f t="shared" si="7"/>
        <v>#DIV/0!</v>
      </c>
      <c r="Z60" s="22">
        <v>0</v>
      </c>
      <c r="AA60" s="24">
        <f t="shared" si="8"/>
        <v>0</v>
      </c>
      <c r="AB60" s="25" t="e">
        <f t="shared" si="3"/>
        <v>#DIV/0!</v>
      </c>
      <c r="AC60" s="24">
        <f t="shared" si="4"/>
        <v>0</v>
      </c>
      <c r="AD60" s="25" t="e">
        <f t="shared" si="5"/>
        <v>#DIV/0!</v>
      </c>
    </row>
    <row r="61" spans="1:30" x14ac:dyDescent="0.25">
      <c r="A61">
        <f>VLOOKUP(B61,names!A$3:B$2402, 2,)</f>
        <v>0</v>
      </c>
      <c r="B61" t="s">
        <v>2881</v>
      </c>
      <c r="C61" t="s">
        <v>2882</v>
      </c>
      <c r="D61" t="s">
        <v>2883</v>
      </c>
      <c r="E61" t="s">
        <v>2139</v>
      </c>
      <c r="F61" s="19" t="s">
        <v>2324</v>
      </c>
      <c r="G61" t="s">
        <v>2884</v>
      </c>
      <c r="H61" t="s">
        <v>2885</v>
      </c>
      <c r="I61" t="s">
        <v>2886</v>
      </c>
      <c r="J61" t="s">
        <v>2887</v>
      </c>
      <c r="K61" s="20" t="s">
        <v>2888</v>
      </c>
      <c r="L61" s="21" t="s">
        <v>2518</v>
      </c>
      <c r="M61" s="22">
        <v>53722024</v>
      </c>
      <c r="N61" s="22">
        <v>13251658</v>
      </c>
      <c r="O61" s="22">
        <v>102855313</v>
      </c>
      <c r="P61" s="22">
        <v>82019338</v>
      </c>
      <c r="Q61" s="23">
        <v>0.62241488963808689</v>
      </c>
      <c r="R61" s="22">
        <v>4434739</v>
      </c>
      <c r="S61" s="22">
        <v>1407847</v>
      </c>
      <c r="T61" s="22">
        <v>22358723</v>
      </c>
      <c r="U61" s="22">
        <v>20835975</v>
      </c>
      <c r="V61" s="22">
        <v>1677680</v>
      </c>
      <c r="W61" s="22">
        <v>1523332</v>
      </c>
      <c r="X61" s="24">
        <f t="shared" si="6"/>
        <v>-154348</v>
      </c>
      <c r="Y61" s="25">
        <f t="shared" si="7"/>
        <v>-9.2000858328167467</v>
      </c>
      <c r="Z61" s="22">
        <v>1752527</v>
      </c>
      <c r="AA61" s="24">
        <f t="shared" si="8"/>
        <v>229195</v>
      </c>
      <c r="AB61" s="25">
        <f t="shared" si="3"/>
        <v>15.04563680143265</v>
      </c>
      <c r="AC61" s="24">
        <f t="shared" si="4"/>
        <v>74847</v>
      </c>
      <c r="AD61" s="25">
        <f t="shared" si="5"/>
        <v>4.4613394687902339</v>
      </c>
    </row>
    <row r="62" spans="1:30" x14ac:dyDescent="0.25">
      <c r="A62" t="str">
        <f>VLOOKUP(B62,names!A$3:B$2402, 2,)</f>
        <v>Great Northern Insurance Co.</v>
      </c>
      <c r="B62" t="s">
        <v>2889</v>
      </c>
      <c r="C62" t="s">
        <v>2737</v>
      </c>
      <c r="D62" t="s">
        <v>2738</v>
      </c>
      <c r="E62" t="s">
        <v>2222</v>
      </c>
      <c r="F62" s="19" t="s">
        <v>2312</v>
      </c>
      <c r="G62" t="s">
        <v>2739</v>
      </c>
      <c r="H62" t="s">
        <v>2740</v>
      </c>
      <c r="I62" t="s">
        <v>2890</v>
      </c>
      <c r="J62" t="s">
        <v>2742</v>
      </c>
      <c r="K62" s="20" t="s">
        <v>2891</v>
      </c>
      <c r="L62" s="21" t="s">
        <v>2581</v>
      </c>
      <c r="M62" s="22">
        <v>4402612</v>
      </c>
      <c r="N62" s="22">
        <v>2247295</v>
      </c>
      <c r="O62" s="22">
        <v>1663091308</v>
      </c>
      <c r="P62" s="22">
        <v>1191960738</v>
      </c>
      <c r="Q62" s="23">
        <v>5.1007967646552493E-2</v>
      </c>
      <c r="R62" s="22">
        <v>80266618</v>
      </c>
      <c r="S62" s="22">
        <v>30768048</v>
      </c>
      <c r="T62" s="22">
        <v>476969091</v>
      </c>
      <c r="U62" s="22">
        <v>471130570</v>
      </c>
      <c r="V62" s="22">
        <v>481500959</v>
      </c>
      <c r="W62" s="22">
        <v>481277970</v>
      </c>
      <c r="X62" s="24">
        <f t="shared" si="6"/>
        <v>-222989</v>
      </c>
      <c r="Y62" s="25">
        <f t="shared" si="7"/>
        <v>-4.6311226557702451E-2</v>
      </c>
      <c r="Z62" s="22">
        <v>490259369</v>
      </c>
      <c r="AA62" s="24">
        <f t="shared" si="8"/>
        <v>8981399</v>
      </c>
      <c r="AB62" s="25">
        <f t="shared" si="3"/>
        <v>1.866156267239907</v>
      </c>
      <c r="AC62" s="24">
        <f t="shared" si="4"/>
        <v>8758410</v>
      </c>
      <c r="AD62" s="25">
        <f t="shared" si="5"/>
        <v>1.8189808008253625</v>
      </c>
    </row>
    <row r="63" spans="1:30" x14ac:dyDescent="0.25">
      <c r="A63" t="str">
        <f>VLOOKUP(B63,names!A$3:B$2402, 2,)</f>
        <v>Gulfstream Property And Casualty Insurance Co.</v>
      </c>
      <c r="B63" t="s">
        <v>2892</v>
      </c>
      <c r="C63" t="s">
        <v>2893</v>
      </c>
      <c r="D63" t="s">
        <v>2894</v>
      </c>
      <c r="E63" t="s">
        <v>2125</v>
      </c>
      <c r="F63" s="19" t="s">
        <v>2297</v>
      </c>
      <c r="G63" t="s">
        <v>2732</v>
      </c>
      <c r="H63" t="s">
        <v>2895</v>
      </c>
      <c r="I63" t="s">
        <v>2896</v>
      </c>
      <c r="J63" t="s">
        <v>2897</v>
      </c>
      <c r="K63" s="20" t="s">
        <v>2898</v>
      </c>
      <c r="L63" s="21" t="s">
        <v>2518</v>
      </c>
      <c r="M63" s="22">
        <v>93134967</v>
      </c>
      <c r="N63" s="22">
        <v>17669904</v>
      </c>
      <c r="O63" s="22">
        <v>122760878</v>
      </c>
      <c r="P63" s="22">
        <v>85911777</v>
      </c>
      <c r="Q63" s="23">
        <v>1.0790470256063298</v>
      </c>
      <c r="R63" s="22">
        <v>4625442</v>
      </c>
      <c r="S63" s="22">
        <v>3983304</v>
      </c>
      <c r="T63" s="22">
        <v>34024196</v>
      </c>
      <c r="U63" s="22">
        <v>36849101</v>
      </c>
      <c r="V63" s="22">
        <v>10748879</v>
      </c>
      <c r="W63" s="22">
        <v>12334022</v>
      </c>
      <c r="X63" s="24">
        <f t="shared" si="6"/>
        <v>1585143</v>
      </c>
      <c r="Y63" s="25">
        <f t="shared" si="7"/>
        <v>14.74705408815189</v>
      </c>
      <c r="Z63" s="22">
        <v>11576056</v>
      </c>
      <c r="AA63" s="24">
        <f t="shared" si="8"/>
        <v>-757966</v>
      </c>
      <c r="AB63" s="25">
        <f t="shared" si="3"/>
        <v>-6.1453271284906092</v>
      </c>
      <c r="AC63" s="24">
        <f t="shared" si="4"/>
        <v>827177</v>
      </c>
      <c r="AD63" s="25">
        <f t="shared" si="5"/>
        <v>7.6954722441288999</v>
      </c>
    </row>
    <row r="64" spans="1:30" x14ac:dyDescent="0.25">
      <c r="A64" t="str">
        <f>VLOOKUP(B64,names!A$3:B$2402, 2,)</f>
        <v>Hartford Casualty Insurance Co.</v>
      </c>
      <c r="B64" t="s">
        <v>2899</v>
      </c>
      <c r="C64" t="s">
        <v>2900</v>
      </c>
      <c r="D64" t="s">
        <v>2901</v>
      </c>
      <c r="E64" t="s">
        <v>2049</v>
      </c>
      <c r="F64" s="19" t="s">
        <v>2300</v>
      </c>
      <c r="G64" t="s">
        <v>2902</v>
      </c>
      <c r="H64" t="s">
        <v>2903</v>
      </c>
      <c r="I64" t="s">
        <v>2904</v>
      </c>
      <c r="J64" t="s">
        <v>2905</v>
      </c>
      <c r="K64" s="20" t="s">
        <v>2906</v>
      </c>
      <c r="L64" s="21" t="s">
        <v>2581</v>
      </c>
      <c r="M64" s="22">
        <v>299327</v>
      </c>
      <c r="N64" s="22">
        <v>134861</v>
      </c>
      <c r="O64" s="22">
        <v>2305586996</v>
      </c>
      <c r="P64" s="22">
        <v>1343323381</v>
      </c>
      <c r="Q64" s="23">
        <v>3.4679553709796871E-3</v>
      </c>
      <c r="R64" s="22">
        <v>95855985</v>
      </c>
      <c r="S64" s="22">
        <v>52402836</v>
      </c>
      <c r="T64" s="22">
        <v>913340714</v>
      </c>
      <c r="U64" s="22">
        <v>962263614</v>
      </c>
      <c r="V64" s="22">
        <v>809793845</v>
      </c>
      <c r="W64" s="22">
        <v>817470786</v>
      </c>
      <c r="X64" s="24">
        <f t="shared" si="6"/>
        <v>7676941</v>
      </c>
      <c r="Y64" s="25">
        <f t="shared" si="7"/>
        <v>0.94801177452762697</v>
      </c>
      <c r="Z64" s="22">
        <v>831230040</v>
      </c>
      <c r="AA64" s="24">
        <f t="shared" si="8"/>
        <v>13759254</v>
      </c>
      <c r="AB64" s="25">
        <f t="shared" si="3"/>
        <v>1.6831493229655305</v>
      </c>
      <c r="AC64" s="24">
        <f t="shared" si="4"/>
        <v>21436195</v>
      </c>
      <c r="AD64" s="25">
        <f t="shared" si="5"/>
        <v>2.6471175512577525</v>
      </c>
    </row>
    <row r="65" spans="1:30" x14ac:dyDescent="0.25">
      <c r="A65" t="str">
        <f>VLOOKUP(B65,names!A$3:B$2402, 2,)</f>
        <v>Hartford Fire Insurance Co.</v>
      </c>
      <c r="B65" t="s">
        <v>2907</v>
      </c>
      <c r="C65" t="s">
        <v>2900</v>
      </c>
      <c r="D65" t="s">
        <v>2901</v>
      </c>
      <c r="E65" t="s">
        <v>2049</v>
      </c>
      <c r="F65" s="19" t="s">
        <v>2300</v>
      </c>
      <c r="G65" t="s">
        <v>2902</v>
      </c>
      <c r="H65" t="s">
        <v>2903</v>
      </c>
      <c r="I65" t="s">
        <v>2904</v>
      </c>
      <c r="J65" t="s">
        <v>2905</v>
      </c>
      <c r="K65" s="20" t="s">
        <v>2908</v>
      </c>
      <c r="L65" s="21" t="s">
        <v>2581</v>
      </c>
      <c r="M65" s="22">
        <v>11877</v>
      </c>
      <c r="N65" s="22">
        <v>-1247822</v>
      </c>
      <c r="O65" s="22">
        <v>25822011130</v>
      </c>
      <c r="P65" s="22">
        <v>12104713189</v>
      </c>
      <c r="Q65" s="23">
        <v>1.3760504712613877E-4</v>
      </c>
      <c r="R65" s="22">
        <v>1068212194</v>
      </c>
      <c r="S65" s="22">
        <v>184483223</v>
      </c>
      <c r="T65" s="22">
        <v>13797446381</v>
      </c>
      <c r="U65" s="22">
        <v>13717297941</v>
      </c>
      <c r="V65" s="22">
        <v>6110262343</v>
      </c>
      <c r="W65" s="22">
        <v>6168188657</v>
      </c>
      <c r="X65" s="24">
        <f t="shared" si="6"/>
        <v>57926314</v>
      </c>
      <c r="Y65" s="25">
        <f t="shared" si="7"/>
        <v>0.94801680759846874</v>
      </c>
      <c r="Z65" s="22">
        <v>6272008484</v>
      </c>
      <c r="AA65" s="24">
        <f t="shared" si="8"/>
        <v>103819827</v>
      </c>
      <c r="AB65" s="25">
        <f t="shared" si="3"/>
        <v>1.683149345345972</v>
      </c>
      <c r="AC65" s="24">
        <f t="shared" si="4"/>
        <v>161746141</v>
      </c>
      <c r="AD65" s="25">
        <f t="shared" si="5"/>
        <v>2.6471226916353041</v>
      </c>
    </row>
    <row r="66" spans="1:30" x14ac:dyDescent="0.25">
      <c r="A66" t="str">
        <f>VLOOKUP(B66,names!A$3:B$2402, 2,)</f>
        <v>Hartford Insurance Co. Of The Midwest</v>
      </c>
      <c r="B66" t="s">
        <v>2909</v>
      </c>
      <c r="C66" t="s">
        <v>2900</v>
      </c>
      <c r="D66" t="s">
        <v>2901</v>
      </c>
      <c r="E66" t="s">
        <v>2049</v>
      </c>
      <c r="F66" s="19" t="s">
        <v>2300</v>
      </c>
      <c r="G66" t="s">
        <v>2902</v>
      </c>
      <c r="H66" t="s">
        <v>2903</v>
      </c>
      <c r="I66" t="s">
        <v>2904</v>
      </c>
      <c r="J66" t="s">
        <v>2905</v>
      </c>
      <c r="K66" s="20" t="s">
        <v>2910</v>
      </c>
      <c r="L66" s="21" t="s">
        <v>2581</v>
      </c>
      <c r="M66" s="22">
        <v>50652699</v>
      </c>
      <c r="N66" s="22">
        <v>13212471</v>
      </c>
      <c r="O66" s="22">
        <v>586940669</v>
      </c>
      <c r="P66" s="22">
        <v>123856060</v>
      </c>
      <c r="Q66" s="23">
        <v>0.58685417470414436</v>
      </c>
      <c r="R66" s="22">
        <v>21202756</v>
      </c>
      <c r="S66" s="22">
        <v>10202292</v>
      </c>
      <c r="T66" s="22">
        <v>452932670</v>
      </c>
      <c r="U66" s="22">
        <v>463084609</v>
      </c>
      <c r="V66" s="22">
        <v>73617623</v>
      </c>
      <c r="W66" s="22">
        <v>74315527</v>
      </c>
      <c r="X66" s="24">
        <f t="shared" si="6"/>
        <v>697904</v>
      </c>
      <c r="Y66" s="25">
        <f t="shared" si="7"/>
        <v>0.94801213562681863</v>
      </c>
      <c r="Z66" s="22">
        <v>75566368</v>
      </c>
      <c r="AA66" s="24">
        <f t="shared" si="8"/>
        <v>1250841</v>
      </c>
      <c r="AB66" s="25">
        <f t="shared" si="3"/>
        <v>1.6831489333312539</v>
      </c>
      <c r="AC66" s="24">
        <f t="shared" si="4"/>
        <v>1948745</v>
      </c>
      <c r="AD66" s="25">
        <f t="shared" si="5"/>
        <v>2.6471175251067258</v>
      </c>
    </row>
    <row r="67" spans="1:30" x14ac:dyDescent="0.25">
      <c r="A67" t="str">
        <f>VLOOKUP(B67,names!A$3:B$2402, 2,)</f>
        <v>Hartford Underwriters Insurance Co.</v>
      </c>
      <c r="B67" t="s">
        <v>2911</v>
      </c>
      <c r="C67" t="s">
        <v>2900</v>
      </c>
      <c r="D67" t="s">
        <v>2901</v>
      </c>
      <c r="E67" t="s">
        <v>2049</v>
      </c>
      <c r="F67" s="19" t="s">
        <v>2300</v>
      </c>
      <c r="G67" t="s">
        <v>2902</v>
      </c>
      <c r="H67" t="s">
        <v>2903</v>
      </c>
      <c r="I67" t="s">
        <v>2904</v>
      </c>
      <c r="J67" t="s">
        <v>2905</v>
      </c>
      <c r="K67" s="20" t="s">
        <v>2912</v>
      </c>
      <c r="L67" s="21" t="s">
        <v>2581</v>
      </c>
      <c r="M67" s="22">
        <v>157656</v>
      </c>
      <c r="N67" s="22">
        <v>-283416</v>
      </c>
      <c r="O67" s="22">
        <v>1629759219</v>
      </c>
      <c r="P67" s="22">
        <v>976968330</v>
      </c>
      <c r="Q67" s="23">
        <v>1.82657752881355E-3</v>
      </c>
      <c r="R67" s="22">
        <v>69340720</v>
      </c>
      <c r="S67" s="22">
        <v>36016476</v>
      </c>
      <c r="T67" s="22">
        <v>620317683</v>
      </c>
      <c r="U67" s="22">
        <v>652790889</v>
      </c>
      <c r="V67" s="22">
        <v>588940978</v>
      </c>
      <c r="W67" s="22">
        <v>594524209</v>
      </c>
      <c r="X67" s="24">
        <f t="shared" si="6"/>
        <v>5583231</v>
      </c>
      <c r="Y67" s="25">
        <f t="shared" si="7"/>
        <v>0.94801197548865412</v>
      </c>
      <c r="Z67" s="22">
        <v>604530939</v>
      </c>
      <c r="AA67" s="24">
        <f t="shared" si="8"/>
        <v>10006730</v>
      </c>
      <c r="AB67" s="25">
        <f t="shared" si="3"/>
        <v>1.6831492895523115</v>
      </c>
      <c r="AC67" s="24">
        <f t="shared" si="4"/>
        <v>15589961</v>
      </c>
      <c r="AD67" s="25">
        <f t="shared" si="5"/>
        <v>2.6471177218712736</v>
      </c>
    </row>
    <row r="68" spans="1:30" x14ac:dyDescent="0.25">
      <c r="A68" t="str">
        <f>VLOOKUP(B68,names!A$3:B$2402, 2,)</f>
        <v>Heritage Property &amp; Casualty Insurance Co.</v>
      </c>
      <c r="B68" t="s">
        <v>2913</v>
      </c>
      <c r="C68" t="s">
        <v>2914</v>
      </c>
      <c r="D68" t="s">
        <v>2915</v>
      </c>
      <c r="E68" t="s">
        <v>2223</v>
      </c>
      <c r="F68" s="19" t="s">
        <v>2297</v>
      </c>
      <c r="G68" t="s">
        <v>2916</v>
      </c>
      <c r="H68" t="s">
        <v>2917</v>
      </c>
      <c r="I68" t="s">
        <v>2918</v>
      </c>
      <c r="J68" t="s">
        <v>2919</v>
      </c>
      <c r="K68" s="20" t="s">
        <v>2920</v>
      </c>
      <c r="L68" s="21" t="s">
        <v>2518</v>
      </c>
      <c r="M68" s="22">
        <v>273578435</v>
      </c>
      <c r="N68" s="22">
        <v>50735576</v>
      </c>
      <c r="O68" s="22">
        <v>555044963</v>
      </c>
      <c r="P68" s="22">
        <v>354769393</v>
      </c>
      <c r="Q68" s="23">
        <v>3.1696365614945101</v>
      </c>
      <c r="R68" s="22">
        <v>9838041</v>
      </c>
      <c r="S68" s="22">
        <v>28284999</v>
      </c>
      <c r="T68" s="22">
        <v>172711865</v>
      </c>
      <c r="U68" s="22">
        <v>200275570</v>
      </c>
      <c r="V68" s="22">
        <v>14793691</v>
      </c>
      <c r="W68" s="22">
        <v>37156000</v>
      </c>
      <c r="X68" s="24">
        <f t="shared" si="6"/>
        <v>22362309</v>
      </c>
      <c r="Y68" s="25">
        <f t="shared" si="7"/>
        <v>151.1611199666128</v>
      </c>
      <c r="Z68" s="22">
        <v>50290114</v>
      </c>
      <c r="AA68" s="24">
        <f t="shared" si="8"/>
        <v>13134114</v>
      </c>
      <c r="AB68" s="25">
        <f t="shared" si="3"/>
        <v>35.348568198944989</v>
      </c>
      <c r="AC68" s="24">
        <f t="shared" si="4"/>
        <v>35496423</v>
      </c>
      <c r="AD68" s="25">
        <f t="shared" si="5"/>
        <v>239.94297974724495</v>
      </c>
    </row>
    <row r="69" spans="1:30" x14ac:dyDescent="0.25">
      <c r="A69" t="str">
        <f>VLOOKUP(B69,names!A$3:B$2402, 2,)</f>
        <v>Homeowners Choice Property &amp; Casualty Insurance Co.</v>
      </c>
      <c r="B69" t="s">
        <v>2921</v>
      </c>
      <c r="C69" t="s">
        <v>2922</v>
      </c>
      <c r="D69" t="s">
        <v>2923</v>
      </c>
      <c r="E69" t="s">
        <v>2078</v>
      </c>
      <c r="F69" s="19" t="s">
        <v>2297</v>
      </c>
      <c r="G69" t="s">
        <v>2596</v>
      </c>
      <c r="H69" t="s">
        <v>2476</v>
      </c>
      <c r="I69" t="s">
        <v>2924</v>
      </c>
      <c r="J69" t="s">
        <v>2925</v>
      </c>
      <c r="K69" s="20" t="s">
        <v>2926</v>
      </c>
      <c r="L69" s="21" t="s">
        <v>2719</v>
      </c>
      <c r="M69" s="22">
        <v>313666633</v>
      </c>
      <c r="N69" s="22">
        <v>60904926</v>
      </c>
      <c r="O69" s="22">
        <v>448943459</v>
      </c>
      <c r="P69" s="22">
        <v>265222687</v>
      </c>
      <c r="Q69" s="23">
        <v>3.6340920952986675</v>
      </c>
      <c r="R69" s="22">
        <v>48934202</v>
      </c>
      <c r="S69" s="22">
        <v>44113426</v>
      </c>
      <c r="T69" s="22">
        <v>168034683</v>
      </c>
      <c r="U69" s="22">
        <v>183720772</v>
      </c>
      <c r="V69" s="22">
        <v>40006717</v>
      </c>
      <c r="W69" s="22">
        <v>44390761</v>
      </c>
      <c r="X69" s="24">
        <f t="shared" si="6"/>
        <v>4384044</v>
      </c>
      <c r="Y69" s="25">
        <f t="shared" si="7"/>
        <v>10.958269832538372</v>
      </c>
      <c r="Z69" s="22">
        <v>49284684</v>
      </c>
      <c r="AA69" s="24">
        <f t="shared" si="8"/>
        <v>4893923</v>
      </c>
      <c r="AB69" s="25">
        <f t="shared" ref="AB69:AB127" si="9">SUM(AA69/W69)*100</f>
        <v>11.024643168428673</v>
      </c>
      <c r="AC69" s="24">
        <f t="shared" ref="AC69:AC127" si="10">SUM(Z69-V69)</f>
        <v>9277967</v>
      </c>
      <c r="AD69" s="25">
        <f t="shared" ref="AD69:AD127" si="11">SUM(AC69/V69)*100</f>
        <v>23.191023147437967</v>
      </c>
    </row>
    <row r="70" spans="1:30" x14ac:dyDescent="0.25">
      <c r="A70" t="str">
        <f>VLOOKUP(B70,names!A$3:B$2402, 2,)</f>
        <v>Homesite Insurance Co.</v>
      </c>
      <c r="B70" t="s">
        <v>2927</v>
      </c>
      <c r="C70" t="s">
        <v>2928</v>
      </c>
      <c r="D70" t="s">
        <v>2929</v>
      </c>
      <c r="E70" t="s">
        <v>2074</v>
      </c>
      <c r="F70" s="19" t="s">
        <v>2316</v>
      </c>
      <c r="G70" t="s">
        <v>2930</v>
      </c>
      <c r="H70" t="s">
        <v>2931</v>
      </c>
      <c r="I70" t="s">
        <v>2932</v>
      </c>
      <c r="J70" t="s">
        <v>2933</v>
      </c>
      <c r="K70" s="20" t="s">
        <v>2934</v>
      </c>
      <c r="L70" s="21" t="s">
        <v>2518</v>
      </c>
      <c r="M70" s="22">
        <v>131151</v>
      </c>
      <c r="N70" s="22">
        <v>102</v>
      </c>
      <c r="O70" s="22">
        <v>184361024</v>
      </c>
      <c r="P70" s="22">
        <v>99004345</v>
      </c>
      <c r="Q70" s="23">
        <v>1.5194947828273324E-3</v>
      </c>
      <c r="R70" s="22">
        <v>13696412</v>
      </c>
      <c r="S70" s="22">
        <v>904550</v>
      </c>
      <c r="T70" s="22">
        <v>84213300</v>
      </c>
      <c r="U70" s="22">
        <v>85356679</v>
      </c>
      <c r="V70" s="22">
        <v>27619862</v>
      </c>
      <c r="W70" s="22">
        <v>0</v>
      </c>
      <c r="X70" s="24">
        <f t="shared" si="6"/>
        <v>-27619862</v>
      </c>
      <c r="Y70" s="25">
        <f t="shared" si="7"/>
        <v>-100</v>
      </c>
      <c r="Z70" s="22">
        <v>0</v>
      </c>
      <c r="AA70" s="24">
        <f t="shared" si="8"/>
        <v>0</v>
      </c>
      <c r="AB70" s="25" t="e">
        <f t="shared" si="9"/>
        <v>#DIV/0!</v>
      </c>
      <c r="AC70" s="24">
        <f t="shared" si="10"/>
        <v>-27619862</v>
      </c>
      <c r="AD70" s="25">
        <f t="shared" si="11"/>
        <v>-100</v>
      </c>
    </row>
    <row r="71" spans="1:30" x14ac:dyDescent="0.25">
      <c r="A71" t="str">
        <f>VLOOKUP(B71,names!A$3:B$2402, 2,)</f>
        <v>Horace Mann Insurance Co.</v>
      </c>
      <c r="B71" t="s">
        <v>2935</v>
      </c>
      <c r="C71" t="s">
        <v>2936</v>
      </c>
      <c r="D71" t="s">
        <v>2937</v>
      </c>
      <c r="E71" t="s">
        <v>2081</v>
      </c>
      <c r="F71" s="19" t="s">
        <v>2306</v>
      </c>
      <c r="G71" t="s">
        <v>2938</v>
      </c>
      <c r="H71" t="s">
        <v>2939</v>
      </c>
      <c r="I71" t="s">
        <v>2940</v>
      </c>
      <c r="J71" t="s">
        <v>2941</v>
      </c>
      <c r="K71" s="20" t="s">
        <v>2942</v>
      </c>
      <c r="L71" s="21" t="s">
        <v>2581</v>
      </c>
      <c r="M71" s="22">
        <v>83542</v>
      </c>
      <c r="N71" s="22">
        <v>510304</v>
      </c>
      <c r="O71" s="22">
        <v>460344036</v>
      </c>
      <c r="P71" s="22">
        <v>270070149</v>
      </c>
      <c r="Q71" s="23">
        <v>9.6790442426638755E-4</v>
      </c>
      <c r="R71" s="22">
        <v>20482326</v>
      </c>
      <c r="S71" s="22">
        <v>7316289</v>
      </c>
      <c r="T71" s="22">
        <v>186278663</v>
      </c>
      <c r="U71" s="22">
        <v>190273887</v>
      </c>
      <c r="V71" s="22">
        <v>85585469</v>
      </c>
      <c r="W71" s="22">
        <v>89470947</v>
      </c>
      <c r="X71" s="24">
        <f t="shared" si="6"/>
        <v>3885478</v>
      </c>
      <c r="Y71" s="25">
        <f t="shared" si="7"/>
        <v>4.5398804790098186</v>
      </c>
      <c r="Z71" s="22">
        <v>89305091</v>
      </c>
      <c r="AA71" s="24">
        <f t="shared" si="8"/>
        <v>-165856</v>
      </c>
      <c r="AB71" s="25">
        <f t="shared" si="9"/>
        <v>-0.18537414161940188</v>
      </c>
      <c r="AC71" s="24">
        <f t="shared" si="10"/>
        <v>3719622</v>
      </c>
      <c r="AD71" s="25">
        <f t="shared" si="11"/>
        <v>4.3460905729219057</v>
      </c>
    </row>
    <row r="72" spans="1:30" x14ac:dyDescent="0.25">
      <c r="A72" t="str">
        <f>VLOOKUP(B72,names!A$3:B$2402, 2,)</f>
        <v>IDS Property Casualty Insurance Co.</v>
      </c>
      <c r="B72" t="s">
        <v>2943</v>
      </c>
      <c r="C72" t="s">
        <v>2944</v>
      </c>
      <c r="D72" t="s">
        <v>2945</v>
      </c>
      <c r="E72" t="s">
        <v>2946</v>
      </c>
      <c r="F72" s="19" t="s">
        <v>2366</v>
      </c>
      <c r="G72" t="s">
        <v>2947</v>
      </c>
      <c r="H72" t="s">
        <v>2948</v>
      </c>
      <c r="I72" t="s">
        <v>2949</v>
      </c>
      <c r="J72" t="s">
        <v>2950</v>
      </c>
      <c r="K72" s="20" t="s">
        <v>2951</v>
      </c>
      <c r="L72" s="21" t="s">
        <v>2581</v>
      </c>
      <c r="M72" s="22">
        <v>3294080</v>
      </c>
      <c r="N72" s="22">
        <v>2393920</v>
      </c>
      <c r="O72" s="22">
        <v>1643924670</v>
      </c>
      <c r="P72" s="22">
        <v>917257143</v>
      </c>
      <c r="Q72" s="23">
        <v>3.8164690884673842E-2</v>
      </c>
      <c r="R72" s="22">
        <v>-25291906</v>
      </c>
      <c r="S72" s="22">
        <v>-9704833</v>
      </c>
      <c r="T72" s="22">
        <v>559944249</v>
      </c>
      <c r="U72" s="22">
        <v>726667526</v>
      </c>
      <c r="V72" s="22">
        <v>330310104</v>
      </c>
      <c r="W72" s="22">
        <v>390266574</v>
      </c>
      <c r="X72" s="24">
        <f t="shared" si="6"/>
        <v>59956470</v>
      </c>
      <c r="Y72" s="25">
        <f t="shared" si="7"/>
        <v>18.151570077311348</v>
      </c>
      <c r="Z72" s="22">
        <v>417826672</v>
      </c>
      <c r="AA72" s="24">
        <f t="shared" si="8"/>
        <v>27560098</v>
      </c>
      <c r="AB72" s="25">
        <f t="shared" si="9"/>
        <v>7.0618648472825658</v>
      </c>
      <c r="AC72" s="24">
        <f t="shared" si="10"/>
        <v>87516568</v>
      </c>
      <c r="AD72" s="25">
        <f t="shared" si="11"/>
        <v>26.495274271113427</v>
      </c>
    </row>
    <row r="73" spans="1:30" x14ac:dyDescent="0.25">
      <c r="A73">
        <f>VLOOKUP(B73,names!A$3:B$2402, 2,)</f>
        <v>0</v>
      </c>
      <c r="B73" t="s">
        <v>2952</v>
      </c>
      <c r="C73" t="s">
        <v>2511</v>
      </c>
      <c r="D73" t="s">
        <v>2953</v>
      </c>
      <c r="E73" t="s">
        <v>2043</v>
      </c>
      <c r="F73" s="19" t="s">
        <v>2298</v>
      </c>
      <c r="G73" t="s">
        <v>2954</v>
      </c>
      <c r="H73" t="s">
        <v>2514</v>
      </c>
      <c r="I73" t="s">
        <v>2515</v>
      </c>
      <c r="J73" t="s">
        <v>2516</v>
      </c>
      <c r="K73" s="20" t="s">
        <v>2955</v>
      </c>
      <c r="L73" s="21" t="s">
        <v>2518</v>
      </c>
      <c r="M73" s="22">
        <v>2474439</v>
      </c>
      <c r="N73" s="22">
        <v>1373</v>
      </c>
      <c r="O73" s="22">
        <v>384262241</v>
      </c>
      <c r="P73" s="22">
        <v>223413458</v>
      </c>
      <c r="Q73" s="23">
        <v>2.8668459645176027E-2</v>
      </c>
      <c r="R73" s="22">
        <v>2958086</v>
      </c>
      <c r="S73" s="22">
        <v>1270054</v>
      </c>
      <c r="T73" s="22">
        <v>159550322</v>
      </c>
      <c r="U73" s="22">
        <v>160848783</v>
      </c>
      <c r="V73" s="22">
        <v>0</v>
      </c>
      <c r="W73" s="22">
        <v>0</v>
      </c>
      <c r="X73" s="24">
        <f t="shared" si="6"/>
        <v>0</v>
      </c>
      <c r="Y73" s="25" t="e">
        <f t="shared" si="7"/>
        <v>#DIV/0!</v>
      </c>
      <c r="Z73" s="22">
        <v>0</v>
      </c>
      <c r="AA73" s="24">
        <f t="shared" si="8"/>
        <v>0</v>
      </c>
      <c r="AB73" s="25" t="e">
        <f t="shared" si="9"/>
        <v>#DIV/0!</v>
      </c>
      <c r="AC73" s="24">
        <f t="shared" si="10"/>
        <v>0</v>
      </c>
      <c r="AD73" s="25" t="e">
        <f t="shared" si="11"/>
        <v>#DIV/0!</v>
      </c>
    </row>
    <row r="74" spans="1:30" x14ac:dyDescent="0.25">
      <c r="A74">
        <f>VLOOKUP(B74,names!A$3:B$2402, 2,)</f>
        <v>0</v>
      </c>
      <c r="B74" t="s">
        <v>2956</v>
      </c>
      <c r="C74" t="s">
        <v>2565</v>
      </c>
      <c r="D74" t="s">
        <v>2957</v>
      </c>
      <c r="E74" t="s">
        <v>2567</v>
      </c>
      <c r="F74" s="19" t="s">
        <v>2324</v>
      </c>
      <c r="G74" t="s">
        <v>2568</v>
      </c>
      <c r="H74" t="s">
        <v>2958</v>
      </c>
      <c r="I74" t="s">
        <v>2570</v>
      </c>
      <c r="J74" t="s">
        <v>2571</v>
      </c>
      <c r="K74" s="20" t="s">
        <v>2959</v>
      </c>
      <c r="L74" s="21" t="s">
        <v>2518</v>
      </c>
      <c r="M74" s="22">
        <v>935497</v>
      </c>
      <c r="N74" s="22">
        <v>775049</v>
      </c>
      <c r="O74" s="22">
        <v>182705815</v>
      </c>
      <c r="P74" s="22">
        <v>16706950</v>
      </c>
      <c r="Q74" s="23">
        <v>1.0838520566756035E-2</v>
      </c>
      <c r="R74" s="22">
        <v>3365572</v>
      </c>
      <c r="S74" s="22">
        <v>1643759</v>
      </c>
      <c r="T74" s="22">
        <v>156423750</v>
      </c>
      <c r="U74" s="22">
        <v>165998865</v>
      </c>
      <c r="V74" s="22">
        <v>0</v>
      </c>
      <c r="W74" s="22">
        <v>0</v>
      </c>
      <c r="X74" s="24">
        <f t="shared" si="6"/>
        <v>0</v>
      </c>
      <c r="Y74" s="25" t="e">
        <f t="shared" si="7"/>
        <v>#DIV/0!</v>
      </c>
      <c r="Z74" s="22">
        <v>0</v>
      </c>
      <c r="AA74" s="24">
        <f t="shared" si="8"/>
        <v>0</v>
      </c>
      <c r="AB74" s="25" t="e">
        <f t="shared" si="9"/>
        <v>#DIV/0!</v>
      </c>
      <c r="AC74" s="24">
        <f t="shared" si="10"/>
        <v>0</v>
      </c>
      <c r="AD74" s="25" t="e">
        <f t="shared" si="11"/>
        <v>#DIV/0!</v>
      </c>
    </row>
    <row r="75" spans="1:30" x14ac:dyDescent="0.25">
      <c r="A75">
        <f>VLOOKUP(B75,names!A$3:B$2402, 2,)</f>
        <v>0</v>
      </c>
      <c r="B75" t="s">
        <v>2960</v>
      </c>
      <c r="C75" t="s">
        <v>2961</v>
      </c>
      <c r="D75" t="s">
        <v>2962</v>
      </c>
      <c r="E75" t="s">
        <v>2037</v>
      </c>
      <c r="F75" s="19" t="s">
        <v>2291</v>
      </c>
      <c r="G75" t="s">
        <v>2963</v>
      </c>
      <c r="H75" t="s">
        <v>2964</v>
      </c>
      <c r="I75" t="s">
        <v>2965</v>
      </c>
      <c r="J75" t="s">
        <v>2966</v>
      </c>
      <c r="K75" s="20" t="s">
        <v>2967</v>
      </c>
      <c r="L75" s="21" t="s">
        <v>2518</v>
      </c>
      <c r="M75" s="22">
        <v>37275915</v>
      </c>
      <c r="N75" s="22">
        <v>3113937</v>
      </c>
      <c r="O75" s="22">
        <v>1038234569</v>
      </c>
      <c r="P75" s="22">
        <v>715665748</v>
      </c>
      <c r="Q75" s="23">
        <v>0.43187286690620047</v>
      </c>
      <c r="R75" s="22">
        <v>31330815</v>
      </c>
      <c r="S75" s="22">
        <v>12289182</v>
      </c>
      <c r="T75" s="22">
        <v>325815452</v>
      </c>
      <c r="U75" s="22">
        <v>322568821</v>
      </c>
      <c r="V75" s="22">
        <v>140484287</v>
      </c>
      <c r="W75" s="22">
        <v>185236061</v>
      </c>
      <c r="X75" s="24">
        <f t="shared" si="6"/>
        <v>44751774</v>
      </c>
      <c r="Y75" s="25">
        <f t="shared" si="7"/>
        <v>31.855359026735851</v>
      </c>
      <c r="Z75" s="22">
        <v>199993613</v>
      </c>
      <c r="AA75" s="24">
        <f t="shared" si="8"/>
        <v>14757552</v>
      </c>
      <c r="AB75" s="25">
        <f t="shared" si="9"/>
        <v>7.9668893412714059</v>
      </c>
      <c r="AC75" s="24">
        <f t="shared" si="10"/>
        <v>59509326</v>
      </c>
      <c r="AD75" s="25">
        <f t="shared" si="11"/>
        <v>42.360129570932017</v>
      </c>
    </row>
    <row r="76" spans="1:30" x14ac:dyDescent="0.25">
      <c r="A76">
        <f>VLOOKUP(B76,names!A$3:B$2402, 2,)</f>
        <v>0</v>
      </c>
      <c r="B76" t="s">
        <v>2968</v>
      </c>
      <c r="C76" t="s">
        <v>2969</v>
      </c>
      <c r="D76" t="s">
        <v>2970</v>
      </c>
      <c r="E76" t="s">
        <v>2142</v>
      </c>
      <c r="F76" s="19" t="s">
        <v>2352</v>
      </c>
      <c r="G76" t="s">
        <v>2971</v>
      </c>
      <c r="H76" t="s">
        <v>2972</v>
      </c>
      <c r="I76" t="s">
        <v>2973</v>
      </c>
      <c r="J76" t="s">
        <v>2974</v>
      </c>
      <c r="K76" s="20" t="s">
        <v>2975</v>
      </c>
      <c r="L76" s="21" t="s">
        <v>2581</v>
      </c>
      <c r="M76" s="22">
        <v>2360791</v>
      </c>
      <c r="N76" s="22">
        <v>185953</v>
      </c>
      <c r="O76" s="22">
        <v>346827834</v>
      </c>
      <c r="P76" s="22">
        <v>231044999</v>
      </c>
      <c r="Q76" s="23">
        <v>2.7351751857368382E-2</v>
      </c>
      <c r="R76" s="22">
        <v>11645298</v>
      </c>
      <c r="S76" s="22">
        <v>11219116</v>
      </c>
      <c r="T76" s="22">
        <v>104100991</v>
      </c>
      <c r="U76" s="22">
        <v>115782835</v>
      </c>
      <c r="V76" s="22">
        <v>39585746</v>
      </c>
      <c r="W76" s="22">
        <v>64353033</v>
      </c>
      <c r="X76" s="24">
        <f t="shared" si="6"/>
        <v>24767287</v>
      </c>
      <c r="Y76" s="25">
        <f t="shared" si="7"/>
        <v>62.566174703389443</v>
      </c>
      <c r="Z76" s="22">
        <v>74721954</v>
      </c>
      <c r="AA76" s="24">
        <f t="shared" si="8"/>
        <v>10368921</v>
      </c>
      <c r="AB76" s="25">
        <f t="shared" si="9"/>
        <v>16.112559916173648</v>
      </c>
      <c r="AC76" s="24">
        <f t="shared" si="10"/>
        <v>35136208</v>
      </c>
      <c r="AD76" s="25">
        <f t="shared" si="11"/>
        <v>88.7597470059046</v>
      </c>
    </row>
    <row r="77" spans="1:30" x14ac:dyDescent="0.25">
      <c r="A77">
        <f>VLOOKUP(B77,names!A$3:B$2402, 2,)</f>
        <v>0</v>
      </c>
      <c r="B77" t="s">
        <v>2976</v>
      </c>
      <c r="C77" t="s">
        <v>2546</v>
      </c>
      <c r="D77" t="s">
        <v>2977</v>
      </c>
      <c r="E77" t="s">
        <v>2074</v>
      </c>
      <c r="F77" s="19" t="s">
        <v>2316</v>
      </c>
      <c r="G77" t="s">
        <v>2978</v>
      </c>
      <c r="H77" t="s">
        <v>2979</v>
      </c>
      <c r="I77" t="s">
        <v>2554</v>
      </c>
      <c r="J77" t="s">
        <v>2980</v>
      </c>
      <c r="K77" s="20" t="s">
        <v>2981</v>
      </c>
      <c r="L77" s="21" t="s">
        <v>2527</v>
      </c>
      <c r="M77" s="22">
        <v>58497770</v>
      </c>
      <c r="N77" s="22">
        <v>13157033</v>
      </c>
      <c r="O77" s="22">
        <v>25097649755</v>
      </c>
      <c r="P77" s="22">
        <v>18755777174</v>
      </c>
      <c r="Q77" s="23">
        <v>0.67774592890662855</v>
      </c>
      <c r="R77" s="22">
        <v>861986543</v>
      </c>
      <c r="S77" s="22">
        <v>429604435</v>
      </c>
      <c r="T77" s="22">
        <v>6534073555</v>
      </c>
      <c r="U77" s="22">
        <v>6341872581</v>
      </c>
      <c r="V77" s="22">
        <v>9140350587</v>
      </c>
      <c r="W77" s="22">
        <v>11043298359</v>
      </c>
      <c r="X77" s="24">
        <f t="shared" si="6"/>
        <v>1902947772</v>
      </c>
      <c r="Y77" s="25">
        <f t="shared" si="7"/>
        <v>20.819198934300136</v>
      </c>
      <c r="Z77" s="22">
        <v>10593995181</v>
      </c>
      <c r="AA77" s="24">
        <f t="shared" si="8"/>
        <v>-449303178</v>
      </c>
      <c r="AB77" s="25">
        <f t="shared" si="9"/>
        <v>-4.0685596222602243</v>
      </c>
      <c r="AC77" s="24">
        <f t="shared" si="10"/>
        <v>1453644594</v>
      </c>
      <c r="AD77" s="25">
        <f t="shared" si="11"/>
        <v>15.903597790520942</v>
      </c>
    </row>
    <row r="78" spans="1:30" x14ac:dyDescent="0.25">
      <c r="A78" t="str">
        <f>VLOOKUP(B78,names!A$3:B$2402, 2,)</f>
        <v>Liberty Mutual Fire Insurance Co.</v>
      </c>
      <c r="B78" t="s">
        <v>2982</v>
      </c>
      <c r="C78" t="s">
        <v>2831</v>
      </c>
      <c r="D78" t="s">
        <v>2983</v>
      </c>
      <c r="E78" t="s">
        <v>2074</v>
      </c>
      <c r="F78" s="19" t="s">
        <v>2316</v>
      </c>
      <c r="G78" t="s">
        <v>2984</v>
      </c>
      <c r="H78" t="s">
        <v>2834</v>
      </c>
      <c r="I78" t="s">
        <v>2835</v>
      </c>
      <c r="J78" t="s">
        <v>2836</v>
      </c>
      <c r="K78" s="20" t="s">
        <v>2985</v>
      </c>
      <c r="L78" s="21" t="s">
        <v>2527</v>
      </c>
      <c r="M78" s="22">
        <v>58235205</v>
      </c>
      <c r="N78" s="22">
        <v>29554942</v>
      </c>
      <c r="O78" s="22">
        <v>5400783883</v>
      </c>
      <c r="P78" s="22">
        <v>4064688905</v>
      </c>
      <c r="Q78" s="23">
        <v>0.67470389226449035</v>
      </c>
      <c r="R78" s="22">
        <v>132173948</v>
      </c>
      <c r="S78" s="22">
        <v>188282109</v>
      </c>
      <c r="T78" s="22">
        <v>1302113488</v>
      </c>
      <c r="U78" s="22">
        <v>1336094978</v>
      </c>
      <c r="V78" s="22">
        <v>2279464676</v>
      </c>
      <c r="W78" s="22">
        <v>2219415749</v>
      </c>
      <c r="X78" s="24">
        <f t="shared" si="6"/>
        <v>-60048927</v>
      </c>
      <c r="Y78" s="25">
        <f t="shared" si="7"/>
        <v>-2.6343433891405472</v>
      </c>
      <c r="Z78" s="22">
        <v>2235758463</v>
      </c>
      <c r="AA78" s="24">
        <f t="shared" si="8"/>
        <v>16342714</v>
      </c>
      <c r="AB78" s="25">
        <f t="shared" si="9"/>
        <v>0.73635207857579277</v>
      </c>
      <c r="AC78" s="24">
        <f t="shared" si="10"/>
        <v>-43706213</v>
      </c>
      <c r="AD78" s="25">
        <f t="shared" si="11"/>
        <v>-1.917389352867515</v>
      </c>
    </row>
    <row r="79" spans="1:30" x14ac:dyDescent="0.25">
      <c r="A79" t="str">
        <f>VLOOKUP(B79,names!A$3:B$2402, 2,)</f>
        <v>Merastar Insurance Co.</v>
      </c>
      <c r="B79" t="s">
        <v>2986</v>
      </c>
      <c r="C79" t="s">
        <v>2987</v>
      </c>
      <c r="D79" t="s">
        <v>2988</v>
      </c>
      <c r="E79" t="s">
        <v>2989</v>
      </c>
      <c r="F79" s="19" t="s">
        <v>2362</v>
      </c>
      <c r="G79" t="s">
        <v>2990</v>
      </c>
      <c r="H79" t="s">
        <v>2991</v>
      </c>
      <c r="I79" t="s">
        <v>2992</v>
      </c>
      <c r="J79" t="s">
        <v>2993</v>
      </c>
      <c r="K79" s="20" t="s">
        <v>2994</v>
      </c>
      <c r="L79" s="21" t="s">
        <v>2536</v>
      </c>
      <c r="M79" s="22">
        <v>566966</v>
      </c>
      <c r="N79" s="22">
        <v>535938</v>
      </c>
      <c r="O79" s="22">
        <v>27502088</v>
      </c>
      <c r="P79" s="22">
        <v>17837268</v>
      </c>
      <c r="Q79" s="23">
        <v>6.5687785761487233E-3</v>
      </c>
      <c r="R79" s="22">
        <v>522014</v>
      </c>
      <c r="S79" s="22">
        <v>268886</v>
      </c>
      <c r="T79" s="22">
        <v>9510957</v>
      </c>
      <c r="U79" s="22">
        <v>9664820</v>
      </c>
      <c r="V79" s="22">
        <v>0</v>
      </c>
      <c r="W79" s="22">
        <v>0</v>
      </c>
      <c r="X79" s="24">
        <f t="shared" si="6"/>
        <v>0</v>
      </c>
      <c r="Y79" s="25" t="e">
        <f t="shared" si="7"/>
        <v>#DIV/0!</v>
      </c>
      <c r="Z79" s="22">
        <v>0</v>
      </c>
      <c r="AA79" s="24">
        <f t="shared" si="8"/>
        <v>0</v>
      </c>
      <c r="AB79" s="25" t="e">
        <f t="shared" si="9"/>
        <v>#DIV/0!</v>
      </c>
      <c r="AC79" s="24">
        <f t="shared" si="10"/>
        <v>0</v>
      </c>
      <c r="AD79" s="25" t="e">
        <f t="shared" si="11"/>
        <v>#DIV/0!</v>
      </c>
    </row>
    <row r="80" spans="1:30" x14ac:dyDescent="0.25">
      <c r="A80">
        <f>VLOOKUP(B80,names!A$3:B$2402, 2,)</f>
        <v>0</v>
      </c>
      <c r="B80" t="s">
        <v>2995</v>
      </c>
      <c r="C80" t="s">
        <v>2996</v>
      </c>
      <c r="D80" t="s">
        <v>2997</v>
      </c>
      <c r="E80" t="s">
        <v>2178</v>
      </c>
      <c r="F80" s="19" t="s">
        <v>2297</v>
      </c>
      <c r="G80" t="s">
        <v>2429</v>
      </c>
      <c r="H80" t="s">
        <v>2998</v>
      </c>
      <c r="I80" t="s">
        <v>2999</v>
      </c>
      <c r="J80" t="s">
        <v>3000</v>
      </c>
      <c r="K80" s="20" t="s">
        <v>3001</v>
      </c>
      <c r="L80" s="21" t="s">
        <v>3002</v>
      </c>
      <c r="M80" s="22">
        <v>7466</v>
      </c>
      <c r="N80" s="22">
        <v>0</v>
      </c>
      <c r="O80" s="22">
        <v>59818208</v>
      </c>
      <c r="P80" s="22">
        <v>21943816</v>
      </c>
      <c r="Q80" s="23">
        <v>8.6499897435695215E-5</v>
      </c>
      <c r="R80" s="22">
        <v>536752</v>
      </c>
      <c r="S80" s="22">
        <v>72733</v>
      </c>
      <c r="T80" s="22">
        <v>37871037</v>
      </c>
      <c r="U80" s="22">
        <v>37874392</v>
      </c>
      <c r="V80" s="22">
        <v>0</v>
      </c>
      <c r="W80" s="22">
        <v>0</v>
      </c>
      <c r="X80" s="24">
        <f t="shared" si="6"/>
        <v>0</v>
      </c>
      <c r="Y80" s="25" t="e">
        <f t="shared" si="7"/>
        <v>#DIV/0!</v>
      </c>
      <c r="Z80" s="22">
        <v>0</v>
      </c>
      <c r="AA80" s="24">
        <f t="shared" si="8"/>
        <v>0</v>
      </c>
      <c r="AB80" s="25" t="e">
        <f t="shared" si="9"/>
        <v>#DIV/0!</v>
      </c>
      <c r="AC80" s="24">
        <f t="shared" si="10"/>
        <v>0</v>
      </c>
      <c r="AD80" s="25" t="e">
        <f t="shared" si="11"/>
        <v>#DIV/0!</v>
      </c>
    </row>
    <row r="81" spans="1:30" x14ac:dyDescent="0.25">
      <c r="A81" t="str">
        <f>VLOOKUP(B81,names!A$3:B$2402, 2,)</f>
        <v>Metropolitan Casualty Insurance Co.</v>
      </c>
      <c r="B81" t="s">
        <v>3003</v>
      </c>
      <c r="C81" t="s">
        <v>3004</v>
      </c>
      <c r="D81" t="s">
        <v>3005</v>
      </c>
      <c r="E81" t="s">
        <v>2249</v>
      </c>
      <c r="F81" s="19" t="s">
        <v>2303</v>
      </c>
      <c r="G81" t="s">
        <v>3006</v>
      </c>
      <c r="H81" t="s">
        <v>3007</v>
      </c>
      <c r="I81" t="s">
        <v>3008</v>
      </c>
      <c r="J81" t="s">
        <v>3009</v>
      </c>
      <c r="K81" s="20" t="s">
        <v>3010</v>
      </c>
      <c r="L81" s="21" t="s">
        <v>2581</v>
      </c>
      <c r="M81" s="22">
        <v>16672424</v>
      </c>
      <c r="N81" s="22">
        <v>4559005</v>
      </c>
      <c r="O81" s="22">
        <v>197280114</v>
      </c>
      <c r="P81" s="22">
        <v>143427795</v>
      </c>
      <c r="Q81" s="23">
        <v>0.19316407259635995</v>
      </c>
      <c r="R81" s="22">
        <v>1779893</v>
      </c>
      <c r="S81" s="22">
        <v>956687</v>
      </c>
      <c r="T81" s="22">
        <v>52881705</v>
      </c>
      <c r="U81" s="22">
        <v>53852319</v>
      </c>
      <c r="V81" s="22">
        <v>0</v>
      </c>
      <c r="W81" s="22">
        <v>0</v>
      </c>
      <c r="X81" s="24">
        <f t="shared" si="6"/>
        <v>0</v>
      </c>
      <c r="Y81" s="25" t="e">
        <f t="shared" si="7"/>
        <v>#DIV/0!</v>
      </c>
      <c r="Z81" s="22">
        <v>0</v>
      </c>
      <c r="AA81" s="24">
        <f t="shared" si="8"/>
        <v>0</v>
      </c>
      <c r="AB81" s="25" t="e">
        <f t="shared" si="9"/>
        <v>#DIV/0!</v>
      </c>
      <c r="AC81" s="24">
        <f t="shared" si="10"/>
        <v>0</v>
      </c>
      <c r="AD81" s="25" t="e">
        <f t="shared" si="11"/>
        <v>#DIV/0!</v>
      </c>
    </row>
    <row r="82" spans="1:30" x14ac:dyDescent="0.25">
      <c r="A82" t="str">
        <f>VLOOKUP(B82,names!A$3:B$2402, 2,)</f>
        <v>Modern USA Insurance Co.</v>
      </c>
      <c r="B82" t="s">
        <v>3011</v>
      </c>
      <c r="C82" t="s">
        <v>3012</v>
      </c>
      <c r="D82" t="s">
        <v>2637</v>
      </c>
      <c r="E82" t="s">
        <v>2090</v>
      </c>
      <c r="F82" s="19" t="s">
        <v>2297</v>
      </c>
      <c r="G82" t="s">
        <v>2638</v>
      </c>
      <c r="H82" t="s">
        <v>2639</v>
      </c>
      <c r="I82" t="s">
        <v>2640</v>
      </c>
      <c r="J82" t="s">
        <v>3013</v>
      </c>
      <c r="K82" s="20" t="s">
        <v>3014</v>
      </c>
      <c r="L82" s="21" t="s">
        <v>2518</v>
      </c>
      <c r="M82" s="22">
        <v>39034011</v>
      </c>
      <c r="N82" s="22">
        <v>6194266</v>
      </c>
      <c r="O82" s="22">
        <v>42506633</v>
      </c>
      <c r="P82" s="22">
        <v>27204805</v>
      </c>
      <c r="Q82" s="23">
        <v>0.45224188963351175</v>
      </c>
      <c r="R82" s="22">
        <v>2550213</v>
      </c>
      <c r="S82" s="22">
        <v>-1146773</v>
      </c>
      <c r="T82" s="22">
        <v>16228707</v>
      </c>
      <c r="U82" s="22">
        <v>15301828</v>
      </c>
      <c r="V82" s="22">
        <v>2909099</v>
      </c>
      <c r="W82" s="22">
        <v>3366992</v>
      </c>
      <c r="X82" s="24">
        <f t="shared" si="6"/>
        <v>457893</v>
      </c>
      <c r="Y82" s="25">
        <f t="shared" si="7"/>
        <v>15.740028098046851</v>
      </c>
      <c r="Z82" s="22">
        <v>3508263</v>
      </c>
      <c r="AA82" s="24">
        <f t="shared" si="8"/>
        <v>141271</v>
      </c>
      <c r="AB82" s="25">
        <f t="shared" si="9"/>
        <v>4.1957628648954319</v>
      </c>
      <c r="AC82" s="24">
        <f t="shared" si="10"/>
        <v>599164</v>
      </c>
      <c r="AD82" s="25">
        <f t="shared" si="11"/>
        <v>20.596205216804243</v>
      </c>
    </row>
    <row r="83" spans="1:30" x14ac:dyDescent="0.25">
      <c r="A83">
        <f>VLOOKUP(B83,names!A$3:B$2402, 2,)</f>
        <v>0</v>
      </c>
      <c r="B83" t="s">
        <v>3015</v>
      </c>
      <c r="C83" t="s">
        <v>3016</v>
      </c>
      <c r="D83" t="s">
        <v>3017</v>
      </c>
      <c r="E83" t="s">
        <v>2038</v>
      </c>
      <c r="F83" s="19" t="s">
        <v>2292</v>
      </c>
      <c r="G83" t="s">
        <v>2361</v>
      </c>
      <c r="H83" t="s">
        <v>3018</v>
      </c>
      <c r="I83" t="s">
        <v>3019</v>
      </c>
      <c r="J83" t="s">
        <v>3020</v>
      </c>
      <c r="K83" s="20" t="s">
        <v>3021</v>
      </c>
      <c r="L83" s="21" t="s">
        <v>2518</v>
      </c>
      <c r="M83" s="22">
        <v>2545868</v>
      </c>
      <c r="N83" s="22">
        <v>229339</v>
      </c>
      <c r="O83" s="22">
        <v>8554017283</v>
      </c>
      <c r="P83" s="22">
        <v>2916636978</v>
      </c>
      <c r="Q83" s="23">
        <v>2.949602476357065E-2</v>
      </c>
      <c r="R83" s="22">
        <v>657759403</v>
      </c>
      <c r="S83" s="22">
        <v>142924635</v>
      </c>
      <c r="T83" s="22">
        <v>5604725908</v>
      </c>
      <c r="U83" s="22">
        <v>5637380304</v>
      </c>
      <c r="V83" s="22">
        <v>579339226</v>
      </c>
      <c r="W83" s="22">
        <v>688838647</v>
      </c>
      <c r="X83" s="24">
        <f t="shared" si="6"/>
        <v>109499421</v>
      </c>
      <c r="Y83" s="25">
        <f t="shared" si="7"/>
        <v>18.900743482541262</v>
      </c>
      <c r="Z83" s="22">
        <v>732335751</v>
      </c>
      <c r="AA83" s="24">
        <f t="shared" si="8"/>
        <v>43497104</v>
      </c>
      <c r="AB83" s="25">
        <f t="shared" si="9"/>
        <v>6.3145562737277716</v>
      </c>
      <c r="AC83" s="24">
        <f t="shared" si="10"/>
        <v>152996525</v>
      </c>
      <c r="AD83" s="25">
        <f t="shared" si="11"/>
        <v>26.408797839627034</v>
      </c>
    </row>
    <row r="84" spans="1:30" x14ac:dyDescent="0.25">
      <c r="A84" t="str">
        <f>VLOOKUP(B84,names!A$3:B$2402, 2,)</f>
        <v>Nationwide Insurance Co. Of Florida</v>
      </c>
      <c r="B84" t="s">
        <v>3022</v>
      </c>
      <c r="C84" t="s">
        <v>3023</v>
      </c>
      <c r="D84" t="s">
        <v>3024</v>
      </c>
      <c r="E84" t="s">
        <v>2058</v>
      </c>
      <c r="F84" s="19" t="s">
        <v>2314</v>
      </c>
      <c r="G84" t="s">
        <v>2315</v>
      </c>
      <c r="H84" t="s">
        <v>3025</v>
      </c>
      <c r="I84" t="s">
        <v>3026</v>
      </c>
      <c r="J84" t="s">
        <v>3027</v>
      </c>
      <c r="K84" s="20" t="s">
        <v>3028</v>
      </c>
      <c r="L84" s="21" t="s">
        <v>2527</v>
      </c>
      <c r="M84" s="22">
        <v>46343084</v>
      </c>
      <c r="N84" s="22">
        <v>16535927</v>
      </c>
      <c r="O84" s="22">
        <v>342091243</v>
      </c>
      <c r="P84" s="22">
        <v>45556455</v>
      </c>
      <c r="Q84" s="23">
        <v>0.53692365561931521</v>
      </c>
      <c r="R84" s="22">
        <v>14882114</v>
      </c>
      <c r="S84" s="22">
        <v>8191422</v>
      </c>
      <c r="T84" s="22">
        <v>288942850</v>
      </c>
      <c r="U84" s="22">
        <v>296534788</v>
      </c>
      <c r="V84" s="22">
        <v>19375990</v>
      </c>
      <c r="W84" s="22">
        <v>15646278</v>
      </c>
      <c r="X84" s="24">
        <f t="shared" si="6"/>
        <v>-3729712</v>
      </c>
      <c r="Y84" s="25">
        <f t="shared" si="7"/>
        <v>-19.249142882505616</v>
      </c>
      <c r="Z84" s="22">
        <v>13764242</v>
      </c>
      <c r="AA84" s="24">
        <f t="shared" si="8"/>
        <v>-1882036</v>
      </c>
      <c r="AB84" s="25">
        <f t="shared" si="9"/>
        <v>-12.028649880821495</v>
      </c>
      <c r="AC84" s="24">
        <f t="shared" si="10"/>
        <v>-5611748</v>
      </c>
      <c r="AD84" s="25">
        <f t="shared" si="11"/>
        <v>-28.962380760931438</v>
      </c>
    </row>
    <row r="85" spans="1:30" x14ac:dyDescent="0.25">
      <c r="A85" t="str">
        <f>VLOOKUP(B85,names!A$3:B$2402, 2,)</f>
        <v>New Hampshire Insurance Co.</v>
      </c>
      <c r="B85" t="s">
        <v>3029</v>
      </c>
      <c r="C85" t="s">
        <v>2546</v>
      </c>
      <c r="D85" t="s">
        <v>2547</v>
      </c>
      <c r="E85" t="s">
        <v>2037</v>
      </c>
      <c r="F85" s="19" t="s">
        <v>2291</v>
      </c>
      <c r="G85" t="s">
        <v>2548</v>
      </c>
      <c r="H85" t="s">
        <v>2549</v>
      </c>
      <c r="I85" t="s">
        <v>2550</v>
      </c>
      <c r="J85" t="s">
        <v>2551</v>
      </c>
      <c r="K85" s="20" t="s">
        <v>3030</v>
      </c>
      <c r="L85" s="21" t="s">
        <v>2601</v>
      </c>
      <c r="M85" s="22">
        <v>3516156</v>
      </c>
      <c r="N85" s="22">
        <v>1296444</v>
      </c>
      <c r="O85" s="22">
        <v>218760289</v>
      </c>
      <c r="P85" s="22">
        <v>166702884</v>
      </c>
      <c r="Q85" s="23">
        <v>4.0737628364305431E-2</v>
      </c>
      <c r="R85" s="22">
        <v>225065595</v>
      </c>
      <c r="S85" s="22">
        <v>1014360</v>
      </c>
      <c r="T85" s="22">
        <v>166114309</v>
      </c>
      <c r="U85" s="22">
        <v>52057405</v>
      </c>
      <c r="V85" s="22">
        <v>1391707954</v>
      </c>
      <c r="W85" s="22">
        <v>0</v>
      </c>
      <c r="X85" s="24">
        <f t="shared" si="6"/>
        <v>-1391707954</v>
      </c>
      <c r="Y85" s="25">
        <f t="shared" si="7"/>
        <v>-100</v>
      </c>
      <c r="Z85" s="22">
        <v>0</v>
      </c>
      <c r="AA85" s="24">
        <f t="shared" si="8"/>
        <v>0</v>
      </c>
      <c r="AB85" s="25" t="e">
        <f t="shared" si="9"/>
        <v>#DIV/0!</v>
      </c>
      <c r="AC85" s="24">
        <f t="shared" si="10"/>
        <v>-1391707954</v>
      </c>
      <c r="AD85" s="25">
        <f t="shared" si="11"/>
        <v>-100</v>
      </c>
    </row>
    <row r="86" spans="1:30" x14ac:dyDescent="0.25">
      <c r="A86" t="str">
        <f>VLOOKUP(B86,names!A$3:B$2402, 2,)</f>
        <v>Old Dominion Insurance Co.</v>
      </c>
      <c r="B86" t="s">
        <v>3031</v>
      </c>
      <c r="C86" t="s">
        <v>3032</v>
      </c>
      <c r="D86" t="s">
        <v>3033</v>
      </c>
      <c r="E86" t="s">
        <v>2207</v>
      </c>
      <c r="F86" s="19" t="s">
        <v>2336</v>
      </c>
      <c r="G86" t="s">
        <v>3034</v>
      </c>
      <c r="H86" t="s">
        <v>3035</v>
      </c>
      <c r="I86" t="s">
        <v>3036</v>
      </c>
      <c r="J86" t="s">
        <v>3037</v>
      </c>
      <c r="K86" s="20" t="s">
        <v>3038</v>
      </c>
      <c r="L86" s="21" t="s">
        <v>2536</v>
      </c>
      <c r="M86" s="22">
        <v>1063691</v>
      </c>
      <c r="N86" s="22">
        <v>824753</v>
      </c>
      <c r="O86" s="22">
        <v>34536788</v>
      </c>
      <c r="P86" s="22">
        <v>146042</v>
      </c>
      <c r="Q86" s="23">
        <v>1.2323756014368078E-2</v>
      </c>
      <c r="R86" s="22">
        <v>1342951</v>
      </c>
      <c r="S86" s="22">
        <v>715046</v>
      </c>
      <c r="T86" s="22">
        <v>33791458</v>
      </c>
      <c r="U86" s="22">
        <v>34390746</v>
      </c>
      <c r="V86" s="22">
        <v>0</v>
      </c>
      <c r="W86" s="22">
        <v>0</v>
      </c>
      <c r="X86" s="24">
        <f t="shared" si="6"/>
        <v>0</v>
      </c>
      <c r="Y86" s="25" t="e">
        <f t="shared" si="7"/>
        <v>#DIV/0!</v>
      </c>
      <c r="Z86" s="22">
        <v>0</v>
      </c>
      <c r="AA86" s="24">
        <f t="shared" si="8"/>
        <v>0</v>
      </c>
      <c r="AB86" s="25" t="e">
        <f t="shared" si="9"/>
        <v>#DIV/0!</v>
      </c>
      <c r="AC86" s="24">
        <f t="shared" si="10"/>
        <v>0</v>
      </c>
      <c r="AD86" s="25" t="e">
        <f t="shared" si="11"/>
        <v>#DIV/0!</v>
      </c>
    </row>
    <row r="87" spans="1:30" x14ac:dyDescent="0.25">
      <c r="A87" t="str">
        <f>VLOOKUP(B87,names!A$3:B$2402, 2,)</f>
        <v>Olympus Insurance Co.</v>
      </c>
      <c r="B87" t="s">
        <v>3039</v>
      </c>
      <c r="C87" t="s">
        <v>2594</v>
      </c>
      <c r="D87" t="s">
        <v>3040</v>
      </c>
      <c r="E87" t="s">
        <v>2042</v>
      </c>
      <c r="F87" s="19" t="s">
        <v>2297</v>
      </c>
      <c r="G87" t="s">
        <v>3041</v>
      </c>
      <c r="H87" t="s">
        <v>3042</v>
      </c>
      <c r="I87" t="s">
        <v>3043</v>
      </c>
      <c r="J87" t="s">
        <v>3044</v>
      </c>
      <c r="K87" s="20" t="s">
        <v>3045</v>
      </c>
      <c r="L87" s="21" t="s">
        <v>2601</v>
      </c>
      <c r="M87" s="22">
        <v>121228302</v>
      </c>
      <c r="N87" s="22">
        <v>38292291</v>
      </c>
      <c r="O87" s="22">
        <v>92701530</v>
      </c>
      <c r="P87" s="22">
        <v>63265796</v>
      </c>
      <c r="Q87" s="23">
        <v>1.4045319701719108</v>
      </c>
      <c r="R87" s="22">
        <v>3803352</v>
      </c>
      <c r="S87" s="22">
        <v>5106781</v>
      </c>
      <c r="T87" s="22">
        <v>25776246</v>
      </c>
      <c r="U87" s="22">
        <v>29435734</v>
      </c>
      <c r="V87" s="22">
        <v>4888135</v>
      </c>
      <c r="W87" s="22">
        <v>6757961</v>
      </c>
      <c r="X87" s="24">
        <f t="shared" si="6"/>
        <v>1869826</v>
      </c>
      <c r="Y87" s="25">
        <f t="shared" si="7"/>
        <v>38.252339593730532</v>
      </c>
      <c r="Z87" s="22">
        <v>9789173</v>
      </c>
      <c r="AA87" s="24">
        <f t="shared" si="8"/>
        <v>3031212</v>
      </c>
      <c r="AB87" s="25">
        <f t="shared" si="9"/>
        <v>44.853943371380808</v>
      </c>
      <c r="AC87" s="24">
        <f t="shared" si="10"/>
        <v>4901038</v>
      </c>
      <c r="AD87" s="25">
        <f t="shared" si="11"/>
        <v>100.2639657047115</v>
      </c>
    </row>
    <row r="88" spans="1:30" x14ac:dyDescent="0.25">
      <c r="A88" t="str">
        <f>VLOOKUP(B88,names!A$3:B$2402, 2,)</f>
        <v>Omega Insurance Co.</v>
      </c>
      <c r="B88" t="s">
        <v>3046</v>
      </c>
      <c r="C88" t="s">
        <v>3047</v>
      </c>
      <c r="D88" t="s">
        <v>3048</v>
      </c>
      <c r="E88" t="s">
        <v>2174</v>
      </c>
      <c r="F88" s="19" t="s">
        <v>2297</v>
      </c>
      <c r="G88" t="s">
        <v>3049</v>
      </c>
      <c r="H88" t="s">
        <v>3050</v>
      </c>
      <c r="I88" t="s">
        <v>3051</v>
      </c>
      <c r="J88" t="s">
        <v>3052</v>
      </c>
      <c r="K88" s="20" t="s">
        <v>3053</v>
      </c>
      <c r="L88" s="21" t="s">
        <v>2719</v>
      </c>
      <c r="M88" s="22">
        <v>67147491</v>
      </c>
      <c r="N88" s="22">
        <v>18060889</v>
      </c>
      <c r="O88" s="22">
        <v>43112109</v>
      </c>
      <c r="P88" s="22">
        <v>27623967</v>
      </c>
      <c r="Q88" s="23">
        <v>0.77796023098905265</v>
      </c>
      <c r="R88" s="22">
        <v>1813254</v>
      </c>
      <c r="S88" s="22">
        <v>781977</v>
      </c>
      <c r="T88" s="22">
        <v>15351087</v>
      </c>
      <c r="U88" s="22">
        <v>15488142</v>
      </c>
      <c r="V88" s="22">
        <v>2422786</v>
      </c>
      <c r="W88" s="22">
        <v>2039789</v>
      </c>
      <c r="X88" s="24">
        <f t="shared" si="6"/>
        <v>-382997</v>
      </c>
      <c r="Y88" s="25">
        <f t="shared" si="7"/>
        <v>-15.808123375320809</v>
      </c>
      <c r="Z88" s="22">
        <v>2486471</v>
      </c>
      <c r="AA88" s="24">
        <f t="shared" si="8"/>
        <v>446682</v>
      </c>
      <c r="AB88" s="25">
        <f t="shared" si="9"/>
        <v>21.898441456444758</v>
      </c>
      <c r="AC88" s="24">
        <f t="shared" si="10"/>
        <v>63685</v>
      </c>
      <c r="AD88" s="25">
        <f t="shared" si="11"/>
        <v>2.6285854384167648</v>
      </c>
    </row>
    <row r="89" spans="1:30" x14ac:dyDescent="0.25">
      <c r="A89" t="str">
        <f>VLOOKUP(B89,names!A$3:B$2402, 2,)</f>
        <v>Pacific Indemnity Co.</v>
      </c>
      <c r="B89" t="s">
        <v>3054</v>
      </c>
      <c r="C89" t="s">
        <v>2737</v>
      </c>
      <c r="D89" t="s">
        <v>2738</v>
      </c>
      <c r="E89" t="s">
        <v>2222</v>
      </c>
      <c r="F89" s="19" t="s">
        <v>2312</v>
      </c>
      <c r="G89" t="s">
        <v>2739</v>
      </c>
      <c r="H89" t="s">
        <v>2740</v>
      </c>
      <c r="I89" t="s">
        <v>2741</v>
      </c>
      <c r="J89" t="s">
        <v>2742</v>
      </c>
      <c r="K89" s="20" t="s">
        <v>3055</v>
      </c>
      <c r="L89" s="21" t="s">
        <v>2581</v>
      </c>
      <c r="M89" s="22">
        <v>1647413</v>
      </c>
      <c r="N89" s="22">
        <v>78164</v>
      </c>
      <c r="O89" s="22">
        <v>6953689403</v>
      </c>
      <c r="P89" s="22">
        <v>4050633865</v>
      </c>
      <c r="Q89" s="23">
        <v>1.9086666961456063E-2</v>
      </c>
      <c r="R89" s="22">
        <v>421582892</v>
      </c>
      <c r="S89" s="22">
        <v>157491815</v>
      </c>
      <c r="T89" s="22">
        <v>2922213560</v>
      </c>
      <c r="U89" s="22">
        <v>2903055538</v>
      </c>
      <c r="V89" s="22">
        <v>2125077184</v>
      </c>
      <c r="W89" s="22">
        <v>2109452610</v>
      </c>
      <c r="X89" s="24">
        <f t="shared" si="6"/>
        <v>-15624574</v>
      </c>
      <c r="Y89" s="25">
        <f t="shared" si="7"/>
        <v>-0.7352473650199427</v>
      </c>
      <c r="Z89" s="22">
        <v>2150511061</v>
      </c>
      <c r="AA89" s="24">
        <f t="shared" si="8"/>
        <v>41058451</v>
      </c>
      <c r="AB89" s="25">
        <f t="shared" si="9"/>
        <v>1.9464031002810724</v>
      </c>
      <c r="AC89" s="24">
        <f t="shared" si="10"/>
        <v>25433877</v>
      </c>
      <c r="AD89" s="25">
        <f t="shared" si="11"/>
        <v>1.1968448577536466</v>
      </c>
    </row>
    <row r="90" spans="1:30" x14ac:dyDescent="0.25">
      <c r="A90" t="str">
        <f>VLOOKUP(B90,names!A$3:B$2402, 2,)</f>
        <v>People's Trust Insurance Co.</v>
      </c>
      <c r="B90" t="s">
        <v>3056</v>
      </c>
      <c r="C90" t="s">
        <v>2594</v>
      </c>
      <c r="D90" t="s">
        <v>3057</v>
      </c>
      <c r="E90" t="s">
        <v>2108</v>
      </c>
      <c r="F90" s="19" t="s">
        <v>2297</v>
      </c>
      <c r="G90" t="s">
        <v>2771</v>
      </c>
      <c r="H90" t="s">
        <v>3058</v>
      </c>
      <c r="I90" t="s">
        <v>3059</v>
      </c>
      <c r="J90" t="s">
        <v>3060</v>
      </c>
      <c r="K90" s="20" t="s">
        <v>3061</v>
      </c>
      <c r="L90" s="21" t="s">
        <v>2601</v>
      </c>
      <c r="M90" s="22">
        <v>248155136</v>
      </c>
      <c r="N90" s="22">
        <v>86073758</v>
      </c>
      <c r="O90" s="22">
        <v>284256786</v>
      </c>
      <c r="P90" s="22">
        <v>193981868</v>
      </c>
      <c r="Q90" s="23">
        <v>2.8750862325396458</v>
      </c>
      <c r="R90" s="22">
        <v>715711</v>
      </c>
      <c r="S90" s="22">
        <v>2457690</v>
      </c>
      <c r="T90" s="22">
        <v>89337086</v>
      </c>
      <c r="U90" s="22">
        <v>90274918</v>
      </c>
      <c r="V90" s="22">
        <v>26669980</v>
      </c>
      <c r="W90" s="22">
        <v>58887271</v>
      </c>
      <c r="X90" s="24">
        <f t="shared" si="6"/>
        <v>32217291</v>
      </c>
      <c r="Y90" s="25">
        <f t="shared" si="7"/>
        <v>120.79983187089005</v>
      </c>
      <c r="Z90" s="22">
        <v>52368010</v>
      </c>
      <c r="AA90" s="24">
        <f t="shared" si="8"/>
        <v>-6519261</v>
      </c>
      <c r="AB90" s="25">
        <f t="shared" si="9"/>
        <v>-11.070747360664752</v>
      </c>
      <c r="AC90" s="24">
        <f t="shared" si="10"/>
        <v>25698030</v>
      </c>
      <c r="AD90" s="25">
        <f t="shared" si="11"/>
        <v>96.355640311691275</v>
      </c>
    </row>
    <row r="91" spans="1:30" x14ac:dyDescent="0.25">
      <c r="A91" t="str">
        <f>VLOOKUP(B91,names!A$3:B$2402, 2,)</f>
        <v>Praetorian Insurance Co.</v>
      </c>
      <c r="B91" t="s">
        <v>3062</v>
      </c>
      <c r="C91" t="s">
        <v>3063</v>
      </c>
      <c r="D91" t="s">
        <v>3064</v>
      </c>
      <c r="E91" t="s">
        <v>2037</v>
      </c>
      <c r="F91" s="19" t="s">
        <v>2291</v>
      </c>
      <c r="G91" t="s">
        <v>3065</v>
      </c>
      <c r="H91" t="s">
        <v>3066</v>
      </c>
      <c r="I91" t="s">
        <v>3067</v>
      </c>
      <c r="J91" t="s">
        <v>3068</v>
      </c>
      <c r="K91" s="20" t="s">
        <v>3069</v>
      </c>
      <c r="L91" s="21" t="s">
        <v>2518</v>
      </c>
      <c r="M91" s="22">
        <v>1707348</v>
      </c>
      <c r="N91" s="22">
        <v>396125</v>
      </c>
      <c r="O91" s="22">
        <v>1156201048</v>
      </c>
      <c r="P91" s="22">
        <v>884186709</v>
      </c>
      <c r="Q91" s="23">
        <v>1.9781064410265115E-2</v>
      </c>
      <c r="R91" s="22">
        <v>-7093775</v>
      </c>
      <c r="S91" s="22">
        <v>5273703</v>
      </c>
      <c r="T91" s="22">
        <v>264929564</v>
      </c>
      <c r="U91" s="22">
        <v>272014339</v>
      </c>
      <c r="V91" s="22">
        <v>329449408</v>
      </c>
      <c r="W91" s="22">
        <v>339924165</v>
      </c>
      <c r="X91" s="24">
        <f t="shared" si="6"/>
        <v>10474757</v>
      </c>
      <c r="Y91" s="25">
        <f t="shared" si="7"/>
        <v>3.1794736143523439</v>
      </c>
      <c r="Z91" s="22">
        <v>300819863</v>
      </c>
      <c r="AA91" s="24">
        <f t="shared" si="8"/>
        <v>-39104302</v>
      </c>
      <c r="AB91" s="25">
        <f t="shared" si="9"/>
        <v>-11.503831155987395</v>
      </c>
      <c r="AC91" s="24">
        <f t="shared" si="10"/>
        <v>-28629545</v>
      </c>
      <c r="AD91" s="25">
        <f t="shared" si="11"/>
        <v>-8.6901188178793145</v>
      </c>
    </row>
    <row r="92" spans="1:30" x14ac:dyDescent="0.25">
      <c r="A92" t="str">
        <f>VLOOKUP(B92,names!A$3:B$2402, 2,)</f>
        <v>Prepared Insurance Co.</v>
      </c>
      <c r="B92" t="s">
        <v>3070</v>
      </c>
      <c r="C92" t="s">
        <v>3071</v>
      </c>
      <c r="D92" t="s">
        <v>3072</v>
      </c>
      <c r="E92" t="s">
        <v>2078</v>
      </c>
      <c r="F92" s="19" t="s">
        <v>2297</v>
      </c>
      <c r="G92" t="s">
        <v>2596</v>
      </c>
      <c r="H92" t="s">
        <v>3073</v>
      </c>
      <c r="I92" t="s">
        <v>3074</v>
      </c>
      <c r="J92" t="s">
        <v>3075</v>
      </c>
      <c r="K92" s="20" t="s">
        <v>3076</v>
      </c>
      <c r="L92" s="21" t="s">
        <v>2643</v>
      </c>
      <c r="M92" s="22">
        <v>50599363</v>
      </c>
      <c r="N92" s="22">
        <v>11591484</v>
      </c>
      <c r="O92" s="22">
        <v>63837610</v>
      </c>
      <c r="P92" s="22">
        <v>44220953</v>
      </c>
      <c r="Q92" s="23">
        <v>0.58623623222763344</v>
      </c>
      <c r="R92" s="22">
        <v>-511596</v>
      </c>
      <c r="S92" s="22">
        <v>543698</v>
      </c>
      <c r="T92" s="22">
        <v>18545371</v>
      </c>
      <c r="U92" s="22">
        <v>19616657</v>
      </c>
      <c r="V92" s="22">
        <v>5586153</v>
      </c>
      <c r="W92" s="22">
        <v>7508373</v>
      </c>
      <c r="X92" s="24">
        <f t="shared" si="6"/>
        <v>1922220</v>
      </c>
      <c r="Y92" s="25">
        <f t="shared" si="7"/>
        <v>34.41044310816406</v>
      </c>
      <c r="Z92" s="22">
        <v>6863188</v>
      </c>
      <c r="AA92" s="24">
        <f t="shared" si="8"/>
        <v>-645185</v>
      </c>
      <c r="AB92" s="25">
        <f t="shared" si="9"/>
        <v>-8.5928735825990525</v>
      </c>
      <c r="AC92" s="24">
        <f t="shared" si="10"/>
        <v>1277035</v>
      </c>
      <c r="AD92" s="25">
        <f t="shared" si="11"/>
        <v>22.860723650068305</v>
      </c>
    </row>
    <row r="93" spans="1:30" x14ac:dyDescent="0.25">
      <c r="A93">
        <f>VLOOKUP(B93,names!A$3:B$2402, 2,)</f>
        <v>0</v>
      </c>
      <c r="B93" t="s">
        <v>3077</v>
      </c>
      <c r="C93" t="s">
        <v>3078</v>
      </c>
      <c r="D93" t="s">
        <v>3079</v>
      </c>
      <c r="E93" t="s">
        <v>2047</v>
      </c>
      <c r="F93" s="19" t="s">
        <v>2302</v>
      </c>
      <c r="G93" t="s">
        <v>3080</v>
      </c>
      <c r="H93" t="s">
        <v>3081</v>
      </c>
      <c r="I93" t="s">
        <v>3082</v>
      </c>
      <c r="J93" t="s">
        <v>3083</v>
      </c>
      <c r="K93" s="20" t="s">
        <v>3084</v>
      </c>
      <c r="L93" s="21" t="s">
        <v>2601</v>
      </c>
      <c r="M93" s="22">
        <v>26290</v>
      </c>
      <c r="N93" s="22">
        <v>-16</v>
      </c>
      <c r="O93" s="22">
        <v>74673701</v>
      </c>
      <c r="P93" s="22">
        <v>38307806</v>
      </c>
      <c r="Q93" s="23">
        <v>3.0459178992558626E-4</v>
      </c>
      <c r="R93" s="22">
        <v>6262262</v>
      </c>
      <c r="S93" s="22">
        <v>2182898</v>
      </c>
      <c r="T93" s="22">
        <v>34870169</v>
      </c>
      <c r="U93" s="22">
        <v>36365895</v>
      </c>
      <c r="V93" s="22">
        <v>9970181</v>
      </c>
      <c r="W93" s="22">
        <v>12149035</v>
      </c>
      <c r="X93" s="24">
        <f t="shared" si="6"/>
        <v>2178854</v>
      </c>
      <c r="Y93" s="25">
        <f t="shared" si="7"/>
        <v>21.853705564623148</v>
      </c>
      <c r="Z93" s="22">
        <v>13354039</v>
      </c>
      <c r="AA93" s="24">
        <f t="shared" si="8"/>
        <v>1205004</v>
      </c>
      <c r="AB93" s="25">
        <f t="shared" si="9"/>
        <v>9.918516161983236</v>
      </c>
      <c r="AC93" s="24">
        <f t="shared" si="10"/>
        <v>3383858</v>
      </c>
      <c r="AD93" s="25">
        <f t="shared" si="11"/>
        <v>33.939785045025758</v>
      </c>
    </row>
    <row r="94" spans="1:30" x14ac:dyDescent="0.25">
      <c r="A94" t="str">
        <f>VLOOKUP(B94,names!A$3:B$2402, 2,)</f>
        <v>Privilege Underwriters Reciprocal Exchange</v>
      </c>
      <c r="B94" t="s">
        <v>3085</v>
      </c>
      <c r="C94" t="s">
        <v>3086</v>
      </c>
      <c r="D94" t="s">
        <v>3087</v>
      </c>
      <c r="E94" t="s">
        <v>2250</v>
      </c>
      <c r="F94" s="19" t="s">
        <v>2291</v>
      </c>
      <c r="G94" t="s">
        <v>2447</v>
      </c>
      <c r="H94" t="s">
        <v>3088</v>
      </c>
      <c r="I94" t="s">
        <v>3089</v>
      </c>
      <c r="J94" t="s">
        <v>3090</v>
      </c>
      <c r="K94" s="20" t="s">
        <v>3091</v>
      </c>
      <c r="L94" s="21" t="s">
        <v>2536</v>
      </c>
      <c r="M94" s="22">
        <v>56073658</v>
      </c>
      <c r="N94" s="22">
        <v>11343636</v>
      </c>
      <c r="O94" s="22">
        <v>285950571</v>
      </c>
      <c r="P94" s="22">
        <v>215524809</v>
      </c>
      <c r="Q94" s="23">
        <v>0.64966054993895661</v>
      </c>
      <c r="R94" s="22">
        <v>-13659987</v>
      </c>
      <c r="S94" s="22">
        <v>-12142725</v>
      </c>
      <c r="T94" s="22">
        <v>68680639</v>
      </c>
      <c r="U94" s="22">
        <v>70425762</v>
      </c>
      <c r="V94" s="22">
        <v>13627614</v>
      </c>
      <c r="W94" s="22">
        <v>16914121</v>
      </c>
      <c r="X94" s="24">
        <f t="shared" si="6"/>
        <v>3286507</v>
      </c>
      <c r="Y94" s="25">
        <f t="shared" si="7"/>
        <v>24.116525460729957</v>
      </c>
      <c r="Z94" s="22">
        <v>22279918</v>
      </c>
      <c r="AA94" s="24">
        <f t="shared" si="8"/>
        <v>5365797</v>
      </c>
      <c r="AB94" s="25">
        <f t="shared" si="9"/>
        <v>31.723770924897604</v>
      </c>
      <c r="AC94" s="24">
        <f t="shared" si="10"/>
        <v>8652304</v>
      </c>
      <c r="AD94" s="25">
        <f t="shared" si="11"/>
        <v>63.490967677834142</v>
      </c>
    </row>
    <row r="95" spans="1:30" x14ac:dyDescent="0.25">
      <c r="A95" t="str">
        <f>VLOOKUP(B95,names!A$3:B$2402, 2,)</f>
        <v>QBE Insurance Corp.</v>
      </c>
      <c r="B95" t="s">
        <v>3092</v>
      </c>
      <c r="C95" t="s">
        <v>3063</v>
      </c>
      <c r="D95" t="s">
        <v>3093</v>
      </c>
      <c r="E95" t="s">
        <v>2037</v>
      </c>
      <c r="F95" s="19" t="s">
        <v>2291</v>
      </c>
      <c r="G95" t="s">
        <v>3065</v>
      </c>
      <c r="H95" t="s">
        <v>3066</v>
      </c>
      <c r="I95" t="s">
        <v>3067</v>
      </c>
      <c r="J95" t="s">
        <v>3068</v>
      </c>
      <c r="K95" s="20" t="s">
        <v>3094</v>
      </c>
      <c r="L95" s="21" t="s">
        <v>2719</v>
      </c>
      <c r="M95" s="22">
        <v>19649110</v>
      </c>
      <c r="N95" s="22">
        <v>1878914</v>
      </c>
      <c r="O95" s="22">
        <v>933142264</v>
      </c>
      <c r="P95" s="22">
        <v>773644321</v>
      </c>
      <c r="Q95" s="23">
        <v>0.22765148670006605</v>
      </c>
      <c r="R95" s="22">
        <v>-847034</v>
      </c>
      <c r="S95" s="22">
        <v>-1933974</v>
      </c>
      <c r="T95" s="22">
        <v>197458936</v>
      </c>
      <c r="U95" s="22">
        <v>159497943</v>
      </c>
      <c r="V95" s="22">
        <v>233259799</v>
      </c>
      <c r="W95" s="22">
        <v>241162413</v>
      </c>
      <c r="X95" s="24">
        <f t="shared" si="6"/>
        <v>7902614</v>
      </c>
      <c r="Y95" s="25">
        <f t="shared" si="7"/>
        <v>3.3879022591458203</v>
      </c>
      <c r="Z95" s="22">
        <v>262938843</v>
      </c>
      <c r="AA95" s="24">
        <f t="shared" si="8"/>
        <v>21776430</v>
      </c>
      <c r="AB95" s="25">
        <f t="shared" si="9"/>
        <v>9.0297777871379985</v>
      </c>
      <c r="AC95" s="24">
        <f t="shared" si="10"/>
        <v>29679044</v>
      </c>
      <c r="AD95" s="25">
        <f t="shared" si="11"/>
        <v>12.723600091930114</v>
      </c>
    </row>
    <row r="96" spans="1:30" x14ac:dyDescent="0.25">
      <c r="A96" t="str">
        <f>VLOOKUP(B96,names!A$3:B$2402, 2,)</f>
        <v>Response Insurance Co.</v>
      </c>
      <c r="B96" t="s">
        <v>3095</v>
      </c>
      <c r="C96" t="s">
        <v>2987</v>
      </c>
      <c r="D96" t="s">
        <v>3096</v>
      </c>
      <c r="E96" t="s">
        <v>3097</v>
      </c>
      <c r="F96" s="19" t="s">
        <v>2300</v>
      </c>
      <c r="G96" t="s">
        <v>3098</v>
      </c>
      <c r="H96" t="s">
        <v>2991</v>
      </c>
      <c r="I96" t="s">
        <v>2992</v>
      </c>
      <c r="J96" t="s">
        <v>2993</v>
      </c>
      <c r="K96" s="20" t="s">
        <v>3099</v>
      </c>
      <c r="L96" s="21" t="s">
        <v>2601</v>
      </c>
      <c r="M96" s="22">
        <v>347337</v>
      </c>
      <c r="N96" s="22">
        <v>32573</v>
      </c>
      <c r="O96" s="22">
        <v>26956171</v>
      </c>
      <c r="P96" s="22">
        <v>3222771</v>
      </c>
      <c r="Q96" s="23">
        <v>4.0241916522397621E-3</v>
      </c>
      <c r="R96" s="22">
        <v>154144</v>
      </c>
      <c r="S96" s="22">
        <v>81886</v>
      </c>
      <c r="T96" s="22">
        <v>23416964</v>
      </c>
      <c r="U96" s="22">
        <v>23733400</v>
      </c>
      <c r="V96" s="22">
        <v>0</v>
      </c>
      <c r="W96" s="22">
        <v>0</v>
      </c>
      <c r="X96" s="24">
        <f t="shared" si="6"/>
        <v>0</v>
      </c>
      <c r="Y96" s="25" t="e">
        <f t="shared" si="7"/>
        <v>#DIV/0!</v>
      </c>
      <c r="Z96" s="22">
        <v>0</v>
      </c>
      <c r="AA96" s="24">
        <f t="shared" si="8"/>
        <v>0</v>
      </c>
      <c r="AB96" s="25" t="e">
        <f t="shared" si="9"/>
        <v>#DIV/0!</v>
      </c>
      <c r="AC96" s="24">
        <f t="shared" si="10"/>
        <v>0</v>
      </c>
      <c r="AD96" s="25" t="e">
        <f t="shared" si="11"/>
        <v>#DIV/0!</v>
      </c>
    </row>
    <row r="97" spans="1:30" x14ac:dyDescent="0.25">
      <c r="A97">
        <f>VLOOKUP(B97,names!A$3:B$2402, 2,)</f>
        <v>0</v>
      </c>
      <c r="B97" t="s">
        <v>3100</v>
      </c>
      <c r="C97" t="s">
        <v>3101</v>
      </c>
      <c r="D97" t="s">
        <v>3102</v>
      </c>
      <c r="E97" t="s">
        <v>2272</v>
      </c>
      <c r="F97" s="19" t="s">
        <v>2331</v>
      </c>
      <c r="G97" t="s">
        <v>3103</v>
      </c>
      <c r="H97" t="s">
        <v>3104</v>
      </c>
      <c r="I97" t="s">
        <v>3105</v>
      </c>
      <c r="J97" t="s">
        <v>3106</v>
      </c>
      <c r="K97" s="20" t="s">
        <v>3107</v>
      </c>
      <c r="L97" s="21" t="s">
        <v>2518</v>
      </c>
      <c r="M97" s="22">
        <v>1165266</v>
      </c>
      <c r="N97" s="22">
        <v>353776</v>
      </c>
      <c r="O97" s="22">
        <v>160056343</v>
      </c>
      <c r="P97" s="22">
        <v>65331460</v>
      </c>
      <c r="Q97" s="23">
        <v>1.3500587929989661E-2</v>
      </c>
      <c r="R97" s="22">
        <v>1699120</v>
      </c>
      <c r="S97" s="22">
        <v>805289</v>
      </c>
      <c r="T97" s="22">
        <v>99812911</v>
      </c>
      <c r="U97" s="22">
        <v>94724883</v>
      </c>
      <c r="V97" s="22">
        <v>0</v>
      </c>
      <c r="W97" s="22">
        <v>0</v>
      </c>
      <c r="X97" s="24">
        <f t="shared" si="6"/>
        <v>0</v>
      </c>
      <c r="Y97" s="25" t="e">
        <f t="shared" si="7"/>
        <v>#DIV/0!</v>
      </c>
      <c r="Z97" s="22">
        <v>0</v>
      </c>
      <c r="AA97" s="24">
        <f t="shared" si="8"/>
        <v>0</v>
      </c>
      <c r="AB97" s="25" t="e">
        <f t="shared" si="9"/>
        <v>#DIV/0!</v>
      </c>
      <c r="AC97" s="24">
        <f t="shared" si="10"/>
        <v>0</v>
      </c>
      <c r="AD97" s="25" t="e">
        <f t="shared" si="11"/>
        <v>#DIV/0!</v>
      </c>
    </row>
    <row r="98" spans="1:30" x14ac:dyDescent="0.25">
      <c r="A98" t="str">
        <f>VLOOKUP(B98,names!A$3:B$2402, 2,)</f>
        <v>Safe Harbor Insurance Co.</v>
      </c>
      <c r="B98" t="s">
        <v>3108</v>
      </c>
      <c r="C98" t="s">
        <v>3109</v>
      </c>
      <c r="D98" t="s">
        <v>3110</v>
      </c>
      <c r="E98" t="s">
        <v>2131</v>
      </c>
      <c r="F98" s="19" t="s">
        <v>2297</v>
      </c>
      <c r="G98" t="s">
        <v>3111</v>
      </c>
      <c r="H98" t="s">
        <v>3112</v>
      </c>
      <c r="I98" t="s">
        <v>3113</v>
      </c>
      <c r="J98" t="s">
        <v>2594</v>
      </c>
      <c r="K98" s="20" t="s">
        <v>3114</v>
      </c>
      <c r="L98" s="21" t="s">
        <v>2643</v>
      </c>
      <c r="M98" s="22">
        <v>51293346</v>
      </c>
      <c r="N98" s="22">
        <v>11068622</v>
      </c>
      <c r="O98" s="22">
        <v>74992547</v>
      </c>
      <c r="P98" s="22">
        <v>51789250</v>
      </c>
      <c r="Q98" s="23">
        <v>0.59427660971519247</v>
      </c>
      <c r="R98" s="22">
        <v>5663012</v>
      </c>
      <c r="S98" s="22">
        <v>2675587</v>
      </c>
      <c r="T98" s="22">
        <v>20325949</v>
      </c>
      <c r="U98" s="22">
        <v>23203297</v>
      </c>
      <c r="V98" s="22">
        <v>6102507</v>
      </c>
      <c r="W98" s="22">
        <v>10442101</v>
      </c>
      <c r="X98" s="24">
        <f t="shared" si="6"/>
        <v>4339594</v>
      </c>
      <c r="Y98" s="25">
        <f t="shared" si="7"/>
        <v>71.11165951960399</v>
      </c>
      <c r="Z98" s="22">
        <v>9571336</v>
      </c>
      <c r="AA98" s="24">
        <f t="shared" si="8"/>
        <v>-870765</v>
      </c>
      <c r="AB98" s="25">
        <f t="shared" si="9"/>
        <v>-8.3389827392016223</v>
      </c>
      <c r="AC98" s="24">
        <f t="shared" si="10"/>
        <v>3468829</v>
      </c>
      <c r="AD98" s="25">
        <f t="shared" si="11"/>
        <v>56.842687767502767</v>
      </c>
    </row>
    <row r="99" spans="1:30" x14ac:dyDescent="0.25">
      <c r="A99" t="str">
        <f>VLOOKUP(B99,names!A$3:B$2402, 2,)</f>
        <v>Safepoint Insurance Co.</v>
      </c>
      <c r="B99" t="s">
        <v>3115</v>
      </c>
      <c r="C99" t="s">
        <v>3116</v>
      </c>
      <c r="D99" t="s">
        <v>3117</v>
      </c>
      <c r="E99" t="s">
        <v>3118</v>
      </c>
      <c r="F99" s="19" t="s">
        <v>2297</v>
      </c>
      <c r="G99" t="s">
        <v>3119</v>
      </c>
      <c r="H99" t="s">
        <v>3120</v>
      </c>
      <c r="I99" t="s">
        <v>3121</v>
      </c>
      <c r="J99" t="s">
        <v>3122</v>
      </c>
      <c r="K99" s="20" t="s">
        <v>3123</v>
      </c>
      <c r="L99" s="21" t="s">
        <v>2536</v>
      </c>
      <c r="M99" s="22">
        <v>25897228</v>
      </c>
      <c r="N99" s="22">
        <v>2796986</v>
      </c>
      <c r="O99" s="22">
        <v>104716944</v>
      </c>
      <c r="P99" s="22">
        <v>61704739</v>
      </c>
      <c r="Q99" s="23">
        <v>0.30004119553560332</v>
      </c>
      <c r="R99" s="22">
        <v>1604220</v>
      </c>
      <c r="S99" s="22">
        <v>11969170</v>
      </c>
      <c r="T99" s="22">
        <v>29892990</v>
      </c>
      <c r="U99" s="22">
        <v>43012206</v>
      </c>
      <c r="V99" s="22">
        <v>0</v>
      </c>
      <c r="W99" s="22">
        <v>7211207</v>
      </c>
      <c r="X99" s="24">
        <f t="shared" si="6"/>
        <v>7211207</v>
      </c>
      <c r="Y99" s="25" t="e">
        <f t="shared" si="7"/>
        <v>#DIV/0!</v>
      </c>
      <c r="Z99" s="22">
        <v>11267944</v>
      </c>
      <c r="AA99" s="24">
        <f t="shared" si="8"/>
        <v>4056737</v>
      </c>
      <c r="AB99" s="25">
        <f t="shared" si="9"/>
        <v>56.256005409357954</v>
      </c>
      <c r="AC99" s="24">
        <f t="shared" si="10"/>
        <v>11267944</v>
      </c>
      <c r="AD99" s="25" t="e">
        <f t="shared" si="11"/>
        <v>#DIV/0!</v>
      </c>
    </row>
    <row r="100" spans="1:30" x14ac:dyDescent="0.25">
      <c r="A100">
        <f>VLOOKUP(B100,names!A$3:B$2402, 2,)</f>
        <v>0</v>
      </c>
      <c r="B100" t="s">
        <v>3124</v>
      </c>
      <c r="C100" t="s">
        <v>3125</v>
      </c>
      <c r="D100" t="s">
        <v>3126</v>
      </c>
      <c r="E100" t="s">
        <v>2174</v>
      </c>
      <c r="F100" s="19" t="s">
        <v>2297</v>
      </c>
      <c r="G100" t="s">
        <v>3127</v>
      </c>
      <c r="H100" t="s">
        <v>3128</v>
      </c>
      <c r="I100" t="s">
        <v>3129</v>
      </c>
      <c r="J100" t="s">
        <v>3130</v>
      </c>
      <c r="K100" s="20" t="s">
        <v>3131</v>
      </c>
      <c r="L100" s="21" t="s">
        <v>2518</v>
      </c>
      <c r="M100" s="22">
        <v>30250696</v>
      </c>
      <c r="N100" s="22">
        <v>4650799</v>
      </c>
      <c r="O100" s="22">
        <v>50483321</v>
      </c>
      <c r="P100" s="22">
        <v>21748973</v>
      </c>
      <c r="Q100" s="23">
        <v>0.35047978855590617</v>
      </c>
      <c r="R100" s="22">
        <v>3607959</v>
      </c>
      <c r="S100" s="22">
        <v>1175449</v>
      </c>
      <c r="T100" s="22">
        <v>32214881</v>
      </c>
      <c r="U100" s="22">
        <v>28734348</v>
      </c>
      <c r="V100" s="22">
        <v>1908240</v>
      </c>
      <c r="W100" s="22">
        <v>1733050</v>
      </c>
      <c r="X100" s="24">
        <f t="shared" si="6"/>
        <v>-175190</v>
      </c>
      <c r="Y100" s="25">
        <f t="shared" si="7"/>
        <v>-9.1807110216744228</v>
      </c>
      <c r="Z100" s="22">
        <v>2010000</v>
      </c>
      <c r="AA100" s="24">
        <f t="shared" si="8"/>
        <v>276950</v>
      </c>
      <c r="AB100" s="25">
        <f t="shared" si="9"/>
        <v>15.980496811978881</v>
      </c>
      <c r="AC100" s="24">
        <f t="shared" si="10"/>
        <v>101760</v>
      </c>
      <c r="AD100" s="25">
        <f t="shared" si="11"/>
        <v>5.3326625581687841</v>
      </c>
    </row>
    <row r="101" spans="1:30" x14ac:dyDescent="0.25">
      <c r="A101" t="str">
        <f>VLOOKUP(B101,names!A$3:B$2402, 2,)</f>
        <v>Sawgrass Mutual Insurance Co.</v>
      </c>
      <c r="B101" t="s">
        <v>3132</v>
      </c>
      <c r="C101" t="s">
        <v>2594</v>
      </c>
      <c r="D101" t="s">
        <v>3133</v>
      </c>
      <c r="E101" t="s">
        <v>3134</v>
      </c>
      <c r="F101" s="19" t="s">
        <v>2297</v>
      </c>
      <c r="G101" t="s">
        <v>3135</v>
      </c>
      <c r="H101" t="s">
        <v>3136</v>
      </c>
      <c r="I101" t="s">
        <v>3137</v>
      </c>
      <c r="J101" t="s">
        <v>3138</v>
      </c>
      <c r="K101" s="20" t="s">
        <v>3139</v>
      </c>
      <c r="L101" s="21" t="s">
        <v>2719</v>
      </c>
      <c r="M101" s="22">
        <v>46590103</v>
      </c>
      <c r="N101" s="22">
        <v>17742494</v>
      </c>
      <c r="O101" s="22">
        <v>53284059</v>
      </c>
      <c r="P101" s="22">
        <v>32435042</v>
      </c>
      <c r="Q101" s="23">
        <v>0.5397855787595065</v>
      </c>
      <c r="R101" s="22">
        <v>-6547066</v>
      </c>
      <c r="S101" s="22">
        <v>191372</v>
      </c>
      <c r="T101" s="22">
        <v>16378703</v>
      </c>
      <c r="U101" s="22">
        <v>20849017</v>
      </c>
      <c r="V101" s="22">
        <v>2250485</v>
      </c>
      <c r="W101" s="22">
        <v>7558150</v>
      </c>
      <c r="X101" s="24">
        <f t="shared" ref="X101:X127" si="12">SUM(W101-V101)</f>
        <v>5307665</v>
      </c>
      <c r="Y101" s="25">
        <f t="shared" ref="Y101:Y127" si="13">SUM(X101/V101)*100</f>
        <v>235.84538443935418</v>
      </c>
      <c r="Z101" s="22">
        <v>7720868</v>
      </c>
      <c r="AA101" s="24">
        <f t="shared" ref="AA101:AA127" si="14">SUM(Z101-W101)</f>
        <v>162718</v>
      </c>
      <c r="AB101" s="25">
        <f t="shared" si="9"/>
        <v>2.1528813267797013</v>
      </c>
      <c r="AC101" s="24">
        <f t="shared" si="10"/>
        <v>5470383</v>
      </c>
      <c r="AD101" s="25">
        <f t="shared" si="11"/>
        <v>243.07573700780054</v>
      </c>
    </row>
    <row r="102" spans="1:30" x14ac:dyDescent="0.25">
      <c r="A102">
        <f>VLOOKUP(B102,names!A$3:B$2402, 2,)</f>
        <v>0</v>
      </c>
      <c r="B102" t="s">
        <v>3140</v>
      </c>
      <c r="C102" t="s">
        <v>3023</v>
      </c>
      <c r="D102" t="s">
        <v>3141</v>
      </c>
      <c r="E102" t="s">
        <v>2058</v>
      </c>
      <c r="F102" s="19" t="s">
        <v>2314</v>
      </c>
      <c r="G102" t="s">
        <v>2315</v>
      </c>
      <c r="H102" t="s">
        <v>3142</v>
      </c>
      <c r="I102" t="s">
        <v>3143</v>
      </c>
      <c r="J102" t="s">
        <v>3144</v>
      </c>
      <c r="K102" s="20" t="s">
        <v>3145</v>
      </c>
      <c r="L102" s="21" t="s">
        <v>2536</v>
      </c>
      <c r="M102" s="22">
        <v>8168195</v>
      </c>
      <c r="N102" s="22">
        <v>1851080</v>
      </c>
      <c r="O102" s="22">
        <v>2339546463</v>
      </c>
      <c r="P102" s="22">
        <v>1573935095</v>
      </c>
      <c r="Q102" s="23">
        <v>9.4635417858928275E-2</v>
      </c>
      <c r="R102" s="22">
        <v>9918733</v>
      </c>
      <c r="S102" s="22">
        <v>10837936</v>
      </c>
      <c r="T102" s="22">
        <v>764851827</v>
      </c>
      <c r="U102" s="22">
        <v>765611368</v>
      </c>
      <c r="V102" s="22">
        <v>379084069</v>
      </c>
      <c r="W102" s="22">
        <v>405398649</v>
      </c>
      <c r="X102" s="24">
        <f t="shared" si="12"/>
        <v>26314580</v>
      </c>
      <c r="Y102" s="25">
        <f t="shared" si="13"/>
        <v>6.9416211737454994</v>
      </c>
      <c r="Z102" s="22">
        <v>421607149</v>
      </c>
      <c r="AA102" s="24">
        <f t="shared" si="14"/>
        <v>16208500</v>
      </c>
      <c r="AB102" s="25">
        <f t="shared" si="9"/>
        <v>3.9981632992565794</v>
      </c>
      <c r="AC102" s="24">
        <f t="shared" si="10"/>
        <v>42523080</v>
      </c>
      <c r="AD102" s="25">
        <f t="shared" si="11"/>
        <v>11.217321823144195</v>
      </c>
    </row>
    <row r="103" spans="1:30" x14ac:dyDescent="0.25">
      <c r="A103" t="str">
        <f>VLOOKUP(B103,names!A$3:B$2402, 2,)</f>
        <v>Security First Insurance Co.</v>
      </c>
      <c r="B103" t="s">
        <v>3146</v>
      </c>
      <c r="C103" t="s">
        <v>3147</v>
      </c>
      <c r="D103" t="s">
        <v>3148</v>
      </c>
      <c r="E103" t="s">
        <v>2259</v>
      </c>
      <c r="F103" s="19" t="s">
        <v>2297</v>
      </c>
      <c r="G103" t="s">
        <v>3149</v>
      </c>
      <c r="H103" t="s">
        <v>3150</v>
      </c>
      <c r="I103" t="s">
        <v>3151</v>
      </c>
      <c r="J103" t="s">
        <v>3152</v>
      </c>
      <c r="K103" s="20" t="s">
        <v>3153</v>
      </c>
      <c r="L103" s="21" t="s">
        <v>2527</v>
      </c>
      <c r="M103" s="22">
        <v>198460685</v>
      </c>
      <c r="N103" s="22">
        <v>37057641</v>
      </c>
      <c r="O103" s="22">
        <v>190165090</v>
      </c>
      <c r="P103" s="22">
        <v>134502105</v>
      </c>
      <c r="Q103" s="23">
        <v>2.2993341678968409</v>
      </c>
      <c r="R103" s="22">
        <v>8214094</v>
      </c>
      <c r="S103" s="22">
        <v>1516536</v>
      </c>
      <c r="T103" s="22">
        <v>54090546</v>
      </c>
      <c r="U103" s="22">
        <v>55662985</v>
      </c>
      <c r="V103" s="22">
        <v>12232070</v>
      </c>
      <c r="W103" s="22">
        <v>14970936</v>
      </c>
      <c r="X103" s="24">
        <f t="shared" si="12"/>
        <v>2738866</v>
      </c>
      <c r="Y103" s="25">
        <f t="shared" si="13"/>
        <v>22.390862707620215</v>
      </c>
      <c r="Z103" s="22">
        <v>19431733</v>
      </c>
      <c r="AA103" s="24">
        <f t="shared" si="14"/>
        <v>4460797</v>
      </c>
      <c r="AB103" s="25">
        <f t="shared" si="9"/>
        <v>29.796380132812004</v>
      </c>
      <c r="AC103" s="24">
        <f t="shared" si="10"/>
        <v>7199663</v>
      </c>
      <c r="AD103" s="25">
        <f t="shared" si="11"/>
        <v>58.858909407810778</v>
      </c>
    </row>
    <row r="104" spans="1:30" x14ac:dyDescent="0.25">
      <c r="A104" t="str">
        <f>VLOOKUP(B104,names!A$3:B$2402, 2,)</f>
        <v>Southern Fidelity Insurance Co.</v>
      </c>
      <c r="B104" t="s">
        <v>3154</v>
      </c>
      <c r="C104" t="s">
        <v>3155</v>
      </c>
      <c r="D104" t="s">
        <v>3156</v>
      </c>
      <c r="E104" t="s">
        <v>2131</v>
      </c>
      <c r="F104" s="19" t="s">
        <v>2297</v>
      </c>
      <c r="G104" t="s">
        <v>2714</v>
      </c>
      <c r="H104" t="s">
        <v>3157</v>
      </c>
      <c r="I104" t="s">
        <v>2716</v>
      </c>
      <c r="J104" t="s">
        <v>3158</v>
      </c>
      <c r="K104" s="20" t="s">
        <v>3159</v>
      </c>
      <c r="L104" s="21" t="s">
        <v>2527</v>
      </c>
      <c r="M104" s="22">
        <v>68004217</v>
      </c>
      <c r="N104" s="22">
        <v>18725245</v>
      </c>
      <c r="O104" s="22">
        <v>208581087</v>
      </c>
      <c r="P104" s="22">
        <v>124390070</v>
      </c>
      <c r="Q104" s="23">
        <v>0.7878861231844041</v>
      </c>
      <c r="R104" s="22">
        <v>10681194</v>
      </c>
      <c r="S104" s="22">
        <v>4030550</v>
      </c>
      <c r="T104" s="22">
        <v>82295617</v>
      </c>
      <c r="U104" s="22">
        <v>84191017</v>
      </c>
      <c r="V104" s="22">
        <v>17322294</v>
      </c>
      <c r="W104" s="22">
        <v>18687819</v>
      </c>
      <c r="X104" s="24">
        <f t="shared" si="12"/>
        <v>1365525</v>
      </c>
      <c r="Y104" s="25">
        <f t="shared" si="13"/>
        <v>7.8830494390639023</v>
      </c>
      <c r="Z104" s="22">
        <v>21351338</v>
      </c>
      <c r="AA104" s="24">
        <f t="shared" si="14"/>
        <v>2663519</v>
      </c>
      <c r="AB104" s="25">
        <f t="shared" si="9"/>
        <v>14.252701184659378</v>
      </c>
      <c r="AC104" s="24">
        <f t="shared" si="10"/>
        <v>4029044</v>
      </c>
      <c r="AD104" s="25">
        <f t="shared" si="11"/>
        <v>23.259298104512023</v>
      </c>
    </row>
    <row r="105" spans="1:30" x14ac:dyDescent="0.25">
      <c r="A105" t="str">
        <f>VLOOKUP(B105,names!A$3:B$2402, 2,)</f>
        <v>Southern Fidelity Property &amp; Casualty</v>
      </c>
      <c r="B105" t="s">
        <v>3160</v>
      </c>
      <c r="C105" t="s">
        <v>3161</v>
      </c>
      <c r="D105" t="s">
        <v>3156</v>
      </c>
      <c r="E105" t="s">
        <v>2131</v>
      </c>
      <c r="F105" s="19" t="s">
        <v>2297</v>
      </c>
      <c r="G105" t="s">
        <v>3162</v>
      </c>
      <c r="H105" t="s">
        <v>3157</v>
      </c>
      <c r="I105" t="s">
        <v>2716</v>
      </c>
      <c r="J105" t="s">
        <v>2594</v>
      </c>
      <c r="K105" s="20" t="s">
        <v>3163</v>
      </c>
      <c r="L105" s="21" t="s">
        <v>2527</v>
      </c>
      <c r="M105" s="22">
        <v>70099395</v>
      </c>
      <c r="N105" s="22">
        <v>20390652</v>
      </c>
      <c r="O105" s="22">
        <v>105190911</v>
      </c>
      <c r="P105" s="22">
        <v>76610680</v>
      </c>
      <c r="Q105" s="23">
        <v>0.81216052475278411</v>
      </c>
      <c r="R105" s="22">
        <v>2933410</v>
      </c>
      <c r="S105" s="22">
        <v>2222844</v>
      </c>
      <c r="T105" s="22">
        <v>27349426</v>
      </c>
      <c r="U105" s="22">
        <v>28580231</v>
      </c>
      <c r="V105" s="22">
        <v>11117605</v>
      </c>
      <c r="W105" s="22">
        <v>16295688</v>
      </c>
      <c r="X105" s="24">
        <f t="shared" si="12"/>
        <v>5178083</v>
      </c>
      <c r="Y105" s="25">
        <f t="shared" si="13"/>
        <v>46.575525933867951</v>
      </c>
      <c r="Z105" s="22">
        <v>16589431</v>
      </c>
      <c r="AA105" s="24">
        <f t="shared" si="14"/>
        <v>293743</v>
      </c>
      <c r="AB105" s="25">
        <f t="shared" si="9"/>
        <v>1.802581149074528</v>
      </c>
      <c r="AC105" s="24">
        <f t="shared" si="10"/>
        <v>5471826</v>
      </c>
      <c r="AD105" s="25">
        <f t="shared" si="11"/>
        <v>49.217668733508702</v>
      </c>
    </row>
    <row r="106" spans="1:30" x14ac:dyDescent="0.25">
      <c r="A106" t="str">
        <f>VLOOKUP(B106,names!A$3:B$2402, 2,)</f>
        <v>Southern Oak Insurance Co.</v>
      </c>
      <c r="B106" t="s">
        <v>3164</v>
      </c>
      <c r="C106" t="s">
        <v>2594</v>
      </c>
      <c r="D106" t="s">
        <v>3165</v>
      </c>
      <c r="E106" t="s">
        <v>2132</v>
      </c>
      <c r="F106" s="19" t="s">
        <v>2297</v>
      </c>
      <c r="G106" t="s">
        <v>3166</v>
      </c>
      <c r="H106" t="s">
        <v>3167</v>
      </c>
      <c r="I106" t="s">
        <v>3168</v>
      </c>
      <c r="J106" t="s">
        <v>3169</v>
      </c>
      <c r="K106" s="20" t="s">
        <v>3170</v>
      </c>
      <c r="L106" s="21" t="s">
        <v>2601</v>
      </c>
      <c r="M106" s="22">
        <v>75677577</v>
      </c>
      <c r="N106" s="22">
        <v>14228231</v>
      </c>
      <c r="O106" s="22">
        <v>120220156</v>
      </c>
      <c r="P106" s="22">
        <v>74914588</v>
      </c>
      <c r="Q106" s="23">
        <v>0.87678846084676221</v>
      </c>
      <c r="R106" s="22">
        <v>10295397</v>
      </c>
      <c r="S106" s="22">
        <v>4535921</v>
      </c>
      <c r="T106" s="22">
        <v>41534466</v>
      </c>
      <c r="U106" s="22">
        <v>45305569</v>
      </c>
      <c r="V106" s="22">
        <v>16577173</v>
      </c>
      <c r="W106" s="22">
        <v>18939650</v>
      </c>
      <c r="X106" s="24">
        <f t="shared" si="12"/>
        <v>2362477</v>
      </c>
      <c r="Y106" s="25">
        <f t="shared" si="13"/>
        <v>14.251386530139969</v>
      </c>
      <c r="Z106" s="22">
        <v>19857407</v>
      </c>
      <c r="AA106" s="24">
        <f t="shared" si="14"/>
        <v>917757</v>
      </c>
      <c r="AB106" s="25">
        <f t="shared" si="9"/>
        <v>4.8456914462516467</v>
      </c>
      <c r="AC106" s="24">
        <f t="shared" si="10"/>
        <v>3280234</v>
      </c>
      <c r="AD106" s="25">
        <f t="shared" si="11"/>
        <v>19.787656194454868</v>
      </c>
    </row>
    <row r="107" spans="1:30" x14ac:dyDescent="0.25">
      <c r="A107" t="str">
        <f>VLOOKUP(B107,names!A$3:B$2402, 2,)</f>
        <v>Southern-Owners Insurance Co.</v>
      </c>
      <c r="B107" t="s">
        <v>3171</v>
      </c>
      <c r="C107" t="s">
        <v>3172</v>
      </c>
      <c r="D107" t="s">
        <v>3173</v>
      </c>
      <c r="E107" t="s">
        <v>2040</v>
      </c>
      <c r="F107" s="19" t="s">
        <v>2295</v>
      </c>
      <c r="G107" t="s">
        <v>3174</v>
      </c>
      <c r="H107" t="s">
        <v>3175</v>
      </c>
      <c r="I107" t="s">
        <v>3176</v>
      </c>
      <c r="J107" t="s">
        <v>3177</v>
      </c>
      <c r="K107" s="20" t="s">
        <v>3178</v>
      </c>
      <c r="L107" s="21" t="s">
        <v>2655</v>
      </c>
      <c r="M107" s="22">
        <v>8066616</v>
      </c>
      <c r="N107" s="22">
        <v>1302112</v>
      </c>
      <c r="O107" s="22">
        <v>662532290</v>
      </c>
      <c r="P107" s="22">
        <v>455656503</v>
      </c>
      <c r="Q107" s="23">
        <v>9.3458539599938106E-2</v>
      </c>
      <c r="R107" s="22">
        <v>13071625</v>
      </c>
      <c r="S107" s="22">
        <v>8314872</v>
      </c>
      <c r="T107" s="22">
        <v>198212926</v>
      </c>
      <c r="U107" s="22">
        <v>206875787</v>
      </c>
      <c r="V107" s="22">
        <v>166028865</v>
      </c>
      <c r="W107" s="22">
        <v>180007044</v>
      </c>
      <c r="X107" s="24">
        <f t="shared" si="12"/>
        <v>13978179</v>
      </c>
      <c r="Y107" s="25">
        <f t="shared" si="13"/>
        <v>8.4191257947827314</v>
      </c>
      <c r="Z107" s="22">
        <v>182057237</v>
      </c>
      <c r="AA107" s="24">
        <f t="shared" si="14"/>
        <v>2050193</v>
      </c>
      <c r="AB107" s="25">
        <f t="shared" si="9"/>
        <v>1.1389515401408403</v>
      </c>
      <c r="AC107" s="24">
        <f t="shared" si="10"/>
        <v>16028372</v>
      </c>
      <c r="AD107" s="25">
        <f t="shared" si="11"/>
        <v>9.6539670978296446</v>
      </c>
    </row>
    <row r="108" spans="1:30" x14ac:dyDescent="0.25">
      <c r="A108" t="str">
        <f>VLOOKUP(B108,names!A$3:B$2402, 2,)</f>
        <v>St. Johns Insurance Co.</v>
      </c>
      <c r="B108" t="s">
        <v>3179</v>
      </c>
      <c r="C108" t="s">
        <v>3180</v>
      </c>
      <c r="D108" t="s">
        <v>3181</v>
      </c>
      <c r="E108" t="s">
        <v>2042</v>
      </c>
      <c r="F108" s="19" t="s">
        <v>2297</v>
      </c>
      <c r="G108" t="s">
        <v>3182</v>
      </c>
      <c r="H108" t="s">
        <v>3183</v>
      </c>
      <c r="I108" t="s">
        <v>3184</v>
      </c>
      <c r="J108" t="s">
        <v>3185</v>
      </c>
      <c r="K108" s="20" t="s">
        <v>3186</v>
      </c>
      <c r="L108" s="21" t="s">
        <v>2719</v>
      </c>
      <c r="M108" s="22">
        <v>248772740</v>
      </c>
      <c r="N108" s="22">
        <v>68888788</v>
      </c>
      <c r="O108" s="22">
        <v>136625886</v>
      </c>
      <c r="P108" s="22">
        <v>85046783</v>
      </c>
      <c r="Q108" s="23">
        <v>2.8822416949902054</v>
      </c>
      <c r="R108" s="22">
        <v>2800273</v>
      </c>
      <c r="S108" s="22">
        <v>1793809</v>
      </c>
      <c r="T108" s="22">
        <v>50213649</v>
      </c>
      <c r="U108" s="22">
        <v>51579103</v>
      </c>
      <c r="V108" s="22">
        <v>10219487</v>
      </c>
      <c r="W108" s="22">
        <v>10532933</v>
      </c>
      <c r="X108" s="24">
        <f t="shared" si="12"/>
        <v>313446</v>
      </c>
      <c r="Y108" s="25">
        <f t="shared" si="13"/>
        <v>3.067140258605936</v>
      </c>
      <c r="Z108" s="22">
        <v>11479749</v>
      </c>
      <c r="AA108" s="24">
        <f t="shared" si="14"/>
        <v>946816</v>
      </c>
      <c r="AB108" s="25">
        <f t="shared" si="9"/>
        <v>8.9891011364071147</v>
      </c>
      <c r="AC108" s="24">
        <f t="shared" si="10"/>
        <v>1260262</v>
      </c>
      <c r="AD108" s="25">
        <f t="shared" si="11"/>
        <v>12.331949734854597</v>
      </c>
    </row>
    <row r="109" spans="1:30" x14ac:dyDescent="0.25">
      <c r="A109" t="str">
        <f>VLOOKUP(B109,names!A$3:B$2402, 2,)</f>
        <v>State Farm Florida Insurance Co.</v>
      </c>
      <c r="B109" t="s">
        <v>3187</v>
      </c>
      <c r="C109" t="s">
        <v>3188</v>
      </c>
      <c r="D109" t="s">
        <v>3189</v>
      </c>
      <c r="E109" t="s">
        <v>3190</v>
      </c>
      <c r="F109" s="19" t="s">
        <v>2297</v>
      </c>
      <c r="G109" t="s">
        <v>3191</v>
      </c>
      <c r="H109" t="s">
        <v>3192</v>
      </c>
      <c r="I109" t="s">
        <v>3193</v>
      </c>
      <c r="J109" t="s">
        <v>3194</v>
      </c>
      <c r="K109" s="20" t="s">
        <v>3195</v>
      </c>
      <c r="L109" s="21" t="s">
        <v>2518</v>
      </c>
      <c r="M109" s="22">
        <v>639786895</v>
      </c>
      <c r="N109" s="22">
        <v>109245021</v>
      </c>
      <c r="O109" s="22">
        <v>1972487970</v>
      </c>
      <c r="P109" s="22">
        <v>1007231866</v>
      </c>
      <c r="Q109" s="23">
        <v>7.4124699702922445</v>
      </c>
      <c r="R109" s="22">
        <v>155058624</v>
      </c>
      <c r="S109" s="22">
        <v>90366162</v>
      </c>
      <c r="T109" s="22">
        <v>894529966</v>
      </c>
      <c r="U109" s="22">
        <v>965256104</v>
      </c>
      <c r="V109" s="22">
        <v>237404643</v>
      </c>
      <c r="W109" s="22">
        <v>184294388</v>
      </c>
      <c r="X109" s="24">
        <f t="shared" si="12"/>
        <v>-53110255</v>
      </c>
      <c r="Y109" s="25">
        <f t="shared" si="13"/>
        <v>-22.371194736911697</v>
      </c>
      <c r="Z109" s="22">
        <v>175525162</v>
      </c>
      <c r="AA109" s="24">
        <f t="shared" si="14"/>
        <v>-8769226</v>
      </c>
      <c r="AB109" s="25">
        <f t="shared" si="9"/>
        <v>-4.7582707727378004</v>
      </c>
      <c r="AC109" s="24">
        <f t="shared" si="10"/>
        <v>-61879481</v>
      </c>
      <c r="AD109" s="25">
        <f t="shared" si="11"/>
        <v>-26.064983488970771</v>
      </c>
    </row>
    <row r="110" spans="1:30" x14ac:dyDescent="0.25">
      <c r="A110" t="str">
        <f>VLOOKUP(B110,names!A$3:B$2402, 2,)</f>
        <v>Stillwater Property And Casualty Insurance Co.</v>
      </c>
      <c r="B110" t="s">
        <v>3196</v>
      </c>
      <c r="C110" t="s">
        <v>3197</v>
      </c>
      <c r="D110" t="s">
        <v>3198</v>
      </c>
      <c r="E110" t="s">
        <v>2132</v>
      </c>
      <c r="F110" s="19" t="s">
        <v>2297</v>
      </c>
      <c r="G110" t="s">
        <v>2460</v>
      </c>
      <c r="H110" t="s">
        <v>3199</v>
      </c>
      <c r="I110" t="s">
        <v>3200</v>
      </c>
      <c r="J110" t="s">
        <v>3201</v>
      </c>
      <c r="K110" s="20" t="s">
        <v>3202</v>
      </c>
      <c r="L110" s="21" t="s">
        <v>2518</v>
      </c>
      <c r="M110" s="22">
        <v>15976716</v>
      </c>
      <c r="N110" s="22">
        <v>6182117</v>
      </c>
      <c r="O110" s="22">
        <v>120751776</v>
      </c>
      <c r="P110" s="22">
        <v>7549603</v>
      </c>
      <c r="Q110" s="23">
        <v>0.18510370953110511</v>
      </c>
      <c r="R110" s="22">
        <v>6475100</v>
      </c>
      <c r="S110" s="22">
        <v>3063188</v>
      </c>
      <c r="T110" s="22">
        <v>112394839</v>
      </c>
      <c r="U110" s="22">
        <v>113202173</v>
      </c>
      <c r="V110" s="22">
        <v>0</v>
      </c>
      <c r="W110" s="22">
        <v>0</v>
      </c>
      <c r="X110" s="24">
        <f t="shared" si="12"/>
        <v>0</v>
      </c>
      <c r="Y110" s="25" t="e">
        <f t="shared" si="13"/>
        <v>#DIV/0!</v>
      </c>
      <c r="Z110" s="22">
        <v>0</v>
      </c>
      <c r="AA110" s="24">
        <f t="shared" si="14"/>
        <v>0</v>
      </c>
      <c r="AB110" s="25" t="e">
        <f t="shared" si="9"/>
        <v>#DIV/0!</v>
      </c>
      <c r="AC110" s="24">
        <f t="shared" si="10"/>
        <v>0</v>
      </c>
      <c r="AD110" s="25" t="e">
        <f t="shared" si="11"/>
        <v>#DIV/0!</v>
      </c>
    </row>
    <row r="111" spans="1:30" x14ac:dyDescent="0.25">
      <c r="A111" t="str">
        <f>VLOOKUP(B111,names!A$3:B$2402, 2,)</f>
        <v>Sussex Insurance Co.</v>
      </c>
      <c r="B111" t="s">
        <v>3203</v>
      </c>
      <c r="C111" t="s">
        <v>3204</v>
      </c>
      <c r="D111" t="s">
        <v>3205</v>
      </c>
      <c r="E111" t="s">
        <v>2041</v>
      </c>
      <c r="F111" s="19" t="s">
        <v>2296</v>
      </c>
      <c r="G111" t="s">
        <v>3206</v>
      </c>
      <c r="H111" t="s">
        <v>3207</v>
      </c>
      <c r="I111" t="s">
        <v>3208</v>
      </c>
      <c r="J111" t="s">
        <v>3209</v>
      </c>
      <c r="K111" s="20" t="s">
        <v>3210</v>
      </c>
      <c r="L111" s="21" t="s">
        <v>2601</v>
      </c>
      <c r="M111" s="22">
        <v>6208232</v>
      </c>
      <c r="N111" s="22">
        <v>1900232</v>
      </c>
      <c r="O111" s="22">
        <v>1025027160</v>
      </c>
      <c r="P111" s="22">
        <v>816276535</v>
      </c>
      <c r="Q111" s="23">
        <v>7.1927595935842609E-2</v>
      </c>
      <c r="R111" s="22">
        <v>-89120081</v>
      </c>
      <c r="S111" s="22">
        <v>-10351420</v>
      </c>
      <c r="T111" s="22">
        <v>218038391</v>
      </c>
      <c r="U111" s="22">
        <v>208750625</v>
      </c>
      <c r="V111" s="22">
        <v>262001468</v>
      </c>
      <c r="W111" s="22">
        <v>553217783</v>
      </c>
      <c r="X111" s="24">
        <f t="shared" si="12"/>
        <v>291216315</v>
      </c>
      <c r="Y111" s="25">
        <f t="shared" si="13"/>
        <v>111.15064248418638</v>
      </c>
      <c r="Z111" s="22">
        <v>577901567</v>
      </c>
      <c r="AA111" s="24">
        <f t="shared" si="14"/>
        <v>24683784</v>
      </c>
      <c r="AB111" s="25">
        <f t="shared" si="9"/>
        <v>4.4618565705072433</v>
      </c>
      <c r="AC111" s="24">
        <f t="shared" si="10"/>
        <v>315900099</v>
      </c>
      <c r="AD111" s="25">
        <f t="shared" si="11"/>
        <v>120.57188129953531</v>
      </c>
    </row>
    <row r="112" spans="1:30" x14ac:dyDescent="0.25">
      <c r="A112" t="str">
        <f>VLOOKUP(B112,names!A$3:B$2402, 2,)</f>
        <v>Teachers Insurance Co.</v>
      </c>
      <c r="B112" t="s">
        <v>3211</v>
      </c>
      <c r="C112" t="s">
        <v>2936</v>
      </c>
      <c r="D112" t="s">
        <v>3212</v>
      </c>
      <c r="E112" t="s">
        <v>2081</v>
      </c>
      <c r="F112" s="19" t="s">
        <v>2306</v>
      </c>
      <c r="G112" t="s">
        <v>3213</v>
      </c>
      <c r="H112" t="s">
        <v>2939</v>
      </c>
      <c r="I112" t="s">
        <v>2940</v>
      </c>
      <c r="J112" t="s">
        <v>2941</v>
      </c>
      <c r="K112" s="20" t="s">
        <v>3214</v>
      </c>
      <c r="L112" s="21" t="s">
        <v>2581</v>
      </c>
      <c r="M112" s="22">
        <v>2362817</v>
      </c>
      <c r="N112" s="22">
        <v>917321</v>
      </c>
      <c r="O112" s="22">
        <v>346632375</v>
      </c>
      <c r="P112" s="22">
        <v>194232267</v>
      </c>
      <c r="Q112" s="23">
        <v>2.737522477354903E-2</v>
      </c>
      <c r="R112" s="22">
        <v>16166811</v>
      </c>
      <c r="S112" s="22">
        <v>7830680</v>
      </c>
      <c r="T112" s="22">
        <v>149853713</v>
      </c>
      <c r="U112" s="22">
        <v>152400108</v>
      </c>
      <c r="V112" s="22">
        <v>68050885</v>
      </c>
      <c r="W112" s="22">
        <v>71140313</v>
      </c>
      <c r="X112" s="24">
        <f t="shared" si="12"/>
        <v>3089428</v>
      </c>
      <c r="Y112" s="25">
        <f t="shared" si="13"/>
        <v>4.5398792388960114</v>
      </c>
      <c r="Z112" s="22">
        <v>71008438</v>
      </c>
      <c r="AA112" s="24">
        <f t="shared" si="14"/>
        <v>-131875</v>
      </c>
      <c r="AB112" s="25">
        <f t="shared" si="9"/>
        <v>-0.18537309499889323</v>
      </c>
      <c r="AC112" s="24">
        <f t="shared" si="10"/>
        <v>2957553</v>
      </c>
      <c r="AD112" s="25">
        <f t="shared" si="11"/>
        <v>4.3460904292427642</v>
      </c>
    </row>
    <row r="113" spans="1:30" x14ac:dyDescent="0.25">
      <c r="A113" t="str">
        <f>VLOOKUP(B113,names!A$3:B$2402, 2,)</f>
        <v xml:space="preserve">Tower Hill Preferred Insurance Co. </v>
      </c>
      <c r="B113" t="s">
        <v>3215</v>
      </c>
      <c r="C113" t="s">
        <v>3047</v>
      </c>
      <c r="D113" t="s">
        <v>3048</v>
      </c>
      <c r="E113" t="s">
        <v>2174</v>
      </c>
      <c r="F113" s="19" t="s">
        <v>2297</v>
      </c>
      <c r="G113" t="s">
        <v>3049</v>
      </c>
      <c r="H113" t="s">
        <v>3050</v>
      </c>
      <c r="I113" t="s">
        <v>3051</v>
      </c>
      <c r="J113" t="s">
        <v>3052</v>
      </c>
      <c r="K113" s="20" t="s">
        <v>3216</v>
      </c>
      <c r="L113" s="21" t="s">
        <v>2719</v>
      </c>
      <c r="M113" s="22">
        <v>134547259</v>
      </c>
      <c r="N113" s="22">
        <v>35379275</v>
      </c>
      <c r="O113" s="22">
        <v>109720316</v>
      </c>
      <c r="P113" s="22">
        <v>58755856</v>
      </c>
      <c r="Q113" s="23">
        <v>1.5588433034762819</v>
      </c>
      <c r="R113" s="22">
        <v>9299375</v>
      </c>
      <c r="S113" s="22">
        <v>3659231</v>
      </c>
      <c r="T113" s="22">
        <v>48496680</v>
      </c>
      <c r="U113" s="22">
        <v>50964460</v>
      </c>
      <c r="V113" s="22">
        <v>10839058</v>
      </c>
      <c r="W113" s="22">
        <v>7217836</v>
      </c>
      <c r="X113" s="24">
        <f t="shared" si="12"/>
        <v>-3621222</v>
      </c>
      <c r="Y113" s="25">
        <f t="shared" si="13"/>
        <v>-33.409010266390311</v>
      </c>
      <c r="Z113" s="22">
        <v>5691893</v>
      </c>
      <c r="AA113" s="24">
        <f t="shared" si="14"/>
        <v>-1525943</v>
      </c>
      <c r="AB113" s="25">
        <f t="shared" si="9"/>
        <v>-21.1412811263653</v>
      </c>
      <c r="AC113" s="24">
        <f t="shared" si="10"/>
        <v>-5147165</v>
      </c>
      <c r="AD113" s="25">
        <f t="shared" si="11"/>
        <v>-47.487198610801791</v>
      </c>
    </row>
    <row r="114" spans="1:30" x14ac:dyDescent="0.25">
      <c r="A114" t="str">
        <f>VLOOKUP(B114,names!A$3:B$2402, 2,)</f>
        <v>Tower Hill Prime Insurance Co.</v>
      </c>
      <c r="B114" t="s">
        <v>3217</v>
      </c>
      <c r="C114" t="s">
        <v>3047</v>
      </c>
      <c r="D114" t="s">
        <v>3048</v>
      </c>
      <c r="E114" t="s">
        <v>2174</v>
      </c>
      <c r="F114" s="19" t="s">
        <v>2297</v>
      </c>
      <c r="G114" t="s">
        <v>3049</v>
      </c>
      <c r="H114" t="s">
        <v>3050</v>
      </c>
      <c r="I114" t="s">
        <v>3218</v>
      </c>
      <c r="J114" t="s">
        <v>3052</v>
      </c>
      <c r="K114" s="20" t="s">
        <v>3219</v>
      </c>
      <c r="L114" s="21" t="s">
        <v>2719</v>
      </c>
      <c r="M114" s="22">
        <v>209188927</v>
      </c>
      <c r="N114" s="22">
        <v>60049660</v>
      </c>
      <c r="O114" s="22">
        <v>176414337</v>
      </c>
      <c r="P114" s="22">
        <v>90615189</v>
      </c>
      <c r="Q114" s="23">
        <v>2.4236298861750782</v>
      </c>
      <c r="R114" s="22">
        <v>11178527</v>
      </c>
      <c r="S114" s="22">
        <v>3747317</v>
      </c>
      <c r="T114" s="22">
        <v>74710545</v>
      </c>
      <c r="U114" s="22">
        <v>85799148</v>
      </c>
      <c r="V114" s="22">
        <v>15339633</v>
      </c>
      <c r="W114" s="22">
        <v>11751649</v>
      </c>
      <c r="X114" s="24">
        <f t="shared" si="12"/>
        <v>-3587984</v>
      </c>
      <c r="Y114" s="25">
        <f t="shared" si="13"/>
        <v>-23.390285804099747</v>
      </c>
      <c r="Z114" s="22">
        <v>9094281</v>
      </c>
      <c r="AA114" s="24">
        <f t="shared" si="14"/>
        <v>-2657368</v>
      </c>
      <c r="AB114" s="25">
        <f t="shared" si="9"/>
        <v>-22.612724392976681</v>
      </c>
      <c r="AC114" s="24">
        <f t="shared" si="10"/>
        <v>-6245352</v>
      </c>
      <c r="AD114" s="25">
        <f t="shared" si="11"/>
        <v>-40.713829333465803</v>
      </c>
    </row>
    <row r="115" spans="1:30" x14ac:dyDescent="0.25">
      <c r="A115" t="str">
        <f>VLOOKUP(B115,names!A$3:B$2402, 2,)</f>
        <v>Tower Hill Select Insurance Co.</v>
      </c>
      <c r="B115" t="s">
        <v>3220</v>
      </c>
      <c r="C115" t="s">
        <v>3047</v>
      </c>
      <c r="D115" t="s">
        <v>3048</v>
      </c>
      <c r="E115" t="s">
        <v>2174</v>
      </c>
      <c r="F115" s="19" t="s">
        <v>2297</v>
      </c>
      <c r="G115" t="s">
        <v>3049</v>
      </c>
      <c r="H115" t="s">
        <v>3050</v>
      </c>
      <c r="I115" t="s">
        <v>3218</v>
      </c>
      <c r="J115" t="s">
        <v>3052</v>
      </c>
      <c r="K115" s="20" t="s">
        <v>3221</v>
      </c>
      <c r="L115" s="21" t="s">
        <v>2643</v>
      </c>
      <c r="M115" s="22">
        <v>129789658</v>
      </c>
      <c r="N115" s="22">
        <v>40240972</v>
      </c>
      <c r="O115" s="22">
        <v>82507576</v>
      </c>
      <c r="P115" s="22">
        <v>50701321</v>
      </c>
      <c r="Q115" s="23">
        <v>1.5037224893134153</v>
      </c>
      <c r="R115" s="22">
        <v>1357876</v>
      </c>
      <c r="S115" s="22">
        <v>64091</v>
      </c>
      <c r="T115" s="22">
        <v>33010688</v>
      </c>
      <c r="U115" s="22">
        <v>31806255</v>
      </c>
      <c r="V115" s="22">
        <v>9073451</v>
      </c>
      <c r="W115" s="22">
        <v>6623709</v>
      </c>
      <c r="X115" s="24">
        <f t="shared" si="12"/>
        <v>-2449742</v>
      </c>
      <c r="Y115" s="25">
        <f t="shared" si="13"/>
        <v>-26.99901063002379</v>
      </c>
      <c r="Z115" s="22">
        <v>5456492</v>
      </c>
      <c r="AA115" s="24">
        <f t="shared" si="14"/>
        <v>-1167217</v>
      </c>
      <c r="AB115" s="25">
        <f t="shared" si="9"/>
        <v>-17.621803735641166</v>
      </c>
      <c r="AC115" s="24">
        <f t="shared" si="10"/>
        <v>-3616959</v>
      </c>
      <c r="AD115" s="25">
        <f t="shared" si="11"/>
        <v>-39.86310170187727</v>
      </c>
    </row>
    <row r="116" spans="1:30" x14ac:dyDescent="0.25">
      <c r="A116" t="str">
        <f>VLOOKUP(B116,names!A$3:B$2402, 2,)</f>
        <v>Tower Hill Signature Insurance Co.</v>
      </c>
      <c r="B116" t="s">
        <v>3222</v>
      </c>
      <c r="C116" t="s">
        <v>3047</v>
      </c>
      <c r="D116" t="s">
        <v>3048</v>
      </c>
      <c r="E116" t="s">
        <v>2174</v>
      </c>
      <c r="F116" s="19" t="s">
        <v>2297</v>
      </c>
      <c r="G116" t="s">
        <v>3049</v>
      </c>
      <c r="H116" t="s">
        <v>3223</v>
      </c>
      <c r="I116" t="s">
        <v>3051</v>
      </c>
      <c r="J116" t="s">
        <v>3052</v>
      </c>
      <c r="K116" s="20" t="s">
        <v>3224</v>
      </c>
      <c r="L116" s="21" t="s">
        <v>2719</v>
      </c>
      <c r="M116" s="22">
        <v>138553231</v>
      </c>
      <c r="N116" s="22">
        <v>31836181</v>
      </c>
      <c r="O116" s="22">
        <v>123114385</v>
      </c>
      <c r="P116" s="22">
        <v>69355299</v>
      </c>
      <c r="Q116" s="23">
        <v>1.6052558626954441</v>
      </c>
      <c r="R116" s="22">
        <v>14062421</v>
      </c>
      <c r="S116" s="22">
        <v>3038251</v>
      </c>
      <c r="T116" s="22">
        <v>53161866</v>
      </c>
      <c r="U116" s="22">
        <v>53759086</v>
      </c>
      <c r="V116" s="22">
        <v>13703993</v>
      </c>
      <c r="W116" s="22">
        <v>9431871</v>
      </c>
      <c r="X116" s="24">
        <f t="shared" si="12"/>
        <v>-4272122</v>
      </c>
      <c r="Y116" s="25">
        <f t="shared" si="13"/>
        <v>-31.174286209865986</v>
      </c>
      <c r="Z116" s="22">
        <v>7930086</v>
      </c>
      <c r="AA116" s="24">
        <f t="shared" si="14"/>
        <v>-1501785</v>
      </c>
      <c r="AB116" s="25">
        <f t="shared" si="9"/>
        <v>-15.922450593312822</v>
      </c>
      <c r="AC116" s="24">
        <f t="shared" si="10"/>
        <v>-5773907</v>
      </c>
      <c r="AD116" s="25">
        <f t="shared" si="11"/>
        <v>-42.133026483594968</v>
      </c>
    </row>
    <row r="117" spans="1:30" x14ac:dyDescent="0.25">
      <c r="A117" t="str">
        <f>VLOOKUP(B117,names!A$3:B$2402, 2,)</f>
        <v>Travelers Indemnity Co.</v>
      </c>
      <c r="B117" t="s">
        <v>3225</v>
      </c>
      <c r="C117" t="s">
        <v>2823</v>
      </c>
      <c r="D117" t="s">
        <v>3226</v>
      </c>
      <c r="E117" t="s">
        <v>2049</v>
      </c>
      <c r="F117" s="19" t="s">
        <v>2300</v>
      </c>
      <c r="G117" t="s">
        <v>3227</v>
      </c>
      <c r="H117" t="s">
        <v>3228</v>
      </c>
      <c r="I117" t="s">
        <v>3229</v>
      </c>
      <c r="J117" t="s">
        <v>3230</v>
      </c>
      <c r="K117" s="20" t="s">
        <v>3231</v>
      </c>
      <c r="L117" s="21" t="s">
        <v>2581</v>
      </c>
      <c r="M117" s="22">
        <v>1361708</v>
      </c>
      <c r="N117" s="22">
        <v>159655</v>
      </c>
      <c r="O117" s="22">
        <v>638214458</v>
      </c>
      <c r="P117" s="22">
        <v>423045259</v>
      </c>
      <c r="Q117" s="23">
        <v>1.5776533932141127E-2</v>
      </c>
      <c r="R117" s="22">
        <v>26124271</v>
      </c>
      <c r="S117" s="22">
        <v>12522161</v>
      </c>
      <c r="T117" s="22">
        <v>202800166</v>
      </c>
      <c r="U117" s="22">
        <v>215169200</v>
      </c>
      <c r="V117" s="22">
        <v>228679248</v>
      </c>
      <c r="W117" s="22">
        <v>224725647</v>
      </c>
      <c r="X117" s="24">
        <f t="shared" si="12"/>
        <v>-3953601</v>
      </c>
      <c r="Y117" s="25">
        <f t="shared" si="13"/>
        <v>-1.7288849052013673</v>
      </c>
      <c r="Z117" s="22">
        <v>225762631</v>
      </c>
      <c r="AA117" s="24">
        <f t="shared" si="14"/>
        <v>1036984</v>
      </c>
      <c r="AB117" s="25">
        <f t="shared" si="9"/>
        <v>0.4614444385157338</v>
      </c>
      <c r="AC117" s="24">
        <f t="shared" si="10"/>
        <v>-2916617</v>
      </c>
      <c r="AD117" s="25">
        <f t="shared" si="11"/>
        <v>-1.2754183099290235</v>
      </c>
    </row>
    <row r="118" spans="1:30" x14ac:dyDescent="0.25">
      <c r="A118" t="str">
        <f>VLOOKUP(B118,names!A$3:B$2402, 2,)</f>
        <v>Twin City Fire Insurance Co.</v>
      </c>
      <c r="B118" t="s">
        <v>3232</v>
      </c>
      <c r="C118" t="s">
        <v>2900</v>
      </c>
      <c r="D118" t="s">
        <v>2901</v>
      </c>
      <c r="E118" t="s">
        <v>2049</v>
      </c>
      <c r="F118" s="19" t="s">
        <v>2300</v>
      </c>
      <c r="G118" t="s">
        <v>2902</v>
      </c>
      <c r="H118" t="s">
        <v>2903</v>
      </c>
      <c r="I118" t="s">
        <v>2904</v>
      </c>
      <c r="J118" t="s">
        <v>2905</v>
      </c>
      <c r="K118" s="20" t="s">
        <v>2906</v>
      </c>
      <c r="L118" s="21" t="s">
        <v>2581</v>
      </c>
      <c r="M118" s="22">
        <v>4518</v>
      </c>
      <c r="N118" s="22">
        <v>-236</v>
      </c>
      <c r="O118" s="22">
        <v>671405644</v>
      </c>
      <c r="P118" s="22">
        <v>369440499</v>
      </c>
      <c r="Q118" s="23">
        <v>5.2344834799688048E-5</v>
      </c>
      <c r="R118" s="22">
        <v>27560357</v>
      </c>
      <c r="S118" s="22">
        <v>14908061</v>
      </c>
      <c r="T118" s="22">
        <v>288908518</v>
      </c>
      <c r="U118" s="22">
        <v>301965145</v>
      </c>
      <c r="V118" s="22">
        <v>220852866</v>
      </c>
      <c r="W118" s="22">
        <v>222946578</v>
      </c>
      <c r="X118" s="24">
        <f t="shared" si="12"/>
        <v>2093712</v>
      </c>
      <c r="Y118" s="25">
        <f t="shared" si="13"/>
        <v>0.94801214850433502</v>
      </c>
      <c r="Z118" s="22">
        <v>226699102</v>
      </c>
      <c r="AA118" s="24">
        <f t="shared" si="14"/>
        <v>3752524</v>
      </c>
      <c r="AB118" s="25">
        <f t="shared" si="9"/>
        <v>1.6831494045178843</v>
      </c>
      <c r="AC118" s="24">
        <f t="shared" si="10"/>
        <v>5846236</v>
      </c>
      <c r="AD118" s="25">
        <f t="shared" si="11"/>
        <v>2.6471180138545272</v>
      </c>
    </row>
    <row r="119" spans="1:30" x14ac:dyDescent="0.25">
      <c r="A119" t="str">
        <f>VLOOKUP(B119,names!A$3:B$2402, 2,)</f>
        <v>United Fire And Casualty Co.</v>
      </c>
      <c r="B119" t="s">
        <v>3233</v>
      </c>
      <c r="C119" t="s">
        <v>2520</v>
      </c>
      <c r="D119" t="s">
        <v>3234</v>
      </c>
      <c r="E119" t="s">
        <v>2046</v>
      </c>
      <c r="F119" s="19" t="s">
        <v>2301</v>
      </c>
      <c r="G119" t="s">
        <v>2522</v>
      </c>
      <c r="H119" t="s">
        <v>2523</v>
      </c>
      <c r="I119" t="s">
        <v>2524</v>
      </c>
      <c r="J119" t="s">
        <v>2525</v>
      </c>
      <c r="K119" s="20" t="s">
        <v>3235</v>
      </c>
      <c r="L119" s="21" t="s">
        <v>2581</v>
      </c>
      <c r="M119" s="22">
        <v>1399007</v>
      </c>
      <c r="N119" s="22">
        <v>381662</v>
      </c>
      <c r="O119" s="22">
        <v>1742262717</v>
      </c>
      <c r="P119" s="22">
        <v>1036849193</v>
      </c>
      <c r="Q119" s="23">
        <v>1.6208674258213186E-2</v>
      </c>
      <c r="R119" s="22">
        <v>32953730</v>
      </c>
      <c r="S119" s="22">
        <v>8134785</v>
      </c>
      <c r="T119" s="22">
        <v>685866133</v>
      </c>
      <c r="U119" s="22">
        <v>705413524</v>
      </c>
      <c r="V119" s="22">
        <v>393624134</v>
      </c>
      <c r="W119" s="22">
        <v>409011692</v>
      </c>
      <c r="X119" s="24">
        <f t="shared" si="12"/>
        <v>15387558</v>
      </c>
      <c r="Y119" s="25">
        <f t="shared" si="13"/>
        <v>3.9092008519985719</v>
      </c>
      <c r="Z119" s="22">
        <v>428447985</v>
      </c>
      <c r="AA119" s="24">
        <f t="shared" si="14"/>
        <v>19436293</v>
      </c>
      <c r="AB119" s="25">
        <f t="shared" si="9"/>
        <v>4.7520140328897984</v>
      </c>
      <c r="AC119" s="24">
        <f t="shared" si="10"/>
        <v>34823851</v>
      </c>
      <c r="AD119" s="25">
        <f t="shared" si="11"/>
        <v>8.8469806579491905</v>
      </c>
    </row>
    <row r="120" spans="1:30" x14ac:dyDescent="0.25">
      <c r="A120" t="str">
        <f>VLOOKUP(B120,names!A$3:B$2402, 2,)</f>
        <v>United Property &amp; Casualty Insurance Co.</v>
      </c>
      <c r="B120" t="s">
        <v>3236</v>
      </c>
      <c r="C120" t="s">
        <v>3237</v>
      </c>
      <c r="D120" t="s">
        <v>3238</v>
      </c>
      <c r="E120" t="s">
        <v>2629</v>
      </c>
      <c r="F120" s="19" t="s">
        <v>2297</v>
      </c>
      <c r="G120" t="s">
        <v>3239</v>
      </c>
      <c r="H120" t="s">
        <v>3240</v>
      </c>
      <c r="I120" t="s">
        <v>3241</v>
      </c>
      <c r="J120" t="s">
        <v>3242</v>
      </c>
      <c r="K120" s="20" t="s">
        <v>3243</v>
      </c>
      <c r="L120" s="21" t="s">
        <v>2518</v>
      </c>
      <c r="M120" s="22">
        <v>282809776</v>
      </c>
      <c r="N120" s="22">
        <v>78020238</v>
      </c>
      <c r="O120" s="22">
        <v>484479647</v>
      </c>
      <c r="P120" s="22">
        <v>360165405</v>
      </c>
      <c r="Q120" s="23">
        <v>3.2765894210838384</v>
      </c>
      <c r="R120" s="22">
        <v>12906891</v>
      </c>
      <c r="S120" s="22">
        <v>-2711470</v>
      </c>
      <c r="T120" s="22">
        <v>126248548</v>
      </c>
      <c r="U120" s="22">
        <v>124314242</v>
      </c>
      <c r="V120" s="22">
        <v>30812682</v>
      </c>
      <c r="W120" s="22">
        <v>47297715</v>
      </c>
      <c r="X120" s="24">
        <f t="shared" si="12"/>
        <v>16485033</v>
      </c>
      <c r="Y120" s="25">
        <f t="shared" si="13"/>
        <v>53.500805285304274</v>
      </c>
      <c r="Z120" s="22">
        <v>56562664</v>
      </c>
      <c r="AA120" s="24">
        <f t="shared" si="14"/>
        <v>9264949</v>
      </c>
      <c r="AB120" s="25">
        <f t="shared" si="9"/>
        <v>19.588576319173136</v>
      </c>
      <c r="AC120" s="24">
        <f t="shared" si="10"/>
        <v>25749982</v>
      </c>
      <c r="AD120" s="25">
        <f t="shared" si="11"/>
        <v>83.56942767916145</v>
      </c>
    </row>
    <row r="121" spans="1:30" x14ac:dyDescent="0.25">
      <c r="A121" t="str">
        <f>VLOOKUP(B121,names!A$3:B$2402, 2,)</f>
        <v>United Services Automobile Association</v>
      </c>
      <c r="B121" t="s">
        <v>3244</v>
      </c>
      <c r="C121" t="s">
        <v>3245</v>
      </c>
      <c r="D121" t="s">
        <v>3246</v>
      </c>
      <c r="E121" t="s">
        <v>2101</v>
      </c>
      <c r="F121" s="19" t="s">
        <v>2299</v>
      </c>
      <c r="G121" t="s">
        <v>3247</v>
      </c>
      <c r="H121" t="s">
        <v>3248</v>
      </c>
      <c r="I121" t="s">
        <v>3249</v>
      </c>
      <c r="J121" t="s">
        <v>3250</v>
      </c>
      <c r="K121" s="20" t="s">
        <v>3251</v>
      </c>
      <c r="L121" s="21" t="s">
        <v>2752</v>
      </c>
      <c r="M121" s="22">
        <v>273660583</v>
      </c>
      <c r="N121" s="22">
        <v>58434653</v>
      </c>
      <c r="O121" s="22">
        <v>32018982402</v>
      </c>
      <c r="P121" s="22">
        <v>7818709264</v>
      </c>
      <c r="Q121" s="23">
        <v>3.1705883152548298</v>
      </c>
      <c r="R121" s="22">
        <v>850891236</v>
      </c>
      <c r="S121" s="22">
        <v>704501796</v>
      </c>
      <c r="T121" s="22">
        <v>22854378063</v>
      </c>
      <c r="U121" s="22">
        <v>24200273138</v>
      </c>
      <c r="V121" s="22">
        <v>2542686138</v>
      </c>
      <c r="W121" s="22">
        <v>2675816152</v>
      </c>
      <c r="X121" s="24">
        <f t="shared" si="12"/>
        <v>133130014</v>
      </c>
      <c r="Y121" s="25">
        <f t="shared" si="13"/>
        <v>5.2358020917483756</v>
      </c>
      <c r="Z121" s="22">
        <v>2749645454</v>
      </c>
      <c r="AA121" s="24">
        <f t="shared" si="14"/>
        <v>73829302</v>
      </c>
      <c r="AB121" s="25">
        <f t="shared" si="9"/>
        <v>2.7591320855439698</v>
      </c>
      <c r="AC121" s="24">
        <f t="shared" si="10"/>
        <v>206959316</v>
      </c>
      <c r="AD121" s="25">
        <f t="shared" si="11"/>
        <v>8.1393968727413579</v>
      </c>
    </row>
    <row r="122" spans="1:30" x14ac:dyDescent="0.25">
      <c r="A122" t="str">
        <f>VLOOKUP(B122,names!A$3:B$2402, 2,)</f>
        <v>Universal Insurance Co. Of North America</v>
      </c>
      <c r="B122" t="s">
        <v>3252</v>
      </c>
      <c r="C122" t="s">
        <v>3253</v>
      </c>
      <c r="D122" t="s">
        <v>3254</v>
      </c>
      <c r="E122" t="s">
        <v>2125</v>
      </c>
      <c r="F122" s="19" t="s">
        <v>2297</v>
      </c>
      <c r="G122" t="s">
        <v>3255</v>
      </c>
      <c r="H122" t="s">
        <v>3256</v>
      </c>
      <c r="I122" t="s">
        <v>3257</v>
      </c>
      <c r="J122" t="s">
        <v>3258</v>
      </c>
      <c r="K122" s="20" t="s">
        <v>3259</v>
      </c>
      <c r="L122" s="21" t="s">
        <v>2518</v>
      </c>
      <c r="M122" s="22">
        <v>67552500</v>
      </c>
      <c r="N122" s="22">
        <v>13255064</v>
      </c>
      <c r="O122" s="22">
        <v>118251559</v>
      </c>
      <c r="P122" s="22">
        <v>84383987</v>
      </c>
      <c r="Q122" s="23">
        <v>0.78265260132933301</v>
      </c>
      <c r="R122" s="22">
        <v>3507321</v>
      </c>
      <c r="S122" s="22">
        <v>-2582195</v>
      </c>
      <c r="T122" s="22">
        <v>42097235</v>
      </c>
      <c r="U122" s="22">
        <v>33867572</v>
      </c>
      <c r="V122" s="22">
        <v>30093396</v>
      </c>
      <c r="W122" s="22">
        <v>27150176</v>
      </c>
      <c r="X122" s="24">
        <f t="shared" si="12"/>
        <v>-2943220</v>
      </c>
      <c r="Y122" s="25">
        <f t="shared" si="13"/>
        <v>-9.780285348984874</v>
      </c>
      <c r="Z122" s="22">
        <v>27355889</v>
      </c>
      <c r="AA122" s="24">
        <f t="shared" si="14"/>
        <v>205713</v>
      </c>
      <c r="AB122" s="25">
        <f t="shared" si="9"/>
        <v>0.75768569603379365</v>
      </c>
      <c r="AC122" s="24">
        <f t="shared" si="10"/>
        <v>-2737507</v>
      </c>
      <c r="AD122" s="25">
        <f t="shared" si="11"/>
        <v>-9.0967034760716263</v>
      </c>
    </row>
    <row r="123" spans="1:30" x14ac:dyDescent="0.25">
      <c r="A123" t="str">
        <f>VLOOKUP(B123,names!A$3:B$2402, 2,)</f>
        <v>Universal Property &amp; Casualty Insurance Co.</v>
      </c>
      <c r="B123" t="s">
        <v>3260</v>
      </c>
      <c r="C123" t="s">
        <v>3261</v>
      </c>
      <c r="D123" t="s">
        <v>2612</v>
      </c>
      <c r="E123" t="s">
        <v>2082</v>
      </c>
      <c r="F123" s="19" t="s">
        <v>2297</v>
      </c>
      <c r="G123" t="s">
        <v>2613</v>
      </c>
      <c r="H123" t="s">
        <v>2614</v>
      </c>
      <c r="I123" t="s">
        <v>2615</v>
      </c>
      <c r="J123" t="s">
        <v>3262</v>
      </c>
      <c r="K123" s="20" t="s">
        <v>3263</v>
      </c>
      <c r="L123" s="21" t="s">
        <v>3002</v>
      </c>
      <c r="M123" s="22">
        <v>680118549</v>
      </c>
      <c r="N123" s="22">
        <v>134224036</v>
      </c>
      <c r="O123" s="22">
        <v>844253172</v>
      </c>
      <c r="P123" s="22">
        <v>631277005</v>
      </c>
      <c r="Q123" s="23">
        <v>7.8797461468810406</v>
      </c>
      <c r="R123" s="22">
        <v>38452145</v>
      </c>
      <c r="S123" s="22">
        <v>5212044</v>
      </c>
      <c r="T123" s="22">
        <v>200173058</v>
      </c>
      <c r="U123" s="22">
        <v>212976167</v>
      </c>
      <c r="V123" s="22">
        <v>68267257</v>
      </c>
      <c r="W123" s="22">
        <v>61067386</v>
      </c>
      <c r="X123" s="24">
        <f t="shared" si="12"/>
        <v>-7199871</v>
      </c>
      <c r="Y123" s="25">
        <f t="shared" si="13"/>
        <v>-10.546594833889401</v>
      </c>
      <c r="Z123" s="22">
        <v>55741508</v>
      </c>
      <c r="AA123" s="24">
        <f t="shared" si="14"/>
        <v>-5325878</v>
      </c>
      <c r="AB123" s="25">
        <f t="shared" si="9"/>
        <v>-8.7213132063651777</v>
      </c>
      <c r="AC123" s="24">
        <f t="shared" si="10"/>
        <v>-12525749</v>
      </c>
      <c r="AD123" s="25">
        <f t="shared" si="11"/>
        <v>-18.348106472184757</v>
      </c>
    </row>
    <row r="124" spans="1:30" x14ac:dyDescent="0.25">
      <c r="A124" t="str">
        <f>VLOOKUP(B124,names!A$3:B$2402, 2,)</f>
        <v>USAA Casualty Insurance Co.</v>
      </c>
      <c r="B124" t="s">
        <v>3264</v>
      </c>
      <c r="C124" t="s">
        <v>3245</v>
      </c>
      <c r="D124" t="s">
        <v>3246</v>
      </c>
      <c r="E124" t="s">
        <v>2101</v>
      </c>
      <c r="F124" s="19" t="s">
        <v>2299</v>
      </c>
      <c r="G124" t="s">
        <v>3265</v>
      </c>
      <c r="H124" t="s">
        <v>3266</v>
      </c>
      <c r="I124" t="s">
        <v>3267</v>
      </c>
      <c r="J124" t="s">
        <v>3250</v>
      </c>
      <c r="K124" s="20" t="s">
        <v>3268</v>
      </c>
      <c r="L124" s="21" t="s">
        <v>2752</v>
      </c>
      <c r="M124" s="22">
        <v>139765753</v>
      </c>
      <c r="N124" s="22">
        <v>30268022</v>
      </c>
      <c r="O124" s="22">
        <v>9273702024</v>
      </c>
      <c r="P124" s="22">
        <v>4700311665</v>
      </c>
      <c r="Q124" s="23">
        <v>1.6193039511817184</v>
      </c>
      <c r="R124" s="22">
        <v>338386617</v>
      </c>
      <c r="S124" s="22">
        <v>188120177</v>
      </c>
      <c r="T124" s="22">
        <v>4392204252</v>
      </c>
      <c r="U124" s="22">
        <v>4573390360</v>
      </c>
      <c r="V124" s="22">
        <v>1892343575</v>
      </c>
      <c r="W124" s="22">
        <v>1921951357</v>
      </c>
      <c r="X124" s="24">
        <f t="shared" si="12"/>
        <v>29607782</v>
      </c>
      <c r="Y124" s="25">
        <f t="shared" si="13"/>
        <v>1.5646092174355812</v>
      </c>
      <c r="Z124" s="22">
        <v>2102352596</v>
      </c>
      <c r="AA124" s="24">
        <f t="shared" si="14"/>
        <v>180401239</v>
      </c>
      <c r="AB124" s="25">
        <f t="shared" si="9"/>
        <v>9.3863582105215571</v>
      </c>
      <c r="AC124" s="24">
        <f t="shared" si="10"/>
        <v>210009021</v>
      </c>
      <c r="AD124" s="25">
        <f t="shared" si="11"/>
        <v>11.09782725370048</v>
      </c>
    </row>
    <row r="125" spans="1:30" x14ac:dyDescent="0.25">
      <c r="A125" t="str">
        <f>VLOOKUP(B125,names!A$3:B$2402, 2,)</f>
        <v>USAA General Indemnity Co.</v>
      </c>
      <c r="B125" t="s">
        <v>3269</v>
      </c>
      <c r="C125" t="s">
        <v>3245</v>
      </c>
      <c r="D125" t="s">
        <v>3246</v>
      </c>
      <c r="E125" t="s">
        <v>2101</v>
      </c>
      <c r="F125" s="19" t="s">
        <v>2299</v>
      </c>
      <c r="G125" t="s">
        <v>3265</v>
      </c>
      <c r="H125" t="s">
        <v>3266</v>
      </c>
      <c r="I125" t="s">
        <v>3267</v>
      </c>
      <c r="J125" t="s">
        <v>3250</v>
      </c>
      <c r="K125" s="20" t="s">
        <v>3270</v>
      </c>
      <c r="L125" s="21" t="s">
        <v>2655</v>
      </c>
      <c r="M125" s="22">
        <v>4687525</v>
      </c>
      <c r="N125" s="22">
        <v>1177763</v>
      </c>
      <c r="O125" s="22">
        <v>3128598429</v>
      </c>
      <c r="P125" s="22">
        <v>1979477886</v>
      </c>
      <c r="Q125" s="23">
        <v>5.4308924688890599E-2</v>
      </c>
      <c r="R125" s="22">
        <v>108448227</v>
      </c>
      <c r="S125" s="22">
        <v>52913279</v>
      </c>
      <c r="T125" s="22">
        <v>1096697005</v>
      </c>
      <c r="U125" s="22">
        <v>1149120543</v>
      </c>
      <c r="V125" s="22">
        <v>649610481</v>
      </c>
      <c r="W125" s="22">
        <v>864878110</v>
      </c>
      <c r="X125" s="24">
        <f t="shared" si="12"/>
        <v>215267629</v>
      </c>
      <c r="Y125" s="25">
        <f t="shared" si="13"/>
        <v>33.137955020156149</v>
      </c>
      <c r="Z125" s="22">
        <v>847722821</v>
      </c>
      <c r="AA125" s="24">
        <f t="shared" si="14"/>
        <v>-17155289</v>
      </c>
      <c r="AB125" s="25">
        <f t="shared" si="9"/>
        <v>-1.9835499131779388</v>
      </c>
      <c r="AC125" s="24">
        <f t="shared" si="10"/>
        <v>198112340</v>
      </c>
      <c r="AD125" s="25">
        <f t="shared" si="11"/>
        <v>30.497097228946956</v>
      </c>
    </row>
    <row r="126" spans="1:30" x14ac:dyDescent="0.25">
      <c r="A126" t="str">
        <f>VLOOKUP(B126,names!A$3:B$2402, 2,)</f>
        <v>Vigilant Insurance Co.</v>
      </c>
      <c r="B126" t="s">
        <v>3271</v>
      </c>
      <c r="C126" t="s">
        <v>2737</v>
      </c>
      <c r="D126" t="s">
        <v>2738</v>
      </c>
      <c r="E126" t="s">
        <v>2222</v>
      </c>
      <c r="F126" s="19" t="s">
        <v>2312</v>
      </c>
      <c r="G126" t="s">
        <v>2739</v>
      </c>
      <c r="H126" t="s">
        <v>3272</v>
      </c>
      <c r="I126" t="s">
        <v>2741</v>
      </c>
      <c r="J126" t="s">
        <v>2742</v>
      </c>
      <c r="K126" s="20" t="s">
        <v>3273</v>
      </c>
      <c r="L126" s="21" t="s">
        <v>2581</v>
      </c>
      <c r="M126" s="22">
        <v>635646</v>
      </c>
      <c r="N126" s="22">
        <v>173924</v>
      </c>
      <c r="O126" s="22">
        <v>498696546</v>
      </c>
      <c r="P126" s="22">
        <v>202440214</v>
      </c>
      <c r="Q126" s="23">
        <v>7.3644942144936937E-3</v>
      </c>
      <c r="R126" s="22">
        <v>23318484</v>
      </c>
      <c r="S126" s="22">
        <v>6544175</v>
      </c>
      <c r="T126" s="22">
        <v>292312778</v>
      </c>
      <c r="U126" s="22">
        <v>296256332</v>
      </c>
      <c r="V126" s="22">
        <v>60187488</v>
      </c>
      <c r="W126" s="22">
        <v>60159706</v>
      </c>
      <c r="X126" s="24">
        <f t="shared" si="12"/>
        <v>-27782</v>
      </c>
      <c r="Y126" s="25">
        <f t="shared" si="13"/>
        <v>-4.6159095392052249E-2</v>
      </c>
      <c r="Z126" s="22">
        <v>61282559</v>
      </c>
      <c r="AA126" s="24">
        <f t="shared" si="14"/>
        <v>1122853</v>
      </c>
      <c r="AB126" s="25">
        <f t="shared" si="9"/>
        <v>1.8664536026821672</v>
      </c>
      <c r="AC126" s="24">
        <f t="shared" si="10"/>
        <v>1095071</v>
      </c>
      <c r="AD126" s="25">
        <f t="shared" si="11"/>
        <v>1.8194329691912048</v>
      </c>
    </row>
    <row r="127" spans="1:30" x14ac:dyDescent="0.25">
      <c r="A127">
        <f>VLOOKUP(B127,names!A$3:B$2402, 2,)</f>
        <v>0</v>
      </c>
      <c r="B127" t="s">
        <v>3274</v>
      </c>
      <c r="C127" t="s">
        <v>2574</v>
      </c>
      <c r="D127" t="s">
        <v>2619</v>
      </c>
      <c r="E127" t="s">
        <v>2039</v>
      </c>
      <c r="F127" s="19" t="s">
        <v>2294</v>
      </c>
      <c r="G127" t="s">
        <v>2620</v>
      </c>
      <c r="H127" t="s">
        <v>2621</v>
      </c>
      <c r="I127" t="s">
        <v>2622</v>
      </c>
      <c r="J127" t="s">
        <v>2579</v>
      </c>
      <c r="K127" s="20" t="s">
        <v>3275</v>
      </c>
      <c r="L127" s="21" t="s">
        <v>2527</v>
      </c>
      <c r="M127" s="22">
        <v>4709888</v>
      </c>
      <c r="N127" s="22">
        <v>1132346</v>
      </c>
      <c r="O127" s="22">
        <v>116221066</v>
      </c>
      <c r="P127" s="22">
        <v>43987375</v>
      </c>
      <c r="Q127" s="23">
        <v>5.4568018876722697E-2</v>
      </c>
      <c r="R127" s="22">
        <v>22538631</v>
      </c>
      <c r="S127" s="22">
        <v>15735920</v>
      </c>
      <c r="T127" s="22">
        <v>59269889</v>
      </c>
      <c r="U127" s="22">
        <v>72233691</v>
      </c>
      <c r="V127" s="22">
        <v>11712706</v>
      </c>
      <c r="W127" s="22">
        <v>12610272</v>
      </c>
      <c r="X127" s="24">
        <f t="shared" si="12"/>
        <v>897566</v>
      </c>
      <c r="Y127" s="25">
        <f t="shared" si="13"/>
        <v>7.6631821886419758</v>
      </c>
      <c r="Z127" s="22">
        <v>20632228</v>
      </c>
      <c r="AA127" s="24">
        <f t="shared" si="14"/>
        <v>8021956</v>
      </c>
      <c r="AB127" s="25">
        <f t="shared" si="9"/>
        <v>63.614456531944754</v>
      </c>
      <c r="AC127" s="24">
        <f t="shared" si="10"/>
        <v>8919522</v>
      </c>
      <c r="AD127" s="25">
        <f t="shared" si="11"/>
        <v>76.15253042294411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4"/>
  <sheetViews>
    <sheetView workbookViewId="0">
      <selection activeCell="J1" sqref="J1:J1048576"/>
    </sheetView>
  </sheetViews>
  <sheetFormatPr defaultRowHeight="15" x14ac:dyDescent="0.25"/>
  <cols>
    <col min="1" max="1" width="34.7109375" customWidth="1"/>
    <col min="2" max="2" width="43.140625" customWidth="1"/>
    <col min="3" max="3" width="24.42578125" customWidth="1"/>
    <col min="4" max="5" width="31.42578125" customWidth="1"/>
    <col min="6" max="6" width="14" customWidth="1"/>
    <col min="9" max="9" width="15.7109375" customWidth="1"/>
  </cols>
  <sheetData>
    <row r="1" spans="1:9" x14ac:dyDescent="0.25">
      <c r="B1" t="s">
        <v>409</v>
      </c>
      <c r="C1" t="s">
        <v>2035</v>
      </c>
      <c r="D1" t="s">
        <v>410</v>
      </c>
      <c r="E1" t="s">
        <v>2472</v>
      </c>
      <c r="F1" t="s">
        <v>411</v>
      </c>
      <c r="G1" t="s">
        <v>2473</v>
      </c>
      <c r="H1" t="s">
        <v>2474</v>
      </c>
      <c r="I1" t="s">
        <v>412</v>
      </c>
    </row>
    <row r="2" spans="1:9" x14ac:dyDescent="0.25">
      <c r="A2" s="62" t="e">
        <f>VLOOKUP(B2, names!A$3:B$2402, 2,)</f>
        <v>#N/A</v>
      </c>
      <c r="B2" t="s">
        <v>413</v>
      </c>
      <c r="C2" t="str">
        <f>PROPER(LEFT(D2, LEN(D2)-1))</f>
        <v>3 Beaver Valley Road</v>
      </c>
      <c r="D2" t="s">
        <v>414</v>
      </c>
      <c r="E2" t="str">
        <f>PROPER(F2)</f>
        <v>Wilmington</v>
      </c>
      <c r="F2" t="s">
        <v>2036</v>
      </c>
      <c r="G2" t="s">
        <v>2289</v>
      </c>
      <c r="H2" t="s">
        <v>2290</v>
      </c>
      <c r="I2" t="s">
        <v>415</v>
      </c>
    </row>
    <row r="3" spans="1:9" ht="15.75" x14ac:dyDescent="0.25">
      <c r="A3" t="str">
        <f>VLOOKUP(B3, names!A$3:B$2402, 2,)</f>
        <v>Citizens Property Insurance Corp.</v>
      </c>
      <c r="B3" s="64" t="s">
        <v>33</v>
      </c>
      <c r="C3" t="str">
        <f t="shared" ref="C3:C61" si="0">PROPER(LEFT(D3, LEN(D3)-1))</f>
        <v>2312 Killearn Center Blvd</v>
      </c>
      <c r="D3" t="s">
        <v>3626</v>
      </c>
      <c r="E3" t="str">
        <f t="shared" ref="E3:E61" si="1">PROPER(F3)</f>
        <v>Tallahassee</v>
      </c>
      <c r="F3" t="s">
        <v>2131</v>
      </c>
      <c r="G3" t="s">
        <v>2297</v>
      </c>
      <c r="H3" t="s">
        <v>3627</v>
      </c>
      <c r="I3" t="s">
        <v>2755</v>
      </c>
    </row>
    <row r="4" spans="1:9" s="62" customFormat="1" ht="31.5" x14ac:dyDescent="0.25">
      <c r="A4" s="62" t="str">
        <f>VLOOKUP(B4, names!A$3:B$2402, 2,)</f>
        <v>Privilege Underwriters Reciprocal Exchange</v>
      </c>
      <c r="B4" s="65" t="s">
        <v>103</v>
      </c>
      <c r="C4" s="62" t="str">
        <f t="shared" si="0"/>
        <v>44 South Broadway</v>
      </c>
      <c r="D4" t="s">
        <v>1692</v>
      </c>
      <c r="E4" s="62" t="str">
        <f t="shared" si="1"/>
        <v>White Plains</v>
      </c>
      <c r="F4" t="s">
        <v>2250</v>
      </c>
      <c r="G4" t="s">
        <v>2291</v>
      </c>
      <c r="H4" t="s">
        <v>2447</v>
      </c>
      <c r="I4" t="s">
        <v>3088</v>
      </c>
    </row>
    <row r="5" spans="1:9" x14ac:dyDescent="0.25">
      <c r="A5" s="62" t="e">
        <f>VLOOKUP(B5, names!A$3:B$2402, 2,)</f>
        <v>#N/A</v>
      </c>
      <c r="B5" t="s">
        <v>416</v>
      </c>
      <c r="C5" s="62" t="str">
        <f t="shared" si="0"/>
        <v>3 Beaver Valley Road</v>
      </c>
      <c r="D5" t="s">
        <v>414</v>
      </c>
      <c r="E5" s="62" t="str">
        <f t="shared" si="1"/>
        <v>Wilmington</v>
      </c>
      <c r="F5" t="s">
        <v>2036</v>
      </c>
      <c r="G5" t="s">
        <v>2289</v>
      </c>
      <c r="H5" t="s">
        <v>2290</v>
      </c>
      <c r="I5" t="s">
        <v>415</v>
      </c>
    </row>
    <row r="6" spans="1:9" x14ac:dyDescent="0.25">
      <c r="A6" s="62" t="e">
        <f>VLOOKUP(B6, names!A$3:B$2402, 2,)</f>
        <v>#N/A</v>
      </c>
      <c r="B6" t="s">
        <v>417</v>
      </c>
      <c r="C6" s="62" t="str">
        <f t="shared" si="0"/>
        <v>3 Beaver Valley Road</v>
      </c>
      <c r="D6" t="s">
        <v>414</v>
      </c>
      <c r="E6" s="62" t="str">
        <f t="shared" si="1"/>
        <v>Wilmington</v>
      </c>
      <c r="F6" t="s">
        <v>2036</v>
      </c>
      <c r="G6" t="s">
        <v>2289</v>
      </c>
      <c r="H6" t="s">
        <v>2290</v>
      </c>
      <c r="I6" t="s">
        <v>415</v>
      </c>
    </row>
    <row r="7" spans="1:9" x14ac:dyDescent="0.25">
      <c r="A7" s="62" t="e">
        <f>VLOOKUP(B7, names!A$3:B$2402, 2,)</f>
        <v>#N/A</v>
      </c>
      <c r="B7" t="s">
        <v>418</v>
      </c>
      <c r="C7" s="62" t="str">
        <f t="shared" si="0"/>
        <v>600 Fifth Avenue, 2Nd Floor</v>
      </c>
      <c r="D7" t="s">
        <v>419</v>
      </c>
      <c r="E7" s="62" t="str">
        <f t="shared" si="1"/>
        <v>New York</v>
      </c>
      <c r="F7" t="s">
        <v>2037</v>
      </c>
      <c r="G7" t="s">
        <v>2291</v>
      </c>
      <c r="H7">
        <v>10020</v>
      </c>
      <c r="I7" t="s">
        <v>420</v>
      </c>
    </row>
    <row r="8" spans="1:9" x14ac:dyDescent="0.25">
      <c r="A8" s="62" t="e">
        <f>VLOOKUP(B8, names!A$3:B$2402, 2,)</f>
        <v>#N/A</v>
      </c>
      <c r="B8" t="s">
        <v>421</v>
      </c>
      <c r="C8" s="62" t="str">
        <f t="shared" si="0"/>
        <v>302 South 36Th Street</v>
      </c>
      <c r="D8" t="s">
        <v>422</v>
      </c>
      <c r="E8" s="62" t="str">
        <f t="shared" si="1"/>
        <v>Omaha</v>
      </c>
      <c r="F8" t="s">
        <v>2038</v>
      </c>
      <c r="G8" t="s">
        <v>2292</v>
      </c>
      <c r="H8" t="s">
        <v>2293</v>
      </c>
      <c r="I8" t="s">
        <v>423</v>
      </c>
    </row>
    <row r="9" spans="1:9" x14ac:dyDescent="0.25">
      <c r="A9" s="62" t="e">
        <f>VLOOKUP(B9, names!A$3:B$2402, 2,)</f>
        <v>#N/A</v>
      </c>
      <c r="B9" t="s">
        <v>424</v>
      </c>
      <c r="C9" s="62" t="str">
        <f t="shared" si="0"/>
        <v>Three Ravinia Drive, Suite 400</v>
      </c>
      <c r="D9" t="s">
        <v>425</v>
      </c>
      <c r="E9" s="62" t="str">
        <f t="shared" si="1"/>
        <v>Atlanta</v>
      </c>
      <c r="F9" t="s">
        <v>2039</v>
      </c>
      <c r="G9" t="s">
        <v>2294</v>
      </c>
      <c r="H9">
        <v>30346</v>
      </c>
      <c r="I9" t="s">
        <v>426</v>
      </c>
    </row>
    <row r="10" spans="1:9" x14ac:dyDescent="0.25">
      <c r="A10" s="62" t="e">
        <f>VLOOKUP(B10, names!A$3:B$2402, 2,)</f>
        <v>#N/A</v>
      </c>
      <c r="B10" t="s">
        <v>427</v>
      </c>
      <c r="C10" s="62" t="str">
        <f t="shared" si="0"/>
        <v>200 N. Grand Avenue</v>
      </c>
      <c r="D10" t="s">
        <v>428</v>
      </c>
      <c r="E10" s="62" t="str">
        <f t="shared" si="1"/>
        <v>Lansing</v>
      </c>
      <c r="F10" t="s">
        <v>2040</v>
      </c>
      <c r="G10" t="s">
        <v>2295</v>
      </c>
      <c r="H10">
        <v>48933</v>
      </c>
      <c r="I10" t="s">
        <v>429</v>
      </c>
    </row>
    <row r="11" spans="1:9" x14ac:dyDescent="0.25">
      <c r="A11" s="62" t="e">
        <f>VLOOKUP(B11, names!A$3:B$2402, 2,)</f>
        <v>#N/A</v>
      </c>
      <c r="B11" t="s">
        <v>430</v>
      </c>
      <c r="C11" s="62" t="str">
        <f t="shared" si="0"/>
        <v>200 N. Grand Avenue</v>
      </c>
      <c r="D11" t="s">
        <v>428</v>
      </c>
      <c r="E11" s="62" t="str">
        <f t="shared" si="1"/>
        <v>Lansing</v>
      </c>
      <c r="F11" t="s">
        <v>2040</v>
      </c>
      <c r="G11" t="s">
        <v>2295</v>
      </c>
      <c r="H11">
        <v>48933</v>
      </c>
      <c r="I11" t="s">
        <v>429</v>
      </c>
    </row>
    <row r="12" spans="1:9" x14ac:dyDescent="0.25">
      <c r="A12" s="62" t="e">
        <f>VLOOKUP(B12, names!A$3:B$2402, 2,)</f>
        <v>#N/A</v>
      </c>
      <c r="B12" t="s">
        <v>431</v>
      </c>
      <c r="C12" s="62" t="str">
        <f t="shared" si="0"/>
        <v>200 N. Grand Avenue</v>
      </c>
      <c r="D12" t="s">
        <v>428</v>
      </c>
      <c r="E12" s="62" t="str">
        <f t="shared" si="1"/>
        <v>Lansing</v>
      </c>
      <c r="F12" t="s">
        <v>2040</v>
      </c>
      <c r="G12" t="s">
        <v>2295</v>
      </c>
      <c r="H12">
        <v>48933</v>
      </c>
      <c r="I12" t="s">
        <v>429</v>
      </c>
    </row>
    <row r="13" spans="1:9" x14ac:dyDescent="0.25">
      <c r="A13" s="62" t="e">
        <f>VLOOKUP(B13, names!A$3:B$2402, 2,)</f>
        <v>#N/A</v>
      </c>
      <c r="B13" t="s">
        <v>432</v>
      </c>
      <c r="C13" s="62" t="str">
        <f t="shared" si="0"/>
        <v>One Harbison Way, Suite 115</v>
      </c>
      <c r="D13" t="s">
        <v>433</v>
      </c>
      <c r="E13" s="62" t="str">
        <f t="shared" si="1"/>
        <v>Columbia</v>
      </c>
      <c r="F13" t="s">
        <v>2041</v>
      </c>
      <c r="G13" t="s">
        <v>2296</v>
      </c>
      <c r="H13">
        <v>29212</v>
      </c>
      <c r="I13" t="s">
        <v>434</v>
      </c>
    </row>
    <row r="14" spans="1:9" x14ac:dyDescent="0.25">
      <c r="A14" s="62" t="e">
        <f>VLOOKUP(B14, names!A$3:B$2402, 2,)</f>
        <v>#N/A</v>
      </c>
      <c r="B14" t="s">
        <v>435</v>
      </c>
      <c r="C14" s="62" t="str">
        <f t="shared" si="0"/>
        <v>4798 New Broad Street, Suite 200</v>
      </c>
      <c r="D14" t="s">
        <v>436</v>
      </c>
      <c r="E14" s="62" t="str">
        <f t="shared" si="1"/>
        <v>Orlando</v>
      </c>
      <c r="F14" t="s">
        <v>2042</v>
      </c>
      <c r="G14" t="s">
        <v>2297</v>
      </c>
      <c r="H14">
        <v>32814</v>
      </c>
      <c r="I14" t="s">
        <v>437</v>
      </c>
    </row>
    <row r="15" spans="1:9" x14ac:dyDescent="0.25">
      <c r="A15" s="62" t="str">
        <f>VLOOKUP(B15, names!A$3:B$2402, 2,)</f>
        <v>Ace American Insurance Co.</v>
      </c>
      <c r="B15" t="s">
        <v>180</v>
      </c>
      <c r="C15" s="62" t="str">
        <f t="shared" si="0"/>
        <v>Judith M. Calihan, 436 Walnut Street,</v>
      </c>
      <c r="D15" t="s">
        <v>438</v>
      </c>
      <c r="E15" s="62" t="str">
        <f t="shared" si="1"/>
        <v>Philadelphia</v>
      </c>
      <c r="F15" t="s">
        <v>2043</v>
      </c>
      <c r="G15" t="s">
        <v>2298</v>
      </c>
      <c r="H15">
        <v>19106</v>
      </c>
      <c r="I15" t="s">
        <v>439</v>
      </c>
    </row>
    <row r="16" spans="1:9" x14ac:dyDescent="0.25">
      <c r="A16" s="62" t="e">
        <f>VLOOKUP(B16, names!A$3:B$2402, 2,)</f>
        <v>#N/A</v>
      </c>
      <c r="B16" t="s">
        <v>440</v>
      </c>
      <c r="C16" s="62" t="str">
        <f t="shared" si="0"/>
        <v>Judith M. Calihan, 436 Walnut Street,            P</v>
      </c>
      <c r="D16" t="s">
        <v>441</v>
      </c>
      <c r="E16" s="62" t="str">
        <f t="shared" si="1"/>
        <v>Philadelphia</v>
      </c>
      <c r="F16" t="s">
        <v>2043</v>
      </c>
      <c r="G16" t="s">
        <v>2298</v>
      </c>
      <c r="H16">
        <v>19106</v>
      </c>
      <c r="I16" t="s">
        <v>439</v>
      </c>
    </row>
    <row r="17" spans="1:9" x14ac:dyDescent="0.25">
      <c r="A17" s="62" t="str">
        <f>VLOOKUP(B17, names!A$3:B$2402, 2,)</f>
        <v>Ace Insurance Co. Of The Midwest</v>
      </c>
      <c r="B17" t="s">
        <v>114</v>
      </c>
      <c r="C17" s="62" t="str">
        <f t="shared" si="0"/>
        <v>Judith M. Calihan, 436 Walnut Street,            P</v>
      </c>
      <c r="D17" t="s">
        <v>441</v>
      </c>
      <c r="E17" s="62" t="str">
        <f t="shared" si="1"/>
        <v>Philadelphia</v>
      </c>
      <c r="F17" t="s">
        <v>2043</v>
      </c>
      <c r="G17" t="s">
        <v>2298</v>
      </c>
      <c r="H17">
        <v>19106</v>
      </c>
      <c r="I17" t="s">
        <v>439</v>
      </c>
    </row>
    <row r="18" spans="1:9" x14ac:dyDescent="0.25">
      <c r="A18" s="62" t="e">
        <f>VLOOKUP(B18, names!A$3:B$2402, 2,)</f>
        <v>#N/A</v>
      </c>
      <c r="B18" t="s">
        <v>442</v>
      </c>
      <c r="C18" s="62" t="str">
        <f t="shared" si="0"/>
        <v>Judith M. Calihan, 436 Walnut Street,            P</v>
      </c>
      <c r="D18" t="s">
        <v>441</v>
      </c>
      <c r="E18" s="62" t="str">
        <f t="shared" si="1"/>
        <v>Philadelphia</v>
      </c>
      <c r="F18" t="s">
        <v>2043</v>
      </c>
      <c r="G18" t="s">
        <v>2298</v>
      </c>
      <c r="H18">
        <v>19106</v>
      </c>
      <c r="I18" t="s">
        <v>439</v>
      </c>
    </row>
    <row r="19" spans="1:9" x14ac:dyDescent="0.25">
      <c r="A19" s="62" t="e">
        <f>VLOOKUP(B19, names!A$3:B$2402, 2,)</f>
        <v>#N/A</v>
      </c>
      <c r="B19" t="s">
        <v>443</v>
      </c>
      <c r="C19" s="62" t="str">
        <f t="shared" si="0"/>
        <v>2600 N. Central Expressway, Suite 800</v>
      </c>
      <c r="D19" t="s">
        <v>444</v>
      </c>
      <c r="E19" s="62" t="str">
        <f t="shared" si="1"/>
        <v>Richardson</v>
      </c>
      <c r="F19" t="s">
        <v>2044</v>
      </c>
      <c r="G19" t="s">
        <v>2299</v>
      </c>
      <c r="H19">
        <v>75080</v>
      </c>
      <c r="I19" t="s">
        <v>445</v>
      </c>
    </row>
    <row r="20" spans="1:9" x14ac:dyDescent="0.25">
      <c r="A20" s="62" t="e">
        <f>VLOOKUP(B20, names!A$3:B$2402, 2,)</f>
        <v>#N/A</v>
      </c>
      <c r="B20" t="s">
        <v>446</v>
      </c>
      <c r="C20" s="62" t="str">
        <f t="shared" si="0"/>
        <v>30 South Road</v>
      </c>
      <c r="D20" t="s">
        <v>447</v>
      </c>
      <c r="E20" s="62" t="str">
        <f t="shared" si="1"/>
        <v>Farmington</v>
      </c>
      <c r="F20" t="s">
        <v>2045</v>
      </c>
      <c r="G20" t="s">
        <v>2300</v>
      </c>
      <c r="H20">
        <v>6032</v>
      </c>
      <c r="I20" t="s">
        <v>448</v>
      </c>
    </row>
    <row r="21" spans="1:9" x14ac:dyDescent="0.25">
      <c r="A21" s="62" t="str">
        <f>VLOOKUP(B21, names!A$3:B$2402, 2,)</f>
        <v>Addison Insurance Co.</v>
      </c>
      <c r="B21" t="s">
        <v>136</v>
      </c>
      <c r="C21" s="62" t="str">
        <f t="shared" si="0"/>
        <v>118 2Nd Avenue Se</v>
      </c>
      <c r="D21" t="s">
        <v>449</v>
      </c>
      <c r="E21" s="62" t="str">
        <f t="shared" si="1"/>
        <v>Cedar Rapids</v>
      </c>
      <c r="F21" t="s">
        <v>2046</v>
      </c>
      <c r="G21" t="s">
        <v>2301</v>
      </c>
      <c r="H21">
        <v>52401</v>
      </c>
      <c r="I21" t="s">
        <v>450</v>
      </c>
    </row>
    <row r="22" spans="1:9" x14ac:dyDescent="0.25">
      <c r="A22" s="62" t="e">
        <f>VLOOKUP(B22, names!A$3:B$2402, 2,)</f>
        <v>#N/A</v>
      </c>
      <c r="B22" t="s">
        <v>451</v>
      </c>
      <c r="C22" s="62" t="str">
        <f t="shared" si="0"/>
        <v>100 W. Towne Ridge Pkwy, Suite 110</v>
      </c>
      <c r="D22" t="s">
        <v>452</v>
      </c>
      <c r="E22" s="62" t="str">
        <f t="shared" si="1"/>
        <v>Sandy</v>
      </c>
      <c r="F22" t="s">
        <v>2047</v>
      </c>
      <c r="G22" t="s">
        <v>2302</v>
      </c>
      <c r="H22">
        <v>84070</v>
      </c>
      <c r="I22" t="s">
        <v>453</v>
      </c>
    </row>
    <row r="23" spans="1:9" x14ac:dyDescent="0.25">
      <c r="A23" s="62" t="str">
        <f>VLOOKUP(B23, names!A$3:B$2402, 2,)</f>
        <v>Aegis Security Insurance Co.</v>
      </c>
      <c r="B23" t="s">
        <v>129</v>
      </c>
      <c r="C23" s="62" t="str">
        <f t="shared" si="0"/>
        <v>2407 Park Drive Suite 200</v>
      </c>
      <c r="D23" t="s">
        <v>454</v>
      </c>
      <c r="E23" s="62" t="str">
        <f t="shared" si="1"/>
        <v>Harrisburg</v>
      </c>
      <c r="F23" t="s">
        <v>2048</v>
      </c>
      <c r="G23" t="s">
        <v>2298</v>
      </c>
      <c r="H23">
        <v>17110</v>
      </c>
      <c r="I23" t="s">
        <v>455</v>
      </c>
    </row>
    <row r="24" spans="1:9" x14ac:dyDescent="0.25">
      <c r="A24" s="62" t="e">
        <f>VLOOKUP(B24, names!A$3:B$2402, 2,)</f>
        <v>#N/A</v>
      </c>
      <c r="B24" t="s">
        <v>456</v>
      </c>
      <c r="C24" s="62" t="str">
        <f t="shared" si="0"/>
        <v>151 Farmington Avenue</v>
      </c>
      <c r="D24" t="s">
        <v>457</v>
      </c>
      <c r="E24" s="62" t="str">
        <f t="shared" si="1"/>
        <v>Hartford</v>
      </c>
      <c r="F24" t="s">
        <v>2049</v>
      </c>
      <c r="G24" t="s">
        <v>2300</v>
      </c>
      <c r="H24">
        <v>6156</v>
      </c>
      <c r="I24" t="s">
        <v>458</v>
      </c>
    </row>
    <row r="25" spans="1:9" x14ac:dyDescent="0.25">
      <c r="A25" s="62" t="str">
        <f>VLOOKUP(B25, names!A$3:B$2402, 2,)</f>
        <v>Affiliated FM Insurance Co.</v>
      </c>
      <c r="B25" t="s">
        <v>153</v>
      </c>
      <c r="C25" s="62" t="str">
        <f t="shared" si="0"/>
        <v>270 Central Avenue</v>
      </c>
      <c r="D25" t="s">
        <v>459</v>
      </c>
      <c r="E25" s="62" t="str">
        <f t="shared" si="1"/>
        <v>Johnston</v>
      </c>
      <c r="F25" t="s">
        <v>2050</v>
      </c>
      <c r="G25" t="s">
        <v>2303</v>
      </c>
      <c r="H25" t="s">
        <v>2304</v>
      </c>
      <c r="I25" t="s">
        <v>460</v>
      </c>
    </row>
    <row r="26" spans="1:9" x14ac:dyDescent="0.25">
      <c r="A26" s="62" t="e">
        <f>VLOOKUP(B26, names!A$3:B$2402, 2,)</f>
        <v>#N/A</v>
      </c>
      <c r="B26" t="s">
        <v>461</v>
      </c>
      <c r="C26" s="62" t="str">
        <f t="shared" si="0"/>
        <v>4450 Sojourn Drive, Suite 500</v>
      </c>
      <c r="D26" t="s">
        <v>462</v>
      </c>
      <c r="E26" s="62" t="str">
        <f t="shared" si="1"/>
        <v>Addison</v>
      </c>
      <c r="F26" t="s">
        <v>2051</v>
      </c>
      <c r="G26" t="s">
        <v>2299</v>
      </c>
      <c r="H26" t="s">
        <v>2305</v>
      </c>
      <c r="I26" t="s">
        <v>463</v>
      </c>
    </row>
    <row r="27" spans="1:9" x14ac:dyDescent="0.25">
      <c r="A27" s="62" t="e">
        <f>VLOOKUP(B27, names!A$3:B$2402, 2,)</f>
        <v>#N/A</v>
      </c>
      <c r="B27" t="s">
        <v>464</v>
      </c>
      <c r="C27" s="62" t="str">
        <f t="shared" si="0"/>
        <v>225 W. Washington Street, Suite 1800</v>
      </c>
      <c r="D27" t="s">
        <v>465</v>
      </c>
      <c r="E27" s="62" t="str">
        <f t="shared" si="1"/>
        <v>Chicago</v>
      </c>
      <c r="F27" t="s">
        <v>2052</v>
      </c>
      <c r="G27" t="s">
        <v>2306</v>
      </c>
      <c r="H27" t="s">
        <v>2307</v>
      </c>
      <c r="I27" t="s">
        <v>466</v>
      </c>
    </row>
    <row r="28" spans="1:9" x14ac:dyDescent="0.25">
      <c r="A28" s="62" t="e">
        <f>VLOOKUP(B28, names!A$3:B$2402, 2,)</f>
        <v>#N/A</v>
      </c>
      <c r="B28" t="s">
        <v>467</v>
      </c>
      <c r="C28" s="62" t="str">
        <f t="shared" si="0"/>
        <v>7450 Coca Cola Drive</v>
      </c>
      <c r="D28" t="s">
        <v>468</v>
      </c>
      <c r="E28" s="62" t="str">
        <f t="shared" si="1"/>
        <v>Hanover</v>
      </c>
      <c r="F28" t="s">
        <v>2053</v>
      </c>
      <c r="G28" t="s">
        <v>2308</v>
      </c>
      <c r="H28">
        <v>21076</v>
      </c>
      <c r="I28" t="s">
        <v>469</v>
      </c>
    </row>
    <row r="29" spans="1:9" x14ac:dyDescent="0.25">
      <c r="A29" s="62" t="e">
        <f>VLOOKUP(B29, names!A$3:B$2402, 2,)</f>
        <v>#N/A</v>
      </c>
      <c r="B29" t="s">
        <v>470</v>
      </c>
      <c r="C29" s="62" t="str">
        <f t="shared" si="0"/>
        <v>9200 Northpark Drive, Suite 350</v>
      </c>
      <c r="D29" t="s">
        <v>471</v>
      </c>
      <c r="E29" s="62" t="str">
        <f t="shared" si="1"/>
        <v>Johnston</v>
      </c>
      <c r="F29" t="s">
        <v>2050</v>
      </c>
      <c r="G29" t="s">
        <v>2301</v>
      </c>
      <c r="H29">
        <v>50131</v>
      </c>
      <c r="I29" t="s">
        <v>439</v>
      </c>
    </row>
    <row r="30" spans="1:9" x14ac:dyDescent="0.25">
      <c r="A30" s="62" t="e">
        <f>VLOOKUP(B30, names!A$3:B$2402, 2,)</f>
        <v>#N/A</v>
      </c>
      <c r="B30" t="s">
        <v>472</v>
      </c>
      <c r="C30" s="62" t="str">
        <f t="shared" si="0"/>
        <v>175 Water Street, 18Th Floor</v>
      </c>
      <c r="D30" t="s">
        <v>473</v>
      </c>
      <c r="E30" s="62" t="str">
        <f t="shared" si="1"/>
        <v>New York</v>
      </c>
      <c r="F30" t="s">
        <v>2037</v>
      </c>
      <c r="G30" t="s">
        <v>2291</v>
      </c>
      <c r="H30">
        <v>10038</v>
      </c>
      <c r="I30" t="s">
        <v>474</v>
      </c>
    </row>
    <row r="31" spans="1:9" x14ac:dyDescent="0.25">
      <c r="A31" s="62" t="str">
        <f>VLOOKUP(B31, names!A$3:B$2402, 2,)</f>
        <v>AIG Property Casualty Co.</v>
      </c>
      <c r="B31" t="s">
        <v>97</v>
      </c>
      <c r="C31" s="62" t="str">
        <f t="shared" si="0"/>
        <v>175 Water Street, 18Th Floor</v>
      </c>
      <c r="D31" t="s">
        <v>473</v>
      </c>
      <c r="E31" s="62" t="str">
        <f t="shared" si="1"/>
        <v>New York</v>
      </c>
      <c r="F31" t="s">
        <v>2037</v>
      </c>
      <c r="G31" t="s">
        <v>2291</v>
      </c>
      <c r="H31">
        <v>10038</v>
      </c>
      <c r="I31" t="s">
        <v>474</v>
      </c>
    </row>
    <row r="32" spans="1:9" x14ac:dyDescent="0.25">
      <c r="A32" s="62" t="e">
        <f>VLOOKUP(B32, names!A$3:B$2402, 2,)</f>
        <v>#N/A</v>
      </c>
      <c r="B32" t="s">
        <v>475</v>
      </c>
      <c r="C32" s="62" t="str">
        <f t="shared" si="0"/>
        <v>175 Water Street, 18Th Floor</v>
      </c>
      <c r="D32" t="s">
        <v>473</v>
      </c>
      <c r="E32" s="62" t="str">
        <f t="shared" si="1"/>
        <v>New York</v>
      </c>
      <c r="F32" t="s">
        <v>2037</v>
      </c>
      <c r="G32" t="s">
        <v>2291</v>
      </c>
      <c r="H32">
        <v>10038</v>
      </c>
      <c r="I32" t="s">
        <v>474</v>
      </c>
    </row>
    <row r="33" spans="1:9" x14ac:dyDescent="0.25">
      <c r="A33" s="62" t="e">
        <f>VLOOKUP(B33, names!A$3:B$2402, 2,)</f>
        <v>#N/A</v>
      </c>
      <c r="B33" t="s">
        <v>476</v>
      </c>
      <c r="C33" s="62" t="str">
        <f t="shared" si="0"/>
        <v>238 International Road</v>
      </c>
      <c r="D33" t="s">
        <v>477</v>
      </c>
      <c r="E33" s="62" t="str">
        <f t="shared" si="1"/>
        <v>Burlington</v>
      </c>
      <c r="F33" t="s">
        <v>2054</v>
      </c>
      <c r="G33" t="s">
        <v>2309</v>
      </c>
      <c r="H33">
        <v>27215</v>
      </c>
      <c r="I33" t="s">
        <v>478</v>
      </c>
    </row>
    <row r="34" spans="1:9" x14ac:dyDescent="0.25">
      <c r="A34" s="62" t="e">
        <f>VLOOKUP(B34, names!A$3:B$2402, 2,)</f>
        <v>#N/A</v>
      </c>
      <c r="B34" t="s">
        <v>479</v>
      </c>
      <c r="C34" s="62" t="str">
        <f t="shared" si="0"/>
        <v>7001 Jewel Lake Road</v>
      </c>
      <c r="D34" t="s">
        <v>480</v>
      </c>
      <c r="E34" s="62" t="str">
        <f t="shared" si="1"/>
        <v>Anchorage</v>
      </c>
      <c r="F34" t="s">
        <v>2055</v>
      </c>
      <c r="G34" t="s">
        <v>2310</v>
      </c>
      <c r="H34" t="s">
        <v>2311</v>
      </c>
      <c r="I34" t="s">
        <v>481</v>
      </c>
    </row>
    <row r="35" spans="1:9" x14ac:dyDescent="0.25">
      <c r="A35" s="62" t="e">
        <f>VLOOKUP(B35, names!A$3:B$2402, 2,)</f>
        <v>#N/A</v>
      </c>
      <c r="B35" t="s">
        <v>482</v>
      </c>
      <c r="C35" s="62" t="str">
        <f t="shared" si="0"/>
        <v>City Place Ii, 185 Asylum Street 9Th Floor</v>
      </c>
      <c r="D35" t="s">
        <v>483</v>
      </c>
      <c r="E35" s="62" t="str">
        <f t="shared" si="1"/>
        <v>Hartford</v>
      </c>
      <c r="F35" t="s">
        <v>2049</v>
      </c>
      <c r="G35" t="s">
        <v>2300</v>
      </c>
      <c r="H35">
        <v>6103</v>
      </c>
      <c r="I35" t="s">
        <v>484</v>
      </c>
    </row>
    <row r="36" spans="1:9" x14ac:dyDescent="0.25">
      <c r="A36" s="62" t="e">
        <f>VLOOKUP(B36, names!A$3:B$2402, 2,)</f>
        <v>#N/A</v>
      </c>
      <c r="B36" t="s">
        <v>485</v>
      </c>
      <c r="C36" s="62" t="str">
        <f t="shared" si="0"/>
        <v>One Newark Center, 20Th Floor</v>
      </c>
      <c r="D36" t="s">
        <v>486</v>
      </c>
      <c r="E36" s="62" t="str">
        <f t="shared" si="1"/>
        <v>Newark</v>
      </c>
      <c r="F36" t="s">
        <v>2056</v>
      </c>
      <c r="G36" t="s">
        <v>2312</v>
      </c>
      <c r="H36">
        <v>7102</v>
      </c>
      <c r="I36" t="s">
        <v>487</v>
      </c>
    </row>
    <row r="37" spans="1:9" x14ac:dyDescent="0.25">
      <c r="A37" s="62" t="str">
        <f>VLOOKUP(B37, names!A$3:B$2402, 2,)</f>
        <v>Allianz Global Risks Us Insurance Co.</v>
      </c>
      <c r="B37" t="s">
        <v>193</v>
      </c>
      <c r="C37" s="62" t="str">
        <f t="shared" si="0"/>
        <v>225 W. Washington Street, Suite 1800</v>
      </c>
      <c r="D37" t="s">
        <v>465</v>
      </c>
      <c r="E37" s="62" t="str">
        <f t="shared" si="1"/>
        <v>Chicago</v>
      </c>
      <c r="F37" t="s">
        <v>2052</v>
      </c>
      <c r="G37" t="s">
        <v>2306</v>
      </c>
      <c r="H37" t="s">
        <v>2307</v>
      </c>
      <c r="I37" t="s">
        <v>488</v>
      </c>
    </row>
    <row r="38" spans="1:9" x14ac:dyDescent="0.25">
      <c r="A38" s="62" t="e">
        <f>VLOOKUP(B38, names!A$3:B$2402, 2,)</f>
        <v>#N/A</v>
      </c>
      <c r="B38" t="s">
        <v>489</v>
      </c>
      <c r="C38" s="62" t="str">
        <f t="shared" si="0"/>
        <v>Po Box 83777</v>
      </c>
      <c r="D38" t="s">
        <v>490</v>
      </c>
      <c r="E38" s="62" t="str">
        <f t="shared" si="1"/>
        <v>Lancaster</v>
      </c>
      <c r="F38" t="s">
        <v>2057</v>
      </c>
      <c r="G38" t="s">
        <v>2298</v>
      </c>
      <c r="H38" t="s">
        <v>2313</v>
      </c>
      <c r="I38" t="s">
        <v>491</v>
      </c>
    </row>
    <row r="39" spans="1:9" x14ac:dyDescent="0.25">
      <c r="A39" s="62">
        <f>VLOOKUP(B39, names!A$3:B$2402, 2,)</f>
        <v>0</v>
      </c>
      <c r="B39" t="s">
        <v>492</v>
      </c>
      <c r="C39" s="62" t="str">
        <f t="shared" si="0"/>
        <v>One West Nationwide Blvd., 3-04-101</v>
      </c>
      <c r="D39" t="s">
        <v>493</v>
      </c>
      <c r="E39" s="62" t="str">
        <f t="shared" si="1"/>
        <v>Columbus</v>
      </c>
      <c r="F39" t="s">
        <v>2058</v>
      </c>
      <c r="G39" t="s">
        <v>2314</v>
      </c>
      <c r="H39" t="s">
        <v>2315</v>
      </c>
      <c r="I39" t="s">
        <v>494</v>
      </c>
    </row>
    <row r="40" spans="1:9" x14ac:dyDescent="0.25">
      <c r="A40" s="62" t="e">
        <f>VLOOKUP(B40, names!A$3:B$2402, 2,)</f>
        <v>#N/A</v>
      </c>
      <c r="B40" t="s">
        <v>495</v>
      </c>
      <c r="C40" s="62" t="str">
        <f t="shared" si="0"/>
        <v>One West Nationwide. Blvd.,  3-04-101</v>
      </c>
      <c r="D40" t="s">
        <v>496</v>
      </c>
      <c r="E40" s="62" t="str">
        <f t="shared" si="1"/>
        <v>Columbus</v>
      </c>
      <c r="F40" t="s">
        <v>2058</v>
      </c>
      <c r="G40" t="s">
        <v>2314</v>
      </c>
      <c r="H40" t="s">
        <v>2315</v>
      </c>
      <c r="I40" t="s">
        <v>494</v>
      </c>
    </row>
    <row r="41" spans="1:9" x14ac:dyDescent="0.25">
      <c r="A41" s="62" t="e">
        <f>VLOOKUP(B41, names!A$3:B$2402, 2,)</f>
        <v>#N/A</v>
      </c>
      <c r="B41" t="s">
        <v>497</v>
      </c>
      <c r="C41" s="62" t="str">
        <f t="shared" si="0"/>
        <v>199 Water Street</v>
      </c>
      <c r="D41" t="s">
        <v>498</v>
      </c>
      <c r="E41" s="62" t="str">
        <f t="shared" si="1"/>
        <v>New York</v>
      </c>
      <c r="F41" t="s">
        <v>2037</v>
      </c>
      <c r="G41" t="s">
        <v>2291</v>
      </c>
      <c r="H41">
        <v>10038</v>
      </c>
      <c r="I41" t="s">
        <v>499</v>
      </c>
    </row>
    <row r="42" spans="1:9" x14ac:dyDescent="0.25">
      <c r="A42" s="62" t="e">
        <f>VLOOKUP(B42, names!A$3:B$2402, 2,)</f>
        <v>#N/A</v>
      </c>
      <c r="B42" t="s">
        <v>500</v>
      </c>
      <c r="C42" s="62" t="str">
        <f t="shared" si="0"/>
        <v>199 Water Street</v>
      </c>
      <c r="D42" t="s">
        <v>498</v>
      </c>
      <c r="E42" s="62" t="str">
        <f t="shared" si="1"/>
        <v>New York</v>
      </c>
      <c r="F42" t="s">
        <v>2037</v>
      </c>
      <c r="G42" t="s">
        <v>2291</v>
      </c>
      <c r="H42">
        <v>10038</v>
      </c>
      <c r="I42" t="s">
        <v>499</v>
      </c>
    </row>
    <row r="43" spans="1:9" x14ac:dyDescent="0.25">
      <c r="A43" s="62" t="e">
        <f>VLOOKUP(B43, names!A$3:B$2402, 2,)</f>
        <v>#N/A</v>
      </c>
      <c r="B43" t="s">
        <v>501</v>
      </c>
      <c r="C43" s="62" t="str">
        <f t="shared" si="0"/>
        <v>199 Water Street</v>
      </c>
      <c r="D43" t="s">
        <v>498</v>
      </c>
      <c r="E43" s="62" t="str">
        <f t="shared" si="1"/>
        <v>New York</v>
      </c>
      <c r="F43" t="s">
        <v>2037</v>
      </c>
      <c r="G43" t="s">
        <v>2291</v>
      </c>
      <c r="H43">
        <v>10038</v>
      </c>
      <c r="I43" t="s">
        <v>499</v>
      </c>
    </row>
    <row r="44" spans="1:9" x14ac:dyDescent="0.25">
      <c r="A44" s="62" t="e">
        <f>VLOOKUP(B44, names!A$3:B$2402, 2,)</f>
        <v>#N/A</v>
      </c>
      <c r="B44" t="s">
        <v>502</v>
      </c>
      <c r="C44" s="62" t="str">
        <f t="shared" si="0"/>
        <v>440 Lincoln Street</v>
      </c>
      <c r="D44" t="s">
        <v>503</v>
      </c>
      <c r="E44" s="62" t="str">
        <f t="shared" si="1"/>
        <v>Worcester</v>
      </c>
      <c r="F44" t="s">
        <v>2059</v>
      </c>
      <c r="G44" t="s">
        <v>2316</v>
      </c>
      <c r="H44" t="s">
        <v>2317</v>
      </c>
      <c r="I44" t="s">
        <v>504</v>
      </c>
    </row>
    <row r="45" spans="1:9" x14ac:dyDescent="0.25">
      <c r="A45" s="62">
        <f>VLOOKUP(B45, names!A$3:B$2402, 2,)</f>
        <v>0</v>
      </c>
      <c r="B45" t="s">
        <v>505</v>
      </c>
      <c r="C45" s="62" t="str">
        <f t="shared" si="0"/>
        <v>3075 Sanders Road, Suite H1E</v>
      </c>
      <c r="D45" t="s">
        <v>506</v>
      </c>
      <c r="E45" s="62" t="str">
        <f t="shared" si="1"/>
        <v>Northbrook</v>
      </c>
      <c r="F45" t="s">
        <v>2060</v>
      </c>
      <c r="G45" t="s">
        <v>2306</v>
      </c>
      <c r="H45" t="s">
        <v>2318</v>
      </c>
      <c r="I45" t="s">
        <v>507</v>
      </c>
    </row>
    <row r="46" spans="1:9" x14ac:dyDescent="0.25">
      <c r="A46" s="62">
        <f>VLOOKUP(B46, names!A$3:B$2402, 2,)</f>
        <v>0</v>
      </c>
      <c r="B46" t="s">
        <v>508</v>
      </c>
      <c r="C46" s="62" t="str">
        <f t="shared" si="0"/>
        <v>3075 Sanders Road, Suite H1E</v>
      </c>
      <c r="D46" t="s">
        <v>506</v>
      </c>
      <c r="E46" s="62" t="str">
        <f t="shared" si="1"/>
        <v>Northbrook</v>
      </c>
      <c r="F46" t="s">
        <v>2060</v>
      </c>
      <c r="G46" t="s">
        <v>2306</v>
      </c>
      <c r="H46" t="s">
        <v>2318</v>
      </c>
      <c r="I46" t="s">
        <v>507</v>
      </c>
    </row>
    <row r="47" spans="1:9" x14ac:dyDescent="0.25">
      <c r="A47" s="62">
        <f>VLOOKUP(B47, names!A$3:B$2402, 2,)</f>
        <v>0</v>
      </c>
      <c r="B47" t="s">
        <v>509</v>
      </c>
      <c r="C47" s="62" t="str">
        <f t="shared" si="0"/>
        <v>3075 Sanders Road, Suite H1E</v>
      </c>
      <c r="D47" t="s">
        <v>506</v>
      </c>
      <c r="E47" s="62" t="str">
        <f t="shared" si="1"/>
        <v>Northbrook</v>
      </c>
      <c r="F47" t="s">
        <v>2060</v>
      </c>
      <c r="G47" t="s">
        <v>2306</v>
      </c>
      <c r="H47" t="s">
        <v>2318</v>
      </c>
      <c r="I47" t="s">
        <v>507</v>
      </c>
    </row>
    <row r="48" spans="1:9" x14ac:dyDescent="0.25">
      <c r="A48" s="62" t="e">
        <f>VLOOKUP(B48, names!A$3:B$2402, 2,)</f>
        <v>#N/A</v>
      </c>
      <c r="B48" t="s">
        <v>510</v>
      </c>
      <c r="C48" s="62" t="str">
        <f t="shared" si="0"/>
        <v>3075 Sanders Road, Suite H1E</v>
      </c>
      <c r="D48" t="s">
        <v>506</v>
      </c>
      <c r="E48" s="62" t="str">
        <f t="shared" si="1"/>
        <v>Northbrook</v>
      </c>
      <c r="F48" t="s">
        <v>2060</v>
      </c>
      <c r="G48" t="s">
        <v>2306</v>
      </c>
      <c r="H48" t="s">
        <v>2318</v>
      </c>
      <c r="I48" t="s">
        <v>511</v>
      </c>
    </row>
    <row r="49" spans="1:9" x14ac:dyDescent="0.25">
      <c r="A49" s="62" t="e">
        <f>VLOOKUP(B49, names!A$3:B$2402, 2,)</f>
        <v>#N/A</v>
      </c>
      <c r="B49" t="s">
        <v>512</v>
      </c>
      <c r="C49" s="62" t="str">
        <f t="shared" si="0"/>
        <v>3075 Sanders Road, Suite H1E</v>
      </c>
      <c r="D49" t="s">
        <v>506</v>
      </c>
      <c r="E49" s="62" t="str">
        <f t="shared" si="1"/>
        <v>Northbrook</v>
      </c>
      <c r="F49" t="s">
        <v>2060</v>
      </c>
      <c r="G49" t="s">
        <v>2306</v>
      </c>
      <c r="H49" t="s">
        <v>2318</v>
      </c>
      <c r="I49" t="s">
        <v>507</v>
      </c>
    </row>
    <row r="50" spans="1:9" x14ac:dyDescent="0.25">
      <c r="A50" s="62">
        <f>VLOOKUP(B50, names!A$3:B$2402, 2,)</f>
        <v>0</v>
      </c>
      <c r="B50" t="s">
        <v>513</v>
      </c>
      <c r="C50" s="62" t="str">
        <f t="shared" si="0"/>
        <v>3075 Sanders Road, Suite H1E</v>
      </c>
      <c r="D50" t="s">
        <v>506</v>
      </c>
      <c r="E50" s="62" t="str">
        <f t="shared" si="1"/>
        <v>Northbrook</v>
      </c>
      <c r="F50" t="s">
        <v>2060</v>
      </c>
      <c r="G50" t="s">
        <v>2306</v>
      </c>
      <c r="H50" t="s">
        <v>2318</v>
      </c>
      <c r="I50" t="s">
        <v>507</v>
      </c>
    </row>
    <row r="51" spans="1:9" x14ac:dyDescent="0.25">
      <c r="A51" s="62" t="e">
        <f>VLOOKUP(B51, names!A$3:B$2402, 2,)</f>
        <v>#N/A</v>
      </c>
      <c r="B51" t="s">
        <v>514</v>
      </c>
      <c r="C51" s="62" t="str">
        <f t="shared" si="0"/>
        <v>50 Glenmaura National Blvd.,  Ste. 201</v>
      </c>
      <c r="D51" t="s">
        <v>515</v>
      </c>
      <c r="E51" s="62" t="str">
        <f t="shared" si="1"/>
        <v>Moosic</v>
      </c>
      <c r="F51" t="s">
        <v>2061</v>
      </c>
      <c r="G51" t="s">
        <v>2298</v>
      </c>
      <c r="H51">
        <v>18507</v>
      </c>
      <c r="I51" t="s">
        <v>516</v>
      </c>
    </row>
    <row r="52" spans="1:9" x14ac:dyDescent="0.25">
      <c r="A52" s="62" t="e">
        <f>VLOOKUP(B52, names!A$3:B$2402, 2,)</f>
        <v>#N/A</v>
      </c>
      <c r="B52" t="s">
        <v>517</v>
      </c>
      <c r="C52" s="62" t="str">
        <f t="shared" si="0"/>
        <v>1185 Avenue Of The Americas, 16Th Floor</v>
      </c>
      <c r="D52" t="s">
        <v>518</v>
      </c>
      <c r="E52" s="62" t="str">
        <f t="shared" si="1"/>
        <v>New York</v>
      </c>
      <c r="F52" t="s">
        <v>2037</v>
      </c>
      <c r="G52" t="s">
        <v>2291</v>
      </c>
      <c r="H52">
        <v>10036</v>
      </c>
      <c r="I52" t="s">
        <v>519</v>
      </c>
    </row>
    <row r="53" spans="1:9" x14ac:dyDescent="0.25">
      <c r="A53" s="62" t="e">
        <f>VLOOKUP(B53, names!A$3:B$2402, 2,)</f>
        <v>#N/A</v>
      </c>
      <c r="B53" t="s">
        <v>520</v>
      </c>
      <c r="C53" s="62" t="str">
        <f t="shared" si="0"/>
        <v>500 Morse Street, Ne</v>
      </c>
      <c r="D53" t="s">
        <v>521</v>
      </c>
      <c r="E53" s="62" t="str">
        <f t="shared" si="1"/>
        <v>Washington</v>
      </c>
      <c r="F53" t="s">
        <v>2062</v>
      </c>
      <c r="G53" t="s">
        <v>2319</v>
      </c>
      <c r="H53" t="s">
        <v>2320</v>
      </c>
      <c r="I53" t="s">
        <v>522</v>
      </c>
    </row>
    <row r="54" spans="1:9" x14ac:dyDescent="0.25">
      <c r="A54" s="62" t="e">
        <f>VLOOKUP(B54, names!A$3:B$2402, 2,)</f>
        <v>#N/A</v>
      </c>
      <c r="B54" t="s">
        <v>523</v>
      </c>
      <c r="C54" s="62" t="str">
        <f t="shared" si="0"/>
        <v>One State Street Plaza</v>
      </c>
      <c r="D54" t="s">
        <v>524</v>
      </c>
      <c r="E54" s="62" t="str">
        <f t="shared" si="1"/>
        <v>New York</v>
      </c>
      <c r="F54" t="s">
        <v>2037</v>
      </c>
      <c r="G54" t="s">
        <v>2291</v>
      </c>
      <c r="H54">
        <v>10004</v>
      </c>
      <c r="I54" t="s">
        <v>525</v>
      </c>
    </row>
    <row r="55" spans="1:9" x14ac:dyDescent="0.25">
      <c r="A55" s="62" t="e">
        <f>VLOOKUP(B55, names!A$3:B$2402, 2,)</f>
        <v>#N/A</v>
      </c>
      <c r="B55" t="s">
        <v>526</v>
      </c>
      <c r="C55" s="62" t="str">
        <f t="shared" si="0"/>
        <v>One West Nationwide Blvd.,  3-04-101</v>
      </c>
      <c r="D55" t="s">
        <v>527</v>
      </c>
      <c r="E55" s="62" t="str">
        <f t="shared" si="1"/>
        <v>Columbus</v>
      </c>
      <c r="F55" t="s">
        <v>2058</v>
      </c>
      <c r="G55" t="s">
        <v>2314</v>
      </c>
      <c r="H55" t="s">
        <v>2315</v>
      </c>
      <c r="I55" t="s">
        <v>494</v>
      </c>
    </row>
    <row r="56" spans="1:9" x14ac:dyDescent="0.25">
      <c r="A56" s="62" t="str">
        <f>VLOOKUP(B56, names!A$3:B$2402, 2,)</f>
        <v>American Agri-Business Insurance Co.</v>
      </c>
      <c r="B56" t="s">
        <v>187</v>
      </c>
      <c r="C56" s="62" t="str">
        <f t="shared" si="0"/>
        <v>7101 82Nd Street</v>
      </c>
      <c r="D56" t="s">
        <v>528</v>
      </c>
      <c r="E56" s="62" t="str">
        <f t="shared" si="1"/>
        <v>Lubbock</v>
      </c>
      <c r="F56" t="s">
        <v>2063</v>
      </c>
      <c r="G56" t="s">
        <v>2299</v>
      </c>
      <c r="H56">
        <v>79424</v>
      </c>
      <c r="I56" t="s">
        <v>529</v>
      </c>
    </row>
    <row r="57" spans="1:9" x14ac:dyDescent="0.25">
      <c r="A57" s="62" t="e">
        <f>VLOOKUP(B57, names!A$3:B$2402, 2,)</f>
        <v>#N/A</v>
      </c>
      <c r="B57" t="s">
        <v>530</v>
      </c>
      <c r="C57" s="62" t="str">
        <f t="shared" si="0"/>
        <v>1501 E. Woodfield Road, Suite 300W</v>
      </c>
      <c r="D57" t="s">
        <v>531</v>
      </c>
      <c r="E57" s="62" t="str">
        <f t="shared" si="1"/>
        <v>Schaumburg</v>
      </c>
      <c r="F57" t="s">
        <v>2064</v>
      </c>
      <c r="G57" t="s">
        <v>2306</v>
      </c>
      <c r="H57">
        <v>60173</v>
      </c>
      <c r="I57" t="s">
        <v>532</v>
      </c>
    </row>
    <row r="58" spans="1:9" x14ac:dyDescent="0.25">
      <c r="A58" s="62" t="str">
        <f>VLOOKUP(B58, names!A$3:B$2402, 2,)</f>
        <v>American Alternative Insurance Corp.</v>
      </c>
      <c r="B58" t="s">
        <v>177</v>
      </c>
      <c r="C58" s="62" t="str">
        <f t="shared" si="0"/>
        <v>555 College Road East - P.O. Box 5241</v>
      </c>
      <c r="D58" t="s">
        <v>533</v>
      </c>
      <c r="E58" s="62" t="str">
        <f t="shared" si="1"/>
        <v>Princeton</v>
      </c>
      <c r="F58" t="s">
        <v>2065</v>
      </c>
      <c r="G58" t="s">
        <v>2312</v>
      </c>
      <c r="H58">
        <v>8543</v>
      </c>
      <c r="I58" t="s">
        <v>534</v>
      </c>
    </row>
    <row r="59" spans="1:9" x14ac:dyDescent="0.25">
      <c r="A59" s="62" t="str">
        <f>VLOOKUP(B59, names!A$3:B$2402, 2,)</f>
        <v>American Automobile Insurance Co.</v>
      </c>
      <c r="B59" t="s">
        <v>113</v>
      </c>
      <c r="C59" s="62" t="str">
        <f t="shared" si="0"/>
        <v>225 W. Washington Street, Suite 1800</v>
      </c>
      <c r="D59" t="s">
        <v>465</v>
      </c>
      <c r="E59" s="62" t="str">
        <f t="shared" si="1"/>
        <v>Chicago</v>
      </c>
      <c r="F59" t="s">
        <v>2052</v>
      </c>
      <c r="G59" t="s">
        <v>2306</v>
      </c>
      <c r="H59" t="s">
        <v>2307</v>
      </c>
      <c r="I59" t="s">
        <v>488</v>
      </c>
    </row>
    <row r="60" spans="1:9" x14ac:dyDescent="0.25">
      <c r="A60" s="62" t="str">
        <f>VLOOKUP(B60, names!A$3:B$2402, 2,)</f>
        <v>American Bankers Insurance Co. Of Florida</v>
      </c>
      <c r="B60" t="s">
        <v>42</v>
      </c>
      <c r="C60" s="62" t="str">
        <f t="shared" si="0"/>
        <v>11222 Quail Roost Drive</v>
      </c>
      <c r="D60" t="s">
        <v>535</v>
      </c>
      <c r="E60" s="62" t="str">
        <f t="shared" si="1"/>
        <v>Miami</v>
      </c>
      <c r="F60" t="s">
        <v>2066</v>
      </c>
      <c r="G60" t="s">
        <v>2297</v>
      </c>
      <c r="H60" t="s">
        <v>2321</v>
      </c>
      <c r="I60" t="s">
        <v>536</v>
      </c>
    </row>
    <row r="61" spans="1:9" x14ac:dyDescent="0.25">
      <c r="A61" s="62" t="e">
        <f>VLOOKUP(B61, names!A$3:B$2402, 2,)</f>
        <v>#N/A</v>
      </c>
      <c r="B61" t="s">
        <v>537</v>
      </c>
      <c r="C61" s="62" t="str">
        <f t="shared" si="0"/>
        <v>P.O. Box 723099</v>
      </c>
      <c r="D61" t="s">
        <v>538</v>
      </c>
      <c r="E61" s="62" t="str">
        <f t="shared" si="1"/>
        <v>Atlanta</v>
      </c>
      <c r="F61" t="s">
        <v>2039</v>
      </c>
      <c r="G61" t="s">
        <v>2294</v>
      </c>
      <c r="H61" t="s">
        <v>2322</v>
      </c>
      <c r="I61" t="s">
        <v>539</v>
      </c>
    </row>
    <row r="62" spans="1:9" x14ac:dyDescent="0.25">
      <c r="A62" s="62" t="str">
        <f>VLOOKUP(B62, names!A$3:B$2402, 2,)</f>
        <v>American Capital Assurance Corp</v>
      </c>
      <c r="B62" t="s">
        <v>117</v>
      </c>
      <c r="C62" s="62" t="str">
        <f t="shared" ref="C62:C125" si="2">PROPER(LEFT(D62, LEN(D62)-1))</f>
        <v>1 Asi Way N</v>
      </c>
      <c r="D62" t="s">
        <v>540</v>
      </c>
      <c r="E62" s="62" t="str">
        <f t="shared" ref="E62:E125" si="3">PROPER(F62)</f>
        <v>St. Petersburg</v>
      </c>
      <c r="F62" t="s">
        <v>2067</v>
      </c>
      <c r="G62" t="s">
        <v>2297</v>
      </c>
      <c r="H62">
        <v>33702</v>
      </c>
      <c r="I62" t="s">
        <v>541</v>
      </c>
    </row>
    <row r="63" spans="1:9" x14ac:dyDescent="0.25">
      <c r="A63" s="62" t="str">
        <f>VLOOKUP(B63, names!A$3:B$2402, 2,)</f>
        <v>American Casualty Co. Of Reading, Pennsylvania</v>
      </c>
      <c r="B63" t="s">
        <v>178</v>
      </c>
      <c r="C63" s="62" t="str">
        <f t="shared" si="2"/>
        <v>333 S. Wabash Ave</v>
      </c>
      <c r="D63" t="s">
        <v>542</v>
      </c>
      <c r="E63" s="62" t="str">
        <f t="shared" si="3"/>
        <v>Chicago</v>
      </c>
      <c r="F63" t="s">
        <v>2052</v>
      </c>
      <c r="G63" t="s">
        <v>2306</v>
      </c>
      <c r="H63">
        <v>60604</v>
      </c>
      <c r="I63" t="s">
        <v>543</v>
      </c>
    </row>
    <row r="64" spans="1:9" x14ac:dyDescent="0.25">
      <c r="A64" s="62" t="str">
        <f>VLOOKUP(B64, names!A$3:B$2402, 2,)</f>
        <v>American Coastal Insurance Co.</v>
      </c>
      <c r="B64" t="s">
        <v>108</v>
      </c>
      <c r="C64" s="62" t="str">
        <f t="shared" si="2"/>
        <v>1300 Sawgrass Corporate Parkway Suite 144</v>
      </c>
      <c r="D64" t="s">
        <v>544</v>
      </c>
      <c r="E64" s="62" t="str">
        <f t="shared" si="3"/>
        <v>Sunrise</v>
      </c>
      <c r="F64" t="s">
        <v>2068</v>
      </c>
      <c r="G64" t="s">
        <v>2297</v>
      </c>
      <c r="H64">
        <v>33323</v>
      </c>
      <c r="I64" t="s">
        <v>545</v>
      </c>
    </row>
    <row r="65" spans="1:9" x14ac:dyDescent="0.25">
      <c r="A65" s="62" t="str">
        <f>VLOOKUP(B65, names!A$3:B$2402, 2,)</f>
        <v>American Colonial Insurance Co.</v>
      </c>
      <c r="B65" t="s">
        <v>109</v>
      </c>
      <c r="C65" s="62" t="str">
        <f t="shared" si="2"/>
        <v>260 Wekiva Springs Road; Suite 2060</v>
      </c>
      <c r="D65" t="s">
        <v>546</v>
      </c>
      <c r="E65" s="62" t="str">
        <f t="shared" si="3"/>
        <v>Longwood</v>
      </c>
      <c r="F65" t="s">
        <v>2069</v>
      </c>
      <c r="G65" t="s">
        <v>2297</v>
      </c>
      <c r="H65">
        <v>32779</v>
      </c>
      <c r="I65" t="s">
        <v>547</v>
      </c>
    </row>
    <row r="66" spans="1:9" x14ac:dyDescent="0.25">
      <c r="A66" s="62" t="e">
        <f>VLOOKUP(B66, names!A$3:B$2402, 2,)</f>
        <v>#N/A</v>
      </c>
      <c r="B66" t="s">
        <v>548</v>
      </c>
      <c r="C66" s="62" t="str">
        <f t="shared" si="2"/>
        <v>3590 Twin Creeks Dr</v>
      </c>
      <c r="D66" t="s">
        <v>549</v>
      </c>
      <c r="E66" s="62" t="str">
        <f t="shared" si="3"/>
        <v>Columbus</v>
      </c>
      <c r="F66" t="s">
        <v>2058</v>
      </c>
      <c r="G66" t="s">
        <v>2314</v>
      </c>
      <c r="H66" t="s">
        <v>2323</v>
      </c>
      <c r="I66" t="s">
        <v>550</v>
      </c>
    </row>
    <row r="67" spans="1:9" x14ac:dyDescent="0.25">
      <c r="A67" s="62" t="e">
        <f>VLOOKUP(B67, names!A$3:B$2402, 2,)</f>
        <v>#N/A</v>
      </c>
      <c r="B67" t="s">
        <v>551</v>
      </c>
      <c r="C67" s="62" t="str">
        <f t="shared" si="2"/>
        <v>518 East Broad Street</v>
      </c>
      <c r="D67" t="s">
        <v>552</v>
      </c>
      <c r="E67" s="62" t="str">
        <f t="shared" si="3"/>
        <v>Columbus</v>
      </c>
      <c r="F67" t="s">
        <v>2058</v>
      </c>
      <c r="G67" t="s">
        <v>2314</v>
      </c>
      <c r="H67">
        <v>43215</v>
      </c>
      <c r="I67" t="s">
        <v>553</v>
      </c>
    </row>
    <row r="68" spans="1:9" x14ac:dyDescent="0.25">
      <c r="A68" s="62" t="e">
        <f>VLOOKUP(B68, names!A$3:B$2402, 2,)</f>
        <v>#N/A</v>
      </c>
      <c r="B68" t="s">
        <v>554</v>
      </c>
      <c r="C68" s="62" t="str">
        <f t="shared" si="2"/>
        <v>601 South Figueroa Street, 16Th Floor</v>
      </c>
      <c r="D68" t="s">
        <v>555</v>
      </c>
      <c r="E68" s="62" t="str">
        <f t="shared" si="3"/>
        <v>Los Angeles</v>
      </c>
      <c r="F68" t="s">
        <v>2070</v>
      </c>
      <c r="G68" t="s">
        <v>2324</v>
      </c>
      <c r="H68">
        <v>90017</v>
      </c>
      <c r="I68" t="s">
        <v>556</v>
      </c>
    </row>
    <row r="69" spans="1:9" x14ac:dyDescent="0.25">
      <c r="A69" s="62" t="str">
        <f>VLOOKUP(B69, names!A$3:B$2402, 2,)</f>
        <v>American Economy Insurance Co.</v>
      </c>
      <c r="B69" t="s">
        <v>188</v>
      </c>
      <c r="C69" s="62" t="str">
        <f t="shared" si="2"/>
        <v>1001 Fourth Avenue, Safeco Plaza</v>
      </c>
      <c r="D69" t="s">
        <v>557</v>
      </c>
      <c r="E69" s="62" t="str">
        <f t="shared" si="3"/>
        <v>Seattle</v>
      </c>
      <c r="F69" t="s">
        <v>2071</v>
      </c>
      <c r="G69" t="s">
        <v>2325</v>
      </c>
      <c r="H69">
        <v>98154</v>
      </c>
      <c r="I69" t="s">
        <v>558</v>
      </c>
    </row>
    <row r="70" spans="1:9" x14ac:dyDescent="0.25">
      <c r="A70" s="62" t="e">
        <f>VLOOKUP(B70, names!A$3:B$2402, 2,)</f>
        <v>#N/A</v>
      </c>
      <c r="B70" t="s">
        <v>559</v>
      </c>
      <c r="C70" s="62" t="str">
        <f t="shared" si="2"/>
        <v>301 East Fourth Street</v>
      </c>
      <c r="D70" t="s">
        <v>560</v>
      </c>
      <c r="E70" s="62" t="str">
        <f t="shared" si="3"/>
        <v>Cincinnati</v>
      </c>
      <c r="F70" t="s">
        <v>2072</v>
      </c>
      <c r="G70" t="s">
        <v>2314</v>
      </c>
      <c r="H70">
        <v>45202</v>
      </c>
      <c r="I70" t="s">
        <v>561</v>
      </c>
    </row>
    <row r="71" spans="1:9" x14ac:dyDescent="0.25">
      <c r="A71" s="62" t="e">
        <f>VLOOKUP(B71, names!A$3:B$2402, 2,)</f>
        <v>#N/A</v>
      </c>
      <c r="B71" t="s">
        <v>562</v>
      </c>
      <c r="C71" s="62" t="str">
        <f t="shared" si="2"/>
        <v>One Tower Square, Ms08A</v>
      </c>
      <c r="D71" t="s">
        <v>563</v>
      </c>
      <c r="E71" s="62" t="str">
        <f t="shared" si="3"/>
        <v>Hartford</v>
      </c>
      <c r="F71" t="s">
        <v>2049</v>
      </c>
      <c r="G71" t="s">
        <v>2300</v>
      </c>
      <c r="H71">
        <v>6183</v>
      </c>
      <c r="I71" t="s">
        <v>564</v>
      </c>
    </row>
    <row r="72" spans="1:9" x14ac:dyDescent="0.25">
      <c r="A72" s="62" t="e">
        <f>VLOOKUP(B72, names!A$3:B$2402, 2,)</f>
        <v>#N/A</v>
      </c>
      <c r="B72" t="s">
        <v>565</v>
      </c>
      <c r="C72" s="62" t="str">
        <f t="shared" si="2"/>
        <v>7000 Midland Blvd.</v>
      </c>
      <c r="D72" t="s">
        <v>566</v>
      </c>
      <c r="E72" s="62" t="str">
        <f t="shared" si="3"/>
        <v>Amelia</v>
      </c>
      <c r="F72" t="s">
        <v>2073</v>
      </c>
      <c r="G72" t="s">
        <v>2314</v>
      </c>
      <c r="H72" t="s">
        <v>2326</v>
      </c>
      <c r="I72" t="s">
        <v>567</v>
      </c>
    </row>
    <row r="73" spans="1:9" x14ac:dyDescent="0.25">
      <c r="A73" s="62" t="e">
        <f>VLOOKUP(B73, names!A$3:B$2402, 2,)</f>
        <v>#N/A</v>
      </c>
      <c r="B73" t="s">
        <v>401</v>
      </c>
      <c r="C73" s="62" t="str">
        <f t="shared" si="2"/>
        <v>175 Berkeley Street</v>
      </c>
      <c r="D73" t="s">
        <v>568</v>
      </c>
      <c r="E73" s="62" t="str">
        <f t="shared" si="3"/>
        <v>Boston</v>
      </c>
      <c r="F73" t="s">
        <v>2074</v>
      </c>
      <c r="G73" t="s">
        <v>2316</v>
      </c>
      <c r="H73">
        <v>2116</v>
      </c>
      <c r="I73" t="s">
        <v>558</v>
      </c>
    </row>
    <row r="74" spans="1:9" x14ac:dyDescent="0.25">
      <c r="A74" s="62" t="e">
        <f>VLOOKUP(B74, names!A$3:B$2402, 2,)</f>
        <v>#N/A</v>
      </c>
      <c r="B74" t="s">
        <v>569</v>
      </c>
      <c r="C74" s="62" t="str">
        <f t="shared" si="2"/>
        <v>1400 American Lane</v>
      </c>
      <c r="D74" t="s">
        <v>570</v>
      </c>
      <c r="E74" s="62" t="str">
        <f t="shared" si="3"/>
        <v>Schaumburg</v>
      </c>
      <c r="F74" t="s">
        <v>2064</v>
      </c>
      <c r="G74" t="s">
        <v>2306</v>
      </c>
      <c r="H74" t="s">
        <v>2327</v>
      </c>
      <c r="I74" t="s">
        <v>571</v>
      </c>
    </row>
    <row r="75" spans="1:9" x14ac:dyDescent="0.25">
      <c r="A75" s="62" t="e">
        <f>VLOOKUP(B75, names!A$3:B$2402, 2,)</f>
        <v>#N/A</v>
      </c>
      <c r="B75" t="s">
        <v>572</v>
      </c>
      <c r="C75" s="62" t="str">
        <f t="shared" si="2"/>
        <v>777 Main Street Suite 1000</v>
      </c>
      <c r="D75" t="s">
        <v>573</v>
      </c>
      <c r="E75" s="62" t="str">
        <f t="shared" si="3"/>
        <v>Fort Worth</v>
      </c>
      <c r="F75" t="s">
        <v>2075</v>
      </c>
      <c r="G75" t="s">
        <v>2299</v>
      </c>
      <c r="H75">
        <v>76102</v>
      </c>
      <c r="I75" t="s">
        <v>574</v>
      </c>
    </row>
    <row r="76" spans="1:9" x14ac:dyDescent="0.25">
      <c r="A76" s="62" t="e">
        <f>VLOOKUP(B76, names!A$3:B$2402, 2,)</f>
        <v>#N/A</v>
      </c>
      <c r="B76" t="s">
        <v>575</v>
      </c>
      <c r="C76" s="62" t="str">
        <f t="shared" si="2"/>
        <v>185 Greenwood Road</v>
      </c>
      <c r="D76" t="s">
        <v>576</v>
      </c>
      <c r="E76" s="62" t="str">
        <f t="shared" si="3"/>
        <v>Napa</v>
      </c>
      <c r="F76" t="s">
        <v>2076</v>
      </c>
      <c r="G76" t="s">
        <v>2324</v>
      </c>
      <c r="H76">
        <v>94558</v>
      </c>
      <c r="I76" t="s">
        <v>577</v>
      </c>
    </row>
    <row r="77" spans="1:9" x14ac:dyDescent="0.25">
      <c r="A77" s="62" t="str">
        <f>VLOOKUP(B77, names!A$3:B$2402, 2,)</f>
        <v>American Home Assurance Co.</v>
      </c>
      <c r="B77" t="s">
        <v>128</v>
      </c>
      <c r="C77" s="62" t="str">
        <f t="shared" si="2"/>
        <v>175 Water Street, 18Th Floor</v>
      </c>
      <c r="D77" t="s">
        <v>473</v>
      </c>
      <c r="E77" s="62" t="str">
        <f t="shared" si="3"/>
        <v>New York</v>
      </c>
      <c r="F77" t="s">
        <v>2037</v>
      </c>
      <c r="G77" t="s">
        <v>2291</v>
      </c>
      <c r="H77">
        <v>10038</v>
      </c>
      <c r="I77" t="s">
        <v>474</v>
      </c>
    </row>
    <row r="78" spans="1:9" x14ac:dyDescent="0.25">
      <c r="A78" s="62" t="e">
        <f>VLOOKUP(B78, names!A$3:B$2402, 2,)</f>
        <v>#N/A</v>
      </c>
      <c r="B78" t="s">
        <v>578</v>
      </c>
      <c r="C78" s="62" t="str">
        <f t="shared" si="2"/>
        <v>1400 Union Meeting Rd., Suite 250</v>
      </c>
      <c r="D78" t="s">
        <v>579</v>
      </c>
      <c r="E78" s="62" t="str">
        <f t="shared" si="3"/>
        <v>Blue Bell</v>
      </c>
      <c r="F78" t="s">
        <v>2077</v>
      </c>
      <c r="G78" t="s">
        <v>2298</v>
      </c>
      <c r="H78">
        <v>19422</v>
      </c>
      <c r="I78" t="s">
        <v>580</v>
      </c>
    </row>
    <row r="79" spans="1:9" x14ac:dyDescent="0.25">
      <c r="A79" s="62" t="str">
        <f>VLOOKUP(B79, names!A$3:B$2402, 2,)</f>
        <v>American Insurance Co. (The)</v>
      </c>
      <c r="B79" t="s">
        <v>197</v>
      </c>
      <c r="C79" s="62" t="str">
        <f t="shared" si="2"/>
        <v>225 W. Washington Street, Suite 1800</v>
      </c>
      <c r="D79" t="s">
        <v>465</v>
      </c>
      <c r="E79" s="62" t="str">
        <f t="shared" si="3"/>
        <v>Chicago</v>
      </c>
      <c r="F79" t="s">
        <v>2052</v>
      </c>
      <c r="G79" t="s">
        <v>2306</v>
      </c>
      <c r="H79" t="s">
        <v>2307</v>
      </c>
      <c r="I79" t="s">
        <v>488</v>
      </c>
    </row>
    <row r="80" spans="1:9" x14ac:dyDescent="0.25">
      <c r="A80" s="62" t="str">
        <f>VLOOKUP(B80, names!A$3:B$2402, 2,)</f>
        <v>American Integrity Insurance Co. Of Florida</v>
      </c>
      <c r="B80" t="s">
        <v>38</v>
      </c>
      <c r="C80" s="62" t="str">
        <f t="shared" si="2"/>
        <v>5426 Bay Center Drive, Suite 650</v>
      </c>
      <c r="D80" t="s">
        <v>581</v>
      </c>
      <c r="E80" s="62" t="str">
        <f t="shared" si="3"/>
        <v>Tampa</v>
      </c>
      <c r="F80" t="s">
        <v>2078</v>
      </c>
      <c r="G80" t="s">
        <v>2297</v>
      </c>
      <c r="H80">
        <v>33609</v>
      </c>
      <c r="I80" t="s">
        <v>582</v>
      </c>
    </row>
    <row r="81" spans="1:9" x14ac:dyDescent="0.25">
      <c r="A81" s="62" t="e">
        <f>VLOOKUP(B81, names!A$3:B$2402, 2,)</f>
        <v>#N/A</v>
      </c>
      <c r="B81" t="s">
        <v>583</v>
      </c>
      <c r="C81" s="62" t="str">
        <f t="shared" si="2"/>
        <v>2301 Highway 190 West</v>
      </c>
      <c r="D81" t="s">
        <v>584</v>
      </c>
      <c r="E81" s="62" t="str">
        <f t="shared" si="3"/>
        <v>Deridder</v>
      </c>
      <c r="F81" t="s">
        <v>2079</v>
      </c>
      <c r="G81" t="s">
        <v>2328</v>
      </c>
      <c r="H81" t="s">
        <v>2329</v>
      </c>
      <c r="I81" t="s">
        <v>585</v>
      </c>
    </row>
    <row r="82" spans="1:9" x14ac:dyDescent="0.25">
      <c r="A82" s="62" t="e">
        <f>VLOOKUP(B82, names!A$3:B$2402, 2,)</f>
        <v>#N/A</v>
      </c>
      <c r="B82" t="s">
        <v>586</v>
      </c>
      <c r="C82" s="62" t="str">
        <f t="shared" si="2"/>
        <v>7301 Northwest Expressway</v>
      </c>
      <c r="D82" t="s">
        <v>587</v>
      </c>
      <c r="E82" s="62" t="str">
        <f t="shared" si="3"/>
        <v>Oklahoma City</v>
      </c>
      <c r="F82" t="s">
        <v>2080</v>
      </c>
      <c r="G82" t="s">
        <v>2330</v>
      </c>
      <c r="H82">
        <v>73132</v>
      </c>
      <c r="I82" t="s">
        <v>588</v>
      </c>
    </row>
    <row r="83" spans="1:9" x14ac:dyDescent="0.25">
      <c r="A83" s="62" t="e">
        <f>VLOOKUP(B83, names!A$3:B$2402, 2,)</f>
        <v>#N/A</v>
      </c>
      <c r="B83" t="s">
        <v>589</v>
      </c>
      <c r="C83" s="62" t="str">
        <f t="shared" si="2"/>
        <v>7000 Midland Blvd.</v>
      </c>
      <c r="D83" t="s">
        <v>566</v>
      </c>
      <c r="E83" s="62" t="str">
        <f t="shared" si="3"/>
        <v>Amelia</v>
      </c>
      <c r="F83" t="s">
        <v>2073</v>
      </c>
      <c r="G83" t="s">
        <v>2314</v>
      </c>
      <c r="H83" t="s">
        <v>2326</v>
      </c>
      <c r="I83" t="s">
        <v>567</v>
      </c>
    </row>
    <row r="84" spans="1:9" x14ac:dyDescent="0.25">
      <c r="A84" s="62" t="str">
        <f>VLOOKUP(B84, names!A$3:B$2402, 2,)</f>
        <v>American Modern Insurance Co. Of Florida</v>
      </c>
      <c r="B84" t="s">
        <v>66</v>
      </c>
      <c r="C84" s="62" t="str">
        <f t="shared" si="2"/>
        <v>7000 Midland Blvd</v>
      </c>
      <c r="D84" t="s">
        <v>590</v>
      </c>
      <c r="E84" s="62" t="str">
        <f t="shared" si="3"/>
        <v>Amelia</v>
      </c>
      <c r="F84" t="s">
        <v>2073</v>
      </c>
      <c r="G84" t="s">
        <v>2314</v>
      </c>
      <c r="H84" t="s">
        <v>2326</v>
      </c>
      <c r="I84" t="s">
        <v>567</v>
      </c>
    </row>
    <row r="85" spans="1:9" x14ac:dyDescent="0.25">
      <c r="A85" s="62" t="e">
        <f>VLOOKUP(B85, names!A$3:B$2402, 2,)</f>
        <v>#N/A</v>
      </c>
      <c r="B85" t="s">
        <v>591</v>
      </c>
      <c r="C85" s="62" t="str">
        <f t="shared" si="2"/>
        <v>7000 Midland Blvd.</v>
      </c>
      <c r="D85" t="s">
        <v>566</v>
      </c>
      <c r="E85" s="62" t="str">
        <f t="shared" si="3"/>
        <v>Amelia</v>
      </c>
      <c r="F85" t="s">
        <v>2073</v>
      </c>
      <c r="G85" t="s">
        <v>2314</v>
      </c>
      <c r="H85" t="s">
        <v>2326</v>
      </c>
      <c r="I85" t="s">
        <v>567</v>
      </c>
    </row>
    <row r="86" spans="1:9" x14ac:dyDescent="0.25">
      <c r="A86" s="62" t="e">
        <f>VLOOKUP(B86, names!A$3:B$2402, 2,)</f>
        <v>#N/A</v>
      </c>
      <c r="B86" t="s">
        <v>592</v>
      </c>
      <c r="C86" s="62" t="str">
        <f t="shared" si="2"/>
        <v>American National Center, 1949 East Sunshine</v>
      </c>
      <c r="D86" t="s">
        <v>593</v>
      </c>
      <c r="E86" s="62" t="str">
        <f t="shared" si="3"/>
        <v>Springfield</v>
      </c>
      <c r="F86" t="s">
        <v>2081</v>
      </c>
      <c r="G86" t="s">
        <v>2331</v>
      </c>
      <c r="H86" t="s">
        <v>2332</v>
      </c>
      <c r="I86" t="s">
        <v>594</v>
      </c>
    </row>
    <row r="87" spans="1:9" x14ac:dyDescent="0.25">
      <c r="A87" s="62" t="e">
        <f>VLOOKUP(B87, names!A$3:B$2402, 2,)</f>
        <v>#N/A</v>
      </c>
      <c r="B87" t="s">
        <v>595</v>
      </c>
      <c r="C87" s="62" t="str">
        <f t="shared" si="2"/>
        <v>American National Center, 1949 East Sunshine</v>
      </c>
      <c r="D87" t="s">
        <v>593</v>
      </c>
      <c r="E87" s="62" t="str">
        <f t="shared" si="3"/>
        <v>Springfield</v>
      </c>
      <c r="F87" t="s">
        <v>2081</v>
      </c>
      <c r="G87" t="s">
        <v>2331</v>
      </c>
      <c r="H87" t="s">
        <v>2332</v>
      </c>
      <c r="I87" t="s">
        <v>594</v>
      </c>
    </row>
    <row r="88" spans="1:9" x14ac:dyDescent="0.25">
      <c r="A88" s="62">
        <f>VLOOKUP(B88, names!A$3:B$2402, 2,)</f>
        <v>0</v>
      </c>
      <c r="B88" t="s">
        <v>596</v>
      </c>
      <c r="C88" s="62" t="str">
        <f t="shared" si="2"/>
        <v>907 Nw Ballard Way</v>
      </c>
      <c r="D88" t="s">
        <v>597</v>
      </c>
      <c r="E88" s="62" t="str">
        <f t="shared" si="3"/>
        <v>Seattle</v>
      </c>
      <c r="F88" t="s">
        <v>2071</v>
      </c>
      <c r="G88" t="s">
        <v>2325</v>
      </c>
      <c r="H88" t="s">
        <v>2333</v>
      </c>
      <c r="I88" t="s">
        <v>598</v>
      </c>
    </row>
    <row r="89" spans="1:9" x14ac:dyDescent="0.25">
      <c r="A89" s="62" t="str">
        <f>VLOOKUP(B89, names!A$3:B$2402, 2,)</f>
        <v>American Platinum Property And Casualty Insurance Co.</v>
      </c>
      <c r="B89" t="s">
        <v>132</v>
      </c>
      <c r="C89" s="62" t="str">
        <f t="shared" si="2"/>
        <v>1110 West Commercial Boulevard</v>
      </c>
      <c r="D89" t="s">
        <v>599</v>
      </c>
      <c r="E89" s="62" t="str">
        <f t="shared" si="3"/>
        <v>Fort Lauderdale</v>
      </c>
      <c r="F89" t="s">
        <v>2082</v>
      </c>
      <c r="G89" t="s">
        <v>2297</v>
      </c>
      <c r="H89">
        <v>33309</v>
      </c>
      <c r="I89" t="s">
        <v>600</v>
      </c>
    </row>
    <row r="90" spans="1:9" x14ac:dyDescent="0.25">
      <c r="A90" s="62">
        <f>VLOOKUP(B90, names!A$3:B$2402, 2,)</f>
        <v>0</v>
      </c>
      <c r="B90" t="s">
        <v>601</v>
      </c>
      <c r="C90" s="62" t="str">
        <f t="shared" si="2"/>
        <v>36 Corbett Way</v>
      </c>
      <c r="D90" t="s">
        <v>602</v>
      </c>
      <c r="E90" s="62" t="str">
        <f t="shared" si="3"/>
        <v>Eatontown</v>
      </c>
      <c r="F90" t="s">
        <v>2083</v>
      </c>
      <c r="G90" t="s">
        <v>2312</v>
      </c>
      <c r="H90">
        <v>7724</v>
      </c>
      <c r="I90" t="s">
        <v>603</v>
      </c>
    </row>
    <row r="91" spans="1:9" x14ac:dyDescent="0.25">
      <c r="A91" s="62" t="str">
        <f>VLOOKUP(B91, names!A$3:B$2402, 2,)</f>
        <v>American Reliable Insurance Co.</v>
      </c>
      <c r="B91" t="s">
        <v>102</v>
      </c>
      <c r="C91" s="62" t="str">
        <f t="shared" si="2"/>
        <v>3 Bala Plaza East, Suite 300</v>
      </c>
      <c r="D91" t="s">
        <v>604</v>
      </c>
      <c r="E91" s="62" t="str">
        <f t="shared" si="3"/>
        <v>Bala Cynwyd</v>
      </c>
      <c r="F91" t="s">
        <v>2084</v>
      </c>
      <c r="G91" t="s">
        <v>2298</v>
      </c>
      <c r="H91" t="s">
        <v>2334</v>
      </c>
      <c r="I91" t="s">
        <v>605</v>
      </c>
    </row>
    <row r="92" spans="1:9" x14ac:dyDescent="0.25">
      <c r="A92" s="62" t="e">
        <f>VLOOKUP(B92, names!A$3:B$2402, 2,)</f>
        <v>#N/A</v>
      </c>
      <c r="B92" t="s">
        <v>606</v>
      </c>
      <c r="C92" s="62" t="str">
        <f t="shared" si="2"/>
        <v>One American Road, Md 7600</v>
      </c>
      <c r="D92" t="s">
        <v>607</v>
      </c>
      <c r="E92" s="62" t="str">
        <f t="shared" si="3"/>
        <v>Dearborn</v>
      </c>
      <c r="F92" t="s">
        <v>2085</v>
      </c>
      <c r="G92" t="s">
        <v>2295</v>
      </c>
      <c r="H92" t="s">
        <v>2335</v>
      </c>
      <c r="I92" t="s">
        <v>608</v>
      </c>
    </row>
    <row r="93" spans="1:9" x14ac:dyDescent="0.25">
      <c r="A93" s="62" t="e">
        <f>VLOOKUP(B93, names!A$3:B$2402, 2,)</f>
        <v>#N/A</v>
      </c>
      <c r="B93" t="s">
        <v>609</v>
      </c>
      <c r="C93" s="62" t="str">
        <f t="shared" si="2"/>
        <v>250 Commercial Street, Suite 5000</v>
      </c>
      <c r="D93" t="s">
        <v>610</v>
      </c>
      <c r="E93" s="62" t="str">
        <f t="shared" si="3"/>
        <v>Manchester</v>
      </c>
      <c r="F93" t="s">
        <v>2086</v>
      </c>
      <c r="G93" t="s">
        <v>2336</v>
      </c>
      <c r="H93">
        <v>3101</v>
      </c>
      <c r="I93" t="s">
        <v>611</v>
      </c>
    </row>
    <row r="94" spans="1:9" x14ac:dyDescent="0.25">
      <c r="A94" s="62" t="str">
        <f>VLOOKUP(B94, names!A$3:B$2402, 2,)</f>
        <v>American Security Insurance Co.</v>
      </c>
      <c r="B94" t="s">
        <v>172</v>
      </c>
      <c r="C94" s="62" t="str">
        <f t="shared" si="2"/>
        <v>11222 Quail Roost Drive</v>
      </c>
      <c r="D94" t="s">
        <v>535</v>
      </c>
      <c r="E94" s="62" t="str">
        <f t="shared" si="3"/>
        <v>Miami</v>
      </c>
      <c r="F94" t="s">
        <v>2066</v>
      </c>
      <c r="G94" t="s">
        <v>2297</v>
      </c>
      <c r="H94">
        <v>33157</v>
      </c>
      <c r="I94" t="s">
        <v>612</v>
      </c>
    </row>
    <row r="95" spans="1:9" x14ac:dyDescent="0.25">
      <c r="A95" s="62" t="e">
        <f>VLOOKUP(B95, names!A$3:B$2402, 2,)</f>
        <v>#N/A</v>
      </c>
      <c r="B95" t="s">
        <v>613</v>
      </c>
      <c r="C95" s="62" t="str">
        <f t="shared" si="2"/>
        <v>2407 Park Drive, Suite #200</v>
      </c>
      <c r="D95" t="s">
        <v>614</v>
      </c>
      <c r="E95" s="62" t="str">
        <f t="shared" si="3"/>
        <v>Harrisburg</v>
      </c>
      <c r="F95" t="s">
        <v>2048</v>
      </c>
      <c r="G95" t="s">
        <v>2298</v>
      </c>
      <c r="H95">
        <v>17110</v>
      </c>
      <c r="I95" t="s">
        <v>615</v>
      </c>
    </row>
    <row r="96" spans="1:9" x14ac:dyDescent="0.25">
      <c r="A96" s="62" t="e">
        <f>VLOOKUP(B96, names!A$3:B$2402, 2,)</f>
        <v>#N/A</v>
      </c>
      <c r="B96" t="s">
        <v>616</v>
      </c>
      <c r="C96" s="62" t="str">
        <f t="shared" si="2"/>
        <v>150 Northwest Point Blvd., 3Rd Floor</v>
      </c>
      <c r="D96" t="s">
        <v>617</v>
      </c>
      <c r="E96" s="62" t="str">
        <f t="shared" si="3"/>
        <v>Elk Grove Village</v>
      </c>
      <c r="F96" t="s">
        <v>2087</v>
      </c>
      <c r="G96" t="s">
        <v>2306</v>
      </c>
      <c r="H96">
        <v>60007</v>
      </c>
      <c r="I96" t="s">
        <v>618</v>
      </c>
    </row>
    <row r="97" spans="1:9" x14ac:dyDescent="0.25">
      <c r="A97" s="62" t="str">
        <f>VLOOKUP(B97, names!A$3:B$2402, 2,)</f>
        <v>American Southern Home Insurance Co.</v>
      </c>
      <c r="B97" t="s">
        <v>105</v>
      </c>
      <c r="C97" s="62" t="str">
        <f t="shared" si="2"/>
        <v>7000 Midland Blvd.</v>
      </c>
      <c r="D97" t="s">
        <v>566</v>
      </c>
      <c r="E97" s="62" t="str">
        <f t="shared" si="3"/>
        <v>Amelia</v>
      </c>
      <c r="F97" t="s">
        <v>2073</v>
      </c>
      <c r="G97" t="s">
        <v>2314</v>
      </c>
      <c r="H97" t="s">
        <v>2326</v>
      </c>
      <c r="I97" t="s">
        <v>567</v>
      </c>
    </row>
    <row r="98" spans="1:9" x14ac:dyDescent="0.25">
      <c r="A98" s="62" t="e">
        <f>VLOOKUP(B98, names!A$3:B$2402, 2,)</f>
        <v>#N/A</v>
      </c>
      <c r="B98" t="s">
        <v>619</v>
      </c>
      <c r="C98" s="62" t="str">
        <f t="shared" si="2"/>
        <v>3715 Northside Parkway</v>
      </c>
      <c r="D98" t="s">
        <v>620</v>
      </c>
      <c r="E98" s="62" t="str">
        <f t="shared" si="3"/>
        <v>Atlanta</v>
      </c>
      <c r="F98" t="s">
        <v>2039</v>
      </c>
      <c r="G98" t="s">
        <v>2294</v>
      </c>
      <c r="H98" t="s">
        <v>2337</v>
      </c>
      <c r="I98" t="s">
        <v>621</v>
      </c>
    </row>
    <row r="99" spans="1:9" x14ac:dyDescent="0.25">
      <c r="A99" s="62" t="str">
        <f>VLOOKUP(B99, names!A$3:B$2402, 2,)</f>
        <v>American States Insurance Co.</v>
      </c>
      <c r="B99" t="s">
        <v>155</v>
      </c>
      <c r="C99" s="62" t="str">
        <f t="shared" si="2"/>
        <v>175 Berkeley Street</v>
      </c>
      <c r="D99" t="s">
        <v>568</v>
      </c>
      <c r="E99" s="62" t="str">
        <f t="shared" si="3"/>
        <v>Boston</v>
      </c>
      <c r="F99" t="s">
        <v>2074</v>
      </c>
      <c r="G99" t="s">
        <v>2316</v>
      </c>
      <c r="H99">
        <v>2116</v>
      </c>
      <c r="I99" t="s">
        <v>558</v>
      </c>
    </row>
    <row r="100" spans="1:9" x14ac:dyDescent="0.25">
      <c r="A100" s="62" t="str">
        <f>VLOOKUP(B100, names!A$3:B$2402, 2,)</f>
        <v>American Strategic Insurance Corp.</v>
      </c>
      <c r="B100" t="s">
        <v>61</v>
      </c>
      <c r="C100" s="62" t="str">
        <f t="shared" si="2"/>
        <v>1 Asi Way</v>
      </c>
      <c r="D100" t="s">
        <v>622</v>
      </c>
      <c r="E100" s="62" t="str">
        <f t="shared" si="3"/>
        <v>St. Petersburg</v>
      </c>
      <c r="F100" t="s">
        <v>2067</v>
      </c>
      <c r="G100" t="s">
        <v>2297</v>
      </c>
      <c r="H100" t="s">
        <v>2338</v>
      </c>
      <c r="I100" t="s">
        <v>541</v>
      </c>
    </row>
    <row r="101" spans="1:9" x14ac:dyDescent="0.25">
      <c r="A101" s="62" t="e">
        <f>VLOOKUP(B101, names!A$3:B$2402, 2,)</f>
        <v>#N/A</v>
      </c>
      <c r="B101" t="s">
        <v>623</v>
      </c>
      <c r="C101" s="62" t="str">
        <f t="shared" si="2"/>
        <v>510 N. Valley Mills Drive, Suite 202</v>
      </c>
      <c r="D101" t="s">
        <v>624</v>
      </c>
      <c r="E101" s="62" t="str">
        <f t="shared" si="3"/>
        <v>Waco</v>
      </c>
      <c r="F101" t="s">
        <v>2088</v>
      </c>
      <c r="G101" t="s">
        <v>2299</v>
      </c>
      <c r="H101" t="s">
        <v>2339</v>
      </c>
      <c r="I101" t="s">
        <v>625</v>
      </c>
    </row>
    <row r="102" spans="1:9" x14ac:dyDescent="0.25">
      <c r="A102" s="62" t="e">
        <f>VLOOKUP(B102, names!A$3:B$2402, 2,)</f>
        <v>#N/A</v>
      </c>
      <c r="B102" t="s">
        <v>626</v>
      </c>
      <c r="C102" s="62" t="str">
        <f t="shared" si="2"/>
        <v>250 East 96Th Street, Suite 202</v>
      </c>
      <c r="D102" t="s">
        <v>627</v>
      </c>
      <c r="E102" s="62" t="str">
        <f t="shared" si="3"/>
        <v>Indianapolis</v>
      </c>
      <c r="F102" t="s">
        <v>2089</v>
      </c>
      <c r="G102" t="s">
        <v>2340</v>
      </c>
      <c r="H102">
        <v>46240</v>
      </c>
      <c r="I102" t="s">
        <v>628</v>
      </c>
    </row>
    <row r="103" spans="1:9" x14ac:dyDescent="0.25">
      <c r="A103" s="62" t="str">
        <f>VLOOKUP(B103, names!A$3:B$2402, 2,)</f>
        <v>American Traditions Insurance Co.</v>
      </c>
      <c r="B103" t="s">
        <v>68</v>
      </c>
      <c r="C103" s="62" t="str">
        <f t="shared" si="2"/>
        <v>7785 66Th Streeet</v>
      </c>
      <c r="D103" t="s">
        <v>629</v>
      </c>
      <c r="E103" s="62" t="str">
        <f t="shared" si="3"/>
        <v>Pinellas Park</v>
      </c>
      <c r="F103" t="s">
        <v>2090</v>
      </c>
      <c r="G103" t="s">
        <v>2297</v>
      </c>
      <c r="H103">
        <v>33781</v>
      </c>
      <c r="I103" t="s">
        <v>630</v>
      </c>
    </row>
    <row r="104" spans="1:9" x14ac:dyDescent="0.25">
      <c r="A104" s="62" t="e">
        <f>VLOOKUP(B104, names!A$3:B$2402, 2,)</f>
        <v>#N/A</v>
      </c>
      <c r="B104" t="s">
        <v>386</v>
      </c>
      <c r="C104" s="62" t="str">
        <f t="shared" si="2"/>
        <v>1400 American Lane</v>
      </c>
      <c r="D104" t="s">
        <v>570</v>
      </c>
      <c r="E104" s="62" t="str">
        <f t="shared" si="3"/>
        <v>Schaumburg</v>
      </c>
      <c r="F104" t="s">
        <v>2064</v>
      </c>
      <c r="G104" t="s">
        <v>2306</v>
      </c>
      <c r="H104" t="s">
        <v>2327</v>
      </c>
      <c r="I104" t="s">
        <v>571</v>
      </c>
    </row>
    <row r="105" spans="1:9" x14ac:dyDescent="0.25">
      <c r="A105" s="62" t="e">
        <f>VLOOKUP(B105, names!A$3:B$2402, 2,)</f>
        <v>#N/A</v>
      </c>
      <c r="B105" t="s">
        <v>631</v>
      </c>
      <c r="C105" s="62" t="str">
        <f t="shared" si="2"/>
        <v>26777 Halsted Road</v>
      </c>
      <c r="D105" t="s">
        <v>632</v>
      </c>
      <c r="E105" s="62" t="str">
        <f t="shared" si="3"/>
        <v>Farmington Hills</v>
      </c>
      <c r="F105" t="s">
        <v>2091</v>
      </c>
      <c r="G105" t="s">
        <v>2295</v>
      </c>
      <c r="H105" t="s">
        <v>2341</v>
      </c>
      <c r="I105" t="s">
        <v>633</v>
      </c>
    </row>
    <row r="106" spans="1:9" x14ac:dyDescent="0.25">
      <c r="A106" s="62" t="e">
        <f>VLOOKUP(B106, names!A$3:B$2402, 2,)</f>
        <v>#N/A</v>
      </c>
      <c r="B106" t="s">
        <v>634</v>
      </c>
      <c r="C106" s="62" t="str">
        <f t="shared" si="2"/>
        <v>26777 Halsted Road</v>
      </c>
      <c r="D106" t="s">
        <v>632</v>
      </c>
      <c r="E106" s="62" t="str">
        <f t="shared" si="3"/>
        <v>Farmington Hills</v>
      </c>
      <c r="F106" t="s">
        <v>2091</v>
      </c>
      <c r="G106" t="s">
        <v>2295</v>
      </c>
      <c r="H106" t="s">
        <v>2341</v>
      </c>
      <c r="I106" t="s">
        <v>633</v>
      </c>
    </row>
    <row r="107" spans="1:9" x14ac:dyDescent="0.25">
      <c r="A107" s="62" t="e">
        <f>VLOOKUP(B107, names!A$3:B$2402, 2,)</f>
        <v>#N/A</v>
      </c>
      <c r="B107" t="s">
        <v>635</v>
      </c>
      <c r="C107" s="62" t="str">
        <f t="shared" si="2"/>
        <v>26777 Halsted Road</v>
      </c>
      <c r="D107" t="s">
        <v>632</v>
      </c>
      <c r="E107" s="62" t="str">
        <f t="shared" si="3"/>
        <v>Farmington Hills</v>
      </c>
      <c r="F107" t="s">
        <v>2091</v>
      </c>
      <c r="G107" t="s">
        <v>2295</v>
      </c>
      <c r="H107" t="s">
        <v>2341</v>
      </c>
      <c r="I107" t="s">
        <v>633</v>
      </c>
    </row>
    <row r="108" spans="1:9" x14ac:dyDescent="0.25">
      <c r="A108" s="62" t="e">
        <f>VLOOKUP(B108, names!A$3:B$2402, 2,)</f>
        <v>#N/A</v>
      </c>
      <c r="B108" t="s">
        <v>636</v>
      </c>
      <c r="C108" s="62" t="str">
        <f t="shared" si="2"/>
        <v>26255 American Drive</v>
      </c>
      <c r="D108" t="s">
        <v>637</v>
      </c>
      <c r="E108" s="62" t="str">
        <f t="shared" si="3"/>
        <v>Southfield</v>
      </c>
      <c r="F108" t="s">
        <v>2092</v>
      </c>
      <c r="G108" t="s">
        <v>2295</v>
      </c>
      <c r="H108">
        <v>48034</v>
      </c>
      <c r="I108" t="s">
        <v>638</v>
      </c>
    </row>
    <row r="109" spans="1:9" x14ac:dyDescent="0.25">
      <c r="A109" s="62" t="e">
        <f>VLOOKUP(B109, names!A$3:B$2402, 2,)</f>
        <v>#N/A</v>
      </c>
      <c r="B109" t="s">
        <v>639</v>
      </c>
      <c r="C109" s="62" t="str">
        <f t="shared" si="2"/>
        <v>20022 N. 31St Avenue</v>
      </c>
      <c r="D109" t="s">
        <v>640</v>
      </c>
      <c r="E109" s="62" t="str">
        <f t="shared" si="3"/>
        <v>Phoenix</v>
      </c>
      <c r="F109" t="s">
        <v>2093</v>
      </c>
      <c r="G109" t="s">
        <v>2342</v>
      </c>
      <c r="H109">
        <v>85027</v>
      </c>
      <c r="I109" t="s">
        <v>641</v>
      </c>
    </row>
    <row r="110" spans="1:9" x14ac:dyDescent="0.25">
      <c r="A110" s="62" t="e">
        <f>VLOOKUP(B110, names!A$3:B$2402, 2,)</f>
        <v>#N/A</v>
      </c>
      <c r="B110" t="s">
        <v>642</v>
      </c>
      <c r="C110" s="62" t="str">
        <f t="shared" si="2"/>
        <v>Po Box Ah</v>
      </c>
      <c r="D110" t="s">
        <v>643</v>
      </c>
      <c r="E110" s="62" t="str">
        <f t="shared" si="3"/>
        <v>Wilkes Barre</v>
      </c>
      <c r="F110" t="s">
        <v>2094</v>
      </c>
      <c r="G110" t="s">
        <v>2298</v>
      </c>
      <c r="H110" t="s">
        <v>2343</v>
      </c>
      <c r="I110" t="s">
        <v>644</v>
      </c>
    </row>
    <row r="111" spans="1:9" x14ac:dyDescent="0.25">
      <c r="A111" s="62" t="str">
        <f>VLOOKUP(B111, names!A$3:B$2402, 2,)</f>
        <v>Amica Mutual Insurance Co.</v>
      </c>
      <c r="B111" t="s">
        <v>89</v>
      </c>
      <c r="C111" s="62" t="str">
        <f t="shared" si="2"/>
        <v>100 Amica Way</v>
      </c>
      <c r="D111" t="s">
        <v>645</v>
      </c>
      <c r="E111" s="62" t="str">
        <f t="shared" si="3"/>
        <v>Lincoln</v>
      </c>
      <c r="F111" t="s">
        <v>2095</v>
      </c>
      <c r="G111" t="s">
        <v>2303</v>
      </c>
      <c r="H111" t="s">
        <v>2344</v>
      </c>
      <c r="I111" t="s">
        <v>646</v>
      </c>
    </row>
    <row r="112" spans="1:9" x14ac:dyDescent="0.25">
      <c r="A112" s="62" t="e">
        <f>VLOOKUP(B112, names!A$3:B$2402, 2,)</f>
        <v>#N/A</v>
      </c>
      <c r="B112" t="s">
        <v>647</v>
      </c>
      <c r="C112" s="62" t="str">
        <f t="shared" si="2"/>
        <v>10256 Meanley Drive</v>
      </c>
      <c r="D112" t="s">
        <v>648</v>
      </c>
      <c r="E112" s="62" t="str">
        <f t="shared" si="3"/>
        <v>San Diego</v>
      </c>
      <c r="F112" t="s">
        <v>2096</v>
      </c>
      <c r="G112" t="s">
        <v>2324</v>
      </c>
      <c r="H112">
        <v>92131</v>
      </c>
      <c r="I112" t="s">
        <v>649</v>
      </c>
    </row>
    <row r="113" spans="1:9" x14ac:dyDescent="0.25">
      <c r="A113" s="62" t="str">
        <f>VLOOKUP(B113, names!A$3:B$2402, 2,)</f>
        <v>Anchor Property And Casualty Insurance Co.</v>
      </c>
      <c r="B113" t="s">
        <v>88</v>
      </c>
      <c r="C113" s="62" t="str">
        <f t="shared" si="2"/>
        <v>5959 Central Ave. Suite 200</v>
      </c>
      <c r="D113" t="s">
        <v>650</v>
      </c>
      <c r="E113" s="62" t="str">
        <f t="shared" si="3"/>
        <v>St. Petersburg</v>
      </c>
      <c r="F113" t="s">
        <v>2067</v>
      </c>
      <c r="G113" t="s">
        <v>2297</v>
      </c>
      <c r="H113">
        <v>33710</v>
      </c>
    </row>
    <row r="114" spans="1:9" x14ac:dyDescent="0.25">
      <c r="A114" s="62" t="e">
        <f>VLOOKUP(B114, names!A$3:B$2402, 2,)</f>
        <v>#N/A</v>
      </c>
      <c r="B114" t="s">
        <v>651</v>
      </c>
      <c r="C114" s="62" t="str">
        <f t="shared" si="2"/>
        <v>400 Locust Street, Suite 480</v>
      </c>
      <c r="D114" t="s">
        <v>652</v>
      </c>
      <c r="E114" s="62" t="str">
        <f t="shared" si="3"/>
        <v>Des Moines</v>
      </c>
      <c r="F114" t="s">
        <v>2097</v>
      </c>
      <c r="G114" t="s">
        <v>2301</v>
      </c>
      <c r="H114">
        <v>50309</v>
      </c>
      <c r="I114" t="s">
        <v>653</v>
      </c>
    </row>
    <row r="115" spans="1:9" x14ac:dyDescent="0.25">
      <c r="A115" s="62" t="e">
        <f>VLOOKUP(B115, names!A$3:B$2402, 2,)</f>
        <v>#N/A</v>
      </c>
      <c r="B115" t="s">
        <v>654</v>
      </c>
      <c r="C115" s="62" t="str">
        <f t="shared" si="2"/>
        <v>300 Plaza Three</v>
      </c>
      <c r="D115" t="s">
        <v>655</v>
      </c>
      <c r="E115" s="62" t="str">
        <f t="shared" si="3"/>
        <v>Jersey City</v>
      </c>
      <c r="F115" t="s">
        <v>2098</v>
      </c>
      <c r="G115" t="s">
        <v>2312</v>
      </c>
      <c r="H115" t="s">
        <v>2345</v>
      </c>
      <c r="I115" t="s">
        <v>656</v>
      </c>
    </row>
    <row r="116" spans="1:9" x14ac:dyDescent="0.25">
      <c r="A116" s="62" t="str">
        <f>VLOOKUP(B116, names!A$3:B$2402, 2,)</f>
        <v>Arch Insurance Co.</v>
      </c>
      <c r="B116" t="s">
        <v>173</v>
      </c>
      <c r="C116" s="62" t="str">
        <f t="shared" si="2"/>
        <v>300 Plaza Three</v>
      </c>
      <c r="D116" t="s">
        <v>655</v>
      </c>
      <c r="E116" s="62" t="str">
        <f t="shared" si="3"/>
        <v>Jersey City</v>
      </c>
      <c r="F116" t="s">
        <v>2098</v>
      </c>
      <c r="G116" t="s">
        <v>2312</v>
      </c>
      <c r="H116" t="s">
        <v>2345</v>
      </c>
      <c r="I116" t="s">
        <v>656</v>
      </c>
    </row>
    <row r="117" spans="1:9" x14ac:dyDescent="0.25">
      <c r="A117" s="62" t="e">
        <f>VLOOKUP(B117, names!A$3:B$2402, 2,)</f>
        <v>#N/A</v>
      </c>
      <c r="B117" t="s">
        <v>657</v>
      </c>
      <c r="C117" s="62" t="str">
        <f t="shared" si="2"/>
        <v>3003 Oak Road</v>
      </c>
      <c r="D117" t="s">
        <v>658</v>
      </c>
      <c r="E117" s="62" t="str">
        <f t="shared" si="3"/>
        <v>Walnut Creek</v>
      </c>
      <c r="F117" t="s">
        <v>2099</v>
      </c>
      <c r="G117" t="s">
        <v>2324</v>
      </c>
      <c r="H117">
        <v>94597</v>
      </c>
      <c r="I117" t="s">
        <v>659</v>
      </c>
    </row>
    <row r="118" spans="1:9" x14ac:dyDescent="0.25">
      <c r="A118" s="62" t="e">
        <f>VLOOKUP(B118, names!A$3:B$2402, 2,)</f>
        <v>#N/A</v>
      </c>
      <c r="B118" t="s">
        <v>660</v>
      </c>
      <c r="C118" s="62" t="str">
        <f t="shared" si="2"/>
        <v>3003 Oak Road</v>
      </c>
      <c r="D118" t="s">
        <v>658</v>
      </c>
      <c r="E118" s="62" t="str">
        <f t="shared" si="3"/>
        <v>Walnut Creek</v>
      </c>
      <c r="F118" t="s">
        <v>2099</v>
      </c>
      <c r="G118" t="s">
        <v>2324</v>
      </c>
      <c r="H118">
        <v>94597</v>
      </c>
      <c r="I118" t="s">
        <v>659</v>
      </c>
    </row>
    <row r="119" spans="1:9" x14ac:dyDescent="0.25">
      <c r="A119" s="62" t="e">
        <f>VLOOKUP(B119, names!A$3:B$2402, 2,)</f>
        <v>#N/A</v>
      </c>
      <c r="B119" t="s">
        <v>661</v>
      </c>
      <c r="C119" s="62" t="str">
        <f t="shared" si="2"/>
        <v>445 South Street,Suite 220, P.O. Box 1988</v>
      </c>
      <c r="D119" t="s">
        <v>662</v>
      </c>
      <c r="E119" s="62" t="str">
        <f t="shared" si="3"/>
        <v>Morristown</v>
      </c>
      <c r="F119" t="s">
        <v>2100</v>
      </c>
      <c r="G119" t="s">
        <v>2312</v>
      </c>
      <c r="H119" t="s">
        <v>2346</v>
      </c>
      <c r="I119" t="s">
        <v>663</v>
      </c>
    </row>
    <row r="120" spans="1:9" x14ac:dyDescent="0.25">
      <c r="A120" s="62" t="e">
        <f>VLOOKUP(B120, names!A$3:B$2402, 2,)</f>
        <v>#N/A</v>
      </c>
      <c r="B120" t="s">
        <v>664</v>
      </c>
      <c r="C120" s="62" t="str">
        <f t="shared" si="2"/>
        <v>P.O. Box 469011</v>
      </c>
      <c r="D120" t="s">
        <v>665</v>
      </c>
      <c r="E120" s="62" t="str">
        <f t="shared" si="3"/>
        <v>San Antonio</v>
      </c>
      <c r="F120" t="s">
        <v>2101</v>
      </c>
      <c r="G120" t="s">
        <v>2299</v>
      </c>
      <c r="H120">
        <v>78246</v>
      </c>
      <c r="I120" t="s">
        <v>666</v>
      </c>
    </row>
    <row r="121" spans="1:9" x14ac:dyDescent="0.25">
      <c r="A121" s="62" t="e">
        <f>VLOOKUP(B121, names!A$3:B$2402, 2,)</f>
        <v>#N/A</v>
      </c>
      <c r="B121" t="s">
        <v>667</v>
      </c>
      <c r="C121" s="62" t="str">
        <f t="shared" si="2"/>
        <v>P. O. Box 469011</v>
      </c>
      <c r="D121" t="s">
        <v>668</v>
      </c>
      <c r="E121" s="62" t="str">
        <f t="shared" si="3"/>
        <v>San Antonio</v>
      </c>
      <c r="F121" t="s">
        <v>2101</v>
      </c>
      <c r="G121" t="s">
        <v>2299</v>
      </c>
      <c r="H121">
        <v>78246</v>
      </c>
      <c r="I121" t="s">
        <v>666</v>
      </c>
    </row>
    <row r="122" spans="1:9" x14ac:dyDescent="0.25">
      <c r="A122" s="62" t="e">
        <f>VLOOKUP(B122, names!A$3:B$2402, 2,)</f>
        <v>#N/A</v>
      </c>
      <c r="B122" t="s">
        <v>669</v>
      </c>
      <c r="C122" s="62" t="str">
        <f t="shared" si="2"/>
        <v>P.O. Box 469011</v>
      </c>
      <c r="D122" t="s">
        <v>665</v>
      </c>
      <c r="E122" s="62" t="str">
        <f t="shared" si="3"/>
        <v>San Antonio</v>
      </c>
      <c r="F122" t="s">
        <v>2101</v>
      </c>
      <c r="G122" t="s">
        <v>2299</v>
      </c>
      <c r="H122">
        <v>78246</v>
      </c>
      <c r="I122" t="s">
        <v>666</v>
      </c>
    </row>
    <row r="123" spans="1:9" x14ac:dyDescent="0.25">
      <c r="A123" s="62" t="str">
        <f>VLOOKUP(B123, names!A$3:B$2402, 2,)</f>
        <v>Ark Royal Insurance Co.</v>
      </c>
      <c r="B123" t="s">
        <v>50</v>
      </c>
      <c r="C123" s="62" t="str">
        <f t="shared" si="2"/>
        <v>1 Asi Way</v>
      </c>
      <c r="D123" t="s">
        <v>622</v>
      </c>
      <c r="E123" s="62" t="str">
        <f t="shared" si="3"/>
        <v>St. Petersburg</v>
      </c>
      <c r="F123" t="s">
        <v>2067</v>
      </c>
      <c r="G123" t="s">
        <v>2297</v>
      </c>
      <c r="H123">
        <v>33702</v>
      </c>
      <c r="I123" t="s">
        <v>670</v>
      </c>
    </row>
    <row r="124" spans="1:9" x14ac:dyDescent="0.25">
      <c r="A124" s="62" t="str">
        <f>VLOOKUP(B124, names!A$3:B$2402, 2,)</f>
        <v>Armed Forces Insurance Exchange</v>
      </c>
      <c r="B124" t="s">
        <v>111</v>
      </c>
      <c r="C124" s="62" t="str">
        <f t="shared" si="2"/>
        <v>550 Eisenhower Road</v>
      </c>
      <c r="D124" t="s">
        <v>671</v>
      </c>
      <c r="E124" s="62" t="str">
        <f t="shared" si="3"/>
        <v>Leavenworth</v>
      </c>
      <c r="F124" t="s">
        <v>2102</v>
      </c>
      <c r="G124" t="s">
        <v>2347</v>
      </c>
      <c r="H124">
        <v>66048</v>
      </c>
      <c r="I124" t="s">
        <v>672</v>
      </c>
    </row>
    <row r="125" spans="1:9" x14ac:dyDescent="0.25">
      <c r="A125" s="62" t="e">
        <f>VLOOKUP(B125, names!A$3:B$2402, 2,)</f>
        <v>#N/A</v>
      </c>
      <c r="B125" t="s">
        <v>673</v>
      </c>
      <c r="C125" s="62" t="str">
        <f t="shared" si="2"/>
        <v>3600 Arco Corporate Drive</v>
      </c>
      <c r="D125" t="s">
        <v>674</v>
      </c>
      <c r="E125" s="62" t="str">
        <f t="shared" si="3"/>
        <v>Charlotte</v>
      </c>
      <c r="F125" t="s">
        <v>2103</v>
      </c>
      <c r="G125" t="s">
        <v>2309</v>
      </c>
      <c r="H125">
        <v>28273</v>
      </c>
      <c r="I125" t="s">
        <v>675</v>
      </c>
    </row>
    <row r="126" spans="1:9" x14ac:dyDescent="0.25">
      <c r="A126" s="62" t="e">
        <f>VLOOKUP(B126, names!A$3:B$2402, 2,)</f>
        <v>#N/A</v>
      </c>
      <c r="B126" t="s">
        <v>676</v>
      </c>
      <c r="C126" s="62" t="str">
        <f t="shared" ref="C126:C189" si="4">PROPER(LEFT(D126, LEN(D126)-1))</f>
        <v>747 Alpha Drive</v>
      </c>
      <c r="D126" t="s">
        <v>677</v>
      </c>
      <c r="E126" s="62" t="str">
        <f t="shared" ref="E126:E189" si="5">PROPER(F126)</f>
        <v>Highland Heights</v>
      </c>
      <c r="F126" t="s">
        <v>2104</v>
      </c>
      <c r="G126" t="s">
        <v>2314</v>
      </c>
      <c r="H126" t="s">
        <v>2348</v>
      </c>
      <c r="I126" t="s">
        <v>678</v>
      </c>
    </row>
    <row r="127" spans="1:9" x14ac:dyDescent="0.25">
      <c r="A127" s="62" t="e">
        <f>VLOOKUP(B127, names!A$3:B$2402, 2,)</f>
        <v>#N/A</v>
      </c>
      <c r="B127" t="s">
        <v>679</v>
      </c>
      <c r="C127" s="62" t="str">
        <f t="shared" si="4"/>
        <v>2199 Ponce De Leon Blvd, Ste 500</v>
      </c>
      <c r="D127" t="s">
        <v>680</v>
      </c>
      <c r="E127" s="62" t="str">
        <f t="shared" si="5"/>
        <v>Coral Gables</v>
      </c>
      <c r="F127" t="s">
        <v>2105</v>
      </c>
      <c r="G127" t="s">
        <v>2297</v>
      </c>
      <c r="H127">
        <v>33134</v>
      </c>
      <c r="I127" t="s">
        <v>681</v>
      </c>
    </row>
    <row r="128" spans="1:9" x14ac:dyDescent="0.25">
      <c r="A128" s="62" t="e">
        <f>VLOOKUP(B128, names!A$3:B$2402, 2,)</f>
        <v>#N/A</v>
      </c>
      <c r="B128" t="s">
        <v>682</v>
      </c>
      <c r="C128" s="62" t="str">
        <f t="shared" si="4"/>
        <v>628 Hebron Avenue, Suite 106</v>
      </c>
      <c r="D128" t="s">
        <v>683</v>
      </c>
      <c r="E128" s="62" t="str">
        <f t="shared" si="5"/>
        <v>Glastonbury</v>
      </c>
      <c r="F128" t="s">
        <v>2106</v>
      </c>
      <c r="G128" t="s">
        <v>2300</v>
      </c>
      <c r="H128" t="s">
        <v>2349</v>
      </c>
      <c r="I128" t="s">
        <v>684</v>
      </c>
    </row>
    <row r="129" spans="1:9" x14ac:dyDescent="0.25">
      <c r="A129" s="62" t="str">
        <f>VLOOKUP(B129, names!A$3:B$2402, 2,)</f>
        <v>ASI Assurance Corp.</v>
      </c>
      <c r="B129" t="s">
        <v>56</v>
      </c>
      <c r="C129" s="62" t="str">
        <f t="shared" si="4"/>
        <v>1 Asi Way</v>
      </c>
      <c r="D129" t="s">
        <v>622</v>
      </c>
      <c r="E129" s="62" t="str">
        <f t="shared" si="5"/>
        <v>St. Petersburg</v>
      </c>
      <c r="F129" t="s">
        <v>2067</v>
      </c>
      <c r="G129" t="s">
        <v>2297</v>
      </c>
      <c r="H129" t="s">
        <v>2338</v>
      </c>
      <c r="I129" t="s">
        <v>541</v>
      </c>
    </row>
    <row r="130" spans="1:9" x14ac:dyDescent="0.25">
      <c r="A130" s="62" t="str">
        <f>VLOOKUP(B130, names!A$3:B$2402, 2,)</f>
        <v>ASI Home Insurance Corp.</v>
      </c>
      <c r="B130" t="s">
        <v>120</v>
      </c>
      <c r="C130" s="62" t="str">
        <f t="shared" si="4"/>
        <v>1 Asi Way N</v>
      </c>
      <c r="D130" t="s">
        <v>540</v>
      </c>
      <c r="E130" s="62" t="str">
        <f t="shared" si="5"/>
        <v>St. Petersburg</v>
      </c>
      <c r="F130" t="s">
        <v>2067</v>
      </c>
      <c r="G130" t="s">
        <v>2297</v>
      </c>
      <c r="H130">
        <v>33702</v>
      </c>
      <c r="I130" t="s">
        <v>541</v>
      </c>
    </row>
    <row r="131" spans="1:9" x14ac:dyDescent="0.25">
      <c r="A131" s="62" t="str">
        <f>VLOOKUP(B131, names!A$3:B$2402, 2,)</f>
        <v>ASI Preferred Insurance Corp.</v>
      </c>
      <c r="B131" t="s">
        <v>47</v>
      </c>
      <c r="C131" s="62" t="str">
        <f t="shared" si="4"/>
        <v>1 Asi Way</v>
      </c>
      <c r="D131" t="s">
        <v>622</v>
      </c>
      <c r="E131" s="62" t="str">
        <f t="shared" si="5"/>
        <v>St. Petersburg</v>
      </c>
      <c r="F131" t="s">
        <v>2067</v>
      </c>
      <c r="G131" t="s">
        <v>2297</v>
      </c>
      <c r="H131" t="s">
        <v>2338</v>
      </c>
      <c r="I131" t="s">
        <v>541</v>
      </c>
    </row>
    <row r="132" spans="1:9" x14ac:dyDescent="0.25">
      <c r="A132" s="62" t="e">
        <f>VLOOKUP(B132, names!A$3:B$2402, 2,)</f>
        <v>#N/A</v>
      </c>
      <c r="B132" t="s">
        <v>685</v>
      </c>
      <c r="C132" s="62" t="str">
        <f t="shared" si="4"/>
        <v>175 Capital Boulevard, Suite 300</v>
      </c>
      <c r="D132" t="s">
        <v>686</v>
      </c>
      <c r="E132" s="62" t="str">
        <f t="shared" si="5"/>
        <v>Rocky Hill</v>
      </c>
      <c r="F132" t="s">
        <v>2107</v>
      </c>
      <c r="G132" t="s">
        <v>2300</v>
      </c>
      <c r="H132">
        <v>6067</v>
      </c>
      <c r="I132" t="s">
        <v>687</v>
      </c>
    </row>
    <row r="133" spans="1:9" x14ac:dyDescent="0.25">
      <c r="A133" s="62" t="str">
        <f>VLOOKUP(B133, names!A$3:B$2402, 2,)</f>
        <v>Associated Indemnity Corp.</v>
      </c>
      <c r="B133" t="s">
        <v>141</v>
      </c>
      <c r="C133" s="62" t="str">
        <f t="shared" si="4"/>
        <v>225 W. Washington Street, Suite 1800</v>
      </c>
      <c r="D133" t="s">
        <v>465</v>
      </c>
      <c r="E133" s="62" t="str">
        <f t="shared" si="5"/>
        <v>Chicago</v>
      </c>
      <c r="F133" t="s">
        <v>2052</v>
      </c>
      <c r="G133" t="s">
        <v>2306</v>
      </c>
      <c r="H133" t="s">
        <v>2307</v>
      </c>
      <c r="I133" t="s">
        <v>488</v>
      </c>
    </row>
    <row r="134" spans="1:9" x14ac:dyDescent="0.25">
      <c r="A134" s="62" t="e">
        <f>VLOOKUP(B134, names!A$3:B$2402, 2,)</f>
        <v>#N/A</v>
      </c>
      <c r="B134" t="s">
        <v>688</v>
      </c>
      <c r="C134" s="62" t="str">
        <f t="shared" si="4"/>
        <v>903 N.W. 65Th Street, Suite 300</v>
      </c>
      <c r="D134" t="s">
        <v>689</v>
      </c>
      <c r="E134" s="62" t="str">
        <f t="shared" si="5"/>
        <v>Boca Raton</v>
      </c>
      <c r="F134" t="s">
        <v>2108</v>
      </c>
      <c r="G134" t="s">
        <v>2297</v>
      </c>
      <c r="H134" t="s">
        <v>2350</v>
      </c>
      <c r="I134" t="s">
        <v>690</v>
      </c>
    </row>
    <row r="135" spans="1:9" x14ac:dyDescent="0.25">
      <c r="A135" s="62" t="e">
        <f>VLOOKUP(B135, names!A$3:B$2402, 2,)</f>
        <v>#N/A</v>
      </c>
      <c r="B135" t="s">
        <v>691</v>
      </c>
      <c r="C135" s="62" t="str">
        <f t="shared" si="4"/>
        <v>P.O. Box 618</v>
      </c>
      <c r="D135" t="s">
        <v>692</v>
      </c>
      <c r="E135" s="62" t="str">
        <f t="shared" si="5"/>
        <v>Columbia</v>
      </c>
      <c r="F135" t="s">
        <v>2041</v>
      </c>
      <c r="G135" t="s">
        <v>2331</v>
      </c>
      <c r="H135">
        <v>65205</v>
      </c>
      <c r="I135" t="s">
        <v>693</v>
      </c>
    </row>
    <row r="136" spans="1:9" x14ac:dyDescent="0.25">
      <c r="A136" s="62" t="e">
        <f>VLOOKUP(B136, names!A$3:B$2402, 2,)</f>
        <v>#N/A</v>
      </c>
      <c r="B136" t="s">
        <v>694</v>
      </c>
      <c r="C136" s="62" t="str">
        <f t="shared" si="4"/>
        <v>1400 American Lane</v>
      </c>
      <c r="D136" t="s">
        <v>570</v>
      </c>
      <c r="E136" s="62" t="str">
        <f t="shared" si="5"/>
        <v>Schaumburg</v>
      </c>
      <c r="F136" t="s">
        <v>2064</v>
      </c>
      <c r="G136" t="s">
        <v>2306</v>
      </c>
      <c r="H136" t="s">
        <v>2327</v>
      </c>
      <c r="I136" t="s">
        <v>571</v>
      </c>
    </row>
    <row r="137" spans="1:9" x14ac:dyDescent="0.25">
      <c r="A137" s="62" t="e">
        <f>VLOOKUP(B137, names!A$3:B$2402, 2,)</f>
        <v>#N/A</v>
      </c>
      <c r="B137" t="s">
        <v>695</v>
      </c>
      <c r="C137" s="62" t="str">
        <f t="shared" si="4"/>
        <v>5500 Interstate North Parkway, Suite 600</v>
      </c>
      <c r="D137" t="s">
        <v>696</v>
      </c>
      <c r="E137" s="62" t="str">
        <f t="shared" si="5"/>
        <v>Atlanta</v>
      </c>
      <c r="F137" t="s">
        <v>2039</v>
      </c>
      <c r="G137" t="s">
        <v>2294</v>
      </c>
      <c r="H137">
        <v>30328</v>
      </c>
      <c r="I137" t="s">
        <v>697</v>
      </c>
    </row>
    <row r="138" spans="1:9" x14ac:dyDescent="0.25">
      <c r="A138" s="62" t="e">
        <f>VLOOKUP(B138, names!A$3:B$2402, 2,)</f>
        <v>#N/A</v>
      </c>
      <c r="B138" t="s">
        <v>698</v>
      </c>
      <c r="C138" s="62" t="str">
        <f t="shared" si="4"/>
        <v>31 W 52Nd Street</v>
      </c>
      <c r="D138" t="s">
        <v>699</v>
      </c>
      <c r="E138" s="62" t="str">
        <f t="shared" si="5"/>
        <v>New York</v>
      </c>
      <c r="F138" t="s">
        <v>2037</v>
      </c>
      <c r="G138" t="s">
        <v>2291</v>
      </c>
      <c r="H138">
        <v>10019</v>
      </c>
      <c r="I138" t="s">
        <v>700</v>
      </c>
    </row>
    <row r="139" spans="1:9" x14ac:dyDescent="0.25">
      <c r="A139" s="62" t="e">
        <f>VLOOKUP(B139, names!A$3:B$2402, 2,)</f>
        <v>#N/A</v>
      </c>
      <c r="B139" t="s">
        <v>701</v>
      </c>
      <c r="C139" s="62" t="str">
        <f t="shared" si="4"/>
        <v>31 West 52Nd St.</v>
      </c>
      <c r="D139" t="s">
        <v>702</v>
      </c>
      <c r="E139" s="62" t="str">
        <f t="shared" si="5"/>
        <v>New York</v>
      </c>
      <c r="F139" t="s">
        <v>2037</v>
      </c>
      <c r="G139" t="s">
        <v>2291</v>
      </c>
      <c r="H139">
        <v>10019</v>
      </c>
      <c r="I139" t="s">
        <v>700</v>
      </c>
    </row>
    <row r="140" spans="1:9" x14ac:dyDescent="0.25">
      <c r="A140" s="62" t="e">
        <f>VLOOKUP(B140, names!A$3:B$2402, 2,)</f>
        <v>#N/A</v>
      </c>
      <c r="B140" t="s">
        <v>703</v>
      </c>
      <c r="C140" s="62" t="str">
        <f t="shared" si="4"/>
        <v>30833 Northwestern Hwy., Suite 220</v>
      </c>
      <c r="D140" t="s">
        <v>704</v>
      </c>
      <c r="E140" s="62" t="str">
        <f t="shared" si="5"/>
        <v>Farmington Hills</v>
      </c>
      <c r="F140" t="s">
        <v>2091</v>
      </c>
      <c r="G140" t="s">
        <v>2295</v>
      </c>
      <c r="H140" t="s">
        <v>2351</v>
      </c>
      <c r="I140" t="s">
        <v>705</v>
      </c>
    </row>
    <row r="141" spans="1:9" x14ac:dyDescent="0.25">
      <c r="A141" s="62" t="e">
        <f>VLOOKUP(B141, names!A$3:B$2402, 2,)</f>
        <v>#N/A</v>
      </c>
      <c r="B141" t="s">
        <v>392</v>
      </c>
      <c r="C141" s="62" t="str">
        <f t="shared" si="4"/>
        <v>1051 Texas Street</v>
      </c>
      <c r="D141" t="s">
        <v>706</v>
      </c>
      <c r="E141" s="62" t="str">
        <f t="shared" si="5"/>
        <v>Salem</v>
      </c>
      <c r="F141" t="s">
        <v>2109</v>
      </c>
      <c r="G141" t="s">
        <v>2352</v>
      </c>
      <c r="H141">
        <v>24153</v>
      </c>
      <c r="I141" t="s">
        <v>707</v>
      </c>
    </row>
    <row r="142" spans="1:9" x14ac:dyDescent="0.25">
      <c r="A142" s="62" t="e">
        <f>VLOOKUP(B142, names!A$3:B$2402, 2,)</f>
        <v>#N/A</v>
      </c>
      <c r="B142" t="s">
        <v>708</v>
      </c>
      <c r="C142" s="62" t="str">
        <f t="shared" si="4"/>
        <v>230 Schilling Circle, Suite 240</v>
      </c>
      <c r="D142" t="s">
        <v>709</v>
      </c>
      <c r="E142" s="62" t="str">
        <f t="shared" si="5"/>
        <v>Hunt Valley</v>
      </c>
      <c r="F142" t="s">
        <v>2110</v>
      </c>
      <c r="G142" t="s">
        <v>2308</v>
      </c>
      <c r="H142">
        <v>21031</v>
      </c>
      <c r="I142" t="s">
        <v>710</v>
      </c>
    </row>
    <row r="143" spans="1:9" x14ac:dyDescent="0.25">
      <c r="A143" s="62" t="e">
        <f>VLOOKUP(B143, names!A$3:B$2402, 2,)</f>
        <v>#N/A</v>
      </c>
      <c r="B143" t="s">
        <v>711</v>
      </c>
      <c r="C143" s="62" t="str">
        <f t="shared" si="4"/>
        <v>800 Overlook Iii,  2859 Paces Ferry Road</v>
      </c>
      <c r="D143" t="s">
        <v>712</v>
      </c>
      <c r="E143" s="62" t="str">
        <f t="shared" si="5"/>
        <v>Atlanta</v>
      </c>
      <c r="F143" t="s">
        <v>2039</v>
      </c>
      <c r="G143" t="s">
        <v>2294</v>
      </c>
      <c r="H143">
        <v>30339</v>
      </c>
      <c r="I143" t="s">
        <v>713</v>
      </c>
    </row>
    <row r="144" spans="1:9" x14ac:dyDescent="0.25">
      <c r="A144" s="62" t="e">
        <f>VLOOKUP(B144, names!A$3:B$2402, 2,)</f>
        <v>#N/A</v>
      </c>
      <c r="B144" t="s">
        <v>714</v>
      </c>
      <c r="C144" s="62" t="str">
        <f t="shared" si="4"/>
        <v>15490 101St Ave N</v>
      </c>
      <c r="D144" t="s">
        <v>715</v>
      </c>
      <c r="E144" s="62" t="str">
        <f t="shared" si="5"/>
        <v>Maple Grove</v>
      </c>
      <c r="F144" t="s">
        <v>2111</v>
      </c>
      <c r="G144" t="s">
        <v>2353</v>
      </c>
      <c r="H144" t="s">
        <v>2354</v>
      </c>
      <c r="I144" t="s">
        <v>716</v>
      </c>
    </row>
    <row r="145" spans="1:9" x14ac:dyDescent="0.25">
      <c r="A145" s="62" t="str">
        <f>VLOOKUP(B145, names!A$3:B$2402, 2,)</f>
        <v>Auto Club Insurance Co. Of Florida</v>
      </c>
      <c r="B145" t="s">
        <v>60</v>
      </c>
      <c r="C145" s="62" t="str">
        <f t="shared" si="4"/>
        <v>14055 Riveredge Drive, Suite 500</v>
      </c>
      <c r="D145" t="s">
        <v>717</v>
      </c>
      <c r="E145" s="62" t="str">
        <f t="shared" si="5"/>
        <v>Tampa</v>
      </c>
      <c r="F145" t="s">
        <v>2078</v>
      </c>
      <c r="G145" t="s">
        <v>2297</v>
      </c>
      <c r="H145">
        <v>33637</v>
      </c>
      <c r="I145" t="s">
        <v>718</v>
      </c>
    </row>
    <row r="146" spans="1:9" x14ac:dyDescent="0.25">
      <c r="A146" s="62" t="e">
        <f>VLOOKUP(B146, names!A$3:B$2402, 2,)</f>
        <v>#N/A</v>
      </c>
      <c r="B146" t="s">
        <v>719</v>
      </c>
      <c r="C146" s="62" t="str">
        <f t="shared" si="4"/>
        <v>14055 Riveredge Drive, Suite 500</v>
      </c>
      <c r="D146" t="s">
        <v>717</v>
      </c>
      <c r="E146" s="62" t="str">
        <f t="shared" si="5"/>
        <v>Tampa</v>
      </c>
      <c r="F146" t="s">
        <v>2078</v>
      </c>
      <c r="G146" t="s">
        <v>2297</v>
      </c>
      <c r="H146">
        <v>33637</v>
      </c>
      <c r="I146" t="s">
        <v>718</v>
      </c>
    </row>
    <row r="147" spans="1:9" x14ac:dyDescent="0.25">
      <c r="A147" s="62" t="str">
        <f>VLOOKUP(B147, names!A$3:B$2402, 2,)</f>
        <v>Auto-Owners Insurance Co.</v>
      </c>
      <c r="B147" t="s">
        <v>116</v>
      </c>
      <c r="C147" s="62" t="str">
        <f t="shared" si="4"/>
        <v>6101 Anacapri Boulevard</v>
      </c>
      <c r="D147" t="s">
        <v>720</v>
      </c>
      <c r="E147" s="62" t="str">
        <f t="shared" si="5"/>
        <v>Lansing</v>
      </c>
      <c r="F147" t="s">
        <v>2040</v>
      </c>
      <c r="G147" t="s">
        <v>2295</v>
      </c>
      <c r="H147" t="s">
        <v>2355</v>
      </c>
      <c r="I147" t="s">
        <v>721</v>
      </c>
    </row>
    <row r="148" spans="1:9" x14ac:dyDescent="0.25">
      <c r="A148" s="62" t="e">
        <f>VLOOKUP(B148, names!A$3:B$2402, 2,)</f>
        <v>#N/A</v>
      </c>
      <c r="B148" t="s">
        <v>722</v>
      </c>
      <c r="C148" s="62" t="str">
        <f t="shared" si="4"/>
        <v>One Tower Square, Ms08A</v>
      </c>
      <c r="D148" t="s">
        <v>563</v>
      </c>
      <c r="E148" s="62" t="str">
        <f t="shared" si="5"/>
        <v>Hartford</v>
      </c>
      <c r="F148" t="s">
        <v>2049</v>
      </c>
      <c r="G148" t="s">
        <v>2300</v>
      </c>
      <c r="H148">
        <v>6183</v>
      </c>
      <c r="I148" t="s">
        <v>564</v>
      </c>
    </row>
    <row r="149" spans="1:9" x14ac:dyDescent="0.25">
      <c r="A149" s="62" t="str">
        <f>VLOOKUP(B149, names!A$3:B$2402, 2,)</f>
        <v>Avatar Property &amp; Casualty Insurance Co.</v>
      </c>
      <c r="B149" t="s">
        <v>91</v>
      </c>
      <c r="C149" s="62" t="str">
        <f t="shared" si="4"/>
        <v>1101 E Cumberland Ave</v>
      </c>
      <c r="D149" t="s">
        <v>723</v>
      </c>
      <c r="E149" s="62" t="str">
        <f t="shared" si="5"/>
        <v>Tampa</v>
      </c>
      <c r="F149" t="s">
        <v>2078</v>
      </c>
      <c r="G149" t="s">
        <v>2297</v>
      </c>
      <c r="H149">
        <v>33602</v>
      </c>
      <c r="I149" t="s">
        <v>724</v>
      </c>
    </row>
    <row r="150" spans="1:9" x14ac:dyDescent="0.25">
      <c r="A150" s="62" t="e">
        <f>VLOOKUP(B150, names!A$3:B$2402, 2,)</f>
        <v>#N/A</v>
      </c>
      <c r="B150" t="s">
        <v>725</v>
      </c>
      <c r="C150" s="62" t="str">
        <f t="shared" si="4"/>
        <v>13403 Northwest Freeway</v>
      </c>
      <c r="D150" t="s">
        <v>726</v>
      </c>
      <c r="E150" s="62" t="str">
        <f t="shared" si="5"/>
        <v>Houston</v>
      </c>
      <c r="F150" t="s">
        <v>2112</v>
      </c>
      <c r="G150" t="s">
        <v>2299</v>
      </c>
      <c r="H150">
        <v>77040</v>
      </c>
      <c r="I150" t="s">
        <v>727</v>
      </c>
    </row>
    <row r="151" spans="1:9" x14ac:dyDescent="0.25">
      <c r="A151" s="62" t="e">
        <f>VLOOKUP(B151, names!A$3:B$2402, 2,)</f>
        <v>#N/A</v>
      </c>
      <c r="B151" t="s">
        <v>728</v>
      </c>
      <c r="C151" s="62" t="str">
        <f t="shared" si="4"/>
        <v>3 West 35Th Street</v>
      </c>
      <c r="D151" t="s">
        <v>729</v>
      </c>
      <c r="E151" s="62" t="str">
        <f t="shared" si="5"/>
        <v>New York</v>
      </c>
      <c r="F151" t="s">
        <v>2037</v>
      </c>
      <c r="G151" t="s">
        <v>2291</v>
      </c>
      <c r="H151" t="s">
        <v>2356</v>
      </c>
      <c r="I151" t="s">
        <v>730</v>
      </c>
    </row>
    <row r="152" spans="1:9" x14ac:dyDescent="0.25">
      <c r="A152" s="62" t="e">
        <f>VLOOKUP(B152, names!A$3:B$2402, 2,)</f>
        <v>#N/A</v>
      </c>
      <c r="B152" t="s">
        <v>731</v>
      </c>
      <c r="C152" s="62" t="str">
        <f t="shared" si="4"/>
        <v>125 Broad Street</v>
      </c>
      <c r="D152" t="s">
        <v>732</v>
      </c>
      <c r="E152" s="62" t="str">
        <f t="shared" si="5"/>
        <v>New York</v>
      </c>
      <c r="F152" t="s">
        <v>2037</v>
      </c>
      <c r="G152" t="s">
        <v>2291</v>
      </c>
      <c r="H152">
        <v>10004</v>
      </c>
      <c r="I152" t="s">
        <v>733</v>
      </c>
    </row>
    <row r="153" spans="1:9" x14ac:dyDescent="0.25">
      <c r="A153" s="62" t="e">
        <f>VLOOKUP(B153, names!A$3:B$2402, 2,)</f>
        <v>#N/A</v>
      </c>
      <c r="B153" t="s">
        <v>734</v>
      </c>
      <c r="C153" s="62" t="str">
        <f t="shared" si="4"/>
        <v>11680 Great Oaks Way, Ste. 500</v>
      </c>
      <c r="D153" t="s">
        <v>735</v>
      </c>
      <c r="E153" s="62" t="str">
        <f t="shared" si="5"/>
        <v>Alpharetta</v>
      </c>
      <c r="F153" t="s">
        <v>2113</v>
      </c>
      <c r="G153" t="s">
        <v>2294</v>
      </c>
      <c r="H153">
        <v>30022</v>
      </c>
      <c r="I153" t="s">
        <v>736</v>
      </c>
    </row>
    <row r="154" spans="1:9" x14ac:dyDescent="0.25">
      <c r="A154" s="62" t="e">
        <f>VLOOKUP(B154, names!A$3:B$2402, 2,)</f>
        <v>#N/A</v>
      </c>
      <c r="B154" t="s">
        <v>737</v>
      </c>
      <c r="C154" s="62" t="str">
        <f t="shared" si="4"/>
        <v>11680 Great Oaks Way, Suite 500</v>
      </c>
      <c r="D154" t="s">
        <v>738</v>
      </c>
      <c r="E154" s="62" t="str">
        <f t="shared" si="5"/>
        <v>Alpharetta</v>
      </c>
      <c r="F154" t="s">
        <v>2113</v>
      </c>
      <c r="G154" t="s">
        <v>2294</v>
      </c>
      <c r="H154">
        <v>30022</v>
      </c>
      <c r="I154" t="s">
        <v>736</v>
      </c>
    </row>
    <row r="155" spans="1:9" x14ac:dyDescent="0.25">
      <c r="A155" s="62" t="e">
        <f>VLOOKUP(B155, names!A$3:B$2402, 2,)</f>
        <v>#N/A</v>
      </c>
      <c r="B155" t="s">
        <v>739</v>
      </c>
      <c r="C155" s="62" t="str">
        <f t="shared" si="4"/>
        <v>11680 Great Oaks Way, Suite 500</v>
      </c>
      <c r="D155" t="s">
        <v>738</v>
      </c>
      <c r="E155" s="62" t="str">
        <f t="shared" si="5"/>
        <v>Alpharetta</v>
      </c>
      <c r="F155" t="s">
        <v>2113</v>
      </c>
      <c r="G155" t="s">
        <v>2294</v>
      </c>
      <c r="H155">
        <v>30022</v>
      </c>
      <c r="I155" t="s">
        <v>736</v>
      </c>
    </row>
    <row r="156" spans="1:9" x14ac:dyDescent="0.25">
      <c r="A156" s="62" t="e">
        <f>VLOOKUP(B156, names!A$3:B$2402, 2,)</f>
        <v>#N/A</v>
      </c>
      <c r="B156" t="s">
        <v>740</v>
      </c>
      <c r="C156" s="62" t="str">
        <f t="shared" si="4"/>
        <v>3349 Michelson Drive, Suite 200</v>
      </c>
      <c r="D156" t="s">
        <v>741</v>
      </c>
      <c r="E156" s="62" t="str">
        <f t="shared" si="5"/>
        <v>Irvine</v>
      </c>
      <c r="F156" t="s">
        <v>2114</v>
      </c>
      <c r="G156" t="s">
        <v>2324</v>
      </c>
      <c r="H156" t="s">
        <v>2357</v>
      </c>
      <c r="I156" t="s">
        <v>742</v>
      </c>
    </row>
    <row r="157" spans="1:9" x14ac:dyDescent="0.25">
      <c r="A157" s="62">
        <f>VLOOKUP(B157, names!A$3:B$2402, 2,)</f>
        <v>0</v>
      </c>
      <c r="B157" t="s">
        <v>743</v>
      </c>
      <c r="C157" s="62" t="str">
        <f t="shared" si="4"/>
        <v>11101 Roosevelt Blvd. N</v>
      </c>
      <c r="D157" t="s">
        <v>744</v>
      </c>
      <c r="E157" s="62" t="str">
        <f t="shared" si="5"/>
        <v>St. Petersburg</v>
      </c>
      <c r="F157" t="s">
        <v>2067</v>
      </c>
      <c r="G157" t="s">
        <v>2297</v>
      </c>
      <c r="H157">
        <v>33716</v>
      </c>
      <c r="I157" t="s">
        <v>745</v>
      </c>
    </row>
    <row r="158" spans="1:9" x14ac:dyDescent="0.25">
      <c r="A158" s="62" t="e">
        <f>VLOOKUP(B158, names!A$3:B$2402, 2,)</f>
        <v>#N/A</v>
      </c>
      <c r="B158" t="s">
        <v>746</v>
      </c>
      <c r="C158" s="62" t="str">
        <f t="shared" si="4"/>
        <v>Judith M. Calihan, 436 Walnut Street,            P</v>
      </c>
      <c r="D158" t="s">
        <v>441</v>
      </c>
      <c r="E158" s="62" t="str">
        <f t="shared" si="5"/>
        <v>Philadelphia</v>
      </c>
      <c r="F158" t="s">
        <v>2043</v>
      </c>
      <c r="G158" t="s">
        <v>2298</v>
      </c>
      <c r="H158">
        <v>19106</v>
      </c>
      <c r="I158" t="s">
        <v>439</v>
      </c>
    </row>
    <row r="159" spans="1:9" x14ac:dyDescent="0.25">
      <c r="A159" s="62" t="e">
        <f>VLOOKUP(B159, names!A$3:B$2402, 2,)</f>
        <v>#N/A</v>
      </c>
      <c r="B159" t="s">
        <v>747</v>
      </c>
      <c r="C159" s="62" t="str">
        <f t="shared" si="4"/>
        <v>Judith M. Calihan, 436 Walnut Street,            P</v>
      </c>
      <c r="D159" t="s">
        <v>441</v>
      </c>
      <c r="E159" s="62" t="str">
        <f t="shared" si="5"/>
        <v>Philadelphia</v>
      </c>
      <c r="F159" t="s">
        <v>2043</v>
      </c>
      <c r="G159" t="s">
        <v>2298</v>
      </c>
      <c r="H159">
        <v>19106</v>
      </c>
      <c r="I159" t="s">
        <v>439</v>
      </c>
    </row>
    <row r="160" spans="1:9" x14ac:dyDescent="0.25">
      <c r="A160" s="62">
        <f>VLOOKUP(B160, names!A$3:B$2402, 2,)</f>
        <v>0</v>
      </c>
      <c r="B160" t="s">
        <v>748</v>
      </c>
      <c r="C160" s="62" t="str">
        <f t="shared" si="4"/>
        <v>1717 Hidden Creek Court</v>
      </c>
      <c r="D160" t="s">
        <v>749</v>
      </c>
      <c r="E160" s="62" t="str">
        <f t="shared" si="5"/>
        <v>St. Louis</v>
      </c>
      <c r="F160" t="s">
        <v>2115</v>
      </c>
      <c r="G160" t="s">
        <v>2331</v>
      </c>
      <c r="H160" t="s">
        <v>2358</v>
      </c>
      <c r="I160" t="s">
        <v>750</v>
      </c>
    </row>
    <row r="161" spans="1:9" x14ac:dyDescent="0.25">
      <c r="A161" s="62" t="e">
        <f>VLOOKUP(B161, names!A$3:B$2402, 2,)</f>
        <v>#N/A</v>
      </c>
      <c r="B161" t="s">
        <v>751</v>
      </c>
      <c r="C161" s="62" t="str">
        <f t="shared" si="4"/>
        <v>2 Mid America Plaza, Suite 200</v>
      </c>
      <c r="D161" t="s">
        <v>752</v>
      </c>
      <c r="E161" s="62" t="str">
        <f t="shared" si="5"/>
        <v>Oakbrook Terrace</v>
      </c>
      <c r="F161" t="s">
        <v>2116</v>
      </c>
      <c r="G161" t="s">
        <v>2306</v>
      </c>
      <c r="H161">
        <v>60181</v>
      </c>
      <c r="I161" t="s">
        <v>753</v>
      </c>
    </row>
    <row r="162" spans="1:9" x14ac:dyDescent="0.25">
      <c r="A162" s="62" t="e">
        <f>VLOOKUP(B162, names!A$3:B$2402, 2,)</f>
        <v>#N/A</v>
      </c>
      <c r="B162" t="s">
        <v>754</v>
      </c>
      <c r="C162" s="62" t="str">
        <f t="shared" si="4"/>
        <v>30 Batterson Park Road</v>
      </c>
      <c r="D162" t="s">
        <v>755</v>
      </c>
      <c r="E162" s="62" t="str">
        <f t="shared" si="5"/>
        <v>Farmington</v>
      </c>
      <c r="F162" t="s">
        <v>2045</v>
      </c>
      <c r="G162" t="s">
        <v>2300</v>
      </c>
      <c r="H162">
        <v>6032</v>
      </c>
      <c r="I162" t="s">
        <v>756</v>
      </c>
    </row>
    <row r="163" spans="1:9" x14ac:dyDescent="0.25">
      <c r="A163" s="62" t="e">
        <f>VLOOKUP(B163, names!A$3:B$2402, 2,)</f>
        <v>#N/A</v>
      </c>
      <c r="B163" t="s">
        <v>757</v>
      </c>
      <c r="C163" s="62" t="str">
        <f t="shared" si="4"/>
        <v>1880 Jfk Boulevard, Ste 801</v>
      </c>
      <c r="D163" t="s">
        <v>758</v>
      </c>
      <c r="E163" s="62" t="str">
        <f t="shared" si="5"/>
        <v>Philadelphia</v>
      </c>
      <c r="F163" t="s">
        <v>2043</v>
      </c>
      <c r="G163" t="s">
        <v>2298</v>
      </c>
      <c r="H163">
        <v>19103</v>
      </c>
      <c r="I163" t="s">
        <v>759</v>
      </c>
    </row>
    <row r="164" spans="1:9" x14ac:dyDescent="0.25">
      <c r="A164" s="62" t="e">
        <f>VLOOKUP(B164, names!A$3:B$2402, 2,)</f>
        <v>#N/A</v>
      </c>
      <c r="B164" t="s">
        <v>760</v>
      </c>
      <c r="C164" s="62" t="str">
        <f t="shared" si="4"/>
        <v>100 Lake Street West</v>
      </c>
      <c r="D164" t="s">
        <v>761</v>
      </c>
      <c r="E164" s="62" t="str">
        <f t="shared" si="5"/>
        <v>Wayzata</v>
      </c>
      <c r="F164" t="s">
        <v>2117</v>
      </c>
      <c r="G164" t="s">
        <v>2353</v>
      </c>
      <c r="H164">
        <v>55391</v>
      </c>
      <c r="I164" t="s">
        <v>762</v>
      </c>
    </row>
    <row r="165" spans="1:9" x14ac:dyDescent="0.25">
      <c r="A165" s="62" t="e">
        <f>VLOOKUP(B165, names!A$3:B$2402, 2,)</f>
        <v>#N/A</v>
      </c>
      <c r="B165" t="s">
        <v>763</v>
      </c>
      <c r="C165" s="62" t="str">
        <f t="shared" si="4"/>
        <v>475 Steamboat Road</v>
      </c>
      <c r="D165" t="s">
        <v>764</v>
      </c>
      <c r="E165" s="62" t="str">
        <f t="shared" si="5"/>
        <v>Greenwich</v>
      </c>
      <c r="F165" t="s">
        <v>2118</v>
      </c>
      <c r="G165" t="s">
        <v>2300</v>
      </c>
      <c r="H165">
        <v>6830</v>
      </c>
      <c r="I165" t="s">
        <v>765</v>
      </c>
    </row>
    <row r="166" spans="1:9" x14ac:dyDescent="0.25">
      <c r="A166" s="62" t="e">
        <f>VLOOKUP(B166, names!A$3:B$2402, 2,)</f>
        <v>#N/A</v>
      </c>
      <c r="B166" t="s">
        <v>766</v>
      </c>
      <c r="C166" s="62" t="str">
        <f t="shared" si="4"/>
        <v>222 Las Colinas Blvd. W., Suite 1300</v>
      </c>
      <c r="D166" t="s">
        <v>767</v>
      </c>
      <c r="E166" s="62" t="str">
        <f t="shared" si="5"/>
        <v>Irving</v>
      </c>
      <c r="F166" t="s">
        <v>2119</v>
      </c>
      <c r="G166" t="s">
        <v>2299</v>
      </c>
      <c r="H166">
        <v>75039</v>
      </c>
      <c r="I166" t="s">
        <v>768</v>
      </c>
    </row>
    <row r="167" spans="1:9" x14ac:dyDescent="0.25">
      <c r="A167" s="62" t="e">
        <f>VLOOKUP(B167, names!A$3:B$2402, 2,)</f>
        <v>#N/A</v>
      </c>
      <c r="B167" t="s">
        <v>769</v>
      </c>
      <c r="C167" s="62" t="str">
        <f t="shared" si="4"/>
        <v>11201 Douglas Avenue</v>
      </c>
      <c r="D167" t="s">
        <v>770</v>
      </c>
      <c r="E167" s="62" t="str">
        <f t="shared" si="5"/>
        <v>Urbandale</v>
      </c>
      <c r="F167" t="s">
        <v>2120</v>
      </c>
      <c r="G167" t="s">
        <v>2301</v>
      </c>
      <c r="H167" t="s">
        <v>2359</v>
      </c>
      <c r="I167" t="s">
        <v>771</v>
      </c>
    </row>
    <row r="168" spans="1:9" x14ac:dyDescent="0.25">
      <c r="A168" s="62" t="e">
        <f>VLOOKUP(B168, names!A$3:B$2402, 2,)</f>
        <v>#N/A</v>
      </c>
      <c r="B168" t="s">
        <v>772</v>
      </c>
      <c r="C168" s="62" t="str">
        <f t="shared" si="4"/>
        <v>100 First Stamford Place</v>
      </c>
      <c r="D168" t="s">
        <v>773</v>
      </c>
      <c r="E168" s="62" t="str">
        <f t="shared" si="5"/>
        <v>Stamford</v>
      </c>
      <c r="F168" t="s">
        <v>2121</v>
      </c>
      <c r="G168" t="s">
        <v>2300</v>
      </c>
      <c r="H168" t="s">
        <v>2360</v>
      </c>
      <c r="I168" t="s">
        <v>774</v>
      </c>
    </row>
    <row r="169" spans="1:9" x14ac:dyDescent="0.25">
      <c r="A169" s="62" t="e">
        <f>VLOOKUP(B169, names!A$3:B$2402, 2,)</f>
        <v>#N/A</v>
      </c>
      <c r="B169" t="s">
        <v>775</v>
      </c>
      <c r="C169" s="62" t="str">
        <f t="shared" si="4"/>
        <v>3024 Harney Street</v>
      </c>
      <c r="D169" t="s">
        <v>776</v>
      </c>
      <c r="E169" s="62" t="str">
        <f t="shared" si="5"/>
        <v>Omaha</v>
      </c>
      <c r="F169" t="s">
        <v>2038</v>
      </c>
      <c r="G169" t="s">
        <v>2292</v>
      </c>
      <c r="H169" t="s">
        <v>2361</v>
      </c>
      <c r="I169" t="s">
        <v>777</v>
      </c>
    </row>
    <row r="170" spans="1:9" x14ac:dyDescent="0.25">
      <c r="A170" s="62" t="e">
        <f>VLOOKUP(B170, names!A$3:B$2402, 2,)</f>
        <v>#N/A</v>
      </c>
      <c r="B170" t="s">
        <v>778</v>
      </c>
      <c r="C170" s="62" t="str">
        <f t="shared" si="4"/>
        <v>1314 Douglas Street</v>
      </c>
      <c r="D170" t="s">
        <v>779</v>
      </c>
      <c r="E170" s="62" t="str">
        <f t="shared" si="5"/>
        <v>Omaha</v>
      </c>
      <c r="F170" t="s">
        <v>2038</v>
      </c>
      <c r="G170" t="s">
        <v>2292</v>
      </c>
      <c r="H170">
        <v>68102</v>
      </c>
      <c r="I170" t="s">
        <v>780</v>
      </c>
    </row>
    <row r="171" spans="1:9" x14ac:dyDescent="0.25">
      <c r="A171" s="62" t="e">
        <f>VLOOKUP(B171, names!A$3:B$2402, 2,)</f>
        <v>#N/A</v>
      </c>
      <c r="B171" t="s">
        <v>781</v>
      </c>
      <c r="C171" s="62" t="str">
        <f t="shared" si="4"/>
        <v>3024 Harney Street</v>
      </c>
      <c r="D171" t="s">
        <v>776</v>
      </c>
      <c r="E171" s="62" t="str">
        <f t="shared" si="5"/>
        <v>Omaha</v>
      </c>
      <c r="F171" t="s">
        <v>2038</v>
      </c>
      <c r="G171" t="s">
        <v>2292</v>
      </c>
      <c r="H171" t="s">
        <v>2361</v>
      </c>
      <c r="I171" t="s">
        <v>777</v>
      </c>
    </row>
    <row r="172" spans="1:9" x14ac:dyDescent="0.25">
      <c r="A172" s="62" t="e">
        <f>VLOOKUP(B172, names!A$3:B$2402, 2,)</f>
        <v>#N/A</v>
      </c>
      <c r="B172" t="s">
        <v>782</v>
      </c>
      <c r="C172" s="62" t="str">
        <f t="shared" si="4"/>
        <v>320 - 18Th Street</v>
      </c>
      <c r="D172" t="s">
        <v>783</v>
      </c>
      <c r="E172" s="62" t="str">
        <f t="shared" si="5"/>
        <v>Rock Island</v>
      </c>
      <c r="F172" t="s">
        <v>2122</v>
      </c>
      <c r="G172" t="s">
        <v>2306</v>
      </c>
      <c r="H172">
        <v>61201</v>
      </c>
      <c r="I172" t="s">
        <v>784</v>
      </c>
    </row>
    <row r="173" spans="1:9" x14ac:dyDescent="0.25">
      <c r="A173" s="62" t="e">
        <f>VLOOKUP(B173, names!A$3:B$2402, 2,)</f>
        <v>#N/A</v>
      </c>
      <c r="B173" t="s">
        <v>785</v>
      </c>
      <c r="C173" s="62" t="str">
        <f t="shared" si="4"/>
        <v>320 - 18Th Street</v>
      </c>
      <c r="D173" t="s">
        <v>783</v>
      </c>
      <c r="E173" s="62" t="str">
        <f t="shared" si="5"/>
        <v>Rock Island</v>
      </c>
      <c r="F173" t="s">
        <v>2122</v>
      </c>
      <c r="G173" t="s">
        <v>2306</v>
      </c>
      <c r="H173">
        <v>61201</v>
      </c>
      <c r="I173" t="s">
        <v>784</v>
      </c>
    </row>
    <row r="174" spans="1:9" x14ac:dyDescent="0.25">
      <c r="A174" s="62" t="e">
        <f>VLOOKUP(B174, names!A$3:B$2402, 2,)</f>
        <v>#N/A</v>
      </c>
      <c r="B174" t="s">
        <v>786</v>
      </c>
      <c r="C174" s="62" t="str">
        <f t="shared" si="4"/>
        <v>4020 E. Indian School Road</v>
      </c>
      <c r="D174" t="s">
        <v>787</v>
      </c>
      <c r="E174" s="62" t="str">
        <f t="shared" si="5"/>
        <v>Phoenix</v>
      </c>
      <c r="F174" t="s">
        <v>2093</v>
      </c>
      <c r="G174" t="s">
        <v>2342</v>
      </c>
      <c r="H174">
        <v>85018</v>
      </c>
      <c r="I174" t="s">
        <v>788</v>
      </c>
    </row>
    <row r="175" spans="1:9" x14ac:dyDescent="0.25">
      <c r="A175" s="62" t="e">
        <f>VLOOKUP(B175, names!A$3:B$2402, 2,)</f>
        <v>#N/A</v>
      </c>
      <c r="B175" t="s">
        <v>789</v>
      </c>
      <c r="C175" s="62" t="str">
        <f t="shared" si="4"/>
        <v>12890 Lebanon Road</v>
      </c>
      <c r="D175" t="s">
        <v>790</v>
      </c>
      <c r="E175" s="62" t="str">
        <f t="shared" si="5"/>
        <v>Mount Juliet</v>
      </c>
      <c r="F175" t="s">
        <v>2123</v>
      </c>
      <c r="G175" t="s">
        <v>2362</v>
      </c>
      <c r="H175" t="s">
        <v>2363</v>
      </c>
      <c r="I175" t="s">
        <v>791</v>
      </c>
    </row>
    <row r="176" spans="1:9" x14ac:dyDescent="0.25">
      <c r="A176" s="62" t="e">
        <f>VLOOKUP(B176, names!A$3:B$2402, 2,)</f>
        <v>#N/A</v>
      </c>
      <c r="B176" t="s">
        <v>792</v>
      </c>
      <c r="C176" s="62" t="str">
        <f t="shared" si="4"/>
        <v>12890 Lebanon Road</v>
      </c>
      <c r="D176" t="s">
        <v>790</v>
      </c>
      <c r="E176" s="62" t="str">
        <f t="shared" si="5"/>
        <v>Mount Juliet</v>
      </c>
      <c r="F176" t="s">
        <v>2123</v>
      </c>
      <c r="G176" t="s">
        <v>2362</v>
      </c>
      <c r="H176">
        <v>37122</v>
      </c>
      <c r="I176" t="s">
        <v>793</v>
      </c>
    </row>
    <row r="177" spans="1:9" x14ac:dyDescent="0.25">
      <c r="A177" s="62" t="e">
        <f>VLOOKUP(B177, names!A$3:B$2402, 2,)</f>
        <v>#N/A</v>
      </c>
      <c r="B177" t="s">
        <v>794</v>
      </c>
      <c r="C177" s="62" t="str">
        <f t="shared" si="4"/>
        <v>2310 Commerce Point Drive</v>
      </c>
      <c r="D177" t="s">
        <v>795</v>
      </c>
      <c r="E177" s="62" t="str">
        <f t="shared" si="5"/>
        <v>Lakeland</v>
      </c>
      <c r="F177" t="s">
        <v>2124</v>
      </c>
      <c r="G177" t="s">
        <v>2297</v>
      </c>
      <c r="H177">
        <v>33801</v>
      </c>
      <c r="I177" t="s">
        <v>796</v>
      </c>
    </row>
    <row r="178" spans="1:9" x14ac:dyDescent="0.25">
      <c r="A178" s="62" t="e">
        <f>VLOOKUP(B178, names!A$3:B$2402, 2,)</f>
        <v>#N/A</v>
      </c>
      <c r="B178" t="s">
        <v>797</v>
      </c>
      <c r="C178" s="62" t="str">
        <f t="shared" si="4"/>
        <v>2310 Commerce Point Drive</v>
      </c>
      <c r="D178" t="s">
        <v>795</v>
      </c>
      <c r="E178" s="62" t="str">
        <f t="shared" si="5"/>
        <v>Lakeland</v>
      </c>
      <c r="F178" t="s">
        <v>2124</v>
      </c>
      <c r="G178" t="s">
        <v>2297</v>
      </c>
      <c r="H178">
        <v>33801</v>
      </c>
      <c r="I178" t="s">
        <v>796</v>
      </c>
    </row>
    <row r="179" spans="1:9" x14ac:dyDescent="0.25">
      <c r="A179" s="62" t="e">
        <f>VLOOKUP(B179, names!A$3:B$2402, 2,)</f>
        <v>#N/A</v>
      </c>
      <c r="B179" t="s">
        <v>798</v>
      </c>
      <c r="C179" s="62" t="str">
        <f t="shared" si="4"/>
        <v>6300 University Parkway</v>
      </c>
      <c r="D179" t="s">
        <v>799</v>
      </c>
      <c r="E179" s="62" t="str">
        <f t="shared" si="5"/>
        <v>Sarasota</v>
      </c>
      <c r="F179" t="s">
        <v>2125</v>
      </c>
      <c r="G179" t="s">
        <v>2297</v>
      </c>
      <c r="H179" t="s">
        <v>2364</v>
      </c>
      <c r="I179" t="s">
        <v>800</v>
      </c>
    </row>
    <row r="180" spans="1:9" x14ac:dyDescent="0.25">
      <c r="A180" s="62" t="e">
        <f>VLOOKUP(B180, names!A$3:B$2402, 2,)</f>
        <v>#N/A</v>
      </c>
      <c r="B180" t="s">
        <v>801</v>
      </c>
      <c r="C180" s="62" t="str">
        <f t="shared" si="4"/>
        <v>4680 Wilshire Boulevard</v>
      </c>
      <c r="D180" t="s">
        <v>802</v>
      </c>
      <c r="E180" s="62" t="str">
        <f t="shared" si="5"/>
        <v>Los Angeles</v>
      </c>
      <c r="F180" t="s">
        <v>2070</v>
      </c>
      <c r="G180" t="s">
        <v>2324</v>
      </c>
      <c r="H180">
        <v>90010</v>
      </c>
      <c r="I180" t="s">
        <v>415</v>
      </c>
    </row>
    <row r="181" spans="1:9" x14ac:dyDescent="0.25">
      <c r="A181" s="62" t="e">
        <f>VLOOKUP(B181, names!A$3:B$2402, 2,)</f>
        <v>#N/A</v>
      </c>
      <c r="B181" t="s">
        <v>803</v>
      </c>
      <c r="C181" s="62" t="str">
        <f t="shared" si="4"/>
        <v>6400 Brotherhood Way</v>
      </c>
      <c r="D181" t="s">
        <v>804</v>
      </c>
      <c r="E181" s="62" t="str">
        <f t="shared" si="5"/>
        <v>Fort Wayne</v>
      </c>
      <c r="F181" t="s">
        <v>2126</v>
      </c>
      <c r="G181" t="s">
        <v>2340</v>
      </c>
      <c r="H181">
        <v>46825</v>
      </c>
      <c r="I181" t="s">
        <v>805</v>
      </c>
    </row>
    <row r="182" spans="1:9" x14ac:dyDescent="0.25">
      <c r="A182" s="62" t="e">
        <f>VLOOKUP(B182, names!A$3:B$2402, 2,)</f>
        <v>#N/A</v>
      </c>
      <c r="B182" t="s">
        <v>806</v>
      </c>
      <c r="C182" s="62" t="str">
        <f t="shared" si="4"/>
        <v>200 Liberty St., 27Th Floor</v>
      </c>
      <c r="D182" t="s">
        <v>807</v>
      </c>
      <c r="E182" s="62" t="str">
        <f t="shared" si="5"/>
        <v>New York</v>
      </c>
      <c r="F182" t="s">
        <v>2037</v>
      </c>
      <c r="G182" t="s">
        <v>2291</v>
      </c>
      <c r="H182">
        <v>10281</v>
      </c>
      <c r="I182" t="s">
        <v>808</v>
      </c>
    </row>
    <row r="183" spans="1:9" x14ac:dyDescent="0.25">
      <c r="A183" s="62" t="e">
        <f>VLOOKUP(B183, names!A$3:B$2402, 2,)</f>
        <v>#N/A</v>
      </c>
      <c r="B183" t="s">
        <v>809</v>
      </c>
      <c r="C183" s="62" t="str">
        <f t="shared" si="4"/>
        <v>5580 Centerview Drive</v>
      </c>
      <c r="D183" t="s">
        <v>810</v>
      </c>
      <c r="E183" s="62" t="str">
        <f t="shared" si="5"/>
        <v>Raleigh</v>
      </c>
      <c r="F183" t="s">
        <v>2127</v>
      </c>
      <c r="G183" t="s">
        <v>2309</v>
      </c>
      <c r="H183">
        <v>27606</v>
      </c>
      <c r="I183" t="s">
        <v>811</v>
      </c>
    </row>
    <row r="184" spans="1:9" x14ac:dyDescent="0.25">
      <c r="A184" s="62" t="e">
        <f>VLOOKUP(B184, names!A$3:B$2402, 2,)</f>
        <v>#N/A</v>
      </c>
      <c r="B184" t="s">
        <v>812</v>
      </c>
      <c r="C184" s="62" t="str">
        <f t="shared" si="4"/>
        <v>2310 Commerce Point Drive</v>
      </c>
      <c r="D184" t="s">
        <v>795</v>
      </c>
      <c r="E184" s="62" t="str">
        <f t="shared" si="5"/>
        <v>Lakeland</v>
      </c>
      <c r="F184" t="s">
        <v>2124</v>
      </c>
      <c r="G184" t="s">
        <v>2297</v>
      </c>
      <c r="H184">
        <v>33801</v>
      </c>
      <c r="I184" t="s">
        <v>813</v>
      </c>
    </row>
    <row r="185" spans="1:9" x14ac:dyDescent="0.25">
      <c r="A185" s="62" t="e">
        <f>VLOOKUP(B185, names!A$3:B$2402, 2,)</f>
        <v>#N/A</v>
      </c>
      <c r="B185" t="s">
        <v>814</v>
      </c>
      <c r="C185" s="62" t="str">
        <f t="shared" si="4"/>
        <v>1900 Alameda De Las Pulgas</v>
      </c>
      <c r="D185" t="s">
        <v>815</v>
      </c>
      <c r="E185" s="62" t="str">
        <f t="shared" si="5"/>
        <v>San Mateo</v>
      </c>
      <c r="F185" t="s">
        <v>2128</v>
      </c>
      <c r="G185" t="s">
        <v>2324</v>
      </c>
      <c r="H185" t="s">
        <v>2365</v>
      </c>
      <c r="I185" t="s">
        <v>816</v>
      </c>
    </row>
    <row r="186" spans="1:9" x14ac:dyDescent="0.25">
      <c r="A186" s="62" t="e">
        <f>VLOOKUP(B186, names!A$3:B$2402, 2,)</f>
        <v>#N/A</v>
      </c>
      <c r="B186" t="s">
        <v>817</v>
      </c>
      <c r="C186" s="62" t="str">
        <f t="shared" si="4"/>
        <v>1800 Gateway Drive, Suite 300</v>
      </c>
      <c r="D186" t="s">
        <v>818</v>
      </c>
      <c r="E186" s="62" t="str">
        <f t="shared" si="5"/>
        <v>San Mateo</v>
      </c>
      <c r="F186" t="s">
        <v>2128</v>
      </c>
      <c r="G186" t="s">
        <v>2324</v>
      </c>
      <c r="H186">
        <v>94404</v>
      </c>
      <c r="I186" t="s">
        <v>819</v>
      </c>
    </row>
    <row r="187" spans="1:9" x14ac:dyDescent="0.25">
      <c r="A187" s="62" t="e">
        <f>VLOOKUP(B187, names!A$3:B$2402, 2,)</f>
        <v>#N/A</v>
      </c>
      <c r="B187" t="s">
        <v>820</v>
      </c>
      <c r="C187" s="62" t="str">
        <f t="shared" si="4"/>
        <v>440 Lincoln Street</v>
      </c>
      <c r="D187" t="s">
        <v>503</v>
      </c>
      <c r="E187" s="62" t="str">
        <f t="shared" si="5"/>
        <v>Worcester</v>
      </c>
      <c r="F187" t="s">
        <v>2059</v>
      </c>
      <c r="G187" t="s">
        <v>2316</v>
      </c>
      <c r="H187" t="s">
        <v>2317</v>
      </c>
      <c r="I187" t="s">
        <v>504</v>
      </c>
    </row>
    <row r="188" spans="1:9" x14ac:dyDescent="0.25">
      <c r="A188" s="62" t="e">
        <f>VLOOKUP(B188, names!A$3:B$2402, 2,)</f>
        <v>#N/A</v>
      </c>
      <c r="B188" t="s">
        <v>821</v>
      </c>
      <c r="C188" s="62" t="str">
        <f t="shared" si="4"/>
        <v>400 East Stone Ave</v>
      </c>
      <c r="D188" t="s">
        <v>822</v>
      </c>
      <c r="E188" s="62" t="str">
        <f t="shared" si="5"/>
        <v>Greenville</v>
      </c>
      <c r="F188" t="s">
        <v>2129</v>
      </c>
      <c r="G188" t="s">
        <v>2296</v>
      </c>
      <c r="H188">
        <v>29601</v>
      </c>
      <c r="I188" t="s">
        <v>823</v>
      </c>
    </row>
    <row r="189" spans="1:9" x14ac:dyDescent="0.25">
      <c r="A189" s="62" t="e">
        <f>VLOOKUP(B189, names!A$3:B$2402, 2,)</f>
        <v>#N/A</v>
      </c>
      <c r="B189" t="s">
        <v>390</v>
      </c>
      <c r="C189" s="62" t="str">
        <f t="shared" si="4"/>
        <v>1300 Sawgrass Corporate Parkway, Suite 300</v>
      </c>
      <c r="D189" t="s">
        <v>824</v>
      </c>
      <c r="E189" s="62" t="str">
        <f t="shared" si="5"/>
        <v>Sunrise</v>
      </c>
      <c r="F189" t="s">
        <v>2068</v>
      </c>
      <c r="G189" t="s">
        <v>2297</v>
      </c>
      <c r="H189">
        <v>33323</v>
      </c>
      <c r="I189" t="s">
        <v>825</v>
      </c>
    </row>
    <row r="190" spans="1:9" x14ac:dyDescent="0.25">
      <c r="A190" s="62" t="e">
        <f>VLOOKUP(B190, names!A$3:B$2402, 2,)</f>
        <v>#N/A</v>
      </c>
      <c r="B190" t="s">
        <v>826</v>
      </c>
      <c r="C190" s="62" t="str">
        <f t="shared" ref="C190:C253" si="6">PROPER(LEFT(D190, LEN(D190)-1))</f>
        <v>1600 Aspen Commons</v>
      </c>
      <c r="D190" t="s">
        <v>827</v>
      </c>
      <c r="E190" s="62" t="str">
        <f t="shared" ref="E190:E253" si="7">PROPER(F190)</f>
        <v>Middleton</v>
      </c>
      <c r="F190" t="s">
        <v>2130</v>
      </c>
      <c r="G190" t="s">
        <v>2366</v>
      </c>
      <c r="H190" t="s">
        <v>2367</v>
      </c>
      <c r="I190" t="s">
        <v>828</v>
      </c>
    </row>
    <row r="191" spans="1:9" x14ac:dyDescent="0.25">
      <c r="A191" s="62" t="str">
        <f>VLOOKUP(B191, names!A$3:B$2402, 2,)</f>
        <v>Capitol Preferred Insurance Co.</v>
      </c>
      <c r="B191" t="s">
        <v>74</v>
      </c>
      <c r="C191" s="62" t="str">
        <f t="shared" si="6"/>
        <v>2255 Killearn Center Boulevard,</v>
      </c>
      <c r="D191" t="s">
        <v>829</v>
      </c>
      <c r="E191" s="62" t="str">
        <f t="shared" si="7"/>
        <v>Tallahassee</v>
      </c>
      <c r="F191" t="s">
        <v>2131</v>
      </c>
      <c r="G191" t="s">
        <v>2297</v>
      </c>
      <c r="H191">
        <v>32309</v>
      </c>
      <c r="I191" t="s">
        <v>830</v>
      </c>
    </row>
    <row r="192" spans="1:9" x14ac:dyDescent="0.25">
      <c r="A192" s="62" t="e">
        <f>VLOOKUP(B192, names!A$3:B$2402, 2,)</f>
        <v>#N/A</v>
      </c>
      <c r="B192" t="s">
        <v>831</v>
      </c>
      <c r="C192" s="62" t="str">
        <f t="shared" si="6"/>
        <v>4600 Touchton Rd E, Bldg 100 Suite 400</v>
      </c>
      <c r="D192" t="s">
        <v>832</v>
      </c>
      <c r="E192" s="62" t="str">
        <f t="shared" si="7"/>
        <v>Jacksonville</v>
      </c>
      <c r="F192" t="s">
        <v>2132</v>
      </c>
      <c r="G192" t="s">
        <v>2297</v>
      </c>
      <c r="H192" t="s">
        <v>2368</v>
      </c>
      <c r="I192" t="s">
        <v>833</v>
      </c>
    </row>
    <row r="193" spans="1:9" x14ac:dyDescent="0.25">
      <c r="A193" s="62" t="str">
        <f>VLOOKUP(B193, names!A$3:B$2402, 2,)</f>
        <v>Castle Key Indemnity Co.</v>
      </c>
      <c r="B193" t="s">
        <v>49</v>
      </c>
      <c r="C193" s="62" t="str">
        <f t="shared" si="6"/>
        <v>3075 Sanders Road, Suite H1E</v>
      </c>
      <c r="D193" t="s">
        <v>506</v>
      </c>
      <c r="E193" s="62" t="str">
        <f t="shared" si="7"/>
        <v>Northbrook</v>
      </c>
      <c r="F193" t="s">
        <v>2060</v>
      </c>
      <c r="G193" t="s">
        <v>2306</v>
      </c>
      <c r="H193" t="s">
        <v>2318</v>
      </c>
      <c r="I193" t="s">
        <v>507</v>
      </c>
    </row>
    <row r="194" spans="1:9" x14ac:dyDescent="0.25">
      <c r="A194" s="62" t="str">
        <f>VLOOKUP(B194, names!A$3:B$2402, 2,)</f>
        <v>Castle Key Insurance Co.</v>
      </c>
      <c r="B194" t="s">
        <v>53</v>
      </c>
      <c r="C194" s="62" t="str">
        <f t="shared" si="6"/>
        <v>3075 Sanders Road, Suite H1E</v>
      </c>
      <c r="D194" t="s">
        <v>506</v>
      </c>
      <c r="E194" s="62" t="str">
        <f t="shared" si="7"/>
        <v>Northbrook</v>
      </c>
      <c r="F194" t="s">
        <v>2060</v>
      </c>
      <c r="G194" t="s">
        <v>2306</v>
      </c>
      <c r="H194" t="s">
        <v>2318</v>
      </c>
      <c r="I194" t="s">
        <v>507</v>
      </c>
    </row>
    <row r="195" spans="1:9" x14ac:dyDescent="0.25">
      <c r="A195" s="62" t="e">
        <f>VLOOKUP(B195, names!A$3:B$2402, 2,)</f>
        <v>#N/A</v>
      </c>
      <c r="B195" t="s">
        <v>834</v>
      </c>
      <c r="C195" s="62" t="str">
        <f t="shared" si="6"/>
        <v>59 Maiden Lane, 38Th Floor</v>
      </c>
      <c r="D195" t="s">
        <v>835</v>
      </c>
      <c r="E195" s="62" t="str">
        <f t="shared" si="7"/>
        <v>New York</v>
      </c>
      <c r="F195" t="s">
        <v>2037</v>
      </c>
      <c r="G195" t="s">
        <v>2291</v>
      </c>
      <c r="H195">
        <v>10038</v>
      </c>
      <c r="I195" t="s">
        <v>836</v>
      </c>
    </row>
    <row r="196" spans="1:9" x14ac:dyDescent="0.25">
      <c r="A196" s="62" t="e">
        <f>VLOOKUP(B196, names!A$3:B$2402, 2,)</f>
        <v>#N/A</v>
      </c>
      <c r="B196" t="s">
        <v>837</v>
      </c>
      <c r="C196" s="62" t="str">
        <f t="shared" si="6"/>
        <v>Harborside Financial Center, 800 Plaza Two, 8Th Fl</v>
      </c>
      <c r="D196" t="s">
        <v>838</v>
      </c>
      <c r="E196" s="62" t="str">
        <f t="shared" si="7"/>
        <v>Jersey City</v>
      </c>
      <c r="F196" t="s">
        <v>2098</v>
      </c>
      <c r="G196" t="s">
        <v>2312</v>
      </c>
      <c r="H196">
        <v>7311</v>
      </c>
      <c r="I196" t="s">
        <v>839</v>
      </c>
    </row>
    <row r="197" spans="1:9" x14ac:dyDescent="0.25">
      <c r="A197" s="62" t="e">
        <f>VLOOKUP(B197, names!A$3:B$2402, 2,)</f>
        <v>#N/A</v>
      </c>
      <c r="B197" t="s">
        <v>840</v>
      </c>
      <c r="C197" s="62" t="str">
        <f t="shared" si="6"/>
        <v>2120 West End Avenue</v>
      </c>
      <c r="D197" t="s">
        <v>841</v>
      </c>
      <c r="E197" s="62" t="str">
        <f t="shared" si="7"/>
        <v>Nashville</v>
      </c>
      <c r="F197" t="s">
        <v>2133</v>
      </c>
      <c r="G197" t="s">
        <v>2362</v>
      </c>
      <c r="H197">
        <v>37203</v>
      </c>
      <c r="I197" t="s">
        <v>842</v>
      </c>
    </row>
    <row r="198" spans="1:9" x14ac:dyDescent="0.25">
      <c r="A198" s="62" t="e">
        <f>VLOOKUP(B198, names!A$3:B$2402, 2,)</f>
        <v>#N/A</v>
      </c>
      <c r="B198" t="s">
        <v>843</v>
      </c>
      <c r="C198" s="62" t="str">
        <f t="shared" si="6"/>
        <v>3340 Peachtree Rd. Ne, Suite 2950</v>
      </c>
      <c r="D198" t="s">
        <v>844</v>
      </c>
      <c r="E198" s="62" t="str">
        <f t="shared" si="7"/>
        <v>Atlanta</v>
      </c>
      <c r="F198" t="s">
        <v>2039</v>
      </c>
      <c r="G198" t="s">
        <v>2294</v>
      </c>
      <c r="H198">
        <v>30326</v>
      </c>
      <c r="I198" t="s">
        <v>845</v>
      </c>
    </row>
    <row r="199" spans="1:9" x14ac:dyDescent="0.25">
      <c r="A199" s="62" t="e">
        <f>VLOOKUP(B199, names!A$3:B$2402, 2,)</f>
        <v>#N/A</v>
      </c>
      <c r="B199" t="s">
        <v>846</v>
      </c>
      <c r="C199" s="62" t="str">
        <f t="shared" si="6"/>
        <v>3340 Peachtree Rd Ne, Suite 2950</v>
      </c>
      <c r="D199" t="s">
        <v>847</v>
      </c>
      <c r="E199" s="62" t="str">
        <f t="shared" si="7"/>
        <v>Atlanta</v>
      </c>
      <c r="F199" t="s">
        <v>2039</v>
      </c>
      <c r="G199" t="s">
        <v>2294</v>
      </c>
      <c r="H199">
        <v>30326</v>
      </c>
      <c r="I199" t="s">
        <v>845</v>
      </c>
    </row>
    <row r="200" spans="1:9" x14ac:dyDescent="0.25">
      <c r="A200" s="62" t="e">
        <f>VLOOKUP(B200, names!A$3:B$2402, 2,)</f>
        <v>#N/A</v>
      </c>
      <c r="B200" t="s">
        <v>848</v>
      </c>
      <c r="C200" s="62" t="str">
        <f t="shared" si="6"/>
        <v>1212 North 96Th Street</v>
      </c>
      <c r="D200" t="s">
        <v>849</v>
      </c>
      <c r="E200" s="62" t="str">
        <f t="shared" si="7"/>
        <v>Omaha</v>
      </c>
      <c r="F200" t="s">
        <v>2038</v>
      </c>
      <c r="G200" t="s">
        <v>2292</v>
      </c>
      <c r="H200">
        <v>68114</v>
      </c>
      <c r="I200" t="s">
        <v>850</v>
      </c>
    </row>
    <row r="201" spans="1:9" x14ac:dyDescent="0.25">
      <c r="A201" s="62" t="str">
        <f>VLOOKUP(B201, names!A$3:B$2402, 2,)</f>
        <v>Centauri Specialty Insurance Co.</v>
      </c>
      <c r="B201" t="s">
        <v>119</v>
      </c>
      <c r="C201" s="62" t="str">
        <f t="shared" si="6"/>
        <v>5391 Lakewood Ranch Blvd., Suite 303</v>
      </c>
      <c r="D201" t="s">
        <v>851</v>
      </c>
      <c r="E201" s="62" t="str">
        <f t="shared" si="7"/>
        <v>Sarasota</v>
      </c>
      <c r="F201" t="s">
        <v>2125</v>
      </c>
      <c r="G201" t="s">
        <v>2297</v>
      </c>
      <c r="H201">
        <v>34240</v>
      </c>
      <c r="I201" t="s">
        <v>852</v>
      </c>
    </row>
    <row r="202" spans="1:9" x14ac:dyDescent="0.25">
      <c r="A202" s="62" t="e">
        <f>VLOOKUP(B202, names!A$3:B$2402, 2,)</f>
        <v>#N/A</v>
      </c>
      <c r="B202" t="s">
        <v>853</v>
      </c>
      <c r="C202" s="62" t="str">
        <f t="shared" si="6"/>
        <v>1941 South 42Nd Street</v>
      </c>
      <c r="D202" t="s">
        <v>854</v>
      </c>
      <c r="E202" s="62" t="str">
        <f t="shared" si="7"/>
        <v>Omaha</v>
      </c>
      <c r="F202" t="s">
        <v>2038</v>
      </c>
      <c r="G202" t="s">
        <v>2292</v>
      </c>
      <c r="H202">
        <v>68105</v>
      </c>
      <c r="I202" t="s">
        <v>855</v>
      </c>
    </row>
    <row r="203" spans="1:9" x14ac:dyDescent="0.25">
      <c r="A203" s="62" t="e">
        <f>VLOOKUP(B203, names!A$3:B$2402, 2,)</f>
        <v>#N/A</v>
      </c>
      <c r="B203" t="s">
        <v>856</v>
      </c>
      <c r="C203" s="62" t="str">
        <f t="shared" si="6"/>
        <v>1 Liberty Plaza, 165 Broadway</v>
      </c>
      <c r="D203" t="s">
        <v>857</v>
      </c>
      <c r="E203" s="62" t="str">
        <f t="shared" si="7"/>
        <v>New York</v>
      </c>
      <c r="F203" t="s">
        <v>2037</v>
      </c>
      <c r="G203" t="s">
        <v>2291</v>
      </c>
      <c r="H203">
        <v>10006</v>
      </c>
      <c r="I203" t="s">
        <v>858</v>
      </c>
    </row>
    <row r="204" spans="1:9" x14ac:dyDescent="0.25">
      <c r="A204" s="62" t="e">
        <f>VLOOKUP(B204, names!A$3:B$2402, 2,)</f>
        <v>#N/A</v>
      </c>
      <c r="B204" t="s">
        <v>859</v>
      </c>
      <c r="C204" s="62" t="str">
        <f t="shared" si="6"/>
        <v>800 Walnut Street</v>
      </c>
      <c r="D204" t="s">
        <v>860</v>
      </c>
      <c r="E204" s="62" t="str">
        <f t="shared" si="7"/>
        <v>Des Moines</v>
      </c>
      <c r="F204" t="s">
        <v>2097</v>
      </c>
      <c r="G204" t="s">
        <v>2301</v>
      </c>
      <c r="H204">
        <v>50309</v>
      </c>
      <c r="I204" t="s">
        <v>861</v>
      </c>
    </row>
    <row r="205" spans="1:9" x14ac:dyDescent="0.25">
      <c r="A205" s="62" t="str">
        <f>VLOOKUP(B205, names!A$3:B$2402, 2,)</f>
        <v>Century-National Insurance Co.</v>
      </c>
      <c r="B205" t="s">
        <v>189</v>
      </c>
      <c r="C205" s="62" t="str">
        <f t="shared" si="6"/>
        <v>16650 Sherman Way</v>
      </c>
      <c r="D205" t="s">
        <v>862</v>
      </c>
      <c r="E205" s="62" t="str">
        <f t="shared" si="7"/>
        <v>Van Nuys</v>
      </c>
      <c r="F205" t="s">
        <v>2134</v>
      </c>
      <c r="G205" t="s">
        <v>2324</v>
      </c>
      <c r="H205">
        <v>91406</v>
      </c>
      <c r="I205" t="s">
        <v>863</v>
      </c>
    </row>
    <row r="206" spans="1:9" x14ac:dyDescent="0.25">
      <c r="A206" s="62" t="str">
        <f>VLOOKUP(B206, names!A$3:B$2402, 2,)</f>
        <v>Charter Oak Fire Insurance Co.</v>
      </c>
      <c r="B206" t="s">
        <v>149</v>
      </c>
      <c r="C206" s="62" t="str">
        <f t="shared" si="6"/>
        <v>One Tower Square, Ms08A</v>
      </c>
      <c r="D206" t="s">
        <v>563</v>
      </c>
      <c r="E206" s="62" t="str">
        <f t="shared" si="7"/>
        <v>Hartford</v>
      </c>
      <c r="F206" t="s">
        <v>2049</v>
      </c>
      <c r="G206" t="s">
        <v>2300</v>
      </c>
      <c r="H206">
        <v>6183</v>
      </c>
      <c r="I206" t="s">
        <v>564</v>
      </c>
    </row>
    <row r="207" spans="1:9" x14ac:dyDescent="0.25">
      <c r="A207" s="62" t="e">
        <f>VLOOKUP(B207, names!A$3:B$2402, 2,)</f>
        <v>#N/A</v>
      </c>
      <c r="B207" t="s">
        <v>864</v>
      </c>
      <c r="C207" s="62" t="str">
        <f t="shared" si="6"/>
        <v>34200 Mound Road</v>
      </c>
      <c r="D207" t="s">
        <v>865</v>
      </c>
      <c r="E207" s="62" t="str">
        <f t="shared" si="7"/>
        <v>Sterling Heights</v>
      </c>
      <c r="F207" t="s">
        <v>2135</v>
      </c>
      <c r="G207" t="s">
        <v>2295</v>
      </c>
      <c r="H207">
        <v>48310</v>
      </c>
      <c r="I207" t="s">
        <v>866</v>
      </c>
    </row>
    <row r="208" spans="1:9" x14ac:dyDescent="0.25">
      <c r="A208" s="62" t="e">
        <f>VLOOKUP(B208, names!A$3:B$2402, 2,)</f>
        <v>#N/A</v>
      </c>
      <c r="B208" t="s">
        <v>867</v>
      </c>
      <c r="C208" s="62" t="str">
        <f t="shared" si="6"/>
        <v>225 W. Washington Street, Suite 1800</v>
      </c>
      <c r="D208" t="s">
        <v>465</v>
      </c>
      <c r="E208" s="62" t="str">
        <f t="shared" si="7"/>
        <v>Chicago</v>
      </c>
      <c r="F208" t="s">
        <v>2052</v>
      </c>
      <c r="G208" t="s">
        <v>2306</v>
      </c>
      <c r="H208" t="s">
        <v>2307</v>
      </c>
      <c r="I208" t="s">
        <v>488</v>
      </c>
    </row>
    <row r="209" spans="1:9" x14ac:dyDescent="0.25">
      <c r="A209" s="62" t="e">
        <f>VLOOKUP(B209, names!A$3:B$2402, 2,)</f>
        <v>#N/A</v>
      </c>
      <c r="B209" t="s">
        <v>868</v>
      </c>
      <c r="C209" s="62" t="str">
        <f t="shared" si="6"/>
        <v>202 Hall'S Mill Road</v>
      </c>
      <c r="D209" t="s">
        <v>869</v>
      </c>
      <c r="E209" s="62" t="str">
        <f t="shared" si="7"/>
        <v>Whitehouse</v>
      </c>
      <c r="F209" t="s">
        <v>2136</v>
      </c>
      <c r="G209" t="s">
        <v>2312</v>
      </c>
      <c r="H209">
        <v>8889</v>
      </c>
      <c r="I209" t="s">
        <v>870</v>
      </c>
    </row>
    <row r="210" spans="1:9" x14ac:dyDescent="0.25">
      <c r="A210" s="62" t="e">
        <f>VLOOKUP(B210, names!A$3:B$2402, 2,)</f>
        <v>#N/A</v>
      </c>
      <c r="B210" t="s">
        <v>871</v>
      </c>
      <c r="C210" s="62" t="str">
        <f t="shared" si="6"/>
        <v>202 Hall'S Mill Road</v>
      </c>
      <c r="D210" t="s">
        <v>869</v>
      </c>
      <c r="E210" s="62" t="str">
        <f t="shared" si="7"/>
        <v>Whiteho</v>
      </c>
      <c r="F210" t="s">
        <v>2137</v>
      </c>
      <c r="G210" t="s">
        <v>2312</v>
      </c>
      <c r="H210">
        <v>8889</v>
      </c>
      <c r="I210" t="s">
        <v>870</v>
      </c>
    </row>
    <row r="211" spans="1:9" x14ac:dyDescent="0.25">
      <c r="A211" s="62" t="e">
        <f>VLOOKUP(B211, names!A$3:B$2402, 2,)</f>
        <v>#N/A</v>
      </c>
      <c r="B211" t="s">
        <v>872</v>
      </c>
      <c r="C211" s="62" t="str">
        <f t="shared" si="6"/>
        <v>19 East 34Th Street</v>
      </c>
      <c r="D211" t="s">
        <v>873</v>
      </c>
      <c r="E211" s="62" t="str">
        <f t="shared" si="7"/>
        <v>New York</v>
      </c>
      <c r="F211" t="s">
        <v>2037</v>
      </c>
      <c r="G211" t="s">
        <v>2291</v>
      </c>
      <c r="H211" t="s">
        <v>2369</v>
      </c>
      <c r="I211" t="s">
        <v>874</v>
      </c>
    </row>
    <row r="212" spans="1:9" x14ac:dyDescent="0.25">
      <c r="A212" s="62" t="str">
        <f>VLOOKUP(B212, names!A$3:B$2402, 2,)</f>
        <v>Church Mutual Insurance Co.</v>
      </c>
      <c r="B212" t="s">
        <v>139</v>
      </c>
      <c r="C212" s="62" t="str">
        <f t="shared" si="6"/>
        <v>3000 Schuster Lane</v>
      </c>
      <c r="D212" t="s">
        <v>875</v>
      </c>
      <c r="E212" s="62" t="str">
        <f t="shared" si="7"/>
        <v>Merrill</v>
      </c>
      <c r="F212" t="s">
        <v>2138</v>
      </c>
      <c r="G212" t="s">
        <v>2366</v>
      </c>
      <c r="H212">
        <v>54452</v>
      </c>
      <c r="I212" t="s">
        <v>876</v>
      </c>
    </row>
    <row r="213" spans="1:9" x14ac:dyDescent="0.25">
      <c r="A213" s="62" t="e">
        <f>VLOOKUP(B213, names!A$3:B$2402, 2,)</f>
        <v>#N/A</v>
      </c>
      <c r="B213" t="s">
        <v>877</v>
      </c>
      <c r="C213" s="62" t="str">
        <f t="shared" si="6"/>
        <v>300 Galleria Officentre</v>
      </c>
      <c r="D213" t="s">
        <v>878</v>
      </c>
      <c r="E213" s="62" t="str">
        <f t="shared" si="7"/>
        <v>Southfield</v>
      </c>
      <c r="F213" t="s">
        <v>2092</v>
      </c>
      <c r="G213" t="s">
        <v>2295</v>
      </c>
      <c r="H213">
        <v>48034</v>
      </c>
      <c r="I213" t="s">
        <v>879</v>
      </c>
    </row>
    <row r="214" spans="1:9" x14ac:dyDescent="0.25">
      <c r="A214" s="62" t="e">
        <f>VLOOKUP(B214, names!A$3:B$2402, 2,)</f>
        <v>#N/A</v>
      </c>
      <c r="B214" t="s">
        <v>880</v>
      </c>
      <c r="C214" s="62" t="str">
        <f t="shared" si="6"/>
        <v>6200 South Gilmore Road</v>
      </c>
      <c r="D214" t="s">
        <v>881</v>
      </c>
      <c r="E214" s="62" t="str">
        <f t="shared" si="7"/>
        <v>Fairfield</v>
      </c>
      <c r="F214" t="s">
        <v>2139</v>
      </c>
      <c r="G214" t="s">
        <v>2314</v>
      </c>
      <c r="H214" t="s">
        <v>2370</v>
      </c>
      <c r="I214" t="s">
        <v>882</v>
      </c>
    </row>
    <row r="215" spans="1:9" x14ac:dyDescent="0.25">
      <c r="A215" s="62" t="str">
        <f>VLOOKUP(B215, names!A$3:B$2402, 2,)</f>
        <v>Cincinnati Indemnity Co.</v>
      </c>
      <c r="B215" t="s">
        <v>146</v>
      </c>
      <c r="C215" s="62" t="str">
        <f t="shared" si="6"/>
        <v>6200 South Gilmore Road</v>
      </c>
      <c r="D215" t="s">
        <v>881</v>
      </c>
      <c r="E215" s="62" t="str">
        <f t="shared" si="7"/>
        <v>Fairfield</v>
      </c>
      <c r="F215" t="s">
        <v>2139</v>
      </c>
      <c r="G215" t="s">
        <v>2314</v>
      </c>
      <c r="H215" t="s">
        <v>2370</v>
      </c>
      <c r="I215" t="s">
        <v>883</v>
      </c>
    </row>
    <row r="216" spans="1:9" x14ac:dyDescent="0.25">
      <c r="A216" s="62" t="str">
        <f>VLOOKUP(B216, names!A$3:B$2402, 2,)</f>
        <v>Cincinnati Insurance Co.</v>
      </c>
      <c r="B216" t="s">
        <v>124</v>
      </c>
      <c r="C216" s="62" t="str">
        <f t="shared" si="6"/>
        <v>6200 South Gilmore Road</v>
      </c>
      <c r="D216" t="s">
        <v>881</v>
      </c>
      <c r="E216" s="62" t="str">
        <f t="shared" si="7"/>
        <v>Fairfield</v>
      </c>
      <c r="F216" t="s">
        <v>2139</v>
      </c>
      <c r="G216" t="s">
        <v>2314</v>
      </c>
      <c r="H216" t="s">
        <v>2370</v>
      </c>
      <c r="I216" t="s">
        <v>884</v>
      </c>
    </row>
    <row r="217" spans="1:9" x14ac:dyDescent="0.25">
      <c r="A217" s="62" t="e">
        <f>VLOOKUP(B217, names!A$3:B$2402, 2,)</f>
        <v>#N/A</v>
      </c>
      <c r="B217" t="s">
        <v>885</v>
      </c>
      <c r="C217" s="62" t="str">
        <f t="shared" si="6"/>
        <v>411 5Th Avenue</v>
      </c>
      <c r="D217" t="s">
        <v>886</v>
      </c>
      <c r="E217" s="62" t="str">
        <f t="shared" si="7"/>
        <v>New York</v>
      </c>
      <c r="F217" t="s">
        <v>2037</v>
      </c>
      <c r="G217" t="s">
        <v>2291</v>
      </c>
      <c r="H217">
        <v>10016</v>
      </c>
      <c r="I217" t="s">
        <v>887</v>
      </c>
    </row>
    <row r="218" spans="1:9" x14ac:dyDescent="0.25">
      <c r="A218" s="62" t="e">
        <f>VLOOKUP(B218, names!A$3:B$2402, 2,)</f>
        <v>#N/A</v>
      </c>
      <c r="B218" t="s">
        <v>888</v>
      </c>
      <c r="C218" s="62" t="str">
        <f t="shared" si="6"/>
        <v>50 Millstone Road;  Bldg100; Suite 360</v>
      </c>
      <c r="D218" t="s">
        <v>889</v>
      </c>
      <c r="E218" s="62" t="str">
        <f t="shared" si="7"/>
        <v>East Windsor</v>
      </c>
      <c r="F218" t="s">
        <v>2140</v>
      </c>
      <c r="G218" t="s">
        <v>2312</v>
      </c>
      <c r="H218" t="s">
        <v>2371</v>
      </c>
      <c r="I218" t="s">
        <v>890</v>
      </c>
    </row>
    <row r="219" spans="1:9" x14ac:dyDescent="0.25">
      <c r="A219" s="62" t="e">
        <f>VLOOKUP(B219, names!A$3:B$2402, 2,)</f>
        <v>#N/A</v>
      </c>
      <c r="B219" t="s">
        <v>891</v>
      </c>
      <c r="C219" s="62" t="str">
        <f t="shared" si="6"/>
        <v>1400 American Lane</v>
      </c>
      <c r="D219" t="s">
        <v>570</v>
      </c>
      <c r="E219" s="62" t="str">
        <f t="shared" si="7"/>
        <v>Schaumburg</v>
      </c>
      <c r="F219" t="s">
        <v>2064</v>
      </c>
      <c r="G219" t="s">
        <v>2306</v>
      </c>
      <c r="H219" t="s">
        <v>2327</v>
      </c>
      <c r="I219" t="s">
        <v>571</v>
      </c>
    </row>
    <row r="220" spans="1:9" x14ac:dyDescent="0.25">
      <c r="A220" s="62" t="e">
        <f>VLOOKUP(B220, names!A$3:B$2402, 2,)</f>
        <v>#N/A</v>
      </c>
      <c r="B220" t="s">
        <v>892</v>
      </c>
      <c r="C220" s="62" t="str">
        <f t="shared" si="6"/>
        <v>123 Tice Boulevard, Suite 250</v>
      </c>
      <c r="D220" t="s">
        <v>893</v>
      </c>
      <c r="E220" s="62" t="str">
        <f t="shared" si="7"/>
        <v>Woodcliff Lake</v>
      </c>
      <c r="F220" t="s">
        <v>2141</v>
      </c>
      <c r="G220" t="s">
        <v>2312</v>
      </c>
      <c r="H220">
        <v>7677</v>
      </c>
      <c r="I220" t="s">
        <v>894</v>
      </c>
    </row>
    <row r="221" spans="1:9" x14ac:dyDescent="0.25">
      <c r="A221" s="62" t="e">
        <f>VLOOKUP(B221, names!A$3:B$2402, 2,)</f>
        <v>#N/A</v>
      </c>
      <c r="B221" t="s">
        <v>895</v>
      </c>
      <c r="C221" s="62" t="str">
        <f t="shared" si="6"/>
        <v>8720 Stony Point Pkwy, Suite 400</v>
      </c>
      <c r="D221" t="s">
        <v>896</v>
      </c>
      <c r="E221" s="62" t="str">
        <f t="shared" si="7"/>
        <v>Richmond</v>
      </c>
      <c r="F221" t="s">
        <v>2142</v>
      </c>
      <c r="G221" t="s">
        <v>2352</v>
      </c>
      <c r="H221">
        <v>23235</v>
      </c>
      <c r="I221" t="s">
        <v>897</v>
      </c>
    </row>
    <row r="222" spans="1:9" x14ac:dyDescent="0.25">
      <c r="A222" s="62" t="e">
        <f>VLOOKUP(B222, names!A$3:B$2402, 2,)</f>
        <v>#N/A</v>
      </c>
      <c r="B222" t="s">
        <v>898</v>
      </c>
      <c r="C222" s="62" t="str">
        <f t="shared" si="6"/>
        <v>175 Berkeley Street</v>
      </c>
      <c r="D222" t="s">
        <v>568</v>
      </c>
      <c r="E222" s="62" t="str">
        <f t="shared" si="7"/>
        <v>Boston</v>
      </c>
      <c r="F222" t="s">
        <v>2074</v>
      </c>
      <c r="G222" t="s">
        <v>2316</v>
      </c>
      <c r="H222">
        <v>2116</v>
      </c>
      <c r="I222" t="s">
        <v>558</v>
      </c>
    </row>
    <row r="223" spans="1:9" x14ac:dyDescent="0.25">
      <c r="A223" s="62" t="e">
        <f>VLOOKUP(B223, names!A$3:B$2402, 2,)</f>
        <v>#N/A</v>
      </c>
      <c r="B223" t="s">
        <v>899</v>
      </c>
      <c r="C223" s="62" t="str">
        <f t="shared" si="6"/>
        <v>3024 Harney Street</v>
      </c>
      <c r="D223" t="s">
        <v>776</v>
      </c>
      <c r="E223" s="62" t="str">
        <f t="shared" si="7"/>
        <v>Omaha</v>
      </c>
      <c r="F223" t="s">
        <v>2038</v>
      </c>
      <c r="G223" t="s">
        <v>2292</v>
      </c>
      <c r="H223" t="s">
        <v>2361</v>
      </c>
      <c r="I223" t="s">
        <v>777</v>
      </c>
    </row>
    <row r="224" spans="1:9" x14ac:dyDescent="0.25">
      <c r="A224" s="62" t="e">
        <f>VLOOKUP(B224, names!A$3:B$2402, 2,)</f>
        <v>#N/A</v>
      </c>
      <c r="B224" t="s">
        <v>900</v>
      </c>
      <c r="C224" s="62" t="str">
        <f t="shared" si="6"/>
        <v>175 Water Street ,18Th Floor</v>
      </c>
      <c r="D224" t="s">
        <v>901</v>
      </c>
      <c r="E224" s="62" t="str">
        <f t="shared" si="7"/>
        <v>New York</v>
      </c>
      <c r="F224" t="s">
        <v>2037</v>
      </c>
      <c r="G224" t="s">
        <v>2291</v>
      </c>
      <c r="H224">
        <v>10038</v>
      </c>
      <c r="I224" t="s">
        <v>474</v>
      </c>
    </row>
    <row r="225" spans="1:9" x14ac:dyDescent="0.25">
      <c r="A225" s="62" t="e">
        <f>VLOOKUP(B225, names!A$3:B$2402, 2,)</f>
        <v>#N/A</v>
      </c>
      <c r="B225" t="s">
        <v>902</v>
      </c>
      <c r="C225" s="62" t="str">
        <f t="shared" si="6"/>
        <v>100 First Stamford Place</v>
      </c>
      <c r="D225" t="s">
        <v>773</v>
      </c>
      <c r="E225" s="62" t="str">
        <f t="shared" si="7"/>
        <v>Stamford</v>
      </c>
      <c r="F225" t="s">
        <v>2121</v>
      </c>
      <c r="G225" t="s">
        <v>2300</v>
      </c>
      <c r="H225">
        <v>6902</v>
      </c>
      <c r="I225" t="s">
        <v>903</v>
      </c>
    </row>
    <row r="226" spans="1:9" x14ac:dyDescent="0.25">
      <c r="A226" s="62" t="e">
        <f>VLOOKUP(B226, names!A$3:B$2402, 2,)</f>
        <v>#N/A</v>
      </c>
      <c r="B226" t="s">
        <v>904</v>
      </c>
      <c r="C226" s="62" t="str">
        <f t="shared" si="6"/>
        <v>One Tower Square, 5Ms</v>
      </c>
      <c r="D226" t="s">
        <v>905</v>
      </c>
      <c r="E226" s="62" t="str">
        <f t="shared" si="7"/>
        <v>Hartford</v>
      </c>
      <c r="F226" t="s">
        <v>2049</v>
      </c>
      <c r="G226" t="s">
        <v>2300</v>
      </c>
      <c r="H226">
        <v>6183</v>
      </c>
      <c r="I226" t="s">
        <v>906</v>
      </c>
    </row>
    <row r="227" spans="1:9" x14ac:dyDescent="0.25">
      <c r="A227" s="62" t="e">
        <f>VLOOKUP(B227, names!A$3:B$2402, 2,)</f>
        <v>#N/A</v>
      </c>
      <c r="B227" t="s">
        <v>907</v>
      </c>
      <c r="C227" s="62" t="str">
        <f t="shared" si="6"/>
        <v>250 Commercial Street, Suite 5000</v>
      </c>
      <c r="D227" t="s">
        <v>610</v>
      </c>
      <c r="E227" s="62" t="str">
        <f t="shared" si="7"/>
        <v>Manchester</v>
      </c>
      <c r="F227" t="s">
        <v>2086</v>
      </c>
      <c r="G227" t="s">
        <v>2336</v>
      </c>
      <c r="H227">
        <v>3101</v>
      </c>
      <c r="I227" t="s">
        <v>611</v>
      </c>
    </row>
    <row r="228" spans="1:9" x14ac:dyDescent="0.25">
      <c r="A228" s="62" t="e">
        <f>VLOOKUP(B228, names!A$3:B$2402, 2,)</f>
        <v>#N/A</v>
      </c>
      <c r="B228" t="s">
        <v>908</v>
      </c>
      <c r="C228" s="62" t="str">
        <f t="shared" si="6"/>
        <v>5011 Gate Parkway Bldg 100, Ste 100</v>
      </c>
      <c r="D228" t="s">
        <v>909</v>
      </c>
      <c r="E228" s="62" t="str">
        <f t="shared" si="7"/>
        <v>Jacksonville</v>
      </c>
      <c r="F228" t="s">
        <v>2132</v>
      </c>
      <c r="G228" t="s">
        <v>2297</v>
      </c>
      <c r="H228">
        <v>32256</v>
      </c>
      <c r="I228" t="s">
        <v>690</v>
      </c>
    </row>
    <row r="229" spans="1:9" x14ac:dyDescent="0.25">
      <c r="A229" s="62" t="e">
        <f>VLOOKUP(B229, names!A$3:B$2402, 2,)</f>
        <v>#N/A</v>
      </c>
      <c r="B229" t="s">
        <v>910</v>
      </c>
      <c r="C229" s="62" t="str">
        <f t="shared" si="6"/>
        <v>76 St. Paul Street, Ste 500</v>
      </c>
      <c r="D229" t="s">
        <v>911</v>
      </c>
      <c r="E229" s="62" t="str">
        <f t="shared" si="7"/>
        <v>Burlington</v>
      </c>
      <c r="F229" t="s">
        <v>2054</v>
      </c>
      <c r="G229" t="s">
        <v>2372</v>
      </c>
      <c r="H229">
        <v>5401</v>
      </c>
      <c r="I229" t="s">
        <v>912</v>
      </c>
    </row>
    <row r="230" spans="1:9" x14ac:dyDescent="0.25">
      <c r="A230" s="62" t="e">
        <f>VLOOKUP(B230, names!A$3:B$2402, 2,)</f>
        <v>#N/A</v>
      </c>
      <c r="B230" t="s">
        <v>913</v>
      </c>
      <c r="C230" s="62" t="str">
        <f t="shared" si="6"/>
        <v>Po Box 8424</v>
      </c>
      <c r="D230" t="s">
        <v>914</v>
      </c>
      <c r="E230" s="62" t="str">
        <f t="shared" si="7"/>
        <v>Omaha</v>
      </c>
      <c r="F230" t="s">
        <v>2038</v>
      </c>
      <c r="G230" t="s">
        <v>2292</v>
      </c>
      <c r="H230" t="s">
        <v>2373</v>
      </c>
      <c r="I230" t="s">
        <v>915</v>
      </c>
    </row>
    <row r="231" spans="1:9" x14ac:dyDescent="0.25">
      <c r="A231" s="62" t="str">
        <f>VLOOKUP(B231, names!A$3:B$2402, 2,)</f>
        <v>Continental Casualty Co.</v>
      </c>
      <c r="B231" t="s">
        <v>174</v>
      </c>
      <c r="C231" s="62" t="str">
        <f t="shared" si="6"/>
        <v>333 S. Wabash Ave</v>
      </c>
      <c r="D231" t="s">
        <v>542</v>
      </c>
      <c r="E231" s="62" t="str">
        <f t="shared" si="7"/>
        <v>Chicago</v>
      </c>
      <c r="F231" t="s">
        <v>2052</v>
      </c>
      <c r="G231" t="s">
        <v>2306</v>
      </c>
      <c r="H231">
        <v>60604</v>
      </c>
      <c r="I231" t="s">
        <v>543</v>
      </c>
    </row>
    <row r="232" spans="1:9" x14ac:dyDescent="0.25">
      <c r="A232" s="62" t="e">
        <f>VLOOKUP(B232, names!A$3:B$2402, 2,)</f>
        <v>#N/A</v>
      </c>
      <c r="B232" t="s">
        <v>916</v>
      </c>
      <c r="C232" s="62" t="str">
        <f t="shared" si="6"/>
        <v>6140 Parkland Blvd, Ste 321</v>
      </c>
      <c r="D232" t="s">
        <v>917</v>
      </c>
      <c r="E232" s="62" t="str">
        <f t="shared" si="7"/>
        <v>Mayfield Heights</v>
      </c>
      <c r="F232" t="s">
        <v>2143</v>
      </c>
      <c r="G232" t="s">
        <v>2314</v>
      </c>
      <c r="H232">
        <v>44124</v>
      </c>
      <c r="I232" t="s">
        <v>918</v>
      </c>
    </row>
    <row r="233" spans="1:9" x14ac:dyDescent="0.25">
      <c r="A233" s="62" t="e">
        <f>VLOOKUP(B233, names!A$3:B$2402, 2,)</f>
        <v>#N/A</v>
      </c>
      <c r="B233" t="s">
        <v>919</v>
      </c>
      <c r="C233" s="62" t="str">
        <f t="shared" si="6"/>
        <v>10805 Old Mill Road</v>
      </c>
      <c r="D233" t="s">
        <v>920</v>
      </c>
      <c r="E233" s="62" t="str">
        <f t="shared" si="7"/>
        <v>Omaha</v>
      </c>
      <c r="F233" t="s">
        <v>2038</v>
      </c>
      <c r="G233" t="s">
        <v>2292</v>
      </c>
      <c r="H233" t="s">
        <v>2374</v>
      </c>
      <c r="I233" t="s">
        <v>921</v>
      </c>
    </row>
    <row r="234" spans="1:9" x14ac:dyDescent="0.25">
      <c r="A234" s="62" t="str">
        <f>VLOOKUP(B234, names!A$3:B$2402, 2,)</f>
        <v>Continental Insurance Co.</v>
      </c>
      <c r="B234" t="s">
        <v>190</v>
      </c>
      <c r="C234" s="62" t="str">
        <f t="shared" si="6"/>
        <v>333 S. Wabash Ave</v>
      </c>
      <c r="D234" t="s">
        <v>542</v>
      </c>
      <c r="E234" s="62" t="str">
        <f t="shared" si="7"/>
        <v>Chicago</v>
      </c>
      <c r="F234" t="s">
        <v>2052</v>
      </c>
      <c r="G234" t="s">
        <v>2306</v>
      </c>
      <c r="H234">
        <v>60604</v>
      </c>
      <c r="I234" t="s">
        <v>543</v>
      </c>
    </row>
    <row r="235" spans="1:9" x14ac:dyDescent="0.25">
      <c r="A235" s="62" t="e">
        <f>VLOOKUP(B235, names!A$3:B$2402, 2,)</f>
        <v>#N/A</v>
      </c>
      <c r="B235" t="s">
        <v>922</v>
      </c>
      <c r="C235" s="62" t="str">
        <f t="shared" si="6"/>
        <v>9025 N. Lindbergh Drive</v>
      </c>
      <c r="D235" t="s">
        <v>923</v>
      </c>
      <c r="E235" s="62" t="str">
        <f t="shared" si="7"/>
        <v>Peoria</v>
      </c>
      <c r="F235" t="s">
        <v>2144</v>
      </c>
      <c r="G235" t="s">
        <v>2306</v>
      </c>
      <c r="H235">
        <v>61615</v>
      </c>
      <c r="I235" t="s">
        <v>924</v>
      </c>
    </row>
    <row r="236" spans="1:9" x14ac:dyDescent="0.25">
      <c r="A236" s="62" t="e">
        <f>VLOOKUP(B236, names!A$3:B$2402, 2,)</f>
        <v>#N/A</v>
      </c>
      <c r="B236" t="s">
        <v>925</v>
      </c>
      <c r="C236" s="62" t="str">
        <f t="shared" si="6"/>
        <v>401 South Old Woodward Avenue, Suite 300</v>
      </c>
      <c r="D236" t="s">
        <v>926</v>
      </c>
      <c r="E236" s="62" t="str">
        <f t="shared" si="7"/>
        <v>Birmingham</v>
      </c>
      <c r="F236" t="s">
        <v>2145</v>
      </c>
      <c r="G236" t="s">
        <v>2295</v>
      </c>
      <c r="H236">
        <v>48009</v>
      </c>
      <c r="I236" t="s">
        <v>927</v>
      </c>
    </row>
    <row r="237" spans="1:9" x14ac:dyDescent="0.25">
      <c r="A237" s="62">
        <f>VLOOKUP(B237, names!A$3:B$2402, 2,)</f>
        <v>0</v>
      </c>
      <c r="B237" t="s">
        <v>928</v>
      </c>
      <c r="C237" s="62" t="str">
        <f t="shared" si="6"/>
        <v>3100 Falling Leaf Court, Suite 200</v>
      </c>
      <c r="D237" t="s">
        <v>929</v>
      </c>
      <c r="E237" s="62" t="str">
        <f t="shared" si="7"/>
        <v>Columbia</v>
      </c>
      <c r="F237" t="s">
        <v>2041</v>
      </c>
      <c r="G237" t="s">
        <v>2331</v>
      </c>
      <c r="H237">
        <v>65201</v>
      </c>
      <c r="I237" t="s">
        <v>930</v>
      </c>
    </row>
    <row r="238" spans="1:9" x14ac:dyDescent="0.25">
      <c r="A238" s="62" t="e">
        <f>VLOOKUP(B238, names!A$3:B$2402, 2,)</f>
        <v>#N/A</v>
      </c>
      <c r="B238" t="s">
        <v>931</v>
      </c>
      <c r="C238" s="62" t="str">
        <f t="shared" si="6"/>
        <v>500 Jim Moran Boulevard</v>
      </c>
      <c r="D238" t="s">
        <v>932</v>
      </c>
      <c r="E238" s="62" t="str">
        <f t="shared" si="7"/>
        <v>Deerfield Beach</v>
      </c>
      <c r="F238" t="s">
        <v>2146</v>
      </c>
      <c r="G238" t="s">
        <v>2297</v>
      </c>
      <c r="H238">
        <v>33442</v>
      </c>
      <c r="I238" t="s">
        <v>933</v>
      </c>
    </row>
    <row r="239" spans="1:9" x14ac:dyDescent="0.25">
      <c r="A239" s="62">
        <f>VLOOKUP(B239, names!A$3:B$2402, 2,)</f>
        <v>0</v>
      </c>
      <c r="B239" t="s">
        <v>934</v>
      </c>
      <c r="C239" s="62" t="str">
        <f t="shared" si="6"/>
        <v>One West Nationwide Blvd., 3-04-101</v>
      </c>
      <c r="D239" t="s">
        <v>493</v>
      </c>
      <c r="E239" s="62" t="str">
        <f t="shared" si="7"/>
        <v>Columbus</v>
      </c>
      <c r="F239" t="s">
        <v>2058</v>
      </c>
      <c r="G239" t="s">
        <v>2314</v>
      </c>
      <c r="H239" t="s">
        <v>2315</v>
      </c>
      <c r="I239" t="s">
        <v>494</v>
      </c>
    </row>
    <row r="240" spans="1:9" x14ac:dyDescent="0.25">
      <c r="A240" s="62" t="e">
        <f>VLOOKUP(B240, names!A$3:B$2402, 2,)</f>
        <v>#N/A</v>
      </c>
      <c r="B240" t="s">
        <v>935</v>
      </c>
      <c r="C240" s="62" t="str">
        <f t="shared" si="6"/>
        <v>305 Madison Avenue</v>
      </c>
      <c r="D240" t="s">
        <v>936</v>
      </c>
      <c r="E240" s="62" t="str">
        <f t="shared" si="7"/>
        <v>Morristown</v>
      </c>
      <c r="F240" t="s">
        <v>2100</v>
      </c>
      <c r="G240" t="s">
        <v>2312</v>
      </c>
      <c r="H240">
        <v>7962</v>
      </c>
      <c r="I240" t="s">
        <v>937</v>
      </c>
    </row>
    <row r="241" spans="1:9" x14ac:dyDescent="0.25">
      <c r="A241" s="62" t="e">
        <f>VLOOKUP(B241, names!A$3:B$2402, 2,)</f>
        <v>#N/A</v>
      </c>
      <c r="B241" t="s">
        <v>938</v>
      </c>
      <c r="C241" s="62" t="str">
        <f t="shared" si="6"/>
        <v>5910 Mineral Point Road</v>
      </c>
      <c r="D241" t="s">
        <v>939</v>
      </c>
      <c r="E241" s="62" t="str">
        <f t="shared" si="7"/>
        <v>Madison</v>
      </c>
      <c r="F241" t="s">
        <v>2147</v>
      </c>
      <c r="G241" t="s">
        <v>2366</v>
      </c>
      <c r="H241">
        <v>53705</v>
      </c>
      <c r="I241" t="s">
        <v>940</v>
      </c>
    </row>
    <row r="242" spans="1:9" x14ac:dyDescent="0.25">
      <c r="A242" s="62" t="str">
        <f>VLOOKUP(B242, names!A$3:B$2402, 2,)</f>
        <v>Cypress Property &amp; Casualty Insurance Co.</v>
      </c>
      <c r="B242" t="s">
        <v>59</v>
      </c>
      <c r="C242" s="62" t="str">
        <f t="shared" si="6"/>
        <v>13901 Sutton Park Drive South, Suite 310</v>
      </c>
      <c r="D242" t="s">
        <v>941</v>
      </c>
      <c r="E242" s="62" t="str">
        <f t="shared" si="7"/>
        <v>Jacksonville</v>
      </c>
      <c r="F242" t="s">
        <v>2132</v>
      </c>
      <c r="G242" t="s">
        <v>2297</v>
      </c>
      <c r="H242" t="s">
        <v>2375</v>
      </c>
      <c r="I242" t="s">
        <v>942</v>
      </c>
    </row>
    <row r="243" spans="1:9" x14ac:dyDescent="0.25">
      <c r="A243" s="62" t="e">
        <f>VLOOKUP(B243, names!A$3:B$2402, 2,)</f>
        <v>#N/A</v>
      </c>
      <c r="B243" t="s">
        <v>943</v>
      </c>
      <c r="C243" s="62" t="str">
        <f t="shared" si="6"/>
        <v>1072 Harrisburg Pike</v>
      </c>
      <c r="D243" t="s">
        <v>944</v>
      </c>
      <c r="E243" s="62" t="str">
        <f t="shared" si="7"/>
        <v>Carlisle</v>
      </c>
      <c r="F243" t="s">
        <v>2148</v>
      </c>
      <c r="G243" t="s">
        <v>2298</v>
      </c>
      <c r="H243">
        <v>17013</v>
      </c>
      <c r="I243" t="s">
        <v>945</v>
      </c>
    </row>
    <row r="244" spans="1:9" x14ac:dyDescent="0.25">
      <c r="A244" s="62" t="e">
        <f>VLOOKUP(B244, names!A$3:B$2402, 2,)</f>
        <v>#N/A</v>
      </c>
      <c r="B244" t="s">
        <v>946</v>
      </c>
      <c r="C244" s="62" t="str">
        <f t="shared" si="6"/>
        <v>1800 North Point Drive</v>
      </c>
      <c r="D244" t="s">
        <v>947</v>
      </c>
      <c r="E244" s="62" t="str">
        <f t="shared" si="7"/>
        <v>Stevens Point</v>
      </c>
      <c r="F244" t="s">
        <v>2149</v>
      </c>
      <c r="G244" t="s">
        <v>2366</v>
      </c>
      <c r="H244">
        <v>54481</v>
      </c>
      <c r="I244" t="s">
        <v>948</v>
      </c>
    </row>
    <row r="245" spans="1:9" x14ac:dyDescent="0.25">
      <c r="A245" s="62" t="e">
        <f>VLOOKUP(B245, names!A$3:B$2402, 2,)</f>
        <v>#N/A</v>
      </c>
      <c r="B245" t="s">
        <v>949</v>
      </c>
      <c r="C245" s="62" t="str">
        <f t="shared" si="6"/>
        <v>240 North Fifth St, Suite 350</v>
      </c>
      <c r="D245" t="s">
        <v>950</v>
      </c>
      <c r="E245" s="62" t="str">
        <f t="shared" si="7"/>
        <v>Columbus</v>
      </c>
      <c r="F245" t="s">
        <v>2058</v>
      </c>
      <c r="G245" t="s">
        <v>2314</v>
      </c>
      <c r="H245">
        <v>43215</v>
      </c>
      <c r="I245" t="s">
        <v>951</v>
      </c>
    </row>
    <row r="246" spans="1:9" x14ac:dyDescent="0.25">
      <c r="A246" s="62" t="e">
        <f>VLOOKUP(B246, names!A$3:B$2402, 2,)</f>
        <v>#N/A</v>
      </c>
      <c r="B246" t="s">
        <v>952</v>
      </c>
      <c r="C246" s="62" t="str">
        <f t="shared" si="6"/>
        <v>Ten Parkway North</v>
      </c>
      <c r="D246" t="s">
        <v>953</v>
      </c>
      <c r="E246" s="62" t="str">
        <f t="shared" si="7"/>
        <v>Deerfield</v>
      </c>
      <c r="F246" t="s">
        <v>2150</v>
      </c>
      <c r="G246" t="s">
        <v>2306</v>
      </c>
      <c r="H246">
        <v>60015</v>
      </c>
      <c r="I246" t="s">
        <v>954</v>
      </c>
    </row>
    <row r="247" spans="1:9" x14ac:dyDescent="0.25">
      <c r="A247" s="62">
        <f>VLOOKUP(B247, names!A$3:B$2402, 2,)</f>
        <v>0</v>
      </c>
      <c r="B247" t="s">
        <v>955</v>
      </c>
      <c r="C247" s="62" t="str">
        <f t="shared" si="6"/>
        <v>One West Nationwide Blvd.,  3-04-101</v>
      </c>
      <c r="D247" t="s">
        <v>527</v>
      </c>
      <c r="E247" s="62" t="str">
        <f t="shared" si="7"/>
        <v>Columbus</v>
      </c>
      <c r="F247" t="s">
        <v>2058</v>
      </c>
      <c r="G247" t="s">
        <v>2314</v>
      </c>
      <c r="H247" t="s">
        <v>2315</v>
      </c>
      <c r="I247" t="s">
        <v>494</v>
      </c>
    </row>
    <row r="248" spans="1:9" x14ac:dyDescent="0.25">
      <c r="A248" s="62" t="e">
        <f>VLOOKUP(B248, names!A$3:B$2402, 2,)</f>
        <v>#N/A</v>
      </c>
      <c r="B248" t="s">
        <v>956</v>
      </c>
      <c r="C248" s="62" t="str">
        <f t="shared" si="6"/>
        <v>17771 Cowan Suite 100</v>
      </c>
      <c r="D248" t="s">
        <v>957</v>
      </c>
      <c r="E248" s="62" t="str">
        <f t="shared" si="7"/>
        <v>Irvine</v>
      </c>
      <c r="F248" t="s">
        <v>2114</v>
      </c>
      <c r="G248" t="s">
        <v>2324</v>
      </c>
      <c r="H248" t="s">
        <v>2376</v>
      </c>
      <c r="I248" t="s">
        <v>958</v>
      </c>
    </row>
    <row r="249" spans="1:9" x14ac:dyDescent="0.25">
      <c r="A249" s="62" t="e">
        <f>VLOOKUP(B249, names!A$3:B$2402, 2,)</f>
        <v>#N/A</v>
      </c>
      <c r="B249" t="s">
        <v>959</v>
      </c>
      <c r="C249" s="62" t="str">
        <f t="shared" si="6"/>
        <v>3 Bala Plz, Ste 300E</v>
      </c>
      <c r="D249" t="s">
        <v>960</v>
      </c>
      <c r="E249" s="62" t="str">
        <f t="shared" si="7"/>
        <v>Bala Cynwyd</v>
      </c>
      <c r="F249" t="s">
        <v>2084</v>
      </c>
      <c r="G249" t="s">
        <v>2298</v>
      </c>
      <c r="H249" t="s">
        <v>2334</v>
      </c>
      <c r="I249" t="s">
        <v>605</v>
      </c>
    </row>
    <row r="250" spans="1:9" x14ac:dyDescent="0.25">
      <c r="A250" s="62" t="e">
        <f>VLOOKUP(B250, names!A$3:B$2402, 2,)</f>
        <v>#N/A</v>
      </c>
      <c r="B250" t="s">
        <v>961</v>
      </c>
      <c r="C250" s="62" t="str">
        <f t="shared" si="6"/>
        <v>15151 Florida Boulevard</v>
      </c>
      <c r="D250" t="s">
        <v>962</v>
      </c>
      <c r="E250" s="62" t="str">
        <f t="shared" si="7"/>
        <v>Baton Rouge</v>
      </c>
      <c r="F250" t="s">
        <v>2151</v>
      </c>
      <c r="G250" t="s">
        <v>2328</v>
      </c>
      <c r="H250">
        <v>70819</v>
      </c>
      <c r="I250" t="s">
        <v>963</v>
      </c>
    </row>
    <row r="251" spans="1:9" x14ac:dyDescent="0.25">
      <c r="A251" s="62" t="e">
        <f>VLOOKUP(B251, names!A$3:B$2402, 2,)</f>
        <v>#N/A</v>
      </c>
      <c r="B251" t="s">
        <v>964</v>
      </c>
      <c r="C251" s="62" t="str">
        <f t="shared" si="6"/>
        <v>15151 Florida Boulevard</v>
      </c>
      <c r="D251" t="s">
        <v>962</v>
      </c>
      <c r="E251" s="62" t="str">
        <f t="shared" si="7"/>
        <v>Baton Rouge</v>
      </c>
      <c r="F251" t="s">
        <v>2151</v>
      </c>
      <c r="G251" t="s">
        <v>2328</v>
      </c>
      <c r="H251">
        <v>70819</v>
      </c>
      <c r="I251" t="s">
        <v>965</v>
      </c>
    </row>
    <row r="252" spans="1:9" x14ac:dyDescent="0.25">
      <c r="A252" s="62" t="e">
        <f>VLOOKUP(B252, names!A$3:B$2402, 2,)</f>
        <v>#N/A</v>
      </c>
      <c r="B252" t="s">
        <v>966</v>
      </c>
      <c r="C252" s="62" t="str">
        <f t="shared" si="6"/>
        <v>One Tower Square, 5 Ms</v>
      </c>
      <c r="D252" t="s">
        <v>967</v>
      </c>
      <c r="E252" s="62" t="str">
        <f t="shared" si="7"/>
        <v>Hartford</v>
      </c>
      <c r="F252" t="s">
        <v>2049</v>
      </c>
      <c r="G252" t="s">
        <v>2300</v>
      </c>
      <c r="H252">
        <v>6183</v>
      </c>
      <c r="I252" t="s">
        <v>906</v>
      </c>
    </row>
    <row r="253" spans="1:9" x14ac:dyDescent="0.25">
      <c r="A253" s="62" t="e">
        <f>VLOOKUP(B253, names!A$3:B$2402, 2,)</f>
        <v>#N/A</v>
      </c>
      <c r="B253" t="s">
        <v>968</v>
      </c>
      <c r="C253" s="62" t="str">
        <f t="shared" si="6"/>
        <v>185 Greenwood Road</v>
      </c>
      <c r="D253" t="s">
        <v>576</v>
      </c>
      <c r="E253" s="62" t="str">
        <f t="shared" si="7"/>
        <v>Napa</v>
      </c>
      <c r="F253" t="s">
        <v>2076</v>
      </c>
      <c r="G253" t="s">
        <v>2324</v>
      </c>
      <c r="H253">
        <v>94558</v>
      </c>
      <c r="I253" t="s">
        <v>577</v>
      </c>
    </row>
    <row r="254" spans="1:9" x14ac:dyDescent="0.25">
      <c r="A254" s="62" t="e">
        <f>VLOOKUP(B254, names!A$3:B$2402, 2,)</f>
        <v>#N/A</v>
      </c>
      <c r="B254" t="s">
        <v>969</v>
      </c>
      <c r="C254" s="62" t="str">
        <f t="shared" ref="C254:C317" si="8">PROPER(LEFT(D254, LEN(D254)-1))</f>
        <v>1320 Waldo Ave., Suite 200</v>
      </c>
      <c r="D254" t="s">
        <v>970</v>
      </c>
      <c r="E254" s="62" t="str">
        <f t="shared" ref="E254:E317" si="9">PROPER(F254)</f>
        <v>Midland</v>
      </c>
      <c r="F254" t="s">
        <v>2152</v>
      </c>
      <c r="G254" t="s">
        <v>2295</v>
      </c>
      <c r="H254">
        <v>48642</v>
      </c>
      <c r="I254" t="s">
        <v>971</v>
      </c>
    </row>
    <row r="255" spans="1:9" x14ac:dyDescent="0.25">
      <c r="A255" s="62" t="e">
        <f>VLOOKUP(B255, names!A$3:B$2402, 2,)</f>
        <v>#N/A</v>
      </c>
      <c r="B255" t="s">
        <v>972</v>
      </c>
      <c r="C255" s="62" t="str">
        <f t="shared" si="8"/>
        <v>Po Box 83777</v>
      </c>
      <c r="D255" t="s">
        <v>490</v>
      </c>
      <c r="E255" s="62" t="str">
        <f t="shared" si="9"/>
        <v>Lancaster</v>
      </c>
      <c r="F255" t="s">
        <v>2057</v>
      </c>
      <c r="G255" t="s">
        <v>2298</v>
      </c>
      <c r="H255" t="s">
        <v>2313</v>
      </c>
      <c r="I255" t="s">
        <v>491</v>
      </c>
    </row>
    <row r="256" spans="1:9" x14ac:dyDescent="0.25">
      <c r="A256" s="62" t="e">
        <f>VLOOKUP(B256, names!A$3:B$2402, 2,)</f>
        <v>#N/A</v>
      </c>
      <c r="B256" t="s">
        <v>973</v>
      </c>
      <c r="C256" s="62" t="str">
        <f t="shared" si="8"/>
        <v>Po Box 83777</v>
      </c>
      <c r="D256" t="s">
        <v>490</v>
      </c>
      <c r="E256" s="62" t="str">
        <f t="shared" si="9"/>
        <v>Lancaster</v>
      </c>
      <c r="F256" t="s">
        <v>2057</v>
      </c>
      <c r="G256" t="s">
        <v>2298</v>
      </c>
      <c r="H256" t="s">
        <v>2313</v>
      </c>
      <c r="I256" t="s">
        <v>491</v>
      </c>
    </row>
    <row r="257" spans="1:9" x14ac:dyDescent="0.25">
      <c r="A257" s="62" t="e">
        <f>VLOOKUP(B257, names!A$3:B$2402, 2,)</f>
        <v>#N/A</v>
      </c>
      <c r="B257" t="s">
        <v>974</v>
      </c>
      <c r="C257" s="62" t="str">
        <f t="shared" si="8"/>
        <v>5300 Derry Street</v>
      </c>
      <c r="D257" t="s">
        <v>975</v>
      </c>
      <c r="E257" s="62" t="str">
        <f t="shared" si="9"/>
        <v>Harrisburg</v>
      </c>
      <c r="F257" t="s">
        <v>2048</v>
      </c>
      <c r="G257" t="s">
        <v>2298</v>
      </c>
      <c r="H257">
        <v>17111</v>
      </c>
      <c r="I257" t="s">
        <v>976</v>
      </c>
    </row>
    <row r="258" spans="1:9" x14ac:dyDescent="0.25">
      <c r="A258" s="62" t="e">
        <f>VLOOKUP(B258, names!A$3:B$2402, 2,)</f>
        <v>#N/A</v>
      </c>
      <c r="B258" t="s">
        <v>977</v>
      </c>
      <c r="C258" s="62" t="str">
        <f t="shared" si="8"/>
        <v>Po Box Ah</v>
      </c>
      <c r="D258" t="s">
        <v>643</v>
      </c>
      <c r="E258" s="62" t="str">
        <f t="shared" si="9"/>
        <v>Wilkes Barre</v>
      </c>
      <c r="F258" t="s">
        <v>2094</v>
      </c>
      <c r="G258" t="s">
        <v>2298</v>
      </c>
      <c r="H258" t="s">
        <v>2343</v>
      </c>
      <c r="I258" t="s">
        <v>644</v>
      </c>
    </row>
    <row r="259" spans="1:9" x14ac:dyDescent="0.25">
      <c r="A259" s="62" t="e">
        <f>VLOOKUP(B259, names!A$3:B$2402, 2,)</f>
        <v>#N/A</v>
      </c>
      <c r="B259" t="s">
        <v>978</v>
      </c>
      <c r="C259" s="62" t="str">
        <f t="shared" si="8"/>
        <v>9797 Springboro Pike, Suite 201</v>
      </c>
      <c r="D259" t="s">
        <v>979</v>
      </c>
      <c r="E259" s="62" t="str">
        <f t="shared" si="9"/>
        <v>Dayton</v>
      </c>
      <c r="F259" t="s">
        <v>2153</v>
      </c>
      <c r="G259" t="s">
        <v>2314</v>
      </c>
      <c r="H259">
        <v>45448</v>
      </c>
      <c r="I259" t="s">
        <v>980</v>
      </c>
    </row>
    <row r="260" spans="1:9" x14ac:dyDescent="0.25">
      <c r="A260" s="62" t="e">
        <f>VLOOKUP(B260, names!A$3:B$2402, 2,)</f>
        <v>#N/A</v>
      </c>
      <c r="B260" t="s">
        <v>393</v>
      </c>
      <c r="C260" s="62" t="str">
        <f t="shared" si="8"/>
        <v>9797 Springboro Pike, Suite 201</v>
      </c>
      <c r="D260" t="s">
        <v>979</v>
      </c>
      <c r="E260" s="62" t="str">
        <f t="shared" si="9"/>
        <v>Dayton</v>
      </c>
      <c r="F260" t="s">
        <v>2153</v>
      </c>
      <c r="G260" t="s">
        <v>2314</v>
      </c>
      <c r="H260">
        <v>45448</v>
      </c>
      <c r="I260" t="s">
        <v>980</v>
      </c>
    </row>
    <row r="261" spans="1:9" x14ac:dyDescent="0.25">
      <c r="A261" s="62" t="e">
        <f>VLOOKUP(B261, names!A$3:B$2402, 2,)</f>
        <v>#N/A</v>
      </c>
      <c r="B261" t="s">
        <v>394</v>
      </c>
      <c r="C261" s="62" t="str">
        <f t="shared" si="8"/>
        <v>9797 Springboro Pike, Suite 201</v>
      </c>
      <c r="D261" t="s">
        <v>979</v>
      </c>
      <c r="E261" s="62" t="str">
        <f t="shared" si="9"/>
        <v>Dayton</v>
      </c>
      <c r="F261" t="s">
        <v>2153</v>
      </c>
      <c r="G261" t="s">
        <v>2314</v>
      </c>
      <c r="H261">
        <v>45448</v>
      </c>
      <c r="I261" t="s">
        <v>980</v>
      </c>
    </row>
    <row r="262" spans="1:9" x14ac:dyDescent="0.25">
      <c r="A262" s="62" t="str">
        <f>VLOOKUP(B262, names!A$3:B$2402, 2,)</f>
        <v>Edison Insurance Co.</v>
      </c>
      <c r="B262" t="s">
        <v>115</v>
      </c>
      <c r="C262" s="62" t="str">
        <f t="shared" si="8"/>
        <v>P.O. Box 51329</v>
      </c>
      <c r="D262" t="s">
        <v>981</v>
      </c>
      <c r="E262" s="62" t="str">
        <f t="shared" si="9"/>
        <v>Sarasota</v>
      </c>
      <c r="F262" t="s">
        <v>2125</v>
      </c>
      <c r="G262" t="s">
        <v>2297</v>
      </c>
      <c r="H262" t="s">
        <v>2377</v>
      </c>
      <c r="I262" t="s">
        <v>982</v>
      </c>
    </row>
    <row r="263" spans="1:9" x14ac:dyDescent="0.25">
      <c r="A263" s="62" t="str">
        <f>VLOOKUP(B263, names!A$3:B$2402, 2,)</f>
        <v>Electric Insurance Co.</v>
      </c>
      <c r="B263" t="s">
        <v>121</v>
      </c>
      <c r="C263" s="62" t="str">
        <f t="shared" si="8"/>
        <v>75 Sam Fonzo Drive</v>
      </c>
      <c r="D263" t="s">
        <v>983</v>
      </c>
      <c r="E263" s="62" t="str">
        <f t="shared" si="9"/>
        <v>Beverly</v>
      </c>
      <c r="F263" t="s">
        <v>2154</v>
      </c>
      <c r="G263" t="s">
        <v>2316</v>
      </c>
      <c r="H263">
        <v>1915</v>
      </c>
      <c r="I263" t="s">
        <v>984</v>
      </c>
    </row>
    <row r="264" spans="1:9" x14ac:dyDescent="0.25">
      <c r="A264" s="62" t="str">
        <f>VLOOKUP(B264, names!A$3:B$2402, 2,)</f>
        <v>Elements Property Insurance Co.</v>
      </c>
      <c r="B264" t="s">
        <v>78</v>
      </c>
      <c r="C264" s="62" t="str">
        <f t="shared" si="8"/>
        <v>2367 Centerville Road, 1St Floor</v>
      </c>
      <c r="D264" t="s">
        <v>985</v>
      </c>
      <c r="E264" s="62" t="str">
        <f t="shared" si="9"/>
        <v>Tallahassee</v>
      </c>
      <c r="F264" t="s">
        <v>2131</v>
      </c>
      <c r="G264" t="s">
        <v>2297</v>
      </c>
      <c r="H264">
        <v>32308</v>
      </c>
    </row>
    <row r="265" spans="1:9" x14ac:dyDescent="0.25">
      <c r="A265" s="62" t="e">
        <f>VLOOKUP(B265, names!A$3:B$2402, 2,)</f>
        <v>#N/A</v>
      </c>
      <c r="B265" t="s">
        <v>986</v>
      </c>
      <c r="C265" s="62" t="str">
        <f t="shared" si="8"/>
        <v>717 Mulberry Street</v>
      </c>
      <c r="D265" t="s">
        <v>987</v>
      </c>
      <c r="E265" s="62" t="str">
        <f t="shared" si="9"/>
        <v>Des Moines</v>
      </c>
      <c r="F265" t="s">
        <v>2097</v>
      </c>
      <c r="G265" t="s">
        <v>2301</v>
      </c>
      <c r="H265" t="s">
        <v>2378</v>
      </c>
      <c r="I265" t="s">
        <v>988</v>
      </c>
    </row>
    <row r="266" spans="1:9" x14ac:dyDescent="0.25">
      <c r="A266" s="62" t="e">
        <f>VLOOKUP(B266, names!A$3:B$2402, 2,)</f>
        <v>#N/A</v>
      </c>
      <c r="B266" t="s">
        <v>989</v>
      </c>
      <c r="C266" s="62" t="str">
        <f t="shared" si="8"/>
        <v>1400 American Lane</v>
      </c>
      <c r="D266" t="s">
        <v>570</v>
      </c>
      <c r="E266" s="62" t="str">
        <f t="shared" si="9"/>
        <v>Schaumburg</v>
      </c>
      <c r="F266" t="s">
        <v>2064</v>
      </c>
      <c r="G266" t="s">
        <v>2306</v>
      </c>
      <c r="H266" t="s">
        <v>2327</v>
      </c>
      <c r="I266" t="s">
        <v>571</v>
      </c>
    </row>
    <row r="267" spans="1:9" x14ac:dyDescent="0.25">
      <c r="A267" s="62" t="e">
        <f>VLOOKUP(B267, names!A$3:B$2402, 2,)</f>
        <v>#N/A</v>
      </c>
      <c r="B267" t="s">
        <v>990</v>
      </c>
      <c r="C267" s="62" t="str">
        <f t="shared" si="8"/>
        <v>10375 Professional Circle</v>
      </c>
      <c r="D267" t="s">
        <v>991</v>
      </c>
      <c r="E267" s="62" t="str">
        <f t="shared" si="9"/>
        <v>Reno</v>
      </c>
      <c r="F267" t="s">
        <v>2155</v>
      </c>
      <c r="G267" t="s">
        <v>2379</v>
      </c>
      <c r="H267" t="s">
        <v>2380</v>
      </c>
      <c r="I267" t="s">
        <v>992</v>
      </c>
    </row>
    <row r="268" spans="1:9" x14ac:dyDescent="0.25">
      <c r="A268" s="62" t="e">
        <f>VLOOKUP(B268, names!A$3:B$2402, 2,)</f>
        <v>#N/A</v>
      </c>
      <c r="B268" t="s">
        <v>993</v>
      </c>
      <c r="C268" s="62" t="str">
        <f t="shared" si="8"/>
        <v>10375 Professional Circle</v>
      </c>
      <c r="D268" t="s">
        <v>991</v>
      </c>
      <c r="E268" s="62" t="str">
        <f t="shared" si="9"/>
        <v>Reno</v>
      </c>
      <c r="F268" t="s">
        <v>2155</v>
      </c>
      <c r="G268" t="s">
        <v>2379</v>
      </c>
      <c r="H268">
        <v>89521</v>
      </c>
      <c r="I268" t="s">
        <v>992</v>
      </c>
    </row>
    <row r="269" spans="1:9" x14ac:dyDescent="0.25">
      <c r="A269" s="62" t="e">
        <f>VLOOKUP(B269, names!A$3:B$2402, 2,)</f>
        <v>#N/A</v>
      </c>
      <c r="B269" t="s">
        <v>994</v>
      </c>
      <c r="C269" s="62" t="str">
        <f t="shared" si="8"/>
        <v>3 Batterymarch Park</v>
      </c>
      <c r="D269" t="s">
        <v>995</v>
      </c>
      <c r="E269" s="62" t="str">
        <f t="shared" si="9"/>
        <v>Quincy</v>
      </c>
      <c r="F269" t="s">
        <v>2156</v>
      </c>
      <c r="G269" t="s">
        <v>2316</v>
      </c>
      <c r="H269">
        <v>2169</v>
      </c>
      <c r="I269" t="s">
        <v>996</v>
      </c>
    </row>
    <row r="270" spans="1:9" x14ac:dyDescent="0.25">
      <c r="A270" s="62" t="e">
        <f>VLOOKUP(B270, names!A$3:B$2402, 2,)</f>
        <v>#N/A</v>
      </c>
      <c r="B270" t="s">
        <v>997</v>
      </c>
      <c r="C270" s="62" t="str">
        <f t="shared" si="8"/>
        <v>10375 Professional Circle</v>
      </c>
      <c r="D270" t="s">
        <v>991</v>
      </c>
      <c r="E270" s="62" t="str">
        <f t="shared" si="9"/>
        <v>Reno</v>
      </c>
      <c r="F270" t="s">
        <v>2155</v>
      </c>
      <c r="G270" t="s">
        <v>2379</v>
      </c>
      <c r="H270" t="s">
        <v>2380</v>
      </c>
      <c r="I270" t="s">
        <v>992</v>
      </c>
    </row>
    <row r="271" spans="1:9" x14ac:dyDescent="0.25">
      <c r="A271" s="62" t="str">
        <f>VLOOKUP(B271, names!A$3:B$2402, 2,)</f>
        <v>Employers Insurance Co. Of Wausau</v>
      </c>
      <c r="B271" t="s">
        <v>194</v>
      </c>
      <c r="C271" s="62" t="str">
        <f t="shared" si="8"/>
        <v>175 Berkeley Street</v>
      </c>
      <c r="D271" t="s">
        <v>568</v>
      </c>
      <c r="E271" s="62" t="str">
        <f t="shared" si="9"/>
        <v>Boston</v>
      </c>
      <c r="F271" t="s">
        <v>2074</v>
      </c>
      <c r="G271" t="s">
        <v>2316</v>
      </c>
      <c r="H271">
        <v>2116</v>
      </c>
      <c r="I271" t="s">
        <v>558</v>
      </c>
    </row>
    <row r="272" spans="1:9" x14ac:dyDescent="0.25">
      <c r="A272" s="62" t="e">
        <f>VLOOKUP(B272, names!A$3:B$2402, 2,)</f>
        <v>#N/A</v>
      </c>
      <c r="B272" t="s">
        <v>998</v>
      </c>
      <c r="C272" s="62" t="str">
        <f t="shared" si="8"/>
        <v>717 Mulberry Street</v>
      </c>
      <c r="D272" t="s">
        <v>987</v>
      </c>
      <c r="E272" s="62" t="str">
        <f t="shared" si="9"/>
        <v>Des Moines</v>
      </c>
      <c r="F272" t="s">
        <v>2097</v>
      </c>
      <c r="G272" t="s">
        <v>2301</v>
      </c>
      <c r="H272" t="s">
        <v>2378</v>
      </c>
      <c r="I272" t="s">
        <v>988</v>
      </c>
    </row>
    <row r="273" spans="1:9" x14ac:dyDescent="0.25">
      <c r="A273" s="62">
        <f>VLOOKUP(B273, names!A$3:B$2402, 2,)</f>
        <v>0</v>
      </c>
      <c r="B273" t="s">
        <v>999</v>
      </c>
      <c r="C273" s="62" t="str">
        <f t="shared" si="8"/>
        <v>10375 Professional Circle</v>
      </c>
      <c r="D273" t="s">
        <v>991</v>
      </c>
      <c r="E273" s="62" t="str">
        <f t="shared" si="9"/>
        <v>Reno</v>
      </c>
      <c r="F273" t="s">
        <v>2155</v>
      </c>
      <c r="G273" t="s">
        <v>2379</v>
      </c>
      <c r="H273" t="s">
        <v>2380</v>
      </c>
      <c r="I273" t="s">
        <v>992</v>
      </c>
    </row>
    <row r="274" spans="1:9" x14ac:dyDescent="0.25">
      <c r="A274" s="62" t="e">
        <f>VLOOKUP(B274, names!A$3:B$2402, 2,)</f>
        <v>#N/A</v>
      </c>
      <c r="B274" t="s">
        <v>1000</v>
      </c>
      <c r="C274" s="62" t="str">
        <f t="shared" si="8"/>
        <v>4 Manhattanville Road</v>
      </c>
      <c r="D274" t="s">
        <v>1001</v>
      </c>
      <c r="E274" s="62" t="str">
        <f t="shared" si="9"/>
        <v>Purchase</v>
      </c>
      <c r="F274" t="s">
        <v>2157</v>
      </c>
      <c r="G274" t="s">
        <v>2291</v>
      </c>
      <c r="H274">
        <v>10577</v>
      </c>
      <c r="I274" t="s">
        <v>1002</v>
      </c>
    </row>
    <row r="275" spans="1:9" x14ac:dyDescent="0.25">
      <c r="A275" s="62" t="e">
        <f>VLOOKUP(B275, names!A$3:B$2402, 2,)</f>
        <v>#N/A</v>
      </c>
      <c r="B275" t="s">
        <v>1003</v>
      </c>
      <c r="C275" s="62" t="str">
        <f t="shared" si="8"/>
        <v>4315 Lake Shore Dr Ste J</v>
      </c>
      <c r="D275" t="s">
        <v>1004</v>
      </c>
      <c r="E275" s="62" t="str">
        <f t="shared" si="9"/>
        <v>Waco</v>
      </c>
      <c r="F275" t="s">
        <v>2088</v>
      </c>
      <c r="G275" t="s">
        <v>2299</v>
      </c>
      <c r="H275" t="s">
        <v>2381</v>
      </c>
      <c r="I275" t="s">
        <v>1005</v>
      </c>
    </row>
    <row r="276" spans="1:9" x14ac:dyDescent="0.25">
      <c r="A276" s="62" t="e">
        <f>VLOOKUP(B276, names!A$3:B$2402, 2,)</f>
        <v>#N/A</v>
      </c>
      <c r="B276" t="s">
        <v>1006</v>
      </c>
      <c r="C276" s="62" t="str">
        <f t="shared" si="8"/>
        <v>101 South Stratford Road-Suite 400</v>
      </c>
      <c r="D276" t="s">
        <v>1007</v>
      </c>
      <c r="E276" s="62" t="str">
        <f t="shared" si="9"/>
        <v>Winston-Salem</v>
      </c>
      <c r="F276" t="s">
        <v>2158</v>
      </c>
      <c r="G276" t="s">
        <v>2309</v>
      </c>
      <c r="H276">
        <v>27104</v>
      </c>
      <c r="I276" t="s">
        <v>1008</v>
      </c>
    </row>
    <row r="277" spans="1:9" x14ac:dyDescent="0.25">
      <c r="A277" s="62" t="e">
        <f>VLOOKUP(B277, names!A$3:B$2402, 2,)</f>
        <v>#N/A</v>
      </c>
      <c r="B277" t="s">
        <v>1009</v>
      </c>
      <c r="C277" s="62" t="str">
        <f t="shared" si="8"/>
        <v>Ten Parkway North</v>
      </c>
      <c r="D277" t="s">
        <v>953</v>
      </c>
      <c r="E277" s="62" t="str">
        <f t="shared" si="9"/>
        <v>Deerfield</v>
      </c>
      <c r="F277" t="s">
        <v>2150</v>
      </c>
      <c r="G277" t="s">
        <v>2306</v>
      </c>
      <c r="H277">
        <v>60015</v>
      </c>
      <c r="I277" t="s">
        <v>954</v>
      </c>
    </row>
    <row r="278" spans="1:9" x14ac:dyDescent="0.25">
      <c r="A278" s="62">
        <f>VLOOKUP(B278, names!A$3:B$2402, 2,)</f>
        <v>0</v>
      </c>
      <c r="B278" t="s">
        <v>1010</v>
      </c>
      <c r="C278" s="62" t="str">
        <f t="shared" si="8"/>
        <v>3509 N. Louise Avenue</v>
      </c>
      <c r="D278" t="s">
        <v>1011</v>
      </c>
      <c r="E278" s="62" t="str">
        <f t="shared" si="9"/>
        <v>Sioux Falls</v>
      </c>
      <c r="F278" t="s">
        <v>2159</v>
      </c>
      <c r="G278" t="s">
        <v>2382</v>
      </c>
      <c r="H278" t="s">
        <v>2383</v>
      </c>
      <c r="I278" t="s">
        <v>1012</v>
      </c>
    </row>
    <row r="279" spans="1:9" x14ac:dyDescent="0.25">
      <c r="A279" s="62" t="e">
        <f>VLOOKUP(B279, names!A$3:B$2402, 2,)</f>
        <v>#N/A</v>
      </c>
      <c r="B279" t="s">
        <v>1013</v>
      </c>
      <c r="C279" s="62" t="str">
        <f t="shared" si="8"/>
        <v>3509 N. Louise Avenue</v>
      </c>
      <c r="D279" t="s">
        <v>1011</v>
      </c>
      <c r="E279" s="62" t="str">
        <f t="shared" si="9"/>
        <v>Sioux Falls</v>
      </c>
      <c r="F279" t="s">
        <v>2159</v>
      </c>
      <c r="G279" t="s">
        <v>2382</v>
      </c>
      <c r="H279" t="s">
        <v>2383</v>
      </c>
      <c r="I279" t="s">
        <v>1012</v>
      </c>
    </row>
    <row r="280" spans="1:9" x14ac:dyDescent="0.25">
      <c r="A280" s="62" t="e">
        <f>VLOOKUP(B280, names!A$3:B$2402, 2,)</f>
        <v>#N/A</v>
      </c>
      <c r="B280" t="s">
        <v>1014</v>
      </c>
      <c r="C280" s="62" t="str">
        <f t="shared" si="8"/>
        <v>800 Red Brook Blvd</v>
      </c>
      <c r="D280" t="s">
        <v>1015</v>
      </c>
      <c r="E280" s="62" t="str">
        <f t="shared" si="9"/>
        <v>Owings Mills</v>
      </c>
      <c r="F280" t="s">
        <v>2160</v>
      </c>
      <c r="G280" t="s">
        <v>2308</v>
      </c>
      <c r="H280">
        <v>21117</v>
      </c>
      <c r="I280" t="s">
        <v>1016</v>
      </c>
    </row>
    <row r="281" spans="1:9" x14ac:dyDescent="0.25">
      <c r="A281" s="62" t="e">
        <f>VLOOKUP(B281, names!A$3:B$2402, 2,)</f>
        <v>#N/A</v>
      </c>
      <c r="B281" t="s">
        <v>1017</v>
      </c>
      <c r="C281" s="62" t="str">
        <f t="shared" si="8"/>
        <v>P.O. Box 830</v>
      </c>
      <c r="D281" t="s">
        <v>1018</v>
      </c>
      <c r="E281" s="62" t="str">
        <f t="shared" si="9"/>
        <v>Liberty Corner</v>
      </c>
      <c r="F281" t="s">
        <v>2161</v>
      </c>
      <c r="G281" t="s">
        <v>2312</v>
      </c>
      <c r="H281" t="s">
        <v>2384</v>
      </c>
      <c r="I281" t="s">
        <v>1019</v>
      </c>
    </row>
    <row r="282" spans="1:9" x14ac:dyDescent="0.25">
      <c r="A282" s="62" t="e">
        <f>VLOOKUP(B282, names!A$3:B$2402, 2,)</f>
        <v>#N/A</v>
      </c>
      <c r="B282" t="s">
        <v>1020</v>
      </c>
      <c r="C282" s="62" t="str">
        <f t="shared" si="8"/>
        <v>P. O. Box 830</v>
      </c>
      <c r="D282" t="s">
        <v>1021</v>
      </c>
      <c r="E282" s="62" t="str">
        <f t="shared" si="9"/>
        <v>Liberty Corner</v>
      </c>
      <c r="F282" t="s">
        <v>2161</v>
      </c>
      <c r="G282" t="s">
        <v>2312</v>
      </c>
      <c r="H282" t="s">
        <v>2384</v>
      </c>
      <c r="I282" t="s">
        <v>1022</v>
      </c>
    </row>
    <row r="283" spans="1:9" x14ac:dyDescent="0.25">
      <c r="A283" s="62" t="e">
        <f>VLOOKUP(B283, names!A$3:B$2402, 2,)</f>
        <v>#N/A</v>
      </c>
      <c r="B283" t="s">
        <v>1023</v>
      </c>
      <c r="C283" s="62" t="str">
        <f t="shared" si="8"/>
        <v>6140 Parkland Blvd, Ste 321</v>
      </c>
      <c r="D283" t="s">
        <v>917</v>
      </c>
      <c r="E283" s="62" t="str">
        <f t="shared" si="9"/>
        <v>Mayfield Heights</v>
      </c>
      <c r="F283" t="s">
        <v>2143</v>
      </c>
      <c r="G283" t="s">
        <v>2314</v>
      </c>
      <c r="H283">
        <v>44124</v>
      </c>
      <c r="I283" t="s">
        <v>1024</v>
      </c>
    </row>
    <row r="284" spans="1:9" x14ac:dyDescent="0.25">
      <c r="A284" s="62" t="e">
        <f>VLOOKUP(B284, names!A$3:B$2402, 2,)</f>
        <v>#N/A</v>
      </c>
      <c r="B284" t="s">
        <v>1025</v>
      </c>
      <c r="C284" s="62" t="str">
        <f t="shared" si="8"/>
        <v>One State Street Plaza</v>
      </c>
      <c r="D284" t="s">
        <v>524</v>
      </c>
      <c r="E284" s="62" t="str">
        <f t="shared" si="9"/>
        <v>New York</v>
      </c>
      <c r="F284" t="s">
        <v>2037</v>
      </c>
      <c r="G284" t="s">
        <v>2291</v>
      </c>
      <c r="H284">
        <v>10004</v>
      </c>
      <c r="I284" t="s">
        <v>525</v>
      </c>
    </row>
    <row r="285" spans="1:9" x14ac:dyDescent="0.25">
      <c r="A285" s="62" t="e">
        <f>VLOOKUP(B285, names!A$3:B$2402, 2,)</f>
        <v>#N/A</v>
      </c>
      <c r="B285" t="s">
        <v>1026</v>
      </c>
      <c r="C285" s="62" t="str">
        <f t="shared" si="8"/>
        <v>1880 Jfk Boulevard, Suite 801</v>
      </c>
      <c r="D285" t="s">
        <v>1027</v>
      </c>
      <c r="E285" s="62" t="str">
        <f t="shared" si="9"/>
        <v>Philadelphia</v>
      </c>
      <c r="F285" t="s">
        <v>2043</v>
      </c>
      <c r="G285" t="s">
        <v>2298</v>
      </c>
      <c r="H285">
        <v>19103</v>
      </c>
      <c r="I285" t="s">
        <v>1028</v>
      </c>
    </row>
    <row r="286" spans="1:9" x14ac:dyDescent="0.25">
      <c r="A286" s="62" t="e">
        <f>VLOOKUP(B286, names!A$3:B$2402, 2,)</f>
        <v>#N/A</v>
      </c>
      <c r="B286" t="s">
        <v>1029</v>
      </c>
      <c r="C286" s="62" t="str">
        <f t="shared" si="8"/>
        <v>5656 Frantz Rd.</v>
      </c>
      <c r="D286" t="s">
        <v>1030</v>
      </c>
      <c r="E286" s="62" t="str">
        <f t="shared" si="9"/>
        <v>Dublin</v>
      </c>
      <c r="F286" t="s">
        <v>2162</v>
      </c>
      <c r="G286" t="s">
        <v>2314</v>
      </c>
      <c r="H286">
        <v>43017</v>
      </c>
      <c r="I286" t="s">
        <v>1031</v>
      </c>
    </row>
    <row r="287" spans="1:9" x14ac:dyDescent="0.25">
      <c r="A287" s="62" t="e">
        <f>VLOOKUP(B287, names!A$3:B$2402, 2,)</f>
        <v>#N/A</v>
      </c>
      <c r="B287" t="s">
        <v>1032</v>
      </c>
      <c r="C287" s="62" t="str">
        <f t="shared" si="8"/>
        <v>202 Hall'S Mill Road</v>
      </c>
      <c r="D287" t="s">
        <v>869</v>
      </c>
      <c r="E287" s="62" t="str">
        <f t="shared" si="9"/>
        <v>Whiteho</v>
      </c>
      <c r="F287" t="s">
        <v>2137</v>
      </c>
      <c r="G287" t="s">
        <v>2312</v>
      </c>
      <c r="H287">
        <v>8889</v>
      </c>
      <c r="I287" t="s">
        <v>870</v>
      </c>
    </row>
    <row r="288" spans="1:9" x14ac:dyDescent="0.25">
      <c r="A288" s="62" t="e">
        <f>VLOOKUP(B288, names!A$3:B$2402, 2,)</f>
        <v>#N/A</v>
      </c>
      <c r="B288" t="s">
        <v>1033</v>
      </c>
      <c r="C288" s="62" t="str">
        <f t="shared" si="8"/>
        <v>11455 El Camino Real</v>
      </c>
      <c r="D288" t="s">
        <v>1034</v>
      </c>
      <c r="E288" s="62" t="str">
        <f t="shared" si="9"/>
        <v>San Diego</v>
      </c>
      <c r="F288" t="s">
        <v>2096</v>
      </c>
      <c r="G288" t="s">
        <v>2324</v>
      </c>
      <c r="H288" t="s">
        <v>2385</v>
      </c>
      <c r="I288" t="s">
        <v>1035</v>
      </c>
    </row>
    <row r="289" spans="1:9" x14ac:dyDescent="0.25">
      <c r="A289" s="62" t="str">
        <f>VLOOKUP(B289, names!A$3:B$2402, 2,)</f>
        <v>Factory Mutual Insurance Co.</v>
      </c>
      <c r="B289" t="s">
        <v>169</v>
      </c>
      <c r="C289" s="62" t="str">
        <f t="shared" si="8"/>
        <v>270 Central Avenue</v>
      </c>
      <c r="D289" t="s">
        <v>459</v>
      </c>
      <c r="E289" s="62" t="str">
        <f t="shared" si="9"/>
        <v>Johnston</v>
      </c>
      <c r="F289" t="s">
        <v>2050</v>
      </c>
      <c r="G289" t="s">
        <v>2303</v>
      </c>
      <c r="H289" t="s">
        <v>2304</v>
      </c>
      <c r="I289" t="s">
        <v>460</v>
      </c>
    </row>
    <row r="290" spans="1:9" x14ac:dyDescent="0.25">
      <c r="A290" s="62" t="str">
        <f>VLOOKUP(B290, names!A$3:B$2402, 2,)</f>
        <v>Fair American Insurance And Reinsurance Co.</v>
      </c>
      <c r="B290" t="s">
        <v>198</v>
      </c>
      <c r="C290" s="62" t="str">
        <f t="shared" si="8"/>
        <v>One Liberty Plaza, 165 Broadway</v>
      </c>
      <c r="D290" t="s">
        <v>1036</v>
      </c>
      <c r="E290" s="62" t="str">
        <f t="shared" si="9"/>
        <v>New York</v>
      </c>
      <c r="F290" t="s">
        <v>2037</v>
      </c>
      <c r="G290" t="s">
        <v>2291</v>
      </c>
      <c r="H290">
        <v>10006</v>
      </c>
      <c r="I290" t="s">
        <v>1037</v>
      </c>
    </row>
    <row r="291" spans="1:9" x14ac:dyDescent="0.25">
      <c r="A291" s="62" t="e">
        <f>VLOOKUP(B291, names!A$3:B$2402, 2,)</f>
        <v>#N/A</v>
      </c>
      <c r="B291" t="s">
        <v>1038</v>
      </c>
      <c r="C291" s="62" t="str">
        <f t="shared" si="8"/>
        <v>6131 Falls Of Neuse Rd., Suite 306</v>
      </c>
      <c r="D291" t="s">
        <v>1039</v>
      </c>
      <c r="E291" s="62" t="str">
        <f t="shared" si="9"/>
        <v>Raleigh</v>
      </c>
      <c r="F291" t="s">
        <v>2127</v>
      </c>
      <c r="G291" t="s">
        <v>2309</v>
      </c>
      <c r="H291">
        <v>27609</v>
      </c>
      <c r="I291" t="s">
        <v>1040</v>
      </c>
    </row>
    <row r="292" spans="1:9" x14ac:dyDescent="0.25">
      <c r="A292" s="62" t="e">
        <f>VLOOKUP(B292, names!A$3:B$2402, 2,)</f>
        <v>#N/A</v>
      </c>
      <c r="B292" t="s">
        <v>1041</v>
      </c>
      <c r="C292" s="62" t="str">
        <f t="shared" si="8"/>
        <v>6301 Owensmouth Ave</v>
      </c>
      <c r="D292" t="s">
        <v>1042</v>
      </c>
      <c r="E292" s="62" t="str">
        <f t="shared" si="9"/>
        <v>Woodland Hills</v>
      </c>
      <c r="F292" t="s">
        <v>2163</v>
      </c>
      <c r="G292" t="s">
        <v>2324</v>
      </c>
      <c r="H292">
        <v>91367</v>
      </c>
      <c r="I292" t="s">
        <v>415</v>
      </c>
    </row>
    <row r="293" spans="1:9" x14ac:dyDescent="0.25">
      <c r="A293" s="62" t="e">
        <f>VLOOKUP(B293, names!A$3:B$2402, 2,)</f>
        <v>#N/A</v>
      </c>
      <c r="B293" t="s">
        <v>1043</v>
      </c>
      <c r="C293" s="62" t="str">
        <f t="shared" si="8"/>
        <v>6785 Westown Parkway</v>
      </c>
      <c r="D293" t="s">
        <v>1044</v>
      </c>
      <c r="E293" s="62" t="str">
        <f t="shared" si="9"/>
        <v>West Des Moines</v>
      </c>
      <c r="F293" t="s">
        <v>2164</v>
      </c>
      <c r="G293" t="s">
        <v>2301</v>
      </c>
      <c r="H293">
        <v>50266</v>
      </c>
      <c r="I293" t="s">
        <v>1045</v>
      </c>
    </row>
    <row r="294" spans="1:9" x14ac:dyDescent="0.25">
      <c r="A294" s="62">
        <f>VLOOKUP(B294, names!A$3:B$2402, 2,)</f>
        <v>0</v>
      </c>
      <c r="B294" t="s">
        <v>395</v>
      </c>
      <c r="C294" s="62" t="str">
        <f t="shared" si="8"/>
        <v>P.O. Box 2450</v>
      </c>
      <c r="D294" t="s">
        <v>1046</v>
      </c>
      <c r="E294" s="62" t="str">
        <f t="shared" si="9"/>
        <v>Grand Rapids</v>
      </c>
      <c r="F294" t="s">
        <v>2165</v>
      </c>
      <c r="G294" t="s">
        <v>2295</v>
      </c>
      <c r="H294" t="s">
        <v>2386</v>
      </c>
      <c r="I294" t="s">
        <v>415</v>
      </c>
    </row>
    <row r="295" spans="1:9" x14ac:dyDescent="0.25">
      <c r="A295" s="62" t="e">
        <f>VLOOKUP(B295, names!A$3:B$2402, 2,)</f>
        <v>#N/A</v>
      </c>
      <c r="B295" t="s">
        <v>1047</v>
      </c>
      <c r="C295" s="62" t="str">
        <f t="shared" si="8"/>
        <v>One Tower Square, Ms08A</v>
      </c>
      <c r="D295" t="s">
        <v>563</v>
      </c>
      <c r="E295" s="62" t="str">
        <f t="shared" si="9"/>
        <v>Hartford</v>
      </c>
      <c r="F295" t="s">
        <v>2049</v>
      </c>
      <c r="G295" t="s">
        <v>2300</v>
      </c>
      <c r="H295">
        <v>6183</v>
      </c>
      <c r="I295" t="s">
        <v>564</v>
      </c>
    </row>
    <row r="296" spans="1:9" x14ac:dyDescent="0.25">
      <c r="A296" s="62">
        <f>VLOOKUP(B296, names!A$3:B$2402, 2,)</f>
        <v>0</v>
      </c>
      <c r="B296" t="s">
        <v>1048</v>
      </c>
      <c r="C296" s="62" t="str">
        <f t="shared" si="8"/>
        <v>One West Nationwide Blvd., 3-04-101</v>
      </c>
      <c r="D296" t="s">
        <v>493</v>
      </c>
      <c r="E296" s="62" t="str">
        <f t="shared" si="9"/>
        <v>Columbus</v>
      </c>
      <c r="F296" t="s">
        <v>2058</v>
      </c>
      <c r="G296" t="s">
        <v>2314</v>
      </c>
      <c r="H296" t="s">
        <v>2315</v>
      </c>
      <c r="I296" t="s">
        <v>494</v>
      </c>
    </row>
    <row r="297" spans="1:9" x14ac:dyDescent="0.25">
      <c r="A297" s="62" t="e">
        <f>VLOOKUP(B297, names!A$3:B$2402, 2,)</f>
        <v>#N/A</v>
      </c>
      <c r="B297" t="s">
        <v>1049</v>
      </c>
      <c r="C297" s="62" t="str">
        <f t="shared" si="8"/>
        <v>6300 University Parkway</v>
      </c>
      <c r="D297" t="s">
        <v>799</v>
      </c>
      <c r="E297" s="62" t="str">
        <f t="shared" si="9"/>
        <v>Sarasota</v>
      </c>
      <c r="F297" t="s">
        <v>2125</v>
      </c>
      <c r="G297" t="s">
        <v>2297</v>
      </c>
      <c r="H297" t="s">
        <v>2364</v>
      </c>
      <c r="I297" t="s">
        <v>800</v>
      </c>
    </row>
    <row r="298" spans="1:9" x14ac:dyDescent="0.25">
      <c r="A298" s="62">
        <f>VLOOKUP(B298, names!A$3:B$2402, 2,)</f>
        <v>0</v>
      </c>
      <c r="B298" t="s">
        <v>387</v>
      </c>
      <c r="C298" s="62" t="str">
        <f t="shared" si="8"/>
        <v>6300 University Parkway</v>
      </c>
      <c r="D298" t="s">
        <v>799</v>
      </c>
      <c r="E298" s="62" t="str">
        <f t="shared" si="9"/>
        <v>Sarasota</v>
      </c>
      <c r="F298" t="s">
        <v>2125</v>
      </c>
      <c r="G298" t="s">
        <v>2297</v>
      </c>
      <c r="H298" t="s">
        <v>2364</v>
      </c>
      <c r="I298" t="s">
        <v>1050</v>
      </c>
    </row>
    <row r="299" spans="1:9" x14ac:dyDescent="0.25">
      <c r="A299" s="62" t="str">
        <f>VLOOKUP(B299, names!A$3:B$2402, 2,)</f>
        <v>FCCI Insurance Co.</v>
      </c>
      <c r="B299" t="s">
        <v>144</v>
      </c>
      <c r="C299" s="62" t="str">
        <f t="shared" si="8"/>
        <v>6300 University Parkway</v>
      </c>
      <c r="D299" t="s">
        <v>799</v>
      </c>
      <c r="E299" s="62" t="str">
        <f t="shared" si="9"/>
        <v>Sarasota</v>
      </c>
      <c r="F299" t="s">
        <v>2125</v>
      </c>
      <c r="G299" t="s">
        <v>2297</v>
      </c>
      <c r="H299" t="s">
        <v>2364</v>
      </c>
      <c r="I299" t="s">
        <v>800</v>
      </c>
    </row>
    <row r="300" spans="1:9" x14ac:dyDescent="0.25">
      <c r="A300" s="62">
        <f>VLOOKUP(B300, names!A$3:B$2402, 2,)</f>
        <v>0</v>
      </c>
      <c r="B300" t="s">
        <v>1051</v>
      </c>
      <c r="C300" s="62" t="str">
        <f t="shared" si="8"/>
        <v>4651 Salisbury Rd Ste 410</v>
      </c>
      <c r="D300" t="s">
        <v>1052</v>
      </c>
      <c r="E300" s="62" t="str">
        <f t="shared" si="9"/>
        <v>Jacksonville</v>
      </c>
      <c r="F300" t="s">
        <v>2132</v>
      </c>
      <c r="G300" t="s">
        <v>2297</v>
      </c>
      <c r="H300">
        <v>32256</v>
      </c>
      <c r="I300" t="s">
        <v>1053</v>
      </c>
    </row>
    <row r="301" spans="1:9" x14ac:dyDescent="0.25">
      <c r="A301" s="62" t="str">
        <f>VLOOKUP(B301, names!A$3:B$2402, 2,)</f>
        <v>Federal Insurance Co.</v>
      </c>
      <c r="B301" t="s">
        <v>81</v>
      </c>
      <c r="C301" s="62" t="str">
        <f t="shared" si="8"/>
        <v>202 Hall'S Mill Road</v>
      </c>
      <c r="D301" t="s">
        <v>869</v>
      </c>
      <c r="E301" s="62" t="str">
        <f t="shared" si="9"/>
        <v>Whitehous</v>
      </c>
      <c r="F301" t="s">
        <v>2166</v>
      </c>
      <c r="G301" t="s">
        <v>2312</v>
      </c>
      <c r="H301">
        <v>8889</v>
      </c>
      <c r="I301" t="s">
        <v>870</v>
      </c>
    </row>
    <row r="302" spans="1:9" x14ac:dyDescent="0.25">
      <c r="A302" s="62" t="e">
        <f>VLOOKUP(B302, names!A$3:B$2402, 2,)</f>
        <v>#N/A</v>
      </c>
      <c r="B302" t="s">
        <v>1054</v>
      </c>
      <c r="C302" s="62" t="str">
        <f t="shared" si="8"/>
        <v>121 East Park Square</v>
      </c>
      <c r="D302" t="s">
        <v>1055</v>
      </c>
      <c r="E302" s="62" t="str">
        <f t="shared" si="9"/>
        <v>Owatonna</v>
      </c>
      <c r="F302" t="s">
        <v>2167</v>
      </c>
      <c r="G302" t="s">
        <v>2353</v>
      </c>
      <c r="H302">
        <v>55060</v>
      </c>
      <c r="I302" t="s">
        <v>1056</v>
      </c>
    </row>
    <row r="303" spans="1:9" x14ac:dyDescent="0.25">
      <c r="A303" s="62" t="str">
        <f>VLOOKUP(B303, names!A$3:B$2402, 2,)</f>
        <v>Federated National Insurance Co.</v>
      </c>
      <c r="B303" t="s">
        <v>37</v>
      </c>
      <c r="C303" s="62" t="str">
        <f t="shared" si="8"/>
        <v>14050 N.W. 14Th Street, Suite 180</v>
      </c>
      <c r="D303" t="s">
        <v>1057</v>
      </c>
      <c r="E303" s="62" t="str">
        <f t="shared" si="9"/>
        <v>Sunrise</v>
      </c>
      <c r="F303" t="s">
        <v>2068</v>
      </c>
      <c r="G303" t="s">
        <v>2297</v>
      </c>
      <c r="H303">
        <v>33323</v>
      </c>
      <c r="I303" t="s">
        <v>1058</v>
      </c>
    </row>
    <row r="304" spans="1:9" x14ac:dyDescent="0.25">
      <c r="A304" s="62" t="e">
        <f>VLOOKUP(B304, names!A$3:B$2402, 2,)</f>
        <v>#N/A</v>
      </c>
      <c r="B304" t="s">
        <v>1059</v>
      </c>
      <c r="C304" s="62" t="str">
        <f t="shared" si="8"/>
        <v>11875 West 85Th Street</v>
      </c>
      <c r="D304" t="s">
        <v>1060</v>
      </c>
      <c r="E304" s="62" t="str">
        <f t="shared" si="9"/>
        <v>Lenexa</v>
      </c>
      <c r="F304" t="s">
        <v>2168</v>
      </c>
      <c r="G304" t="s">
        <v>2347</v>
      </c>
      <c r="H304">
        <v>66214</v>
      </c>
      <c r="I304" t="s">
        <v>1061</v>
      </c>
    </row>
    <row r="305" spans="1:9" x14ac:dyDescent="0.25">
      <c r="A305" s="62" t="e">
        <f>VLOOKUP(B305, names!A$3:B$2402, 2,)</f>
        <v>#N/A</v>
      </c>
      <c r="B305" t="s">
        <v>1062</v>
      </c>
      <c r="C305" s="62" t="str">
        <f t="shared" si="8"/>
        <v>121 East Park Square</v>
      </c>
      <c r="D305" t="s">
        <v>1055</v>
      </c>
      <c r="E305" s="62" t="str">
        <f t="shared" si="9"/>
        <v>Owatonna</v>
      </c>
      <c r="F305" t="s">
        <v>2167</v>
      </c>
      <c r="G305" t="s">
        <v>2353</v>
      </c>
      <c r="H305">
        <v>55060</v>
      </c>
      <c r="I305" t="s">
        <v>1056</v>
      </c>
    </row>
    <row r="306" spans="1:9" x14ac:dyDescent="0.25">
      <c r="A306" s="62" t="e">
        <f>VLOOKUP(B306, names!A$3:B$2402, 2,)</f>
        <v>#N/A</v>
      </c>
      <c r="B306" t="s">
        <v>1063</v>
      </c>
      <c r="C306" s="62" t="str">
        <f t="shared" si="8"/>
        <v>P.O. Box 948239</v>
      </c>
      <c r="D306" t="s">
        <v>1064</v>
      </c>
      <c r="E306" s="62" t="str">
        <f t="shared" si="9"/>
        <v>Maitland</v>
      </c>
      <c r="F306" t="s">
        <v>2169</v>
      </c>
      <c r="G306" t="s">
        <v>2297</v>
      </c>
      <c r="H306" t="s">
        <v>2387</v>
      </c>
      <c r="I306" t="s">
        <v>1065</v>
      </c>
    </row>
    <row r="307" spans="1:9" x14ac:dyDescent="0.25">
      <c r="A307" s="62" t="e">
        <f>VLOOKUP(B307, names!A$3:B$2402, 2,)</f>
        <v>#N/A</v>
      </c>
      <c r="B307" t="s">
        <v>1066</v>
      </c>
      <c r="C307" s="62" t="str">
        <f t="shared" si="8"/>
        <v>4601 Touchton Rd. E. Bldg. 300 Suite 3150</v>
      </c>
      <c r="D307" t="s">
        <v>1067</v>
      </c>
      <c r="E307" s="62" t="str">
        <f t="shared" si="9"/>
        <v>Jacksonville</v>
      </c>
      <c r="F307" t="s">
        <v>2132</v>
      </c>
      <c r="G307" t="s">
        <v>2297</v>
      </c>
      <c r="H307">
        <v>32246</v>
      </c>
      <c r="I307" t="s">
        <v>1068</v>
      </c>
    </row>
    <row r="308" spans="1:9" x14ac:dyDescent="0.25">
      <c r="A308" s="62" t="str">
        <f>VLOOKUP(B308, names!A$3:B$2402, 2,)</f>
        <v>Fidelity And Deposit Co. Of Maryland</v>
      </c>
      <c r="B308" t="s">
        <v>199</v>
      </c>
      <c r="C308" s="62" t="str">
        <f t="shared" si="8"/>
        <v>1400 American Lane</v>
      </c>
      <c r="D308" t="s">
        <v>570</v>
      </c>
      <c r="E308" s="62" t="str">
        <f t="shared" si="9"/>
        <v>Schaumburg</v>
      </c>
      <c r="F308" t="s">
        <v>2064</v>
      </c>
      <c r="G308" t="s">
        <v>2306</v>
      </c>
      <c r="H308" t="s">
        <v>2327</v>
      </c>
      <c r="I308" t="s">
        <v>571</v>
      </c>
    </row>
    <row r="309" spans="1:9" x14ac:dyDescent="0.25">
      <c r="A309" s="62" t="e">
        <f>VLOOKUP(B309, names!A$3:B$2402, 2,)</f>
        <v>#N/A</v>
      </c>
      <c r="B309" t="s">
        <v>1069</v>
      </c>
      <c r="C309" s="62" t="str">
        <f t="shared" si="8"/>
        <v>One Tower Square</v>
      </c>
      <c r="D309" t="s">
        <v>1070</v>
      </c>
      <c r="E309" s="62" t="str">
        <f t="shared" si="9"/>
        <v>Hartford</v>
      </c>
      <c r="F309" t="s">
        <v>2049</v>
      </c>
      <c r="G309" t="s">
        <v>2300</v>
      </c>
      <c r="H309">
        <v>6183</v>
      </c>
      <c r="I309" t="s">
        <v>906</v>
      </c>
    </row>
    <row r="310" spans="1:9" x14ac:dyDescent="0.25">
      <c r="A310" s="62" t="e">
        <f>VLOOKUP(B310, names!A$3:B$2402, 2,)</f>
        <v>#N/A</v>
      </c>
      <c r="B310" t="s">
        <v>1071</v>
      </c>
      <c r="C310" s="62" t="str">
        <f t="shared" si="8"/>
        <v>One Tower Square</v>
      </c>
      <c r="D310" t="s">
        <v>1070</v>
      </c>
      <c r="E310" s="62" t="str">
        <f t="shared" si="9"/>
        <v>Hartford</v>
      </c>
      <c r="F310" t="s">
        <v>2049</v>
      </c>
      <c r="G310" t="s">
        <v>2300</v>
      </c>
      <c r="H310">
        <v>6183</v>
      </c>
      <c r="I310" t="s">
        <v>906</v>
      </c>
    </row>
    <row r="311" spans="1:9" x14ac:dyDescent="0.25">
      <c r="A311" s="62" t="e">
        <f>VLOOKUP(B311, names!A$3:B$2402, 2,)</f>
        <v>#N/A</v>
      </c>
      <c r="B311" t="s">
        <v>1072</v>
      </c>
      <c r="C311" s="62" t="str">
        <f t="shared" si="8"/>
        <v>12485 S.W. 137Th Ave., Suite300</v>
      </c>
      <c r="D311" t="s">
        <v>1073</v>
      </c>
      <c r="E311" s="62" t="str">
        <f t="shared" si="9"/>
        <v>Miami</v>
      </c>
      <c r="F311" t="s">
        <v>2066</v>
      </c>
      <c r="G311" t="s">
        <v>2297</v>
      </c>
      <c r="H311">
        <v>33186</v>
      </c>
      <c r="I311" t="s">
        <v>1074</v>
      </c>
    </row>
    <row r="312" spans="1:9" x14ac:dyDescent="0.25">
      <c r="A312" s="62" t="e">
        <f>VLOOKUP(B312, names!A$3:B$2402, 2,)</f>
        <v>#N/A</v>
      </c>
      <c r="B312" t="s">
        <v>1075</v>
      </c>
      <c r="C312" s="62" t="str">
        <f t="shared" si="8"/>
        <v>3131 Eastside, Suite 600</v>
      </c>
      <c r="D312" t="s">
        <v>1076</v>
      </c>
      <c r="E312" s="62" t="str">
        <f t="shared" si="9"/>
        <v>Houston</v>
      </c>
      <c r="F312" t="s">
        <v>2112</v>
      </c>
      <c r="G312" t="s">
        <v>2299</v>
      </c>
      <c r="H312">
        <v>77098</v>
      </c>
      <c r="I312" t="s">
        <v>1077</v>
      </c>
    </row>
    <row r="313" spans="1:9" x14ac:dyDescent="0.25">
      <c r="A313" s="62" t="e">
        <f>VLOOKUP(B313, names!A$3:B$2402, 2,)</f>
        <v>#N/A</v>
      </c>
      <c r="B313" t="s">
        <v>1078</v>
      </c>
      <c r="C313" s="62" t="str">
        <f t="shared" si="8"/>
        <v>118 Second Ave Se</v>
      </c>
      <c r="D313" t="s">
        <v>1079</v>
      </c>
      <c r="E313" s="62" t="str">
        <f t="shared" si="9"/>
        <v>Cedar Rapids</v>
      </c>
      <c r="F313" t="s">
        <v>2046</v>
      </c>
      <c r="G313" t="s">
        <v>2301</v>
      </c>
      <c r="H313">
        <v>52401</v>
      </c>
      <c r="I313" t="s">
        <v>450</v>
      </c>
    </row>
    <row r="314" spans="1:9" x14ac:dyDescent="0.25">
      <c r="A314" s="62" t="e">
        <f>VLOOKUP(B314, names!A$3:B$2402, 2,)</f>
        <v>#N/A</v>
      </c>
      <c r="B314" t="s">
        <v>1080</v>
      </c>
      <c r="C314" s="62" t="str">
        <f t="shared" si="8"/>
        <v>6301 Owensmouth Ave</v>
      </c>
      <c r="D314" t="s">
        <v>1042</v>
      </c>
      <c r="E314" s="62" t="str">
        <f t="shared" si="9"/>
        <v>Woodland Hills</v>
      </c>
      <c r="F314" t="s">
        <v>2163</v>
      </c>
      <c r="G314" t="s">
        <v>2324</v>
      </c>
      <c r="H314">
        <v>91367</v>
      </c>
      <c r="I314" t="s">
        <v>415</v>
      </c>
    </row>
    <row r="315" spans="1:9" x14ac:dyDescent="0.25">
      <c r="A315" s="62" t="str">
        <f>VLOOKUP(B315, names!A$3:B$2402, 2,)</f>
        <v>Fireman's Fund Insurance Co.</v>
      </c>
      <c r="B315" t="s">
        <v>104</v>
      </c>
      <c r="C315" s="62" t="str">
        <f t="shared" si="8"/>
        <v>225 W. Washington Street, Suite 1800</v>
      </c>
      <c r="D315" t="s">
        <v>465</v>
      </c>
      <c r="E315" s="62" t="str">
        <f t="shared" si="9"/>
        <v>Chicago</v>
      </c>
      <c r="F315" t="s">
        <v>2052</v>
      </c>
      <c r="G315" t="s">
        <v>2306</v>
      </c>
      <c r="H315" t="s">
        <v>2307</v>
      </c>
      <c r="I315" t="s">
        <v>488</v>
      </c>
    </row>
    <row r="316" spans="1:9" x14ac:dyDescent="0.25">
      <c r="A316" s="62" t="e">
        <f>VLOOKUP(B316, names!A$3:B$2402, 2,)</f>
        <v>#N/A</v>
      </c>
      <c r="B316" t="s">
        <v>1081</v>
      </c>
      <c r="C316" s="62" t="str">
        <f t="shared" si="8"/>
        <v>3813 Green Hills Village Drive</v>
      </c>
      <c r="D316" t="s">
        <v>1082</v>
      </c>
      <c r="E316" s="62" t="str">
        <f t="shared" si="9"/>
        <v>Nashville</v>
      </c>
      <c r="F316" t="s">
        <v>2133</v>
      </c>
      <c r="G316" t="s">
        <v>2362</v>
      </c>
      <c r="H316">
        <v>37215</v>
      </c>
      <c r="I316" t="s">
        <v>1083</v>
      </c>
    </row>
    <row r="317" spans="1:9" x14ac:dyDescent="0.25">
      <c r="A317" s="62" t="str">
        <f>VLOOKUP(B317, names!A$3:B$2402, 2,)</f>
        <v>First American Property &amp; Casualty Insurance Co.</v>
      </c>
      <c r="B317" t="s">
        <v>98</v>
      </c>
      <c r="C317" s="62" t="str">
        <f t="shared" si="8"/>
        <v>4 First American Way</v>
      </c>
      <c r="D317" t="s">
        <v>1084</v>
      </c>
      <c r="E317" s="62" t="str">
        <f t="shared" si="9"/>
        <v>Santa Ana</v>
      </c>
      <c r="F317" t="s">
        <v>2170</v>
      </c>
      <c r="G317" t="s">
        <v>2324</v>
      </c>
      <c r="H317">
        <v>92707</v>
      </c>
      <c r="I317" t="s">
        <v>1085</v>
      </c>
    </row>
    <row r="318" spans="1:9" x14ac:dyDescent="0.25">
      <c r="A318" s="62">
        <f>VLOOKUP(B318, names!A$3:B$2402, 2,)</f>
        <v>0</v>
      </c>
      <c r="B318" t="s">
        <v>1086</v>
      </c>
      <c r="C318" s="62" t="str">
        <f t="shared" ref="C318:C381" si="10">PROPER(LEFT(D318, LEN(D318)-1))</f>
        <v>1776 American Heritage Life Drive</v>
      </c>
      <c r="D318" t="s">
        <v>1087</v>
      </c>
      <c r="E318" s="62" t="str">
        <f t="shared" ref="E318:E381" si="11">PROPER(F318)</f>
        <v>Jacksonville</v>
      </c>
      <c r="F318" t="s">
        <v>2132</v>
      </c>
      <c r="G318" t="s">
        <v>2297</v>
      </c>
      <c r="H318" t="s">
        <v>2388</v>
      </c>
      <c r="I318" t="s">
        <v>1088</v>
      </c>
    </row>
    <row r="319" spans="1:9" x14ac:dyDescent="0.25">
      <c r="A319" s="62" t="str">
        <f>VLOOKUP(B319, names!A$3:B$2402, 2,)</f>
        <v>First Community Insurance Co.</v>
      </c>
      <c r="B319" t="s">
        <v>83</v>
      </c>
      <c r="C319" s="62" t="str">
        <f t="shared" si="10"/>
        <v>11101 Roosevelt Blvd. N</v>
      </c>
      <c r="D319" t="s">
        <v>744</v>
      </c>
      <c r="E319" s="62" t="str">
        <f t="shared" si="11"/>
        <v>St. Petersburg</v>
      </c>
      <c r="F319" t="s">
        <v>2067</v>
      </c>
      <c r="G319" t="s">
        <v>2297</v>
      </c>
      <c r="H319">
        <v>33716</v>
      </c>
      <c r="I319" t="s">
        <v>745</v>
      </c>
    </row>
    <row r="320" spans="1:9" x14ac:dyDescent="0.25">
      <c r="A320" s="62" t="e">
        <f>VLOOKUP(B320, names!A$3:B$2402, 2,)</f>
        <v>#N/A</v>
      </c>
      <c r="B320" t="s">
        <v>1089</v>
      </c>
      <c r="C320" s="62" t="str">
        <f t="shared" si="10"/>
        <v>300 Cherapa Place, Suite 401</v>
      </c>
      <c r="D320" t="s">
        <v>1090</v>
      </c>
      <c r="E320" s="62" t="str">
        <f t="shared" si="11"/>
        <v>Sioux Falls</v>
      </c>
      <c r="F320" t="s">
        <v>2159</v>
      </c>
      <c r="G320" t="s">
        <v>2382</v>
      </c>
      <c r="H320" t="s">
        <v>2389</v>
      </c>
      <c r="I320" t="s">
        <v>1091</v>
      </c>
    </row>
    <row r="321" spans="1:9" x14ac:dyDescent="0.25">
      <c r="A321" s="62" t="e">
        <f>VLOOKUP(B321, names!A$3:B$2402, 2,)</f>
        <v>#N/A</v>
      </c>
      <c r="B321" t="s">
        <v>1092</v>
      </c>
      <c r="C321" s="62" t="str">
        <f t="shared" si="10"/>
        <v>238 International Road</v>
      </c>
      <c r="D321" t="s">
        <v>477</v>
      </c>
      <c r="E321" s="62" t="str">
        <f t="shared" si="11"/>
        <v>Burlington</v>
      </c>
      <c r="F321" t="s">
        <v>2054</v>
      </c>
      <c r="G321" t="s">
        <v>2309</v>
      </c>
      <c r="H321">
        <v>27215</v>
      </c>
      <c r="I321" t="s">
        <v>478</v>
      </c>
    </row>
    <row r="322" spans="1:9" x14ac:dyDescent="0.25">
      <c r="A322" s="62" t="str">
        <f>VLOOKUP(B322, names!A$3:B$2402, 2,)</f>
        <v>First Floridian Auto And Home Insurance Co.</v>
      </c>
      <c r="B322" t="s">
        <v>93</v>
      </c>
      <c r="C322" s="62" t="str">
        <f t="shared" si="10"/>
        <v>1101 Corridor Park Blvd, 0365-Tn01P1</v>
      </c>
      <c r="D322" t="s">
        <v>1093</v>
      </c>
      <c r="E322" s="62" t="str">
        <f t="shared" si="11"/>
        <v>Knoxville</v>
      </c>
      <c r="F322" t="s">
        <v>2171</v>
      </c>
      <c r="G322" t="s">
        <v>2362</v>
      </c>
      <c r="H322">
        <v>37932</v>
      </c>
      <c r="I322" t="s">
        <v>1094</v>
      </c>
    </row>
    <row r="323" spans="1:9" x14ac:dyDescent="0.25">
      <c r="A323" s="62" t="str">
        <f>VLOOKUP(B323, names!A$3:B$2402, 2,)</f>
        <v>First Liberty Insurance Corp. (The)</v>
      </c>
      <c r="B323" t="s">
        <v>90</v>
      </c>
      <c r="C323" s="62" t="str">
        <f t="shared" si="10"/>
        <v>175 Berkeley Street</v>
      </c>
      <c r="D323" t="s">
        <v>568</v>
      </c>
      <c r="E323" s="62" t="str">
        <f t="shared" si="11"/>
        <v>Boston</v>
      </c>
      <c r="F323" t="s">
        <v>2074</v>
      </c>
      <c r="G323" t="s">
        <v>2316</v>
      </c>
      <c r="H323">
        <v>2116</v>
      </c>
      <c r="I323" t="s">
        <v>558</v>
      </c>
    </row>
    <row r="324" spans="1:9" x14ac:dyDescent="0.25">
      <c r="A324" s="62" t="str">
        <f>VLOOKUP(B324, names!A$3:B$2402, 2,)</f>
        <v>First National Insurance Co. Of America</v>
      </c>
      <c r="B324" t="s">
        <v>138</v>
      </c>
      <c r="C324" s="62" t="str">
        <f t="shared" si="10"/>
        <v>175 Berkeley Street</v>
      </c>
      <c r="D324" t="s">
        <v>568</v>
      </c>
      <c r="E324" s="62" t="str">
        <f t="shared" si="11"/>
        <v>Boston</v>
      </c>
      <c r="F324" t="s">
        <v>2074</v>
      </c>
      <c r="G324" t="s">
        <v>2316</v>
      </c>
      <c r="H324">
        <v>2116</v>
      </c>
      <c r="I324" t="s">
        <v>558</v>
      </c>
    </row>
    <row r="325" spans="1:9" x14ac:dyDescent="0.25">
      <c r="A325" s="62" t="e">
        <f>VLOOKUP(B325, names!A$3:B$2402, 2,)</f>
        <v>#N/A</v>
      </c>
      <c r="B325" t="s">
        <v>1095</v>
      </c>
      <c r="C325" s="62" t="str">
        <f t="shared" si="10"/>
        <v>1 S. Wacker Drive, Suite 2380</v>
      </c>
      <c r="D325" t="s">
        <v>1096</v>
      </c>
      <c r="E325" s="62" t="str">
        <f t="shared" si="11"/>
        <v>Chicago</v>
      </c>
      <c r="F325" t="s">
        <v>2052</v>
      </c>
      <c r="G325" t="s">
        <v>2306</v>
      </c>
      <c r="H325">
        <v>60606</v>
      </c>
      <c r="I325" t="s">
        <v>1097</v>
      </c>
    </row>
    <row r="326" spans="1:9" x14ac:dyDescent="0.25">
      <c r="A326" s="62" t="e">
        <f>VLOOKUP(B326, names!A$3:B$2402, 2,)</f>
        <v>#N/A</v>
      </c>
      <c r="B326" t="s">
        <v>1098</v>
      </c>
      <c r="C326" s="62" t="str">
        <f t="shared" si="10"/>
        <v>185 Greenwood Road</v>
      </c>
      <c r="D326" t="s">
        <v>576</v>
      </c>
      <c r="E326" s="62" t="str">
        <f t="shared" si="11"/>
        <v>Napa</v>
      </c>
      <c r="F326" t="s">
        <v>2076</v>
      </c>
      <c r="G326" t="s">
        <v>2324</v>
      </c>
      <c r="H326">
        <v>94558</v>
      </c>
      <c r="I326" t="s">
        <v>577</v>
      </c>
    </row>
    <row r="327" spans="1:9" x14ac:dyDescent="0.25">
      <c r="A327" s="62" t="str">
        <f>VLOOKUP(B327, names!A$3:B$2402, 2,)</f>
        <v>Frontline Insurance</v>
      </c>
      <c r="B327" t="s">
        <v>1099</v>
      </c>
      <c r="C327" s="62" t="str">
        <f t="shared" si="10"/>
        <v>7131 Business Park Lane, Suite 300</v>
      </c>
      <c r="D327" t="s">
        <v>1100</v>
      </c>
      <c r="E327" s="62" t="str">
        <f t="shared" si="11"/>
        <v>Lake Mary</v>
      </c>
      <c r="F327" t="s">
        <v>2172</v>
      </c>
      <c r="G327" t="s">
        <v>2297</v>
      </c>
      <c r="H327">
        <v>32746</v>
      </c>
      <c r="I327" t="s">
        <v>1101</v>
      </c>
    </row>
    <row r="328" spans="1:9" x14ac:dyDescent="0.25">
      <c r="A328" s="62" t="str">
        <f>VLOOKUP(B328, names!A$3:B$2402, 2,)</f>
        <v>Florida Family Insurance Co.</v>
      </c>
      <c r="B328" t="s">
        <v>48</v>
      </c>
      <c r="C328" s="62" t="str">
        <f t="shared" si="10"/>
        <v>27599 Riverview Center Blvd., Suite 100</v>
      </c>
      <c r="D328" t="s">
        <v>1102</v>
      </c>
      <c r="E328" s="62" t="str">
        <f t="shared" si="11"/>
        <v>Bonita Springs</v>
      </c>
      <c r="F328" t="s">
        <v>2173</v>
      </c>
      <c r="G328" t="s">
        <v>2297</v>
      </c>
      <c r="H328" t="s">
        <v>2390</v>
      </c>
      <c r="I328" t="s">
        <v>1103</v>
      </c>
    </row>
    <row r="329" spans="1:9" x14ac:dyDescent="0.25">
      <c r="A329" s="62" t="str">
        <f>VLOOKUP(B329, names!A$3:B$2402, 2,)</f>
        <v>Florida Farm Bureau Casualty Insurance Co.</v>
      </c>
      <c r="B329" t="s">
        <v>75</v>
      </c>
      <c r="C329" s="62" t="str">
        <f t="shared" si="10"/>
        <v>5700 S.W. 34Th Street</v>
      </c>
      <c r="D329" t="s">
        <v>1104</v>
      </c>
      <c r="E329" s="62" t="str">
        <f t="shared" si="11"/>
        <v>Gainesville</v>
      </c>
      <c r="F329" t="s">
        <v>2174</v>
      </c>
      <c r="G329" t="s">
        <v>2297</v>
      </c>
      <c r="H329" t="s">
        <v>2391</v>
      </c>
      <c r="I329" t="s">
        <v>1105</v>
      </c>
    </row>
    <row r="330" spans="1:9" x14ac:dyDescent="0.25">
      <c r="A330" s="62" t="str">
        <f>VLOOKUP(B330, names!A$3:B$2402, 2,)</f>
        <v>Florida Farm Bureau General Insurance Co.</v>
      </c>
      <c r="B330" t="s">
        <v>76</v>
      </c>
      <c r="C330" s="62" t="str">
        <f t="shared" si="10"/>
        <v>5700 S.W. 34Th Street</v>
      </c>
      <c r="D330" t="s">
        <v>1104</v>
      </c>
      <c r="E330" s="62" t="str">
        <f t="shared" si="11"/>
        <v>Gainesville</v>
      </c>
      <c r="F330" t="s">
        <v>2174</v>
      </c>
      <c r="G330" t="s">
        <v>2297</v>
      </c>
      <c r="H330" t="s">
        <v>2391</v>
      </c>
      <c r="I330" t="s">
        <v>1105</v>
      </c>
    </row>
    <row r="331" spans="1:9" x14ac:dyDescent="0.25">
      <c r="A331" s="62" t="e">
        <f>VLOOKUP(B331, names!A$3:B$2402, 2,)</f>
        <v>#N/A</v>
      </c>
      <c r="B331" t="s">
        <v>1106</v>
      </c>
      <c r="C331" s="62" t="str">
        <f t="shared" si="10"/>
        <v>541 E. Mitchell Hammock Road</v>
      </c>
      <c r="D331" t="s">
        <v>1107</v>
      </c>
      <c r="E331" s="62" t="str">
        <f t="shared" si="11"/>
        <v>Oviedo</v>
      </c>
      <c r="F331" t="s">
        <v>2175</v>
      </c>
      <c r="G331" t="s">
        <v>2297</v>
      </c>
      <c r="H331" t="s">
        <v>2392</v>
      </c>
      <c r="I331" t="s">
        <v>1108</v>
      </c>
    </row>
    <row r="332" spans="1:9" x14ac:dyDescent="0.25">
      <c r="A332" s="62" t="str">
        <f>VLOOKUP(B332, names!A$3:B$2402, 2,)</f>
        <v>Florida Peninsula Insurance Co.</v>
      </c>
      <c r="B332" t="s">
        <v>46</v>
      </c>
      <c r="C332" s="62" t="str">
        <f t="shared" si="10"/>
        <v>P.O. Box 50969</v>
      </c>
      <c r="D332" t="s">
        <v>1109</v>
      </c>
      <c r="E332" s="62" t="str">
        <f t="shared" si="11"/>
        <v>Sarasota</v>
      </c>
      <c r="F332" t="s">
        <v>2125</v>
      </c>
      <c r="G332" t="s">
        <v>2297</v>
      </c>
      <c r="H332" t="s">
        <v>2393</v>
      </c>
      <c r="I332" t="s">
        <v>1110</v>
      </c>
    </row>
    <row r="333" spans="1:9" x14ac:dyDescent="0.25">
      <c r="A333" s="62" t="str">
        <f>VLOOKUP(B333, names!A$3:B$2402, 2,)</f>
        <v>Florida Specialty Insurance Co.</v>
      </c>
      <c r="B333" t="s">
        <v>84</v>
      </c>
      <c r="C333" s="62" t="str">
        <f t="shared" si="10"/>
        <v>4500 Nw 27Th Avenue, Building C2</v>
      </c>
      <c r="D333" t="s">
        <v>1111</v>
      </c>
      <c r="E333" s="62" t="str">
        <f t="shared" si="11"/>
        <v>Gainesville</v>
      </c>
      <c r="F333" t="s">
        <v>2174</v>
      </c>
      <c r="G333" t="s">
        <v>2297</v>
      </c>
      <c r="H333">
        <v>32606</v>
      </c>
      <c r="I333" t="s">
        <v>1112</v>
      </c>
    </row>
    <row r="334" spans="1:9" x14ac:dyDescent="0.25">
      <c r="A334" s="62">
        <f>VLOOKUP(B334, names!A$3:B$2402, 2,)</f>
        <v>0</v>
      </c>
      <c r="B334" t="s">
        <v>1113</v>
      </c>
      <c r="C334" s="62" t="str">
        <f t="shared" si="10"/>
        <v>P. O. Box 428, #1 Horticultural Lane</v>
      </c>
      <c r="D334" t="s">
        <v>1114</v>
      </c>
      <c r="E334" s="62" t="str">
        <f t="shared" si="11"/>
        <v>Edwardsville</v>
      </c>
      <c r="F334" t="s">
        <v>2176</v>
      </c>
      <c r="G334" t="s">
        <v>2306</v>
      </c>
      <c r="H334">
        <v>62025</v>
      </c>
      <c r="I334" t="s">
        <v>1115</v>
      </c>
    </row>
    <row r="335" spans="1:9" x14ac:dyDescent="0.25">
      <c r="A335" s="62">
        <f>VLOOKUP(B335, names!A$3:B$2402, 2,)</f>
        <v>0</v>
      </c>
      <c r="B335" t="s">
        <v>1116</v>
      </c>
      <c r="C335" s="62" t="str">
        <f t="shared" si="10"/>
        <v>P. O. Box 428, #1 Horticultural Lane</v>
      </c>
      <c r="D335" t="s">
        <v>1114</v>
      </c>
      <c r="E335" s="62" t="str">
        <f t="shared" si="11"/>
        <v>Edwardsville</v>
      </c>
      <c r="F335" t="s">
        <v>2176</v>
      </c>
      <c r="G335" t="s">
        <v>2306</v>
      </c>
      <c r="H335">
        <v>62025</v>
      </c>
      <c r="I335" t="s">
        <v>1115</v>
      </c>
    </row>
    <row r="336" spans="1:9" x14ac:dyDescent="0.25">
      <c r="A336" s="62" t="e">
        <f>VLOOKUP(B336, names!A$3:B$2402, 2,)</f>
        <v>#N/A</v>
      </c>
      <c r="B336" t="s">
        <v>1117</v>
      </c>
      <c r="C336" s="62" t="str">
        <f t="shared" si="10"/>
        <v>6785 Westown Parkway</v>
      </c>
      <c r="D336" t="s">
        <v>1044</v>
      </c>
      <c r="E336" s="62" t="str">
        <f t="shared" si="11"/>
        <v>West Des Moines</v>
      </c>
      <c r="F336" t="s">
        <v>2164</v>
      </c>
      <c r="G336" t="s">
        <v>2301</v>
      </c>
      <c r="H336">
        <v>50266</v>
      </c>
      <c r="I336" t="s">
        <v>1045</v>
      </c>
    </row>
    <row r="337" spans="1:9" x14ac:dyDescent="0.25">
      <c r="A337" s="62" t="str">
        <f>VLOOKUP(B337, names!A$3:B$2402, 2,)</f>
        <v>Foremost Insurance Co.</v>
      </c>
      <c r="B337" t="s">
        <v>79</v>
      </c>
      <c r="C337" s="62" t="str">
        <f t="shared" si="10"/>
        <v>P.O. Box 2450</v>
      </c>
      <c r="D337" t="s">
        <v>1046</v>
      </c>
      <c r="E337" s="62" t="str">
        <f t="shared" si="11"/>
        <v>Grand Rapids</v>
      </c>
      <c r="F337" t="s">
        <v>2165</v>
      </c>
      <c r="G337" t="s">
        <v>2295</v>
      </c>
      <c r="H337" t="s">
        <v>2386</v>
      </c>
      <c r="I337" t="s">
        <v>415</v>
      </c>
    </row>
    <row r="338" spans="1:9" x14ac:dyDescent="0.25">
      <c r="A338" s="62" t="str">
        <f>VLOOKUP(B338, names!A$3:B$2402, 2,)</f>
        <v>Foremost Property And Casualty Insurance Co.</v>
      </c>
      <c r="B338" t="s">
        <v>92</v>
      </c>
      <c r="C338" s="62" t="str">
        <f t="shared" si="10"/>
        <v>P.O. Box 2450</v>
      </c>
      <c r="D338" t="s">
        <v>1046</v>
      </c>
      <c r="E338" s="62" t="str">
        <f t="shared" si="11"/>
        <v>Grand Rapids</v>
      </c>
      <c r="F338" t="s">
        <v>2165</v>
      </c>
      <c r="G338" t="s">
        <v>2295</v>
      </c>
      <c r="H338" t="s">
        <v>2386</v>
      </c>
      <c r="I338" t="s">
        <v>415</v>
      </c>
    </row>
    <row r="339" spans="1:9" x14ac:dyDescent="0.25">
      <c r="A339" s="62" t="e">
        <f>VLOOKUP(B339, names!A$3:B$2402, 2,)</f>
        <v>#N/A</v>
      </c>
      <c r="B339" t="s">
        <v>1118</v>
      </c>
      <c r="C339" s="62" t="str">
        <f t="shared" si="10"/>
        <v>P.O. Box 2450</v>
      </c>
      <c r="D339" t="s">
        <v>1046</v>
      </c>
      <c r="E339" s="62" t="str">
        <f t="shared" si="11"/>
        <v>Grand Rapids</v>
      </c>
      <c r="F339" t="s">
        <v>2165</v>
      </c>
      <c r="G339" t="s">
        <v>2295</v>
      </c>
      <c r="H339" t="s">
        <v>2386</v>
      </c>
      <c r="I339" t="s">
        <v>415</v>
      </c>
    </row>
    <row r="340" spans="1:9" x14ac:dyDescent="0.25">
      <c r="A340" s="62" t="e">
        <f>VLOOKUP(B340, names!A$3:B$2402, 2,)</f>
        <v>#N/A</v>
      </c>
      <c r="B340" t="s">
        <v>1119</v>
      </c>
      <c r="C340" s="62" t="str">
        <f t="shared" si="10"/>
        <v>P.O. Box 19467</v>
      </c>
      <c r="D340" t="s">
        <v>1120</v>
      </c>
      <c r="E340" s="62" t="str">
        <f t="shared" si="11"/>
        <v>Raleigh</v>
      </c>
      <c r="F340" t="s">
        <v>2127</v>
      </c>
      <c r="G340" t="s">
        <v>2309</v>
      </c>
      <c r="H340" t="s">
        <v>2394</v>
      </c>
      <c r="I340" t="s">
        <v>1121</v>
      </c>
    </row>
    <row r="341" spans="1:9" x14ac:dyDescent="0.25">
      <c r="A341" s="62" t="e">
        <f>VLOOKUP(B341, names!A$3:B$2402, 2,)</f>
        <v>#N/A</v>
      </c>
      <c r="B341" t="s">
        <v>1122</v>
      </c>
      <c r="C341" s="62" t="str">
        <f t="shared" si="10"/>
        <v>6133 N. River Road, Suite 650</v>
      </c>
      <c r="D341" t="s">
        <v>1123</v>
      </c>
      <c r="E341" s="62" t="str">
        <f t="shared" si="11"/>
        <v>Rosemont</v>
      </c>
      <c r="F341" t="s">
        <v>2177</v>
      </c>
      <c r="G341" t="s">
        <v>2306</v>
      </c>
      <c r="H341" t="s">
        <v>2395</v>
      </c>
      <c r="I341" t="s">
        <v>1124</v>
      </c>
    </row>
    <row r="342" spans="1:9" x14ac:dyDescent="0.25">
      <c r="A342" s="62" t="e">
        <f>VLOOKUP(B342, names!A$3:B$2402, 2,)</f>
        <v>#N/A</v>
      </c>
      <c r="B342" t="s">
        <v>1125</v>
      </c>
      <c r="C342" s="62" t="str">
        <f t="shared" si="10"/>
        <v>100 South Missouri Avenue</v>
      </c>
      <c r="D342" t="s">
        <v>1126</v>
      </c>
      <c r="E342" s="62" t="str">
        <f t="shared" si="11"/>
        <v>Clearwater</v>
      </c>
      <c r="F342" t="s">
        <v>2178</v>
      </c>
      <c r="G342" t="s">
        <v>2297</v>
      </c>
      <c r="H342">
        <v>33756</v>
      </c>
      <c r="I342" t="s">
        <v>1127</v>
      </c>
    </row>
    <row r="343" spans="1:9" x14ac:dyDescent="0.25">
      <c r="A343" s="62" t="e">
        <f>VLOOKUP(B343, names!A$3:B$2402, 2,)</f>
        <v>#N/A</v>
      </c>
      <c r="B343" t="s">
        <v>1128</v>
      </c>
      <c r="C343" s="62" t="str">
        <f t="shared" si="10"/>
        <v>One Mutual Avenue</v>
      </c>
      <c r="D343" t="s">
        <v>1129</v>
      </c>
      <c r="E343" s="62" t="str">
        <f t="shared" si="11"/>
        <v>Frankenmuth</v>
      </c>
      <c r="F343" t="s">
        <v>2179</v>
      </c>
      <c r="G343" t="s">
        <v>2295</v>
      </c>
      <c r="H343" t="s">
        <v>2396</v>
      </c>
      <c r="I343" t="s">
        <v>1130</v>
      </c>
    </row>
    <row r="344" spans="1:9" x14ac:dyDescent="0.25">
      <c r="A344" s="62">
        <f>VLOOKUP(B344, names!A$3:B$2402, 2,)</f>
        <v>0</v>
      </c>
      <c r="B344" t="s">
        <v>1131</v>
      </c>
      <c r="C344" s="62" t="str">
        <f t="shared" si="10"/>
        <v>One West Nationwide Blvd.</v>
      </c>
      <c r="D344" t="s">
        <v>1132</v>
      </c>
      <c r="E344" s="62" t="str">
        <f t="shared" si="11"/>
        <v>Columbus</v>
      </c>
      <c r="F344" t="s">
        <v>2058</v>
      </c>
      <c r="G344" t="s">
        <v>2314</v>
      </c>
      <c r="H344" t="s">
        <v>2315</v>
      </c>
      <c r="I344" t="s">
        <v>494</v>
      </c>
    </row>
    <row r="345" spans="1:9" x14ac:dyDescent="0.25">
      <c r="A345" s="62" t="e">
        <f>VLOOKUP(B345, names!A$3:B$2402, 2,)</f>
        <v>#N/A</v>
      </c>
      <c r="B345" t="s">
        <v>1133</v>
      </c>
      <c r="C345" s="62" t="str">
        <f t="shared" si="10"/>
        <v>231 South Bemiston Suite 1000</v>
      </c>
      <c r="D345" t="s">
        <v>1134</v>
      </c>
      <c r="E345" s="62" t="str">
        <f t="shared" si="11"/>
        <v>St. Louis</v>
      </c>
      <c r="F345" t="s">
        <v>2115</v>
      </c>
      <c r="G345" t="s">
        <v>2331</v>
      </c>
      <c r="H345" t="s">
        <v>2397</v>
      </c>
      <c r="I345" t="s">
        <v>1135</v>
      </c>
    </row>
    <row r="346" spans="1:9" x14ac:dyDescent="0.25">
      <c r="A346" s="62" t="e">
        <f>VLOOKUP(B346, names!A$3:B$2402, 2,)</f>
        <v>#N/A</v>
      </c>
      <c r="B346" t="s">
        <v>1136</v>
      </c>
      <c r="C346" s="62" t="str">
        <f t="shared" si="10"/>
        <v>9800 Fredericksburg Road</v>
      </c>
      <c r="D346" t="s">
        <v>1137</v>
      </c>
      <c r="E346" s="62" t="str">
        <f t="shared" si="11"/>
        <v>San Antonio</v>
      </c>
      <c r="F346" t="s">
        <v>2101</v>
      </c>
      <c r="G346" t="s">
        <v>2299</v>
      </c>
      <c r="H346">
        <v>78288</v>
      </c>
      <c r="I346" t="s">
        <v>1138</v>
      </c>
    </row>
    <row r="347" spans="1:9" x14ac:dyDescent="0.25">
      <c r="A347" s="62">
        <f>VLOOKUP(B347, names!A$3:B$2402, 2,)</f>
        <v>0</v>
      </c>
      <c r="B347" t="s">
        <v>1139</v>
      </c>
      <c r="C347" s="62" t="str">
        <f t="shared" si="10"/>
        <v>150 Northwest Point Blvd, 3Rd Floor</v>
      </c>
      <c r="D347" t="s">
        <v>1140</v>
      </c>
      <c r="E347" s="62" t="str">
        <f t="shared" si="11"/>
        <v>Elk Grove Village</v>
      </c>
      <c r="F347" t="s">
        <v>2087</v>
      </c>
      <c r="G347" t="s">
        <v>2306</v>
      </c>
      <c r="H347">
        <v>60007</v>
      </c>
      <c r="I347" t="s">
        <v>1141</v>
      </c>
    </row>
    <row r="348" spans="1:9" x14ac:dyDescent="0.25">
      <c r="A348" s="62" t="e">
        <f>VLOOKUP(B348, names!A$3:B$2402, 2,)</f>
        <v>#N/A</v>
      </c>
      <c r="B348" t="s">
        <v>1142</v>
      </c>
      <c r="C348" s="62" t="str">
        <f t="shared" si="10"/>
        <v>5260 Western Avenue</v>
      </c>
      <c r="D348" t="s">
        <v>1143</v>
      </c>
      <c r="E348" s="62" t="str">
        <f t="shared" si="11"/>
        <v>Chevy Chase</v>
      </c>
      <c r="F348" t="s">
        <v>2180</v>
      </c>
      <c r="G348" t="s">
        <v>2308</v>
      </c>
      <c r="H348" t="s">
        <v>2398</v>
      </c>
      <c r="I348" t="s">
        <v>1144</v>
      </c>
    </row>
    <row r="349" spans="1:9" x14ac:dyDescent="0.25">
      <c r="A349" s="62" t="e">
        <f>VLOOKUP(B349, names!A$3:B$2402, 2,)</f>
        <v>#N/A</v>
      </c>
      <c r="B349" t="s">
        <v>1145</v>
      </c>
      <c r="C349" s="62" t="str">
        <f t="shared" si="10"/>
        <v>5260 Western Avenue</v>
      </c>
      <c r="D349" t="s">
        <v>1143</v>
      </c>
      <c r="E349" s="62" t="str">
        <f t="shared" si="11"/>
        <v>Chevy Chase</v>
      </c>
      <c r="F349" t="s">
        <v>2180</v>
      </c>
      <c r="G349" t="s">
        <v>2308</v>
      </c>
      <c r="H349" t="s">
        <v>2398</v>
      </c>
      <c r="I349" t="s">
        <v>1144</v>
      </c>
    </row>
    <row r="350" spans="1:9" x14ac:dyDescent="0.25">
      <c r="A350" s="62" t="e">
        <f>VLOOKUP(B350, names!A$3:B$2402, 2,)</f>
        <v>#N/A</v>
      </c>
      <c r="B350" t="s">
        <v>1146</v>
      </c>
      <c r="C350" s="62" t="str">
        <f t="shared" si="10"/>
        <v>5260 Western Avenue</v>
      </c>
      <c r="D350" t="s">
        <v>1143</v>
      </c>
      <c r="E350" s="62" t="str">
        <f t="shared" si="11"/>
        <v>Chevy Chase</v>
      </c>
      <c r="F350" t="s">
        <v>2180</v>
      </c>
      <c r="G350" t="s">
        <v>2308</v>
      </c>
      <c r="H350" t="s">
        <v>2398</v>
      </c>
      <c r="I350" t="s">
        <v>1144</v>
      </c>
    </row>
    <row r="351" spans="1:9" x14ac:dyDescent="0.25">
      <c r="A351" s="62" t="e">
        <f>VLOOKUP(B351, names!A$3:B$2402, 2,)</f>
        <v>#N/A</v>
      </c>
      <c r="B351" t="s">
        <v>1147</v>
      </c>
      <c r="C351" s="62" t="str">
        <f t="shared" si="10"/>
        <v>One General Drive</v>
      </c>
      <c r="D351" t="s">
        <v>1148</v>
      </c>
      <c r="E351" s="62" t="str">
        <f t="shared" si="11"/>
        <v>Sun Prairie</v>
      </c>
      <c r="F351" t="s">
        <v>2181</v>
      </c>
      <c r="G351" t="s">
        <v>2366</v>
      </c>
      <c r="H351">
        <v>53596</v>
      </c>
      <c r="I351" t="s">
        <v>1149</v>
      </c>
    </row>
    <row r="352" spans="1:9" x14ac:dyDescent="0.25">
      <c r="A352" s="62" t="str">
        <f>VLOOKUP(B352, names!A$3:B$2402, 2,)</f>
        <v>General Insurance Co. Of America</v>
      </c>
      <c r="B352" t="s">
        <v>176</v>
      </c>
      <c r="C352" s="62" t="str">
        <f t="shared" si="10"/>
        <v>175 Berkeley Street</v>
      </c>
      <c r="D352" t="s">
        <v>568</v>
      </c>
      <c r="E352" s="62" t="str">
        <f t="shared" si="11"/>
        <v>Boston</v>
      </c>
      <c r="F352" t="s">
        <v>2074</v>
      </c>
      <c r="G352" t="s">
        <v>2316</v>
      </c>
      <c r="H352">
        <v>2116</v>
      </c>
      <c r="I352" t="s">
        <v>558</v>
      </c>
    </row>
    <row r="353" spans="1:9" x14ac:dyDescent="0.25">
      <c r="A353" s="62" t="e">
        <f>VLOOKUP(B353, names!A$3:B$2402, 2,)</f>
        <v>#N/A</v>
      </c>
      <c r="B353" t="s">
        <v>1150</v>
      </c>
      <c r="C353" s="62" t="str">
        <f t="shared" si="10"/>
        <v>120 Long Ridge Road - Legal Dept</v>
      </c>
      <c r="D353" t="s">
        <v>1151</v>
      </c>
      <c r="E353" s="62" t="str">
        <f t="shared" si="11"/>
        <v>Stamford</v>
      </c>
      <c r="F353" t="s">
        <v>2121</v>
      </c>
      <c r="G353" t="s">
        <v>2300</v>
      </c>
      <c r="H353" t="s">
        <v>2399</v>
      </c>
      <c r="I353" t="s">
        <v>1152</v>
      </c>
    </row>
    <row r="354" spans="1:9" x14ac:dyDescent="0.25">
      <c r="A354" s="62" t="e">
        <f>VLOOKUP(B354, names!A$3:B$2402, 2,)</f>
        <v>#N/A</v>
      </c>
      <c r="B354" t="s">
        <v>1153</v>
      </c>
      <c r="C354" s="62" t="str">
        <f t="shared" si="10"/>
        <v>199  Water Street,  Suite 2100</v>
      </c>
      <c r="D354" t="s">
        <v>1154</v>
      </c>
      <c r="E354" s="62" t="str">
        <f t="shared" si="11"/>
        <v>New York</v>
      </c>
      <c r="F354" t="s">
        <v>2037</v>
      </c>
      <c r="G354" t="s">
        <v>2291</v>
      </c>
      <c r="H354" t="s">
        <v>2400</v>
      </c>
      <c r="I354" t="s">
        <v>1155</v>
      </c>
    </row>
    <row r="355" spans="1:9" x14ac:dyDescent="0.25">
      <c r="A355" s="62" t="e">
        <f>VLOOKUP(B355, names!A$3:B$2402, 2,)</f>
        <v>#N/A</v>
      </c>
      <c r="B355" t="s">
        <v>1156</v>
      </c>
      <c r="C355" s="62" t="str">
        <f t="shared" si="10"/>
        <v>120 Long Ridge Road</v>
      </c>
      <c r="D355" t="s">
        <v>1157</v>
      </c>
      <c r="E355" s="62" t="str">
        <f t="shared" si="11"/>
        <v>Stamford</v>
      </c>
      <c r="F355" t="s">
        <v>2121</v>
      </c>
      <c r="G355" t="s">
        <v>2300</v>
      </c>
      <c r="H355">
        <v>6902</v>
      </c>
      <c r="I355" t="s">
        <v>1158</v>
      </c>
    </row>
    <row r="356" spans="1:9" x14ac:dyDescent="0.25">
      <c r="A356" s="62" t="e">
        <f>VLOOKUP(B356, names!A$3:B$2402, 2,)</f>
        <v>#N/A</v>
      </c>
      <c r="B356" t="s">
        <v>1159</v>
      </c>
      <c r="C356" s="62" t="str">
        <f t="shared" si="10"/>
        <v>7 Wtc, 250 Greenwich Street</v>
      </c>
      <c r="D356" t="s">
        <v>1160</v>
      </c>
      <c r="E356" s="62" t="str">
        <f t="shared" si="11"/>
        <v>New York</v>
      </c>
      <c r="F356" t="s">
        <v>2037</v>
      </c>
      <c r="G356" t="s">
        <v>2291</v>
      </c>
      <c r="H356">
        <v>10007</v>
      </c>
      <c r="I356" t="s">
        <v>1161</v>
      </c>
    </row>
    <row r="357" spans="1:9" x14ac:dyDescent="0.25">
      <c r="A357" s="62" t="e">
        <f>VLOOKUP(B357, names!A$3:B$2402, 2,)</f>
        <v>#N/A</v>
      </c>
      <c r="B357" t="s">
        <v>1162</v>
      </c>
      <c r="C357" s="62" t="str">
        <f t="shared" si="10"/>
        <v>120 Long Ridge Road</v>
      </c>
      <c r="D357" t="s">
        <v>1157</v>
      </c>
      <c r="E357" s="62" t="str">
        <f t="shared" si="11"/>
        <v>Stamford</v>
      </c>
      <c r="F357" t="s">
        <v>2121</v>
      </c>
      <c r="G357" t="s">
        <v>2300</v>
      </c>
      <c r="H357" t="s">
        <v>2399</v>
      </c>
      <c r="I357" t="s">
        <v>1163</v>
      </c>
    </row>
    <row r="358" spans="1:9" x14ac:dyDescent="0.25">
      <c r="A358" s="62" t="e">
        <f>VLOOKUP(B358, names!A$3:B$2402, 2,)</f>
        <v>#N/A</v>
      </c>
      <c r="B358" t="s">
        <v>1164</v>
      </c>
      <c r="C358" s="62" t="str">
        <f t="shared" si="10"/>
        <v>8325 Six Forks Road</v>
      </c>
      <c r="D358" t="s">
        <v>1165</v>
      </c>
      <c r="E358" s="62" t="str">
        <f t="shared" si="11"/>
        <v>Raleigh</v>
      </c>
      <c r="F358" t="s">
        <v>2127</v>
      </c>
      <c r="G358" t="s">
        <v>2309</v>
      </c>
      <c r="H358">
        <v>27615</v>
      </c>
      <c r="I358" t="s">
        <v>1166</v>
      </c>
    </row>
    <row r="359" spans="1:9" x14ac:dyDescent="0.25">
      <c r="A359" s="62" t="e">
        <f>VLOOKUP(B359, names!A$3:B$2402, 2,)</f>
        <v>#N/A</v>
      </c>
      <c r="B359" t="s">
        <v>1167</v>
      </c>
      <c r="C359" s="62" t="str">
        <f t="shared" si="10"/>
        <v>8325 Six Forks Road</v>
      </c>
      <c r="D359" t="s">
        <v>1165</v>
      </c>
      <c r="E359" s="62" t="str">
        <f t="shared" si="11"/>
        <v>Raleigh</v>
      </c>
      <c r="F359" t="s">
        <v>2127</v>
      </c>
      <c r="G359" t="s">
        <v>2309</v>
      </c>
      <c r="H359">
        <v>27615</v>
      </c>
      <c r="I359" t="s">
        <v>1166</v>
      </c>
    </row>
    <row r="360" spans="1:9" x14ac:dyDescent="0.25">
      <c r="A360" s="62" t="e">
        <f>VLOOKUP(B360, names!A$3:B$2402, 2,)</f>
        <v>#N/A</v>
      </c>
      <c r="B360" t="s">
        <v>1168</v>
      </c>
      <c r="C360" s="62" t="str">
        <f t="shared" si="10"/>
        <v>8325 Six Forks Road</v>
      </c>
      <c r="D360" t="s">
        <v>1165</v>
      </c>
      <c r="E360" s="62" t="str">
        <f t="shared" si="11"/>
        <v>Raleigh</v>
      </c>
      <c r="F360" t="s">
        <v>2127</v>
      </c>
      <c r="G360" t="s">
        <v>2309</v>
      </c>
      <c r="H360">
        <v>27615</v>
      </c>
      <c r="I360" t="s">
        <v>1166</v>
      </c>
    </row>
    <row r="361" spans="1:9" x14ac:dyDescent="0.25">
      <c r="A361" s="62" t="e">
        <f>VLOOKUP(B361, names!A$3:B$2402, 2,)</f>
        <v>#N/A</v>
      </c>
      <c r="B361" t="s">
        <v>1169</v>
      </c>
      <c r="C361" s="62" t="str">
        <f t="shared" si="10"/>
        <v>8325 Six Forks Road</v>
      </c>
      <c r="D361" t="s">
        <v>1165</v>
      </c>
      <c r="E361" s="62" t="str">
        <f t="shared" si="11"/>
        <v>Raleigh</v>
      </c>
      <c r="F361" t="s">
        <v>2127</v>
      </c>
      <c r="G361" t="s">
        <v>2309</v>
      </c>
      <c r="H361">
        <v>27615</v>
      </c>
      <c r="I361" t="s">
        <v>1166</v>
      </c>
    </row>
    <row r="362" spans="1:9" x14ac:dyDescent="0.25">
      <c r="A362" s="62" t="e">
        <f>VLOOKUP(B362, names!A$3:B$2402, 2,)</f>
        <v>#N/A</v>
      </c>
      <c r="B362" t="s">
        <v>1170</v>
      </c>
      <c r="C362" s="62" t="str">
        <f t="shared" si="10"/>
        <v>P.O. Box 618</v>
      </c>
      <c r="D362" t="s">
        <v>692</v>
      </c>
      <c r="E362" s="62" t="str">
        <f t="shared" si="11"/>
        <v>Columbia</v>
      </c>
      <c r="F362" t="s">
        <v>2041</v>
      </c>
      <c r="G362" t="s">
        <v>2331</v>
      </c>
      <c r="H362">
        <v>65205</v>
      </c>
      <c r="I362" t="s">
        <v>693</v>
      </c>
    </row>
    <row r="363" spans="1:9" x14ac:dyDescent="0.25">
      <c r="A363" s="62" t="e">
        <f>VLOOKUP(B363, names!A$3:B$2402, 2,)</f>
        <v>#N/A</v>
      </c>
      <c r="B363" t="s">
        <v>1171</v>
      </c>
      <c r="C363" s="62" t="str">
        <f t="shared" si="10"/>
        <v>68 South Service Road, Suite 450</v>
      </c>
      <c r="D363" t="s">
        <v>1172</v>
      </c>
      <c r="E363" s="62" t="str">
        <f t="shared" si="11"/>
        <v>Melville</v>
      </c>
      <c r="F363" t="s">
        <v>2182</v>
      </c>
      <c r="G363" t="s">
        <v>2291</v>
      </c>
      <c r="H363">
        <v>11747</v>
      </c>
      <c r="I363" t="s">
        <v>618</v>
      </c>
    </row>
    <row r="364" spans="1:9" x14ac:dyDescent="0.25">
      <c r="A364" s="62" t="e">
        <f>VLOOKUP(B364, names!A$3:B$2402, 2,)</f>
        <v>#N/A</v>
      </c>
      <c r="B364" t="s">
        <v>1173</v>
      </c>
      <c r="C364" s="62" t="str">
        <f t="shared" si="10"/>
        <v>5260 Western Avenue</v>
      </c>
      <c r="D364" t="s">
        <v>1143</v>
      </c>
      <c r="E364" s="62" t="str">
        <f t="shared" si="11"/>
        <v>Chevy Chase</v>
      </c>
      <c r="F364" t="s">
        <v>2180</v>
      </c>
      <c r="G364" t="s">
        <v>2308</v>
      </c>
      <c r="H364" t="s">
        <v>2398</v>
      </c>
      <c r="I364" t="s">
        <v>1144</v>
      </c>
    </row>
    <row r="365" spans="1:9" x14ac:dyDescent="0.25">
      <c r="A365" s="62" t="str">
        <f>VLOOKUP(B365, names!A$3:B$2402, 2,)</f>
        <v>Granada Insurance Co.</v>
      </c>
      <c r="B365" t="s">
        <v>161</v>
      </c>
      <c r="C365" s="62" t="str">
        <f t="shared" si="10"/>
        <v>4075 Sw 83 Avenue</v>
      </c>
      <c r="D365" t="s">
        <v>1174</v>
      </c>
      <c r="E365" s="62" t="str">
        <f t="shared" si="11"/>
        <v>Miami</v>
      </c>
      <c r="F365" t="s">
        <v>2066</v>
      </c>
      <c r="G365" t="s">
        <v>2297</v>
      </c>
      <c r="H365">
        <v>33155</v>
      </c>
      <c r="I365" t="s">
        <v>1175</v>
      </c>
    </row>
    <row r="366" spans="1:9" x14ac:dyDescent="0.25">
      <c r="A366" s="62" t="e">
        <f>VLOOKUP(B366, names!A$3:B$2402, 2,)</f>
        <v>#N/A</v>
      </c>
      <c r="B366" t="s">
        <v>1176</v>
      </c>
      <c r="C366" s="62" t="str">
        <f t="shared" si="10"/>
        <v>14001 Quailbrook Drive</v>
      </c>
      <c r="D366" t="s">
        <v>1177</v>
      </c>
      <c r="E366" s="62" t="str">
        <f t="shared" si="11"/>
        <v>Oklahoma City</v>
      </c>
      <c r="F366" t="s">
        <v>2080</v>
      </c>
      <c r="G366" t="s">
        <v>2330</v>
      </c>
      <c r="H366">
        <v>73134</v>
      </c>
      <c r="I366" t="s">
        <v>1178</v>
      </c>
    </row>
    <row r="367" spans="1:9" x14ac:dyDescent="0.25">
      <c r="A367" s="62" t="e">
        <f>VLOOKUP(B367, names!A$3:B$2402, 2,)</f>
        <v>#N/A</v>
      </c>
      <c r="B367" t="s">
        <v>1179</v>
      </c>
      <c r="C367" s="62" t="str">
        <f t="shared" si="10"/>
        <v>175 Water Street, 18Th Floor</v>
      </c>
      <c r="D367" t="s">
        <v>473</v>
      </c>
      <c r="E367" s="62" t="str">
        <f t="shared" si="11"/>
        <v>New York</v>
      </c>
      <c r="F367" t="s">
        <v>2037</v>
      </c>
      <c r="G367" t="s">
        <v>2291</v>
      </c>
      <c r="H367">
        <v>10038</v>
      </c>
      <c r="I367" t="s">
        <v>474</v>
      </c>
    </row>
    <row r="368" spans="1:9" x14ac:dyDescent="0.25">
      <c r="A368" s="62" t="e">
        <f>VLOOKUP(B368, names!A$3:B$2402, 2,)</f>
        <v>#N/A</v>
      </c>
      <c r="B368" t="s">
        <v>1180</v>
      </c>
      <c r="C368" s="62" t="str">
        <f t="shared" si="10"/>
        <v>180 Genesee Street</v>
      </c>
      <c r="D368" t="s">
        <v>1181</v>
      </c>
      <c r="E368" s="62" t="str">
        <f t="shared" si="11"/>
        <v>New Hartford</v>
      </c>
      <c r="F368" t="s">
        <v>2183</v>
      </c>
      <c r="G368" t="s">
        <v>2291</v>
      </c>
      <c r="H368">
        <v>13413</v>
      </c>
      <c r="I368" t="s">
        <v>1182</v>
      </c>
    </row>
    <row r="369" spans="1:9" x14ac:dyDescent="0.25">
      <c r="A369" s="62" t="e">
        <f>VLOOKUP(B369, names!A$3:B$2402, 2,)</f>
        <v>#N/A</v>
      </c>
      <c r="B369" t="s">
        <v>1183</v>
      </c>
      <c r="C369" s="62" t="str">
        <f t="shared" si="10"/>
        <v>3601 N I10 Service Road West</v>
      </c>
      <c r="D369" t="s">
        <v>1184</v>
      </c>
      <c r="E369" s="62" t="str">
        <f t="shared" si="11"/>
        <v>Metairie</v>
      </c>
      <c r="F369" t="s">
        <v>2184</v>
      </c>
      <c r="G369" t="s">
        <v>2328</v>
      </c>
      <c r="H369">
        <v>70002</v>
      </c>
      <c r="I369" t="s">
        <v>1185</v>
      </c>
    </row>
    <row r="370" spans="1:9" x14ac:dyDescent="0.25">
      <c r="A370" s="62" t="str">
        <f>VLOOKUP(B370, names!A$3:B$2402, 2,)</f>
        <v>Great American Alliance Insurance Co.</v>
      </c>
      <c r="B370" t="s">
        <v>167</v>
      </c>
      <c r="C370" s="62" t="str">
        <f t="shared" si="10"/>
        <v>301 E Fourth Street</v>
      </c>
      <c r="D370" t="s">
        <v>1186</v>
      </c>
      <c r="E370" s="62" t="str">
        <f t="shared" si="11"/>
        <v>Cincinnati</v>
      </c>
      <c r="F370" t="s">
        <v>2072</v>
      </c>
      <c r="G370" t="s">
        <v>2314</v>
      </c>
      <c r="H370">
        <v>45202</v>
      </c>
      <c r="I370" t="s">
        <v>1187</v>
      </c>
    </row>
    <row r="371" spans="1:9" x14ac:dyDescent="0.25">
      <c r="A371" s="62" t="str">
        <f>VLOOKUP(B371, names!A$3:B$2402, 2,)</f>
        <v>Great American Assurance Co.</v>
      </c>
      <c r="B371" t="s">
        <v>133</v>
      </c>
      <c r="C371" s="62" t="str">
        <f t="shared" si="10"/>
        <v>301 E Fourth Street</v>
      </c>
      <c r="D371" t="s">
        <v>1186</v>
      </c>
      <c r="E371" s="62" t="str">
        <f t="shared" si="11"/>
        <v>Cincinnati</v>
      </c>
      <c r="F371" t="s">
        <v>2072</v>
      </c>
      <c r="G371" t="s">
        <v>2314</v>
      </c>
      <c r="H371">
        <v>45202</v>
      </c>
      <c r="I371" t="s">
        <v>1187</v>
      </c>
    </row>
    <row r="372" spans="1:9" x14ac:dyDescent="0.25">
      <c r="A372" s="62" t="e">
        <f>VLOOKUP(B372, names!A$3:B$2402, 2,)</f>
        <v>#N/A</v>
      </c>
      <c r="B372" t="s">
        <v>1188</v>
      </c>
      <c r="C372" s="62" t="str">
        <f t="shared" si="10"/>
        <v>301 E Fourth Street</v>
      </c>
      <c r="D372" t="s">
        <v>1186</v>
      </c>
      <c r="E372" s="62" t="str">
        <f t="shared" si="11"/>
        <v>Cincinnati</v>
      </c>
      <c r="F372" t="s">
        <v>2072</v>
      </c>
      <c r="G372" t="s">
        <v>2314</v>
      </c>
      <c r="H372">
        <v>45202</v>
      </c>
      <c r="I372" t="s">
        <v>1187</v>
      </c>
    </row>
    <row r="373" spans="1:9" x14ac:dyDescent="0.25">
      <c r="A373" s="62" t="e">
        <f>VLOOKUP(B373, names!A$3:B$2402, 2,)</f>
        <v>#N/A</v>
      </c>
      <c r="B373" t="s">
        <v>1189</v>
      </c>
      <c r="C373" s="62" t="str">
        <f t="shared" si="10"/>
        <v>301 E Fourth Street</v>
      </c>
      <c r="D373" t="s">
        <v>1186</v>
      </c>
      <c r="E373" s="62" t="str">
        <f t="shared" si="11"/>
        <v>Cincinnati</v>
      </c>
      <c r="F373" t="s">
        <v>2072</v>
      </c>
      <c r="G373" t="s">
        <v>2314</v>
      </c>
      <c r="H373">
        <v>45202</v>
      </c>
      <c r="I373" t="s">
        <v>1187</v>
      </c>
    </row>
    <row r="374" spans="1:9" x14ac:dyDescent="0.25">
      <c r="A374" s="62" t="str">
        <f>VLOOKUP(B374, names!A$3:B$2402, 2,)</f>
        <v>Great American Insurance Co.</v>
      </c>
      <c r="B374" t="s">
        <v>131</v>
      </c>
      <c r="C374" s="62" t="str">
        <f t="shared" si="10"/>
        <v>301 E Fourth Street</v>
      </c>
      <c r="D374" t="s">
        <v>1186</v>
      </c>
      <c r="E374" s="62" t="str">
        <f t="shared" si="11"/>
        <v>Cincinnati</v>
      </c>
      <c r="F374" t="s">
        <v>2072</v>
      </c>
      <c r="G374" t="s">
        <v>2314</v>
      </c>
      <c r="H374">
        <v>45202</v>
      </c>
      <c r="I374" t="s">
        <v>1187</v>
      </c>
    </row>
    <row r="375" spans="1:9" x14ac:dyDescent="0.25">
      <c r="A375" s="62" t="str">
        <f>VLOOKUP(B375, names!A$3:B$2402, 2,)</f>
        <v>Great American Insurance Co. Of New York</v>
      </c>
      <c r="B375" t="s">
        <v>140</v>
      </c>
      <c r="C375" s="62" t="str">
        <f t="shared" si="10"/>
        <v>301 E Fourth Street</v>
      </c>
      <c r="D375" t="s">
        <v>1186</v>
      </c>
      <c r="E375" s="62" t="str">
        <f t="shared" si="11"/>
        <v>Cincinnati</v>
      </c>
      <c r="F375" t="s">
        <v>2072</v>
      </c>
      <c r="G375" t="s">
        <v>2314</v>
      </c>
      <c r="H375">
        <v>45202</v>
      </c>
      <c r="I375" t="s">
        <v>1187</v>
      </c>
    </row>
    <row r="376" spans="1:9" x14ac:dyDescent="0.25">
      <c r="A376" s="62" t="e">
        <f>VLOOKUP(B376, names!A$3:B$2402, 2,)</f>
        <v>#N/A</v>
      </c>
      <c r="B376" t="s">
        <v>1190</v>
      </c>
      <c r="C376" s="62" t="str">
        <f t="shared" si="10"/>
        <v>301 E Fourth Street</v>
      </c>
      <c r="D376" t="s">
        <v>1186</v>
      </c>
      <c r="E376" s="62" t="str">
        <f t="shared" si="11"/>
        <v>Cincinnati</v>
      </c>
      <c r="F376" t="s">
        <v>2072</v>
      </c>
      <c r="G376" t="s">
        <v>2314</v>
      </c>
      <c r="H376">
        <v>45202</v>
      </c>
      <c r="I376" t="s">
        <v>1187</v>
      </c>
    </row>
    <row r="377" spans="1:9" x14ac:dyDescent="0.25">
      <c r="A377" s="62" t="e">
        <f>VLOOKUP(B377, names!A$3:B$2402, 2,)</f>
        <v>#N/A</v>
      </c>
      <c r="B377" t="s">
        <v>1191</v>
      </c>
      <c r="C377" s="62" t="str">
        <f t="shared" si="10"/>
        <v>301 E Fourth Street</v>
      </c>
      <c r="D377" t="s">
        <v>1186</v>
      </c>
      <c r="E377" s="62" t="str">
        <f t="shared" si="11"/>
        <v>Cincinnati</v>
      </c>
      <c r="F377" t="s">
        <v>2072</v>
      </c>
      <c r="G377" t="s">
        <v>2314</v>
      </c>
      <c r="H377">
        <v>45202</v>
      </c>
      <c r="I377" t="s">
        <v>1187</v>
      </c>
    </row>
    <row r="378" spans="1:9" x14ac:dyDescent="0.25">
      <c r="A378" s="62" t="e">
        <f>VLOOKUP(B378, names!A$3:B$2402, 2,)</f>
        <v>#N/A</v>
      </c>
      <c r="B378" t="s">
        <v>1192</v>
      </c>
      <c r="C378" s="62" t="str">
        <f t="shared" si="10"/>
        <v>7233 East Butherus Drive</v>
      </c>
      <c r="D378" t="s">
        <v>1193</v>
      </c>
      <c r="E378" s="62" t="str">
        <f t="shared" si="11"/>
        <v>Scottsdale</v>
      </c>
      <c r="F378" t="s">
        <v>2185</v>
      </c>
      <c r="G378" t="s">
        <v>2342</v>
      </c>
      <c r="H378" t="s">
        <v>2401</v>
      </c>
      <c r="I378" t="s">
        <v>1194</v>
      </c>
    </row>
    <row r="379" spans="1:9" x14ac:dyDescent="0.25">
      <c r="A379" s="62" t="e">
        <f>VLOOKUP(B379, names!A$3:B$2402, 2,)</f>
        <v>#N/A</v>
      </c>
      <c r="B379" t="s">
        <v>1195</v>
      </c>
      <c r="C379" s="62" t="str">
        <f t="shared" si="10"/>
        <v>800 Gessner, Suite 600</v>
      </c>
      <c r="D379" t="s">
        <v>1196</v>
      </c>
      <c r="E379" s="62" t="str">
        <f t="shared" si="11"/>
        <v>Houston</v>
      </c>
      <c r="F379" t="s">
        <v>2112</v>
      </c>
      <c r="G379" t="s">
        <v>2299</v>
      </c>
      <c r="H379">
        <v>77024</v>
      </c>
      <c r="I379" t="s">
        <v>1197</v>
      </c>
    </row>
    <row r="380" spans="1:9" x14ac:dyDescent="0.25">
      <c r="A380" s="62" t="str">
        <f>VLOOKUP(B380, names!A$3:B$2402, 2,)</f>
        <v>Great Northern Insurance Co.</v>
      </c>
      <c r="B380" t="s">
        <v>125</v>
      </c>
      <c r="C380" s="62" t="str">
        <f t="shared" si="10"/>
        <v>202 Hall'S Mill Road</v>
      </c>
      <c r="D380" t="s">
        <v>869</v>
      </c>
      <c r="E380" s="62" t="str">
        <f t="shared" si="11"/>
        <v>Whitehouse Station</v>
      </c>
      <c r="F380" t="s">
        <v>2186</v>
      </c>
      <c r="G380" t="s">
        <v>2312</v>
      </c>
      <c r="H380">
        <v>8889</v>
      </c>
      <c r="I380" t="s">
        <v>870</v>
      </c>
    </row>
    <row r="381" spans="1:9" x14ac:dyDescent="0.25">
      <c r="A381" s="62" t="e">
        <f>VLOOKUP(B381, names!A$3:B$2402, 2,)</f>
        <v>#N/A</v>
      </c>
      <c r="B381" t="s">
        <v>1198</v>
      </c>
      <c r="C381" s="62" t="str">
        <f t="shared" si="10"/>
        <v>332 Minnesota Street, Suite W1800</v>
      </c>
      <c r="D381" t="s">
        <v>1199</v>
      </c>
      <c r="E381" s="62" t="str">
        <f t="shared" si="11"/>
        <v>St Paul</v>
      </c>
      <c r="F381" t="s">
        <v>2187</v>
      </c>
      <c r="G381" t="s">
        <v>2353</v>
      </c>
      <c r="H381">
        <v>55101</v>
      </c>
      <c r="I381" t="s">
        <v>1200</v>
      </c>
    </row>
    <row r="382" spans="1:9" x14ac:dyDescent="0.25">
      <c r="A382" s="62" t="e">
        <f>VLOOKUP(B382, names!A$3:B$2402, 2,)</f>
        <v>#N/A</v>
      </c>
      <c r="B382" t="s">
        <v>1201</v>
      </c>
      <c r="C382" s="62" t="str">
        <f t="shared" ref="C382:C445" si="12">PROPER(LEFT(D382, LEN(D382)-1))</f>
        <v>1100 West 29Th Street</v>
      </c>
      <c r="D382" t="s">
        <v>1202</v>
      </c>
      <c r="E382" s="62" t="str">
        <f t="shared" ref="E382:E445" si="13">PROPER(F382)</f>
        <v>South Sioux City</v>
      </c>
      <c r="F382" t="s">
        <v>2188</v>
      </c>
      <c r="G382" t="s">
        <v>2292</v>
      </c>
      <c r="H382" t="s">
        <v>2402</v>
      </c>
      <c r="I382" t="s">
        <v>1203</v>
      </c>
    </row>
    <row r="383" spans="1:9" x14ac:dyDescent="0.25">
      <c r="A383" s="62" t="str">
        <f>VLOOKUP(B383, names!A$3:B$2402, 2,)</f>
        <v>Greenwich Insurance Co.</v>
      </c>
      <c r="B383" t="s">
        <v>201</v>
      </c>
      <c r="C383" s="62" t="str">
        <f t="shared" si="12"/>
        <v>Seaview House, 70 Seaview Avenue</v>
      </c>
      <c r="D383" t="s">
        <v>1204</v>
      </c>
      <c r="E383" s="62" t="str">
        <f t="shared" si="13"/>
        <v>Stamford</v>
      </c>
      <c r="F383" t="s">
        <v>2121</v>
      </c>
      <c r="G383" t="s">
        <v>2300</v>
      </c>
      <c r="H383">
        <v>6902</v>
      </c>
      <c r="I383" t="s">
        <v>845</v>
      </c>
    </row>
    <row r="384" spans="1:9" x14ac:dyDescent="0.25">
      <c r="A384" s="62" t="e">
        <f>VLOOKUP(B384, names!A$3:B$2402, 2,)</f>
        <v>#N/A</v>
      </c>
      <c r="B384" t="s">
        <v>1205</v>
      </c>
      <c r="C384" s="62" t="str">
        <f t="shared" si="12"/>
        <v>One Towne Square, Suite 1470</v>
      </c>
      <c r="D384" t="s">
        <v>1206</v>
      </c>
      <c r="E384" s="62" t="str">
        <f t="shared" si="13"/>
        <v>Southfield</v>
      </c>
      <c r="F384" t="s">
        <v>2092</v>
      </c>
      <c r="G384" t="s">
        <v>2295</v>
      </c>
      <c r="H384" t="s">
        <v>2403</v>
      </c>
      <c r="I384" t="s">
        <v>1207</v>
      </c>
    </row>
    <row r="385" spans="1:9" x14ac:dyDescent="0.25">
      <c r="A385" s="62" t="e">
        <f>VLOOKUP(B385, names!A$3:B$2402, 2,)</f>
        <v>#N/A</v>
      </c>
      <c r="B385" t="s">
        <v>1208</v>
      </c>
      <c r="C385" s="62" t="str">
        <f t="shared" si="12"/>
        <v>401 E. Las Olas Blvd., Suite 1540</v>
      </c>
      <c r="D385" t="s">
        <v>1209</v>
      </c>
      <c r="E385" s="62" t="str">
        <f t="shared" si="13"/>
        <v>Fort Lauderdale</v>
      </c>
      <c r="F385" t="s">
        <v>2082</v>
      </c>
      <c r="G385" t="s">
        <v>2297</v>
      </c>
      <c r="H385">
        <v>33301</v>
      </c>
      <c r="I385" t="s">
        <v>1210</v>
      </c>
    </row>
    <row r="386" spans="1:9" x14ac:dyDescent="0.25">
      <c r="A386" s="62" t="str">
        <f>VLOOKUP(B386, names!A$3:B$2402, 2,)</f>
        <v>Guideone America Insurance Co.</v>
      </c>
      <c r="B386" t="s">
        <v>175</v>
      </c>
      <c r="C386" s="62" t="str">
        <f t="shared" si="12"/>
        <v>1111 Ashworth Road</v>
      </c>
      <c r="D386" t="s">
        <v>1211</v>
      </c>
      <c r="E386" s="62" t="str">
        <f t="shared" si="13"/>
        <v>West Des Moines</v>
      </c>
      <c r="F386" t="s">
        <v>2164</v>
      </c>
      <c r="G386" t="s">
        <v>2301</v>
      </c>
      <c r="H386" t="s">
        <v>2404</v>
      </c>
      <c r="I386" t="s">
        <v>1212</v>
      </c>
    </row>
    <row r="387" spans="1:9" x14ac:dyDescent="0.25">
      <c r="A387" s="62" t="str">
        <f>VLOOKUP(B387, names!A$3:B$2402, 2,)</f>
        <v>Guideone Elite Insurance Co.</v>
      </c>
      <c r="B387" t="s">
        <v>134</v>
      </c>
      <c r="C387" s="62" t="str">
        <f t="shared" si="12"/>
        <v>1111 Ashworth Road</v>
      </c>
      <c r="D387" t="s">
        <v>1211</v>
      </c>
      <c r="E387" s="62" t="str">
        <f t="shared" si="13"/>
        <v>West Des Moines</v>
      </c>
      <c r="F387" t="s">
        <v>2164</v>
      </c>
      <c r="G387" t="s">
        <v>2301</v>
      </c>
      <c r="H387" t="s">
        <v>2404</v>
      </c>
      <c r="I387" t="s">
        <v>1212</v>
      </c>
    </row>
    <row r="388" spans="1:9" x14ac:dyDescent="0.25">
      <c r="A388" s="62" t="str">
        <f>VLOOKUP(B388, names!A$3:B$2402, 2,)</f>
        <v>Guideone Mutual Insurance Co.</v>
      </c>
      <c r="B388" t="s">
        <v>151</v>
      </c>
      <c r="C388" s="62" t="str">
        <f t="shared" si="12"/>
        <v>1111 Ashworth Road</v>
      </c>
      <c r="D388" t="s">
        <v>1211</v>
      </c>
      <c r="E388" s="62" t="str">
        <f t="shared" si="13"/>
        <v>West Des Moines</v>
      </c>
      <c r="F388" t="s">
        <v>2164</v>
      </c>
      <c r="G388" t="s">
        <v>2301</v>
      </c>
      <c r="H388" t="s">
        <v>2404</v>
      </c>
      <c r="I388" t="s">
        <v>1212</v>
      </c>
    </row>
    <row r="389" spans="1:9" x14ac:dyDescent="0.25">
      <c r="A389" s="62" t="str">
        <f>VLOOKUP(B389, names!A$3:B$2402, 2,)</f>
        <v>Guideone Specialty Mutual Insurance Co.</v>
      </c>
      <c r="B389" t="s">
        <v>162</v>
      </c>
      <c r="C389" s="62" t="str">
        <f t="shared" si="12"/>
        <v>1111 Ashworth Road</v>
      </c>
      <c r="D389" t="s">
        <v>1211</v>
      </c>
      <c r="E389" s="62" t="str">
        <f t="shared" si="13"/>
        <v>West Des Moines</v>
      </c>
      <c r="F389" t="s">
        <v>2164</v>
      </c>
      <c r="G389" t="s">
        <v>2301</v>
      </c>
      <c r="H389" t="s">
        <v>2404</v>
      </c>
      <c r="I389" t="s">
        <v>1212</v>
      </c>
    </row>
    <row r="390" spans="1:9" x14ac:dyDescent="0.25">
      <c r="A390" s="62" t="str">
        <f>VLOOKUP(B390, names!A$3:B$2402, 2,)</f>
        <v>Gulfstream Property And Casualty Insurance Co.</v>
      </c>
      <c r="B390" t="s">
        <v>64</v>
      </c>
      <c r="C390" s="62" t="str">
        <f t="shared" si="12"/>
        <v>1501 Lady Street</v>
      </c>
      <c r="D390" t="s">
        <v>1213</v>
      </c>
      <c r="E390" s="62" t="str">
        <f t="shared" si="13"/>
        <v>Columbia</v>
      </c>
      <c r="F390" t="s">
        <v>2041</v>
      </c>
      <c r="G390" t="s">
        <v>2296</v>
      </c>
      <c r="H390">
        <v>34240</v>
      </c>
      <c r="I390" t="s">
        <v>1214</v>
      </c>
    </row>
    <row r="391" spans="1:9" x14ac:dyDescent="0.25">
      <c r="A391" s="62" t="e">
        <f>VLOOKUP(B391, names!A$3:B$2402, 2,)</f>
        <v>#N/A</v>
      </c>
      <c r="B391" t="s">
        <v>1215</v>
      </c>
      <c r="C391" s="62" t="str">
        <f t="shared" si="12"/>
        <v>777 Main Street Suite 1000</v>
      </c>
      <c r="D391" t="s">
        <v>573</v>
      </c>
      <c r="E391" s="62" t="str">
        <f t="shared" si="13"/>
        <v>Fort Worth</v>
      </c>
      <c r="F391" t="s">
        <v>2075</v>
      </c>
      <c r="G391" t="s">
        <v>2299</v>
      </c>
      <c r="H391">
        <v>76102</v>
      </c>
      <c r="I391" t="s">
        <v>1216</v>
      </c>
    </row>
    <row r="392" spans="1:9" x14ac:dyDescent="0.25">
      <c r="A392" s="62" t="e">
        <f>VLOOKUP(B392, names!A$3:B$2402, 2,)</f>
        <v>#N/A</v>
      </c>
      <c r="B392" t="s">
        <v>1217</v>
      </c>
      <c r="C392" s="62" t="str">
        <f t="shared" si="12"/>
        <v>777 Main Street Suite 1000</v>
      </c>
      <c r="D392" t="s">
        <v>573</v>
      </c>
      <c r="E392" s="62" t="str">
        <f t="shared" si="13"/>
        <v>Fort Worth</v>
      </c>
      <c r="F392" t="s">
        <v>2075</v>
      </c>
      <c r="G392" t="s">
        <v>2299</v>
      </c>
      <c r="H392">
        <v>76102</v>
      </c>
      <c r="I392" t="s">
        <v>1216</v>
      </c>
    </row>
    <row r="393" spans="1:9" x14ac:dyDescent="0.25">
      <c r="A393" s="62" t="e">
        <f>VLOOKUP(B393, names!A$3:B$2402, 2,)</f>
        <v>#N/A</v>
      </c>
      <c r="B393" t="s">
        <v>1218</v>
      </c>
      <c r="C393" s="62" t="str">
        <f t="shared" si="12"/>
        <v>600 College Road East, Suite 3500</v>
      </c>
      <c r="D393" t="s">
        <v>1219</v>
      </c>
      <c r="E393" s="62" t="str">
        <f t="shared" si="13"/>
        <v>Princeton</v>
      </c>
      <c r="F393" t="s">
        <v>2065</v>
      </c>
      <c r="G393" t="s">
        <v>2312</v>
      </c>
      <c r="H393">
        <v>8540</v>
      </c>
      <c r="I393" t="s">
        <v>1220</v>
      </c>
    </row>
    <row r="394" spans="1:9" x14ac:dyDescent="0.25">
      <c r="A394" s="62" t="str">
        <f>VLOOKUP(B394, names!A$3:B$2402, 2,)</f>
        <v>Hanover American Insurance Co. (The)</v>
      </c>
      <c r="B394" t="s">
        <v>181</v>
      </c>
      <c r="C394" s="62" t="str">
        <f t="shared" si="12"/>
        <v>440 Lincoln Street</v>
      </c>
      <c r="D394" t="s">
        <v>503</v>
      </c>
      <c r="E394" s="62" t="str">
        <f t="shared" si="13"/>
        <v>Worcester</v>
      </c>
      <c r="F394" t="s">
        <v>2059</v>
      </c>
      <c r="G394" t="s">
        <v>2316</v>
      </c>
      <c r="H394" t="s">
        <v>2317</v>
      </c>
      <c r="I394" t="s">
        <v>504</v>
      </c>
    </row>
    <row r="395" spans="1:9" x14ac:dyDescent="0.25">
      <c r="A395" s="62" t="str">
        <f>VLOOKUP(B395, names!A$3:B$2402, 2,)</f>
        <v>Hanover Insurance Co. (The)</v>
      </c>
      <c r="B395" t="s">
        <v>147</v>
      </c>
      <c r="C395" s="62" t="str">
        <f t="shared" si="12"/>
        <v>440 Lincoln Street</v>
      </c>
      <c r="D395" t="s">
        <v>503</v>
      </c>
      <c r="E395" s="62" t="str">
        <f t="shared" si="13"/>
        <v>Worcester</v>
      </c>
      <c r="F395" t="s">
        <v>2059</v>
      </c>
      <c r="G395" t="s">
        <v>2316</v>
      </c>
      <c r="H395" t="s">
        <v>2317</v>
      </c>
      <c r="I395" t="s">
        <v>504</v>
      </c>
    </row>
    <row r="396" spans="1:9" x14ac:dyDescent="0.25">
      <c r="A396" s="62" t="e">
        <f>VLOOKUP(B396, names!A$3:B$2402, 2,)</f>
        <v>#N/A</v>
      </c>
      <c r="B396" t="s">
        <v>1221</v>
      </c>
      <c r="C396" s="62" t="str">
        <f t="shared" si="12"/>
        <v>1701 Golf Road, Suite 1-600</v>
      </c>
      <c r="D396" t="s">
        <v>1222</v>
      </c>
      <c r="E396" s="62" t="str">
        <f t="shared" si="13"/>
        <v>Rolling Meadows</v>
      </c>
      <c r="F396" t="s">
        <v>2189</v>
      </c>
      <c r="G396" t="s">
        <v>2306</v>
      </c>
      <c r="H396">
        <v>60008</v>
      </c>
      <c r="I396" t="s">
        <v>1223</v>
      </c>
    </row>
    <row r="397" spans="1:9" x14ac:dyDescent="0.25">
      <c r="A397" s="62">
        <f>VLOOKUP(B397, names!A$3:B$2402, 2,)</f>
        <v>0</v>
      </c>
      <c r="B397" t="s">
        <v>1224</v>
      </c>
      <c r="C397" s="62" t="str">
        <f t="shared" si="12"/>
        <v>355 Maple Avenue</v>
      </c>
      <c r="D397" t="s">
        <v>1225</v>
      </c>
      <c r="E397" s="62" t="str">
        <f t="shared" si="13"/>
        <v>Harleysville</v>
      </c>
      <c r="F397" t="s">
        <v>2190</v>
      </c>
      <c r="G397" t="s">
        <v>2298</v>
      </c>
      <c r="H397" t="s">
        <v>2405</v>
      </c>
      <c r="I397" t="s">
        <v>1226</v>
      </c>
    </row>
    <row r="398" spans="1:9" x14ac:dyDescent="0.25">
      <c r="A398" s="62">
        <f>VLOOKUP(B398, names!A$3:B$2402, 2,)</f>
        <v>0</v>
      </c>
      <c r="B398" t="s">
        <v>1227</v>
      </c>
      <c r="C398" s="62" t="str">
        <f t="shared" si="12"/>
        <v>355 Maple Avenue</v>
      </c>
      <c r="D398" t="s">
        <v>1225</v>
      </c>
      <c r="E398" s="62" t="str">
        <f t="shared" si="13"/>
        <v>Harleysville</v>
      </c>
      <c r="F398" t="s">
        <v>2190</v>
      </c>
      <c r="G398" t="s">
        <v>2298</v>
      </c>
      <c r="H398" t="s">
        <v>2405</v>
      </c>
      <c r="I398" t="s">
        <v>1226</v>
      </c>
    </row>
    <row r="399" spans="1:9" x14ac:dyDescent="0.25">
      <c r="A399" s="62">
        <f>VLOOKUP(B399, names!A$3:B$2402, 2,)</f>
        <v>0</v>
      </c>
      <c r="B399" t="s">
        <v>1228</v>
      </c>
      <c r="C399" s="62" t="str">
        <f t="shared" si="12"/>
        <v>355 Maple Avenue</v>
      </c>
      <c r="D399" t="s">
        <v>1225</v>
      </c>
      <c r="E399" s="62" t="str">
        <f t="shared" si="13"/>
        <v>Harleysville</v>
      </c>
      <c r="F399" t="s">
        <v>2190</v>
      </c>
      <c r="G399" t="s">
        <v>2298</v>
      </c>
      <c r="H399" t="s">
        <v>2405</v>
      </c>
      <c r="I399" t="s">
        <v>1229</v>
      </c>
    </row>
    <row r="400" spans="1:9" x14ac:dyDescent="0.25">
      <c r="A400" s="62" t="e">
        <f>VLOOKUP(B400, names!A$3:B$2402, 2,)</f>
        <v>#N/A</v>
      </c>
      <c r="B400" t="s">
        <v>1230</v>
      </c>
      <c r="C400" s="62" t="str">
        <f t="shared" si="12"/>
        <v>200 Hopmeadow Street</v>
      </c>
      <c r="D400" t="s">
        <v>1231</v>
      </c>
      <c r="E400" s="62" t="str">
        <f t="shared" si="13"/>
        <v>Simsbury</v>
      </c>
      <c r="F400" t="s">
        <v>2191</v>
      </c>
      <c r="G400" t="s">
        <v>2300</v>
      </c>
      <c r="H400" t="s">
        <v>2406</v>
      </c>
      <c r="I400" t="s">
        <v>1232</v>
      </c>
    </row>
    <row r="401" spans="1:9" x14ac:dyDescent="0.25">
      <c r="A401" s="62" t="str">
        <f>VLOOKUP(B401, names!A$3:B$2402, 2,)</f>
        <v>Hartford Casualty Insurance Co.</v>
      </c>
      <c r="B401" t="s">
        <v>143</v>
      </c>
      <c r="C401" s="62" t="str">
        <f t="shared" si="12"/>
        <v>200 Hopmeadow Street</v>
      </c>
      <c r="D401" t="s">
        <v>1231</v>
      </c>
      <c r="E401" s="62" t="str">
        <f t="shared" si="13"/>
        <v>Simsbury</v>
      </c>
      <c r="F401" t="s">
        <v>2191</v>
      </c>
      <c r="G401" t="s">
        <v>2300</v>
      </c>
      <c r="H401" t="s">
        <v>2406</v>
      </c>
      <c r="I401" t="s">
        <v>1232</v>
      </c>
    </row>
    <row r="402" spans="1:9" x14ac:dyDescent="0.25">
      <c r="A402" s="62" t="str">
        <f>VLOOKUP(B402, names!A$3:B$2402, 2,)</f>
        <v>Hartford Fire Insurance Co.</v>
      </c>
      <c r="B402" t="s">
        <v>163</v>
      </c>
      <c r="C402" s="62" t="str">
        <f t="shared" si="12"/>
        <v>200 Hopmeadow Street</v>
      </c>
      <c r="D402" t="s">
        <v>1231</v>
      </c>
      <c r="E402" s="62" t="str">
        <f t="shared" si="13"/>
        <v>Simsbury</v>
      </c>
      <c r="F402" t="s">
        <v>2191</v>
      </c>
      <c r="G402" t="s">
        <v>2300</v>
      </c>
      <c r="H402" t="s">
        <v>2406</v>
      </c>
      <c r="I402" t="s">
        <v>1232</v>
      </c>
    </row>
    <row r="403" spans="1:9" x14ac:dyDescent="0.25">
      <c r="A403" s="62" t="str">
        <f>VLOOKUP(B403, names!A$3:B$2402, 2,)</f>
        <v>Hartford Insurance Co. Of The Midwest</v>
      </c>
      <c r="B403" t="s">
        <v>86</v>
      </c>
      <c r="C403" s="62" t="str">
        <f t="shared" si="12"/>
        <v>200 Hopmeadow Street</v>
      </c>
      <c r="D403" t="s">
        <v>1231</v>
      </c>
      <c r="E403" s="62" t="str">
        <f t="shared" si="13"/>
        <v>Simsbury</v>
      </c>
      <c r="F403" t="s">
        <v>2191</v>
      </c>
      <c r="G403" t="s">
        <v>2300</v>
      </c>
      <c r="H403" t="s">
        <v>2406</v>
      </c>
      <c r="I403" t="s">
        <v>1232</v>
      </c>
    </row>
    <row r="404" spans="1:9" x14ac:dyDescent="0.25">
      <c r="A404" s="62" t="e">
        <f>VLOOKUP(B404, names!A$3:B$2402, 2,)</f>
        <v>#N/A</v>
      </c>
      <c r="B404" t="s">
        <v>404</v>
      </c>
      <c r="C404" s="62" t="str">
        <f t="shared" si="12"/>
        <v>200 Hopmeadow Street</v>
      </c>
      <c r="D404" t="s">
        <v>1231</v>
      </c>
      <c r="E404" s="62" t="str">
        <f t="shared" si="13"/>
        <v>Simsbury</v>
      </c>
      <c r="F404" t="s">
        <v>2191</v>
      </c>
      <c r="G404" t="s">
        <v>2300</v>
      </c>
      <c r="H404" t="s">
        <v>2406</v>
      </c>
      <c r="I404" t="s">
        <v>1232</v>
      </c>
    </row>
    <row r="405" spans="1:9" x14ac:dyDescent="0.25">
      <c r="A405" s="62" t="e">
        <f>VLOOKUP(B405, names!A$3:B$2402, 2,)</f>
        <v>#N/A</v>
      </c>
      <c r="B405" t="s">
        <v>1233</v>
      </c>
      <c r="C405" s="62" t="str">
        <f t="shared" si="12"/>
        <v>One State Street</v>
      </c>
      <c r="D405" t="s">
        <v>1234</v>
      </c>
      <c r="E405" s="62" t="str">
        <f t="shared" si="13"/>
        <v>Hartford</v>
      </c>
      <c r="F405" t="s">
        <v>2049</v>
      </c>
      <c r="G405" t="s">
        <v>2300</v>
      </c>
      <c r="H405" t="s">
        <v>2407</v>
      </c>
      <c r="I405" t="s">
        <v>1235</v>
      </c>
    </row>
    <row r="406" spans="1:9" x14ac:dyDescent="0.25">
      <c r="A406" s="62" t="e">
        <f>VLOOKUP(B406, names!A$3:B$2402, 2,)</f>
        <v>#N/A</v>
      </c>
      <c r="B406" t="s">
        <v>1236</v>
      </c>
      <c r="C406" s="62" t="str">
        <f t="shared" si="12"/>
        <v>One State Street</v>
      </c>
      <c r="D406" t="s">
        <v>1234</v>
      </c>
      <c r="E406" s="62" t="str">
        <f t="shared" si="13"/>
        <v>Hartford</v>
      </c>
      <c r="F406" t="s">
        <v>2049</v>
      </c>
      <c r="G406" t="s">
        <v>2300</v>
      </c>
      <c r="H406" t="s">
        <v>2408</v>
      </c>
      <c r="I406" t="s">
        <v>1237</v>
      </c>
    </row>
    <row r="407" spans="1:9" x14ac:dyDescent="0.25">
      <c r="A407" s="62" t="str">
        <f>VLOOKUP(B407, names!A$3:B$2402, 2,)</f>
        <v>Hartford Underwriters Insurance Co.</v>
      </c>
      <c r="B407" t="s">
        <v>157</v>
      </c>
      <c r="C407" s="62" t="str">
        <f t="shared" si="12"/>
        <v>200 Hopmeadow Street</v>
      </c>
      <c r="D407" t="s">
        <v>1231</v>
      </c>
      <c r="E407" s="62" t="str">
        <f t="shared" si="13"/>
        <v>Simsbury</v>
      </c>
      <c r="F407" t="s">
        <v>2191</v>
      </c>
      <c r="G407" t="s">
        <v>2300</v>
      </c>
      <c r="H407" t="s">
        <v>2406</v>
      </c>
      <c r="I407" t="s">
        <v>1232</v>
      </c>
    </row>
    <row r="408" spans="1:9" x14ac:dyDescent="0.25">
      <c r="A408" s="62" t="e">
        <f>VLOOKUP(B408, names!A$3:B$2402, 2,)</f>
        <v>#N/A</v>
      </c>
      <c r="B408" t="s">
        <v>1238</v>
      </c>
      <c r="C408" s="62" t="str">
        <f t="shared" si="12"/>
        <v>161 N. Clark Street - 48Th Floor</v>
      </c>
      <c r="D408" t="s">
        <v>1239</v>
      </c>
      <c r="E408" s="62" t="str">
        <f t="shared" si="13"/>
        <v>Chicago</v>
      </c>
      <c r="F408" t="s">
        <v>2052</v>
      </c>
      <c r="G408" t="s">
        <v>2306</v>
      </c>
      <c r="H408">
        <v>60601</v>
      </c>
      <c r="I408" t="s">
        <v>1240</v>
      </c>
    </row>
    <row r="409" spans="1:9" x14ac:dyDescent="0.25">
      <c r="A409" s="62" t="e">
        <f>VLOOKUP(B409, names!A$3:B$2402, 2,)</f>
        <v>#N/A</v>
      </c>
      <c r="B409" t="s">
        <v>1241</v>
      </c>
      <c r="C409" s="62" t="str">
        <f t="shared" si="12"/>
        <v>2515 Park Plaza</v>
      </c>
      <c r="D409" t="s">
        <v>1242</v>
      </c>
      <c r="E409" s="62" t="str">
        <f t="shared" si="13"/>
        <v>Nashville</v>
      </c>
      <c r="F409" t="s">
        <v>2133</v>
      </c>
      <c r="G409" t="s">
        <v>2362</v>
      </c>
      <c r="H409">
        <v>37203</v>
      </c>
      <c r="I409" t="s">
        <v>1243</v>
      </c>
    </row>
    <row r="410" spans="1:9" x14ac:dyDescent="0.25">
      <c r="A410" s="62" t="e">
        <f>VLOOKUP(B410, names!A$3:B$2402, 2,)</f>
        <v>#N/A</v>
      </c>
      <c r="B410" t="s">
        <v>1244</v>
      </c>
      <c r="C410" s="62" t="str">
        <f t="shared" si="12"/>
        <v>1250 South Pine Island Road, Suite 300</v>
      </c>
      <c r="D410" t="s">
        <v>1245</v>
      </c>
      <c r="E410" s="62" t="str">
        <f t="shared" si="13"/>
        <v>Plantation</v>
      </c>
      <c r="F410" t="s">
        <v>2192</v>
      </c>
      <c r="G410" t="s">
        <v>2297</v>
      </c>
      <c r="H410" t="s">
        <v>2409</v>
      </c>
      <c r="I410" t="s">
        <v>1246</v>
      </c>
    </row>
    <row r="411" spans="1:9" x14ac:dyDescent="0.25">
      <c r="A411" s="62" t="e">
        <f>VLOOKUP(B411, names!A$3:B$2402, 2,)</f>
        <v>#N/A</v>
      </c>
      <c r="B411" t="s">
        <v>1247</v>
      </c>
      <c r="C411" s="62" t="str">
        <f t="shared" si="12"/>
        <v>7101 College Boulevard, Suite 1400</v>
      </c>
      <c r="D411" t="s">
        <v>1248</v>
      </c>
      <c r="E411" s="62" t="str">
        <f t="shared" si="13"/>
        <v>Overland Park</v>
      </c>
      <c r="F411" t="s">
        <v>2193</v>
      </c>
      <c r="G411" t="s">
        <v>2347</v>
      </c>
      <c r="H411" t="s">
        <v>2410</v>
      </c>
      <c r="I411" t="s">
        <v>1249</v>
      </c>
    </row>
    <row r="412" spans="1:9" x14ac:dyDescent="0.25">
      <c r="A412" s="62" t="e">
        <f>VLOOKUP(B412, names!A$3:B$2402, 2,)</f>
        <v>#N/A</v>
      </c>
      <c r="B412" t="s">
        <v>1250</v>
      </c>
      <c r="C412" s="62" t="str">
        <f t="shared" si="12"/>
        <v>7125 West Jefferson Avenue, Suite 200</v>
      </c>
      <c r="D412" t="s">
        <v>1251</v>
      </c>
      <c r="E412" s="62" t="str">
        <f t="shared" si="13"/>
        <v>Lakewood</v>
      </c>
      <c r="F412" t="s">
        <v>2194</v>
      </c>
      <c r="G412" t="s">
        <v>2411</v>
      </c>
      <c r="H412">
        <v>80235</v>
      </c>
      <c r="I412" t="s">
        <v>1252</v>
      </c>
    </row>
    <row r="413" spans="1:9" x14ac:dyDescent="0.25">
      <c r="A413" s="62" t="str">
        <f>VLOOKUP(B413, names!A$3:B$2402, 2,)</f>
        <v>Heritage Property &amp; Casualty Insurance Co.</v>
      </c>
      <c r="B413" t="s">
        <v>36</v>
      </c>
      <c r="C413" s="62" t="str">
        <f t="shared" si="12"/>
        <v>Ernie Garateix</v>
      </c>
      <c r="D413" t="s">
        <v>1253</v>
      </c>
      <c r="E413" s="62" t="str">
        <f t="shared" si="13"/>
        <v>Clearwater</v>
      </c>
      <c r="F413" t="s">
        <v>2178</v>
      </c>
      <c r="G413" t="s">
        <v>2297</v>
      </c>
      <c r="H413">
        <v>33759</v>
      </c>
      <c r="I413" t="s">
        <v>1254</v>
      </c>
    </row>
    <row r="414" spans="1:9" x14ac:dyDescent="0.25">
      <c r="A414" s="62" t="e">
        <f>VLOOKUP(B414, names!A$3:B$2402, 2,)</f>
        <v>#N/A</v>
      </c>
      <c r="B414" t="s">
        <v>1255</v>
      </c>
      <c r="C414" s="62" t="str">
        <f t="shared" si="12"/>
        <v>120 Fifth Avenue, Suite P6107</v>
      </c>
      <c r="D414" t="s">
        <v>1256</v>
      </c>
      <c r="E414" s="62" t="str">
        <f t="shared" si="13"/>
        <v>Pittsburgh</v>
      </c>
      <c r="F414" t="s">
        <v>2195</v>
      </c>
      <c r="G414" t="s">
        <v>2298</v>
      </c>
      <c r="H414" t="s">
        <v>2412</v>
      </c>
      <c r="I414" t="s">
        <v>1257</v>
      </c>
    </row>
    <row r="415" spans="1:9" x14ac:dyDescent="0.25">
      <c r="A415" s="62" t="e">
        <f>VLOOKUP(B415, names!A$3:B$2402, 2,)</f>
        <v>#N/A</v>
      </c>
      <c r="B415" t="s">
        <v>1258</v>
      </c>
      <c r="C415" s="62" t="str">
        <f t="shared" si="12"/>
        <v>104 South Michigan Ave., Suite 600</v>
      </c>
      <c r="D415" t="s">
        <v>1259</v>
      </c>
      <c r="E415" s="62" t="str">
        <f t="shared" si="13"/>
        <v>Chicago</v>
      </c>
      <c r="F415" t="s">
        <v>2052</v>
      </c>
      <c r="G415" t="s">
        <v>2306</v>
      </c>
      <c r="H415">
        <v>60603</v>
      </c>
      <c r="I415" t="s">
        <v>1260</v>
      </c>
    </row>
    <row r="416" spans="1:9" x14ac:dyDescent="0.25">
      <c r="A416" s="62" t="str">
        <f>VLOOKUP(B416, names!A$3:B$2402, 2,)</f>
        <v>Homeowners Choice Property &amp; Casualty Insurance Co.</v>
      </c>
      <c r="B416" t="s">
        <v>41</v>
      </c>
      <c r="C416" s="62" t="str">
        <f t="shared" si="12"/>
        <v>5300 West Cypress Street, Suite 100</v>
      </c>
      <c r="D416" t="s">
        <v>1261</v>
      </c>
      <c r="E416" s="62" t="str">
        <f t="shared" si="13"/>
        <v>Tampa</v>
      </c>
      <c r="F416" t="s">
        <v>2078</v>
      </c>
      <c r="G416" t="s">
        <v>2297</v>
      </c>
      <c r="H416">
        <v>33607</v>
      </c>
      <c r="I416" t="s">
        <v>1262</v>
      </c>
    </row>
    <row r="417" spans="1:9" x14ac:dyDescent="0.25">
      <c r="A417" s="62" t="str">
        <f>VLOOKUP(B417, names!A$3:B$2402, 2,)</f>
        <v>Homesite Insurance Co.</v>
      </c>
      <c r="B417" t="s">
        <v>107</v>
      </c>
      <c r="C417" s="62" t="str">
        <f t="shared" si="12"/>
        <v>One Federal Street, Suite 400</v>
      </c>
      <c r="D417" t="s">
        <v>1263</v>
      </c>
      <c r="E417" s="62" t="str">
        <f t="shared" si="13"/>
        <v>Boston</v>
      </c>
      <c r="F417" t="s">
        <v>2074</v>
      </c>
      <c r="G417" t="s">
        <v>2316</v>
      </c>
      <c r="H417" t="s">
        <v>2413</v>
      </c>
      <c r="I417" t="s">
        <v>1264</v>
      </c>
    </row>
    <row r="418" spans="1:9" x14ac:dyDescent="0.25">
      <c r="A418" s="62" t="e">
        <f>VLOOKUP(B418, names!A$3:B$2402, 2,)</f>
        <v>#N/A</v>
      </c>
      <c r="B418" t="s">
        <v>405</v>
      </c>
      <c r="C418" s="62" t="str">
        <f t="shared" si="12"/>
        <v>One Federal Street, Suite 400</v>
      </c>
      <c r="D418" t="s">
        <v>1263</v>
      </c>
      <c r="E418" s="62" t="str">
        <f t="shared" si="13"/>
        <v>Boston</v>
      </c>
      <c r="F418" t="s">
        <v>2074</v>
      </c>
      <c r="G418" t="s">
        <v>2316</v>
      </c>
      <c r="H418" t="s">
        <v>2413</v>
      </c>
      <c r="I418" t="s">
        <v>1264</v>
      </c>
    </row>
    <row r="419" spans="1:9" x14ac:dyDescent="0.25">
      <c r="A419" s="62" t="str">
        <f>VLOOKUP(B419, names!A$3:B$2402, 2,)</f>
        <v>Horace Mann Insurance Co.</v>
      </c>
      <c r="B419" t="s">
        <v>202</v>
      </c>
      <c r="C419" s="62" t="str">
        <f t="shared" si="12"/>
        <v>#1 Horace Mann Plaza</v>
      </c>
      <c r="D419" t="s">
        <v>1265</v>
      </c>
      <c r="E419" s="62" t="str">
        <f t="shared" si="13"/>
        <v>Springfield</v>
      </c>
      <c r="F419" t="s">
        <v>2081</v>
      </c>
      <c r="G419" t="s">
        <v>2306</v>
      </c>
      <c r="H419">
        <v>62715</v>
      </c>
      <c r="I419" t="s">
        <v>1266</v>
      </c>
    </row>
    <row r="420" spans="1:9" x14ac:dyDescent="0.25">
      <c r="A420" s="62" t="e">
        <f>VLOOKUP(B420, names!A$3:B$2402, 2,)</f>
        <v>#N/A</v>
      </c>
      <c r="B420" t="s">
        <v>1267</v>
      </c>
      <c r="C420" s="62" t="str">
        <f t="shared" si="12"/>
        <v>#1 Horace Mann Plaza</v>
      </c>
      <c r="D420" t="s">
        <v>1265</v>
      </c>
      <c r="E420" s="62" t="str">
        <f t="shared" si="13"/>
        <v>Springfield</v>
      </c>
      <c r="F420" t="s">
        <v>2081</v>
      </c>
      <c r="G420" t="s">
        <v>2306</v>
      </c>
      <c r="H420">
        <v>62715</v>
      </c>
      <c r="I420" t="s">
        <v>1266</v>
      </c>
    </row>
    <row r="421" spans="1:9" x14ac:dyDescent="0.25">
      <c r="A421" s="62" t="e">
        <f>VLOOKUP(B421, names!A$3:B$2402, 2,)</f>
        <v>#N/A</v>
      </c>
      <c r="B421" t="s">
        <v>1268</v>
      </c>
      <c r="C421" s="62" t="str">
        <f t="shared" si="12"/>
        <v>189 Commerce Court</v>
      </c>
      <c r="D421" t="s">
        <v>1269</v>
      </c>
      <c r="E421" s="62" t="str">
        <f t="shared" si="13"/>
        <v>Cheshire</v>
      </c>
      <c r="F421" t="s">
        <v>2196</v>
      </c>
      <c r="G421" t="s">
        <v>2300</v>
      </c>
      <c r="H421">
        <v>6410</v>
      </c>
      <c r="I421" t="s">
        <v>1270</v>
      </c>
    </row>
    <row r="422" spans="1:9" x14ac:dyDescent="0.25">
      <c r="A422" s="62" t="e">
        <f>VLOOKUP(B422, names!A$3:B$2402, 2,)</f>
        <v>#N/A</v>
      </c>
      <c r="B422" t="s">
        <v>1271</v>
      </c>
      <c r="C422" s="62" t="str">
        <f t="shared" si="12"/>
        <v>189 Commerce Court</v>
      </c>
      <c r="D422" t="s">
        <v>1269</v>
      </c>
      <c r="E422" s="62" t="str">
        <f t="shared" si="13"/>
        <v>Cheshire</v>
      </c>
      <c r="F422" t="s">
        <v>2196</v>
      </c>
      <c r="G422" t="s">
        <v>2300</v>
      </c>
      <c r="H422">
        <v>6410</v>
      </c>
      <c r="I422" t="s">
        <v>1270</v>
      </c>
    </row>
    <row r="423" spans="1:9" x14ac:dyDescent="0.25">
      <c r="A423" s="62" t="e">
        <f>VLOOKUP(B423, names!A$3:B$2402, 2,)</f>
        <v>#N/A</v>
      </c>
      <c r="B423" t="s">
        <v>1272</v>
      </c>
      <c r="C423" s="62" t="str">
        <f t="shared" si="12"/>
        <v>100 William Street, 5Th Floor</v>
      </c>
      <c r="D423" t="s">
        <v>1273</v>
      </c>
      <c r="E423" s="62" t="str">
        <f t="shared" si="13"/>
        <v>New York</v>
      </c>
      <c r="F423" t="s">
        <v>2037</v>
      </c>
      <c r="G423" t="s">
        <v>2291</v>
      </c>
      <c r="H423">
        <v>10038</v>
      </c>
      <c r="I423" t="s">
        <v>1274</v>
      </c>
    </row>
    <row r="424" spans="1:9" x14ac:dyDescent="0.25">
      <c r="A424" s="62" t="str">
        <f>VLOOKUP(B424, names!A$3:B$2402, 2,)</f>
        <v>IDS Property Casualty Insurance Co.</v>
      </c>
      <c r="B424" t="s">
        <v>118</v>
      </c>
      <c r="C424" s="62" t="str">
        <f t="shared" si="12"/>
        <v>3500 Packerland Drive</v>
      </c>
      <c r="D424" t="s">
        <v>1275</v>
      </c>
      <c r="E424" s="62" t="str">
        <f t="shared" si="13"/>
        <v>De Pere</v>
      </c>
      <c r="F424" t="s">
        <v>2197</v>
      </c>
      <c r="G424" t="s">
        <v>2366</v>
      </c>
      <c r="H424" t="s">
        <v>2414</v>
      </c>
      <c r="I424" t="s">
        <v>1276</v>
      </c>
    </row>
    <row r="425" spans="1:9" x14ac:dyDescent="0.25">
      <c r="A425" s="62" t="e">
        <f>VLOOKUP(B425, names!A$3:B$2402, 2,)</f>
        <v>#N/A</v>
      </c>
      <c r="B425" t="s">
        <v>1277</v>
      </c>
      <c r="C425" s="62" t="str">
        <f t="shared" si="12"/>
        <v>10805 Old Mill Road</v>
      </c>
      <c r="D425" t="s">
        <v>920</v>
      </c>
      <c r="E425" s="62" t="str">
        <f t="shared" si="13"/>
        <v>Omaha</v>
      </c>
      <c r="F425" t="s">
        <v>2038</v>
      </c>
      <c r="G425" t="s">
        <v>2292</v>
      </c>
      <c r="H425" t="s">
        <v>2374</v>
      </c>
      <c r="I425" t="s">
        <v>921</v>
      </c>
    </row>
    <row r="426" spans="1:9" x14ac:dyDescent="0.25">
      <c r="A426" s="62" t="e">
        <f>VLOOKUP(B426, names!A$3:B$2402, 2,)</f>
        <v>#N/A</v>
      </c>
      <c r="B426" t="s">
        <v>1278</v>
      </c>
      <c r="C426" s="62" t="str">
        <f t="shared" si="12"/>
        <v>175 Water Street, 18Th Floor</v>
      </c>
      <c r="D426" t="s">
        <v>473</v>
      </c>
      <c r="E426" s="62" t="str">
        <f t="shared" si="13"/>
        <v>New York</v>
      </c>
      <c r="F426" t="s">
        <v>2037</v>
      </c>
      <c r="G426" t="s">
        <v>2291</v>
      </c>
      <c r="H426">
        <v>10038</v>
      </c>
      <c r="I426" t="s">
        <v>474</v>
      </c>
    </row>
    <row r="427" spans="1:9" x14ac:dyDescent="0.25">
      <c r="A427" s="62">
        <f>VLOOKUP(B427, names!A$3:B$2402, 2,)</f>
        <v>0</v>
      </c>
      <c r="B427" t="s">
        <v>1279</v>
      </c>
      <c r="C427" s="62" t="str">
        <f t="shared" si="12"/>
        <v>P O Box 753</v>
      </c>
      <c r="D427" t="s">
        <v>1280</v>
      </c>
      <c r="E427" s="62" t="str">
        <f t="shared" si="13"/>
        <v>Opelousas</v>
      </c>
      <c r="F427" t="s">
        <v>2198</v>
      </c>
      <c r="G427" t="s">
        <v>2328</v>
      </c>
      <c r="H427" t="s">
        <v>2415</v>
      </c>
      <c r="I427" t="s">
        <v>1281</v>
      </c>
    </row>
    <row r="428" spans="1:9" x14ac:dyDescent="0.25">
      <c r="A428" s="62" t="e">
        <f>VLOOKUP(B428, names!A$3:B$2402, 2,)</f>
        <v>#N/A</v>
      </c>
      <c r="B428" t="s">
        <v>1282</v>
      </c>
      <c r="C428" s="62" t="str">
        <f t="shared" si="12"/>
        <v>800 Gessner, Suite 600</v>
      </c>
      <c r="D428" t="s">
        <v>1196</v>
      </c>
      <c r="E428" s="62" t="str">
        <f t="shared" si="13"/>
        <v>Houston</v>
      </c>
      <c r="F428" t="s">
        <v>2112</v>
      </c>
      <c r="G428" t="s">
        <v>2299</v>
      </c>
      <c r="H428">
        <v>77024</v>
      </c>
      <c r="I428" t="s">
        <v>1197</v>
      </c>
    </row>
    <row r="429" spans="1:9" x14ac:dyDescent="0.25">
      <c r="A429" s="62" t="str">
        <f>VLOOKUP(B429, names!A$3:B$2402, 2,)</f>
        <v>Indemnity Insurance Co. Of North America</v>
      </c>
      <c r="B429" t="s">
        <v>145</v>
      </c>
      <c r="C429" s="62" t="str">
        <f t="shared" si="12"/>
        <v>Judith M. Calihan, 436 Walnut Street,            P</v>
      </c>
      <c r="D429" t="s">
        <v>441</v>
      </c>
      <c r="E429" s="62" t="str">
        <f t="shared" si="13"/>
        <v>Philadelphia</v>
      </c>
      <c r="F429" t="s">
        <v>2043</v>
      </c>
      <c r="G429" t="s">
        <v>2298</v>
      </c>
      <c r="H429">
        <v>19106</v>
      </c>
      <c r="I429" t="s">
        <v>439</v>
      </c>
    </row>
    <row r="430" spans="1:9" x14ac:dyDescent="0.25">
      <c r="A430" s="62" t="e">
        <f>VLOOKUP(B430, names!A$3:B$2402, 2,)</f>
        <v>#N/A</v>
      </c>
      <c r="B430" t="s">
        <v>1283</v>
      </c>
      <c r="C430" s="62" t="str">
        <f t="shared" si="12"/>
        <v>485 Madison Avenue, 14Th Floor</v>
      </c>
      <c r="D430" t="s">
        <v>1284</v>
      </c>
      <c r="E430" s="62" t="str">
        <f t="shared" si="13"/>
        <v>New York</v>
      </c>
      <c r="F430" t="s">
        <v>2037</v>
      </c>
      <c r="G430" t="s">
        <v>2291</v>
      </c>
      <c r="H430" t="s">
        <v>2416</v>
      </c>
      <c r="I430" t="s">
        <v>1285</v>
      </c>
    </row>
    <row r="431" spans="1:9" x14ac:dyDescent="0.25">
      <c r="A431" s="62" t="e">
        <f>VLOOKUP(B431, names!A$3:B$2402, 2,)</f>
        <v>#N/A</v>
      </c>
      <c r="B431" t="s">
        <v>1286</v>
      </c>
      <c r="C431" s="62" t="str">
        <f t="shared" si="12"/>
        <v>175 Berkeley Street</v>
      </c>
      <c r="D431" t="s">
        <v>568</v>
      </c>
      <c r="E431" s="62" t="str">
        <f t="shared" si="13"/>
        <v>Boston</v>
      </c>
      <c r="F431" t="s">
        <v>2074</v>
      </c>
      <c r="G431" t="s">
        <v>2316</v>
      </c>
      <c r="H431">
        <v>2116</v>
      </c>
      <c r="I431" t="s">
        <v>558</v>
      </c>
    </row>
    <row r="432" spans="1:9" x14ac:dyDescent="0.25">
      <c r="A432" s="62" t="e">
        <f>VLOOKUP(B432, names!A$3:B$2402, 2,)</f>
        <v>#N/A</v>
      </c>
      <c r="B432" t="s">
        <v>1287</v>
      </c>
      <c r="C432" s="62" t="str">
        <f t="shared" si="12"/>
        <v>2005 Market Street, Suite 1200</v>
      </c>
      <c r="D432" t="s">
        <v>1288</v>
      </c>
      <c r="E432" s="62" t="str">
        <f t="shared" si="13"/>
        <v>Philadelphia</v>
      </c>
      <c r="F432" t="s">
        <v>2043</v>
      </c>
      <c r="G432" t="s">
        <v>2298</v>
      </c>
      <c r="H432">
        <v>19103</v>
      </c>
      <c r="I432" t="s">
        <v>1289</v>
      </c>
    </row>
    <row r="433" spans="1:9" x14ac:dyDescent="0.25">
      <c r="A433" s="62" t="e">
        <f>VLOOKUP(B433, names!A$3:B$2402, 2,)</f>
        <v>#N/A</v>
      </c>
      <c r="B433" t="s">
        <v>1290</v>
      </c>
      <c r="C433" s="62" t="str">
        <f t="shared" si="12"/>
        <v>3700 Colonnade Parkway, Suite 600</v>
      </c>
      <c r="D433" t="s">
        <v>1291</v>
      </c>
      <c r="E433" s="62" t="str">
        <f t="shared" si="13"/>
        <v>Birmingham</v>
      </c>
      <c r="F433" t="s">
        <v>2145</v>
      </c>
      <c r="G433" t="s">
        <v>2417</v>
      </c>
      <c r="H433" t="s">
        <v>2418</v>
      </c>
      <c r="I433" t="s">
        <v>1292</v>
      </c>
    </row>
    <row r="434" spans="1:9" x14ac:dyDescent="0.25">
      <c r="A434" s="62" t="e">
        <f>VLOOKUP(B434, names!A$3:B$2402, 2,)</f>
        <v>#N/A</v>
      </c>
      <c r="B434" t="s">
        <v>1293</v>
      </c>
      <c r="C434" s="62" t="str">
        <f t="shared" si="12"/>
        <v>3700 Colonnade Parkway, Suite 600</v>
      </c>
      <c r="D434" t="s">
        <v>1291</v>
      </c>
      <c r="E434" s="62" t="str">
        <f t="shared" si="13"/>
        <v>Birmingham</v>
      </c>
      <c r="F434" t="s">
        <v>2145</v>
      </c>
      <c r="G434" t="s">
        <v>2417</v>
      </c>
      <c r="H434" t="s">
        <v>2418</v>
      </c>
      <c r="I434" t="s">
        <v>1292</v>
      </c>
    </row>
    <row r="435" spans="1:9" x14ac:dyDescent="0.25">
      <c r="A435" s="62" t="e">
        <f>VLOOKUP(B435, names!A$3:B$2402, 2,)</f>
        <v>#N/A</v>
      </c>
      <c r="B435" t="s">
        <v>1294</v>
      </c>
      <c r="C435" s="62" t="str">
        <f t="shared" si="12"/>
        <v>3700 Colonnade Parkway, Suite 600</v>
      </c>
      <c r="D435" t="s">
        <v>1291</v>
      </c>
      <c r="E435" s="62" t="str">
        <f t="shared" si="13"/>
        <v>Birmingham</v>
      </c>
      <c r="F435" t="s">
        <v>2145</v>
      </c>
      <c r="G435" t="s">
        <v>2417</v>
      </c>
      <c r="H435" t="s">
        <v>2418</v>
      </c>
      <c r="I435" t="s">
        <v>1292</v>
      </c>
    </row>
    <row r="436" spans="1:9" x14ac:dyDescent="0.25">
      <c r="A436" s="62" t="e">
        <f>VLOOKUP(B436, names!A$3:B$2402, 2,)</f>
        <v>#N/A</v>
      </c>
      <c r="B436" t="s">
        <v>1295</v>
      </c>
      <c r="C436" s="62" t="str">
        <f t="shared" si="12"/>
        <v>3700 Colonnade Parkway, Suite 600</v>
      </c>
      <c r="D436" t="s">
        <v>1291</v>
      </c>
      <c r="E436" s="62" t="str">
        <f t="shared" si="13"/>
        <v>Birmingham</v>
      </c>
      <c r="F436" t="s">
        <v>2145</v>
      </c>
      <c r="G436" t="s">
        <v>2417</v>
      </c>
      <c r="H436" t="s">
        <v>2418</v>
      </c>
      <c r="I436" t="s">
        <v>1292</v>
      </c>
    </row>
    <row r="437" spans="1:9" x14ac:dyDescent="0.25">
      <c r="A437" s="62" t="e">
        <f>VLOOKUP(B437, names!A$3:B$2402, 2,)</f>
        <v>#N/A</v>
      </c>
      <c r="B437" t="s">
        <v>1296</v>
      </c>
      <c r="C437" s="62" t="str">
        <f t="shared" si="12"/>
        <v>3700 Colonnade Parkway, Suite 600</v>
      </c>
      <c r="D437" t="s">
        <v>1291</v>
      </c>
      <c r="E437" s="62" t="str">
        <f t="shared" si="13"/>
        <v>Birmingham</v>
      </c>
      <c r="F437" t="s">
        <v>2145</v>
      </c>
      <c r="G437" t="s">
        <v>2417</v>
      </c>
      <c r="H437" t="s">
        <v>2418</v>
      </c>
      <c r="I437" t="s">
        <v>1292</v>
      </c>
    </row>
    <row r="438" spans="1:9" x14ac:dyDescent="0.25">
      <c r="A438" s="62" t="e">
        <f>VLOOKUP(B438, names!A$3:B$2402, 2,)</f>
        <v>#N/A</v>
      </c>
      <c r="B438" t="s">
        <v>1297</v>
      </c>
      <c r="C438" s="62" t="str">
        <f t="shared" si="12"/>
        <v>3700 Colonnade Parkway, Suite 600</v>
      </c>
      <c r="D438" t="s">
        <v>1291</v>
      </c>
      <c r="E438" s="62" t="str">
        <f t="shared" si="13"/>
        <v>Birmingham</v>
      </c>
      <c r="F438" t="s">
        <v>2145</v>
      </c>
      <c r="G438" t="s">
        <v>2417</v>
      </c>
      <c r="H438" t="s">
        <v>2418</v>
      </c>
      <c r="I438" t="s">
        <v>1292</v>
      </c>
    </row>
    <row r="439" spans="1:9" x14ac:dyDescent="0.25">
      <c r="A439" s="62" t="e">
        <f>VLOOKUP(B439, names!A$3:B$2402, 2,)</f>
        <v>#N/A</v>
      </c>
      <c r="B439" t="s">
        <v>1298</v>
      </c>
      <c r="C439" s="62" t="str">
        <f t="shared" si="12"/>
        <v>3700 Colonnade Parkway, Suite 600</v>
      </c>
      <c r="D439" t="s">
        <v>1291</v>
      </c>
      <c r="E439" s="62" t="str">
        <f t="shared" si="13"/>
        <v>Birmingham</v>
      </c>
      <c r="F439" t="s">
        <v>2145</v>
      </c>
      <c r="G439" t="s">
        <v>2417</v>
      </c>
      <c r="H439" t="s">
        <v>2418</v>
      </c>
      <c r="I439" t="s">
        <v>1292</v>
      </c>
    </row>
    <row r="440" spans="1:9" x14ac:dyDescent="0.25">
      <c r="A440" s="62" t="e">
        <f>VLOOKUP(B440, names!A$3:B$2402, 2,)</f>
        <v>#N/A</v>
      </c>
      <c r="B440" t="s">
        <v>1299</v>
      </c>
      <c r="C440" s="62" t="str">
        <f t="shared" si="12"/>
        <v>Judith M. Calihan, 436 Walnut Street,            P</v>
      </c>
      <c r="D440" t="s">
        <v>441</v>
      </c>
      <c r="E440" s="62" t="str">
        <f t="shared" si="13"/>
        <v>Philadelphia</v>
      </c>
      <c r="F440" t="s">
        <v>2043</v>
      </c>
      <c r="G440" t="s">
        <v>2298</v>
      </c>
      <c r="H440">
        <v>19106</v>
      </c>
      <c r="I440" t="s">
        <v>439</v>
      </c>
    </row>
    <row r="441" spans="1:9" x14ac:dyDescent="0.25">
      <c r="A441" s="62" t="e">
        <f>VLOOKUP(B441, names!A$3:B$2402, 2,)</f>
        <v>#N/A</v>
      </c>
      <c r="B441" t="s">
        <v>1300</v>
      </c>
      <c r="C441" s="62" t="str">
        <f t="shared" si="12"/>
        <v>175 Water Street, 18Th Floor</v>
      </c>
      <c r="D441" t="s">
        <v>473</v>
      </c>
      <c r="E441" s="62" t="str">
        <f t="shared" si="13"/>
        <v>New York</v>
      </c>
      <c r="F441" t="s">
        <v>2037</v>
      </c>
      <c r="G441" t="s">
        <v>2291</v>
      </c>
      <c r="H441">
        <v>10038</v>
      </c>
      <c r="I441" t="s">
        <v>474</v>
      </c>
    </row>
    <row r="442" spans="1:9" x14ac:dyDescent="0.25">
      <c r="A442" s="62" t="e">
        <f>VLOOKUP(B442, names!A$3:B$2402, 2,)</f>
        <v>#N/A</v>
      </c>
      <c r="B442" t="s">
        <v>1301</v>
      </c>
      <c r="C442" s="62" t="str">
        <f t="shared" si="12"/>
        <v>11455 El Camino Real</v>
      </c>
      <c r="D442" t="s">
        <v>1034</v>
      </c>
      <c r="E442" s="62" t="str">
        <f t="shared" si="13"/>
        <v>San Diego</v>
      </c>
      <c r="F442" t="s">
        <v>2096</v>
      </c>
      <c r="G442" t="s">
        <v>2324</v>
      </c>
      <c r="H442" t="s">
        <v>2385</v>
      </c>
      <c r="I442" t="s">
        <v>1035</v>
      </c>
    </row>
    <row r="443" spans="1:9" x14ac:dyDescent="0.25">
      <c r="A443" s="62" t="e">
        <f>VLOOKUP(B443, names!A$3:B$2402, 2,)</f>
        <v>#N/A</v>
      </c>
      <c r="B443" t="s">
        <v>1302</v>
      </c>
      <c r="C443" s="62" t="str">
        <f t="shared" si="12"/>
        <v>5757 Phantom Drive, Suite 200</v>
      </c>
      <c r="D443" t="s">
        <v>1303</v>
      </c>
      <c r="E443" s="62" t="str">
        <f t="shared" si="13"/>
        <v>Hazelwood</v>
      </c>
      <c r="F443" t="s">
        <v>2199</v>
      </c>
      <c r="G443" t="s">
        <v>2331</v>
      </c>
      <c r="H443">
        <v>63042</v>
      </c>
      <c r="I443" t="s">
        <v>1304</v>
      </c>
    </row>
    <row r="444" spans="1:9" x14ac:dyDescent="0.25">
      <c r="A444" s="62" t="e">
        <f>VLOOKUP(B444, names!A$3:B$2402, 2,)</f>
        <v>#N/A</v>
      </c>
      <c r="B444" t="s">
        <v>1305</v>
      </c>
      <c r="C444" s="62" t="str">
        <f t="shared" si="12"/>
        <v>5757 Phantom Drive, Suite 200</v>
      </c>
      <c r="D444" t="s">
        <v>1303</v>
      </c>
      <c r="E444" s="62" t="str">
        <f t="shared" si="13"/>
        <v>Hazelwood</v>
      </c>
      <c r="F444" t="s">
        <v>2199</v>
      </c>
      <c r="G444" t="s">
        <v>2331</v>
      </c>
      <c r="H444">
        <v>63042</v>
      </c>
      <c r="I444" t="s">
        <v>1304</v>
      </c>
    </row>
    <row r="445" spans="1:9" x14ac:dyDescent="0.25">
      <c r="A445" s="62" t="e">
        <f>VLOOKUP(B445, names!A$3:B$2402, 2,)</f>
        <v>#N/A</v>
      </c>
      <c r="B445" t="s">
        <v>1306</v>
      </c>
      <c r="C445" s="62" t="str">
        <f t="shared" si="12"/>
        <v>5757 Phantom Drive, Suite 200</v>
      </c>
      <c r="D445" t="s">
        <v>1303</v>
      </c>
      <c r="E445" s="62" t="str">
        <f t="shared" si="13"/>
        <v>Hazelwood</v>
      </c>
      <c r="F445" t="s">
        <v>2199</v>
      </c>
      <c r="G445" t="s">
        <v>2331</v>
      </c>
      <c r="H445">
        <v>63042</v>
      </c>
      <c r="I445" t="s">
        <v>1304</v>
      </c>
    </row>
    <row r="446" spans="1:9" x14ac:dyDescent="0.25">
      <c r="A446" s="62" t="e">
        <f>VLOOKUP(B446, names!A$3:B$2402, 2,)</f>
        <v>#N/A</v>
      </c>
      <c r="B446" t="s">
        <v>1307</v>
      </c>
      <c r="C446" s="62" t="str">
        <f t="shared" ref="C446:C509" si="14">PROPER(LEFT(D446, LEN(D446)-1))</f>
        <v>5757 Phantom Drive, Suite 200</v>
      </c>
      <c r="D446" t="s">
        <v>1303</v>
      </c>
      <c r="E446" s="62" t="str">
        <f t="shared" ref="E446:E509" si="15">PROPER(F446)</f>
        <v>Hazelwood</v>
      </c>
      <c r="F446" t="s">
        <v>2199</v>
      </c>
      <c r="G446" t="s">
        <v>2331</v>
      </c>
      <c r="H446">
        <v>63042</v>
      </c>
      <c r="I446" t="s">
        <v>1304</v>
      </c>
    </row>
    <row r="447" spans="1:9" x14ac:dyDescent="0.25">
      <c r="A447" s="62" t="e">
        <f>VLOOKUP(B447, names!A$3:B$2402, 2,)</f>
        <v>#N/A</v>
      </c>
      <c r="B447" t="s">
        <v>1308</v>
      </c>
      <c r="C447" s="62" t="str">
        <f t="shared" si="14"/>
        <v>5757 Phantom Drive, Suite 200</v>
      </c>
      <c r="D447" t="s">
        <v>1303</v>
      </c>
      <c r="E447" s="62" t="str">
        <f t="shared" si="15"/>
        <v>Hazelwood</v>
      </c>
      <c r="F447" t="s">
        <v>2199</v>
      </c>
      <c r="G447" t="s">
        <v>2331</v>
      </c>
      <c r="H447">
        <v>63042</v>
      </c>
      <c r="I447" t="s">
        <v>1304</v>
      </c>
    </row>
    <row r="448" spans="1:9" x14ac:dyDescent="0.25">
      <c r="A448" s="62" t="e">
        <f>VLOOKUP(B448, names!A$3:B$2402, 2,)</f>
        <v>#N/A</v>
      </c>
      <c r="B448" t="s">
        <v>1309</v>
      </c>
      <c r="C448" s="62" t="str">
        <f t="shared" si="14"/>
        <v>One Newark Center</v>
      </c>
      <c r="D448" t="s">
        <v>1310</v>
      </c>
      <c r="E448" s="62" t="str">
        <f t="shared" si="15"/>
        <v>Newark</v>
      </c>
      <c r="F448" t="s">
        <v>2056</v>
      </c>
      <c r="G448" t="s">
        <v>2312</v>
      </c>
      <c r="H448">
        <v>710</v>
      </c>
    </row>
    <row r="449" spans="1:9" x14ac:dyDescent="0.25">
      <c r="A449" s="62" t="e">
        <f>VLOOKUP(B449, names!A$3:B$2402, 2,)</f>
        <v>#N/A</v>
      </c>
      <c r="B449" t="s">
        <v>1311</v>
      </c>
      <c r="C449" s="62" t="str">
        <f t="shared" si="14"/>
        <v>32255 Northwestern Hwy;  Suite 201</v>
      </c>
      <c r="D449" t="s">
        <v>1312</v>
      </c>
      <c r="E449" s="62" t="str">
        <f t="shared" si="15"/>
        <v>Farmington Hills</v>
      </c>
      <c r="F449" t="s">
        <v>2091</v>
      </c>
      <c r="G449" t="s">
        <v>2295</v>
      </c>
      <c r="H449">
        <v>48331</v>
      </c>
      <c r="I449" t="s">
        <v>1313</v>
      </c>
    </row>
    <row r="450" spans="1:9" x14ac:dyDescent="0.25">
      <c r="A450" s="62" t="e">
        <f>VLOOKUP(B450, names!A$3:B$2402, 2,)</f>
        <v>#N/A</v>
      </c>
      <c r="B450" t="s">
        <v>1314</v>
      </c>
      <c r="C450" s="62" t="str">
        <f t="shared" si="14"/>
        <v>One State Street Plaza</v>
      </c>
      <c r="D450" t="s">
        <v>524</v>
      </c>
      <c r="E450" s="62" t="str">
        <f t="shared" si="15"/>
        <v>New York</v>
      </c>
      <c r="F450" t="s">
        <v>2037</v>
      </c>
      <c r="G450" t="s">
        <v>2291</v>
      </c>
      <c r="H450">
        <v>10004</v>
      </c>
      <c r="I450" t="s">
        <v>1315</v>
      </c>
    </row>
    <row r="451" spans="1:9" x14ac:dyDescent="0.25">
      <c r="A451" s="62" t="e">
        <f>VLOOKUP(B451, names!A$3:B$2402, 2,)</f>
        <v>#N/A</v>
      </c>
      <c r="B451" t="s">
        <v>1316</v>
      </c>
      <c r="C451" s="62" t="str">
        <f t="shared" si="14"/>
        <v>9950 Mayland Drive</v>
      </c>
      <c r="D451" t="s">
        <v>1317</v>
      </c>
      <c r="E451" s="62" t="str">
        <f t="shared" si="15"/>
        <v>Richmond</v>
      </c>
      <c r="F451" t="s">
        <v>2142</v>
      </c>
      <c r="G451" t="s">
        <v>2352</v>
      </c>
      <c r="H451">
        <v>23233</v>
      </c>
      <c r="I451" t="s">
        <v>1318</v>
      </c>
    </row>
    <row r="452" spans="1:9" x14ac:dyDescent="0.25">
      <c r="A452" s="62" t="e">
        <f>VLOOKUP(B452, names!A$3:B$2402, 2,)</f>
        <v>#N/A</v>
      </c>
      <c r="B452" t="s">
        <v>1319</v>
      </c>
      <c r="C452" s="62" t="str">
        <f t="shared" si="14"/>
        <v>24 Jewelers Park Drive</v>
      </c>
      <c r="D452" t="s">
        <v>1320</v>
      </c>
      <c r="E452" s="62" t="str">
        <f t="shared" si="15"/>
        <v>Neenah</v>
      </c>
      <c r="F452" t="s">
        <v>2200</v>
      </c>
      <c r="G452" t="s">
        <v>2366</v>
      </c>
      <c r="H452" t="s">
        <v>2419</v>
      </c>
      <c r="I452" t="s">
        <v>1321</v>
      </c>
    </row>
    <row r="453" spans="1:9" x14ac:dyDescent="0.25">
      <c r="A453" s="62" t="e">
        <f>VLOOKUP(B453, names!A$3:B$2402, 2,)</f>
        <v>#N/A</v>
      </c>
      <c r="B453" t="s">
        <v>1322</v>
      </c>
      <c r="C453" s="62" t="str">
        <f t="shared" si="14"/>
        <v>7823 National Service Road</v>
      </c>
      <c r="D453" t="s">
        <v>1323</v>
      </c>
      <c r="E453" s="62" t="str">
        <f t="shared" si="15"/>
        <v>Greensboro</v>
      </c>
      <c r="F453" t="s">
        <v>2201</v>
      </c>
      <c r="G453" t="s">
        <v>2309</v>
      </c>
      <c r="H453">
        <v>27409</v>
      </c>
      <c r="I453" t="s">
        <v>1324</v>
      </c>
    </row>
    <row r="454" spans="1:9" x14ac:dyDescent="0.25">
      <c r="A454" s="62" t="e">
        <f>VLOOKUP(B454, names!A$3:B$2402, 2,)</f>
        <v>#N/A</v>
      </c>
      <c r="B454" t="s">
        <v>1325</v>
      </c>
      <c r="C454" s="62" t="str">
        <f t="shared" si="14"/>
        <v>3155 N.W. 77Th Avenue</v>
      </c>
      <c r="D454" t="s">
        <v>1326</v>
      </c>
      <c r="E454" s="62" t="str">
        <f t="shared" si="15"/>
        <v>Miami</v>
      </c>
      <c r="F454" t="s">
        <v>2066</v>
      </c>
      <c r="G454" t="s">
        <v>2297</v>
      </c>
      <c r="H454">
        <v>33122</v>
      </c>
      <c r="I454" t="s">
        <v>1327</v>
      </c>
    </row>
    <row r="455" spans="1:9" x14ac:dyDescent="0.25">
      <c r="A455" s="62" t="e">
        <f>VLOOKUP(B455, names!A$3:B$2402, 2,)</f>
        <v>#N/A</v>
      </c>
      <c r="B455" t="s">
        <v>1328</v>
      </c>
      <c r="C455" s="62" t="str">
        <f t="shared" si="14"/>
        <v>4751 Wilshire Blvd., Suite #111</v>
      </c>
      <c r="D455" t="s">
        <v>1329</v>
      </c>
      <c r="E455" s="62" t="str">
        <f t="shared" si="15"/>
        <v>Los Angeles</v>
      </c>
      <c r="F455" t="s">
        <v>2070</v>
      </c>
      <c r="G455" t="s">
        <v>2324</v>
      </c>
      <c r="H455">
        <v>90010</v>
      </c>
      <c r="I455" t="s">
        <v>1330</v>
      </c>
    </row>
    <row r="456" spans="1:9" x14ac:dyDescent="0.25">
      <c r="A456" s="62">
        <f>VLOOKUP(B456, names!A$3:B$2402, 2,)</f>
        <v>0</v>
      </c>
      <c r="B456" t="s">
        <v>1331</v>
      </c>
      <c r="C456" s="62" t="str">
        <f t="shared" si="14"/>
        <v>27599 Riverview Center Blvd., Suite 100</v>
      </c>
      <c r="D456" t="s">
        <v>1102</v>
      </c>
      <c r="E456" s="62" t="str">
        <f t="shared" si="15"/>
        <v>Bonita Springs</v>
      </c>
      <c r="F456" t="s">
        <v>2173</v>
      </c>
      <c r="G456" t="s">
        <v>2297</v>
      </c>
      <c r="H456" t="s">
        <v>2390</v>
      </c>
      <c r="I456" t="s">
        <v>1103</v>
      </c>
    </row>
    <row r="457" spans="1:9" x14ac:dyDescent="0.25">
      <c r="A457" s="62" t="e">
        <f>VLOOKUP(B457, names!A$3:B$2402, 2,)</f>
        <v>#N/A</v>
      </c>
      <c r="B457" t="s">
        <v>1332</v>
      </c>
      <c r="C457" s="62" t="str">
        <f t="shared" si="14"/>
        <v>3 Batterymarch Park</v>
      </c>
      <c r="D457" t="s">
        <v>995</v>
      </c>
      <c r="E457" s="62" t="str">
        <f t="shared" si="15"/>
        <v>Quncy</v>
      </c>
      <c r="F457" t="s">
        <v>2202</v>
      </c>
      <c r="G457" t="s">
        <v>2316</v>
      </c>
      <c r="H457">
        <v>2169</v>
      </c>
      <c r="I457" t="s">
        <v>996</v>
      </c>
    </row>
    <row r="458" spans="1:9" x14ac:dyDescent="0.25">
      <c r="A458" s="62" t="e">
        <f>VLOOKUP(B458, names!A$3:B$2402, 2,)</f>
        <v>#N/A</v>
      </c>
      <c r="B458" t="s">
        <v>1333</v>
      </c>
      <c r="C458" s="62" t="str">
        <f t="shared" si="14"/>
        <v>370 West Park Avenue</v>
      </c>
      <c r="D458" t="s">
        <v>1334</v>
      </c>
      <c r="E458" s="62" t="str">
        <f t="shared" si="15"/>
        <v>Long Beach</v>
      </c>
      <c r="F458" t="s">
        <v>2203</v>
      </c>
      <c r="G458" t="s">
        <v>2291</v>
      </c>
      <c r="H458" t="s">
        <v>2420</v>
      </c>
      <c r="I458" t="s">
        <v>1335</v>
      </c>
    </row>
    <row r="459" spans="1:9" x14ac:dyDescent="0.25">
      <c r="A459" s="62" t="e">
        <f>VLOOKUP(B459, names!A$3:B$2402, 2,)</f>
        <v>#N/A</v>
      </c>
      <c r="B459" t="s">
        <v>1336</v>
      </c>
      <c r="C459" s="62" t="str">
        <f t="shared" si="14"/>
        <v>370 West Park Avenue</v>
      </c>
      <c r="D459" t="s">
        <v>1334</v>
      </c>
      <c r="E459" s="62" t="str">
        <f t="shared" si="15"/>
        <v>Long Beach</v>
      </c>
      <c r="F459" t="s">
        <v>2203</v>
      </c>
      <c r="G459" t="s">
        <v>2291</v>
      </c>
      <c r="H459" t="s">
        <v>2421</v>
      </c>
      <c r="I459" t="s">
        <v>1337</v>
      </c>
    </row>
    <row r="460" spans="1:9" x14ac:dyDescent="0.25">
      <c r="A460" s="62" t="e">
        <f>VLOOKUP(B460, names!A$3:B$2402, 2,)</f>
        <v>#N/A</v>
      </c>
      <c r="B460" t="s">
        <v>1338</v>
      </c>
      <c r="C460" s="62" t="str">
        <f t="shared" si="14"/>
        <v>P.O. Box 6098</v>
      </c>
      <c r="D460" t="s">
        <v>1339</v>
      </c>
      <c r="E460" s="62" t="str">
        <f t="shared" si="15"/>
        <v>Lutherville</v>
      </c>
      <c r="F460" t="s">
        <v>2204</v>
      </c>
      <c r="G460" t="s">
        <v>2308</v>
      </c>
      <c r="H460">
        <v>21094</v>
      </c>
      <c r="I460" t="s">
        <v>1340</v>
      </c>
    </row>
    <row r="461" spans="1:9" x14ac:dyDescent="0.25">
      <c r="A461" s="62" t="e">
        <f>VLOOKUP(B461, names!A$3:B$2402, 2,)</f>
        <v>#N/A</v>
      </c>
      <c r="B461" t="s">
        <v>1341</v>
      </c>
      <c r="C461" s="62" t="str">
        <f t="shared" si="14"/>
        <v>12890 Lebanon Road</v>
      </c>
      <c r="D461" t="s">
        <v>790</v>
      </c>
      <c r="E461" s="62" t="str">
        <f t="shared" si="15"/>
        <v>Mount Juliet</v>
      </c>
      <c r="F461" t="s">
        <v>2123</v>
      </c>
      <c r="G461" t="s">
        <v>2362</v>
      </c>
      <c r="H461">
        <v>37122</v>
      </c>
      <c r="I461" t="s">
        <v>791</v>
      </c>
    </row>
    <row r="462" spans="1:9" x14ac:dyDescent="0.25">
      <c r="A462" s="62" t="e">
        <f>VLOOKUP(B462, names!A$3:B$2402, 2,)</f>
        <v>#N/A</v>
      </c>
      <c r="B462" t="s">
        <v>1342</v>
      </c>
      <c r="C462" s="62" t="str">
        <f t="shared" si="14"/>
        <v>One Bala Plaza, Suite 100</v>
      </c>
      <c r="D462" t="s">
        <v>1343</v>
      </c>
      <c r="E462" s="62" t="str">
        <f t="shared" si="15"/>
        <v>Bala Cynwyd</v>
      </c>
      <c r="F462" t="s">
        <v>2084</v>
      </c>
      <c r="G462" t="s">
        <v>2298</v>
      </c>
      <c r="H462" t="s">
        <v>2422</v>
      </c>
      <c r="I462" t="s">
        <v>1344</v>
      </c>
    </row>
    <row r="463" spans="1:9" x14ac:dyDescent="0.25">
      <c r="A463" s="62" t="e">
        <f>VLOOKUP(B463, names!A$3:B$2402, 2,)</f>
        <v>#N/A</v>
      </c>
      <c r="B463" t="s">
        <v>1345</v>
      </c>
      <c r="C463" s="62" t="str">
        <f t="shared" si="14"/>
        <v>One Bala Plaza, Suite 100</v>
      </c>
      <c r="D463" t="s">
        <v>1343</v>
      </c>
      <c r="E463" s="62" t="str">
        <f t="shared" si="15"/>
        <v>Bala Cynwyd</v>
      </c>
      <c r="F463" t="s">
        <v>2084</v>
      </c>
      <c r="G463" t="s">
        <v>2298</v>
      </c>
      <c r="H463" t="s">
        <v>2422</v>
      </c>
      <c r="I463" t="s">
        <v>1344</v>
      </c>
    </row>
    <row r="464" spans="1:9" x14ac:dyDescent="0.25">
      <c r="A464" s="62" t="e">
        <f>VLOOKUP(B464, names!A$3:B$2402, 2,)</f>
        <v>#N/A</v>
      </c>
      <c r="B464" t="s">
        <v>1346</v>
      </c>
      <c r="C464" s="62" t="str">
        <f t="shared" si="14"/>
        <v>175 Berkeley Street</v>
      </c>
      <c r="D464" t="s">
        <v>568</v>
      </c>
      <c r="E464" s="62" t="str">
        <f t="shared" si="15"/>
        <v>Boston</v>
      </c>
      <c r="F464" t="s">
        <v>2074</v>
      </c>
      <c r="G464" t="s">
        <v>2316</v>
      </c>
      <c r="H464">
        <v>2116</v>
      </c>
      <c r="I464" t="s">
        <v>558</v>
      </c>
    </row>
    <row r="465" spans="1:9" x14ac:dyDescent="0.25">
      <c r="A465" s="62" t="e">
        <f>VLOOKUP(B465, names!A$3:B$2402, 2,)</f>
        <v>#N/A</v>
      </c>
      <c r="B465" t="s">
        <v>1347</v>
      </c>
      <c r="C465" s="62" t="str">
        <f t="shared" si="14"/>
        <v>175 Berkeley Street</v>
      </c>
      <c r="D465" t="s">
        <v>568</v>
      </c>
      <c r="E465" s="62" t="str">
        <f t="shared" si="15"/>
        <v>Boston</v>
      </c>
      <c r="F465" t="s">
        <v>2074</v>
      </c>
      <c r="G465" t="s">
        <v>2316</v>
      </c>
      <c r="H465">
        <v>2116</v>
      </c>
      <c r="I465" t="s">
        <v>558</v>
      </c>
    </row>
    <row r="466" spans="1:9" x14ac:dyDescent="0.25">
      <c r="A466" s="62" t="str">
        <f>VLOOKUP(B466, names!A$3:B$2402, 2,)</f>
        <v>Liberty Mutual Fire Insurance Co.</v>
      </c>
      <c r="B466" t="s">
        <v>77</v>
      </c>
      <c r="C466" s="62" t="str">
        <f t="shared" si="14"/>
        <v>175 Berkeley Street</v>
      </c>
      <c r="D466" t="s">
        <v>568</v>
      </c>
      <c r="E466" s="62" t="str">
        <f t="shared" si="15"/>
        <v>Boston</v>
      </c>
      <c r="F466" t="s">
        <v>2074</v>
      </c>
      <c r="G466" t="s">
        <v>2316</v>
      </c>
      <c r="H466">
        <v>2116</v>
      </c>
      <c r="I466" t="s">
        <v>558</v>
      </c>
    </row>
    <row r="467" spans="1:9" x14ac:dyDescent="0.25">
      <c r="A467" s="62" t="e">
        <f>VLOOKUP(B467, names!A$3:B$2402, 2,)</f>
        <v>#N/A</v>
      </c>
      <c r="B467" t="s">
        <v>1348</v>
      </c>
      <c r="C467" s="62" t="str">
        <f t="shared" si="14"/>
        <v>175 Berkeley Street</v>
      </c>
      <c r="D467" t="s">
        <v>568</v>
      </c>
      <c r="E467" s="62" t="str">
        <f t="shared" si="15"/>
        <v>Boston</v>
      </c>
      <c r="F467" t="s">
        <v>2074</v>
      </c>
      <c r="G467" t="s">
        <v>2316</v>
      </c>
      <c r="H467">
        <v>2116</v>
      </c>
      <c r="I467" t="s">
        <v>558</v>
      </c>
    </row>
    <row r="468" spans="1:9" x14ac:dyDescent="0.25">
      <c r="A468" s="62" t="e">
        <f>VLOOKUP(B468, names!A$3:B$2402, 2,)</f>
        <v>#N/A</v>
      </c>
      <c r="B468" t="s">
        <v>1349</v>
      </c>
      <c r="C468" s="62" t="str">
        <f t="shared" si="14"/>
        <v>175 Berkeley Street</v>
      </c>
      <c r="D468" t="s">
        <v>568</v>
      </c>
      <c r="E468" s="62" t="str">
        <f t="shared" si="15"/>
        <v>Boston</v>
      </c>
      <c r="F468" t="s">
        <v>2074</v>
      </c>
      <c r="G468" t="s">
        <v>2316</v>
      </c>
      <c r="H468">
        <v>2116</v>
      </c>
      <c r="I468" t="s">
        <v>558</v>
      </c>
    </row>
    <row r="469" spans="1:9" x14ac:dyDescent="0.25">
      <c r="A469" s="62" t="e">
        <f>VLOOKUP(B469, names!A$3:B$2402, 2,)</f>
        <v>#N/A</v>
      </c>
      <c r="B469" t="s">
        <v>1350</v>
      </c>
      <c r="C469" s="62" t="str">
        <f t="shared" si="14"/>
        <v>2739 U.S. Highway 19 North</v>
      </c>
      <c r="D469" t="s">
        <v>1351</v>
      </c>
      <c r="E469" s="62" t="str">
        <f t="shared" si="15"/>
        <v>Holiday</v>
      </c>
      <c r="F469" t="s">
        <v>2205</v>
      </c>
      <c r="G469" t="s">
        <v>2297</v>
      </c>
      <c r="H469">
        <v>34691</v>
      </c>
      <c r="I469" t="s">
        <v>1352</v>
      </c>
    </row>
    <row r="470" spans="1:9" x14ac:dyDescent="0.25">
      <c r="A470" s="62" t="e">
        <f>VLOOKUP(B470, names!A$3:B$2402, 2,)</f>
        <v>#N/A</v>
      </c>
      <c r="B470" t="s">
        <v>1353</v>
      </c>
      <c r="C470" s="62" t="str">
        <f t="shared" si="14"/>
        <v>175 Berkeley Street</v>
      </c>
      <c r="D470" t="s">
        <v>568</v>
      </c>
      <c r="E470" s="62" t="str">
        <f t="shared" si="15"/>
        <v>Boston</v>
      </c>
      <c r="F470" t="s">
        <v>2074</v>
      </c>
      <c r="G470" t="s">
        <v>2316</v>
      </c>
      <c r="H470">
        <v>2116</v>
      </c>
      <c r="I470" t="s">
        <v>558</v>
      </c>
    </row>
    <row r="471" spans="1:9" x14ac:dyDescent="0.25">
      <c r="A471" s="62" t="e">
        <f>VLOOKUP(B471, names!A$3:B$2402, 2,)</f>
        <v>#N/A</v>
      </c>
      <c r="B471" t="s">
        <v>1354</v>
      </c>
      <c r="C471" s="62" t="str">
        <f t="shared" si="14"/>
        <v>175 Berkeley Street</v>
      </c>
      <c r="D471" t="s">
        <v>568</v>
      </c>
      <c r="E471" s="62" t="str">
        <f t="shared" si="15"/>
        <v>Boston</v>
      </c>
      <c r="F471" t="s">
        <v>2074</v>
      </c>
      <c r="G471" t="s">
        <v>2316</v>
      </c>
      <c r="H471">
        <v>2116</v>
      </c>
      <c r="I471" t="s">
        <v>558</v>
      </c>
    </row>
    <row r="472" spans="1:9" x14ac:dyDescent="0.25">
      <c r="A472" s="62" t="e">
        <f>VLOOKUP(B472, names!A$3:B$2402, 2,)</f>
        <v>#N/A</v>
      </c>
      <c r="B472" t="s">
        <v>1355</v>
      </c>
      <c r="C472" s="62" t="str">
        <f t="shared" si="14"/>
        <v>175 Berkeley Street</v>
      </c>
      <c r="D472" t="s">
        <v>568</v>
      </c>
      <c r="E472" s="62" t="str">
        <f t="shared" si="15"/>
        <v>Boston</v>
      </c>
      <c r="F472" t="s">
        <v>2074</v>
      </c>
      <c r="G472" t="s">
        <v>2316</v>
      </c>
      <c r="H472">
        <v>2116</v>
      </c>
      <c r="I472" t="s">
        <v>558</v>
      </c>
    </row>
    <row r="473" spans="1:9" x14ac:dyDescent="0.25">
      <c r="A473" s="62" t="e">
        <f>VLOOKUP(B473, names!A$3:B$2402, 2,)</f>
        <v>#N/A</v>
      </c>
      <c r="B473" t="s">
        <v>1356</v>
      </c>
      <c r="C473" s="62" t="str">
        <f t="shared" si="14"/>
        <v>14755 North Outer Forty Rd., Suite 400</v>
      </c>
      <c r="D473" t="s">
        <v>1357</v>
      </c>
      <c r="E473" s="62" t="str">
        <f t="shared" si="15"/>
        <v>St. Louis</v>
      </c>
      <c r="F473" t="s">
        <v>2115</v>
      </c>
      <c r="G473" t="s">
        <v>2331</v>
      </c>
      <c r="H473">
        <v>63017</v>
      </c>
      <c r="I473" t="s">
        <v>1358</v>
      </c>
    </row>
    <row r="474" spans="1:9" x14ac:dyDescent="0.25">
      <c r="A474" s="62" t="e">
        <f>VLOOKUP(B474, names!A$3:B$2402, 2,)</f>
        <v>#N/A</v>
      </c>
      <c r="B474" t="s">
        <v>1359</v>
      </c>
      <c r="C474" s="62" t="str">
        <f t="shared" si="14"/>
        <v>10151 Deerwood Park Blvd, Bldg 100, Suite 500</v>
      </c>
      <c r="D474" t="s">
        <v>1360</v>
      </c>
      <c r="E474" s="62" t="str">
        <f t="shared" si="15"/>
        <v>Jacksonville</v>
      </c>
      <c r="F474" t="s">
        <v>2132</v>
      </c>
      <c r="G474" t="s">
        <v>2297</v>
      </c>
      <c r="H474">
        <v>32256</v>
      </c>
      <c r="I474" t="s">
        <v>1361</v>
      </c>
    </row>
    <row r="475" spans="1:9" x14ac:dyDescent="0.25">
      <c r="A475" s="62" t="e">
        <f>VLOOKUP(B475, names!A$3:B$2402, 2,)</f>
        <v>#N/A</v>
      </c>
      <c r="B475" t="s">
        <v>1362</v>
      </c>
      <c r="C475" s="62" t="str">
        <f t="shared" si="14"/>
        <v>3535 Piedmont Rd Ne Building 14, Suite 1000</v>
      </c>
      <c r="D475" t="s">
        <v>1363</v>
      </c>
      <c r="E475" s="62" t="str">
        <f t="shared" si="15"/>
        <v>Atlanta</v>
      </c>
      <c r="F475" t="s">
        <v>2039</v>
      </c>
      <c r="G475" t="s">
        <v>2294</v>
      </c>
      <c r="H475" t="s">
        <v>2423</v>
      </c>
      <c r="I475" t="s">
        <v>1364</v>
      </c>
    </row>
    <row r="476" spans="1:9" x14ac:dyDescent="0.25">
      <c r="A476" s="62" t="e">
        <f>VLOOKUP(B476, names!A$3:B$2402, 2,)</f>
        <v>#N/A</v>
      </c>
      <c r="B476" t="s">
        <v>1365</v>
      </c>
      <c r="C476" s="62" t="str">
        <f t="shared" si="14"/>
        <v>6000 Midlantic Drive, Suite 200 South</v>
      </c>
      <c r="D476" t="s">
        <v>1366</v>
      </c>
      <c r="E476" s="62" t="str">
        <f t="shared" si="15"/>
        <v>Mount Laurel</v>
      </c>
      <c r="F476" t="s">
        <v>2206</v>
      </c>
      <c r="G476" t="s">
        <v>2312</v>
      </c>
      <c r="H476">
        <v>8054</v>
      </c>
      <c r="I476" t="s">
        <v>1367</v>
      </c>
    </row>
    <row r="477" spans="1:9" x14ac:dyDescent="0.25">
      <c r="A477" s="62" t="e">
        <f>VLOOKUP(B477, names!A$3:B$2402, 2,)</f>
        <v>#N/A</v>
      </c>
      <c r="B477" t="s">
        <v>1368</v>
      </c>
      <c r="C477" s="62" t="str">
        <f t="shared" si="14"/>
        <v>55 West Street</v>
      </c>
      <c r="D477" t="s">
        <v>1369</v>
      </c>
      <c r="E477" s="62" t="str">
        <f t="shared" si="15"/>
        <v>Keene</v>
      </c>
      <c r="F477" t="s">
        <v>2207</v>
      </c>
      <c r="G477" t="s">
        <v>2336</v>
      </c>
      <c r="H477">
        <v>3431</v>
      </c>
      <c r="I477" t="s">
        <v>1370</v>
      </c>
    </row>
    <row r="478" spans="1:9" x14ac:dyDescent="0.25">
      <c r="A478" s="62" t="e">
        <f>VLOOKUP(B478, names!A$3:B$2402, 2,)</f>
        <v>#N/A</v>
      </c>
      <c r="B478" t="s">
        <v>1371</v>
      </c>
      <c r="C478" s="62" t="str">
        <f t="shared" si="14"/>
        <v>55 West Street</v>
      </c>
      <c r="D478" t="s">
        <v>1369</v>
      </c>
      <c r="E478" s="62" t="str">
        <f t="shared" si="15"/>
        <v>Keene</v>
      </c>
      <c r="F478" t="s">
        <v>2207</v>
      </c>
      <c r="G478" t="s">
        <v>2336</v>
      </c>
      <c r="H478">
        <v>3431</v>
      </c>
      <c r="I478" t="s">
        <v>1370</v>
      </c>
    </row>
    <row r="479" spans="1:9" x14ac:dyDescent="0.25">
      <c r="A479" s="62" t="e">
        <f>VLOOKUP(B479, names!A$3:B$2402, 2,)</f>
        <v>#N/A</v>
      </c>
      <c r="B479" t="s">
        <v>1372</v>
      </c>
      <c r="C479" s="62" t="str">
        <f t="shared" si="14"/>
        <v>2721 Citrus Road Ste B</v>
      </c>
      <c r="D479" t="s">
        <v>1373</v>
      </c>
      <c r="E479" s="62" t="str">
        <f t="shared" si="15"/>
        <v>Rancho Cordova</v>
      </c>
      <c r="F479" t="s">
        <v>2208</v>
      </c>
      <c r="G479" t="s">
        <v>2324</v>
      </c>
      <c r="H479">
        <v>95742</v>
      </c>
      <c r="I479" t="s">
        <v>1374</v>
      </c>
    </row>
    <row r="480" spans="1:9" x14ac:dyDescent="0.25">
      <c r="A480" s="62" t="e">
        <f>VLOOKUP(B480, names!A$3:B$2402, 2,)</f>
        <v>#N/A</v>
      </c>
      <c r="B480" t="s">
        <v>1375</v>
      </c>
      <c r="C480" s="62" t="str">
        <f t="shared" si="14"/>
        <v>380 Sentry Parkway</v>
      </c>
      <c r="D480" t="s">
        <v>1376</v>
      </c>
      <c r="E480" s="62" t="str">
        <f t="shared" si="15"/>
        <v>Blue Bell</v>
      </c>
      <c r="F480" t="s">
        <v>2077</v>
      </c>
      <c r="G480" t="s">
        <v>2298</v>
      </c>
      <c r="H480" t="s">
        <v>2424</v>
      </c>
      <c r="I480" t="s">
        <v>1377</v>
      </c>
    </row>
    <row r="481" spans="1:9" x14ac:dyDescent="0.25">
      <c r="A481" s="62" t="e">
        <f>VLOOKUP(B481, names!A$3:B$2402, 2,)</f>
        <v>#N/A</v>
      </c>
      <c r="B481" t="s">
        <v>1378</v>
      </c>
      <c r="C481" s="62" t="str">
        <f t="shared" si="14"/>
        <v>5959 Blue Lagoon Drive, Suite 400</v>
      </c>
      <c r="D481" t="s">
        <v>1379</v>
      </c>
      <c r="E481" s="62" t="str">
        <f t="shared" si="15"/>
        <v>Miami</v>
      </c>
      <c r="F481" t="s">
        <v>2066</v>
      </c>
      <c r="G481" t="s">
        <v>2297</v>
      </c>
      <c r="H481">
        <v>33126</v>
      </c>
      <c r="I481" t="s">
        <v>1380</v>
      </c>
    </row>
    <row r="482" spans="1:9" x14ac:dyDescent="0.25">
      <c r="A482" s="62" t="e">
        <f>VLOOKUP(B482, names!A$3:B$2402, 2,)</f>
        <v>#N/A</v>
      </c>
      <c r="B482" t="s">
        <v>1381</v>
      </c>
      <c r="C482" s="62" t="str">
        <f t="shared" si="14"/>
        <v>P.O. Box 906</v>
      </c>
      <c r="D482" t="s">
        <v>1382</v>
      </c>
      <c r="E482" s="62" t="str">
        <f t="shared" si="15"/>
        <v>Pewaukee</v>
      </c>
      <c r="F482" t="s">
        <v>2209</v>
      </c>
      <c r="G482" t="s">
        <v>2366</v>
      </c>
      <c r="H482">
        <v>53072</v>
      </c>
      <c r="I482" t="s">
        <v>1383</v>
      </c>
    </row>
    <row r="483" spans="1:9" x14ac:dyDescent="0.25">
      <c r="A483" s="62" t="e">
        <f>VLOOKUP(B483, names!A$3:B$2402, 2,)</f>
        <v>#N/A</v>
      </c>
      <c r="B483" t="s">
        <v>1384</v>
      </c>
      <c r="C483" s="62" t="str">
        <f t="shared" si="14"/>
        <v>535 Springfield Avenue</v>
      </c>
      <c r="D483" t="s">
        <v>1385</v>
      </c>
      <c r="E483" s="62" t="str">
        <f t="shared" si="15"/>
        <v>Summit</v>
      </c>
      <c r="F483" t="s">
        <v>2210</v>
      </c>
      <c r="G483" t="s">
        <v>2312</v>
      </c>
      <c r="H483">
        <v>7901</v>
      </c>
      <c r="I483" t="s">
        <v>1386</v>
      </c>
    </row>
    <row r="484" spans="1:9" x14ac:dyDescent="0.25">
      <c r="A484" s="62" t="str">
        <f>VLOOKUP(B484, names!A$3:B$2402, 2,)</f>
        <v>Markel Insurance Co.</v>
      </c>
      <c r="B484" t="s">
        <v>164</v>
      </c>
      <c r="C484" s="62" t="str">
        <f t="shared" si="14"/>
        <v>4521 Highwoods Parkway</v>
      </c>
      <c r="D484" t="s">
        <v>1387</v>
      </c>
      <c r="E484" s="62" t="str">
        <f t="shared" si="15"/>
        <v>Glen Allen</v>
      </c>
      <c r="F484" t="s">
        <v>2211</v>
      </c>
      <c r="G484" t="s">
        <v>2352</v>
      </c>
      <c r="H484">
        <v>23060</v>
      </c>
      <c r="I484" t="s">
        <v>1383</v>
      </c>
    </row>
    <row r="485" spans="1:9" x14ac:dyDescent="0.25">
      <c r="A485" s="62" t="e">
        <f>VLOOKUP(B485, names!A$3:B$2402, 2,)</f>
        <v>#N/A</v>
      </c>
      <c r="B485" t="s">
        <v>1388</v>
      </c>
      <c r="C485" s="62" t="str">
        <f t="shared" si="14"/>
        <v>1400 American Lane</v>
      </c>
      <c r="D485" t="s">
        <v>570</v>
      </c>
      <c r="E485" s="62" t="str">
        <f t="shared" si="15"/>
        <v>Schaumburg</v>
      </c>
      <c r="F485" t="s">
        <v>2064</v>
      </c>
      <c r="G485" t="s">
        <v>2306</v>
      </c>
      <c r="H485" t="s">
        <v>2327</v>
      </c>
      <c r="I485" t="s">
        <v>571</v>
      </c>
    </row>
    <row r="486" spans="1:9" x14ac:dyDescent="0.25">
      <c r="A486" s="62" t="str">
        <f>VLOOKUP(B486, names!A$3:B$2402, 2,)</f>
        <v>Massachusetts Bay Insurance Co.</v>
      </c>
      <c r="B486" t="s">
        <v>166</v>
      </c>
      <c r="C486" s="62" t="str">
        <f t="shared" si="14"/>
        <v>440 Lincoln Street</v>
      </c>
      <c r="D486" t="s">
        <v>503</v>
      </c>
      <c r="E486" s="62" t="str">
        <f t="shared" si="15"/>
        <v>Worcester</v>
      </c>
      <c r="F486" t="s">
        <v>2059</v>
      </c>
      <c r="G486" t="s">
        <v>2316</v>
      </c>
      <c r="H486" t="s">
        <v>2317</v>
      </c>
      <c r="I486" t="s">
        <v>504</v>
      </c>
    </row>
    <row r="487" spans="1:9" x14ac:dyDescent="0.25">
      <c r="A487" s="62" t="e">
        <f>VLOOKUP(B487, names!A$3:B$2402, 2,)</f>
        <v>#N/A</v>
      </c>
      <c r="B487" t="s">
        <v>1389</v>
      </c>
      <c r="C487" s="62" t="str">
        <f t="shared" si="14"/>
        <v>3655 North Point Parkway, Suite # 500</v>
      </c>
      <c r="D487" t="s">
        <v>1390</v>
      </c>
      <c r="E487" s="62" t="str">
        <f t="shared" si="15"/>
        <v>Alpharetta</v>
      </c>
      <c r="F487" t="s">
        <v>2113</v>
      </c>
      <c r="G487" t="s">
        <v>2294</v>
      </c>
      <c r="H487">
        <v>30005</v>
      </c>
      <c r="I487" t="s">
        <v>1391</v>
      </c>
    </row>
    <row r="488" spans="1:9" x14ac:dyDescent="0.25">
      <c r="A488" s="62" t="e">
        <f>VLOOKUP(B488, names!A$3:B$2402, 2,)</f>
        <v>#N/A</v>
      </c>
      <c r="B488" t="s">
        <v>1392</v>
      </c>
      <c r="C488" s="62" t="str">
        <f t="shared" si="14"/>
        <v>1 Manhattanvile Rd., Suite 301</v>
      </c>
      <c r="D488" t="s">
        <v>1393</v>
      </c>
      <c r="E488" s="62" t="str">
        <f t="shared" si="15"/>
        <v>Purchase</v>
      </c>
      <c r="F488" t="s">
        <v>2157</v>
      </c>
      <c r="G488" t="s">
        <v>2291</v>
      </c>
      <c r="H488" t="s">
        <v>2425</v>
      </c>
      <c r="I488" t="s">
        <v>1394</v>
      </c>
    </row>
    <row r="489" spans="1:9" x14ac:dyDescent="0.25">
      <c r="A489" s="62" t="e">
        <f>VLOOKUP(B489, names!A$3:B$2402, 2,)</f>
        <v>#N/A</v>
      </c>
      <c r="B489" t="s">
        <v>1395</v>
      </c>
      <c r="C489" s="62" t="str">
        <f t="shared" si="14"/>
        <v>700 Spring Forest Road, Suite 400</v>
      </c>
      <c r="D489" t="s">
        <v>1396</v>
      </c>
      <c r="E489" s="62" t="str">
        <f t="shared" si="15"/>
        <v>Raleigh</v>
      </c>
      <c r="F489" t="s">
        <v>2127</v>
      </c>
      <c r="G489" t="s">
        <v>2309</v>
      </c>
      <c r="H489">
        <v>27609</v>
      </c>
      <c r="I489" t="s">
        <v>1397</v>
      </c>
    </row>
    <row r="490" spans="1:9" x14ac:dyDescent="0.25">
      <c r="A490" s="62" t="e">
        <f>VLOOKUP(B490, names!A$3:B$2402, 2,)</f>
        <v>#N/A</v>
      </c>
      <c r="B490" t="s">
        <v>1398</v>
      </c>
      <c r="C490" s="62" t="str">
        <f t="shared" si="14"/>
        <v>5814 Reed Road</v>
      </c>
      <c r="D490" t="s">
        <v>1399</v>
      </c>
      <c r="E490" s="62" t="str">
        <f t="shared" si="15"/>
        <v>Fort Wayne</v>
      </c>
      <c r="F490" t="s">
        <v>2126</v>
      </c>
      <c r="G490" t="s">
        <v>2340</v>
      </c>
      <c r="H490">
        <v>46835</v>
      </c>
      <c r="I490" t="s">
        <v>1400</v>
      </c>
    </row>
    <row r="491" spans="1:9" x14ac:dyDescent="0.25">
      <c r="A491" s="62" t="e">
        <f>VLOOKUP(B491, names!A$3:B$2402, 2,)</f>
        <v>#N/A</v>
      </c>
      <c r="B491" t="s">
        <v>1401</v>
      </c>
      <c r="C491" s="62" t="str">
        <f t="shared" si="14"/>
        <v>6034 West Courtyard Drive, Suite 310</v>
      </c>
      <c r="D491" t="s">
        <v>1402</v>
      </c>
      <c r="E491" s="62" t="str">
        <f t="shared" si="15"/>
        <v>Austin</v>
      </c>
      <c r="F491" t="s">
        <v>2212</v>
      </c>
      <c r="G491" t="s">
        <v>2299</v>
      </c>
      <c r="H491">
        <v>78730</v>
      </c>
      <c r="I491" t="s">
        <v>1403</v>
      </c>
    </row>
    <row r="492" spans="1:9" x14ac:dyDescent="0.25">
      <c r="A492" s="62">
        <f>VLOOKUP(B492, names!A$3:B$2402, 2,)</f>
        <v>0</v>
      </c>
      <c r="B492" t="s">
        <v>1404</v>
      </c>
      <c r="C492" s="62" t="str">
        <f t="shared" si="14"/>
        <v>245 Riverside Avenue, Suite 550</v>
      </c>
      <c r="D492" t="s">
        <v>1405</v>
      </c>
      <c r="E492" s="62" t="str">
        <f t="shared" si="15"/>
        <v>Jacksonville</v>
      </c>
      <c r="F492" t="s">
        <v>2132</v>
      </c>
      <c r="G492" t="s">
        <v>2297</v>
      </c>
      <c r="H492">
        <v>32202</v>
      </c>
      <c r="I492" t="s">
        <v>1406</v>
      </c>
    </row>
    <row r="493" spans="1:9" x14ac:dyDescent="0.25">
      <c r="A493" s="62" t="e">
        <f>VLOOKUP(B493, names!A$3:B$2402, 2,)</f>
        <v>#N/A</v>
      </c>
      <c r="B493" t="s">
        <v>1407</v>
      </c>
      <c r="C493" s="62" t="str">
        <f t="shared" si="14"/>
        <v>14280 Park Meadow Drive Suite 300</v>
      </c>
      <c r="D493" t="s">
        <v>1408</v>
      </c>
      <c r="E493" s="62" t="str">
        <f t="shared" si="15"/>
        <v>Chantilly</v>
      </c>
      <c r="F493" t="s">
        <v>2213</v>
      </c>
      <c r="G493" t="s">
        <v>2352</v>
      </c>
      <c r="H493">
        <v>20151</v>
      </c>
      <c r="I493" t="s">
        <v>1409</v>
      </c>
    </row>
    <row r="494" spans="1:9" x14ac:dyDescent="0.25">
      <c r="A494" s="62" t="e">
        <f>VLOOKUP(B494, names!A$3:B$2402, 2,)</f>
        <v>#N/A</v>
      </c>
      <c r="B494" t="s">
        <v>1410</v>
      </c>
      <c r="C494" s="62" t="str">
        <f t="shared" si="14"/>
        <v>261 Commercial Street</v>
      </c>
      <c r="D494" t="s">
        <v>1411</v>
      </c>
      <c r="E494" s="62" t="str">
        <f t="shared" si="15"/>
        <v>Portland</v>
      </c>
      <c r="F494" t="s">
        <v>2214</v>
      </c>
      <c r="G494" t="s">
        <v>2426</v>
      </c>
      <c r="H494">
        <v>4101</v>
      </c>
      <c r="I494" t="s">
        <v>1412</v>
      </c>
    </row>
    <row r="495" spans="1:9" x14ac:dyDescent="0.25">
      <c r="A495" s="62" t="e">
        <f>VLOOKUP(B495, names!A$3:B$2402, 2,)</f>
        <v>#N/A</v>
      </c>
      <c r="B495" t="s">
        <v>1413</v>
      </c>
      <c r="C495" s="62" t="str">
        <f t="shared" si="14"/>
        <v>261 Commercial Street</v>
      </c>
      <c r="D495" t="s">
        <v>1411</v>
      </c>
      <c r="E495" s="62" t="str">
        <f t="shared" si="15"/>
        <v>Portland</v>
      </c>
      <c r="F495" t="s">
        <v>2214</v>
      </c>
      <c r="G495" t="s">
        <v>2426</v>
      </c>
      <c r="H495">
        <v>4101</v>
      </c>
      <c r="I495" t="s">
        <v>1412</v>
      </c>
    </row>
    <row r="496" spans="1:9" x14ac:dyDescent="0.25">
      <c r="A496" s="62" t="e">
        <f>VLOOKUP(B496, names!A$3:B$2402, 2,)</f>
        <v>#N/A</v>
      </c>
      <c r="B496" t="s">
        <v>1414</v>
      </c>
      <c r="C496" s="62" t="str">
        <f t="shared" si="14"/>
        <v>150 Pierce Road, Suite 600</v>
      </c>
      <c r="D496" t="s">
        <v>1415</v>
      </c>
      <c r="E496" s="62" t="str">
        <f t="shared" si="15"/>
        <v>Itasca</v>
      </c>
      <c r="F496" t="s">
        <v>2215</v>
      </c>
      <c r="G496" t="s">
        <v>2306</v>
      </c>
      <c r="H496" t="s">
        <v>2427</v>
      </c>
      <c r="I496" t="s">
        <v>1416</v>
      </c>
    </row>
    <row r="497" spans="1:9" x14ac:dyDescent="0.25">
      <c r="A497" s="62" t="str">
        <f>VLOOKUP(B497, names!A$3:B$2402, 2,)</f>
        <v>Merastar Insurance Co.</v>
      </c>
      <c r="B497" t="s">
        <v>127</v>
      </c>
      <c r="C497" s="62" t="str">
        <f t="shared" si="14"/>
        <v>50 Glenmaura National Blvd.,  Ste. 201</v>
      </c>
      <c r="D497" t="s">
        <v>515</v>
      </c>
      <c r="E497" s="62" t="str">
        <f t="shared" si="15"/>
        <v>Moosic</v>
      </c>
      <c r="F497" t="s">
        <v>2061</v>
      </c>
      <c r="G497" t="s">
        <v>2298</v>
      </c>
      <c r="H497">
        <v>18507</v>
      </c>
      <c r="I497" t="s">
        <v>1417</v>
      </c>
    </row>
    <row r="498" spans="1:9" x14ac:dyDescent="0.25">
      <c r="A498" s="62" t="e">
        <f>VLOOKUP(B498, names!A$3:B$2402, 2,)</f>
        <v>#N/A</v>
      </c>
      <c r="B498" t="s">
        <v>1418</v>
      </c>
      <c r="C498" s="62" t="str">
        <f t="shared" si="14"/>
        <v>P.O Box 14498</v>
      </c>
      <c r="D498" t="s">
        <v>1419</v>
      </c>
      <c r="E498" s="62" t="str">
        <f t="shared" si="15"/>
        <v>Des Moines</v>
      </c>
      <c r="F498" t="s">
        <v>2097</v>
      </c>
      <c r="G498" t="s">
        <v>2301</v>
      </c>
      <c r="H498" t="s">
        <v>2428</v>
      </c>
      <c r="I498" t="s">
        <v>1420</v>
      </c>
    </row>
    <row r="499" spans="1:9" x14ac:dyDescent="0.25">
      <c r="A499" s="62" t="e">
        <f>VLOOKUP(B499, names!A$3:B$2402, 2,)</f>
        <v>#N/A</v>
      </c>
      <c r="B499" t="s">
        <v>1421</v>
      </c>
      <c r="C499" s="62" t="str">
        <f t="shared" si="14"/>
        <v>P.O Box 14498</v>
      </c>
      <c r="D499" t="s">
        <v>1419</v>
      </c>
      <c r="E499" s="62" t="str">
        <f t="shared" si="15"/>
        <v>Des Moines</v>
      </c>
      <c r="F499" t="s">
        <v>2097</v>
      </c>
      <c r="G499" t="s">
        <v>2301</v>
      </c>
      <c r="H499" t="s">
        <v>2428</v>
      </c>
      <c r="I499" t="s">
        <v>1420</v>
      </c>
    </row>
    <row r="500" spans="1:9" x14ac:dyDescent="0.25">
      <c r="A500" s="62" t="e">
        <f>VLOOKUP(B500, names!A$3:B$2402, 2,)</f>
        <v>#N/A</v>
      </c>
      <c r="B500" t="s">
        <v>1422</v>
      </c>
      <c r="C500" s="62" t="str">
        <f t="shared" si="14"/>
        <v>1700 Greenbriar Lane</v>
      </c>
      <c r="D500" t="s">
        <v>1423</v>
      </c>
      <c r="E500" s="62" t="str">
        <f t="shared" si="15"/>
        <v>Brea</v>
      </c>
      <c r="F500" t="s">
        <v>2216</v>
      </c>
      <c r="G500" t="s">
        <v>2324</v>
      </c>
      <c r="H500">
        <v>92821</v>
      </c>
      <c r="I500" t="s">
        <v>1424</v>
      </c>
    </row>
    <row r="501" spans="1:9" x14ac:dyDescent="0.25">
      <c r="A501" s="62">
        <f>VLOOKUP(B501, names!A$3:B$2402, 2,)</f>
        <v>0</v>
      </c>
      <c r="B501" t="s">
        <v>1425</v>
      </c>
      <c r="C501" s="62" t="str">
        <f t="shared" si="14"/>
        <v>1901 Ulmerton Road</v>
      </c>
      <c r="D501" t="s">
        <v>1426</v>
      </c>
      <c r="E501" s="62" t="str">
        <f t="shared" si="15"/>
        <v>Clearwater</v>
      </c>
      <c r="F501" t="s">
        <v>2178</v>
      </c>
      <c r="G501" t="s">
        <v>2297</v>
      </c>
      <c r="H501" t="s">
        <v>2429</v>
      </c>
      <c r="I501" t="s">
        <v>1427</v>
      </c>
    </row>
    <row r="502" spans="1:9" x14ac:dyDescent="0.25">
      <c r="A502" s="62" t="e">
        <f>VLOOKUP(B502, names!A$3:B$2402, 2,)</f>
        <v>#N/A</v>
      </c>
      <c r="B502" t="s">
        <v>1428</v>
      </c>
      <c r="C502" s="62" t="str">
        <f t="shared" si="14"/>
        <v>1901 Ulmerton Road</v>
      </c>
      <c r="D502" t="s">
        <v>1426</v>
      </c>
      <c r="E502" s="62" t="str">
        <f t="shared" si="15"/>
        <v>Clearwater</v>
      </c>
      <c r="F502" t="s">
        <v>2178</v>
      </c>
      <c r="G502" t="s">
        <v>2297</v>
      </c>
      <c r="H502" t="s">
        <v>2429</v>
      </c>
      <c r="I502" t="s">
        <v>1429</v>
      </c>
    </row>
    <row r="503" spans="1:9" x14ac:dyDescent="0.25">
      <c r="A503" s="62" t="e">
        <f>VLOOKUP(B503, names!A$3:B$2402, 2,)</f>
        <v>#N/A</v>
      </c>
      <c r="B503" t="s">
        <v>1430</v>
      </c>
      <c r="C503" s="62" t="str">
        <f t="shared" si="14"/>
        <v>518 East Broad Street</v>
      </c>
      <c r="D503" t="s">
        <v>552</v>
      </c>
      <c r="E503" s="62" t="str">
        <f t="shared" si="15"/>
        <v>Columbus</v>
      </c>
      <c r="F503" t="s">
        <v>2058</v>
      </c>
      <c r="G503" t="s">
        <v>2314</v>
      </c>
      <c r="H503">
        <v>43215</v>
      </c>
      <c r="I503" t="s">
        <v>1431</v>
      </c>
    </row>
    <row r="504" spans="1:9" x14ac:dyDescent="0.25">
      <c r="A504" s="62" t="e">
        <f>VLOOKUP(B504, names!A$3:B$2402, 2,)</f>
        <v>#N/A</v>
      </c>
      <c r="B504" t="s">
        <v>1432</v>
      </c>
      <c r="C504" s="62" t="str">
        <f t="shared" si="14"/>
        <v>3349 Michelson Drive, Suite 200</v>
      </c>
      <c r="D504" t="s">
        <v>741</v>
      </c>
      <c r="E504" s="62" t="str">
        <f t="shared" si="15"/>
        <v>Irvine</v>
      </c>
      <c r="F504" t="s">
        <v>2114</v>
      </c>
      <c r="G504" t="s">
        <v>2324</v>
      </c>
      <c r="H504" t="s">
        <v>2357</v>
      </c>
      <c r="I504" t="s">
        <v>742</v>
      </c>
    </row>
    <row r="505" spans="1:9" x14ac:dyDescent="0.25">
      <c r="A505" s="62" t="str">
        <f>VLOOKUP(B505, names!A$3:B$2402, 2,)</f>
        <v>Metropolitan Casualty Insurance Co.</v>
      </c>
      <c r="B505" t="s">
        <v>99</v>
      </c>
      <c r="C505" s="62" t="str">
        <f t="shared" si="14"/>
        <v>9797 Springboro Pike, Suite 201</v>
      </c>
      <c r="D505" t="s">
        <v>979</v>
      </c>
      <c r="E505" s="62" t="str">
        <f t="shared" si="15"/>
        <v>Dayton</v>
      </c>
      <c r="F505" t="s">
        <v>2153</v>
      </c>
      <c r="G505" t="s">
        <v>2314</v>
      </c>
      <c r="H505">
        <v>45448</v>
      </c>
      <c r="I505" t="s">
        <v>980</v>
      </c>
    </row>
    <row r="506" spans="1:9" x14ac:dyDescent="0.25">
      <c r="A506" s="62" t="e">
        <f>VLOOKUP(B506, names!A$3:B$2402, 2,)</f>
        <v>#N/A</v>
      </c>
      <c r="B506" t="s">
        <v>1433</v>
      </c>
      <c r="C506" s="62" t="str">
        <f t="shared" si="14"/>
        <v>9797 Springboro Pike, Suite 201</v>
      </c>
      <c r="D506" t="s">
        <v>979</v>
      </c>
      <c r="E506" s="62" t="str">
        <f t="shared" si="15"/>
        <v>Dayton</v>
      </c>
      <c r="F506" t="s">
        <v>2153</v>
      </c>
      <c r="G506" t="s">
        <v>2314</v>
      </c>
      <c r="H506">
        <v>45448</v>
      </c>
      <c r="I506" t="s">
        <v>980</v>
      </c>
    </row>
    <row r="507" spans="1:9" x14ac:dyDescent="0.25">
      <c r="A507" s="62" t="e">
        <f>VLOOKUP(B507, names!A$3:B$2402, 2,)</f>
        <v>#N/A</v>
      </c>
      <c r="B507" t="s">
        <v>396</v>
      </c>
      <c r="C507" s="62" t="str">
        <f t="shared" si="14"/>
        <v>9797 Springboro Pike, Suite 201</v>
      </c>
      <c r="D507" t="s">
        <v>979</v>
      </c>
      <c r="E507" s="62" t="str">
        <f t="shared" si="15"/>
        <v>Dayton</v>
      </c>
      <c r="F507" t="s">
        <v>2153</v>
      </c>
      <c r="G507" t="s">
        <v>2314</v>
      </c>
      <c r="H507">
        <v>45448</v>
      </c>
      <c r="I507" t="s">
        <v>980</v>
      </c>
    </row>
    <row r="508" spans="1:9" x14ac:dyDescent="0.25">
      <c r="A508" s="62" t="e">
        <f>VLOOKUP(B508, names!A$3:B$2402, 2,)</f>
        <v>#N/A</v>
      </c>
      <c r="B508" t="s">
        <v>397</v>
      </c>
      <c r="C508" s="62" t="str">
        <f t="shared" si="14"/>
        <v>9797 Springboro Pike, Suite 201</v>
      </c>
      <c r="D508" t="s">
        <v>979</v>
      </c>
      <c r="E508" s="62" t="str">
        <f t="shared" si="15"/>
        <v>Dayton</v>
      </c>
      <c r="F508" t="s">
        <v>2153</v>
      </c>
      <c r="G508" t="s">
        <v>2314</v>
      </c>
      <c r="H508">
        <v>45448</v>
      </c>
      <c r="I508" t="s">
        <v>980</v>
      </c>
    </row>
    <row r="509" spans="1:9" x14ac:dyDescent="0.25">
      <c r="A509" s="62" t="e">
        <f>VLOOKUP(B509, names!A$3:B$2402, 2,)</f>
        <v>#N/A</v>
      </c>
      <c r="B509" t="s">
        <v>398</v>
      </c>
      <c r="C509" s="62" t="str">
        <f t="shared" si="14"/>
        <v>9797 Springboro Pike, Suite 201</v>
      </c>
      <c r="D509" t="s">
        <v>979</v>
      </c>
      <c r="E509" s="62" t="str">
        <f t="shared" si="15"/>
        <v>Dayton</v>
      </c>
      <c r="F509" t="s">
        <v>2153</v>
      </c>
      <c r="G509" t="s">
        <v>2314</v>
      </c>
      <c r="H509">
        <v>45448</v>
      </c>
      <c r="I509" t="s">
        <v>980</v>
      </c>
    </row>
    <row r="510" spans="1:9" x14ac:dyDescent="0.25">
      <c r="A510" s="62" t="e">
        <f>VLOOKUP(B510, names!A$3:B$2402, 2,)</f>
        <v>#N/A</v>
      </c>
      <c r="B510" t="s">
        <v>1434</v>
      </c>
      <c r="C510" s="62" t="str">
        <f t="shared" ref="C510:C573" si="16">PROPER(LEFT(D510, LEN(D510)-1))</f>
        <v>3333 Lee Parkway Suite 1200</v>
      </c>
      <c r="D510" t="s">
        <v>1435</v>
      </c>
      <c r="E510" s="62" t="str">
        <f t="shared" ref="E510:E573" si="17">PROPER(F510)</f>
        <v>Dallas</v>
      </c>
      <c r="F510" t="s">
        <v>2217</v>
      </c>
      <c r="G510" t="s">
        <v>2299</v>
      </c>
      <c r="H510">
        <v>75219</v>
      </c>
      <c r="I510" t="s">
        <v>1436</v>
      </c>
    </row>
    <row r="511" spans="1:9" x14ac:dyDescent="0.25">
      <c r="A511" s="62" t="e">
        <f>VLOOKUP(B511, names!A$3:B$2402, 2,)</f>
        <v>#N/A</v>
      </c>
      <c r="B511" t="s">
        <v>1437</v>
      </c>
      <c r="C511" s="62" t="str">
        <f t="shared" si="16"/>
        <v>250 East Kilbourn Avenue</v>
      </c>
      <c r="D511" t="s">
        <v>1438</v>
      </c>
      <c r="E511" s="62" t="str">
        <f t="shared" si="17"/>
        <v>Milwaukee</v>
      </c>
      <c r="F511" t="s">
        <v>2218</v>
      </c>
      <c r="G511" t="s">
        <v>2366</v>
      </c>
      <c r="H511">
        <v>53202</v>
      </c>
      <c r="I511" t="s">
        <v>1439</v>
      </c>
    </row>
    <row r="512" spans="1:9" x14ac:dyDescent="0.25">
      <c r="A512" s="62" t="e">
        <f>VLOOKUP(B512, names!A$3:B$2402, 2,)</f>
        <v>#N/A</v>
      </c>
      <c r="B512" t="s">
        <v>1440</v>
      </c>
      <c r="C512" s="62" t="str">
        <f t="shared" si="16"/>
        <v>250 East Kilbourn Avenue</v>
      </c>
      <c r="D512" t="s">
        <v>1438</v>
      </c>
      <c r="E512" s="62" t="str">
        <f t="shared" si="17"/>
        <v>Milwaukee</v>
      </c>
      <c r="F512" t="s">
        <v>2218</v>
      </c>
      <c r="G512" t="s">
        <v>2366</v>
      </c>
      <c r="H512">
        <v>53202</v>
      </c>
      <c r="I512" t="s">
        <v>1439</v>
      </c>
    </row>
    <row r="513" spans="1:9" x14ac:dyDescent="0.25">
      <c r="A513" s="62" t="e">
        <f>VLOOKUP(B513, names!A$3:B$2402, 2,)</f>
        <v>#N/A</v>
      </c>
      <c r="B513" t="s">
        <v>1441</v>
      </c>
      <c r="C513" s="62" t="str">
        <f t="shared" si="16"/>
        <v>5757 Phantom Drive, Suite 200</v>
      </c>
      <c r="D513" t="s">
        <v>1303</v>
      </c>
      <c r="E513" s="62" t="str">
        <f t="shared" si="17"/>
        <v>Hazelwood</v>
      </c>
      <c r="F513" t="s">
        <v>2199</v>
      </c>
      <c r="G513" t="s">
        <v>2331</v>
      </c>
      <c r="H513">
        <v>63042</v>
      </c>
      <c r="I513" t="s">
        <v>1304</v>
      </c>
    </row>
    <row r="514" spans="1:9" x14ac:dyDescent="0.25">
      <c r="A514" s="62" t="e">
        <f>VLOOKUP(B514, names!A$3:B$2402, 2,)</f>
        <v>#N/A</v>
      </c>
      <c r="B514" t="s">
        <v>1442</v>
      </c>
      <c r="C514" s="62" t="str">
        <f t="shared" si="16"/>
        <v>300 Galleria Officentre</v>
      </c>
      <c r="D514" t="s">
        <v>878</v>
      </c>
      <c r="E514" s="62" t="str">
        <f t="shared" si="17"/>
        <v>Southfield</v>
      </c>
      <c r="F514" t="s">
        <v>2092</v>
      </c>
      <c r="G514" t="s">
        <v>2295</v>
      </c>
      <c r="H514">
        <v>48034</v>
      </c>
      <c r="I514" t="s">
        <v>879</v>
      </c>
    </row>
    <row r="515" spans="1:9" x14ac:dyDescent="0.25">
      <c r="A515" s="62" t="e">
        <f>VLOOKUP(B515, names!A$3:B$2402, 2,)</f>
        <v>#N/A</v>
      </c>
      <c r="B515" t="s">
        <v>1443</v>
      </c>
      <c r="C515" s="62" t="str">
        <f t="shared" si="16"/>
        <v>1044 Eastbury Drive</v>
      </c>
      <c r="D515" t="s">
        <v>1444</v>
      </c>
      <c r="E515" s="62" t="str">
        <f t="shared" si="17"/>
        <v>Lansing</v>
      </c>
      <c r="F515" t="s">
        <v>2040</v>
      </c>
      <c r="G515" t="s">
        <v>2295</v>
      </c>
      <c r="H515">
        <v>48917</v>
      </c>
      <c r="I515" t="s">
        <v>1445</v>
      </c>
    </row>
    <row r="516" spans="1:9" x14ac:dyDescent="0.25">
      <c r="A516" s="62" t="e">
        <f>VLOOKUP(B516, names!A$3:B$2402, 2,)</f>
        <v>#N/A</v>
      </c>
      <c r="B516" t="s">
        <v>1446</v>
      </c>
      <c r="C516" s="62" t="str">
        <f t="shared" si="16"/>
        <v>6301 Owensmouth Ave</v>
      </c>
      <c r="D516" t="s">
        <v>1042</v>
      </c>
      <c r="E516" s="62" t="str">
        <f t="shared" si="17"/>
        <v>Woodland Hills</v>
      </c>
      <c r="F516" t="s">
        <v>2163</v>
      </c>
      <c r="G516" t="s">
        <v>2430</v>
      </c>
      <c r="H516">
        <v>91367</v>
      </c>
      <c r="I516" t="s">
        <v>415</v>
      </c>
    </row>
    <row r="517" spans="1:9" x14ac:dyDescent="0.25">
      <c r="A517" s="62" t="e">
        <f>VLOOKUP(B517, names!A$3:B$2402, 2,)</f>
        <v>#N/A</v>
      </c>
      <c r="B517" t="s">
        <v>1447</v>
      </c>
      <c r="C517" s="62" t="str">
        <f t="shared" si="16"/>
        <v>1437 South Boulder Dr.</v>
      </c>
      <c r="D517" t="s">
        <v>1448</v>
      </c>
      <c r="E517" s="62" t="str">
        <f t="shared" si="17"/>
        <v>Tulsa</v>
      </c>
      <c r="F517" t="s">
        <v>2219</v>
      </c>
      <c r="G517" t="s">
        <v>2330</v>
      </c>
      <c r="H517">
        <v>74119</v>
      </c>
      <c r="I517" t="s">
        <v>1449</v>
      </c>
    </row>
    <row r="518" spans="1:9" x14ac:dyDescent="0.25">
      <c r="A518" s="62" t="e">
        <f>VLOOKUP(B518, names!A$3:B$2402, 2,)</f>
        <v>#N/A</v>
      </c>
      <c r="B518" t="s">
        <v>1450</v>
      </c>
      <c r="C518" s="62" t="str">
        <f t="shared" si="16"/>
        <v>1437 South Boulder Dr.</v>
      </c>
      <c r="D518" t="s">
        <v>1448</v>
      </c>
      <c r="E518" s="62" t="str">
        <f t="shared" si="17"/>
        <v>Tulsa</v>
      </c>
      <c r="F518" t="s">
        <v>2219</v>
      </c>
      <c r="G518" t="s">
        <v>2330</v>
      </c>
      <c r="H518">
        <v>74119</v>
      </c>
      <c r="I518" t="s">
        <v>1449</v>
      </c>
    </row>
    <row r="519" spans="1:9" x14ac:dyDescent="0.25">
      <c r="A519" s="62" t="e">
        <f>VLOOKUP(B519, names!A$3:B$2402, 2,)</f>
        <v>#N/A</v>
      </c>
      <c r="B519" t="s">
        <v>1451</v>
      </c>
      <c r="C519" s="62" t="str">
        <f t="shared" si="16"/>
        <v>1800 North Point Drive</v>
      </c>
      <c r="D519" t="s">
        <v>947</v>
      </c>
      <c r="E519" s="62" t="str">
        <f t="shared" si="17"/>
        <v>Stevens Point</v>
      </c>
      <c r="F519" t="s">
        <v>2149</v>
      </c>
      <c r="G519" t="s">
        <v>2366</v>
      </c>
      <c r="H519">
        <v>54481</v>
      </c>
      <c r="I519" t="s">
        <v>948</v>
      </c>
    </row>
    <row r="520" spans="1:9" x14ac:dyDescent="0.25">
      <c r="A520" s="62" t="e">
        <f>VLOOKUP(B520, names!A$3:B$2402, 2,)</f>
        <v>#N/A</v>
      </c>
      <c r="B520" t="s">
        <v>1452</v>
      </c>
      <c r="C520" s="62" t="str">
        <f t="shared" si="16"/>
        <v>6000 American Parkway</v>
      </c>
      <c r="D520" t="s">
        <v>1453</v>
      </c>
      <c r="E520" s="62" t="str">
        <f t="shared" si="17"/>
        <v>Madison</v>
      </c>
      <c r="F520" t="s">
        <v>2147</v>
      </c>
      <c r="G520" t="s">
        <v>2366</v>
      </c>
      <c r="H520" t="s">
        <v>2431</v>
      </c>
      <c r="I520" t="s">
        <v>1454</v>
      </c>
    </row>
    <row r="521" spans="1:9" x14ac:dyDescent="0.25">
      <c r="A521" s="62" t="e">
        <f>VLOOKUP(B521, names!A$3:B$2402, 2,)</f>
        <v>#N/A</v>
      </c>
      <c r="B521" t="s">
        <v>1455</v>
      </c>
      <c r="C521" s="62" t="str">
        <f t="shared" si="16"/>
        <v>14755 North Outer Forty Drive, Suite 300</v>
      </c>
      <c r="D521" t="s">
        <v>1456</v>
      </c>
      <c r="E521" s="62" t="str">
        <f t="shared" si="17"/>
        <v>Chesterfield</v>
      </c>
      <c r="F521" t="s">
        <v>2220</v>
      </c>
      <c r="G521" t="s">
        <v>2331</v>
      </c>
      <c r="H521">
        <v>63017</v>
      </c>
      <c r="I521" t="s">
        <v>1457</v>
      </c>
    </row>
    <row r="522" spans="1:9" x14ac:dyDescent="0.25">
      <c r="A522" s="62" t="e">
        <f>VLOOKUP(B522, names!A$3:B$2402, 2,)</f>
        <v>#N/A</v>
      </c>
      <c r="B522" t="s">
        <v>1458</v>
      </c>
      <c r="C522" s="62" t="str">
        <f t="shared" si="16"/>
        <v>333 South 7Th Street, Suite 2200</v>
      </c>
      <c r="D522" t="s">
        <v>1459</v>
      </c>
      <c r="E522" s="62" t="str">
        <f t="shared" si="17"/>
        <v>Minneapolis</v>
      </c>
      <c r="F522" t="s">
        <v>2221</v>
      </c>
      <c r="G522" t="s">
        <v>2353</v>
      </c>
      <c r="H522">
        <v>55402</v>
      </c>
      <c r="I522" t="s">
        <v>1460</v>
      </c>
    </row>
    <row r="523" spans="1:9" x14ac:dyDescent="0.25">
      <c r="A523" s="62" t="str">
        <f>VLOOKUP(B523, names!A$3:B$2402, 2,)</f>
        <v>Mitsui Sumitomo Insurance Co. Of America</v>
      </c>
      <c r="B523" t="s">
        <v>185</v>
      </c>
      <c r="C523" s="62" t="str">
        <f t="shared" si="16"/>
        <v>15 Independence Blvd</v>
      </c>
      <c r="D523" t="s">
        <v>1461</v>
      </c>
      <c r="E523" s="62" t="str">
        <f t="shared" si="17"/>
        <v>Warren</v>
      </c>
      <c r="F523" t="s">
        <v>2222</v>
      </c>
      <c r="G523" t="s">
        <v>2312</v>
      </c>
      <c r="H523" t="s">
        <v>2432</v>
      </c>
      <c r="I523" t="s">
        <v>1462</v>
      </c>
    </row>
    <row r="524" spans="1:9" x14ac:dyDescent="0.25">
      <c r="A524" s="62" t="str">
        <f>VLOOKUP(B524, names!A$3:B$2402, 2,)</f>
        <v>Mitsui Sumitomo Insurance USA</v>
      </c>
      <c r="B524" t="s">
        <v>195</v>
      </c>
      <c r="C524" s="62" t="str">
        <f t="shared" si="16"/>
        <v>15 Independence Blvd</v>
      </c>
      <c r="D524" t="s">
        <v>1461</v>
      </c>
      <c r="E524" s="62" t="str">
        <f t="shared" si="17"/>
        <v>Warren</v>
      </c>
      <c r="F524" t="s">
        <v>2222</v>
      </c>
      <c r="G524" t="s">
        <v>2312</v>
      </c>
      <c r="H524" t="s">
        <v>2432</v>
      </c>
      <c r="I524" t="s">
        <v>1462</v>
      </c>
    </row>
    <row r="525" spans="1:9" x14ac:dyDescent="0.25">
      <c r="A525" s="62" t="str">
        <f>VLOOKUP(B525, names!A$3:B$2402, 2,)</f>
        <v>Modern USA Insurance Co.</v>
      </c>
      <c r="B525" t="s">
        <v>73</v>
      </c>
      <c r="C525" s="62" t="str">
        <f t="shared" si="16"/>
        <v>7785 66Th Street</v>
      </c>
      <c r="D525" t="s">
        <v>1463</v>
      </c>
      <c r="E525" s="62" t="str">
        <f t="shared" si="17"/>
        <v>Pinellas Park</v>
      </c>
      <c r="F525" t="s">
        <v>2090</v>
      </c>
      <c r="G525" t="s">
        <v>2297</v>
      </c>
      <c r="H525">
        <v>33781</v>
      </c>
      <c r="I525" t="s">
        <v>630</v>
      </c>
    </row>
    <row r="526" spans="1:9" x14ac:dyDescent="0.25">
      <c r="A526" s="62" t="str">
        <f>VLOOKUP(B526, names!A$3:B$2402, 2,)</f>
        <v>Monarch National Insurance Co.</v>
      </c>
      <c r="B526" t="s">
        <v>150</v>
      </c>
      <c r="C526" s="62" t="str">
        <f t="shared" si="16"/>
        <v>14050 Nw 14Th Street, Suite 180</v>
      </c>
      <c r="D526" t="s">
        <v>1464</v>
      </c>
      <c r="E526" s="62" t="str">
        <f t="shared" si="17"/>
        <v>Sunrise</v>
      </c>
      <c r="F526" t="s">
        <v>2068</v>
      </c>
      <c r="G526" t="s">
        <v>2297</v>
      </c>
      <c r="H526">
        <v>33323</v>
      </c>
      <c r="I526" t="s">
        <v>1058</v>
      </c>
    </row>
    <row r="527" spans="1:9" x14ac:dyDescent="0.25">
      <c r="A527" s="62" t="e">
        <f>VLOOKUP(B527, names!A$3:B$2402, 2,)</f>
        <v>#N/A</v>
      </c>
      <c r="B527" t="s">
        <v>1465</v>
      </c>
      <c r="C527" s="62" t="str">
        <f t="shared" si="16"/>
        <v>6300 University Parkway</v>
      </c>
      <c r="D527" t="s">
        <v>799</v>
      </c>
      <c r="E527" s="62" t="str">
        <f t="shared" si="17"/>
        <v>Sarasota</v>
      </c>
      <c r="F527" t="s">
        <v>2125</v>
      </c>
      <c r="G527" t="s">
        <v>2297</v>
      </c>
      <c r="H527" t="s">
        <v>2364</v>
      </c>
      <c r="I527" t="s">
        <v>800</v>
      </c>
    </row>
    <row r="528" spans="1:9" x14ac:dyDescent="0.25">
      <c r="A528" s="62" t="e">
        <f>VLOOKUP(B528, names!A$3:B$2402, 2,)</f>
        <v>#N/A</v>
      </c>
      <c r="B528" t="s">
        <v>1466</v>
      </c>
      <c r="C528" s="62" t="str">
        <f t="shared" si="16"/>
        <v>175 Berkeley Street</v>
      </c>
      <c r="D528" t="s">
        <v>568</v>
      </c>
      <c r="E528" s="62" t="str">
        <f t="shared" si="17"/>
        <v>Boston</v>
      </c>
      <c r="F528" t="s">
        <v>2074</v>
      </c>
      <c r="G528" t="s">
        <v>2316</v>
      </c>
      <c r="H528">
        <v>2116</v>
      </c>
      <c r="I528" t="s">
        <v>558</v>
      </c>
    </row>
    <row r="529" spans="1:9" x14ac:dyDescent="0.25">
      <c r="A529" s="62" t="e">
        <f>VLOOKUP(B529, names!A$3:B$2402, 2,)</f>
        <v>#N/A</v>
      </c>
      <c r="B529" t="s">
        <v>1467</v>
      </c>
      <c r="C529" s="62" t="str">
        <f t="shared" si="16"/>
        <v>250 East Kilbourn Avenue</v>
      </c>
      <c r="D529" t="s">
        <v>1438</v>
      </c>
      <c r="E529" s="62" t="str">
        <f t="shared" si="17"/>
        <v>Milwaukee</v>
      </c>
      <c r="F529" t="s">
        <v>2218</v>
      </c>
      <c r="G529" t="s">
        <v>2366</v>
      </c>
      <c r="H529">
        <v>53202</v>
      </c>
      <c r="I529" t="s">
        <v>1439</v>
      </c>
    </row>
    <row r="530" spans="1:9" x14ac:dyDescent="0.25">
      <c r="A530" s="62" t="e">
        <f>VLOOKUP(B530, names!A$3:B$2402, 2,)</f>
        <v>#N/A</v>
      </c>
      <c r="B530" t="s">
        <v>1468</v>
      </c>
      <c r="C530" s="62" t="str">
        <f t="shared" si="16"/>
        <v>125 Broad Street</v>
      </c>
      <c r="D530" t="s">
        <v>732</v>
      </c>
      <c r="E530" s="62" t="str">
        <f t="shared" si="17"/>
        <v>New York</v>
      </c>
      <c r="F530" t="s">
        <v>2037</v>
      </c>
      <c r="G530" t="s">
        <v>2291</v>
      </c>
      <c r="H530">
        <v>10004</v>
      </c>
      <c r="I530" t="s">
        <v>1469</v>
      </c>
    </row>
    <row r="531" spans="1:9" x14ac:dyDescent="0.25">
      <c r="A531" s="62" t="e">
        <f>VLOOKUP(B531, names!A$3:B$2402, 2,)</f>
        <v>#N/A</v>
      </c>
      <c r="B531" t="s">
        <v>1470</v>
      </c>
      <c r="C531" s="62" t="str">
        <f t="shared" si="16"/>
        <v>300 Galleria Officentre</v>
      </c>
      <c r="D531" t="s">
        <v>878</v>
      </c>
      <c r="E531" s="62" t="str">
        <f t="shared" si="17"/>
        <v>Southfield</v>
      </c>
      <c r="F531" t="s">
        <v>2092</v>
      </c>
      <c r="G531" t="s">
        <v>2295</v>
      </c>
      <c r="H531">
        <v>48034</v>
      </c>
      <c r="I531" t="s">
        <v>879</v>
      </c>
    </row>
    <row r="532" spans="1:9" x14ac:dyDescent="0.25">
      <c r="A532" s="62" t="str">
        <f>VLOOKUP(B532, names!A$3:B$2402, 2,)</f>
        <v>Mount Beacon Insurance Co.</v>
      </c>
      <c r="B532" t="s">
        <v>69</v>
      </c>
      <c r="C532" s="62" t="str">
        <f t="shared" si="16"/>
        <v>1000 112Th Circle North; Suite 1400</v>
      </c>
      <c r="D532" t="s">
        <v>1471</v>
      </c>
      <c r="E532" s="62" t="str">
        <f t="shared" si="17"/>
        <v>Saint Petersburg</v>
      </c>
      <c r="F532" t="s">
        <v>2223</v>
      </c>
      <c r="G532" t="s">
        <v>2297</v>
      </c>
      <c r="H532">
        <v>33716</v>
      </c>
      <c r="I532" t="s">
        <v>1472</v>
      </c>
    </row>
    <row r="533" spans="1:9" x14ac:dyDescent="0.25">
      <c r="A533" s="62" t="e">
        <f>VLOOKUP(B533, names!A$3:B$2402, 2,)</f>
        <v>#N/A</v>
      </c>
      <c r="B533" t="s">
        <v>1473</v>
      </c>
      <c r="C533" s="62" t="e">
        <f t="shared" si="16"/>
        <v>#VALUE!</v>
      </c>
      <c r="E533" s="62" t="str">
        <f t="shared" si="17"/>
        <v>Princeton</v>
      </c>
      <c r="F533" t="s">
        <v>2065</v>
      </c>
      <c r="G533" t="s">
        <v>2312</v>
      </c>
      <c r="H533">
        <v>8543</v>
      </c>
      <c r="I533" t="s">
        <v>1474</v>
      </c>
    </row>
    <row r="534" spans="1:9" x14ac:dyDescent="0.25">
      <c r="A534" s="62" t="e">
        <f>VLOOKUP(B534, names!A$3:B$2402, 2,)</f>
        <v>#N/A</v>
      </c>
      <c r="B534" t="s">
        <v>1475</v>
      </c>
      <c r="C534" s="62" t="str">
        <f t="shared" si="16"/>
        <v>31 West 52Nd St.</v>
      </c>
      <c r="D534" t="s">
        <v>702</v>
      </c>
      <c r="E534" s="62" t="str">
        <f t="shared" si="17"/>
        <v>New York</v>
      </c>
      <c r="F534" t="s">
        <v>2037</v>
      </c>
      <c r="G534" t="s">
        <v>2291</v>
      </c>
      <c r="H534">
        <v>10019</v>
      </c>
      <c r="I534" t="s">
        <v>700</v>
      </c>
    </row>
    <row r="535" spans="1:9" x14ac:dyDescent="0.25">
      <c r="A535" s="62" t="e">
        <f>VLOOKUP(B535, names!A$3:B$2402, 2,)</f>
        <v>#N/A</v>
      </c>
      <c r="B535" t="s">
        <v>1476</v>
      </c>
      <c r="C535" s="62" t="str">
        <f t="shared" si="16"/>
        <v>1010 Manvel Avenue</v>
      </c>
      <c r="D535" t="s">
        <v>1477</v>
      </c>
      <c r="E535" s="62" t="str">
        <f t="shared" si="17"/>
        <v>Chandler</v>
      </c>
      <c r="F535" t="s">
        <v>2224</v>
      </c>
      <c r="G535" t="s">
        <v>2330</v>
      </c>
      <c r="H535">
        <v>74834</v>
      </c>
      <c r="I535" t="s">
        <v>1478</v>
      </c>
    </row>
    <row r="536" spans="1:9" x14ac:dyDescent="0.25">
      <c r="A536" s="62" t="e">
        <f>VLOOKUP(B536, names!A$3:B$2402, 2,)</f>
        <v>#N/A</v>
      </c>
      <c r="B536" t="s">
        <v>1479</v>
      </c>
      <c r="C536" s="62" t="str">
        <f t="shared" si="16"/>
        <v>444 West Ocean Blvd. Suite 1070</v>
      </c>
      <c r="D536" t="s">
        <v>1480</v>
      </c>
      <c r="E536" s="62" t="str">
        <f t="shared" si="17"/>
        <v>Long Beach</v>
      </c>
      <c r="F536" t="s">
        <v>2203</v>
      </c>
      <c r="G536" t="s">
        <v>2324</v>
      </c>
      <c r="H536">
        <v>90802</v>
      </c>
      <c r="I536" t="s">
        <v>1481</v>
      </c>
    </row>
    <row r="537" spans="1:9" x14ac:dyDescent="0.25">
      <c r="A537" s="62" t="e">
        <f>VLOOKUP(B537, names!A$3:B$2402, 2,)</f>
        <v>#N/A</v>
      </c>
      <c r="B537" t="s">
        <v>1482</v>
      </c>
      <c r="C537" s="62" t="str">
        <f t="shared" si="16"/>
        <v>P.O. Box 723099</v>
      </c>
      <c r="D537" t="s">
        <v>538</v>
      </c>
      <c r="E537" s="62" t="str">
        <f t="shared" si="17"/>
        <v>Atlanta</v>
      </c>
      <c r="F537" t="s">
        <v>2039</v>
      </c>
      <c r="G537" t="s">
        <v>2294</v>
      </c>
      <c r="H537" t="s">
        <v>2433</v>
      </c>
      <c r="I537" t="s">
        <v>539</v>
      </c>
    </row>
    <row r="538" spans="1:9" x14ac:dyDescent="0.25">
      <c r="A538" s="62">
        <f>VLOOKUP(B538, names!A$3:B$2402, 2,)</f>
        <v>0</v>
      </c>
      <c r="B538" t="s">
        <v>1483</v>
      </c>
      <c r="C538" s="62" t="str">
        <f t="shared" si="16"/>
        <v>One West Nationwide Blvd., 3-04-101</v>
      </c>
      <c r="D538" t="s">
        <v>493</v>
      </c>
      <c r="E538" s="62" t="str">
        <f t="shared" si="17"/>
        <v>Columbus</v>
      </c>
      <c r="F538" t="s">
        <v>2058</v>
      </c>
      <c r="G538" t="s">
        <v>2314</v>
      </c>
      <c r="H538" t="s">
        <v>2315</v>
      </c>
      <c r="I538" t="s">
        <v>494</v>
      </c>
    </row>
    <row r="539" spans="1:9" x14ac:dyDescent="0.25">
      <c r="A539" s="62" t="e">
        <f>VLOOKUP(B539, names!A$3:B$2402, 2,)</f>
        <v>#N/A</v>
      </c>
      <c r="B539" t="s">
        <v>1484</v>
      </c>
      <c r="C539" s="62" t="str">
        <f t="shared" si="16"/>
        <v>625 Alpha Drive</v>
      </c>
      <c r="D539" t="s">
        <v>1485</v>
      </c>
      <c r="E539" s="62" t="str">
        <f t="shared" si="17"/>
        <v>Highland Heights</v>
      </c>
      <c r="F539" t="s">
        <v>2104</v>
      </c>
      <c r="G539" t="s">
        <v>2314</v>
      </c>
      <c r="H539">
        <v>44143</v>
      </c>
      <c r="I539" t="s">
        <v>678</v>
      </c>
    </row>
    <row r="540" spans="1:9" x14ac:dyDescent="0.25">
      <c r="A540" s="62" t="e">
        <f>VLOOKUP(B540, names!A$3:B$2402, 2,)</f>
        <v>#N/A</v>
      </c>
      <c r="B540" t="s">
        <v>1486</v>
      </c>
      <c r="C540" s="62" t="str">
        <f t="shared" si="16"/>
        <v>6030 Bancroft</v>
      </c>
      <c r="D540" t="s">
        <v>1487</v>
      </c>
      <c r="E540" s="62" t="str">
        <f t="shared" si="17"/>
        <v>St. Louis</v>
      </c>
      <c r="F540" t="s">
        <v>2115</v>
      </c>
      <c r="G540" t="s">
        <v>2331</v>
      </c>
      <c r="H540" t="s">
        <v>2434</v>
      </c>
      <c r="I540" t="s">
        <v>1488</v>
      </c>
    </row>
    <row r="541" spans="1:9" x14ac:dyDescent="0.25">
      <c r="A541" s="62" t="str">
        <f>VLOOKUP(B541, names!A$3:B$2402, 2,)</f>
        <v>National Fire Insurance Co. Of Hartford</v>
      </c>
      <c r="B541" t="s">
        <v>182</v>
      </c>
      <c r="C541" s="62" t="str">
        <f t="shared" si="16"/>
        <v>333 S. Wabash Ave</v>
      </c>
      <c r="D541" t="s">
        <v>542</v>
      </c>
      <c r="E541" s="62" t="str">
        <f t="shared" si="17"/>
        <v>Chicago</v>
      </c>
      <c r="F541" t="s">
        <v>2052</v>
      </c>
      <c r="G541" t="s">
        <v>2306</v>
      </c>
      <c r="H541">
        <v>60604</v>
      </c>
      <c r="I541" t="s">
        <v>543</v>
      </c>
    </row>
    <row r="542" spans="1:9" x14ac:dyDescent="0.25">
      <c r="A542" s="62" t="e">
        <f>VLOOKUP(B542, names!A$3:B$2402, 2,)</f>
        <v>#N/A</v>
      </c>
      <c r="B542" t="s">
        <v>1489</v>
      </c>
      <c r="C542" s="62" t="str">
        <f t="shared" si="16"/>
        <v>5757 Phantom Drive, Suite 200</v>
      </c>
      <c r="D542" t="s">
        <v>1303</v>
      </c>
      <c r="E542" s="62" t="str">
        <f t="shared" si="17"/>
        <v>Hazelwood</v>
      </c>
      <c r="F542" t="s">
        <v>2199</v>
      </c>
      <c r="G542" t="s">
        <v>2331</v>
      </c>
      <c r="H542">
        <v>63042</v>
      </c>
      <c r="I542" t="s">
        <v>1304</v>
      </c>
    </row>
    <row r="543" spans="1:9" x14ac:dyDescent="0.25">
      <c r="A543" s="62" t="e">
        <f>VLOOKUP(B543, names!A$3:B$2402, 2,)</f>
        <v>#N/A</v>
      </c>
      <c r="B543" t="s">
        <v>1490</v>
      </c>
      <c r="C543" s="62" t="str">
        <f t="shared" si="16"/>
        <v>5757 Phantom Drive, Suite 200</v>
      </c>
      <c r="D543" t="s">
        <v>1303</v>
      </c>
      <c r="E543" s="62" t="str">
        <f t="shared" si="17"/>
        <v>Hazelwood</v>
      </c>
      <c r="F543" t="s">
        <v>2199</v>
      </c>
      <c r="G543" t="s">
        <v>2331</v>
      </c>
      <c r="H543">
        <v>63042</v>
      </c>
      <c r="I543" t="s">
        <v>1304</v>
      </c>
    </row>
    <row r="544" spans="1:9" x14ac:dyDescent="0.25">
      <c r="A544" s="62" t="e">
        <f>VLOOKUP(B544, names!A$3:B$2402, 2,)</f>
        <v>#N/A</v>
      </c>
      <c r="B544" t="s">
        <v>1491</v>
      </c>
      <c r="C544" s="62" t="str">
        <f t="shared" si="16"/>
        <v>5757 Phantom Drive, Suite 200</v>
      </c>
      <c r="D544" t="s">
        <v>1303</v>
      </c>
      <c r="E544" s="62" t="str">
        <f t="shared" si="17"/>
        <v>Hazelwood</v>
      </c>
      <c r="F544" t="s">
        <v>2199</v>
      </c>
      <c r="G544" t="s">
        <v>2331</v>
      </c>
      <c r="H544">
        <v>63042</v>
      </c>
      <c r="I544" t="s">
        <v>1304</v>
      </c>
    </row>
    <row r="545" spans="1:9" x14ac:dyDescent="0.25">
      <c r="A545" s="62" t="e">
        <f>VLOOKUP(B545, names!A$3:B$2402, 2,)</f>
        <v>#N/A</v>
      </c>
      <c r="B545" t="s">
        <v>1492</v>
      </c>
      <c r="C545" s="62" t="str">
        <f t="shared" si="16"/>
        <v>3024 Harney Street</v>
      </c>
      <c r="D545" t="s">
        <v>776</v>
      </c>
      <c r="E545" s="62" t="str">
        <f t="shared" si="17"/>
        <v>Omaha</v>
      </c>
      <c r="F545" t="s">
        <v>2038</v>
      </c>
      <c r="G545" t="s">
        <v>2292</v>
      </c>
      <c r="H545" t="s">
        <v>2361</v>
      </c>
      <c r="I545" t="s">
        <v>777</v>
      </c>
    </row>
    <row r="546" spans="1:9" x14ac:dyDescent="0.25">
      <c r="A546" s="62" t="e">
        <f>VLOOKUP(B546, names!A$3:B$2402, 2,)</f>
        <v>#N/A</v>
      </c>
      <c r="B546" t="s">
        <v>1493</v>
      </c>
      <c r="C546" s="62" t="str">
        <f t="shared" si="16"/>
        <v>3024 Harney Street</v>
      </c>
      <c r="D546" t="s">
        <v>776</v>
      </c>
      <c r="E546" s="62" t="str">
        <f t="shared" si="17"/>
        <v>Omaha</v>
      </c>
      <c r="F546" t="s">
        <v>2038</v>
      </c>
      <c r="G546" t="s">
        <v>2292</v>
      </c>
      <c r="H546" t="s">
        <v>2361</v>
      </c>
      <c r="I546" t="s">
        <v>777</v>
      </c>
    </row>
    <row r="547" spans="1:9" x14ac:dyDescent="0.25">
      <c r="A547" s="62" t="e">
        <f>VLOOKUP(B547, names!A$3:B$2402, 2,)</f>
        <v>#N/A</v>
      </c>
      <c r="B547" t="s">
        <v>1494</v>
      </c>
      <c r="C547" s="62" t="str">
        <f t="shared" si="16"/>
        <v>3250 Interstate Drive</v>
      </c>
      <c r="D547" t="s">
        <v>1495</v>
      </c>
      <c r="E547" s="62" t="str">
        <f t="shared" si="17"/>
        <v>Richfield</v>
      </c>
      <c r="F547" t="s">
        <v>2225</v>
      </c>
      <c r="G547" t="s">
        <v>2314</v>
      </c>
      <c r="H547">
        <v>44286</v>
      </c>
      <c r="I547" t="s">
        <v>1496</v>
      </c>
    </row>
    <row r="548" spans="1:9" x14ac:dyDescent="0.25">
      <c r="A548" s="62" t="e">
        <f>VLOOKUP(B548, names!A$3:B$2402, 2,)</f>
        <v>#N/A</v>
      </c>
      <c r="B548" t="s">
        <v>1497</v>
      </c>
      <c r="C548" s="62" t="str">
        <f t="shared" si="16"/>
        <v>3024 Harney Street</v>
      </c>
      <c r="D548" t="s">
        <v>776</v>
      </c>
      <c r="E548" s="62" t="str">
        <f t="shared" si="17"/>
        <v>Omaha</v>
      </c>
      <c r="F548" t="s">
        <v>2038</v>
      </c>
      <c r="G548" t="s">
        <v>2292</v>
      </c>
      <c r="H548" t="s">
        <v>2361</v>
      </c>
      <c r="I548" t="s">
        <v>777</v>
      </c>
    </row>
    <row r="549" spans="1:9" x14ac:dyDescent="0.25">
      <c r="A549" s="62" t="e">
        <f>VLOOKUP(B549, names!A$3:B$2402, 2,)</f>
        <v>#N/A</v>
      </c>
      <c r="B549" t="s">
        <v>1498</v>
      </c>
      <c r="C549" s="62" t="str">
        <f t="shared" si="16"/>
        <v>2100 Powell Street, 12Th Floor</v>
      </c>
      <c r="D549" t="s">
        <v>1499</v>
      </c>
      <c r="E549" s="62" t="str">
        <f t="shared" si="17"/>
        <v>Emeryville</v>
      </c>
      <c r="F549" t="s">
        <v>2226</v>
      </c>
      <c r="G549" t="s">
        <v>2324</v>
      </c>
      <c r="H549">
        <v>94608</v>
      </c>
      <c r="I549" t="s">
        <v>1500</v>
      </c>
    </row>
    <row r="550" spans="1:9" x14ac:dyDescent="0.25">
      <c r="A550" s="62" t="e">
        <f>VLOOKUP(B550, names!A$3:B$2402, 2,)</f>
        <v>#N/A</v>
      </c>
      <c r="B550" t="s">
        <v>1501</v>
      </c>
      <c r="C550" s="62" t="str">
        <f t="shared" si="16"/>
        <v>1 Manhattanville Road, Suite 301</v>
      </c>
      <c r="D550" t="s">
        <v>1502</v>
      </c>
      <c r="E550" s="62" t="str">
        <f t="shared" si="17"/>
        <v>Purchase</v>
      </c>
      <c r="F550" t="s">
        <v>2157</v>
      </c>
      <c r="G550" t="s">
        <v>2291</v>
      </c>
      <c r="H550" t="s">
        <v>2425</v>
      </c>
      <c r="I550" t="s">
        <v>1503</v>
      </c>
    </row>
    <row r="551" spans="1:9" x14ac:dyDescent="0.25">
      <c r="A551" s="62">
        <f>VLOOKUP(B551, names!A$3:B$2402, 2,)</f>
        <v>0</v>
      </c>
      <c r="B551" t="s">
        <v>1504</v>
      </c>
      <c r="C551" s="62" t="str">
        <f t="shared" si="16"/>
        <v>661 East Davis Street</v>
      </c>
      <c r="D551" t="s">
        <v>1505</v>
      </c>
      <c r="E551" s="62" t="str">
        <f t="shared" si="17"/>
        <v>Elba</v>
      </c>
      <c r="F551" t="s">
        <v>2227</v>
      </c>
      <c r="G551" t="s">
        <v>2417</v>
      </c>
      <c r="H551">
        <v>36323</v>
      </c>
      <c r="I551" t="s">
        <v>1506</v>
      </c>
    </row>
    <row r="552" spans="1:9" x14ac:dyDescent="0.25">
      <c r="A552" s="62" t="e">
        <f>VLOOKUP(B552, names!A$3:B$2402, 2,)</f>
        <v>#N/A</v>
      </c>
      <c r="B552" t="s">
        <v>1507</v>
      </c>
      <c r="C552" s="62" t="str">
        <f t="shared" si="16"/>
        <v>1900 L. Don Dodson Dr.</v>
      </c>
      <c r="D552" t="s">
        <v>1508</v>
      </c>
      <c r="E552" s="62" t="str">
        <f t="shared" si="17"/>
        <v>Bedford</v>
      </c>
      <c r="F552" t="s">
        <v>2228</v>
      </c>
      <c r="G552" t="s">
        <v>2299</v>
      </c>
      <c r="H552">
        <v>76021</v>
      </c>
      <c r="I552" t="s">
        <v>1509</v>
      </c>
    </row>
    <row r="553" spans="1:9" x14ac:dyDescent="0.25">
      <c r="A553" s="62" t="str">
        <f>VLOOKUP(B553, names!A$3:B$2402, 2,)</f>
        <v>National Surety Corp.</v>
      </c>
      <c r="B553" t="s">
        <v>203</v>
      </c>
      <c r="C553" s="62" t="str">
        <f t="shared" si="16"/>
        <v>225 W. Washington Street, Suite 1800</v>
      </c>
      <c r="D553" t="s">
        <v>465</v>
      </c>
      <c r="E553" s="62" t="str">
        <f t="shared" si="17"/>
        <v>Chicago</v>
      </c>
      <c r="F553" t="s">
        <v>2052</v>
      </c>
      <c r="G553" t="s">
        <v>2306</v>
      </c>
      <c r="H553" t="s">
        <v>2307</v>
      </c>
      <c r="I553" t="s">
        <v>488</v>
      </c>
    </row>
    <row r="554" spans="1:9" x14ac:dyDescent="0.25">
      <c r="A554" s="62" t="str">
        <f>VLOOKUP(B554, names!A$3:B$2402, 2,)</f>
        <v>National Trust Insurance Co.</v>
      </c>
      <c r="B554" t="s">
        <v>159</v>
      </c>
      <c r="C554" s="62" t="str">
        <f t="shared" si="16"/>
        <v>6300 University Parkway</v>
      </c>
      <c r="D554" t="s">
        <v>799</v>
      </c>
      <c r="E554" s="62" t="str">
        <f t="shared" si="17"/>
        <v>Sarasota</v>
      </c>
      <c r="F554" t="s">
        <v>2125</v>
      </c>
      <c r="G554" t="s">
        <v>2297</v>
      </c>
      <c r="H554" t="s">
        <v>2364</v>
      </c>
      <c r="I554" t="s">
        <v>800</v>
      </c>
    </row>
    <row r="555" spans="1:9" x14ac:dyDescent="0.25">
      <c r="A555" s="62" t="e">
        <f>VLOOKUP(B555, names!A$3:B$2402, 2,)</f>
        <v>#N/A</v>
      </c>
      <c r="B555" t="s">
        <v>1510</v>
      </c>
      <c r="C555" s="62" t="str">
        <f t="shared" si="16"/>
        <v>175 Water Street, 18Th Floor</v>
      </c>
      <c r="D555" t="s">
        <v>473</v>
      </c>
      <c r="E555" s="62" t="str">
        <f t="shared" si="17"/>
        <v>New York</v>
      </c>
      <c r="F555" t="s">
        <v>2037</v>
      </c>
      <c r="G555" t="s">
        <v>2291</v>
      </c>
      <c r="H555">
        <v>10038</v>
      </c>
      <c r="I555" t="s">
        <v>474</v>
      </c>
    </row>
    <row r="556" spans="1:9" x14ac:dyDescent="0.25">
      <c r="A556" s="62">
        <f>VLOOKUP(B556, names!A$3:B$2402, 2,)</f>
        <v>0</v>
      </c>
      <c r="B556" t="s">
        <v>1511</v>
      </c>
      <c r="C556" s="62" t="str">
        <f t="shared" si="16"/>
        <v>One West Nationwide Blvd., 3-04-101</v>
      </c>
      <c r="D556" t="s">
        <v>493</v>
      </c>
      <c r="E556" s="62" t="str">
        <f t="shared" si="17"/>
        <v>Columbus</v>
      </c>
      <c r="F556" t="s">
        <v>2058</v>
      </c>
      <c r="G556" t="s">
        <v>2314</v>
      </c>
      <c r="H556" t="s">
        <v>2315</v>
      </c>
      <c r="I556" t="s">
        <v>494</v>
      </c>
    </row>
    <row r="557" spans="1:9" x14ac:dyDescent="0.25">
      <c r="A557" s="62">
        <f>VLOOKUP(B557, names!A$3:B$2402, 2,)</f>
        <v>0</v>
      </c>
      <c r="B557" t="s">
        <v>1512</v>
      </c>
      <c r="C557" s="62" t="str">
        <f t="shared" si="16"/>
        <v>One West Nationwide Blvd.,  3-04-101</v>
      </c>
      <c r="D557" t="s">
        <v>527</v>
      </c>
      <c r="E557" s="62" t="str">
        <f t="shared" si="17"/>
        <v>Columbus</v>
      </c>
      <c r="F557" t="s">
        <v>2058</v>
      </c>
      <c r="G557" t="s">
        <v>2314</v>
      </c>
      <c r="H557" t="s">
        <v>2315</v>
      </c>
      <c r="I557" t="s">
        <v>494</v>
      </c>
    </row>
    <row r="558" spans="1:9" x14ac:dyDescent="0.25">
      <c r="A558" s="62">
        <f>VLOOKUP(B558, names!A$3:B$2402, 2,)</f>
        <v>0</v>
      </c>
      <c r="B558" t="s">
        <v>1513</v>
      </c>
      <c r="C558" s="62" t="str">
        <f t="shared" si="16"/>
        <v>One West Nationwide Blvd., 3-04-101</v>
      </c>
      <c r="D558" t="s">
        <v>493</v>
      </c>
      <c r="E558" s="62" t="str">
        <f t="shared" si="17"/>
        <v>Columbus</v>
      </c>
      <c r="F558" t="s">
        <v>2058</v>
      </c>
      <c r="G558" t="s">
        <v>2314</v>
      </c>
      <c r="H558" t="s">
        <v>2315</v>
      </c>
      <c r="I558" t="s">
        <v>494</v>
      </c>
    </row>
    <row r="559" spans="1:9" x14ac:dyDescent="0.25">
      <c r="A559" s="62">
        <f>VLOOKUP(B559, names!A$3:B$2402, 2,)</f>
        <v>0</v>
      </c>
      <c r="B559" t="s">
        <v>1514</v>
      </c>
      <c r="C559" s="62" t="str">
        <f t="shared" si="16"/>
        <v>One West Nationwide Blvd., 3-04-101</v>
      </c>
      <c r="D559" t="s">
        <v>493</v>
      </c>
      <c r="E559" s="62" t="str">
        <f t="shared" si="17"/>
        <v>Columbus</v>
      </c>
      <c r="F559" t="s">
        <v>2058</v>
      </c>
      <c r="G559" t="s">
        <v>2314</v>
      </c>
      <c r="H559" t="s">
        <v>2315</v>
      </c>
      <c r="I559" t="s">
        <v>494</v>
      </c>
    </row>
    <row r="560" spans="1:9" x14ac:dyDescent="0.25">
      <c r="A560" s="62">
        <f>VLOOKUP(B560, names!A$3:B$2402, 2,)</f>
        <v>0</v>
      </c>
      <c r="B560" t="s">
        <v>1515</v>
      </c>
      <c r="C560" s="62" t="str">
        <f t="shared" si="16"/>
        <v>One West Nationwide Blvd.,  3-04-101</v>
      </c>
      <c r="D560" t="s">
        <v>527</v>
      </c>
      <c r="E560" s="62" t="str">
        <f t="shared" si="17"/>
        <v>Columbus</v>
      </c>
      <c r="F560" t="s">
        <v>2058</v>
      </c>
      <c r="G560" t="s">
        <v>2314</v>
      </c>
      <c r="H560" t="s">
        <v>2315</v>
      </c>
      <c r="I560" t="s">
        <v>494</v>
      </c>
    </row>
    <row r="561" spans="1:9" x14ac:dyDescent="0.25">
      <c r="A561" s="62" t="str">
        <f>VLOOKUP(B561, names!A$3:B$2402, 2,)</f>
        <v>Nationwide Insurance Co. Of Florida</v>
      </c>
      <c r="B561" t="s">
        <v>80</v>
      </c>
      <c r="C561" s="62" t="str">
        <f t="shared" si="16"/>
        <v>One West Nationwide Blvd., 3-04-101</v>
      </c>
      <c r="D561" t="s">
        <v>493</v>
      </c>
      <c r="E561" s="62" t="str">
        <f t="shared" si="17"/>
        <v>Columbus</v>
      </c>
      <c r="F561" t="s">
        <v>2058</v>
      </c>
      <c r="G561" t="s">
        <v>2314</v>
      </c>
      <c r="H561" t="s">
        <v>2315</v>
      </c>
      <c r="I561" t="s">
        <v>494</v>
      </c>
    </row>
    <row r="562" spans="1:9" x14ac:dyDescent="0.25">
      <c r="A562" s="62">
        <f>VLOOKUP(B562, names!A$3:B$2402, 2,)</f>
        <v>0</v>
      </c>
      <c r="B562" t="s">
        <v>1516</v>
      </c>
      <c r="C562" s="62" t="str">
        <f t="shared" si="16"/>
        <v>One West Nationwide Blvd., 3-04-101</v>
      </c>
      <c r="D562" t="s">
        <v>493</v>
      </c>
      <c r="E562" s="62" t="str">
        <f t="shared" si="17"/>
        <v>Columbus</v>
      </c>
      <c r="F562" t="s">
        <v>2058</v>
      </c>
      <c r="G562" t="s">
        <v>2314</v>
      </c>
      <c r="H562" t="s">
        <v>2315</v>
      </c>
      <c r="I562" t="s">
        <v>494</v>
      </c>
    </row>
    <row r="563" spans="1:9" x14ac:dyDescent="0.25">
      <c r="A563" s="62">
        <f>VLOOKUP(B563, names!A$3:B$2402, 2,)</f>
        <v>0</v>
      </c>
      <c r="B563" t="s">
        <v>1517</v>
      </c>
      <c r="C563" s="62" t="str">
        <f t="shared" si="16"/>
        <v>One West Nationwide Blvd., 3-04-101</v>
      </c>
      <c r="D563" t="s">
        <v>493</v>
      </c>
      <c r="E563" s="62" t="str">
        <f t="shared" si="17"/>
        <v>Columbus</v>
      </c>
      <c r="F563" t="s">
        <v>2058</v>
      </c>
      <c r="G563" t="s">
        <v>2314</v>
      </c>
      <c r="H563" t="s">
        <v>2315</v>
      </c>
      <c r="I563" t="s">
        <v>494</v>
      </c>
    </row>
    <row r="564" spans="1:9" x14ac:dyDescent="0.25">
      <c r="A564" s="62" t="e">
        <f>VLOOKUP(B564, names!A$3:B$2402, 2,)</f>
        <v>#N/A</v>
      </c>
      <c r="B564" t="s">
        <v>1518</v>
      </c>
      <c r="C564" s="62" t="str">
        <f t="shared" si="16"/>
        <v>One West Nationwide Blvd., 3-04-101</v>
      </c>
      <c r="D564" t="s">
        <v>493</v>
      </c>
      <c r="E564" s="62" t="str">
        <f t="shared" si="17"/>
        <v>Columbus</v>
      </c>
      <c r="F564" t="s">
        <v>2058</v>
      </c>
      <c r="G564" t="s">
        <v>2314</v>
      </c>
      <c r="H564" t="s">
        <v>2315</v>
      </c>
      <c r="I564" t="s">
        <v>494</v>
      </c>
    </row>
    <row r="565" spans="1:9" x14ac:dyDescent="0.25">
      <c r="A565" s="62" t="e">
        <f>VLOOKUP(B565, names!A$3:B$2402, 2,)</f>
        <v>#N/A</v>
      </c>
      <c r="B565" t="s">
        <v>1519</v>
      </c>
      <c r="C565" s="62" t="str">
        <f t="shared" si="16"/>
        <v>One General Drive</v>
      </c>
      <c r="D565" t="s">
        <v>1148</v>
      </c>
      <c r="E565" s="62" t="str">
        <f t="shared" si="17"/>
        <v>Sun Prairie</v>
      </c>
      <c r="F565" t="s">
        <v>2181</v>
      </c>
      <c r="G565" t="s">
        <v>2366</v>
      </c>
      <c r="H565">
        <v>53596</v>
      </c>
      <c r="I565" t="s">
        <v>1520</v>
      </c>
    </row>
    <row r="566" spans="1:9" x14ac:dyDescent="0.25">
      <c r="A566" s="62" t="e">
        <f>VLOOKUP(B566, names!A$3:B$2402, 2,)</f>
        <v>#N/A</v>
      </c>
      <c r="B566" t="s">
        <v>1521</v>
      </c>
      <c r="C566" s="62" t="str">
        <f t="shared" si="16"/>
        <v>1375 East Woodfield Road, Suite 720</v>
      </c>
      <c r="D566" t="s">
        <v>1522</v>
      </c>
      <c r="E566" s="62" t="str">
        <f t="shared" si="17"/>
        <v>Schaumburg</v>
      </c>
      <c r="F566" t="s">
        <v>2064</v>
      </c>
      <c r="G566" t="s">
        <v>2306</v>
      </c>
      <c r="H566">
        <v>60173</v>
      </c>
      <c r="I566" t="s">
        <v>1523</v>
      </c>
    </row>
    <row r="567" spans="1:9" x14ac:dyDescent="0.25">
      <c r="A567" s="62" t="e">
        <f>VLOOKUP(B567, names!A$3:B$2402, 2,)</f>
        <v>#N/A</v>
      </c>
      <c r="B567" t="s">
        <v>1524</v>
      </c>
      <c r="C567" s="62" t="str">
        <f t="shared" si="16"/>
        <v>14001 University Avenue</v>
      </c>
      <c r="D567" t="s">
        <v>1525</v>
      </c>
      <c r="E567" s="62" t="str">
        <f t="shared" si="17"/>
        <v>Clive</v>
      </c>
      <c r="F567" t="s">
        <v>2229</v>
      </c>
      <c r="G567" t="s">
        <v>2301</v>
      </c>
      <c r="H567" t="s">
        <v>2435</v>
      </c>
      <c r="I567" t="s">
        <v>1526</v>
      </c>
    </row>
    <row r="568" spans="1:9" x14ac:dyDescent="0.25">
      <c r="A568" s="62" t="e">
        <f>VLOOKUP(B568, names!A$3:B$2402, 2,)</f>
        <v>#N/A</v>
      </c>
      <c r="B568" t="s">
        <v>1527</v>
      </c>
      <c r="C568" s="62" t="str">
        <f t="shared" si="16"/>
        <v>100 High Street, Suite 800</v>
      </c>
      <c r="D568" t="s">
        <v>1528</v>
      </c>
      <c r="E568" s="62" t="str">
        <f t="shared" si="17"/>
        <v>Boston</v>
      </c>
      <c r="F568" t="s">
        <v>2074</v>
      </c>
      <c r="G568" t="s">
        <v>2316</v>
      </c>
      <c r="H568">
        <v>2110</v>
      </c>
      <c r="I568" t="s">
        <v>1529</v>
      </c>
    </row>
    <row r="569" spans="1:9" x14ac:dyDescent="0.25">
      <c r="A569" s="62" t="str">
        <f>VLOOKUP(B569, names!A$3:B$2402, 2,)</f>
        <v>New Hampshire Insurance Co.</v>
      </c>
      <c r="B569" t="s">
        <v>110</v>
      </c>
      <c r="C569" s="62" t="str">
        <f t="shared" si="16"/>
        <v>175 Water Street, 18Th Floor</v>
      </c>
      <c r="D569" t="s">
        <v>473</v>
      </c>
      <c r="E569" s="62" t="str">
        <f t="shared" si="17"/>
        <v>New York</v>
      </c>
      <c r="F569" t="s">
        <v>2037</v>
      </c>
      <c r="G569" t="s">
        <v>2291</v>
      </c>
      <c r="H569">
        <v>10038</v>
      </c>
      <c r="I569" t="s">
        <v>474</v>
      </c>
    </row>
    <row r="570" spans="1:9" x14ac:dyDescent="0.25">
      <c r="A570" s="62" t="e">
        <f>VLOOKUP(B570, names!A$3:B$2402, 2,)</f>
        <v>#N/A</v>
      </c>
      <c r="B570" t="s">
        <v>1530</v>
      </c>
      <c r="C570" s="62" t="str">
        <f t="shared" si="16"/>
        <v>412 Mt. Kemble Ave.</v>
      </c>
      <c r="D570" t="s">
        <v>1531</v>
      </c>
      <c r="E570" s="62" t="str">
        <f t="shared" si="17"/>
        <v>Morristown</v>
      </c>
      <c r="F570" t="s">
        <v>2100</v>
      </c>
      <c r="G570" t="s">
        <v>2312</v>
      </c>
      <c r="H570">
        <v>7960</v>
      </c>
      <c r="I570" t="s">
        <v>1532</v>
      </c>
    </row>
    <row r="571" spans="1:9" x14ac:dyDescent="0.25">
      <c r="A571" s="62" t="e">
        <f>VLOOKUP(B571, names!A$3:B$2402, 2,)</f>
        <v>#N/A</v>
      </c>
      <c r="B571" t="s">
        <v>1533</v>
      </c>
      <c r="C571" s="62" t="str">
        <f t="shared" si="16"/>
        <v>55 West Street</v>
      </c>
      <c r="D571" t="s">
        <v>1369</v>
      </c>
      <c r="E571" s="62" t="str">
        <f t="shared" si="17"/>
        <v>Keene</v>
      </c>
      <c r="F571" t="s">
        <v>2207</v>
      </c>
      <c r="G571" t="s">
        <v>2336</v>
      </c>
      <c r="H571">
        <v>3431</v>
      </c>
      <c r="I571" t="s">
        <v>1370</v>
      </c>
    </row>
    <row r="572" spans="1:9" x14ac:dyDescent="0.25">
      <c r="A572" s="62" t="e">
        <f>VLOOKUP(B572, names!A$3:B$2402, 2,)</f>
        <v>#N/A</v>
      </c>
      <c r="B572" t="s">
        <v>1534</v>
      </c>
      <c r="C572" s="62" t="str">
        <f t="shared" si="16"/>
        <v>560 Davis Street, Suite 200</v>
      </c>
      <c r="D572" t="s">
        <v>1535</v>
      </c>
      <c r="E572" s="62" t="str">
        <f t="shared" si="17"/>
        <v>San Francisco</v>
      </c>
      <c r="F572" t="s">
        <v>2230</v>
      </c>
      <c r="G572" t="s">
        <v>2324</v>
      </c>
      <c r="H572" t="s">
        <v>2436</v>
      </c>
      <c r="I572" t="s">
        <v>1403</v>
      </c>
    </row>
    <row r="573" spans="1:9" x14ac:dyDescent="0.25">
      <c r="A573" s="62" t="e">
        <f>VLOOKUP(B573, names!A$3:B$2402, 2,)</f>
        <v>#N/A</v>
      </c>
      <c r="B573" t="s">
        <v>1536</v>
      </c>
      <c r="C573" s="62" t="str">
        <f t="shared" si="16"/>
        <v>Po Box Ah</v>
      </c>
      <c r="D573" t="s">
        <v>643</v>
      </c>
      <c r="E573" s="62" t="str">
        <f t="shared" si="17"/>
        <v>Wilkes Barre</v>
      </c>
      <c r="F573" t="s">
        <v>2094</v>
      </c>
      <c r="G573" t="s">
        <v>2298</v>
      </c>
      <c r="H573" t="s">
        <v>2343</v>
      </c>
      <c r="I573" t="s">
        <v>644</v>
      </c>
    </row>
    <row r="574" spans="1:9" x14ac:dyDescent="0.25">
      <c r="A574" s="62">
        <f>VLOOKUP(B574, names!A$3:B$2402, 2,)</f>
        <v>0</v>
      </c>
      <c r="B574" t="s">
        <v>1537</v>
      </c>
      <c r="C574" s="62" t="str">
        <f t="shared" ref="C574:C637" si="18">PROPER(LEFT(D574, LEN(D574)-1))</f>
        <v>800 Fairway Drive Suite 160</v>
      </c>
      <c r="D574" t="s">
        <v>1538</v>
      </c>
      <c r="E574" s="62" t="str">
        <f t="shared" ref="E574:E637" si="19">PROPER(F574)</f>
        <v>Deerfield Beach</v>
      </c>
      <c r="F574" t="s">
        <v>2146</v>
      </c>
      <c r="G574" t="s">
        <v>2297</v>
      </c>
      <c r="H574">
        <v>33441</v>
      </c>
      <c r="I574" t="s">
        <v>1539</v>
      </c>
    </row>
    <row r="575" spans="1:9" x14ac:dyDescent="0.25">
      <c r="A575" s="62" t="e">
        <f>VLOOKUP(B575, names!A$3:B$2402, 2,)</f>
        <v>#N/A</v>
      </c>
      <c r="B575" t="s">
        <v>1540</v>
      </c>
      <c r="C575" s="62" t="str">
        <f t="shared" si="18"/>
        <v>650 Elm Street</v>
      </c>
      <c r="D575" t="s">
        <v>1541</v>
      </c>
      <c r="E575" s="62" t="str">
        <f t="shared" si="19"/>
        <v>Manchester</v>
      </c>
      <c r="F575" t="s">
        <v>2086</v>
      </c>
      <c r="G575" t="s">
        <v>2336</v>
      </c>
      <c r="H575">
        <v>3101</v>
      </c>
      <c r="I575" t="s">
        <v>1542</v>
      </c>
    </row>
    <row r="576" spans="1:9" x14ac:dyDescent="0.25">
      <c r="A576" s="62" t="e">
        <f>VLOOKUP(B576, names!A$3:B$2402, 2,)</f>
        <v>#N/A</v>
      </c>
      <c r="B576" t="s">
        <v>1543</v>
      </c>
      <c r="C576" s="62" t="str">
        <f t="shared" si="18"/>
        <v>650 Elm Street</v>
      </c>
      <c r="D576" t="s">
        <v>1541</v>
      </c>
      <c r="E576" s="62" t="str">
        <f t="shared" si="19"/>
        <v>Manchester</v>
      </c>
      <c r="F576" t="s">
        <v>2086</v>
      </c>
      <c r="G576" t="s">
        <v>2336</v>
      </c>
      <c r="H576">
        <v>3101</v>
      </c>
      <c r="I576" t="s">
        <v>1542</v>
      </c>
    </row>
    <row r="577" spans="1:9" x14ac:dyDescent="0.25">
      <c r="A577" s="62" t="e">
        <f>VLOOKUP(B577, names!A$3:B$2402, 2,)</f>
        <v>#N/A</v>
      </c>
      <c r="B577" t="s">
        <v>1544</v>
      </c>
      <c r="C577" s="62" t="str">
        <f t="shared" si="18"/>
        <v>28819 Franklin Road</v>
      </c>
      <c r="D577" t="s">
        <v>1545</v>
      </c>
      <c r="E577" s="62" t="str">
        <f t="shared" si="19"/>
        <v>Southfield</v>
      </c>
      <c r="F577" t="s">
        <v>2092</v>
      </c>
      <c r="G577" t="s">
        <v>2295</v>
      </c>
      <c r="H577" t="s">
        <v>2437</v>
      </c>
      <c r="I577" t="s">
        <v>1546</v>
      </c>
    </row>
    <row r="578" spans="1:9" x14ac:dyDescent="0.25">
      <c r="A578" s="62" t="e">
        <f>VLOOKUP(B578, names!A$3:B$2402, 2,)</f>
        <v>#N/A</v>
      </c>
      <c r="B578" t="s">
        <v>1547</v>
      </c>
      <c r="C578" s="62" t="str">
        <f t="shared" si="18"/>
        <v>305 Madison Avenue</v>
      </c>
      <c r="D578" t="s">
        <v>936</v>
      </c>
      <c r="E578" s="62" t="str">
        <f t="shared" si="19"/>
        <v>Morristown</v>
      </c>
      <c r="F578" t="s">
        <v>2100</v>
      </c>
      <c r="G578" t="s">
        <v>2312</v>
      </c>
      <c r="H578">
        <v>7962</v>
      </c>
      <c r="I578" t="s">
        <v>937</v>
      </c>
    </row>
    <row r="579" spans="1:9" x14ac:dyDescent="0.25">
      <c r="A579" s="62" t="e">
        <f>VLOOKUP(B579, names!A$3:B$2402, 2,)</f>
        <v>#N/A</v>
      </c>
      <c r="B579" t="s">
        <v>1548</v>
      </c>
      <c r="C579" s="62" t="str">
        <f t="shared" si="18"/>
        <v>1400 American Lane</v>
      </c>
      <c r="D579" t="s">
        <v>570</v>
      </c>
      <c r="E579" s="62" t="str">
        <f t="shared" si="19"/>
        <v>Schaumburg</v>
      </c>
      <c r="F579" t="s">
        <v>2064</v>
      </c>
      <c r="G579" t="s">
        <v>2306</v>
      </c>
      <c r="H579" t="s">
        <v>2327</v>
      </c>
      <c r="I579" t="s">
        <v>571</v>
      </c>
    </row>
    <row r="580" spans="1:9" x14ac:dyDescent="0.25">
      <c r="A580" s="62" t="e">
        <f>VLOOKUP(B580, names!A$3:B$2402, 2,)</f>
        <v>#N/A</v>
      </c>
      <c r="B580" t="s">
        <v>1549</v>
      </c>
      <c r="C580" s="62" t="str">
        <f t="shared" si="18"/>
        <v>One Tower Square, 5 Ms</v>
      </c>
      <c r="D580" t="s">
        <v>967</v>
      </c>
      <c r="E580" s="62" t="str">
        <f t="shared" si="19"/>
        <v>Hartford</v>
      </c>
      <c r="F580" t="s">
        <v>2049</v>
      </c>
      <c r="G580" t="s">
        <v>2300</v>
      </c>
      <c r="H580">
        <v>6183</v>
      </c>
      <c r="I580" t="s">
        <v>906</v>
      </c>
    </row>
    <row r="581" spans="1:9" x14ac:dyDescent="0.25">
      <c r="A581" s="62" t="e">
        <f>VLOOKUP(B581, names!A$3:B$2402, 2,)</f>
        <v>#N/A</v>
      </c>
      <c r="B581" t="s">
        <v>1550</v>
      </c>
      <c r="C581" s="62" t="str">
        <f t="shared" si="18"/>
        <v>One Tower Square, 5 Ms</v>
      </c>
      <c r="D581" t="s">
        <v>967</v>
      </c>
      <c r="E581" s="62" t="str">
        <f t="shared" si="19"/>
        <v>Hartford</v>
      </c>
      <c r="F581" t="s">
        <v>2049</v>
      </c>
      <c r="G581" t="s">
        <v>2300</v>
      </c>
      <c r="H581">
        <v>6183</v>
      </c>
      <c r="I581" t="s">
        <v>906</v>
      </c>
    </row>
    <row r="582" spans="1:9" x14ac:dyDescent="0.25">
      <c r="A582" s="62" t="e">
        <f>VLOOKUP(B582, names!A$3:B$2402, 2,)</f>
        <v>#N/A</v>
      </c>
      <c r="B582" t="s">
        <v>391</v>
      </c>
      <c r="C582" s="62" t="str">
        <f t="shared" si="18"/>
        <v>440 Lincoln Street</v>
      </c>
      <c r="D582" t="s">
        <v>503</v>
      </c>
      <c r="E582" s="62" t="str">
        <f t="shared" si="19"/>
        <v>Worcester</v>
      </c>
      <c r="F582" t="s">
        <v>2059</v>
      </c>
      <c r="G582" t="s">
        <v>2316</v>
      </c>
      <c r="H582" t="s">
        <v>2317</v>
      </c>
      <c r="I582" t="s">
        <v>504</v>
      </c>
    </row>
    <row r="583" spans="1:9" x14ac:dyDescent="0.25">
      <c r="A583" s="62" t="e">
        <f>VLOOKUP(B583, names!A$3:B$2402, 2,)</f>
        <v>#N/A</v>
      </c>
      <c r="B583" t="s">
        <v>1551</v>
      </c>
      <c r="C583" s="62" t="str">
        <f t="shared" si="18"/>
        <v>1314 Douglas Street</v>
      </c>
      <c r="D583" t="s">
        <v>779</v>
      </c>
      <c r="E583" s="62" t="str">
        <f t="shared" si="19"/>
        <v>Omaha</v>
      </c>
      <c r="F583" t="s">
        <v>2038</v>
      </c>
      <c r="G583" t="s">
        <v>2292</v>
      </c>
      <c r="H583">
        <v>68102</v>
      </c>
      <c r="I583" t="s">
        <v>780</v>
      </c>
    </row>
    <row r="584" spans="1:9" x14ac:dyDescent="0.25">
      <c r="A584" s="62" t="e">
        <f>VLOOKUP(B584, names!A$3:B$2402, 2,)</f>
        <v>#N/A</v>
      </c>
      <c r="B584" t="s">
        <v>1552</v>
      </c>
      <c r="C584" s="62" t="str">
        <f t="shared" si="18"/>
        <v>628 Hebron Avenue, Suite 106</v>
      </c>
      <c r="D584" t="s">
        <v>683</v>
      </c>
      <c r="E584" s="62" t="str">
        <f t="shared" si="19"/>
        <v>Glastonbury</v>
      </c>
      <c r="F584" t="s">
        <v>2106</v>
      </c>
      <c r="G584" t="s">
        <v>2300</v>
      </c>
      <c r="H584" t="s">
        <v>2349</v>
      </c>
      <c r="I584" t="s">
        <v>684</v>
      </c>
    </row>
    <row r="585" spans="1:9" x14ac:dyDescent="0.25">
      <c r="A585" s="62" t="e">
        <f>VLOOKUP(B585, names!A$3:B$2402, 2,)</f>
        <v>#N/A</v>
      </c>
      <c r="B585" t="s">
        <v>1553</v>
      </c>
      <c r="C585" s="62" t="str">
        <f t="shared" si="18"/>
        <v>1051 Texas Street</v>
      </c>
      <c r="D585" t="s">
        <v>706</v>
      </c>
      <c r="E585" s="62" t="str">
        <f t="shared" si="19"/>
        <v>Salem</v>
      </c>
      <c r="F585" t="s">
        <v>2109</v>
      </c>
      <c r="G585" t="s">
        <v>2352</v>
      </c>
      <c r="H585">
        <v>24153</v>
      </c>
      <c r="I585" t="s">
        <v>707</v>
      </c>
    </row>
    <row r="586" spans="1:9" x14ac:dyDescent="0.25">
      <c r="A586" s="62" t="e">
        <f>VLOOKUP(B586, names!A$3:B$2402, 2,)</f>
        <v>#N/A</v>
      </c>
      <c r="B586" t="s">
        <v>1554</v>
      </c>
      <c r="C586" s="62" t="str">
        <f t="shared" si="18"/>
        <v>702 Oberlin Road</v>
      </c>
      <c r="D586" t="s">
        <v>1555</v>
      </c>
      <c r="E586" s="62" t="str">
        <f t="shared" si="19"/>
        <v>Raleigh</v>
      </c>
      <c r="F586" t="s">
        <v>2127</v>
      </c>
      <c r="G586" t="s">
        <v>2309</v>
      </c>
      <c r="H586" t="s">
        <v>2438</v>
      </c>
      <c r="I586" t="s">
        <v>1223</v>
      </c>
    </row>
    <row r="587" spans="1:9" x14ac:dyDescent="0.25">
      <c r="A587" s="62">
        <f>VLOOKUP(B587, names!A$3:B$2402, 2,)</f>
        <v>0</v>
      </c>
      <c r="B587" t="s">
        <v>1556</v>
      </c>
      <c r="C587" s="62" t="str">
        <f t="shared" si="18"/>
        <v>2549 Barrington Circle</v>
      </c>
      <c r="D587" t="s">
        <v>1557</v>
      </c>
      <c r="E587" s="62" t="str">
        <f t="shared" si="19"/>
        <v>Tallahassee</v>
      </c>
      <c r="F587" t="s">
        <v>2131</v>
      </c>
      <c r="G587" t="s">
        <v>2297</v>
      </c>
      <c r="H587">
        <v>32308</v>
      </c>
      <c r="I587" t="s">
        <v>1558</v>
      </c>
    </row>
    <row r="588" spans="1:9" x14ac:dyDescent="0.25">
      <c r="A588" s="62" t="e">
        <f>VLOOKUP(B588, names!A$3:B$2402, 2,)</f>
        <v>#N/A</v>
      </c>
      <c r="B588" t="s">
        <v>1559</v>
      </c>
      <c r="C588" s="62" t="str">
        <f t="shared" si="18"/>
        <v>300 First Stamford Place</v>
      </c>
      <c r="D588" t="s">
        <v>1560</v>
      </c>
      <c r="E588" s="62" t="str">
        <f t="shared" si="19"/>
        <v>Stamford</v>
      </c>
      <c r="F588" t="s">
        <v>2121</v>
      </c>
      <c r="G588" t="s">
        <v>2300</v>
      </c>
      <c r="H588">
        <v>6902</v>
      </c>
      <c r="I588" t="s">
        <v>1561</v>
      </c>
    </row>
    <row r="589" spans="1:9" x14ac:dyDescent="0.25">
      <c r="A589" s="62" t="e">
        <f>VLOOKUP(B589, names!A$3:B$2402, 2,)</f>
        <v>#N/A</v>
      </c>
      <c r="B589" t="s">
        <v>406</v>
      </c>
      <c r="C589" s="62" t="str">
        <f t="shared" si="18"/>
        <v>175 Berkeley Street</v>
      </c>
      <c r="D589" t="s">
        <v>568</v>
      </c>
      <c r="E589" s="62" t="str">
        <f t="shared" si="19"/>
        <v>Boston</v>
      </c>
      <c r="F589" t="s">
        <v>2074</v>
      </c>
      <c r="G589" t="s">
        <v>2316</v>
      </c>
      <c r="H589">
        <v>2116</v>
      </c>
      <c r="I589" t="s">
        <v>558</v>
      </c>
    </row>
    <row r="590" spans="1:9" x14ac:dyDescent="0.25">
      <c r="A590" s="62" t="e">
        <f>VLOOKUP(B590, names!A$3:B$2402, 2,)</f>
        <v>#N/A</v>
      </c>
      <c r="B590" t="s">
        <v>1562</v>
      </c>
      <c r="C590" s="62" t="str">
        <f t="shared" si="18"/>
        <v>One Park Circle</v>
      </c>
      <c r="D590" t="s">
        <v>1563</v>
      </c>
      <c r="E590" s="62" t="str">
        <f t="shared" si="19"/>
        <v>Westfield Center</v>
      </c>
      <c r="F590" t="s">
        <v>2231</v>
      </c>
      <c r="G590" t="s">
        <v>2314</v>
      </c>
      <c r="H590">
        <v>44251</v>
      </c>
      <c r="I590" t="s">
        <v>1564</v>
      </c>
    </row>
    <row r="591" spans="1:9" x14ac:dyDescent="0.25">
      <c r="A591" s="62">
        <f>VLOOKUP(B591, names!A$3:B$2402, 2,)</f>
        <v>0</v>
      </c>
      <c r="B591" t="s">
        <v>1565</v>
      </c>
      <c r="C591" s="62" t="str">
        <f t="shared" si="18"/>
        <v>250 E. Broad 7Th Floor</v>
      </c>
      <c r="D591" t="s">
        <v>1566</v>
      </c>
      <c r="E591" s="62" t="str">
        <f t="shared" si="19"/>
        <v>Columbus</v>
      </c>
      <c r="F591" t="s">
        <v>2058</v>
      </c>
      <c r="G591" t="s">
        <v>2314</v>
      </c>
      <c r="H591" t="s">
        <v>2439</v>
      </c>
      <c r="I591" t="s">
        <v>1567</v>
      </c>
    </row>
    <row r="592" spans="1:9" x14ac:dyDescent="0.25">
      <c r="A592" s="62" t="str">
        <f>VLOOKUP(B592, names!A$3:B$2402, 2,)</f>
        <v>Ohio Security Insurance Co.</v>
      </c>
      <c r="B592" t="s">
        <v>186</v>
      </c>
      <c r="C592" s="62" t="str">
        <f t="shared" si="18"/>
        <v>175 Berkeley Street</v>
      </c>
      <c r="D592" t="s">
        <v>568</v>
      </c>
      <c r="E592" s="62" t="str">
        <f t="shared" si="19"/>
        <v>Boston</v>
      </c>
      <c r="F592" t="s">
        <v>2074</v>
      </c>
      <c r="G592" t="s">
        <v>2316</v>
      </c>
      <c r="H592">
        <v>2116</v>
      </c>
      <c r="I592" t="s">
        <v>558</v>
      </c>
    </row>
    <row r="593" spans="1:9" x14ac:dyDescent="0.25">
      <c r="A593" s="62" t="str">
        <f>VLOOKUP(B593, names!A$3:B$2402, 2,)</f>
        <v>Old Dominion Insurance Co.</v>
      </c>
      <c r="B593" t="s">
        <v>122</v>
      </c>
      <c r="C593" s="62" t="str">
        <f t="shared" si="18"/>
        <v>55 West Street</v>
      </c>
      <c r="D593" t="s">
        <v>1369</v>
      </c>
      <c r="E593" s="62" t="str">
        <f t="shared" si="19"/>
        <v>Keene</v>
      </c>
      <c r="F593" t="s">
        <v>2207</v>
      </c>
      <c r="G593" t="s">
        <v>2336</v>
      </c>
      <c r="H593">
        <v>3431</v>
      </c>
      <c r="I593" t="s">
        <v>1370</v>
      </c>
    </row>
    <row r="594" spans="1:9" x14ac:dyDescent="0.25">
      <c r="A594" s="62" t="e">
        <f>VLOOKUP(B594, names!A$3:B$2402, 2,)</f>
        <v>#N/A</v>
      </c>
      <c r="B594" t="s">
        <v>1568</v>
      </c>
      <c r="C594" s="62" t="str">
        <f t="shared" si="18"/>
        <v>307 North Michigan Avenue</v>
      </c>
      <c r="D594" t="s">
        <v>1569</v>
      </c>
      <c r="E594" s="62" t="str">
        <f t="shared" si="19"/>
        <v>Chicago</v>
      </c>
      <c r="F594" t="s">
        <v>2052</v>
      </c>
      <c r="G594" t="s">
        <v>2306</v>
      </c>
      <c r="H594">
        <v>60601</v>
      </c>
      <c r="I594" t="s">
        <v>1570</v>
      </c>
    </row>
    <row r="595" spans="1:9" x14ac:dyDescent="0.25">
      <c r="A595" s="62" t="e">
        <f>VLOOKUP(B595, names!A$3:B$2402, 2,)</f>
        <v>#N/A</v>
      </c>
      <c r="B595" t="s">
        <v>1571</v>
      </c>
      <c r="C595" s="62" t="str">
        <f t="shared" si="18"/>
        <v>P O Box 789</v>
      </c>
      <c r="D595" t="s">
        <v>1572</v>
      </c>
      <c r="E595" s="62" t="str">
        <f t="shared" si="19"/>
        <v>Greensburg</v>
      </c>
      <c r="F595" t="s">
        <v>2232</v>
      </c>
      <c r="G595" t="s">
        <v>2298</v>
      </c>
      <c r="H595" t="s">
        <v>2440</v>
      </c>
      <c r="I595" t="s">
        <v>1570</v>
      </c>
    </row>
    <row r="596" spans="1:9" x14ac:dyDescent="0.25">
      <c r="A596" s="62" t="e">
        <f>VLOOKUP(B596, names!A$3:B$2402, 2,)</f>
        <v>#N/A</v>
      </c>
      <c r="B596" t="s">
        <v>1573</v>
      </c>
      <c r="C596" s="62" t="str">
        <f t="shared" si="18"/>
        <v>307 North Michigan Avenue</v>
      </c>
      <c r="D596" t="s">
        <v>1569</v>
      </c>
      <c r="E596" s="62" t="str">
        <f t="shared" si="19"/>
        <v>Chicago</v>
      </c>
      <c r="F596" t="s">
        <v>2052</v>
      </c>
      <c r="G596" t="s">
        <v>2306</v>
      </c>
      <c r="H596">
        <v>60601</v>
      </c>
      <c r="I596" t="s">
        <v>1570</v>
      </c>
    </row>
    <row r="597" spans="1:9" x14ac:dyDescent="0.25">
      <c r="A597" s="62" t="e">
        <f>VLOOKUP(B597, names!A$3:B$2402, 2,)</f>
        <v>#N/A</v>
      </c>
      <c r="B597" t="s">
        <v>1574</v>
      </c>
      <c r="C597" s="62" t="str">
        <f t="shared" si="18"/>
        <v>445 S. Moorland Road, Suite 200</v>
      </c>
      <c r="D597" t="s">
        <v>1575</v>
      </c>
      <c r="E597" s="62" t="str">
        <f t="shared" si="19"/>
        <v>Brookfield</v>
      </c>
      <c r="F597" t="s">
        <v>2233</v>
      </c>
      <c r="G597" t="s">
        <v>2366</v>
      </c>
      <c r="H597">
        <v>53005</v>
      </c>
      <c r="I597" t="s">
        <v>1576</v>
      </c>
    </row>
    <row r="598" spans="1:9" x14ac:dyDescent="0.25">
      <c r="A598" s="62">
        <f>VLOOKUP(B598, names!A$3:B$2402, 2,)</f>
        <v>0</v>
      </c>
      <c r="B598" t="s">
        <v>1577</v>
      </c>
      <c r="C598" s="62" t="str">
        <f t="shared" si="18"/>
        <v>Po Box 795</v>
      </c>
      <c r="D598" t="s">
        <v>1578</v>
      </c>
      <c r="E598" s="62" t="str">
        <f t="shared" si="19"/>
        <v>Shawnee Mission</v>
      </c>
      <c r="F598" t="s">
        <v>2234</v>
      </c>
      <c r="G598" t="s">
        <v>2347</v>
      </c>
      <c r="H598">
        <v>66201</v>
      </c>
      <c r="I598" t="s">
        <v>1579</v>
      </c>
    </row>
    <row r="599" spans="1:9" x14ac:dyDescent="0.25">
      <c r="A599" s="62" t="str">
        <f>VLOOKUP(B599, names!A$3:B$2402, 2,)</f>
        <v>Olympus Insurance Co.</v>
      </c>
      <c r="B599" t="s">
        <v>52</v>
      </c>
      <c r="C599" s="62" t="str">
        <f t="shared" si="18"/>
        <v>4200 Northcorp Parkway Suite 400</v>
      </c>
      <c r="D599" t="s">
        <v>1580</v>
      </c>
      <c r="E599" s="62" t="str">
        <f t="shared" si="19"/>
        <v>Palm Beach Gardens</v>
      </c>
      <c r="F599" t="s">
        <v>2235</v>
      </c>
      <c r="G599" t="s">
        <v>2297</v>
      </c>
      <c r="H599">
        <v>33410</v>
      </c>
      <c r="I599" t="s">
        <v>1581</v>
      </c>
    </row>
    <row r="600" spans="1:9" x14ac:dyDescent="0.25">
      <c r="A600" s="62" t="str">
        <f>VLOOKUP(B600, names!A$3:B$2402, 2,)</f>
        <v>Omega Insurance Co.</v>
      </c>
      <c r="B600" t="s">
        <v>72</v>
      </c>
      <c r="C600" s="62" t="str">
        <f t="shared" si="18"/>
        <v>7201 N.W. 11Th Place</v>
      </c>
      <c r="D600" t="s">
        <v>1582</v>
      </c>
      <c r="E600" s="62" t="str">
        <f t="shared" si="19"/>
        <v>Gainesville</v>
      </c>
      <c r="F600" t="s">
        <v>2174</v>
      </c>
      <c r="G600" t="s">
        <v>2297</v>
      </c>
      <c r="H600">
        <v>32605</v>
      </c>
      <c r="I600" t="s">
        <v>1583</v>
      </c>
    </row>
    <row r="601" spans="1:9" x14ac:dyDescent="0.25">
      <c r="A601" s="62" t="e">
        <f>VLOOKUP(B601, names!A$3:B$2402, 2,)</f>
        <v>#N/A</v>
      </c>
      <c r="B601" t="s">
        <v>1584</v>
      </c>
      <c r="C601" s="62" t="str">
        <f t="shared" si="18"/>
        <v>2018 Powers Ferry Road, Suite 400</v>
      </c>
      <c r="D601" t="s">
        <v>1585</v>
      </c>
      <c r="E601" s="62" t="str">
        <f t="shared" si="19"/>
        <v>Atlanta</v>
      </c>
      <c r="F601" t="s">
        <v>2039</v>
      </c>
      <c r="G601" t="s">
        <v>2294</v>
      </c>
      <c r="H601">
        <v>30339</v>
      </c>
      <c r="I601" t="s">
        <v>1586</v>
      </c>
    </row>
    <row r="602" spans="1:9" x14ac:dyDescent="0.25">
      <c r="A602" s="62" t="e">
        <f>VLOOKUP(B602, names!A$3:B$2402, 2,)</f>
        <v>#N/A</v>
      </c>
      <c r="B602" t="s">
        <v>1587</v>
      </c>
      <c r="C602" s="62" t="str">
        <f t="shared" si="18"/>
        <v>2018 Powers Ferry Road, Suite 400</v>
      </c>
      <c r="D602" t="s">
        <v>1585</v>
      </c>
      <c r="E602" s="62" t="str">
        <f t="shared" si="19"/>
        <v>Atlanta</v>
      </c>
      <c r="F602" t="s">
        <v>2039</v>
      </c>
      <c r="G602" t="s">
        <v>2294</v>
      </c>
      <c r="H602">
        <v>30339</v>
      </c>
      <c r="I602" t="s">
        <v>1586</v>
      </c>
    </row>
    <row r="603" spans="1:9" x14ac:dyDescent="0.25">
      <c r="A603" s="62" t="e">
        <f>VLOOKUP(B603, names!A$3:B$2402, 2,)</f>
        <v>#N/A</v>
      </c>
      <c r="B603" t="s">
        <v>1588</v>
      </c>
      <c r="C603" s="62" t="str">
        <f t="shared" si="18"/>
        <v>330 Lynnway, Suite 403</v>
      </c>
      <c r="D603" t="s">
        <v>1589</v>
      </c>
      <c r="E603" s="62" t="str">
        <f t="shared" si="19"/>
        <v>Lynn</v>
      </c>
      <c r="F603" t="s">
        <v>2236</v>
      </c>
      <c r="G603" t="s">
        <v>2316</v>
      </c>
      <c r="H603">
        <v>1901</v>
      </c>
      <c r="I603" t="s">
        <v>1590</v>
      </c>
    </row>
    <row r="604" spans="1:9" x14ac:dyDescent="0.25">
      <c r="A604" s="62" t="e">
        <f>VLOOKUP(B604, names!A$3:B$2402, 2,)</f>
        <v>#N/A</v>
      </c>
      <c r="B604" t="s">
        <v>1591</v>
      </c>
      <c r="C604" s="62" t="str">
        <f t="shared" si="18"/>
        <v>6101 Anacapri Boulevard</v>
      </c>
      <c r="D604" t="s">
        <v>720</v>
      </c>
      <c r="E604" s="62" t="str">
        <f t="shared" si="19"/>
        <v>Lansing</v>
      </c>
      <c r="F604" t="s">
        <v>2040</v>
      </c>
      <c r="G604" t="s">
        <v>2295</v>
      </c>
      <c r="H604" t="s">
        <v>2355</v>
      </c>
      <c r="I604" t="s">
        <v>721</v>
      </c>
    </row>
    <row r="605" spans="1:9" x14ac:dyDescent="0.25">
      <c r="A605" s="62" t="e">
        <f>VLOOKUP(B605, names!A$3:B$2402, 2,)</f>
        <v>#N/A</v>
      </c>
      <c r="B605" t="s">
        <v>1592</v>
      </c>
      <c r="C605" s="62" t="str">
        <f t="shared" si="18"/>
        <v>Judith M. Calihan, 436 Walnut Street,            P</v>
      </c>
      <c r="D605" t="s">
        <v>441</v>
      </c>
      <c r="E605" s="62" t="str">
        <f t="shared" si="19"/>
        <v>Philadelphia</v>
      </c>
      <c r="F605" t="s">
        <v>2043</v>
      </c>
      <c r="G605" t="s">
        <v>2298</v>
      </c>
      <c r="H605">
        <v>19106</v>
      </c>
      <c r="I605" t="s">
        <v>439</v>
      </c>
    </row>
    <row r="606" spans="1:9" x14ac:dyDescent="0.25">
      <c r="A606" s="62" t="str">
        <f>VLOOKUP(B606, names!A$3:B$2402, 2,)</f>
        <v>Pacific Indemnity Co.</v>
      </c>
      <c r="B606" t="s">
        <v>148</v>
      </c>
      <c r="C606" s="62" t="str">
        <f t="shared" si="18"/>
        <v>202 Hall'S Mill Road</v>
      </c>
      <c r="D606" t="s">
        <v>869</v>
      </c>
      <c r="E606" s="62" t="str">
        <f t="shared" si="19"/>
        <v>Whitehou</v>
      </c>
      <c r="F606" t="s">
        <v>2237</v>
      </c>
      <c r="G606" t="s">
        <v>2312</v>
      </c>
      <c r="H606">
        <v>8889</v>
      </c>
      <c r="I606" t="s">
        <v>870</v>
      </c>
    </row>
    <row r="607" spans="1:9" x14ac:dyDescent="0.25">
      <c r="A607" s="62" t="e">
        <f>VLOOKUP(B607, names!A$3:B$2402, 2,)</f>
        <v>#N/A</v>
      </c>
      <c r="B607" t="s">
        <v>1593</v>
      </c>
      <c r="C607" s="62" t="str">
        <f t="shared" si="18"/>
        <v>3601 Haven Avenue</v>
      </c>
      <c r="D607" t="s">
        <v>1594</v>
      </c>
      <c r="E607" s="62" t="str">
        <f t="shared" si="19"/>
        <v>Menlo Park</v>
      </c>
      <c r="F607" t="s">
        <v>2238</v>
      </c>
      <c r="G607" t="s">
        <v>2324</v>
      </c>
      <c r="H607">
        <v>94025</v>
      </c>
      <c r="I607" t="s">
        <v>1595</v>
      </c>
    </row>
    <row r="608" spans="1:9" x14ac:dyDescent="0.25">
      <c r="A608" s="62" t="e">
        <f>VLOOKUP(B608, names!A$3:B$2402, 2,)</f>
        <v>#N/A</v>
      </c>
      <c r="B608" t="s">
        <v>1596</v>
      </c>
      <c r="C608" s="62" t="str">
        <f t="shared" si="18"/>
        <v>3000 Meridian Boulevard, Suite 400</v>
      </c>
      <c r="D608" t="s">
        <v>1597</v>
      </c>
      <c r="E608" s="62" t="str">
        <f t="shared" si="19"/>
        <v>Franklin</v>
      </c>
      <c r="F608" t="s">
        <v>2239</v>
      </c>
      <c r="G608" t="s">
        <v>2362</v>
      </c>
      <c r="H608">
        <v>37067</v>
      </c>
      <c r="I608" t="s">
        <v>1598</v>
      </c>
    </row>
    <row r="609" spans="1:9" x14ac:dyDescent="0.25">
      <c r="A609" s="62" t="e">
        <f>VLOOKUP(B609, names!A$3:B$2402, 2,)</f>
        <v>#N/A</v>
      </c>
      <c r="B609" t="s">
        <v>1599</v>
      </c>
      <c r="C609" s="62" t="str">
        <f t="shared" si="18"/>
        <v>109 River Landing Dr. Suite 200</v>
      </c>
      <c r="D609" t="s">
        <v>1600</v>
      </c>
      <c r="E609" s="62" t="str">
        <f t="shared" si="19"/>
        <v>Charleston</v>
      </c>
      <c r="F609" t="s">
        <v>2240</v>
      </c>
      <c r="G609" t="s">
        <v>2296</v>
      </c>
      <c r="H609">
        <v>29492</v>
      </c>
    </row>
    <row r="610" spans="1:9" x14ac:dyDescent="0.25">
      <c r="A610" s="62" t="e">
        <f>VLOOKUP(B610, names!A$3:B$2402, 2,)</f>
        <v>#N/A</v>
      </c>
      <c r="B610" t="s">
        <v>1601</v>
      </c>
      <c r="C610" s="62" t="str">
        <f t="shared" si="18"/>
        <v>One Greenwich Plaza</v>
      </c>
      <c r="D610" t="s">
        <v>1602</v>
      </c>
      <c r="E610" s="62" t="str">
        <f t="shared" si="19"/>
        <v>Greenwich</v>
      </c>
      <c r="F610" t="s">
        <v>2118</v>
      </c>
      <c r="G610" t="s">
        <v>2300</v>
      </c>
      <c r="H610" t="s">
        <v>2441</v>
      </c>
      <c r="I610" t="s">
        <v>1603</v>
      </c>
    </row>
    <row r="611" spans="1:9" x14ac:dyDescent="0.25">
      <c r="A611" s="62" t="e">
        <f>VLOOKUP(B611, names!A$3:B$2402, 2,)</f>
        <v>#N/A</v>
      </c>
      <c r="B611" t="s">
        <v>1604</v>
      </c>
      <c r="C611" s="62" t="str">
        <f t="shared" si="18"/>
        <v>One Greenwich Plaza</v>
      </c>
      <c r="D611" t="s">
        <v>1602</v>
      </c>
      <c r="E611" s="62" t="str">
        <f t="shared" si="19"/>
        <v>Greenwich</v>
      </c>
      <c r="F611" t="s">
        <v>2118</v>
      </c>
      <c r="G611" t="s">
        <v>2300</v>
      </c>
      <c r="H611" t="s">
        <v>2441</v>
      </c>
      <c r="I611" t="s">
        <v>1603</v>
      </c>
    </row>
    <row r="612" spans="1:9" x14ac:dyDescent="0.25">
      <c r="A612" s="62" t="e">
        <f>VLOOKUP(B612, names!A$3:B$2402, 2,)</f>
        <v>#N/A</v>
      </c>
      <c r="B612" t="s">
        <v>1605</v>
      </c>
      <c r="C612" s="62" t="str">
        <f t="shared" si="18"/>
        <v>1800 North Point Drive</v>
      </c>
      <c r="D612" t="s">
        <v>947</v>
      </c>
      <c r="E612" s="62" t="str">
        <f t="shared" si="19"/>
        <v>Stevens Point</v>
      </c>
      <c r="F612" t="s">
        <v>2149</v>
      </c>
      <c r="G612" t="s">
        <v>2366</v>
      </c>
      <c r="H612">
        <v>54481</v>
      </c>
      <c r="I612" t="s">
        <v>948</v>
      </c>
    </row>
    <row r="613" spans="1:9" x14ac:dyDescent="0.25">
      <c r="A613" s="62" t="e">
        <f>VLOOKUP(B613, names!A$3:B$2402, 2,)</f>
        <v>#N/A</v>
      </c>
      <c r="B613" t="s">
        <v>1606</v>
      </c>
      <c r="C613" s="62" t="str">
        <f t="shared" si="18"/>
        <v>350 10Th Avenue, Ste 1400</v>
      </c>
      <c r="D613" t="s">
        <v>1607</v>
      </c>
      <c r="E613" s="62" t="str">
        <f t="shared" si="19"/>
        <v>San Diego</v>
      </c>
      <c r="F613" t="s">
        <v>2096</v>
      </c>
      <c r="G613" t="s">
        <v>2324</v>
      </c>
      <c r="H613">
        <v>92101</v>
      </c>
      <c r="I613" t="s">
        <v>1608</v>
      </c>
    </row>
    <row r="614" spans="1:9" x14ac:dyDescent="0.25">
      <c r="A614" s="62" t="e">
        <f>VLOOKUP(B614, names!A$3:B$2402, 2,)</f>
        <v>#N/A</v>
      </c>
      <c r="B614" t="s">
        <v>1609</v>
      </c>
      <c r="C614" s="62" t="str">
        <f t="shared" si="18"/>
        <v>1800 North Point Drive</v>
      </c>
      <c r="D614" t="s">
        <v>947</v>
      </c>
      <c r="E614" s="62" t="str">
        <f t="shared" si="19"/>
        <v>Stevens Point</v>
      </c>
      <c r="F614" t="s">
        <v>2149</v>
      </c>
      <c r="G614" t="s">
        <v>2366</v>
      </c>
      <c r="H614">
        <v>54481</v>
      </c>
      <c r="I614" t="s">
        <v>948</v>
      </c>
    </row>
    <row r="615" spans="1:9" x14ac:dyDescent="0.25">
      <c r="A615" s="62" t="e">
        <f>VLOOKUP(B615, names!A$3:B$2402, 2,)</f>
        <v>#N/A</v>
      </c>
      <c r="B615" t="s">
        <v>1610</v>
      </c>
      <c r="C615" s="62" t="str">
        <f t="shared" si="18"/>
        <v>175 Berkeley Street</v>
      </c>
      <c r="D615" t="s">
        <v>568</v>
      </c>
      <c r="E615" s="62" t="str">
        <f t="shared" si="19"/>
        <v>Boston</v>
      </c>
      <c r="F615" t="s">
        <v>2074</v>
      </c>
      <c r="G615" t="s">
        <v>2316</v>
      </c>
      <c r="H615">
        <v>2116</v>
      </c>
      <c r="I615" t="s">
        <v>558</v>
      </c>
    </row>
    <row r="616" spans="1:9" x14ac:dyDescent="0.25">
      <c r="A616" s="62" t="e">
        <f>VLOOKUP(B616, names!A$3:B$2402, 2,)</f>
        <v>#N/A</v>
      </c>
      <c r="B616" t="s">
        <v>1611</v>
      </c>
      <c r="C616" s="62" t="str">
        <f t="shared" si="18"/>
        <v>175 Berkeley Street</v>
      </c>
      <c r="D616" t="s">
        <v>568</v>
      </c>
      <c r="E616" s="62" t="str">
        <f t="shared" si="19"/>
        <v>Boston</v>
      </c>
      <c r="F616" t="s">
        <v>2074</v>
      </c>
      <c r="G616" t="s">
        <v>2316</v>
      </c>
      <c r="H616">
        <v>2116</v>
      </c>
      <c r="I616" t="s">
        <v>558</v>
      </c>
    </row>
    <row r="617" spans="1:9" x14ac:dyDescent="0.25">
      <c r="A617" s="62" t="e">
        <f>VLOOKUP(B617, names!A$3:B$2402, 2,)</f>
        <v>#N/A</v>
      </c>
      <c r="B617" t="s">
        <v>1612</v>
      </c>
      <c r="C617" s="62" t="str">
        <f t="shared" si="18"/>
        <v>8720 Stony Point Pkwy, Suite 400</v>
      </c>
      <c r="D617" t="s">
        <v>896</v>
      </c>
      <c r="E617" s="62" t="str">
        <f t="shared" si="19"/>
        <v>Richmond</v>
      </c>
      <c r="F617" t="s">
        <v>2142</v>
      </c>
      <c r="G617" t="s">
        <v>2352</v>
      </c>
      <c r="H617">
        <v>23235</v>
      </c>
      <c r="I617" t="s">
        <v>897</v>
      </c>
    </row>
    <row r="618" spans="1:9" x14ac:dyDescent="0.25">
      <c r="A618" s="62" t="e">
        <f>VLOOKUP(B618, names!A$3:B$2402, 2,)</f>
        <v>#N/A</v>
      </c>
      <c r="B618" t="s">
        <v>1613</v>
      </c>
      <c r="C618" s="62" t="str">
        <f t="shared" si="18"/>
        <v>7005 Nw 41St Street</v>
      </c>
      <c r="D618" t="s">
        <v>1614</v>
      </c>
      <c r="E618" s="62" t="str">
        <f t="shared" si="19"/>
        <v>Miami</v>
      </c>
      <c r="F618" t="s">
        <v>2066</v>
      </c>
      <c r="G618" t="s">
        <v>2297</v>
      </c>
      <c r="H618">
        <v>33122</v>
      </c>
      <c r="I618" t="s">
        <v>1615</v>
      </c>
    </row>
    <row r="619" spans="1:9" x14ac:dyDescent="0.25">
      <c r="A619" s="62" t="e">
        <f>VLOOKUP(B619, names!A$3:B$2402, 2,)</f>
        <v>#N/A</v>
      </c>
      <c r="B619" t="s">
        <v>1616</v>
      </c>
      <c r="C619" s="62" t="str">
        <f t="shared" si="18"/>
        <v>Judith M. Calihan, 436 Walnut Street,</v>
      </c>
      <c r="D619" t="s">
        <v>438</v>
      </c>
      <c r="E619" s="62" t="str">
        <f t="shared" si="19"/>
        <v>Philadelphia</v>
      </c>
      <c r="F619" t="s">
        <v>2043</v>
      </c>
      <c r="G619" t="s">
        <v>2298</v>
      </c>
      <c r="H619">
        <v>19106</v>
      </c>
      <c r="I619" t="s">
        <v>439</v>
      </c>
    </row>
    <row r="620" spans="1:9" x14ac:dyDescent="0.25">
      <c r="A620" s="62" t="e">
        <f>VLOOKUP(B620, names!A$3:B$2402, 2,)</f>
        <v>#N/A</v>
      </c>
      <c r="B620" t="s">
        <v>1617</v>
      </c>
      <c r="C620" s="62" t="str">
        <f t="shared" si="18"/>
        <v>10805 Old Mill Road</v>
      </c>
      <c r="D620" t="s">
        <v>920</v>
      </c>
      <c r="E620" s="62" t="str">
        <f t="shared" si="19"/>
        <v>Omaha</v>
      </c>
      <c r="F620" t="s">
        <v>2038</v>
      </c>
      <c r="G620" t="s">
        <v>2292</v>
      </c>
      <c r="H620" t="s">
        <v>2374</v>
      </c>
      <c r="I620" t="s">
        <v>921</v>
      </c>
    </row>
    <row r="621" spans="1:9" x14ac:dyDescent="0.25">
      <c r="A621" s="62">
        <f>VLOOKUP(B621, names!A$3:B$2402, 2,)</f>
        <v>0</v>
      </c>
      <c r="B621" t="s">
        <v>1618</v>
      </c>
      <c r="C621" s="62" t="str">
        <f t="shared" si="18"/>
        <v>2005 Market Street, Suite 1200</v>
      </c>
      <c r="D621" t="s">
        <v>1288</v>
      </c>
      <c r="E621" s="62" t="str">
        <f t="shared" si="19"/>
        <v>Philadelphia</v>
      </c>
      <c r="F621" t="s">
        <v>2043</v>
      </c>
      <c r="G621" t="s">
        <v>2298</v>
      </c>
      <c r="H621">
        <v>19103</v>
      </c>
      <c r="I621" t="s">
        <v>1289</v>
      </c>
    </row>
    <row r="622" spans="1:9" x14ac:dyDescent="0.25">
      <c r="A622" s="62" t="e">
        <f>VLOOKUP(B622, names!A$3:B$2402, 2,)</f>
        <v>#N/A</v>
      </c>
      <c r="B622" t="s">
        <v>1619</v>
      </c>
      <c r="C622" s="62" t="str">
        <f t="shared" si="18"/>
        <v>380 Sentry Parkway</v>
      </c>
      <c r="D622" t="s">
        <v>1376</v>
      </c>
      <c r="E622" s="62" t="str">
        <f t="shared" si="19"/>
        <v>Blue Bell</v>
      </c>
      <c r="F622" t="s">
        <v>2077</v>
      </c>
      <c r="G622" t="s">
        <v>2298</v>
      </c>
      <c r="H622" t="s">
        <v>2424</v>
      </c>
      <c r="I622" t="s">
        <v>1377</v>
      </c>
    </row>
    <row r="623" spans="1:9" x14ac:dyDescent="0.25">
      <c r="A623" s="62" t="e">
        <f>VLOOKUP(B623, names!A$3:B$2402, 2,)</f>
        <v>#N/A</v>
      </c>
      <c r="B623" t="s">
        <v>1620</v>
      </c>
      <c r="C623" s="62" t="str">
        <f t="shared" si="18"/>
        <v>380 Sentry Parkway</v>
      </c>
      <c r="D623" t="s">
        <v>1376</v>
      </c>
      <c r="E623" s="62" t="str">
        <f t="shared" si="19"/>
        <v>Blue Bell</v>
      </c>
      <c r="F623" t="s">
        <v>2077</v>
      </c>
      <c r="G623" t="s">
        <v>2298</v>
      </c>
      <c r="H623" t="s">
        <v>2424</v>
      </c>
      <c r="I623" t="s">
        <v>1377</v>
      </c>
    </row>
    <row r="624" spans="1:9" x14ac:dyDescent="0.25">
      <c r="A624" s="62" t="e">
        <f>VLOOKUP(B624, names!A$3:B$2402, 2,)</f>
        <v>#N/A</v>
      </c>
      <c r="B624" t="s">
        <v>1621</v>
      </c>
      <c r="C624" s="62" t="str">
        <f t="shared" si="18"/>
        <v>Two North Second Street</v>
      </c>
      <c r="D624" t="s">
        <v>1622</v>
      </c>
      <c r="E624" s="62" t="str">
        <f t="shared" si="19"/>
        <v>Harrisburg</v>
      </c>
      <c r="F624" t="s">
        <v>2048</v>
      </c>
      <c r="G624" t="s">
        <v>2298</v>
      </c>
      <c r="H624">
        <v>17101</v>
      </c>
      <c r="I624" t="s">
        <v>1623</v>
      </c>
    </row>
    <row r="625" spans="1:9" x14ac:dyDescent="0.25">
      <c r="A625" s="62" t="str">
        <f>VLOOKUP(B625, names!A$3:B$2402, 2,)</f>
        <v>People's Trust Insurance Co.</v>
      </c>
      <c r="B625" t="s">
        <v>44</v>
      </c>
      <c r="C625" s="62" t="str">
        <f t="shared" si="18"/>
        <v>18 People'S Trust Way</v>
      </c>
      <c r="D625" t="s">
        <v>1624</v>
      </c>
      <c r="E625" s="62" t="str">
        <f t="shared" si="19"/>
        <v>Deerfield Beach</v>
      </c>
      <c r="F625" t="s">
        <v>2146</v>
      </c>
      <c r="G625" t="s">
        <v>2297</v>
      </c>
      <c r="H625" t="s">
        <v>2442</v>
      </c>
      <c r="I625" t="s">
        <v>1625</v>
      </c>
    </row>
    <row r="626" spans="1:9" x14ac:dyDescent="0.25">
      <c r="A626" s="62" t="e">
        <f>VLOOKUP(B626, names!A$3:B$2402, 2,)</f>
        <v>#N/A</v>
      </c>
      <c r="B626" t="s">
        <v>1626</v>
      </c>
      <c r="C626" s="62" t="str">
        <f t="shared" si="18"/>
        <v>2636 Elm Hill Pike, Suite 510</v>
      </c>
      <c r="D626" t="s">
        <v>1627</v>
      </c>
      <c r="E626" s="62" t="str">
        <f t="shared" si="19"/>
        <v>Nashville</v>
      </c>
      <c r="F626" t="s">
        <v>2133</v>
      </c>
      <c r="G626" t="s">
        <v>2362</v>
      </c>
      <c r="H626">
        <v>37214</v>
      </c>
      <c r="I626" t="s">
        <v>1628</v>
      </c>
    </row>
    <row r="627" spans="1:9" x14ac:dyDescent="0.25">
      <c r="A627" s="62" t="e">
        <f>VLOOKUP(B627, names!A$3:B$2402, 2,)</f>
        <v>#N/A</v>
      </c>
      <c r="B627" t="s">
        <v>1629</v>
      </c>
      <c r="C627" s="62" t="str">
        <f t="shared" si="18"/>
        <v>4550 Dacoma</v>
      </c>
      <c r="D627" t="s">
        <v>1630</v>
      </c>
      <c r="E627" s="62" t="str">
        <f t="shared" si="19"/>
        <v>Houston</v>
      </c>
      <c r="F627" t="s">
        <v>2112</v>
      </c>
      <c r="G627" t="s">
        <v>2299</v>
      </c>
      <c r="H627">
        <v>77092</v>
      </c>
      <c r="I627" t="s">
        <v>1631</v>
      </c>
    </row>
    <row r="628" spans="1:9" x14ac:dyDescent="0.25">
      <c r="A628" s="62" t="e">
        <f>VLOOKUP(B628, names!A$3:B$2402, 2,)</f>
        <v>#N/A</v>
      </c>
      <c r="B628" t="s">
        <v>1632</v>
      </c>
      <c r="C628" s="62" t="str">
        <f t="shared" si="18"/>
        <v>808 Highway 18 West</v>
      </c>
      <c r="D628" t="s">
        <v>1633</v>
      </c>
      <c r="E628" s="62" t="str">
        <f t="shared" si="19"/>
        <v>Algona</v>
      </c>
      <c r="F628" t="s">
        <v>2241</v>
      </c>
      <c r="G628" t="s">
        <v>2301</v>
      </c>
      <c r="H628">
        <v>50511</v>
      </c>
      <c r="I628" t="s">
        <v>1634</v>
      </c>
    </row>
    <row r="629" spans="1:9" x14ac:dyDescent="0.25">
      <c r="A629" s="62" t="str">
        <f>VLOOKUP(B629, names!A$3:B$2402, 2,)</f>
        <v>Philadelphia Indemnity Insurance Co.</v>
      </c>
      <c r="B629" t="s">
        <v>135</v>
      </c>
      <c r="C629" s="62" t="str">
        <f t="shared" si="18"/>
        <v>One Bala Plaza, Suite 100</v>
      </c>
      <c r="D629" t="s">
        <v>1343</v>
      </c>
      <c r="E629" s="62" t="str">
        <f t="shared" si="19"/>
        <v>Bala Cynwyd</v>
      </c>
      <c r="F629" t="s">
        <v>2084</v>
      </c>
      <c r="G629" t="s">
        <v>2298</v>
      </c>
      <c r="H629" t="s">
        <v>2422</v>
      </c>
      <c r="I629" t="s">
        <v>1344</v>
      </c>
    </row>
    <row r="630" spans="1:9" x14ac:dyDescent="0.25">
      <c r="A630" s="62" t="str">
        <f>VLOOKUP(B630, names!A$3:B$2402, 2,)</f>
        <v>Phoenix Insurance Co.</v>
      </c>
      <c r="B630" t="s">
        <v>165</v>
      </c>
      <c r="C630" s="62" t="str">
        <f t="shared" si="18"/>
        <v>One Tower Square, Ms08A</v>
      </c>
      <c r="D630" t="s">
        <v>563</v>
      </c>
      <c r="E630" s="62" t="str">
        <f t="shared" si="19"/>
        <v>Hartford</v>
      </c>
      <c r="F630" t="s">
        <v>2049</v>
      </c>
      <c r="G630" t="s">
        <v>2300</v>
      </c>
      <c r="H630">
        <v>6183</v>
      </c>
      <c r="I630" t="s">
        <v>564</v>
      </c>
    </row>
    <row r="631" spans="1:9" x14ac:dyDescent="0.25">
      <c r="A631" s="62" t="e">
        <f>VLOOKUP(B631, names!A$3:B$2402, 2,)</f>
        <v>#N/A</v>
      </c>
      <c r="B631" t="s">
        <v>1635</v>
      </c>
      <c r="C631" s="62" t="str">
        <f t="shared" si="18"/>
        <v>361 E Hillsboro Blvd</v>
      </c>
      <c r="D631" t="s">
        <v>1636</v>
      </c>
      <c r="E631" s="62" t="str">
        <f t="shared" si="19"/>
        <v>Deerfield Beach</v>
      </c>
      <c r="F631" t="s">
        <v>2146</v>
      </c>
      <c r="G631" t="s">
        <v>2297</v>
      </c>
      <c r="H631">
        <v>33441</v>
      </c>
      <c r="I631" t="s">
        <v>1637</v>
      </c>
    </row>
    <row r="632" spans="1:9" x14ac:dyDescent="0.25">
      <c r="A632" s="62" t="e">
        <f>VLOOKUP(B632, names!A$3:B$2402, 2,)</f>
        <v>#N/A</v>
      </c>
      <c r="B632" t="s">
        <v>1638</v>
      </c>
      <c r="C632" s="62" t="str">
        <f t="shared" si="18"/>
        <v>2 Mid America Plaza, Suite 200</v>
      </c>
      <c r="D632" t="s">
        <v>752</v>
      </c>
      <c r="E632" s="62" t="str">
        <f t="shared" si="19"/>
        <v>Oakbrook Terrace</v>
      </c>
      <c r="F632" t="s">
        <v>2116</v>
      </c>
      <c r="G632" t="s">
        <v>2306</v>
      </c>
      <c r="H632">
        <v>60181</v>
      </c>
      <c r="I632" t="s">
        <v>753</v>
      </c>
    </row>
    <row r="633" spans="1:9" x14ac:dyDescent="0.25">
      <c r="A633" s="62" t="e">
        <f>VLOOKUP(B633, names!A$3:B$2402, 2,)</f>
        <v>#N/A</v>
      </c>
      <c r="B633" t="s">
        <v>1639</v>
      </c>
      <c r="C633" s="62" t="str">
        <f t="shared" si="18"/>
        <v>2701 North Main Street, P.O. Box 7001</v>
      </c>
      <c r="D633" t="s">
        <v>1640</v>
      </c>
      <c r="E633" s="62" t="str">
        <f t="shared" si="19"/>
        <v>Crossville</v>
      </c>
      <c r="F633" t="s">
        <v>2242</v>
      </c>
      <c r="G633" t="s">
        <v>2362</v>
      </c>
      <c r="H633" t="s">
        <v>2443</v>
      </c>
      <c r="I633" t="s">
        <v>1641</v>
      </c>
    </row>
    <row r="634" spans="1:9" x14ac:dyDescent="0.25">
      <c r="A634" s="62" t="e">
        <f>VLOOKUP(B634, names!A$3:B$2402, 2,)</f>
        <v>#N/A</v>
      </c>
      <c r="B634" t="s">
        <v>1642</v>
      </c>
      <c r="C634" s="62" t="str">
        <f t="shared" si="18"/>
        <v>1600 Aspen Commons</v>
      </c>
      <c r="D634" t="s">
        <v>827</v>
      </c>
      <c r="E634" s="62" t="str">
        <f t="shared" si="19"/>
        <v>Middleton</v>
      </c>
      <c r="F634" t="s">
        <v>2130</v>
      </c>
      <c r="G634" t="s">
        <v>2366</v>
      </c>
      <c r="H634" t="s">
        <v>2367</v>
      </c>
      <c r="I634" t="s">
        <v>828</v>
      </c>
    </row>
    <row r="635" spans="1:9" x14ac:dyDescent="0.25">
      <c r="A635" s="62" t="e">
        <f>VLOOKUP(B635, names!A$3:B$2402, 2,)</f>
        <v>#N/A</v>
      </c>
      <c r="B635" t="s">
        <v>1643</v>
      </c>
      <c r="C635" s="62" t="str">
        <f t="shared" si="18"/>
        <v>518 East Broad Street</v>
      </c>
      <c r="D635" t="s">
        <v>552</v>
      </c>
      <c r="E635" s="62" t="str">
        <f t="shared" si="19"/>
        <v>Columbus</v>
      </c>
      <c r="F635" t="s">
        <v>2058</v>
      </c>
      <c r="G635" t="s">
        <v>2314</v>
      </c>
      <c r="H635">
        <v>43215</v>
      </c>
      <c r="I635" t="s">
        <v>1644</v>
      </c>
    </row>
    <row r="636" spans="1:9" x14ac:dyDescent="0.25">
      <c r="A636" s="62" t="e">
        <f>VLOOKUP(B636, names!A$3:B$2402, 2,)</f>
        <v>#N/A</v>
      </c>
      <c r="B636" t="s">
        <v>1645</v>
      </c>
      <c r="C636" s="62" t="str">
        <f t="shared" si="18"/>
        <v>3000 Meridian Boulevard, Suite 400</v>
      </c>
      <c r="D636" t="s">
        <v>1597</v>
      </c>
      <c r="E636" s="62" t="str">
        <f t="shared" si="19"/>
        <v>Franklin</v>
      </c>
      <c r="F636" t="s">
        <v>2239</v>
      </c>
      <c r="G636" t="s">
        <v>2362</v>
      </c>
      <c r="H636">
        <v>37067</v>
      </c>
      <c r="I636" t="s">
        <v>1598</v>
      </c>
    </row>
    <row r="637" spans="1:9" x14ac:dyDescent="0.25">
      <c r="A637" s="62" t="str">
        <f>VLOOKUP(B637, names!A$3:B$2402, 2,)</f>
        <v>Praetorian Insurance Co.</v>
      </c>
      <c r="B637" t="s">
        <v>96</v>
      </c>
      <c r="C637" s="62" t="str">
        <f t="shared" si="18"/>
        <v>One General Drive</v>
      </c>
      <c r="D637" t="s">
        <v>1148</v>
      </c>
      <c r="E637" s="62" t="str">
        <f t="shared" si="19"/>
        <v>Sun Prairie</v>
      </c>
      <c r="F637" t="s">
        <v>2181</v>
      </c>
      <c r="G637" t="s">
        <v>2366</v>
      </c>
      <c r="H637">
        <v>53596</v>
      </c>
      <c r="I637" t="s">
        <v>1646</v>
      </c>
    </row>
    <row r="638" spans="1:9" x14ac:dyDescent="0.25">
      <c r="A638" s="62" t="e">
        <f>VLOOKUP(B638, names!A$3:B$2402, 2,)</f>
        <v>#N/A</v>
      </c>
      <c r="B638" t="s">
        <v>1647</v>
      </c>
      <c r="C638" s="62" t="str">
        <f t="shared" ref="C638:C701" si="20">PROPER(LEFT(D638, LEN(D638)-1))</f>
        <v>11605 Miracle Hills Drive, Suite 200</v>
      </c>
      <c r="D638" t="s">
        <v>1648</v>
      </c>
      <c r="E638" s="62" t="str">
        <f t="shared" ref="E638:E701" si="21">PROPER(F638)</f>
        <v>Omaha</v>
      </c>
      <c r="F638" t="s">
        <v>2038</v>
      </c>
      <c r="G638" t="s">
        <v>2292</v>
      </c>
      <c r="H638" t="s">
        <v>2444</v>
      </c>
      <c r="I638" t="s">
        <v>1649</v>
      </c>
    </row>
    <row r="639" spans="1:9" x14ac:dyDescent="0.25">
      <c r="A639" s="62" t="e">
        <f>VLOOKUP(B639, names!A$3:B$2402, 2,)</f>
        <v>#N/A</v>
      </c>
      <c r="B639" t="s">
        <v>1650</v>
      </c>
      <c r="C639" s="62" t="str">
        <f t="shared" si="20"/>
        <v>100 East Vine Street</v>
      </c>
      <c r="D639" t="s">
        <v>1651</v>
      </c>
      <c r="E639" s="62" t="str">
        <f t="shared" si="21"/>
        <v>Murfreesboro</v>
      </c>
      <c r="F639" t="s">
        <v>2243</v>
      </c>
      <c r="G639" t="s">
        <v>2362</v>
      </c>
      <c r="H639">
        <v>37130</v>
      </c>
      <c r="I639" t="s">
        <v>1652</v>
      </c>
    </row>
    <row r="640" spans="1:9" x14ac:dyDescent="0.25">
      <c r="A640" s="62" t="str">
        <f>VLOOKUP(B640, names!A$3:B$2402, 2,)</f>
        <v>Prepared Insurance Co.</v>
      </c>
      <c r="B640" t="s">
        <v>82</v>
      </c>
      <c r="C640" s="62" t="str">
        <f t="shared" si="20"/>
        <v>1715 N Westshore Blvd Suite 930</v>
      </c>
      <c r="D640" t="s">
        <v>1653</v>
      </c>
      <c r="E640" s="62" t="str">
        <f t="shared" si="21"/>
        <v>Tampa</v>
      </c>
      <c r="F640" t="s">
        <v>2078</v>
      </c>
      <c r="G640" t="s">
        <v>2297</v>
      </c>
      <c r="H640">
        <v>33607</v>
      </c>
      <c r="I640" t="s">
        <v>1654</v>
      </c>
    </row>
    <row r="641" spans="1:9" x14ac:dyDescent="0.25">
      <c r="A641" s="62" t="e">
        <f>VLOOKUP(B641, names!A$3:B$2402, 2,)</f>
        <v>#N/A</v>
      </c>
      <c r="B641" t="s">
        <v>1655</v>
      </c>
      <c r="C641" s="62" t="str">
        <f t="shared" si="20"/>
        <v>8722 South 300 West</v>
      </c>
      <c r="D641" t="s">
        <v>1656</v>
      </c>
      <c r="E641" s="62" t="str">
        <f t="shared" si="21"/>
        <v>Sandy</v>
      </c>
      <c r="F641" t="s">
        <v>2047</v>
      </c>
      <c r="G641" t="s">
        <v>2302</v>
      </c>
      <c r="H641">
        <v>84070</v>
      </c>
      <c r="I641" t="s">
        <v>1657</v>
      </c>
    </row>
    <row r="642" spans="1:9" x14ac:dyDescent="0.25">
      <c r="A642" s="62" t="e">
        <f>VLOOKUP(B642, names!A$3:B$2402, 2,)</f>
        <v>#N/A</v>
      </c>
      <c r="B642" t="s">
        <v>1658</v>
      </c>
      <c r="C642" s="62" t="str">
        <f t="shared" si="20"/>
        <v>2600 Professionals Drive</v>
      </c>
      <c r="D642" t="s">
        <v>1659</v>
      </c>
      <c r="E642" s="62" t="str">
        <f t="shared" si="21"/>
        <v>Okemos</v>
      </c>
      <c r="F642" t="s">
        <v>2244</v>
      </c>
      <c r="G642" t="s">
        <v>2295</v>
      </c>
      <c r="H642">
        <v>48864</v>
      </c>
      <c r="I642" t="s">
        <v>1660</v>
      </c>
    </row>
    <row r="643" spans="1:9" x14ac:dyDescent="0.25">
      <c r="A643" s="62" t="e">
        <f>VLOOKUP(B643, names!A$3:B$2402, 2,)</f>
        <v>#N/A</v>
      </c>
      <c r="B643" t="s">
        <v>1661</v>
      </c>
      <c r="C643" s="62" t="str">
        <f t="shared" si="20"/>
        <v>100 Brookwood Place</v>
      </c>
      <c r="D643" t="s">
        <v>1662</v>
      </c>
      <c r="E643" s="62" t="str">
        <f t="shared" si="21"/>
        <v>Birmingham</v>
      </c>
      <c r="F643" t="s">
        <v>2145</v>
      </c>
      <c r="G643" t="s">
        <v>2417</v>
      </c>
      <c r="H643">
        <v>35209</v>
      </c>
      <c r="I643" t="s">
        <v>1660</v>
      </c>
    </row>
    <row r="644" spans="1:9" x14ac:dyDescent="0.25">
      <c r="A644" s="62" t="e">
        <f>VLOOKUP(B644, names!A$3:B$2402, 2,)</f>
        <v>#N/A</v>
      </c>
      <c r="B644" t="s">
        <v>1663</v>
      </c>
      <c r="C644" s="62" t="str">
        <f t="shared" si="20"/>
        <v>901 West Main Street</v>
      </c>
      <c r="D644" t="s">
        <v>1664</v>
      </c>
      <c r="E644" s="62" t="str">
        <f t="shared" si="21"/>
        <v>Anoka</v>
      </c>
      <c r="F644" t="s">
        <v>2245</v>
      </c>
      <c r="G644" t="s">
        <v>2353</v>
      </c>
      <c r="H644">
        <v>55303</v>
      </c>
      <c r="I644" t="s">
        <v>1665</v>
      </c>
    </row>
    <row r="645" spans="1:9" x14ac:dyDescent="0.25">
      <c r="A645" s="62" t="e">
        <f>VLOOKUP(B645, names!A$3:B$2402, 2,)</f>
        <v>#N/A</v>
      </c>
      <c r="B645" t="s">
        <v>1666</v>
      </c>
      <c r="C645" s="62" t="str">
        <f t="shared" si="20"/>
        <v>225 International Circle</v>
      </c>
      <c r="D645" t="s">
        <v>1667</v>
      </c>
      <c r="E645" s="62" t="str">
        <f t="shared" si="21"/>
        <v>Hunt Valley</v>
      </c>
      <c r="F645" t="s">
        <v>2110</v>
      </c>
      <c r="G645" t="s">
        <v>2308</v>
      </c>
      <c r="H645">
        <v>21030</v>
      </c>
      <c r="I645" t="s">
        <v>1668</v>
      </c>
    </row>
    <row r="646" spans="1:9" x14ac:dyDescent="0.25">
      <c r="A646" s="62" t="e">
        <f>VLOOKUP(B646, names!A$3:B$2402, 2,)</f>
        <v>#N/A</v>
      </c>
      <c r="B646" t="s">
        <v>1669</v>
      </c>
      <c r="C646" s="62" t="str">
        <f t="shared" si="20"/>
        <v>440 Lincoln Street</v>
      </c>
      <c r="D646" t="s">
        <v>503</v>
      </c>
      <c r="E646" s="62" t="str">
        <f t="shared" si="21"/>
        <v>Worcester</v>
      </c>
      <c r="F646" t="s">
        <v>2059</v>
      </c>
      <c r="G646" t="s">
        <v>2316</v>
      </c>
      <c r="H646" t="s">
        <v>2317</v>
      </c>
      <c r="I646" t="s">
        <v>504</v>
      </c>
    </row>
    <row r="647" spans="1:9" x14ac:dyDescent="0.25">
      <c r="A647" s="62" t="e">
        <f>VLOOKUP(B647, names!A$3:B$2402, 2,)</f>
        <v>#N/A</v>
      </c>
      <c r="B647" t="s">
        <v>1670</v>
      </c>
      <c r="C647" s="62" t="str">
        <f t="shared" si="20"/>
        <v>6300 Wilson Mills Road, E61</v>
      </c>
      <c r="D647" t="s">
        <v>1671</v>
      </c>
      <c r="E647" s="62" t="str">
        <f t="shared" si="21"/>
        <v>Cleveland</v>
      </c>
      <c r="F647" t="s">
        <v>2246</v>
      </c>
      <c r="G647" t="s">
        <v>2314</v>
      </c>
      <c r="H647" t="s">
        <v>2445</v>
      </c>
      <c r="I647" t="s">
        <v>678</v>
      </c>
    </row>
    <row r="648" spans="1:9" x14ac:dyDescent="0.25">
      <c r="A648" s="62" t="e">
        <f>VLOOKUP(B648, names!A$3:B$2402, 2,)</f>
        <v>#N/A</v>
      </c>
      <c r="B648" t="s">
        <v>1672</v>
      </c>
      <c r="C648" s="62" t="str">
        <f t="shared" si="20"/>
        <v>6300 Wilson Mills Road, W33</v>
      </c>
      <c r="D648" t="s">
        <v>1673</v>
      </c>
      <c r="E648" s="62" t="str">
        <f t="shared" si="21"/>
        <v>Cleveland</v>
      </c>
      <c r="F648" t="s">
        <v>2246</v>
      </c>
      <c r="G648" t="s">
        <v>2314</v>
      </c>
      <c r="H648" t="s">
        <v>2445</v>
      </c>
      <c r="I648" t="s">
        <v>678</v>
      </c>
    </row>
    <row r="649" spans="1:9" x14ac:dyDescent="0.25">
      <c r="A649" s="62" t="e">
        <f>VLOOKUP(B649, names!A$3:B$2402, 2,)</f>
        <v>#N/A</v>
      </c>
      <c r="B649" t="s">
        <v>1674</v>
      </c>
      <c r="C649" s="62" t="str">
        <f t="shared" si="20"/>
        <v>6300 Wilson Mills Road, W33</v>
      </c>
      <c r="D649" t="s">
        <v>1673</v>
      </c>
      <c r="E649" s="62" t="str">
        <f t="shared" si="21"/>
        <v>Cleveland</v>
      </c>
      <c r="F649" t="s">
        <v>2246</v>
      </c>
      <c r="G649" t="s">
        <v>2314</v>
      </c>
      <c r="H649" t="s">
        <v>2445</v>
      </c>
      <c r="I649" t="s">
        <v>678</v>
      </c>
    </row>
    <row r="650" spans="1:9" x14ac:dyDescent="0.25">
      <c r="A650" s="62" t="e">
        <f>VLOOKUP(B650, names!A$3:B$2402, 2,)</f>
        <v>#N/A</v>
      </c>
      <c r="B650" t="s">
        <v>1675</v>
      </c>
      <c r="C650" s="62" t="str">
        <f t="shared" si="20"/>
        <v>6300 Wilson Mills Road</v>
      </c>
      <c r="D650" t="s">
        <v>1676</v>
      </c>
      <c r="E650" s="62" t="str">
        <f t="shared" si="21"/>
        <v>Cleveland</v>
      </c>
      <c r="F650" t="s">
        <v>2246</v>
      </c>
      <c r="G650" t="s">
        <v>2314</v>
      </c>
      <c r="H650" t="s">
        <v>2445</v>
      </c>
      <c r="I650" t="s">
        <v>678</v>
      </c>
    </row>
    <row r="651" spans="1:9" x14ac:dyDescent="0.25">
      <c r="A651" s="62" t="e">
        <f>VLOOKUP(B651, names!A$3:B$2402, 2,)</f>
        <v>#N/A</v>
      </c>
      <c r="B651" t="s">
        <v>1677</v>
      </c>
      <c r="C651" s="62" t="str">
        <f t="shared" si="20"/>
        <v>6300 Wilson Mills Road</v>
      </c>
      <c r="D651" t="s">
        <v>1676</v>
      </c>
      <c r="E651" s="62" t="str">
        <f t="shared" si="21"/>
        <v>Cleveland</v>
      </c>
      <c r="F651" t="s">
        <v>2246</v>
      </c>
      <c r="G651" t="s">
        <v>2314</v>
      </c>
      <c r="H651" t="s">
        <v>2445</v>
      </c>
      <c r="I651" t="s">
        <v>678</v>
      </c>
    </row>
    <row r="652" spans="1:9" x14ac:dyDescent="0.25">
      <c r="A652" s="62" t="e">
        <f>VLOOKUP(B652, names!A$3:B$2402, 2,)</f>
        <v>#N/A</v>
      </c>
      <c r="B652" t="s">
        <v>1678</v>
      </c>
      <c r="C652" s="62" t="str">
        <f t="shared" si="20"/>
        <v>4030 Crescent Park Drive, Bldg. B</v>
      </c>
      <c r="D652" t="s">
        <v>1679</v>
      </c>
      <c r="E652" s="62" t="str">
        <f t="shared" si="21"/>
        <v>Riverview</v>
      </c>
      <c r="F652" t="s">
        <v>2247</v>
      </c>
      <c r="G652" t="s">
        <v>2297</v>
      </c>
      <c r="H652">
        <v>33569</v>
      </c>
      <c r="I652" t="s">
        <v>678</v>
      </c>
    </row>
    <row r="653" spans="1:9" x14ac:dyDescent="0.25">
      <c r="A653" s="62" t="e">
        <f>VLOOKUP(B653, names!A$3:B$2402, 2,)</f>
        <v>#N/A</v>
      </c>
      <c r="B653" t="s">
        <v>1680</v>
      </c>
      <c r="C653" s="62" t="str">
        <f t="shared" si="20"/>
        <v>4030 Crescent Park Drive, Bldg. B</v>
      </c>
      <c r="D653" t="s">
        <v>1679</v>
      </c>
      <c r="E653" s="62" t="str">
        <f t="shared" si="21"/>
        <v>Riverview</v>
      </c>
      <c r="F653" t="s">
        <v>2247</v>
      </c>
      <c r="G653" t="s">
        <v>2297</v>
      </c>
      <c r="H653">
        <v>33569</v>
      </c>
      <c r="I653" t="s">
        <v>678</v>
      </c>
    </row>
    <row r="654" spans="1:9" x14ac:dyDescent="0.25">
      <c r="A654" s="62" t="e">
        <f>VLOOKUP(B654, names!A$3:B$2402, 2,)</f>
        <v>#N/A</v>
      </c>
      <c r="B654" t="s">
        <v>1681</v>
      </c>
      <c r="C654" s="62" t="str">
        <f t="shared" si="20"/>
        <v>6300 Wilson Mills Road, E61</v>
      </c>
      <c r="D654" t="s">
        <v>1671</v>
      </c>
      <c r="E654" s="62" t="str">
        <f t="shared" si="21"/>
        <v>Cleveland</v>
      </c>
      <c r="F654" t="s">
        <v>2246</v>
      </c>
      <c r="G654" t="s">
        <v>2314</v>
      </c>
      <c r="H654" t="s">
        <v>2445</v>
      </c>
      <c r="I654" t="s">
        <v>678</v>
      </c>
    </row>
    <row r="655" spans="1:9" x14ac:dyDescent="0.25">
      <c r="A655" s="62" t="e">
        <f>VLOOKUP(B655, names!A$3:B$2402, 2,)</f>
        <v>#N/A</v>
      </c>
      <c r="B655" t="s">
        <v>407</v>
      </c>
      <c r="C655" s="62" t="str">
        <f t="shared" si="20"/>
        <v>200 Hopmeadow Street</v>
      </c>
      <c r="D655" t="s">
        <v>1231</v>
      </c>
      <c r="E655" s="62" t="str">
        <f t="shared" si="21"/>
        <v>Simsbury</v>
      </c>
      <c r="F655" t="s">
        <v>2191</v>
      </c>
      <c r="G655" t="s">
        <v>2300</v>
      </c>
      <c r="H655" t="s">
        <v>2406</v>
      </c>
      <c r="I655" t="s">
        <v>1232</v>
      </c>
    </row>
    <row r="656" spans="1:9" x14ac:dyDescent="0.25">
      <c r="A656" s="62" t="e">
        <f>VLOOKUP(B656, names!A$3:B$2402, 2,)</f>
        <v>#N/A</v>
      </c>
      <c r="B656" t="s">
        <v>1682</v>
      </c>
      <c r="C656" s="62" t="str">
        <f t="shared" si="20"/>
        <v>111 Congressional Blvd., Suite 500</v>
      </c>
      <c r="D656" t="s">
        <v>1683</v>
      </c>
      <c r="E656" s="62" t="str">
        <f t="shared" si="21"/>
        <v>Carmel</v>
      </c>
      <c r="F656" t="s">
        <v>2248</v>
      </c>
      <c r="G656" t="s">
        <v>2340</v>
      </c>
      <c r="H656">
        <v>46032</v>
      </c>
      <c r="I656" t="s">
        <v>1684</v>
      </c>
    </row>
    <row r="657" spans="1:9" x14ac:dyDescent="0.25">
      <c r="A657" s="62" t="e">
        <f>VLOOKUP(B657, names!A$3:B$2402, 2,)</f>
        <v>#N/A</v>
      </c>
      <c r="B657" t="s">
        <v>1685</v>
      </c>
      <c r="C657" s="62" t="str">
        <f t="shared" si="20"/>
        <v>475 Kilvert Street, Suite 330</v>
      </c>
      <c r="D657" t="s">
        <v>1686</v>
      </c>
      <c r="E657" s="62" t="str">
        <f t="shared" si="21"/>
        <v>Warwick</v>
      </c>
      <c r="F657" t="s">
        <v>2249</v>
      </c>
      <c r="G657" t="s">
        <v>2303</v>
      </c>
      <c r="H657">
        <v>2886</v>
      </c>
      <c r="I657" t="s">
        <v>1687</v>
      </c>
    </row>
    <row r="658" spans="1:9" x14ac:dyDescent="0.25">
      <c r="A658" s="62" t="e">
        <f>VLOOKUP(B658, names!A$3:B$2402, 2,)</f>
        <v>#N/A</v>
      </c>
      <c r="B658" t="s">
        <v>1688</v>
      </c>
      <c r="C658" s="62" t="str">
        <f t="shared" si="20"/>
        <v>One Park Avenue</v>
      </c>
      <c r="D658" t="s">
        <v>1689</v>
      </c>
      <c r="E658" s="62" t="str">
        <f t="shared" si="21"/>
        <v>New York</v>
      </c>
      <c r="F658" t="s">
        <v>2037</v>
      </c>
      <c r="G658" t="s">
        <v>2291</v>
      </c>
      <c r="H658" t="s">
        <v>2446</v>
      </c>
      <c r="I658" t="s">
        <v>1690</v>
      </c>
    </row>
    <row r="659" spans="1:9" x14ac:dyDescent="0.25">
      <c r="A659" s="62" t="e">
        <f>VLOOKUP(B659, names!A$3:B$2402, 2,)</f>
        <v>#N/A</v>
      </c>
      <c r="B659" t="s">
        <v>1691</v>
      </c>
      <c r="C659" s="62" t="str">
        <f t="shared" si="20"/>
        <v>44 South Broadway</v>
      </c>
      <c r="D659" t="s">
        <v>1692</v>
      </c>
      <c r="E659" s="62" t="str">
        <f t="shared" si="21"/>
        <v>White Plains</v>
      </c>
      <c r="F659" t="s">
        <v>2250</v>
      </c>
      <c r="G659" t="s">
        <v>2291</v>
      </c>
      <c r="H659" t="s">
        <v>2447</v>
      </c>
      <c r="I659" t="s">
        <v>1693</v>
      </c>
    </row>
    <row r="660" spans="1:9" x14ac:dyDescent="0.25">
      <c r="A660" s="62" t="str">
        <f>VLOOKUP(B660, names!A$3:B$2402, 2,)</f>
        <v>QBE Insurance Corp.</v>
      </c>
      <c r="B660" t="s">
        <v>126</v>
      </c>
      <c r="C660" s="62" t="str">
        <f t="shared" si="20"/>
        <v>One General Drive</v>
      </c>
      <c r="D660" t="s">
        <v>1148</v>
      </c>
      <c r="E660" s="62" t="str">
        <f t="shared" si="21"/>
        <v>Sun Prairie</v>
      </c>
      <c r="F660" t="s">
        <v>2181</v>
      </c>
      <c r="G660" t="s">
        <v>2366</v>
      </c>
      <c r="H660">
        <v>53596</v>
      </c>
      <c r="I660" t="s">
        <v>1646</v>
      </c>
    </row>
    <row r="661" spans="1:9" x14ac:dyDescent="0.25">
      <c r="A661" s="62" t="e">
        <f>VLOOKUP(B661, names!A$3:B$2402, 2,)</f>
        <v>#N/A</v>
      </c>
      <c r="B661" t="s">
        <v>1694</v>
      </c>
      <c r="C661" s="62" t="str">
        <f t="shared" si="20"/>
        <v>One General Drive</v>
      </c>
      <c r="D661" t="s">
        <v>1148</v>
      </c>
      <c r="E661" s="62" t="str">
        <f t="shared" si="21"/>
        <v>Sun Prairie</v>
      </c>
      <c r="F661" t="s">
        <v>2181</v>
      </c>
      <c r="G661" t="s">
        <v>2366</v>
      </c>
      <c r="H661">
        <v>53596</v>
      </c>
      <c r="I661" t="s">
        <v>1646</v>
      </c>
    </row>
    <row r="662" spans="1:9" x14ac:dyDescent="0.25">
      <c r="A662" s="62" t="e">
        <f>VLOOKUP(B662, names!A$3:B$2402, 2,)</f>
        <v>#N/A</v>
      </c>
      <c r="B662" t="s">
        <v>1695</v>
      </c>
      <c r="C662" s="62" t="str">
        <f t="shared" si="20"/>
        <v>40 Fulton Street, Suite 1200</v>
      </c>
      <c r="D662" t="s">
        <v>1696</v>
      </c>
      <c r="E662" s="62" t="str">
        <f t="shared" si="21"/>
        <v>New York</v>
      </c>
      <c r="F662" t="s">
        <v>2037</v>
      </c>
      <c r="G662" t="s">
        <v>2291</v>
      </c>
      <c r="H662" t="s">
        <v>2448</v>
      </c>
      <c r="I662" t="s">
        <v>1697</v>
      </c>
    </row>
    <row r="663" spans="1:9" x14ac:dyDescent="0.25">
      <c r="A663" s="62" t="e">
        <f>VLOOKUP(B663, names!A$3:B$2402, 2,)</f>
        <v>#N/A</v>
      </c>
      <c r="B663" t="s">
        <v>1698</v>
      </c>
      <c r="C663" s="62" t="str">
        <f t="shared" si="20"/>
        <v>177 Broad Street, Ninth Floor</v>
      </c>
      <c r="D663" t="s">
        <v>1699</v>
      </c>
      <c r="E663" s="62" t="str">
        <f t="shared" si="21"/>
        <v>Stamford</v>
      </c>
      <c r="F663" t="s">
        <v>2121</v>
      </c>
      <c r="G663" t="s">
        <v>2300</v>
      </c>
      <c r="H663">
        <v>6901</v>
      </c>
      <c r="I663" t="s">
        <v>1700</v>
      </c>
    </row>
    <row r="664" spans="1:9" x14ac:dyDescent="0.25">
      <c r="A664" s="62" t="e">
        <f>VLOOKUP(B664, names!A$3:B$2402, 2,)</f>
        <v>#N/A</v>
      </c>
      <c r="B664" t="s">
        <v>1701</v>
      </c>
      <c r="C664" s="62" t="str">
        <f t="shared" si="20"/>
        <v>1601 Market Street</v>
      </c>
      <c r="D664" t="s">
        <v>1702</v>
      </c>
      <c r="E664" s="62" t="str">
        <f t="shared" si="21"/>
        <v>Philadelphia</v>
      </c>
      <c r="F664" t="s">
        <v>2043</v>
      </c>
      <c r="G664" t="s">
        <v>2298</v>
      </c>
      <c r="H664">
        <v>19103</v>
      </c>
      <c r="I664" t="s">
        <v>1703</v>
      </c>
    </row>
    <row r="665" spans="1:9" x14ac:dyDescent="0.25">
      <c r="A665" s="62" t="e">
        <f>VLOOKUP(B665, names!A$3:B$2402, 2,)</f>
        <v>#N/A</v>
      </c>
      <c r="B665" t="s">
        <v>1704</v>
      </c>
      <c r="C665" s="62" t="str">
        <f t="shared" si="20"/>
        <v>1601 Market Street</v>
      </c>
      <c r="D665" t="s">
        <v>1702</v>
      </c>
      <c r="E665" s="62" t="str">
        <f t="shared" si="21"/>
        <v>Philadelphia</v>
      </c>
      <c r="F665" t="s">
        <v>2043</v>
      </c>
      <c r="G665" t="s">
        <v>2298</v>
      </c>
      <c r="H665">
        <v>19103</v>
      </c>
      <c r="I665" t="s">
        <v>1703</v>
      </c>
    </row>
    <row r="666" spans="1:9" x14ac:dyDescent="0.25">
      <c r="A666" s="62" t="e">
        <f>VLOOKUP(B666, names!A$3:B$2402, 2,)</f>
        <v>#N/A</v>
      </c>
      <c r="B666" t="s">
        <v>1705</v>
      </c>
      <c r="C666" s="62" t="str">
        <f t="shared" si="20"/>
        <v>One General Drive</v>
      </c>
      <c r="D666" t="s">
        <v>1148</v>
      </c>
      <c r="E666" s="62" t="str">
        <f t="shared" si="21"/>
        <v>Sun Prairie</v>
      </c>
      <c r="F666" t="s">
        <v>2181</v>
      </c>
      <c r="G666" t="s">
        <v>2366</v>
      </c>
      <c r="H666">
        <v>53596</v>
      </c>
      <c r="I666" t="s">
        <v>1149</v>
      </c>
    </row>
    <row r="667" spans="1:9" x14ac:dyDescent="0.25">
      <c r="A667" s="62" t="e">
        <f>VLOOKUP(B667, names!A$3:B$2402, 2,)</f>
        <v>#N/A</v>
      </c>
      <c r="B667" t="s">
        <v>1706</v>
      </c>
      <c r="C667" s="62" t="str">
        <f t="shared" si="20"/>
        <v>140 Broadway, Suite 4200</v>
      </c>
      <c r="D667" t="s">
        <v>1707</v>
      </c>
      <c r="E667" s="62" t="str">
        <f t="shared" si="21"/>
        <v>New York</v>
      </c>
      <c r="F667" t="s">
        <v>2037</v>
      </c>
      <c r="G667" t="s">
        <v>2291</v>
      </c>
      <c r="H667">
        <v>10005</v>
      </c>
      <c r="I667" t="s">
        <v>1708</v>
      </c>
    </row>
    <row r="668" spans="1:9" x14ac:dyDescent="0.25">
      <c r="A668" s="62" t="e">
        <f>VLOOKUP(B668, names!A$3:B$2402, 2,)</f>
        <v>#N/A</v>
      </c>
      <c r="B668" t="s">
        <v>1709</v>
      </c>
      <c r="C668" s="62" t="str">
        <f t="shared" si="20"/>
        <v>P.O. Box 20036</v>
      </c>
      <c r="D668" t="s">
        <v>1710</v>
      </c>
      <c r="E668" s="62" t="str">
        <f t="shared" si="21"/>
        <v>Encino</v>
      </c>
      <c r="F668" t="s">
        <v>2251</v>
      </c>
      <c r="G668" t="s">
        <v>2324</v>
      </c>
      <c r="H668" t="s">
        <v>2449</v>
      </c>
      <c r="I668" t="s">
        <v>1711</v>
      </c>
    </row>
    <row r="669" spans="1:9" x14ac:dyDescent="0.25">
      <c r="A669" s="62" t="e">
        <f>VLOOKUP(B669, names!A$3:B$2402, 2,)</f>
        <v>#N/A</v>
      </c>
      <c r="B669" t="s">
        <v>1712</v>
      </c>
      <c r="C669" s="62" t="str">
        <f t="shared" si="20"/>
        <v>101 N. Cherry Street, Suite 101</v>
      </c>
      <c r="D669" t="s">
        <v>1713</v>
      </c>
      <c r="E669" s="62" t="str">
        <f t="shared" si="21"/>
        <v>Winston-Salem</v>
      </c>
      <c r="F669" t="s">
        <v>2158</v>
      </c>
      <c r="G669" t="s">
        <v>2309</v>
      </c>
      <c r="H669">
        <v>27101</v>
      </c>
      <c r="I669" t="s">
        <v>1714</v>
      </c>
    </row>
    <row r="670" spans="1:9" x14ac:dyDescent="0.25">
      <c r="A670" s="62" t="e">
        <f>VLOOKUP(B670, names!A$3:B$2402, 2,)</f>
        <v>#N/A</v>
      </c>
      <c r="B670" t="s">
        <v>1715</v>
      </c>
      <c r="C670" s="62" t="str">
        <f t="shared" si="20"/>
        <v>101 N. Cherry Street, Suite 101</v>
      </c>
      <c r="D670" t="s">
        <v>1713</v>
      </c>
      <c r="E670" s="62" t="str">
        <f t="shared" si="21"/>
        <v>Winston-Salem</v>
      </c>
      <c r="F670" t="s">
        <v>2158</v>
      </c>
      <c r="G670" t="s">
        <v>2309</v>
      </c>
      <c r="H670">
        <v>27101</v>
      </c>
      <c r="I670" t="s">
        <v>1714</v>
      </c>
    </row>
    <row r="671" spans="1:9" x14ac:dyDescent="0.25">
      <c r="A671" s="62" t="e">
        <f>VLOOKUP(B671, names!A$3:B$2402, 2,)</f>
        <v>#N/A</v>
      </c>
      <c r="B671" t="s">
        <v>1716</v>
      </c>
      <c r="C671" s="62" t="str">
        <f t="shared" si="20"/>
        <v>101 N. Cherry Street, Suite 101</v>
      </c>
      <c r="D671" t="s">
        <v>1713</v>
      </c>
      <c r="E671" s="62" t="str">
        <f t="shared" si="21"/>
        <v>Winston-Salem</v>
      </c>
      <c r="F671" t="s">
        <v>2158</v>
      </c>
      <c r="G671" t="s">
        <v>2309</v>
      </c>
      <c r="H671">
        <v>27101</v>
      </c>
      <c r="I671" t="s">
        <v>1714</v>
      </c>
    </row>
    <row r="672" spans="1:9" x14ac:dyDescent="0.25">
      <c r="A672" s="62" t="str">
        <f>VLOOKUP(B672, names!A$3:B$2402, 2,)</f>
        <v>Response Insurance Co.</v>
      </c>
      <c r="B672" t="s">
        <v>112</v>
      </c>
      <c r="C672" s="62" t="str">
        <f t="shared" si="20"/>
        <v>50 Glenmaura National Blvd.,  Ste. 201</v>
      </c>
      <c r="D672" t="s">
        <v>515</v>
      </c>
      <c r="E672" s="62" t="str">
        <f t="shared" si="21"/>
        <v>Moosic</v>
      </c>
      <c r="F672" t="s">
        <v>2061</v>
      </c>
      <c r="G672" t="s">
        <v>2298</v>
      </c>
      <c r="H672">
        <v>18507</v>
      </c>
      <c r="I672" t="s">
        <v>1417</v>
      </c>
    </row>
    <row r="673" spans="1:9" x14ac:dyDescent="0.25">
      <c r="A673" s="62" t="e">
        <f>VLOOKUP(B673, names!A$3:B$2402, 2,)</f>
        <v>#N/A</v>
      </c>
      <c r="B673" t="s">
        <v>1717</v>
      </c>
      <c r="C673" s="62" t="str">
        <f t="shared" si="20"/>
        <v>50 Glenmaura National Blvd.,  Ste. 201</v>
      </c>
      <c r="D673" t="s">
        <v>515</v>
      </c>
      <c r="E673" s="62" t="str">
        <f t="shared" si="21"/>
        <v>Moosic</v>
      </c>
      <c r="F673" t="s">
        <v>2061</v>
      </c>
      <c r="G673" t="s">
        <v>2298</v>
      </c>
      <c r="H673">
        <v>18507</v>
      </c>
      <c r="I673" t="s">
        <v>1417</v>
      </c>
    </row>
    <row r="674" spans="1:9" x14ac:dyDescent="0.25">
      <c r="A674" s="62" t="e">
        <f>VLOOKUP(B674, names!A$3:B$2402, 2,)</f>
        <v>#N/A</v>
      </c>
      <c r="B674" t="s">
        <v>1718</v>
      </c>
      <c r="C674" s="62" t="str">
        <f t="shared" si="20"/>
        <v>50 Glenmaura National Blvd.,  Ste. 201</v>
      </c>
      <c r="D674" t="s">
        <v>515</v>
      </c>
      <c r="E674" s="62" t="str">
        <f t="shared" si="21"/>
        <v>Moosic</v>
      </c>
      <c r="F674" t="s">
        <v>2061</v>
      </c>
      <c r="G674" t="s">
        <v>2298</v>
      </c>
      <c r="H674">
        <v>18507</v>
      </c>
      <c r="I674" t="s">
        <v>1417</v>
      </c>
    </row>
    <row r="675" spans="1:9" x14ac:dyDescent="0.25">
      <c r="A675" s="62" t="e">
        <f>VLOOKUP(B675, names!A$3:B$2402, 2,)</f>
        <v>#N/A</v>
      </c>
      <c r="B675" t="s">
        <v>1719</v>
      </c>
      <c r="C675" s="62" t="str">
        <f t="shared" si="20"/>
        <v>8151 Peters Road #1000</v>
      </c>
      <c r="D675" t="s">
        <v>1720</v>
      </c>
      <c r="E675" s="62" t="str">
        <f t="shared" si="21"/>
        <v>Plantation</v>
      </c>
      <c r="F675" t="s">
        <v>2192</v>
      </c>
      <c r="G675" t="s">
        <v>2297</v>
      </c>
      <c r="H675">
        <v>33324</v>
      </c>
      <c r="I675" t="s">
        <v>1721</v>
      </c>
    </row>
    <row r="676" spans="1:9" x14ac:dyDescent="0.25">
      <c r="A676" s="62" t="e">
        <f>VLOOKUP(B676, names!A$3:B$2402, 2,)</f>
        <v>#N/A</v>
      </c>
      <c r="B676" t="s">
        <v>1722</v>
      </c>
      <c r="C676" s="62" t="str">
        <f t="shared" si="20"/>
        <v>2310 Commerce Point Drive</v>
      </c>
      <c r="D676" t="s">
        <v>795</v>
      </c>
      <c r="E676" s="62" t="str">
        <f t="shared" si="21"/>
        <v>Lakeland</v>
      </c>
      <c r="F676" t="s">
        <v>2124</v>
      </c>
      <c r="G676" t="s">
        <v>2297</v>
      </c>
      <c r="H676">
        <v>33801</v>
      </c>
      <c r="I676" t="s">
        <v>1723</v>
      </c>
    </row>
    <row r="677" spans="1:9" x14ac:dyDescent="0.25">
      <c r="A677" s="62" t="e">
        <f>VLOOKUP(B677, names!A$3:B$2402, 2,)</f>
        <v>#N/A</v>
      </c>
      <c r="B677" t="s">
        <v>1724</v>
      </c>
      <c r="C677" s="62" t="str">
        <f t="shared" si="20"/>
        <v>475 Steamboat Road</v>
      </c>
      <c r="D677" t="s">
        <v>764</v>
      </c>
      <c r="E677" s="62" t="str">
        <f t="shared" si="21"/>
        <v>Greenwich</v>
      </c>
      <c r="F677" t="s">
        <v>2118</v>
      </c>
      <c r="G677" t="s">
        <v>2300</v>
      </c>
      <c r="H677">
        <v>6830</v>
      </c>
      <c r="I677" t="s">
        <v>1725</v>
      </c>
    </row>
    <row r="678" spans="1:9" x14ac:dyDescent="0.25">
      <c r="A678" s="62" t="e">
        <f>VLOOKUP(B678, names!A$3:B$2402, 2,)</f>
        <v>#N/A</v>
      </c>
      <c r="B678" t="s">
        <v>1726</v>
      </c>
      <c r="C678" s="62" t="str">
        <f t="shared" si="20"/>
        <v>9025 N. Lindbergh Drive</v>
      </c>
      <c r="D678" t="s">
        <v>923</v>
      </c>
      <c r="E678" s="62" t="str">
        <f t="shared" si="21"/>
        <v>Peoria</v>
      </c>
      <c r="F678" t="s">
        <v>2144</v>
      </c>
      <c r="G678" t="s">
        <v>2306</v>
      </c>
      <c r="H678">
        <v>61615</v>
      </c>
      <c r="I678" t="s">
        <v>1727</v>
      </c>
    </row>
    <row r="679" spans="1:9" x14ac:dyDescent="0.25">
      <c r="A679" s="62" t="e">
        <f>VLOOKUP(B679, names!A$3:B$2402, 2,)</f>
        <v>#N/A</v>
      </c>
      <c r="B679" t="s">
        <v>1728</v>
      </c>
      <c r="C679" s="62" t="str">
        <f t="shared" si="20"/>
        <v>9025 N. Lindbergh Drive</v>
      </c>
      <c r="D679" t="s">
        <v>923</v>
      </c>
      <c r="E679" s="62" t="str">
        <f t="shared" si="21"/>
        <v>Peoria</v>
      </c>
      <c r="F679" t="s">
        <v>2144</v>
      </c>
      <c r="G679" t="s">
        <v>2306</v>
      </c>
      <c r="H679">
        <v>61615</v>
      </c>
      <c r="I679" t="s">
        <v>1727</v>
      </c>
    </row>
    <row r="680" spans="1:9" x14ac:dyDescent="0.25">
      <c r="A680" s="62" t="e">
        <f>VLOOKUP(B680, names!A$3:B$2402, 2,)</f>
        <v>#N/A</v>
      </c>
      <c r="B680" t="s">
        <v>1729</v>
      </c>
      <c r="C680" s="62" t="str">
        <f t="shared" si="20"/>
        <v>4107 N Himes Ave 2Nd Floor</v>
      </c>
      <c r="D680" t="s">
        <v>1730</v>
      </c>
      <c r="E680" s="62" t="str">
        <f t="shared" si="21"/>
        <v>Tampa</v>
      </c>
      <c r="F680" t="s">
        <v>2078</v>
      </c>
      <c r="G680" t="s">
        <v>2297</v>
      </c>
      <c r="H680">
        <v>33607</v>
      </c>
      <c r="I680" t="s">
        <v>1731</v>
      </c>
    </row>
    <row r="681" spans="1:9" x14ac:dyDescent="0.25">
      <c r="A681" s="62" t="e">
        <f>VLOOKUP(B681, names!A$3:B$2402, 2,)</f>
        <v>#N/A</v>
      </c>
      <c r="B681" t="s">
        <v>1732</v>
      </c>
      <c r="C681" s="62" t="str">
        <f t="shared" si="20"/>
        <v>654 Main Street</v>
      </c>
      <c r="D681" t="s">
        <v>1733</v>
      </c>
      <c r="E681" s="62" t="str">
        <f t="shared" si="21"/>
        <v>Rockwood</v>
      </c>
      <c r="F681" t="s">
        <v>2252</v>
      </c>
      <c r="G681" t="s">
        <v>2298</v>
      </c>
      <c r="H681">
        <v>15557</v>
      </c>
      <c r="I681" t="s">
        <v>1734</v>
      </c>
    </row>
    <row r="682" spans="1:9" x14ac:dyDescent="0.25">
      <c r="A682" s="62" t="e">
        <f>VLOOKUP(B682, names!A$3:B$2402, 2,)</f>
        <v>#N/A</v>
      </c>
      <c r="B682" t="s">
        <v>1735</v>
      </c>
      <c r="C682" s="62" t="str">
        <f t="shared" si="20"/>
        <v>945 E. Paces Ferry Rd, Suite 1800</v>
      </c>
      <c r="D682" t="s">
        <v>1736</v>
      </c>
      <c r="E682" s="62" t="str">
        <f t="shared" si="21"/>
        <v>Atlanta</v>
      </c>
      <c r="F682" t="s">
        <v>2039</v>
      </c>
      <c r="G682" t="s">
        <v>2294</v>
      </c>
      <c r="H682" t="s">
        <v>2450</v>
      </c>
      <c r="I682" t="s">
        <v>1737</v>
      </c>
    </row>
    <row r="683" spans="1:9" x14ac:dyDescent="0.25">
      <c r="A683" s="62" t="e">
        <f>VLOOKUP(B683, names!A$3:B$2402, 2,)</f>
        <v>#N/A</v>
      </c>
      <c r="B683" t="s">
        <v>1738</v>
      </c>
      <c r="C683" s="62" t="str">
        <f t="shared" si="20"/>
        <v>3501 Thurston Avenue</v>
      </c>
      <c r="D683" t="s">
        <v>1739</v>
      </c>
      <c r="E683" s="62" t="str">
        <f t="shared" si="21"/>
        <v>Anoka</v>
      </c>
      <c r="F683" t="s">
        <v>2245</v>
      </c>
      <c r="G683" t="s">
        <v>2353</v>
      </c>
      <c r="H683">
        <v>55303</v>
      </c>
      <c r="I683" t="s">
        <v>1740</v>
      </c>
    </row>
    <row r="684" spans="1:9" x14ac:dyDescent="0.25">
      <c r="A684" s="62" t="str">
        <f>VLOOKUP(B684, names!A$3:B$2402, 2,)</f>
        <v>Safe Harbor Insurance Co.</v>
      </c>
      <c r="B684" t="s">
        <v>57</v>
      </c>
      <c r="C684" s="62" t="str">
        <f t="shared" si="20"/>
        <v>2549 Barrington Circle</v>
      </c>
      <c r="D684" t="s">
        <v>1557</v>
      </c>
      <c r="E684" s="62" t="str">
        <f t="shared" si="21"/>
        <v>Tallahassee</v>
      </c>
      <c r="F684" t="s">
        <v>2131</v>
      </c>
      <c r="G684" t="s">
        <v>2297</v>
      </c>
      <c r="H684">
        <v>32308</v>
      </c>
      <c r="I684" t="s">
        <v>1558</v>
      </c>
    </row>
    <row r="685" spans="1:9" x14ac:dyDescent="0.25">
      <c r="A685" s="62" t="e">
        <f>VLOOKUP(B685, names!A$3:B$2402, 2,)</f>
        <v>#N/A</v>
      </c>
      <c r="B685" t="s">
        <v>1741</v>
      </c>
      <c r="C685" s="62" t="str">
        <f t="shared" si="20"/>
        <v>175 Berkeley Street</v>
      </c>
      <c r="D685" t="s">
        <v>568</v>
      </c>
      <c r="E685" s="62" t="str">
        <f t="shared" si="21"/>
        <v>Boston</v>
      </c>
      <c r="F685" t="s">
        <v>2074</v>
      </c>
      <c r="G685" t="s">
        <v>2316</v>
      </c>
      <c r="H685">
        <v>2116</v>
      </c>
      <c r="I685" t="s">
        <v>558</v>
      </c>
    </row>
    <row r="686" spans="1:9" x14ac:dyDescent="0.25">
      <c r="A686" s="62" t="e">
        <f>VLOOKUP(B686, names!A$3:B$2402, 2,)</f>
        <v>#N/A</v>
      </c>
      <c r="B686" t="s">
        <v>1742</v>
      </c>
      <c r="C686" s="62" t="str">
        <f t="shared" si="20"/>
        <v>175 Berkeley Street</v>
      </c>
      <c r="D686" t="s">
        <v>568</v>
      </c>
      <c r="E686" s="62" t="str">
        <f t="shared" si="21"/>
        <v>Boston</v>
      </c>
      <c r="F686" t="s">
        <v>2074</v>
      </c>
      <c r="G686" t="s">
        <v>2316</v>
      </c>
      <c r="H686">
        <v>2116</v>
      </c>
      <c r="I686" t="s">
        <v>558</v>
      </c>
    </row>
    <row r="687" spans="1:9" x14ac:dyDescent="0.25">
      <c r="A687" s="62" t="e">
        <f>VLOOKUP(B687, names!A$3:B$2402, 2,)</f>
        <v>#N/A</v>
      </c>
      <c r="B687" t="s">
        <v>1743</v>
      </c>
      <c r="C687" s="62" t="str">
        <f t="shared" si="20"/>
        <v>175 Berkeley Street</v>
      </c>
      <c r="D687" t="s">
        <v>568</v>
      </c>
      <c r="E687" s="62" t="str">
        <f t="shared" si="21"/>
        <v>Boston</v>
      </c>
      <c r="F687" t="s">
        <v>2074</v>
      </c>
      <c r="G687" t="s">
        <v>2316</v>
      </c>
      <c r="H687">
        <v>2116</v>
      </c>
      <c r="I687" t="s">
        <v>558</v>
      </c>
    </row>
    <row r="688" spans="1:9" x14ac:dyDescent="0.25">
      <c r="A688" s="62" t="str">
        <f>VLOOKUP(B688, names!A$3:B$2402, 2,)</f>
        <v>Safepoint Insurance Co.</v>
      </c>
      <c r="B688" t="s">
        <v>71</v>
      </c>
      <c r="C688" s="62" t="str">
        <f t="shared" si="20"/>
        <v>12640 Telecom Dr</v>
      </c>
      <c r="D688" t="s">
        <v>1744</v>
      </c>
      <c r="E688" s="62" t="str">
        <f t="shared" si="21"/>
        <v>Temple Terrace</v>
      </c>
      <c r="F688" t="s">
        <v>2253</v>
      </c>
      <c r="G688" t="s">
        <v>2297</v>
      </c>
      <c r="H688">
        <v>33637</v>
      </c>
      <c r="I688" t="s">
        <v>1745</v>
      </c>
    </row>
    <row r="689" spans="1:9" x14ac:dyDescent="0.25">
      <c r="A689" s="62" t="e">
        <f>VLOOKUP(B689, names!A$3:B$2402, 2,)</f>
        <v>#N/A</v>
      </c>
      <c r="B689" t="s">
        <v>1746</v>
      </c>
      <c r="C689" s="62" t="str">
        <f t="shared" si="20"/>
        <v>1832 Schuetz Road</v>
      </c>
      <c r="D689" t="s">
        <v>1747</v>
      </c>
      <c r="E689" s="62" t="str">
        <f t="shared" si="21"/>
        <v>St. Louis</v>
      </c>
      <c r="F689" t="s">
        <v>2115</v>
      </c>
      <c r="G689" t="s">
        <v>2331</v>
      </c>
      <c r="H689" t="s">
        <v>2451</v>
      </c>
      <c r="I689" t="s">
        <v>1748</v>
      </c>
    </row>
    <row r="690" spans="1:9" x14ac:dyDescent="0.25">
      <c r="A690" s="62" t="e">
        <f>VLOOKUP(B690, names!A$3:B$2402, 2,)</f>
        <v>#N/A</v>
      </c>
      <c r="B690" t="s">
        <v>1749</v>
      </c>
      <c r="C690" s="62" t="str">
        <f t="shared" si="20"/>
        <v>1832 Schuetz Road</v>
      </c>
      <c r="D690" t="s">
        <v>1747</v>
      </c>
      <c r="E690" s="62" t="str">
        <f t="shared" si="21"/>
        <v>St. Louis</v>
      </c>
      <c r="F690" t="s">
        <v>2115</v>
      </c>
      <c r="G690" t="s">
        <v>2331</v>
      </c>
      <c r="H690" t="s">
        <v>2451</v>
      </c>
      <c r="I690" t="s">
        <v>1748</v>
      </c>
    </row>
    <row r="691" spans="1:9" x14ac:dyDescent="0.25">
      <c r="A691" s="62" t="e">
        <f>VLOOKUP(B691, names!A$3:B$2402, 2,)</f>
        <v>#N/A</v>
      </c>
      <c r="B691" t="s">
        <v>1750</v>
      </c>
      <c r="C691" s="62" t="str">
        <f t="shared" si="20"/>
        <v>790 Pasquinelli Drive</v>
      </c>
      <c r="D691" t="s">
        <v>1751</v>
      </c>
      <c r="E691" s="62" t="str">
        <f t="shared" si="21"/>
        <v>Westmont</v>
      </c>
      <c r="F691" t="s">
        <v>2254</v>
      </c>
      <c r="G691" t="s">
        <v>2306</v>
      </c>
      <c r="H691" t="s">
        <v>2452</v>
      </c>
      <c r="I691" t="s">
        <v>1752</v>
      </c>
    </row>
    <row r="692" spans="1:9" x14ac:dyDescent="0.25">
      <c r="A692" s="62" t="e">
        <f>VLOOKUP(B692, names!A$3:B$2402, 2,)</f>
        <v>#N/A</v>
      </c>
      <c r="B692" t="s">
        <v>1753</v>
      </c>
      <c r="C692" s="62" t="str">
        <f t="shared" si="20"/>
        <v>105 Challenger Road, 5Th Floor</v>
      </c>
      <c r="D692" t="s">
        <v>1754</v>
      </c>
      <c r="E692" s="62" t="str">
        <f t="shared" si="21"/>
        <v>Ridgefield Park</v>
      </c>
      <c r="F692" t="s">
        <v>2255</v>
      </c>
      <c r="G692" t="s">
        <v>2312</v>
      </c>
      <c r="H692">
        <v>7660</v>
      </c>
      <c r="I692" t="s">
        <v>1755</v>
      </c>
    </row>
    <row r="693" spans="1:9" x14ac:dyDescent="0.25">
      <c r="A693" s="62" t="str">
        <f>VLOOKUP(B693, names!A$3:B$2402, 2,)</f>
        <v>Sawgrass Mutual Insurance Co.</v>
      </c>
      <c r="B693" t="s">
        <v>85</v>
      </c>
      <c r="C693" s="62" t="str">
        <f t="shared" si="20"/>
        <v>1000 Sawgrass Corporate Pkwy, Suite 100</v>
      </c>
      <c r="D693" t="s">
        <v>1756</v>
      </c>
      <c r="E693" s="62" t="str">
        <f t="shared" si="21"/>
        <v>Sunrise</v>
      </c>
      <c r="F693" t="s">
        <v>2068</v>
      </c>
      <c r="G693" t="s">
        <v>2297</v>
      </c>
      <c r="H693">
        <v>33323</v>
      </c>
      <c r="I693" t="s">
        <v>1757</v>
      </c>
    </row>
    <row r="694" spans="1:9" x14ac:dyDescent="0.25">
      <c r="A694" s="62">
        <f>VLOOKUP(B694, names!A$3:B$2402, 2,)</f>
        <v>0</v>
      </c>
      <c r="B694" t="s">
        <v>1758</v>
      </c>
      <c r="C694" s="62" t="str">
        <f t="shared" si="20"/>
        <v>One West Nationwide Blvd., 3-04-101</v>
      </c>
      <c r="D694" t="s">
        <v>493</v>
      </c>
      <c r="E694" s="62" t="str">
        <f t="shared" si="21"/>
        <v>Columbus</v>
      </c>
      <c r="F694" t="s">
        <v>2058</v>
      </c>
      <c r="G694" t="s">
        <v>2314</v>
      </c>
      <c r="H694" t="s">
        <v>2315</v>
      </c>
      <c r="I694" t="s">
        <v>494</v>
      </c>
    </row>
    <row r="695" spans="1:9" x14ac:dyDescent="0.25">
      <c r="A695" s="62" t="e">
        <f>VLOOKUP(B695, names!A$3:B$2402, 2,)</f>
        <v>#N/A</v>
      </c>
      <c r="B695" t="s">
        <v>1759</v>
      </c>
      <c r="C695" s="62" t="str">
        <f t="shared" si="20"/>
        <v>1501 4Th Avenue Suite 2700</v>
      </c>
      <c r="D695" t="s">
        <v>1760</v>
      </c>
      <c r="E695" s="62" t="str">
        <f t="shared" si="21"/>
        <v>Seattle</v>
      </c>
      <c r="F695" t="s">
        <v>2071</v>
      </c>
      <c r="G695" t="s">
        <v>2325</v>
      </c>
      <c r="H695">
        <v>98101</v>
      </c>
      <c r="I695" t="s">
        <v>1761</v>
      </c>
    </row>
    <row r="696" spans="1:9" x14ac:dyDescent="0.25">
      <c r="A696" s="62" t="e">
        <f>VLOOKUP(B696, names!A$3:B$2402, 2,)</f>
        <v>#N/A</v>
      </c>
      <c r="B696" t="s">
        <v>1762</v>
      </c>
      <c r="C696" s="62" t="str">
        <f t="shared" si="20"/>
        <v>1000 Aviara Parkway, Ste 300</v>
      </c>
      <c r="D696" t="s">
        <v>1763</v>
      </c>
      <c r="E696" s="62" t="str">
        <f t="shared" si="21"/>
        <v>Carlsbad</v>
      </c>
      <c r="F696" t="s">
        <v>2256</v>
      </c>
      <c r="G696" t="s">
        <v>2324</v>
      </c>
      <c r="H696">
        <v>92011</v>
      </c>
      <c r="I696" t="s">
        <v>1764</v>
      </c>
    </row>
    <row r="697" spans="1:9" x14ac:dyDescent="0.25">
      <c r="A697" s="62" t="e">
        <f>VLOOKUP(B697, names!A$3:B$2402, 2,)</f>
        <v>#N/A</v>
      </c>
      <c r="B697" t="s">
        <v>1765</v>
      </c>
      <c r="C697" s="62" t="str">
        <f t="shared" si="20"/>
        <v>880 South Pickett Street</v>
      </c>
      <c r="D697" t="s">
        <v>1766</v>
      </c>
      <c r="E697" s="62" t="str">
        <f t="shared" si="21"/>
        <v>Alexandria</v>
      </c>
      <c r="F697" t="s">
        <v>2257</v>
      </c>
      <c r="G697" t="s">
        <v>2352</v>
      </c>
      <c r="H697" t="s">
        <v>2453</v>
      </c>
      <c r="I697" t="s">
        <v>1767</v>
      </c>
    </row>
    <row r="698" spans="1:9" x14ac:dyDescent="0.25">
      <c r="A698" s="62" t="e">
        <f>VLOOKUP(B698, names!A$3:B$2402, 2,)</f>
        <v>#N/A</v>
      </c>
      <c r="B698" t="s">
        <v>1768</v>
      </c>
      <c r="C698" s="62" t="str">
        <f t="shared" si="20"/>
        <v>2960 Riverside Drive</v>
      </c>
      <c r="D698" t="s">
        <v>1769</v>
      </c>
      <c r="E698" s="62" t="str">
        <f t="shared" si="21"/>
        <v>Macon</v>
      </c>
      <c r="F698" t="s">
        <v>2258</v>
      </c>
      <c r="G698" t="s">
        <v>2294</v>
      </c>
      <c r="H698">
        <v>31204</v>
      </c>
      <c r="I698" t="s">
        <v>1770</v>
      </c>
    </row>
    <row r="699" spans="1:9" x14ac:dyDescent="0.25">
      <c r="A699" s="62" t="str">
        <f>VLOOKUP(B699, names!A$3:B$2402, 2,)</f>
        <v>Security First Insurance Co.</v>
      </c>
      <c r="B699" t="s">
        <v>1771</v>
      </c>
      <c r="C699" s="62" t="str">
        <f t="shared" si="20"/>
        <v>140 South Atlantic Avenue  Suite 200</v>
      </c>
      <c r="D699" t="s">
        <v>1772</v>
      </c>
      <c r="E699" s="62" t="str">
        <f t="shared" si="21"/>
        <v>Ormond Beach</v>
      </c>
      <c r="F699" t="s">
        <v>2259</v>
      </c>
      <c r="G699" t="s">
        <v>2297</v>
      </c>
      <c r="H699">
        <v>32176</v>
      </c>
      <c r="I699" t="s">
        <v>1773</v>
      </c>
    </row>
    <row r="700" spans="1:9" x14ac:dyDescent="0.25">
      <c r="A700" s="62" t="e">
        <f>VLOOKUP(B700, names!A$3:B$2402, 2,)</f>
        <v>#N/A</v>
      </c>
      <c r="B700" t="s">
        <v>1774</v>
      </c>
      <c r="C700" s="62" t="str">
        <f t="shared" si="20"/>
        <v>4680 Wilshire Boulevard</v>
      </c>
      <c r="D700" t="s">
        <v>802</v>
      </c>
      <c r="E700" s="62" t="str">
        <f t="shared" si="21"/>
        <v>Los Angeles</v>
      </c>
      <c r="F700" t="s">
        <v>2070</v>
      </c>
      <c r="G700" t="s">
        <v>2324</v>
      </c>
      <c r="H700">
        <v>90010</v>
      </c>
      <c r="I700" t="s">
        <v>415</v>
      </c>
    </row>
    <row r="701" spans="1:9" x14ac:dyDescent="0.25">
      <c r="A701" s="62" t="e">
        <f>VLOOKUP(B701, names!A$3:B$2402, 2,)</f>
        <v>#N/A</v>
      </c>
      <c r="B701" t="s">
        <v>1775</v>
      </c>
      <c r="C701" s="62" t="str">
        <f t="shared" si="20"/>
        <v>One Tower Square, 5 Ms</v>
      </c>
      <c r="D701" t="s">
        <v>967</v>
      </c>
      <c r="E701" s="62" t="str">
        <f t="shared" si="21"/>
        <v>Hartford</v>
      </c>
      <c r="F701" t="s">
        <v>2049</v>
      </c>
      <c r="G701" t="s">
        <v>2300</v>
      </c>
      <c r="H701">
        <v>6183</v>
      </c>
      <c r="I701" t="s">
        <v>906</v>
      </c>
    </row>
    <row r="702" spans="1:9" x14ac:dyDescent="0.25">
      <c r="A702" s="62" t="str">
        <f>VLOOKUP(B702, names!A$3:B$2402, 2,)</f>
        <v>Selective Insurance Co. Of The Southeast</v>
      </c>
      <c r="B702" t="s">
        <v>179</v>
      </c>
      <c r="C702" s="62" t="str">
        <f t="shared" ref="C702:C765" si="22">PROPER(LEFT(D702, LEN(D702)-1))</f>
        <v>40 Wantage Avenue</v>
      </c>
      <c r="D702" t="s">
        <v>1776</v>
      </c>
      <c r="E702" s="62" t="str">
        <f t="shared" ref="E702:E765" si="23">PROPER(F702)</f>
        <v>Branchville</v>
      </c>
      <c r="F702" t="s">
        <v>2260</v>
      </c>
      <c r="G702" t="s">
        <v>2312</v>
      </c>
      <c r="H702">
        <v>7890</v>
      </c>
      <c r="I702" t="s">
        <v>1777</v>
      </c>
    </row>
    <row r="703" spans="1:9" x14ac:dyDescent="0.25">
      <c r="A703" s="62" t="e">
        <f>VLOOKUP(B703, names!A$3:B$2402, 2,)</f>
        <v>#N/A</v>
      </c>
      <c r="B703" t="s">
        <v>1778</v>
      </c>
      <c r="C703" s="62" t="str">
        <f t="shared" si="22"/>
        <v>160 Water Street</v>
      </c>
      <c r="D703" t="s">
        <v>1779</v>
      </c>
      <c r="E703" s="62" t="str">
        <f t="shared" si="23"/>
        <v>New York</v>
      </c>
      <c r="F703" t="s">
        <v>2037</v>
      </c>
      <c r="G703" t="s">
        <v>2291</v>
      </c>
      <c r="H703" t="s">
        <v>2454</v>
      </c>
      <c r="I703" t="s">
        <v>1780</v>
      </c>
    </row>
    <row r="704" spans="1:9" x14ac:dyDescent="0.25">
      <c r="A704" s="62" t="e">
        <f>VLOOKUP(B704, names!A$3:B$2402, 2,)</f>
        <v>#N/A</v>
      </c>
      <c r="B704" t="s">
        <v>1781</v>
      </c>
      <c r="C704" s="62" t="str">
        <f t="shared" si="22"/>
        <v>200 Hopmeadow Street</v>
      </c>
      <c r="D704" t="s">
        <v>1231</v>
      </c>
      <c r="E704" s="62" t="str">
        <f t="shared" si="23"/>
        <v>Simsbury</v>
      </c>
      <c r="F704" t="s">
        <v>2191</v>
      </c>
      <c r="G704" t="s">
        <v>2300</v>
      </c>
      <c r="H704" t="s">
        <v>2406</v>
      </c>
      <c r="I704" t="s">
        <v>1782</v>
      </c>
    </row>
    <row r="705" spans="1:9" x14ac:dyDescent="0.25">
      <c r="A705" s="62" t="e">
        <f>VLOOKUP(B705, names!A$3:B$2402, 2,)</f>
        <v>#N/A</v>
      </c>
      <c r="B705" t="s">
        <v>1783</v>
      </c>
      <c r="C705" s="62" t="str">
        <f t="shared" si="22"/>
        <v>1345 Enclave Parkway</v>
      </c>
      <c r="D705" t="s">
        <v>1784</v>
      </c>
      <c r="E705" s="62" t="str">
        <f t="shared" si="23"/>
        <v>Houston</v>
      </c>
      <c r="F705" t="s">
        <v>2112</v>
      </c>
      <c r="G705" t="s">
        <v>2299</v>
      </c>
      <c r="H705">
        <v>77077</v>
      </c>
      <c r="I705" t="s">
        <v>1785</v>
      </c>
    </row>
    <row r="706" spans="1:9" x14ac:dyDescent="0.25">
      <c r="A706" s="62" t="e">
        <f>VLOOKUP(B706, names!A$3:B$2402, 2,)</f>
        <v>#N/A</v>
      </c>
      <c r="B706" t="s">
        <v>1786</v>
      </c>
      <c r="C706" s="62" t="str">
        <f t="shared" si="22"/>
        <v>1800 North Point Drive</v>
      </c>
      <c r="D706" t="s">
        <v>947</v>
      </c>
      <c r="E706" s="62" t="str">
        <f t="shared" si="23"/>
        <v>Stevens Point</v>
      </c>
      <c r="F706" t="s">
        <v>2149</v>
      </c>
      <c r="G706" t="s">
        <v>2366</v>
      </c>
      <c r="H706">
        <v>54481</v>
      </c>
      <c r="I706" t="s">
        <v>948</v>
      </c>
    </row>
    <row r="707" spans="1:9" x14ac:dyDescent="0.25">
      <c r="A707" s="62" t="e">
        <f>VLOOKUP(B707, names!A$3:B$2402, 2,)</f>
        <v>#N/A</v>
      </c>
      <c r="B707" t="s">
        <v>1787</v>
      </c>
      <c r="C707" s="62" t="str">
        <f t="shared" si="22"/>
        <v>1800 North Point Drive</v>
      </c>
      <c r="D707" t="s">
        <v>947</v>
      </c>
      <c r="E707" s="62" t="str">
        <f t="shared" si="23"/>
        <v>Stevens Point</v>
      </c>
      <c r="F707" t="s">
        <v>2149</v>
      </c>
      <c r="G707" t="s">
        <v>2366</v>
      </c>
      <c r="H707">
        <v>54481</v>
      </c>
      <c r="I707" t="s">
        <v>948</v>
      </c>
    </row>
    <row r="708" spans="1:9" x14ac:dyDescent="0.25">
      <c r="A708" s="62" t="e">
        <f>VLOOKUP(B708, names!A$3:B$2402, 2,)</f>
        <v>#N/A</v>
      </c>
      <c r="B708" t="s">
        <v>1788</v>
      </c>
      <c r="C708" s="62" t="str">
        <f t="shared" si="22"/>
        <v>1800 North Point Drive</v>
      </c>
      <c r="D708" t="s">
        <v>947</v>
      </c>
      <c r="E708" s="62" t="str">
        <f t="shared" si="23"/>
        <v>Stevens Point</v>
      </c>
      <c r="F708" t="s">
        <v>2149</v>
      </c>
      <c r="G708" t="s">
        <v>2366</v>
      </c>
      <c r="H708">
        <v>54481</v>
      </c>
      <c r="I708" t="s">
        <v>948</v>
      </c>
    </row>
    <row r="709" spans="1:9" x14ac:dyDescent="0.25">
      <c r="A709" s="62" t="str">
        <f>VLOOKUP(B709, names!A$3:B$2402, 2,)</f>
        <v>Service Insurance Co.</v>
      </c>
      <c r="B709" t="s">
        <v>142</v>
      </c>
      <c r="C709" s="62" t="str">
        <f t="shared" si="22"/>
        <v>702 Oberlin Road</v>
      </c>
      <c r="D709" t="s">
        <v>1555</v>
      </c>
      <c r="E709" s="62" t="str">
        <f t="shared" si="23"/>
        <v>Raleigh</v>
      </c>
      <c r="F709" t="s">
        <v>2127</v>
      </c>
      <c r="G709" t="s">
        <v>2309</v>
      </c>
      <c r="H709">
        <v>27605</v>
      </c>
      <c r="I709" t="s">
        <v>1223</v>
      </c>
    </row>
    <row r="710" spans="1:9" x14ac:dyDescent="0.25">
      <c r="A710" s="62" t="e">
        <f>VLOOKUP(B710, names!A$3:B$2402, 2,)</f>
        <v>#N/A</v>
      </c>
      <c r="B710" t="s">
        <v>1789</v>
      </c>
      <c r="C710" s="62" t="str">
        <f t="shared" si="22"/>
        <v>5 East 11Th Street</v>
      </c>
      <c r="D710" t="s">
        <v>1790</v>
      </c>
      <c r="E710" s="62" t="str">
        <f t="shared" si="23"/>
        <v>Riviera Beach</v>
      </c>
      <c r="F710" t="s">
        <v>2261</v>
      </c>
      <c r="G710" t="s">
        <v>2297</v>
      </c>
      <c r="H710">
        <v>33404</v>
      </c>
      <c r="I710" t="s">
        <v>1791</v>
      </c>
    </row>
    <row r="711" spans="1:9" x14ac:dyDescent="0.25">
      <c r="A711" s="62">
        <f>VLOOKUP(B711, names!A$3:B$2402, 2,)</f>
        <v>0</v>
      </c>
      <c r="B711" t="s">
        <v>1792</v>
      </c>
      <c r="C711" s="62" t="str">
        <f t="shared" si="22"/>
        <v>3500 American Boulevard West, Suite 700</v>
      </c>
      <c r="D711" t="s">
        <v>1793</v>
      </c>
      <c r="E711" s="62" t="str">
        <f t="shared" si="23"/>
        <v>Bloomington</v>
      </c>
      <c r="F711" t="s">
        <v>2262</v>
      </c>
      <c r="G711" t="s">
        <v>2353</v>
      </c>
      <c r="H711" t="s">
        <v>2455</v>
      </c>
      <c r="I711" t="s">
        <v>1794</v>
      </c>
    </row>
    <row r="712" spans="1:9" x14ac:dyDescent="0.25">
      <c r="A712" s="62" t="e">
        <f>VLOOKUP(B712, names!A$3:B$2402, 2,)</f>
        <v>#N/A</v>
      </c>
      <c r="B712" t="s">
        <v>1795</v>
      </c>
      <c r="C712" s="62" t="str">
        <f t="shared" si="22"/>
        <v>140 Broadway - 32Nd Floor</v>
      </c>
      <c r="D712" t="s">
        <v>1796</v>
      </c>
      <c r="E712" s="62" t="str">
        <f t="shared" si="23"/>
        <v>New York</v>
      </c>
      <c r="F712" t="s">
        <v>2037</v>
      </c>
      <c r="G712" t="s">
        <v>2291</v>
      </c>
      <c r="H712" t="s">
        <v>2456</v>
      </c>
      <c r="I712" t="s">
        <v>1797</v>
      </c>
    </row>
    <row r="713" spans="1:9" x14ac:dyDescent="0.25">
      <c r="A713" s="62" t="e">
        <f>VLOOKUP(B713, names!A$3:B$2402, 2,)</f>
        <v>#N/A</v>
      </c>
      <c r="B713" t="s">
        <v>1798</v>
      </c>
      <c r="C713" s="62" t="str">
        <f t="shared" si="22"/>
        <v>11405 North Community House Rd, Ste 600</v>
      </c>
      <c r="D713" t="s">
        <v>1799</v>
      </c>
      <c r="E713" s="62" t="str">
        <f t="shared" si="23"/>
        <v>Charlotte</v>
      </c>
      <c r="F713" t="s">
        <v>2103</v>
      </c>
      <c r="G713" t="s">
        <v>2309</v>
      </c>
      <c r="H713">
        <v>28277</v>
      </c>
      <c r="I713" t="s">
        <v>1800</v>
      </c>
    </row>
    <row r="714" spans="1:9" x14ac:dyDescent="0.25">
      <c r="A714" s="62" t="e">
        <f>VLOOKUP(B714, names!A$3:B$2402, 2,)</f>
        <v>#N/A</v>
      </c>
      <c r="B714" t="s">
        <v>1801</v>
      </c>
      <c r="C714" s="62" t="str">
        <f t="shared" si="22"/>
        <v>11405 North Community House Rd, Ste 600</v>
      </c>
      <c r="D714" t="s">
        <v>1799</v>
      </c>
      <c r="E714" s="62" t="str">
        <f t="shared" si="23"/>
        <v>Charlotte</v>
      </c>
      <c r="F714" t="s">
        <v>2103</v>
      </c>
      <c r="G714" t="s">
        <v>2309</v>
      </c>
      <c r="H714">
        <v>28277</v>
      </c>
      <c r="I714" t="s">
        <v>1802</v>
      </c>
    </row>
    <row r="715" spans="1:9" x14ac:dyDescent="0.25">
      <c r="A715" s="62" t="e">
        <f>VLOOKUP(B715, names!A$3:B$2402, 2,)</f>
        <v>#N/A</v>
      </c>
      <c r="B715" t="s">
        <v>1803</v>
      </c>
      <c r="C715" s="62" t="str">
        <f t="shared" si="22"/>
        <v>P O Box 1800</v>
      </c>
      <c r="D715" t="s">
        <v>1804</v>
      </c>
      <c r="E715" s="62" t="str">
        <f t="shared" si="23"/>
        <v>Ridgeland</v>
      </c>
      <c r="F715" t="s">
        <v>2263</v>
      </c>
      <c r="G715" t="s">
        <v>2457</v>
      </c>
      <c r="H715" t="s">
        <v>2458</v>
      </c>
      <c r="I715" t="s">
        <v>1805</v>
      </c>
    </row>
    <row r="716" spans="1:9" x14ac:dyDescent="0.25">
      <c r="A716" s="62" t="e">
        <f>VLOOKUP(B716, names!A$3:B$2402, 2,)</f>
        <v>#N/A</v>
      </c>
      <c r="B716" t="s">
        <v>1806</v>
      </c>
      <c r="C716" s="62" t="str">
        <f t="shared" si="22"/>
        <v>P O Box 1800</v>
      </c>
      <c r="D716" t="s">
        <v>1804</v>
      </c>
      <c r="E716" s="62" t="str">
        <f t="shared" si="23"/>
        <v>Ridgeland</v>
      </c>
      <c r="F716" t="s">
        <v>2263</v>
      </c>
      <c r="G716" t="s">
        <v>2457</v>
      </c>
      <c r="H716" t="s">
        <v>2458</v>
      </c>
      <c r="I716" t="s">
        <v>1805</v>
      </c>
    </row>
    <row r="717" spans="1:9" x14ac:dyDescent="0.25">
      <c r="A717" s="62" t="str">
        <f>VLOOKUP(B717, names!A$3:B$2402, 2,)</f>
        <v>Southern Fidelity Insurance Co.</v>
      </c>
      <c r="B717" t="s">
        <v>58</v>
      </c>
      <c r="C717" s="62" t="str">
        <f t="shared" si="22"/>
        <v>2255 Killearn Center Boulevard</v>
      </c>
      <c r="D717" t="s">
        <v>1807</v>
      </c>
      <c r="E717" s="62" t="str">
        <f t="shared" si="23"/>
        <v>Tallahassee</v>
      </c>
      <c r="F717" t="s">
        <v>2131</v>
      </c>
      <c r="G717" t="s">
        <v>2297</v>
      </c>
      <c r="H717">
        <v>32309</v>
      </c>
      <c r="I717" t="s">
        <v>1808</v>
      </c>
    </row>
    <row r="718" spans="1:9" x14ac:dyDescent="0.25">
      <c r="A718" s="62" t="str">
        <f>VLOOKUP(B718, names!A$3:B$2402, 2,)</f>
        <v>Southern Fidelity Property &amp; Casualty</v>
      </c>
      <c r="B718" t="s">
        <v>62</v>
      </c>
      <c r="C718" s="62" t="str">
        <f t="shared" si="22"/>
        <v>2255 Killearn Center Blvd</v>
      </c>
      <c r="D718" t="s">
        <v>1809</v>
      </c>
      <c r="E718" s="62" t="str">
        <f t="shared" si="23"/>
        <v>Tallahassee</v>
      </c>
      <c r="F718" t="s">
        <v>2131</v>
      </c>
      <c r="G718" t="s">
        <v>2297</v>
      </c>
      <c r="H718">
        <v>32309</v>
      </c>
      <c r="I718" t="s">
        <v>1808</v>
      </c>
    </row>
    <row r="719" spans="1:9" x14ac:dyDescent="0.25">
      <c r="A719" s="62" t="e">
        <f>VLOOKUP(B719, names!A$3:B$2402, 2,)</f>
        <v>#N/A</v>
      </c>
      <c r="B719" t="s">
        <v>1810</v>
      </c>
      <c r="C719" s="62" t="str">
        <f t="shared" si="22"/>
        <v>5525 Lbj Freeway</v>
      </c>
      <c r="D719" t="s">
        <v>1811</v>
      </c>
      <c r="E719" s="62" t="str">
        <f t="shared" si="23"/>
        <v>Dallas</v>
      </c>
      <c r="F719" t="s">
        <v>2217</v>
      </c>
      <c r="G719" t="s">
        <v>2299</v>
      </c>
      <c r="H719" t="s">
        <v>2459</v>
      </c>
      <c r="I719" t="s">
        <v>1812</v>
      </c>
    </row>
    <row r="720" spans="1:9" x14ac:dyDescent="0.25">
      <c r="A720" s="62" t="str">
        <f>VLOOKUP(B720, names!A$3:B$2402, 2,)</f>
        <v>Southern Oak Insurance Co.</v>
      </c>
      <c r="B720" t="s">
        <v>65</v>
      </c>
      <c r="C720" s="62" t="str">
        <f t="shared" si="22"/>
        <v>816 A1A North, Suite 302</v>
      </c>
      <c r="D720" t="s">
        <v>1813</v>
      </c>
      <c r="E720" s="62" t="str">
        <f t="shared" si="23"/>
        <v>Ponte Vedra Beach</v>
      </c>
      <c r="F720" t="s">
        <v>2264</v>
      </c>
      <c r="G720" t="s">
        <v>2297</v>
      </c>
      <c r="H720">
        <v>32082</v>
      </c>
      <c r="I720" t="s">
        <v>1814</v>
      </c>
    </row>
    <row r="721" spans="1:9" x14ac:dyDescent="0.25">
      <c r="A721" s="62" t="str">
        <f>VLOOKUP(B721, names!A$3:B$2402, 2,)</f>
        <v>Southern-Owners Insurance Co.</v>
      </c>
      <c r="B721" t="s">
        <v>101</v>
      </c>
      <c r="C721" s="62" t="str">
        <f t="shared" si="22"/>
        <v>6101 Anacapri Boulevard</v>
      </c>
      <c r="D721" t="s">
        <v>720</v>
      </c>
      <c r="E721" s="62" t="str">
        <f t="shared" si="23"/>
        <v>Lansing</v>
      </c>
      <c r="F721" t="s">
        <v>2040</v>
      </c>
      <c r="G721" t="s">
        <v>2295</v>
      </c>
      <c r="H721" t="s">
        <v>2355</v>
      </c>
      <c r="I721" t="s">
        <v>721</v>
      </c>
    </row>
    <row r="722" spans="1:9" x14ac:dyDescent="0.25">
      <c r="A722" s="62" t="e">
        <f>VLOOKUP(B722, names!A$3:B$2402, 2,)</f>
        <v>#N/A</v>
      </c>
      <c r="B722" t="s">
        <v>1815</v>
      </c>
      <c r="C722" s="62" t="str">
        <f t="shared" si="22"/>
        <v>185 Asylum Street, Cityplace Ii</v>
      </c>
      <c r="D722" t="s">
        <v>1816</v>
      </c>
      <c r="E722" s="62" t="str">
        <f t="shared" si="23"/>
        <v>Hartford</v>
      </c>
      <c r="F722" t="s">
        <v>2049</v>
      </c>
      <c r="G722" t="s">
        <v>2300</v>
      </c>
      <c r="H722">
        <v>6103</v>
      </c>
      <c r="I722" t="s">
        <v>1817</v>
      </c>
    </row>
    <row r="723" spans="1:9" x14ac:dyDescent="0.25">
      <c r="A723" s="62" t="str">
        <f>VLOOKUP(B723, names!A$3:B$2402, 2,)</f>
        <v>St. Johns Insurance Co.</v>
      </c>
      <c r="B723" t="s">
        <v>40</v>
      </c>
      <c r="C723" s="62" t="str">
        <f t="shared" si="22"/>
        <v>6675 Westwood Blvd., Suite 360</v>
      </c>
      <c r="D723" t="s">
        <v>1818</v>
      </c>
      <c r="E723" s="62" t="str">
        <f t="shared" si="23"/>
        <v>Orlando</v>
      </c>
      <c r="F723" t="s">
        <v>2042</v>
      </c>
      <c r="G723" t="s">
        <v>2297</v>
      </c>
      <c r="H723">
        <v>32821</v>
      </c>
      <c r="I723" t="s">
        <v>1819</v>
      </c>
    </row>
    <row r="724" spans="1:9" x14ac:dyDescent="0.25">
      <c r="A724" s="62" t="str">
        <f>VLOOKUP(B724, names!A$3:B$2402, 2,)</f>
        <v>St. Paul Fire &amp; Marine Insurance Co.</v>
      </c>
      <c r="B724" t="s">
        <v>170</v>
      </c>
      <c r="C724" s="62" t="str">
        <f t="shared" si="22"/>
        <v>One Tower Square, 5 Ms</v>
      </c>
      <c r="D724" t="s">
        <v>967</v>
      </c>
      <c r="E724" s="62" t="str">
        <f t="shared" si="23"/>
        <v>Hartford</v>
      </c>
      <c r="F724" t="s">
        <v>2049</v>
      </c>
      <c r="G724" t="s">
        <v>2300</v>
      </c>
      <c r="H724">
        <v>6183</v>
      </c>
      <c r="I724" t="s">
        <v>906</v>
      </c>
    </row>
    <row r="725" spans="1:9" x14ac:dyDescent="0.25">
      <c r="A725" s="62" t="e">
        <f>VLOOKUP(B725, names!A$3:B$2402, 2,)</f>
        <v>#N/A</v>
      </c>
      <c r="B725" t="s">
        <v>1820</v>
      </c>
      <c r="C725" s="62" t="str">
        <f t="shared" si="22"/>
        <v>One Tower Square, 5 Ms</v>
      </c>
      <c r="D725" t="s">
        <v>967</v>
      </c>
      <c r="E725" s="62" t="str">
        <f t="shared" si="23"/>
        <v>Hartford</v>
      </c>
      <c r="F725" t="s">
        <v>2049</v>
      </c>
      <c r="G725" t="s">
        <v>2300</v>
      </c>
      <c r="H725">
        <v>6183</v>
      </c>
      <c r="I725" t="s">
        <v>906</v>
      </c>
    </row>
    <row r="726" spans="1:9" x14ac:dyDescent="0.25">
      <c r="A726" s="62" t="e">
        <f>VLOOKUP(B726, names!A$3:B$2402, 2,)</f>
        <v>#N/A</v>
      </c>
      <c r="B726" t="s">
        <v>399</v>
      </c>
      <c r="C726" s="62" t="str">
        <f t="shared" si="22"/>
        <v>One Tower Square, 5 Ms</v>
      </c>
      <c r="D726" t="s">
        <v>967</v>
      </c>
      <c r="E726" s="62" t="str">
        <f t="shared" si="23"/>
        <v>Hartford</v>
      </c>
      <c r="F726" t="s">
        <v>2049</v>
      </c>
      <c r="G726" t="s">
        <v>2300</v>
      </c>
      <c r="H726">
        <v>6183</v>
      </c>
      <c r="I726" t="s">
        <v>906</v>
      </c>
    </row>
    <row r="727" spans="1:9" x14ac:dyDescent="0.25">
      <c r="A727" s="62" t="str">
        <f>VLOOKUP(B727, names!A$3:B$2402, 2,)</f>
        <v>St. Paul Protective Insurance Co.</v>
      </c>
      <c r="B727" t="s">
        <v>196</v>
      </c>
      <c r="C727" s="62" t="str">
        <f t="shared" si="22"/>
        <v>One Tower Square, 5 Ms</v>
      </c>
      <c r="D727" t="s">
        <v>967</v>
      </c>
      <c r="E727" s="62" t="str">
        <f t="shared" si="23"/>
        <v>Hartford</v>
      </c>
      <c r="F727" t="s">
        <v>2049</v>
      </c>
      <c r="G727" t="s">
        <v>2300</v>
      </c>
      <c r="H727">
        <v>6183</v>
      </c>
      <c r="I727" t="s">
        <v>906</v>
      </c>
    </row>
    <row r="728" spans="1:9" x14ac:dyDescent="0.25">
      <c r="A728" s="62" t="e">
        <f>VLOOKUP(B728, names!A$3:B$2402, 2,)</f>
        <v>#N/A</v>
      </c>
      <c r="B728" t="s">
        <v>1821</v>
      </c>
      <c r="C728" s="62" t="str">
        <f t="shared" si="22"/>
        <v>One Tower Square, Ms08A</v>
      </c>
      <c r="D728" t="s">
        <v>563</v>
      </c>
      <c r="E728" s="62" t="str">
        <f t="shared" si="23"/>
        <v>Hartford</v>
      </c>
      <c r="F728" t="s">
        <v>2049</v>
      </c>
      <c r="G728" t="s">
        <v>2300</v>
      </c>
      <c r="H728">
        <v>6183</v>
      </c>
      <c r="I728" t="s">
        <v>564</v>
      </c>
    </row>
    <row r="729" spans="1:9" x14ac:dyDescent="0.25">
      <c r="A729" s="62" t="e">
        <f>VLOOKUP(B729, names!A$3:B$2402, 2,)</f>
        <v>#N/A</v>
      </c>
      <c r="B729" t="s">
        <v>1822</v>
      </c>
      <c r="C729" s="62" t="str">
        <f t="shared" si="22"/>
        <v>11222 Quail Roost Drive</v>
      </c>
      <c r="D729" t="s">
        <v>535</v>
      </c>
      <c r="E729" s="62" t="str">
        <f t="shared" si="23"/>
        <v>Miami</v>
      </c>
      <c r="F729" t="s">
        <v>2066</v>
      </c>
      <c r="G729" t="s">
        <v>2297</v>
      </c>
      <c r="H729">
        <v>33157</v>
      </c>
      <c r="I729" t="s">
        <v>612</v>
      </c>
    </row>
    <row r="730" spans="1:9" x14ac:dyDescent="0.25">
      <c r="A730" s="62" t="e">
        <f>VLOOKUP(B730, names!A$3:B$2402, 2,)</f>
        <v>#N/A</v>
      </c>
      <c r="B730" t="s">
        <v>1823</v>
      </c>
      <c r="C730" s="62" t="str">
        <f t="shared" si="22"/>
        <v>5539 Sw 8 Street</v>
      </c>
      <c r="D730" t="s">
        <v>1824</v>
      </c>
      <c r="E730" s="62" t="str">
        <f t="shared" si="23"/>
        <v>Miami</v>
      </c>
      <c r="F730" t="s">
        <v>2066</v>
      </c>
      <c r="G730" t="s">
        <v>2297</v>
      </c>
      <c r="H730">
        <v>33134</v>
      </c>
      <c r="I730" t="s">
        <v>1825</v>
      </c>
    </row>
    <row r="731" spans="1:9" x14ac:dyDescent="0.25">
      <c r="A731" s="62" t="e">
        <f>VLOOKUP(B731, names!A$3:B$2402, 2,)</f>
        <v>#N/A</v>
      </c>
      <c r="B731" t="s">
        <v>388</v>
      </c>
      <c r="C731" s="62" t="str">
        <f t="shared" si="22"/>
        <v>26255 American Drive</v>
      </c>
      <c r="D731" t="s">
        <v>637</v>
      </c>
      <c r="E731" s="62" t="str">
        <f t="shared" si="23"/>
        <v>Southfield</v>
      </c>
      <c r="F731" t="s">
        <v>2092</v>
      </c>
      <c r="G731" t="s">
        <v>2295</v>
      </c>
      <c r="H731">
        <v>48034</v>
      </c>
      <c r="I731" t="s">
        <v>638</v>
      </c>
    </row>
    <row r="732" spans="1:9" x14ac:dyDescent="0.25">
      <c r="A732" s="62" t="e">
        <f>VLOOKUP(B732, names!A$3:B$2402, 2,)</f>
        <v>#N/A</v>
      </c>
      <c r="B732" t="s">
        <v>408</v>
      </c>
      <c r="C732" s="62" t="str">
        <f t="shared" si="22"/>
        <v>215 Shuman Blvd., Suite 200</v>
      </c>
      <c r="D732" t="s">
        <v>1826</v>
      </c>
      <c r="E732" s="62" t="str">
        <f t="shared" si="23"/>
        <v>Naperville</v>
      </c>
      <c r="F732" t="s">
        <v>2265</v>
      </c>
      <c r="G732" t="s">
        <v>2306</v>
      </c>
      <c r="H732">
        <v>60563</v>
      </c>
      <c r="I732" t="s">
        <v>1827</v>
      </c>
    </row>
    <row r="733" spans="1:9" x14ac:dyDescent="0.25">
      <c r="A733" s="62" t="e">
        <f>VLOOKUP(B733, names!A$3:B$2402, 2,)</f>
        <v>#N/A</v>
      </c>
      <c r="B733" t="s">
        <v>1828</v>
      </c>
      <c r="C733" s="62" t="str">
        <f t="shared" si="22"/>
        <v>399 Park Avenue, 8Th Floor</v>
      </c>
      <c r="D733" t="s">
        <v>1829</v>
      </c>
      <c r="E733" s="62" t="str">
        <f t="shared" si="23"/>
        <v>New York</v>
      </c>
      <c r="F733" t="s">
        <v>2037</v>
      </c>
      <c r="G733" t="s">
        <v>2291</v>
      </c>
      <c r="H733">
        <v>10022</v>
      </c>
      <c r="I733" t="s">
        <v>1830</v>
      </c>
    </row>
    <row r="734" spans="1:9" x14ac:dyDescent="0.25">
      <c r="A734" s="62" t="e">
        <f>VLOOKUP(B734, names!A$3:B$2402, 2,)</f>
        <v>#N/A</v>
      </c>
      <c r="B734" t="s">
        <v>1831</v>
      </c>
      <c r="C734" s="62" t="str">
        <f t="shared" si="22"/>
        <v>518 East Broad Street</v>
      </c>
      <c r="D734" t="s">
        <v>552</v>
      </c>
      <c r="E734" s="62" t="str">
        <f t="shared" si="23"/>
        <v>Columbus</v>
      </c>
      <c r="F734" t="s">
        <v>2058</v>
      </c>
      <c r="G734" t="s">
        <v>2314</v>
      </c>
      <c r="H734">
        <v>43215</v>
      </c>
      <c r="I734" t="s">
        <v>1431</v>
      </c>
    </row>
    <row r="735" spans="1:9" x14ac:dyDescent="0.25">
      <c r="A735" s="62" t="e">
        <f>VLOOKUP(B735, names!A$3:B$2402, 2,)</f>
        <v>#N/A</v>
      </c>
      <c r="B735" t="s">
        <v>1832</v>
      </c>
      <c r="C735" s="62" t="str">
        <f t="shared" si="22"/>
        <v>518 East Broad Street</v>
      </c>
      <c r="D735" t="s">
        <v>552</v>
      </c>
      <c r="E735" s="62" t="str">
        <f t="shared" si="23"/>
        <v>Columbus</v>
      </c>
      <c r="F735" t="s">
        <v>2058</v>
      </c>
      <c r="G735" t="s">
        <v>2314</v>
      </c>
      <c r="H735">
        <v>43215</v>
      </c>
      <c r="I735" t="s">
        <v>1431</v>
      </c>
    </row>
    <row r="736" spans="1:9" x14ac:dyDescent="0.25">
      <c r="A736" s="62" t="e">
        <f>VLOOKUP(B736, names!A$3:B$2402, 2,)</f>
        <v>#N/A</v>
      </c>
      <c r="B736" t="s">
        <v>1833</v>
      </c>
      <c r="C736" s="62" t="str">
        <f t="shared" si="22"/>
        <v>One State Farm Plaza</v>
      </c>
      <c r="D736" t="s">
        <v>1834</v>
      </c>
      <c r="E736" s="62" t="str">
        <f t="shared" si="23"/>
        <v>Bloomington</v>
      </c>
      <c r="F736" t="s">
        <v>2262</v>
      </c>
      <c r="G736" t="s">
        <v>2306</v>
      </c>
      <c r="H736">
        <v>61710</v>
      </c>
      <c r="I736" t="s">
        <v>1835</v>
      </c>
    </row>
    <row r="737" spans="1:9" x14ac:dyDescent="0.25">
      <c r="A737" s="62" t="str">
        <f>VLOOKUP(B737, names!A$3:B$2402, 2,)</f>
        <v>State Farm Florida Insurance Co.</v>
      </c>
      <c r="B737" t="s">
        <v>403</v>
      </c>
      <c r="C737" s="62" t="str">
        <f t="shared" si="22"/>
        <v>One State Farm Plaza</v>
      </c>
      <c r="D737" t="s">
        <v>1834</v>
      </c>
      <c r="E737" s="62" t="str">
        <f t="shared" si="23"/>
        <v>Bloomington</v>
      </c>
      <c r="F737" t="s">
        <v>2262</v>
      </c>
      <c r="G737" t="s">
        <v>2306</v>
      </c>
      <c r="H737">
        <v>61710</v>
      </c>
      <c r="I737" t="s">
        <v>1835</v>
      </c>
    </row>
    <row r="738" spans="1:9" x14ac:dyDescent="0.25">
      <c r="A738" s="62" t="e">
        <f>VLOOKUP(B738, names!A$3:B$2402, 2,)</f>
        <v>#N/A</v>
      </c>
      <c r="B738" t="s">
        <v>1836</v>
      </c>
      <c r="C738" s="62" t="str">
        <f t="shared" si="22"/>
        <v>One State Farm Plaza</v>
      </c>
      <c r="D738" t="s">
        <v>1834</v>
      </c>
      <c r="E738" s="62" t="str">
        <f t="shared" si="23"/>
        <v>Bloomington</v>
      </c>
      <c r="F738" t="s">
        <v>2262</v>
      </c>
      <c r="G738" t="s">
        <v>2306</v>
      </c>
      <c r="H738">
        <v>61710</v>
      </c>
      <c r="I738" t="s">
        <v>1835</v>
      </c>
    </row>
    <row r="739" spans="1:9" x14ac:dyDescent="0.25">
      <c r="A739" s="62" t="e">
        <f>VLOOKUP(B739, names!A$3:B$2402, 2,)</f>
        <v>#N/A</v>
      </c>
      <c r="B739" t="s">
        <v>1837</v>
      </c>
      <c r="C739" s="62" t="str">
        <f t="shared" si="22"/>
        <v>One State Farm Plaza</v>
      </c>
      <c r="D739" t="s">
        <v>1834</v>
      </c>
      <c r="E739" s="62" t="str">
        <f t="shared" si="23"/>
        <v>Bloomington</v>
      </c>
      <c r="F739" t="s">
        <v>2262</v>
      </c>
      <c r="G739" t="s">
        <v>2306</v>
      </c>
      <c r="H739">
        <v>61710</v>
      </c>
      <c r="I739" t="s">
        <v>1835</v>
      </c>
    </row>
    <row r="740" spans="1:9" x14ac:dyDescent="0.25">
      <c r="A740" s="62" t="str">
        <f>VLOOKUP(B740, names!A$3:B$2402, 2,)</f>
        <v>State National Insurance Co.</v>
      </c>
      <c r="B740" t="s">
        <v>171</v>
      </c>
      <c r="C740" s="62" t="str">
        <f t="shared" si="22"/>
        <v>1900 L. Don Dodson Dr.</v>
      </c>
      <c r="D740" t="s">
        <v>1508</v>
      </c>
      <c r="E740" s="62" t="str">
        <f t="shared" si="23"/>
        <v>Bedford</v>
      </c>
      <c r="F740" t="s">
        <v>2228</v>
      </c>
      <c r="G740" t="s">
        <v>2299</v>
      </c>
      <c r="H740">
        <v>76021</v>
      </c>
      <c r="I740" t="s">
        <v>1509</v>
      </c>
    </row>
    <row r="741" spans="1:9" x14ac:dyDescent="0.25">
      <c r="A741" s="62" t="e">
        <f>VLOOKUP(B741, names!A$3:B$2402, 2,)</f>
        <v>#N/A</v>
      </c>
      <c r="B741" t="s">
        <v>1838</v>
      </c>
      <c r="C741" s="62" t="str">
        <f t="shared" si="22"/>
        <v>P. O. Box 45126</v>
      </c>
      <c r="D741" t="s">
        <v>1839</v>
      </c>
      <c r="E741" s="62" t="str">
        <f t="shared" si="23"/>
        <v>Jacksonville</v>
      </c>
      <c r="F741" t="s">
        <v>2132</v>
      </c>
      <c r="G741" t="s">
        <v>2297</v>
      </c>
      <c r="H741" t="s">
        <v>2460</v>
      </c>
      <c r="I741" t="s">
        <v>1840</v>
      </c>
    </row>
    <row r="742" spans="1:9" x14ac:dyDescent="0.25">
      <c r="A742" s="62" t="str">
        <f>VLOOKUP(B742, names!A$3:B$2402, 2,)</f>
        <v>Stillwater Property And Casualty Insurance Co.</v>
      </c>
      <c r="B742" t="s">
        <v>100</v>
      </c>
      <c r="C742" s="62" t="str">
        <f t="shared" si="22"/>
        <v>P. O. Box 45126</v>
      </c>
      <c r="D742" t="s">
        <v>1839</v>
      </c>
      <c r="E742" s="62" t="str">
        <f t="shared" si="23"/>
        <v>Jacksonville</v>
      </c>
      <c r="F742" t="s">
        <v>2132</v>
      </c>
      <c r="G742" t="s">
        <v>2297</v>
      </c>
      <c r="H742" t="s">
        <v>2460</v>
      </c>
      <c r="I742" t="s">
        <v>1840</v>
      </c>
    </row>
    <row r="743" spans="1:9" x14ac:dyDescent="0.25">
      <c r="A743" s="62" t="e">
        <f>VLOOKUP(B743, names!A$3:B$2402, 2,)</f>
        <v>#N/A</v>
      </c>
      <c r="B743" t="s">
        <v>1841</v>
      </c>
      <c r="C743" s="62" t="str">
        <f t="shared" si="22"/>
        <v>5801 Tennyson  Parkway  Suite 600</v>
      </c>
      <c r="D743" t="s">
        <v>1842</v>
      </c>
      <c r="E743" s="62" t="str">
        <f t="shared" si="23"/>
        <v>Plano</v>
      </c>
      <c r="F743" t="s">
        <v>2266</v>
      </c>
      <c r="G743" t="s">
        <v>2299</v>
      </c>
      <c r="H743">
        <v>75024</v>
      </c>
      <c r="I743" t="s">
        <v>1843</v>
      </c>
    </row>
    <row r="744" spans="1:9" x14ac:dyDescent="0.25">
      <c r="A744" s="62" t="e">
        <f>VLOOKUP(B744, names!A$3:B$2402, 2,)</f>
        <v>#N/A</v>
      </c>
      <c r="B744" t="s">
        <v>1844</v>
      </c>
      <c r="C744" s="62" t="str">
        <f t="shared" si="22"/>
        <v>400 Parson'S Pond Drive</v>
      </c>
      <c r="D744" t="s">
        <v>1845</v>
      </c>
      <c r="E744" s="62" t="str">
        <f t="shared" si="23"/>
        <v>Franklin Lakes</v>
      </c>
      <c r="F744" t="s">
        <v>2267</v>
      </c>
      <c r="G744" t="s">
        <v>2312</v>
      </c>
      <c r="H744" t="s">
        <v>2461</v>
      </c>
      <c r="I744" t="s">
        <v>1846</v>
      </c>
    </row>
    <row r="745" spans="1:9" x14ac:dyDescent="0.25">
      <c r="A745" s="62" t="e">
        <f>VLOOKUP(B745, names!A$3:B$2402, 2,)</f>
        <v>#N/A</v>
      </c>
      <c r="B745" t="s">
        <v>1847</v>
      </c>
      <c r="C745" s="62" t="str">
        <f t="shared" si="22"/>
        <v>9667 South 20Th Street</v>
      </c>
      <c r="D745" t="s">
        <v>1848</v>
      </c>
      <c r="E745" s="62" t="str">
        <f t="shared" si="23"/>
        <v>Oak Creek</v>
      </c>
      <c r="F745" t="s">
        <v>2268</v>
      </c>
      <c r="G745" t="s">
        <v>2366</v>
      </c>
      <c r="H745" t="s">
        <v>2462</v>
      </c>
      <c r="I745" t="s">
        <v>1849</v>
      </c>
    </row>
    <row r="746" spans="1:9" x14ac:dyDescent="0.25">
      <c r="A746" s="62" t="e">
        <f>VLOOKUP(B746, names!A$3:B$2402, 2,)</f>
        <v>#N/A</v>
      </c>
      <c r="B746" t="s">
        <v>1850</v>
      </c>
      <c r="C746" s="62" t="str">
        <f t="shared" si="22"/>
        <v>21 Main Street</v>
      </c>
      <c r="D746" t="s">
        <v>1851</v>
      </c>
      <c r="E746" s="62" t="str">
        <f t="shared" si="23"/>
        <v>Rapid City</v>
      </c>
      <c r="F746" t="s">
        <v>2269</v>
      </c>
      <c r="G746" t="s">
        <v>2382</v>
      </c>
      <c r="H746">
        <v>57701</v>
      </c>
      <c r="I746" t="s">
        <v>1852</v>
      </c>
    </row>
    <row r="747" spans="1:9" x14ac:dyDescent="0.25">
      <c r="A747" s="62" t="e">
        <f>VLOOKUP(B747, names!A$3:B$2402, 2,)</f>
        <v>#N/A</v>
      </c>
      <c r="B747" t="s">
        <v>1853</v>
      </c>
      <c r="C747" s="62" t="str">
        <f t="shared" si="22"/>
        <v>22 Sarasota Center Blvd.</v>
      </c>
      <c r="D747" t="s">
        <v>1854</v>
      </c>
      <c r="E747" s="62" t="str">
        <f t="shared" si="23"/>
        <v>Sarasota</v>
      </c>
      <c r="F747" t="s">
        <v>2125</v>
      </c>
      <c r="G747" t="s">
        <v>2297</v>
      </c>
      <c r="H747">
        <v>34240</v>
      </c>
      <c r="I747" t="s">
        <v>1855</v>
      </c>
    </row>
    <row r="748" spans="1:9" x14ac:dyDescent="0.25">
      <c r="A748" s="62" t="e">
        <f>VLOOKUP(B748, names!A$3:B$2402, 2,)</f>
        <v>#N/A</v>
      </c>
      <c r="B748" t="s">
        <v>1856</v>
      </c>
      <c r="C748" s="62" t="str">
        <f t="shared" si="22"/>
        <v>1330 Post Oak Blvd, Suite 1100</v>
      </c>
      <c r="D748" t="s">
        <v>1857</v>
      </c>
      <c r="E748" s="62" t="str">
        <f t="shared" si="23"/>
        <v>Houston</v>
      </c>
      <c r="F748" t="s">
        <v>2112</v>
      </c>
      <c r="G748" t="s">
        <v>2299</v>
      </c>
      <c r="H748">
        <v>77056</v>
      </c>
      <c r="I748" t="s">
        <v>1858</v>
      </c>
    </row>
    <row r="749" spans="1:9" x14ac:dyDescent="0.25">
      <c r="A749" s="62" t="str">
        <f>VLOOKUP(B749, names!A$3:B$2402, 2,)</f>
        <v>Sussex Insurance Co.</v>
      </c>
      <c r="B749" t="s">
        <v>106</v>
      </c>
      <c r="C749" s="62" t="str">
        <f t="shared" si="22"/>
        <v>221 Dawson Road</v>
      </c>
      <c r="D749" t="s">
        <v>1859</v>
      </c>
      <c r="E749" s="62" t="str">
        <f t="shared" si="23"/>
        <v>Columbia</v>
      </c>
      <c r="F749" t="s">
        <v>2041</v>
      </c>
      <c r="G749" t="s">
        <v>2296</v>
      </c>
      <c r="H749">
        <v>29223</v>
      </c>
      <c r="I749" t="s">
        <v>1860</v>
      </c>
    </row>
    <row r="750" spans="1:9" x14ac:dyDescent="0.25">
      <c r="A750" s="62" t="e">
        <f>VLOOKUP(B750, names!A$3:B$2402, 2,)</f>
        <v>#N/A</v>
      </c>
      <c r="B750" t="s">
        <v>1861</v>
      </c>
      <c r="C750" s="62" t="str">
        <f t="shared" si="22"/>
        <v>175 King Street</v>
      </c>
      <c r="D750" t="s">
        <v>1862</v>
      </c>
      <c r="E750" s="62" t="str">
        <f t="shared" si="23"/>
        <v>Armonk</v>
      </c>
      <c r="F750" t="s">
        <v>2270</v>
      </c>
      <c r="G750" t="s">
        <v>2291</v>
      </c>
      <c r="H750" t="s">
        <v>2463</v>
      </c>
      <c r="I750" t="s">
        <v>1863</v>
      </c>
    </row>
    <row r="751" spans="1:9" x14ac:dyDescent="0.25">
      <c r="A751" s="62" t="e">
        <f>VLOOKUP(B751, names!A$3:B$2402, 2,)</f>
        <v>#N/A</v>
      </c>
      <c r="B751" t="s">
        <v>1864</v>
      </c>
      <c r="C751" s="62" t="str">
        <f t="shared" si="22"/>
        <v>10451 Gulf Blvd.</v>
      </c>
      <c r="D751" t="s">
        <v>1865</v>
      </c>
      <c r="E751" s="62" t="str">
        <f t="shared" si="23"/>
        <v>Treasure Island</v>
      </c>
      <c r="F751" t="s">
        <v>2271</v>
      </c>
      <c r="G751" t="s">
        <v>2297</v>
      </c>
      <c r="H751" t="s">
        <v>2464</v>
      </c>
      <c r="I751" t="s">
        <v>1866</v>
      </c>
    </row>
    <row r="752" spans="1:9" x14ac:dyDescent="0.25">
      <c r="A752" s="62" t="str">
        <f>VLOOKUP(B752, names!A$3:B$2402, 2,)</f>
        <v>Teachers Insurance Co.</v>
      </c>
      <c r="B752" t="s">
        <v>137</v>
      </c>
      <c r="C752" s="62" t="str">
        <f t="shared" si="22"/>
        <v>#1 Horace Mann Plaza</v>
      </c>
      <c r="D752" t="s">
        <v>1265</v>
      </c>
      <c r="E752" s="62" t="str">
        <f t="shared" si="23"/>
        <v>Springfield</v>
      </c>
      <c r="F752" t="s">
        <v>2081</v>
      </c>
      <c r="G752" t="s">
        <v>2306</v>
      </c>
      <c r="H752">
        <v>62715</v>
      </c>
      <c r="I752" t="s">
        <v>1266</v>
      </c>
    </row>
    <row r="753" spans="1:9" x14ac:dyDescent="0.25">
      <c r="A753" s="62" t="e">
        <f>VLOOKUP(B753, names!A$3:B$2402, 2,)</f>
        <v>#N/A</v>
      </c>
      <c r="B753" t="s">
        <v>1867</v>
      </c>
      <c r="C753" s="62" t="str">
        <f t="shared" si="22"/>
        <v>59 Maiden Lane</v>
      </c>
      <c r="D753" t="s">
        <v>1868</v>
      </c>
      <c r="E753" s="62" t="str">
        <f t="shared" si="23"/>
        <v>New York</v>
      </c>
      <c r="F753" t="s">
        <v>2037</v>
      </c>
      <c r="G753" t="s">
        <v>2291</v>
      </c>
      <c r="H753">
        <v>10038</v>
      </c>
      <c r="I753" t="s">
        <v>1869</v>
      </c>
    </row>
    <row r="754" spans="1:9" x14ac:dyDescent="0.25">
      <c r="A754" s="62" t="e">
        <f>VLOOKUP(B754, names!A$3:B$2402, 2,)</f>
        <v>#N/A</v>
      </c>
      <c r="B754" t="s">
        <v>1870</v>
      </c>
      <c r="C754" s="62" t="str">
        <f t="shared" si="22"/>
        <v>One Tower Square, 5 Ms</v>
      </c>
      <c r="D754" t="s">
        <v>967</v>
      </c>
      <c r="E754" s="62" t="str">
        <f t="shared" si="23"/>
        <v>Hartford</v>
      </c>
      <c r="F754" t="s">
        <v>2049</v>
      </c>
      <c r="G754" t="s">
        <v>2300</v>
      </c>
      <c r="H754">
        <v>6183</v>
      </c>
      <c r="I754" t="s">
        <v>906</v>
      </c>
    </row>
    <row r="755" spans="1:9" x14ac:dyDescent="0.25">
      <c r="A755" s="62" t="e">
        <f>VLOOKUP(B755, names!A$3:B$2402, 2,)</f>
        <v>#N/A</v>
      </c>
      <c r="B755" t="s">
        <v>1871</v>
      </c>
      <c r="C755" s="62" t="str">
        <f t="shared" si="22"/>
        <v>250 Commercial Street, Suite 5000</v>
      </c>
      <c r="D755" t="s">
        <v>610</v>
      </c>
      <c r="E755" s="62" t="str">
        <f t="shared" si="23"/>
        <v>Manchester</v>
      </c>
      <c r="F755" t="s">
        <v>2086</v>
      </c>
      <c r="G755" t="s">
        <v>2336</v>
      </c>
      <c r="H755">
        <v>3101</v>
      </c>
      <c r="I755" t="s">
        <v>611</v>
      </c>
    </row>
    <row r="756" spans="1:9" x14ac:dyDescent="0.25">
      <c r="A756" s="62">
        <f>VLOOKUP(B756, names!A$3:B$2402, 2,)</f>
        <v>0</v>
      </c>
      <c r="B756" t="s">
        <v>1872</v>
      </c>
      <c r="C756" s="62" t="str">
        <f t="shared" si="22"/>
        <v>One West Nationwide Blvd., 3-04-101</v>
      </c>
      <c r="D756" t="s">
        <v>493</v>
      </c>
      <c r="E756" s="62" t="str">
        <f t="shared" si="23"/>
        <v>Columbus</v>
      </c>
      <c r="F756" t="s">
        <v>2058</v>
      </c>
      <c r="G756" t="s">
        <v>2314</v>
      </c>
      <c r="H756" t="s">
        <v>2315</v>
      </c>
      <c r="I756" t="s">
        <v>494</v>
      </c>
    </row>
    <row r="757" spans="1:9" x14ac:dyDescent="0.25">
      <c r="A757" s="62">
        <f>VLOOKUP(B757, names!A$3:B$2402, 2,)</f>
        <v>0</v>
      </c>
      <c r="B757" t="s">
        <v>1873</v>
      </c>
      <c r="C757" s="62" t="str">
        <f t="shared" si="22"/>
        <v>One West Nationwide Blvd., 3-04-101</v>
      </c>
      <c r="D757" t="s">
        <v>493</v>
      </c>
      <c r="E757" s="62" t="str">
        <f t="shared" si="23"/>
        <v>Columbus</v>
      </c>
      <c r="F757" t="s">
        <v>2058</v>
      </c>
      <c r="G757" t="s">
        <v>2314</v>
      </c>
      <c r="H757" t="s">
        <v>2315</v>
      </c>
      <c r="I757" t="s">
        <v>494</v>
      </c>
    </row>
    <row r="758" spans="1:9" x14ac:dyDescent="0.25">
      <c r="A758" s="62" t="e">
        <f>VLOOKUP(B758, names!A$3:B$2402, 2,)</f>
        <v>#N/A</v>
      </c>
      <c r="B758" t="s">
        <v>1874</v>
      </c>
      <c r="C758" s="62" t="str">
        <f t="shared" si="22"/>
        <v>230 Park Avenue</v>
      </c>
      <c r="D758" t="s">
        <v>1875</v>
      </c>
      <c r="E758" s="62" t="str">
        <f t="shared" si="23"/>
        <v>New York</v>
      </c>
      <c r="F758" t="s">
        <v>2037</v>
      </c>
      <c r="G758" t="s">
        <v>2291</v>
      </c>
      <c r="H758" t="s">
        <v>2465</v>
      </c>
      <c r="I758" t="s">
        <v>1876</v>
      </c>
    </row>
    <row r="759" spans="1:9" x14ac:dyDescent="0.25">
      <c r="A759" s="62" t="e">
        <f>VLOOKUP(B759, names!A$3:B$2402, 2,)</f>
        <v>#N/A</v>
      </c>
      <c r="B759" t="s">
        <v>1877</v>
      </c>
      <c r="C759" s="62" t="str">
        <f t="shared" si="22"/>
        <v>230 Park Avenue</v>
      </c>
      <c r="D759" t="s">
        <v>1875</v>
      </c>
      <c r="E759" s="62" t="str">
        <f t="shared" si="23"/>
        <v>New York</v>
      </c>
      <c r="F759" t="s">
        <v>2037</v>
      </c>
      <c r="G759" t="s">
        <v>2291</v>
      </c>
      <c r="H759" t="s">
        <v>2465</v>
      </c>
      <c r="I759" t="s">
        <v>1876</v>
      </c>
    </row>
    <row r="760" spans="1:9" x14ac:dyDescent="0.25">
      <c r="A760" s="62" t="e">
        <f>VLOOKUP(B760, names!A$3:B$2402, 2,)</f>
        <v>#N/A</v>
      </c>
      <c r="B760" t="s">
        <v>1878</v>
      </c>
      <c r="C760" s="62" t="str">
        <f t="shared" si="22"/>
        <v>Harborside Financial Center Plaza 5 Suite 2600</v>
      </c>
      <c r="D760" t="s">
        <v>1879</v>
      </c>
      <c r="E760" s="62" t="str">
        <f t="shared" si="23"/>
        <v>Jersey City</v>
      </c>
      <c r="F760" t="s">
        <v>2098</v>
      </c>
      <c r="G760" t="s">
        <v>2312</v>
      </c>
      <c r="H760">
        <v>7311</v>
      </c>
      <c r="I760" t="s">
        <v>1880</v>
      </c>
    </row>
    <row r="761" spans="1:9" x14ac:dyDescent="0.25">
      <c r="A761" s="62" t="str">
        <f>VLOOKUP(B761, names!A$3:B$2402, 2,)</f>
        <v xml:space="preserve">Tower Hill Preferred Insurance Co. </v>
      </c>
      <c r="B761" t="s">
        <v>1881</v>
      </c>
      <c r="C761" s="62" t="str">
        <f t="shared" si="22"/>
        <v>7201 N.W. 11Th Place</v>
      </c>
      <c r="D761" t="s">
        <v>1582</v>
      </c>
      <c r="E761" s="62" t="str">
        <f t="shared" si="23"/>
        <v>Gainesville</v>
      </c>
      <c r="F761" t="s">
        <v>2174</v>
      </c>
      <c r="G761" t="s">
        <v>2297</v>
      </c>
      <c r="H761">
        <v>32605</v>
      </c>
      <c r="I761" t="s">
        <v>1583</v>
      </c>
    </row>
    <row r="762" spans="1:9" x14ac:dyDescent="0.25">
      <c r="A762" s="62" t="str">
        <f>VLOOKUP(B762, names!A$3:B$2402, 2,)</f>
        <v>Tower Hill Prime Insurance Co.</v>
      </c>
      <c r="B762" t="s">
        <v>43</v>
      </c>
      <c r="C762" s="62" t="str">
        <f t="shared" si="22"/>
        <v>7201 N.W. 11Th Place</v>
      </c>
      <c r="D762" t="s">
        <v>1582</v>
      </c>
      <c r="E762" s="62" t="str">
        <f t="shared" si="23"/>
        <v>Gainesville</v>
      </c>
      <c r="F762" t="s">
        <v>2174</v>
      </c>
      <c r="G762" t="s">
        <v>2297</v>
      </c>
      <c r="H762">
        <v>32605</v>
      </c>
      <c r="I762" t="s">
        <v>1583</v>
      </c>
    </row>
    <row r="763" spans="1:9" x14ac:dyDescent="0.25">
      <c r="A763" s="62" t="str">
        <f>VLOOKUP(B763, names!A$3:B$2402, 2,)</f>
        <v>Tower Hill Select Insurance Co.</v>
      </c>
      <c r="B763" t="s">
        <v>63</v>
      </c>
      <c r="C763" s="62" t="str">
        <f t="shared" si="22"/>
        <v>7201 N.W. 11Th Place</v>
      </c>
      <c r="D763" t="s">
        <v>1582</v>
      </c>
      <c r="E763" s="62" t="str">
        <f t="shared" si="23"/>
        <v>Gainesville</v>
      </c>
      <c r="F763" t="s">
        <v>2174</v>
      </c>
      <c r="G763" t="s">
        <v>2297</v>
      </c>
      <c r="H763">
        <v>32605</v>
      </c>
      <c r="I763" t="s">
        <v>1583</v>
      </c>
    </row>
    <row r="764" spans="1:9" x14ac:dyDescent="0.25">
      <c r="A764" s="62" t="str">
        <f>VLOOKUP(B764, names!A$3:B$2402, 2,)</f>
        <v>Tower Hill Signature Insurance Co.</v>
      </c>
      <c r="B764" t="s">
        <v>51</v>
      </c>
      <c r="C764" s="62" t="str">
        <f t="shared" si="22"/>
        <v>7201 N.W. 11Th Place</v>
      </c>
      <c r="D764" t="s">
        <v>1582</v>
      </c>
      <c r="E764" s="62" t="str">
        <f t="shared" si="23"/>
        <v>Gainesville</v>
      </c>
      <c r="F764" t="s">
        <v>2174</v>
      </c>
      <c r="G764" t="s">
        <v>2297</v>
      </c>
      <c r="H764">
        <v>32605</v>
      </c>
      <c r="I764" t="s">
        <v>1583</v>
      </c>
    </row>
    <row r="765" spans="1:9" x14ac:dyDescent="0.25">
      <c r="A765" s="62" t="e">
        <f>VLOOKUP(B765, names!A$3:B$2402, 2,)</f>
        <v>#N/A</v>
      </c>
      <c r="B765" t="s">
        <v>1882</v>
      </c>
      <c r="C765" s="62" t="str">
        <f t="shared" si="22"/>
        <v>5005 North River Boulevard Ne</v>
      </c>
      <c r="D765" t="s">
        <v>1883</v>
      </c>
      <c r="E765" s="62" t="str">
        <f t="shared" si="23"/>
        <v>Cedar Rapids</v>
      </c>
      <c r="F765" t="s">
        <v>2046</v>
      </c>
      <c r="G765" t="s">
        <v>2301</v>
      </c>
      <c r="H765">
        <v>52411</v>
      </c>
      <c r="I765" t="s">
        <v>1884</v>
      </c>
    </row>
    <row r="766" spans="1:9" x14ac:dyDescent="0.25">
      <c r="A766" s="62" t="e">
        <f>VLOOKUP(B766, names!A$3:B$2402, 2,)</f>
        <v>#N/A</v>
      </c>
      <c r="B766" t="s">
        <v>1885</v>
      </c>
      <c r="C766" s="62" t="str">
        <f t="shared" ref="C766:C829" si="24">PROPER(LEFT(D766, LEN(D766)-1))</f>
        <v>8916 Troost</v>
      </c>
      <c r="D766" t="s">
        <v>1886</v>
      </c>
      <c r="E766" s="62" t="str">
        <f t="shared" ref="E766:E829" si="25">PROPER(F766)</f>
        <v>Kansas City</v>
      </c>
      <c r="F766" t="s">
        <v>2272</v>
      </c>
      <c r="G766" t="s">
        <v>2331</v>
      </c>
      <c r="H766">
        <v>64131</v>
      </c>
      <c r="I766" t="s">
        <v>1887</v>
      </c>
    </row>
    <row r="767" spans="1:9" x14ac:dyDescent="0.25">
      <c r="A767" s="62" t="e">
        <f>VLOOKUP(B767, names!A$3:B$2402, 2,)</f>
        <v>#N/A</v>
      </c>
      <c r="B767" t="s">
        <v>1888</v>
      </c>
      <c r="C767" s="62" t="str">
        <f t="shared" si="24"/>
        <v>230 Park Avenue</v>
      </c>
      <c r="D767" t="s">
        <v>1875</v>
      </c>
      <c r="E767" s="62" t="str">
        <f t="shared" si="25"/>
        <v>New York</v>
      </c>
      <c r="F767" t="s">
        <v>2037</v>
      </c>
      <c r="G767" t="s">
        <v>2291</v>
      </c>
      <c r="H767" t="s">
        <v>2465</v>
      </c>
      <c r="I767" t="s">
        <v>1876</v>
      </c>
    </row>
    <row r="768" spans="1:9" x14ac:dyDescent="0.25">
      <c r="A768" s="62" t="e">
        <f>VLOOKUP(B768, names!A$3:B$2402, 2,)</f>
        <v>#N/A</v>
      </c>
      <c r="B768" t="s">
        <v>1889</v>
      </c>
      <c r="C768" s="62" t="str">
        <f t="shared" si="24"/>
        <v>520 Park Avenue</v>
      </c>
      <c r="D768" t="s">
        <v>1890</v>
      </c>
      <c r="E768" s="62" t="str">
        <f t="shared" si="25"/>
        <v>Baltimore</v>
      </c>
      <c r="F768" t="s">
        <v>2273</v>
      </c>
      <c r="G768" t="s">
        <v>2308</v>
      </c>
      <c r="H768">
        <v>21201</v>
      </c>
      <c r="I768" t="s">
        <v>1891</v>
      </c>
    </row>
    <row r="769" spans="1:9" x14ac:dyDescent="0.25">
      <c r="A769" s="62" t="e">
        <f>VLOOKUP(B769, names!A$3:B$2402, 2,)</f>
        <v>#N/A</v>
      </c>
      <c r="B769" t="s">
        <v>1892</v>
      </c>
      <c r="C769" s="62" t="str">
        <f t="shared" si="24"/>
        <v>One Liberty Plaza, 165 Broadway</v>
      </c>
      <c r="D769" t="s">
        <v>1036</v>
      </c>
      <c r="E769" s="62" t="str">
        <f t="shared" si="25"/>
        <v>New York</v>
      </c>
      <c r="F769" t="s">
        <v>2037</v>
      </c>
      <c r="G769" t="s">
        <v>2291</v>
      </c>
      <c r="H769">
        <v>10006</v>
      </c>
      <c r="I769" t="s">
        <v>1037</v>
      </c>
    </row>
    <row r="770" spans="1:9" x14ac:dyDescent="0.25">
      <c r="A770" s="62" t="e">
        <f>VLOOKUP(B770, names!A$3:B$2402, 2,)</f>
        <v>#N/A</v>
      </c>
      <c r="B770" t="s">
        <v>1893</v>
      </c>
      <c r="C770" s="62" t="str">
        <f t="shared" si="24"/>
        <v>215 Shuman Boulevard, Suite 400</v>
      </c>
      <c r="D770" t="s">
        <v>1894</v>
      </c>
      <c r="E770" s="62" t="str">
        <f t="shared" si="25"/>
        <v>Naperville</v>
      </c>
      <c r="F770" t="s">
        <v>2265</v>
      </c>
      <c r="G770" t="s">
        <v>2306</v>
      </c>
      <c r="H770">
        <v>60563</v>
      </c>
      <c r="I770" t="s">
        <v>1223</v>
      </c>
    </row>
    <row r="771" spans="1:9" x14ac:dyDescent="0.25">
      <c r="A771" s="62" t="str">
        <f>VLOOKUP(B771, names!A$3:B$2402, 2,)</f>
        <v>Transportation Insurance Co.</v>
      </c>
      <c r="B771" t="s">
        <v>183</v>
      </c>
      <c r="C771" s="62" t="str">
        <f t="shared" si="24"/>
        <v>333 S. Wabash Ave</v>
      </c>
      <c r="D771" t="s">
        <v>542</v>
      </c>
      <c r="E771" s="62" t="str">
        <f t="shared" si="25"/>
        <v>Chicago</v>
      </c>
      <c r="F771" t="s">
        <v>2052</v>
      </c>
      <c r="G771" t="s">
        <v>2306</v>
      </c>
      <c r="H771">
        <v>60604</v>
      </c>
      <c r="I771" t="s">
        <v>543</v>
      </c>
    </row>
    <row r="772" spans="1:9" x14ac:dyDescent="0.25">
      <c r="A772" s="62" t="e">
        <f>VLOOKUP(B772, names!A$3:B$2402, 2,)</f>
        <v>#N/A</v>
      </c>
      <c r="B772" t="s">
        <v>1895</v>
      </c>
      <c r="C772" s="62" t="str">
        <f t="shared" si="24"/>
        <v>One Tower Square, Ms08A</v>
      </c>
      <c r="D772" t="s">
        <v>563</v>
      </c>
      <c r="E772" s="62" t="str">
        <f t="shared" si="25"/>
        <v>Hartford</v>
      </c>
      <c r="F772" t="s">
        <v>2049</v>
      </c>
      <c r="G772" t="s">
        <v>2300</v>
      </c>
      <c r="H772">
        <v>6183</v>
      </c>
      <c r="I772" t="s">
        <v>564</v>
      </c>
    </row>
    <row r="773" spans="1:9" x14ac:dyDescent="0.25">
      <c r="A773" s="62" t="e">
        <f>VLOOKUP(B773, names!A$3:B$2402, 2,)</f>
        <v>#N/A</v>
      </c>
      <c r="B773" t="s">
        <v>1896</v>
      </c>
      <c r="C773" s="62" t="str">
        <f t="shared" si="24"/>
        <v>One Tower Square, Ms08A</v>
      </c>
      <c r="D773" t="s">
        <v>563</v>
      </c>
      <c r="E773" s="62" t="str">
        <f t="shared" si="25"/>
        <v>Hartford</v>
      </c>
      <c r="F773" t="s">
        <v>2049</v>
      </c>
      <c r="G773" t="s">
        <v>2300</v>
      </c>
      <c r="H773">
        <v>6183</v>
      </c>
      <c r="I773" t="s">
        <v>564</v>
      </c>
    </row>
    <row r="774" spans="1:9" x14ac:dyDescent="0.25">
      <c r="A774" s="62" t="e">
        <f>VLOOKUP(B774, names!A$3:B$2402, 2,)</f>
        <v>#N/A</v>
      </c>
      <c r="B774" t="s">
        <v>1897</v>
      </c>
      <c r="C774" s="62" t="str">
        <f t="shared" si="24"/>
        <v>One Tower Square, Ms08A</v>
      </c>
      <c r="D774" t="s">
        <v>563</v>
      </c>
      <c r="E774" s="62" t="str">
        <f t="shared" si="25"/>
        <v>Hartford</v>
      </c>
      <c r="F774" t="s">
        <v>2049</v>
      </c>
      <c r="G774" t="s">
        <v>2300</v>
      </c>
      <c r="H774">
        <v>6183</v>
      </c>
      <c r="I774" t="s">
        <v>564</v>
      </c>
    </row>
    <row r="775" spans="1:9" x14ac:dyDescent="0.25">
      <c r="A775" s="62" t="e">
        <f>VLOOKUP(B775, names!A$3:B$2402, 2,)</f>
        <v>#N/A</v>
      </c>
      <c r="B775" t="s">
        <v>1898</v>
      </c>
      <c r="C775" s="62" t="str">
        <f t="shared" si="24"/>
        <v>One Tower Square, Ms08A</v>
      </c>
      <c r="D775" t="s">
        <v>563</v>
      </c>
      <c r="E775" s="62" t="str">
        <f t="shared" si="25"/>
        <v>Hartford</v>
      </c>
      <c r="F775" t="s">
        <v>2049</v>
      </c>
      <c r="G775" t="s">
        <v>2300</v>
      </c>
      <c r="H775">
        <v>6183</v>
      </c>
      <c r="I775" t="s">
        <v>564</v>
      </c>
    </row>
    <row r="776" spans="1:9" x14ac:dyDescent="0.25">
      <c r="A776" s="62" t="e">
        <f>VLOOKUP(B776, names!A$3:B$2402, 2,)</f>
        <v>#N/A</v>
      </c>
      <c r="B776" t="s">
        <v>1899</v>
      </c>
      <c r="C776" s="62" t="str">
        <f t="shared" si="24"/>
        <v>One Tower Square, Ms08A</v>
      </c>
      <c r="D776" t="s">
        <v>563</v>
      </c>
      <c r="E776" s="62" t="str">
        <f t="shared" si="25"/>
        <v>Hartford</v>
      </c>
      <c r="F776" t="s">
        <v>2049</v>
      </c>
      <c r="G776" t="s">
        <v>2300</v>
      </c>
      <c r="H776">
        <v>6183</v>
      </c>
      <c r="I776" t="s">
        <v>564</v>
      </c>
    </row>
    <row r="777" spans="1:9" x14ac:dyDescent="0.25">
      <c r="A777" s="62" t="e">
        <f>VLOOKUP(B777, names!A$3:B$2402, 2,)</f>
        <v>#N/A</v>
      </c>
      <c r="B777" t="s">
        <v>1900</v>
      </c>
      <c r="C777" s="62" t="str">
        <f t="shared" si="24"/>
        <v>One Tower Square, Ms08A</v>
      </c>
      <c r="D777" t="s">
        <v>563</v>
      </c>
      <c r="E777" s="62" t="str">
        <f t="shared" si="25"/>
        <v>Hartford</v>
      </c>
      <c r="F777" t="s">
        <v>2049</v>
      </c>
      <c r="G777" t="s">
        <v>2300</v>
      </c>
      <c r="H777">
        <v>6183</v>
      </c>
      <c r="I777" t="s">
        <v>564</v>
      </c>
    </row>
    <row r="778" spans="1:9" x14ac:dyDescent="0.25">
      <c r="A778" s="62" t="e">
        <f>VLOOKUP(B778, names!A$3:B$2402, 2,)</f>
        <v>#N/A</v>
      </c>
      <c r="B778" t="s">
        <v>1901</v>
      </c>
      <c r="C778" s="62" t="str">
        <f t="shared" si="24"/>
        <v>One Tower Square, Ms08A</v>
      </c>
      <c r="D778" t="s">
        <v>563</v>
      </c>
      <c r="E778" s="62" t="str">
        <f t="shared" si="25"/>
        <v>Hartford</v>
      </c>
      <c r="F778" t="s">
        <v>2049</v>
      </c>
      <c r="G778" t="s">
        <v>2300</v>
      </c>
      <c r="H778">
        <v>6183</v>
      </c>
      <c r="I778" t="s">
        <v>564</v>
      </c>
    </row>
    <row r="779" spans="1:9" x14ac:dyDescent="0.25">
      <c r="A779" s="62" t="e">
        <f>VLOOKUP(B779, names!A$3:B$2402, 2,)</f>
        <v>#N/A</v>
      </c>
      <c r="B779" t="s">
        <v>1902</v>
      </c>
      <c r="C779" s="62" t="str">
        <f t="shared" si="24"/>
        <v>One Tower Square, Ms08A</v>
      </c>
      <c r="D779" t="s">
        <v>563</v>
      </c>
      <c r="E779" s="62" t="str">
        <f t="shared" si="25"/>
        <v>Hartford</v>
      </c>
      <c r="F779" t="s">
        <v>2049</v>
      </c>
      <c r="G779" t="s">
        <v>2300</v>
      </c>
      <c r="H779">
        <v>6183</v>
      </c>
      <c r="I779" t="s">
        <v>564</v>
      </c>
    </row>
    <row r="780" spans="1:9" x14ac:dyDescent="0.25">
      <c r="A780" s="62" t="str">
        <f>VLOOKUP(B780, names!A$3:B$2402, 2,)</f>
        <v>Travelers Indemnity Co.</v>
      </c>
      <c r="B780" t="s">
        <v>152</v>
      </c>
      <c r="C780" s="62" t="str">
        <f t="shared" si="24"/>
        <v>One Tower Square, Ms08A</v>
      </c>
      <c r="D780" t="s">
        <v>563</v>
      </c>
      <c r="E780" s="62" t="str">
        <f t="shared" si="25"/>
        <v>Hartford</v>
      </c>
      <c r="F780" t="s">
        <v>2049</v>
      </c>
      <c r="G780" t="s">
        <v>2300</v>
      </c>
      <c r="H780">
        <v>6183</v>
      </c>
      <c r="I780" t="s">
        <v>564</v>
      </c>
    </row>
    <row r="781" spans="1:9" x14ac:dyDescent="0.25">
      <c r="A781" s="62" t="str">
        <f>VLOOKUP(B781, names!A$3:B$2402, 2,)</f>
        <v>Travelers Indemnity Co. Of America</v>
      </c>
      <c r="B781" t="s">
        <v>123</v>
      </c>
      <c r="C781" s="62" t="str">
        <f t="shared" si="24"/>
        <v>One Tower Square, Ms08A</v>
      </c>
      <c r="D781" t="s">
        <v>563</v>
      </c>
      <c r="E781" s="62" t="str">
        <f t="shared" si="25"/>
        <v>Hartford</v>
      </c>
      <c r="F781" t="s">
        <v>2049</v>
      </c>
      <c r="G781" t="s">
        <v>2300</v>
      </c>
      <c r="H781">
        <v>6183</v>
      </c>
      <c r="I781" t="s">
        <v>564</v>
      </c>
    </row>
    <row r="782" spans="1:9" x14ac:dyDescent="0.25">
      <c r="A782" s="62" t="str">
        <f>VLOOKUP(B782, names!A$3:B$2402, 2,)</f>
        <v>Travelers Indemnity Co. Of Connecticut</v>
      </c>
      <c r="B782" t="s">
        <v>156</v>
      </c>
      <c r="C782" s="62" t="str">
        <f t="shared" si="24"/>
        <v>One Tower Square, Ms08A</v>
      </c>
      <c r="D782" t="s">
        <v>563</v>
      </c>
      <c r="E782" s="62" t="str">
        <f t="shared" si="25"/>
        <v>Hartford</v>
      </c>
      <c r="F782" t="s">
        <v>2049</v>
      </c>
      <c r="G782" t="s">
        <v>2300</v>
      </c>
      <c r="H782">
        <v>6183</v>
      </c>
      <c r="I782" t="s">
        <v>564</v>
      </c>
    </row>
    <row r="783" spans="1:9" x14ac:dyDescent="0.25">
      <c r="A783" s="62" t="str">
        <f>VLOOKUP(B783, names!A$3:B$2402, 2,)</f>
        <v>Travelers Property Casualty Co. Of America</v>
      </c>
      <c r="B783" t="s">
        <v>160</v>
      </c>
      <c r="C783" s="62" t="str">
        <f t="shared" si="24"/>
        <v>One Tower Square, Ms08A</v>
      </c>
      <c r="D783" t="s">
        <v>563</v>
      </c>
      <c r="E783" s="62" t="str">
        <f t="shared" si="25"/>
        <v>Hartford</v>
      </c>
      <c r="F783" t="s">
        <v>2049</v>
      </c>
      <c r="G783" t="s">
        <v>2300</v>
      </c>
      <c r="H783">
        <v>6183</v>
      </c>
      <c r="I783" t="s">
        <v>564</v>
      </c>
    </row>
    <row r="784" spans="1:9" x14ac:dyDescent="0.25">
      <c r="A784" s="62" t="e">
        <f>VLOOKUP(B784, names!A$3:B$2402, 2,)</f>
        <v>#N/A</v>
      </c>
      <c r="B784" t="s">
        <v>1903</v>
      </c>
      <c r="C784" s="62" t="str">
        <f t="shared" si="24"/>
        <v>One Tower Square, Ms08A</v>
      </c>
      <c r="D784" t="s">
        <v>563</v>
      </c>
      <c r="E784" s="62" t="str">
        <f t="shared" si="25"/>
        <v>Hartford</v>
      </c>
      <c r="F784" t="s">
        <v>2049</v>
      </c>
      <c r="G784" t="s">
        <v>2300</v>
      </c>
      <c r="H784">
        <v>6183</v>
      </c>
      <c r="I784" t="s">
        <v>564</v>
      </c>
    </row>
    <row r="785" spans="1:9" x14ac:dyDescent="0.25">
      <c r="A785" s="62" t="e">
        <f>VLOOKUP(B785, names!A$3:B$2402, 2,)</f>
        <v>#N/A</v>
      </c>
      <c r="B785" t="s">
        <v>1904</v>
      </c>
      <c r="C785" s="62" t="str">
        <f t="shared" si="24"/>
        <v>3001 Meacham Boulevard, Suite 100</v>
      </c>
      <c r="D785" t="s">
        <v>1905</v>
      </c>
      <c r="E785" s="62" t="str">
        <f t="shared" si="25"/>
        <v>Fort Worth</v>
      </c>
      <c r="F785" t="s">
        <v>2075</v>
      </c>
      <c r="G785" t="s">
        <v>2299</v>
      </c>
      <c r="H785">
        <v>76137</v>
      </c>
      <c r="I785" t="s">
        <v>1906</v>
      </c>
    </row>
    <row r="786" spans="1:9" x14ac:dyDescent="0.25">
      <c r="A786" s="62" t="e">
        <f>VLOOKUP(B786, names!A$3:B$2402, 2,)</f>
        <v>#N/A</v>
      </c>
      <c r="B786" t="s">
        <v>1907</v>
      </c>
      <c r="C786" s="62" t="str">
        <f t="shared" si="24"/>
        <v>3250 Interstate Drive</v>
      </c>
      <c r="D786" t="s">
        <v>1495</v>
      </c>
      <c r="E786" s="62" t="str">
        <f t="shared" si="25"/>
        <v>Richfield</v>
      </c>
      <c r="F786" t="s">
        <v>2225</v>
      </c>
      <c r="G786" t="s">
        <v>2314</v>
      </c>
      <c r="H786">
        <v>44286</v>
      </c>
      <c r="I786" t="s">
        <v>1496</v>
      </c>
    </row>
    <row r="787" spans="1:9" x14ac:dyDescent="0.25">
      <c r="A787" s="62" t="e">
        <f>VLOOKUP(B787, names!A$3:B$2402, 2,)</f>
        <v>#N/A</v>
      </c>
      <c r="B787" t="s">
        <v>1908</v>
      </c>
      <c r="C787" s="62" t="str">
        <f t="shared" si="24"/>
        <v>6301 Owensmouth Ave</v>
      </c>
      <c r="D787" t="s">
        <v>1042</v>
      </c>
      <c r="E787" s="62" t="str">
        <f t="shared" si="25"/>
        <v>Woodland Hills</v>
      </c>
      <c r="F787" t="s">
        <v>2163</v>
      </c>
      <c r="G787" t="s">
        <v>2324</v>
      </c>
      <c r="H787">
        <v>91367</v>
      </c>
      <c r="I787" t="s">
        <v>415</v>
      </c>
    </row>
    <row r="788" spans="1:9" x14ac:dyDescent="0.25">
      <c r="A788" s="62" t="e">
        <f>VLOOKUP(B788, names!A$3:B$2402, 2,)</f>
        <v>#N/A</v>
      </c>
      <c r="B788" t="s">
        <v>1909</v>
      </c>
      <c r="C788" s="62" t="str">
        <f t="shared" si="24"/>
        <v>200 Hopmeadow Street</v>
      </c>
      <c r="D788" t="s">
        <v>1231</v>
      </c>
      <c r="E788" s="62" t="str">
        <f t="shared" si="25"/>
        <v>Simsbury</v>
      </c>
      <c r="F788" t="s">
        <v>2191</v>
      </c>
      <c r="G788" t="s">
        <v>2300</v>
      </c>
      <c r="H788" t="s">
        <v>2406</v>
      </c>
      <c r="I788" t="s">
        <v>1232</v>
      </c>
    </row>
    <row r="789" spans="1:9" x14ac:dyDescent="0.25">
      <c r="A789" s="62" t="str">
        <f>VLOOKUP(B789, names!A$3:B$2402, 2,)</f>
        <v>Twin City Fire Insurance Co.</v>
      </c>
      <c r="B789" t="s">
        <v>184</v>
      </c>
      <c r="C789" s="62" t="str">
        <f t="shared" si="24"/>
        <v>200 Hopmeadow Street</v>
      </c>
      <c r="D789" t="s">
        <v>1231</v>
      </c>
      <c r="E789" s="62" t="str">
        <f t="shared" si="25"/>
        <v>Simsbury</v>
      </c>
      <c r="F789" t="s">
        <v>2191</v>
      </c>
      <c r="G789" t="s">
        <v>2300</v>
      </c>
      <c r="H789" t="s">
        <v>2406</v>
      </c>
      <c r="I789" t="s">
        <v>1232</v>
      </c>
    </row>
    <row r="790" spans="1:9" x14ac:dyDescent="0.25">
      <c r="A790" s="62" t="e">
        <f>VLOOKUP(B790, names!A$3:B$2402, 2,)</f>
        <v>#N/A</v>
      </c>
      <c r="B790" t="s">
        <v>1910</v>
      </c>
      <c r="C790" s="62" t="str">
        <f t="shared" si="24"/>
        <v>13403 Northwest Freeway</v>
      </c>
      <c r="D790" t="s">
        <v>726</v>
      </c>
      <c r="E790" s="62" t="str">
        <f t="shared" si="25"/>
        <v>Houston</v>
      </c>
      <c r="F790" t="s">
        <v>2112</v>
      </c>
      <c r="G790" t="s">
        <v>2299</v>
      </c>
      <c r="H790">
        <v>77040</v>
      </c>
      <c r="I790" t="s">
        <v>727</v>
      </c>
    </row>
    <row r="791" spans="1:9" x14ac:dyDescent="0.25">
      <c r="A791" s="62" t="e">
        <f>VLOOKUP(B791, names!A$3:B$2402, 2,)</f>
        <v>#N/A</v>
      </c>
      <c r="B791" t="s">
        <v>1911</v>
      </c>
      <c r="C791" s="62" t="str">
        <f t="shared" si="24"/>
        <v>118 Second Avenue Se</v>
      </c>
      <c r="D791" t="s">
        <v>1912</v>
      </c>
      <c r="E791" s="62" t="str">
        <f t="shared" si="25"/>
        <v>Cedar Rapids</v>
      </c>
      <c r="F791" t="s">
        <v>2046</v>
      </c>
      <c r="G791" t="s">
        <v>2301</v>
      </c>
      <c r="H791">
        <v>52401</v>
      </c>
      <c r="I791" t="s">
        <v>450</v>
      </c>
    </row>
    <row r="792" spans="1:9" x14ac:dyDescent="0.25">
      <c r="A792" s="62" t="e">
        <f>VLOOKUP(B792, names!A$3:B$2402, 2,)</f>
        <v>#N/A</v>
      </c>
      <c r="B792" t="s">
        <v>1913</v>
      </c>
      <c r="C792" s="62" t="str">
        <f t="shared" si="24"/>
        <v>11201 Douglas Avenue</v>
      </c>
      <c r="D792" t="s">
        <v>770</v>
      </c>
      <c r="E792" s="62" t="str">
        <f t="shared" si="25"/>
        <v>Urbandale</v>
      </c>
      <c r="F792" t="s">
        <v>2120</v>
      </c>
      <c r="G792" t="s">
        <v>2301</v>
      </c>
      <c r="H792" t="s">
        <v>2359</v>
      </c>
      <c r="I792" t="s">
        <v>1914</v>
      </c>
    </row>
    <row r="793" spans="1:9" x14ac:dyDescent="0.25">
      <c r="A793" s="62" t="e">
        <f>VLOOKUP(B793, names!A$3:B$2402, 2,)</f>
        <v>#N/A</v>
      </c>
      <c r="B793" t="s">
        <v>1915</v>
      </c>
      <c r="C793" s="62" t="str">
        <f t="shared" si="24"/>
        <v>1313 North West 167Th Street</v>
      </c>
      <c r="D793" t="s">
        <v>1916</v>
      </c>
      <c r="E793" s="62" t="str">
        <f t="shared" si="25"/>
        <v>Miami Gardens</v>
      </c>
      <c r="F793" t="s">
        <v>2274</v>
      </c>
      <c r="G793" t="s">
        <v>2297</v>
      </c>
      <c r="H793">
        <v>33169</v>
      </c>
      <c r="I793" t="s">
        <v>1917</v>
      </c>
    </row>
    <row r="794" spans="1:9" x14ac:dyDescent="0.25">
      <c r="A794" s="62" t="e">
        <f>VLOOKUP(B794, names!A$3:B$2402, 2,)</f>
        <v>#N/A</v>
      </c>
      <c r="B794" t="s">
        <v>1918</v>
      </c>
      <c r="C794" s="62" t="str">
        <f t="shared" si="24"/>
        <v>1250 Hancock Street, Suite 803N</v>
      </c>
      <c r="D794" t="s">
        <v>1919</v>
      </c>
      <c r="E794" s="62" t="str">
        <f t="shared" si="25"/>
        <v>Quincy</v>
      </c>
      <c r="F794" t="s">
        <v>2156</v>
      </c>
      <c r="G794" t="s">
        <v>2316</v>
      </c>
      <c r="H794">
        <v>2169</v>
      </c>
      <c r="I794" t="s">
        <v>1920</v>
      </c>
    </row>
    <row r="795" spans="1:9" x14ac:dyDescent="0.25">
      <c r="A795" s="62" t="str">
        <f>VLOOKUP(B795, names!A$3:B$2402, 2,)</f>
        <v>United Casualty Insurance Co. Of America</v>
      </c>
      <c r="B795" t="s">
        <v>95</v>
      </c>
      <c r="C795" s="62" t="str">
        <f t="shared" si="24"/>
        <v>12115 Lackland Road</v>
      </c>
      <c r="D795" t="s">
        <v>1921</v>
      </c>
      <c r="E795" s="62" t="str">
        <f t="shared" si="25"/>
        <v>St. Louis</v>
      </c>
      <c r="F795" t="s">
        <v>2115</v>
      </c>
      <c r="G795" t="s">
        <v>2331</v>
      </c>
      <c r="H795" t="s">
        <v>2466</v>
      </c>
      <c r="I795" t="s">
        <v>1922</v>
      </c>
    </row>
    <row r="796" spans="1:9" x14ac:dyDescent="0.25">
      <c r="A796" s="62" t="e">
        <f>VLOOKUP(B796, names!A$3:B$2402, 2,)</f>
        <v>#N/A</v>
      </c>
      <c r="B796" t="s">
        <v>1923</v>
      </c>
      <c r="C796" s="62" t="str">
        <f t="shared" si="24"/>
        <v>747 Alpha Drive</v>
      </c>
      <c r="D796" t="s">
        <v>677</v>
      </c>
      <c r="E796" s="62" t="str">
        <f t="shared" si="25"/>
        <v>Highland Heights</v>
      </c>
      <c r="F796" t="s">
        <v>2104</v>
      </c>
      <c r="G796" t="s">
        <v>2314</v>
      </c>
      <c r="H796" t="s">
        <v>2348</v>
      </c>
      <c r="I796" t="s">
        <v>678</v>
      </c>
    </row>
    <row r="797" spans="1:9" x14ac:dyDescent="0.25">
      <c r="A797" s="62" t="e">
        <f>VLOOKUP(B797, names!A$3:B$2402, 2,)</f>
        <v>#N/A</v>
      </c>
      <c r="B797" t="s">
        <v>1924</v>
      </c>
      <c r="C797" s="62" t="str">
        <f t="shared" si="24"/>
        <v>118 Second Avenue Se</v>
      </c>
      <c r="D797" t="s">
        <v>1912</v>
      </c>
      <c r="E797" s="62" t="str">
        <f t="shared" si="25"/>
        <v>Cedar Rapids</v>
      </c>
      <c r="F797" t="s">
        <v>2046</v>
      </c>
      <c r="G797" t="s">
        <v>2301</v>
      </c>
      <c r="H797">
        <v>52401</v>
      </c>
      <c r="I797" t="s">
        <v>450</v>
      </c>
    </row>
    <row r="798" spans="1:9" x14ac:dyDescent="0.25">
      <c r="A798" s="62" t="str">
        <f>VLOOKUP(B798, names!A$3:B$2402, 2,)</f>
        <v>United Fire And Casualty Co.</v>
      </c>
      <c r="B798" t="s">
        <v>130</v>
      </c>
      <c r="C798" s="62" t="str">
        <f t="shared" si="24"/>
        <v>118 Second Avenue Se</v>
      </c>
      <c r="D798" t="s">
        <v>1912</v>
      </c>
      <c r="E798" s="62" t="str">
        <f t="shared" si="25"/>
        <v>Cedar Rapids</v>
      </c>
      <c r="F798" t="s">
        <v>2046</v>
      </c>
      <c r="G798" t="s">
        <v>2301</v>
      </c>
      <c r="H798">
        <v>52401</v>
      </c>
      <c r="I798" t="s">
        <v>450</v>
      </c>
    </row>
    <row r="799" spans="1:9" x14ac:dyDescent="0.25">
      <c r="A799" s="62" t="e">
        <f>VLOOKUP(B799, names!A$3:B$2402, 2,)</f>
        <v>#N/A</v>
      </c>
      <c r="B799" t="s">
        <v>1925</v>
      </c>
      <c r="C799" s="62" t="str">
        <f t="shared" si="24"/>
        <v>Post Office Box 20597</v>
      </c>
      <c r="D799" t="s">
        <v>1926</v>
      </c>
      <c r="E799" s="62" t="str">
        <f t="shared" si="25"/>
        <v>Greensboro</v>
      </c>
      <c r="F799" t="s">
        <v>2201</v>
      </c>
      <c r="G799" t="s">
        <v>2309</v>
      </c>
      <c r="H799">
        <v>27420</v>
      </c>
      <c r="I799" t="s">
        <v>1927</v>
      </c>
    </row>
    <row r="800" spans="1:9" x14ac:dyDescent="0.25">
      <c r="A800" s="62" t="e">
        <f>VLOOKUP(B800, names!A$3:B$2402, 2,)</f>
        <v>#N/A</v>
      </c>
      <c r="B800" t="s">
        <v>1928</v>
      </c>
      <c r="C800" s="62" t="str">
        <f t="shared" si="24"/>
        <v>Post Office Box 20597</v>
      </c>
      <c r="D800" t="s">
        <v>1926</v>
      </c>
      <c r="E800" s="62" t="str">
        <f t="shared" si="25"/>
        <v>Greensboro</v>
      </c>
      <c r="F800" t="s">
        <v>2201</v>
      </c>
      <c r="G800" t="s">
        <v>2309</v>
      </c>
      <c r="H800">
        <v>27420</v>
      </c>
      <c r="I800" t="s">
        <v>1927</v>
      </c>
    </row>
    <row r="801" spans="1:9" x14ac:dyDescent="0.25">
      <c r="A801" s="62" t="e">
        <f>VLOOKUP(B801, names!A$3:B$2402, 2,)</f>
        <v>#N/A</v>
      </c>
      <c r="B801" t="s">
        <v>1929</v>
      </c>
      <c r="C801" s="62" t="str">
        <f t="shared" si="24"/>
        <v>Post Office Box 20597</v>
      </c>
      <c r="D801" t="s">
        <v>1926</v>
      </c>
      <c r="E801" s="62" t="str">
        <f t="shared" si="25"/>
        <v>Greensboro</v>
      </c>
      <c r="F801" t="s">
        <v>2201</v>
      </c>
      <c r="G801" t="s">
        <v>2309</v>
      </c>
      <c r="H801">
        <v>27420</v>
      </c>
      <c r="I801" t="s">
        <v>1927</v>
      </c>
    </row>
    <row r="802" spans="1:9" x14ac:dyDescent="0.25">
      <c r="A802" s="62" t="e">
        <f>VLOOKUP(B802, names!A$3:B$2402, 2,)</f>
        <v>#N/A</v>
      </c>
      <c r="B802" t="s">
        <v>1930</v>
      </c>
      <c r="C802" s="62" t="str">
        <f t="shared" si="24"/>
        <v>Post Office Box 20597</v>
      </c>
      <c r="D802" t="s">
        <v>1926</v>
      </c>
      <c r="E802" s="62" t="str">
        <f t="shared" si="25"/>
        <v>Greensboro</v>
      </c>
      <c r="F802" t="s">
        <v>2201</v>
      </c>
      <c r="G802" t="s">
        <v>2309</v>
      </c>
      <c r="H802">
        <v>27420</v>
      </c>
      <c r="I802" t="s">
        <v>1927</v>
      </c>
    </row>
    <row r="803" spans="1:9" x14ac:dyDescent="0.25">
      <c r="A803" s="62" t="e">
        <f>VLOOKUP(B803, names!A$3:B$2402, 2,)</f>
        <v>#N/A</v>
      </c>
      <c r="B803" t="s">
        <v>1931</v>
      </c>
      <c r="C803" s="62" t="str">
        <f t="shared" si="24"/>
        <v>3 Bala Plz, Ste 300E</v>
      </c>
      <c r="D803" t="s">
        <v>960</v>
      </c>
      <c r="E803" s="62" t="str">
        <f t="shared" si="25"/>
        <v>Bala Cynwyd</v>
      </c>
      <c r="F803" t="s">
        <v>2084</v>
      </c>
      <c r="G803" t="s">
        <v>2298</v>
      </c>
      <c r="H803" t="s">
        <v>2334</v>
      </c>
      <c r="I803" t="s">
        <v>605</v>
      </c>
    </row>
    <row r="804" spans="1:9" x14ac:dyDescent="0.25">
      <c r="A804" s="62" t="str">
        <f>VLOOKUP(B804, names!A$3:B$2402, 2,)</f>
        <v>United Property &amp; Casualty Insurance Co.</v>
      </c>
      <c r="B804" t="s">
        <v>39</v>
      </c>
      <c r="C804" s="62" t="str">
        <f t="shared" si="24"/>
        <v>360 Central Avenue, Suite 900</v>
      </c>
      <c r="D804" t="s">
        <v>1932</v>
      </c>
      <c r="E804" s="62" t="str">
        <f t="shared" si="25"/>
        <v>St. Petersburg</v>
      </c>
      <c r="F804" t="s">
        <v>2067</v>
      </c>
      <c r="G804" t="s">
        <v>2297</v>
      </c>
      <c r="H804">
        <v>33701</v>
      </c>
      <c r="I804" t="s">
        <v>1933</v>
      </c>
    </row>
    <row r="805" spans="1:9" x14ac:dyDescent="0.25">
      <c r="A805" s="62" t="str">
        <f>VLOOKUP(B805, names!A$3:B$2402, 2,)</f>
        <v>United Services Automobile Association</v>
      </c>
      <c r="B805" t="s">
        <v>45</v>
      </c>
      <c r="C805" s="62" t="str">
        <f t="shared" si="24"/>
        <v>9800 Fredericksburg Road</v>
      </c>
      <c r="D805" t="s">
        <v>1137</v>
      </c>
      <c r="E805" s="62" t="str">
        <f t="shared" si="25"/>
        <v>San Antonio</v>
      </c>
      <c r="F805" t="s">
        <v>2101</v>
      </c>
      <c r="G805" t="s">
        <v>2299</v>
      </c>
      <c r="H805">
        <v>78288</v>
      </c>
      <c r="I805" t="s">
        <v>1138</v>
      </c>
    </row>
    <row r="806" spans="1:9" x14ac:dyDescent="0.25">
      <c r="A806" s="62" t="e">
        <f>VLOOKUP(B806, names!A$3:B$2402, 2,)</f>
        <v>#N/A</v>
      </c>
      <c r="B806" t="s">
        <v>1934</v>
      </c>
      <c r="C806" s="62" t="str">
        <f t="shared" si="24"/>
        <v>One Tower Square, 5 Ms</v>
      </c>
      <c r="D806" t="s">
        <v>967</v>
      </c>
      <c r="E806" s="62" t="str">
        <f t="shared" si="25"/>
        <v>Hartford</v>
      </c>
      <c r="F806" t="s">
        <v>2049</v>
      </c>
      <c r="G806" t="s">
        <v>2300</v>
      </c>
      <c r="H806">
        <v>6183</v>
      </c>
      <c r="I806" t="s">
        <v>906</v>
      </c>
    </row>
    <row r="807" spans="1:9" x14ac:dyDescent="0.25">
      <c r="A807" s="62" t="str">
        <f>VLOOKUP(B807, names!A$3:B$2402, 2,)</f>
        <v>United States Fire Insurance Co.</v>
      </c>
      <c r="B807" t="s">
        <v>168</v>
      </c>
      <c r="C807" s="62" t="str">
        <f t="shared" si="24"/>
        <v>305 Madison Avenue</v>
      </c>
      <c r="D807" t="s">
        <v>936</v>
      </c>
      <c r="E807" s="62" t="str">
        <f t="shared" si="25"/>
        <v>Morristown</v>
      </c>
      <c r="F807" t="s">
        <v>2100</v>
      </c>
      <c r="G807" t="s">
        <v>2312</v>
      </c>
      <c r="H807">
        <v>7962</v>
      </c>
      <c r="I807" t="s">
        <v>937</v>
      </c>
    </row>
    <row r="808" spans="1:9" x14ac:dyDescent="0.25">
      <c r="A808" s="62" t="e">
        <f>VLOOKUP(B808, names!A$3:B$2402, 2,)</f>
        <v>#N/A</v>
      </c>
      <c r="B808" t="s">
        <v>1935</v>
      </c>
      <c r="C808" s="62" t="str">
        <f t="shared" si="24"/>
        <v>1190 Devon Park Drive</v>
      </c>
      <c r="D808" t="s">
        <v>1936</v>
      </c>
      <c r="E808" s="62" t="str">
        <f t="shared" si="25"/>
        <v>Wayne</v>
      </c>
      <c r="F808" t="s">
        <v>2275</v>
      </c>
      <c r="G808" t="s">
        <v>2298</v>
      </c>
      <c r="H808">
        <v>19087</v>
      </c>
      <c r="I808" t="s">
        <v>1937</v>
      </c>
    </row>
    <row r="809" spans="1:9" x14ac:dyDescent="0.25">
      <c r="A809" s="62" t="e">
        <f>VLOOKUP(B809, names!A$3:B$2402, 2,)</f>
        <v>#N/A</v>
      </c>
      <c r="B809" t="s">
        <v>1938</v>
      </c>
      <c r="C809" s="62" t="str">
        <f t="shared" si="24"/>
        <v>20 W. Aylesbury Road</v>
      </c>
      <c r="D809" t="s">
        <v>1939</v>
      </c>
      <c r="E809" s="62" t="str">
        <f t="shared" si="25"/>
        <v>Timonium</v>
      </c>
      <c r="F809" t="s">
        <v>2276</v>
      </c>
      <c r="G809" t="s">
        <v>2308</v>
      </c>
      <c r="H809">
        <v>21093</v>
      </c>
      <c r="I809" t="s">
        <v>556</v>
      </c>
    </row>
    <row r="810" spans="1:9" x14ac:dyDescent="0.25">
      <c r="A810" s="62" t="e">
        <f>VLOOKUP(B810, names!A$3:B$2402, 2,)</f>
        <v>#N/A</v>
      </c>
      <c r="B810" t="s">
        <v>1940</v>
      </c>
      <c r="C810" s="62" t="str">
        <f t="shared" si="24"/>
        <v>15200 West Small Road</v>
      </c>
      <c r="D810" t="s">
        <v>1941</v>
      </c>
      <c r="E810" s="62" t="str">
        <f t="shared" si="25"/>
        <v>New Berlin</v>
      </c>
      <c r="F810" t="s">
        <v>2277</v>
      </c>
      <c r="G810" t="s">
        <v>2366</v>
      </c>
      <c r="H810">
        <v>53151</v>
      </c>
      <c r="I810" t="s">
        <v>1942</v>
      </c>
    </row>
    <row r="811" spans="1:9" x14ac:dyDescent="0.25">
      <c r="A811" s="62" t="e">
        <f>VLOOKUP(B811, names!A$3:B$2402, 2,)</f>
        <v>#N/A</v>
      </c>
      <c r="B811" t="s">
        <v>1943</v>
      </c>
      <c r="C811" s="62" t="str">
        <f t="shared" si="24"/>
        <v>50 Glenmaura National Blvd.,  Ste. 201</v>
      </c>
      <c r="D811" t="s">
        <v>515</v>
      </c>
      <c r="E811" s="62" t="str">
        <f t="shared" si="25"/>
        <v>Moosic</v>
      </c>
      <c r="F811" t="s">
        <v>2061</v>
      </c>
      <c r="G811" t="s">
        <v>2298</v>
      </c>
      <c r="H811">
        <v>18507</v>
      </c>
      <c r="I811" t="s">
        <v>1944</v>
      </c>
    </row>
    <row r="812" spans="1:9" x14ac:dyDescent="0.25">
      <c r="A812" s="62" t="e">
        <f>VLOOKUP(B812, names!A$3:B$2402, 2,)</f>
        <v>#N/A</v>
      </c>
      <c r="B812" t="s">
        <v>1945</v>
      </c>
      <c r="C812" s="62" t="str">
        <f t="shared" si="24"/>
        <v>50 Glenmaura National Boulevard</v>
      </c>
      <c r="D812" t="s">
        <v>1946</v>
      </c>
      <c r="E812" s="62" t="str">
        <f t="shared" si="25"/>
        <v>Moosic</v>
      </c>
      <c r="F812" t="s">
        <v>2061</v>
      </c>
      <c r="G812" t="s">
        <v>2298</v>
      </c>
      <c r="H812">
        <v>18507</v>
      </c>
      <c r="I812" t="s">
        <v>1947</v>
      </c>
    </row>
    <row r="813" spans="1:9" x14ac:dyDescent="0.25">
      <c r="A813" s="62" t="e">
        <f>VLOOKUP(B813, names!A$3:B$2402, 2,)</f>
        <v>#N/A</v>
      </c>
      <c r="B813" t="s">
        <v>1948</v>
      </c>
      <c r="C813" s="62" t="str">
        <f t="shared" si="24"/>
        <v>3214 Chicago Drive</v>
      </c>
      <c r="D813" t="s">
        <v>1949</v>
      </c>
      <c r="E813" s="62" t="str">
        <f t="shared" si="25"/>
        <v>Hudsonville</v>
      </c>
      <c r="F813" t="s">
        <v>2278</v>
      </c>
      <c r="G813" t="s">
        <v>2295</v>
      </c>
      <c r="H813">
        <v>49426</v>
      </c>
      <c r="I813" t="s">
        <v>1950</v>
      </c>
    </row>
    <row r="814" spans="1:9" x14ac:dyDescent="0.25">
      <c r="A814" s="62" t="e">
        <f>VLOOKUP(B814, names!A$3:B$2402, 2,)</f>
        <v>#N/A</v>
      </c>
      <c r="B814" t="s">
        <v>1951</v>
      </c>
      <c r="C814" s="62" t="e">
        <f t="shared" si="24"/>
        <v>#VALUE!</v>
      </c>
      <c r="E814" s="62" t="str">
        <f t="shared" si="25"/>
        <v>Caparra Heights Guaynabo</v>
      </c>
      <c r="F814" t="s">
        <v>2279</v>
      </c>
      <c r="G814" t="s">
        <v>2467</v>
      </c>
      <c r="H814">
        <v>968</v>
      </c>
      <c r="I814" t="s">
        <v>1952</v>
      </c>
    </row>
    <row r="815" spans="1:9" x14ac:dyDescent="0.25">
      <c r="A815" s="62" t="str">
        <f>VLOOKUP(B815, names!A$3:B$2402, 2,)</f>
        <v>Universal Insurance Co. Of North America</v>
      </c>
      <c r="B815" t="s">
        <v>70</v>
      </c>
      <c r="C815" s="62" t="str">
        <f t="shared" si="24"/>
        <v>101 Paramount Drive, Suite 220</v>
      </c>
      <c r="D815" t="s">
        <v>1953</v>
      </c>
      <c r="E815" s="62" t="str">
        <f t="shared" si="25"/>
        <v>Sarasota</v>
      </c>
      <c r="F815" t="s">
        <v>2125</v>
      </c>
      <c r="G815" t="s">
        <v>2297</v>
      </c>
      <c r="H815">
        <v>34232</v>
      </c>
      <c r="I815" t="s">
        <v>1954</v>
      </c>
    </row>
    <row r="816" spans="1:9" x14ac:dyDescent="0.25">
      <c r="A816" s="62" t="str">
        <f>VLOOKUP(B816, names!A$3:B$2402, 2,)</f>
        <v>Universal Property &amp; Casualty Insurance Co.</v>
      </c>
      <c r="B816" t="s">
        <v>34</v>
      </c>
      <c r="C816" s="62" t="str">
        <f t="shared" si="24"/>
        <v>1110 West Commercial Boulevard</v>
      </c>
      <c r="D816" t="s">
        <v>599</v>
      </c>
      <c r="E816" s="62" t="str">
        <f t="shared" si="25"/>
        <v>Fort Lauderdale</v>
      </c>
      <c r="F816" t="s">
        <v>2082</v>
      </c>
      <c r="G816" t="s">
        <v>2297</v>
      </c>
      <c r="H816">
        <v>33309</v>
      </c>
      <c r="I816" t="s">
        <v>600</v>
      </c>
    </row>
    <row r="817" spans="1:9" x14ac:dyDescent="0.25">
      <c r="A817" s="62" t="e">
        <f>VLOOKUP(B817, names!A$3:B$2402, 2,)</f>
        <v>#N/A</v>
      </c>
      <c r="B817" t="s">
        <v>1955</v>
      </c>
      <c r="C817" s="62" t="str">
        <f t="shared" si="24"/>
        <v>333 S. Wabash Ave</v>
      </c>
      <c r="D817" t="s">
        <v>542</v>
      </c>
      <c r="E817" s="62" t="str">
        <f t="shared" si="25"/>
        <v>Chicago</v>
      </c>
      <c r="F817" t="s">
        <v>2052</v>
      </c>
      <c r="G817" t="s">
        <v>2306</v>
      </c>
      <c r="H817">
        <v>60604</v>
      </c>
      <c r="I817" t="s">
        <v>543</v>
      </c>
    </row>
    <row r="818" spans="1:9" x14ac:dyDescent="0.25">
      <c r="A818" s="62" t="e">
        <f>VLOOKUP(B818, names!A$3:B$2402, 2,)</f>
        <v>#N/A</v>
      </c>
      <c r="B818" t="s">
        <v>1956</v>
      </c>
      <c r="C818" s="62" t="str">
        <f t="shared" si="24"/>
        <v>1400 American Lane</v>
      </c>
      <c r="D818" t="s">
        <v>570</v>
      </c>
      <c r="E818" s="62" t="str">
        <f t="shared" si="25"/>
        <v>Schaumburg</v>
      </c>
      <c r="F818" t="s">
        <v>2064</v>
      </c>
      <c r="G818" t="s">
        <v>2306</v>
      </c>
      <c r="H818" t="s">
        <v>2327</v>
      </c>
      <c r="I818" t="s">
        <v>571</v>
      </c>
    </row>
    <row r="819" spans="1:9" x14ac:dyDescent="0.25">
      <c r="A819" s="62" t="e">
        <f>VLOOKUP(B819, names!A$3:B$2402, 2,)</f>
        <v>#N/A</v>
      </c>
      <c r="B819" t="s">
        <v>1957</v>
      </c>
      <c r="C819" s="62" t="str">
        <f t="shared" si="24"/>
        <v>4446 State Route 42, Suite B</v>
      </c>
      <c r="D819" t="s">
        <v>1958</v>
      </c>
      <c r="E819" s="62" t="str">
        <f t="shared" si="25"/>
        <v>Monticello</v>
      </c>
      <c r="F819" t="s">
        <v>2280</v>
      </c>
      <c r="G819" t="s">
        <v>2291</v>
      </c>
      <c r="H819">
        <v>12701</v>
      </c>
      <c r="I819" t="s">
        <v>1959</v>
      </c>
    </row>
    <row r="820" spans="1:9" x14ac:dyDescent="0.25">
      <c r="A820" s="62" t="str">
        <f>VLOOKUP(B820, names!A$3:B$2402, 2,)</f>
        <v>USAA Casualty Insurance Co.</v>
      </c>
      <c r="B820" t="s">
        <v>67</v>
      </c>
      <c r="C820" s="62" t="str">
        <f t="shared" si="24"/>
        <v>9800 Fredericksburg Road</v>
      </c>
      <c r="D820" t="s">
        <v>1137</v>
      </c>
      <c r="E820" s="62" t="str">
        <f t="shared" si="25"/>
        <v>San Antonio</v>
      </c>
      <c r="F820" t="s">
        <v>2101</v>
      </c>
      <c r="G820" t="s">
        <v>2299</v>
      </c>
      <c r="H820">
        <v>78288</v>
      </c>
      <c r="I820" t="s">
        <v>1138</v>
      </c>
    </row>
    <row r="821" spans="1:9" x14ac:dyDescent="0.25">
      <c r="A821" s="62" t="str">
        <f>VLOOKUP(B821, names!A$3:B$2402, 2,)</f>
        <v>USAA General Indemnity Co.</v>
      </c>
      <c r="B821" t="s">
        <v>94</v>
      </c>
      <c r="C821" s="62" t="str">
        <f t="shared" si="24"/>
        <v>9800 Fredericksburg Road</v>
      </c>
      <c r="D821" t="s">
        <v>1137</v>
      </c>
      <c r="E821" s="62" t="str">
        <f t="shared" si="25"/>
        <v>San Antonio</v>
      </c>
      <c r="F821" t="s">
        <v>2101</v>
      </c>
      <c r="G821" t="s">
        <v>2299</v>
      </c>
      <c r="H821">
        <v>78288</v>
      </c>
      <c r="I821" t="s">
        <v>1138</v>
      </c>
    </row>
    <row r="822" spans="1:9" x14ac:dyDescent="0.25">
      <c r="A822" s="62" t="e">
        <f>VLOOKUP(B822, names!A$3:B$2402, 2,)</f>
        <v>#N/A</v>
      </c>
      <c r="B822" t="s">
        <v>1960</v>
      </c>
      <c r="C822" s="62" t="str">
        <f t="shared" si="24"/>
        <v>One Westbrook Corporate Center, Suite 320</v>
      </c>
      <c r="D822" t="s">
        <v>1961</v>
      </c>
      <c r="E822" s="62" t="str">
        <f t="shared" si="25"/>
        <v>Westchester</v>
      </c>
      <c r="F822" t="s">
        <v>2281</v>
      </c>
      <c r="G822" t="s">
        <v>2306</v>
      </c>
      <c r="H822">
        <v>60154</v>
      </c>
      <c r="I822" t="s">
        <v>1962</v>
      </c>
    </row>
    <row r="823" spans="1:9" x14ac:dyDescent="0.25">
      <c r="A823" s="62" t="e">
        <f>VLOOKUP(B823, names!A$3:B$2402, 2,)</f>
        <v>#N/A</v>
      </c>
      <c r="B823" t="s">
        <v>1963</v>
      </c>
      <c r="C823" s="62" t="str">
        <f t="shared" si="24"/>
        <v>5981 Airport Rd.</v>
      </c>
      <c r="D823" t="s">
        <v>1964</v>
      </c>
      <c r="E823" s="62" t="str">
        <f t="shared" si="25"/>
        <v>Oriskany</v>
      </c>
      <c r="F823" t="s">
        <v>2282</v>
      </c>
      <c r="G823" t="s">
        <v>2291</v>
      </c>
      <c r="H823">
        <v>13424</v>
      </c>
      <c r="I823" t="s">
        <v>1965</v>
      </c>
    </row>
    <row r="824" spans="1:9" x14ac:dyDescent="0.25">
      <c r="A824" s="62" t="e">
        <f>VLOOKUP(B824, names!A$3:B$2402, 2,)</f>
        <v>#N/A</v>
      </c>
      <c r="B824" t="s">
        <v>1966</v>
      </c>
      <c r="C824" s="62" t="str">
        <f t="shared" si="24"/>
        <v>180 Genesee Street</v>
      </c>
      <c r="D824" t="s">
        <v>1181</v>
      </c>
      <c r="E824" s="62" t="str">
        <f t="shared" si="25"/>
        <v>New Hartford</v>
      </c>
      <c r="F824" t="s">
        <v>2183</v>
      </c>
      <c r="G824" t="s">
        <v>2291</v>
      </c>
      <c r="H824">
        <v>13413</v>
      </c>
      <c r="I824" t="s">
        <v>1182</v>
      </c>
    </row>
    <row r="825" spans="1:9" x14ac:dyDescent="0.25">
      <c r="A825" s="62" t="str">
        <f>VLOOKUP(B825, names!A$3:B$2402, 2,)</f>
        <v>Valley Forge Insurance Co.</v>
      </c>
      <c r="B825" t="s">
        <v>191</v>
      </c>
      <c r="C825" s="62" t="str">
        <f t="shared" si="24"/>
        <v>333 S. Wabash Ave</v>
      </c>
      <c r="D825" t="s">
        <v>542</v>
      </c>
      <c r="E825" s="62" t="str">
        <f t="shared" si="25"/>
        <v>Chicago</v>
      </c>
      <c r="F825" t="s">
        <v>2052</v>
      </c>
      <c r="G825" t="s">
        <v>2306</v>
      </c>
      <c r="H825">
        <v>60604</v>
      </c>
      <c r="I825" t="s">
        <v>543</v>
      </c>
    </row>
    <row r="826" spans="1:9" x14ac:dyDescent="0.25">
      <c r="A826" s="62" t="e">
        <f>VLOOKUP(B826, names!A$3:B$2402, 2,)</f>
        <v>#N/A</v>
      </c>
      <c r="B826" t="s">
        <v>1967</v>
      </c>
      <c r="C826" s="62" t="str">
        <f t="shared" si="24"/>
        <v>One Premier Drive</v>
      </c>
      <c r="D826" t="s">
        <v>1968</v>
      </c>
      <c r="E826" s="62" t="str">
        <f t="shared" si="25"/>
        <v>St. Louis</v>
      </c>
      <c r="F826" t="s">
        <v>2115</v>
      </c>
      <c r="G826" t="s">
        <v>2331</v>
      </c>
      <c r="H826">
        <v>63026</v>
      </c>
      <c r="I826" t="s">
        <v>1969</v>
      </c>
    </row>
    <row r="827" spans="1:9" x14ac:dyDescent="0.25">
      <c r="A827" s="62" t="e">
        <f>VLOOKUP(B827, names!A$3:B$2402, 2,)</f>
        <v>#N/A</v>
      </c>
      <c r="B827" t="s">
        <v>1970</v>
      </c>
      <c r="C827" s="62" t="str">
        <f t="shared" si="24"/>
        <v>440 Lincoln Street</v>
      </c>
      <c r="D827" t="s">
        <v>503</v>
      </c>
      <c r="E827" s="62" t="str">
        <f t="shared" si="25"/>
        <v>Worcester</v>
      </c>
      <c r="F827" t="s">
        <v>2059</v>
      </c>
      <c r="G827" t="s">
        <v>2316</v>
      </c>
      <c r="H827" t="s">
        <v>2317</v>
      </c>
      <c r="I827" t="s">
        <v>504</v>
      </c>
    </row>
    <row r="828" spans="1:9" x14ac:dyDescent="0.25">
      <c r="A828" s="62">
        <f>VLOOKUP(B828, names!A$3:B$2402, 2,)</f>
        <v>0</v>
      </c>
      <c r="B828" t="s">
        <v>1971</v>
      </c>
      <c r="C828" s="62" t="str">
        <f t="shared" si="24"/>
        <v>One West Nationwide Blvd., 3-04-101</v>
      </c>
      <c r="D828" t="s">
        <v>493</v>
      </c>
      <c r="E828" s="62" t="str">
        <f t="shared" si="25"/>
        <v>Columbus</v>
      </c>
      <c r="F828" t="s">
        <v>2058</v>
      </c>
      <c r="G828" t="s">
        <v>2314</v>
      </c>
      <c r="H828" t="s">
        <v>2315</v>
      </c>
      <c r="I828" t="s">
        <v>494</v>
      </c>
    </row>
    <row r="829" spans="1:9" x14ac:dyDescent="0.25">
      <c r="A829" s="62">
        <f>VLOOKUP(B829, names!A$3:B$2402, 2,)</f>
        <v>0</v>
      </c>
      <c r="B829" t="s">
        <v>1972</v>
      </c>
      <c r="C829" s="62" t="str">
        <f t="shared" si="24"/>
        <v>One West Nationwide Blvd., 3-04-101</v>
      </c>
      <c r="D829" t="s">
        <v>493</v>
      </c>
      <c r="E829" s="62" t="str">
        <f t="shared" si="25"/>
        <v>Columbus</v>
      </c>
      <c r="F829" t="s">
        <v>2058</v>
      </c>
      <c r="G829" t="s">
        <v>2314</v>
      </c>
      <c r="H829" t="s">
        <v>2315</v>
      </c>
      <c r="I829" t="s">
        <v>494</v>
      </c>
    </row>
    <row r="830" spans="1:9" x14ac:dyDescent="0.25">
      <c r="A830" s="62">
        <f>VLOOKUP(B830, names!A$3:B$2402, 2,)</f>
        <v>0</v>
      </c>
      <c r="B830" t="s">
        <v>1973</v>
      </c>
      <c r="C830" s="62" t="str">
        <f t="shared" ref="C830:C864" si="26">PROPER(LEFT(D830, LEN(D830)-1))</f>
        <v>One West Nationwide Blvd., 3-04-101</v>
      </c>
      <c r="D830" t="s">
        <v>493</v>
      </c>
      <c r="E830" s="62" t="str">
        <f t="shared" ref="E830:E864" si="27">PROPER(F830)</f>
        <v>Columbus</v>
      </c>
      <c r="F830" t="s">
        <v>2058</v>
      </c>
      <c r="G830" t="s">
        <v>2314</v>
      </c>
      <c r="H830" t="s">
        <v>2315</v>
      </c>
      <c r="I830" t="s">
        <v>494</v>
      </c>
    </row>
    <row r="831" spans="1:9" x14ac:dyDescent="0.25">
      <c r="A831" s="62" t="str">
        <f>VLOOKUP(B831, names!A$3:B$2402, 2,)</f>
        <v>Vigilant Insurance Co.</v>
      </c>
      <c r="B831" t="s">
        <v>158</v>
      </c>
      <c r="C831" s="62" t="str">
        <f t="shared" si="26"/>
        <v>202 Hall'S Mill Road</v>
      </c>
      <c r="D831" t="s">
        <v>869</v>
      </c>
      <c r="E831" s="62" t="str">
        <f t="shared" si="27"/>
        <v>Whitehou</v>
      </c>
      <c r="F831" t="s">
        <v>2237</v>
      </c>
      <c r="G831" t="s">
        <v>2312</v>
      </c>
      <c r="H831">
        <v>8889</v>
      </c>
      <c r="I831" t="s">
        <v>870</v>
      </c>
    </row>
    <row r="832" spans="1:9" x14ac:dyDescent="0.25">
      <c r="A832" s="62" t="e">
        <f>VLOOKUP(B832, names!A$3:B$2402, 2,)</f>
        <v>#N/A</v>
      </c>
      <c r="B832" t="s">
        <v>1974</v>
      </c>
      <c r="C832" s="62" t="str">
        <f t="shared" si="26"/>
        <v>175 W. Jackson</v>
      </c>
      <c r="D832" t="s">
        <v>1975</v>
      </c>
      <c r="E832" s="62" t="str">
        <f t="shared" si="27"/>
        <v>Chicago</v>
      </c>
      <c r="F832" t="s">
        <v>2052</v>
      </c>
      <c r="G832" t="s">
        <v>2306</v>
      </c>
      <c r="H832">
        <v>60604</v>
      </c>
      <c r="I832" t="s">
        <v>1976</v>
      </c>
    </row>
    <row r="833" spans="1:9" x14ac:dyDescent="0.25">
      <c r="A833" s="62" t="e">
        <f>VLOOKUP(B833, names!A$3:B$2402, 2,)</f>
        <v>#N/A</v>
      </c>
      <c r="B833" t="s">
        <v>1977</v>
      </c>
      <c r="C833" s="62" t="str">
        <f t="shared" si="26"/>
        <v>3333 Quality Drive</v>
      </c>
      <c r="D833" t="s">
        <v>1978</v>
      </c>
      <c r="E833" s="62" t="str">
        <f t="shared" si="27"/>
        <v>Rancho Cordova</v>
      </c>
      <c r="F833" t="s">
        <v>2208</v>
      </c>
      <c r="G833" t="s">
        <v>2324</v>
      </c>
      <c r="H833">
        <v>95670</v>
      </c>
      <c r="I833" t="s">
        <v>1979</v>
      </c>
    </row>
    <row r="834" spans="1:9" x14ac:dyDescent="0.25">
      <c r="A834" s="62" t="e">
        <f>VLOOKUP(B834, names!A$3:B$2402, 2,)</f>
        <v>#N/A</v>
      </c>
      <c r="B834" t="s">
        <v>1980</v>
      </c>
      <c r="C834" s="62" t="str">
        <f t="shared" si="26"/>
        <v>50 Glenmaura National Blvd.,  Ste. 201</v>
      </c>
      <c r="D834" t="s">
        <v>515</v>
      </c>
      <c r="E834" s="62" t="str">
        <f t="shared" si="27"/>
        <v>Moosic</v>
      </c>
      <c r="F834" t="s">
        <v>2061</v>
      </c>
      <c r="G834" t="s">
        <v>2298</v>
      </c>
      <c r="H834">
        <v>18507</v>
      </c>
      <c r="I834" t="s">
        <v>1417</v>
      </c>
    </row>
    <row r="835" spans="1:9" x14ac:dyDescent="0.25">
      <c r="A835" s="62" t="e">
        <f>VLOOKUP(B835, names!A$3:B$2402, 2,)</f>
        <v>#N/A</v>
      </c>
      <c r="B835" t="s">
        <v>1981</v>
      </c>
      <c r="C835" s="62" t="str">
        <f t="shared" si="26"/>
        <v>12651 Briar Forest, Suite 195</v>
      </c>
      <c r="D835" t="s">
        <v>1982</v>
      </c>
      <c r="E835" s="62" t="str">
        <f t="shared" si="27"/>
        <v>Houston</v>
      </c>
      <c r="F835" t="s">
        <v>2112</v>
      </c>
      <c r="G835" t="s">
        <v>2299</v>
      </c>
      <c r="H835">
        <v>77077</v>
      </c>
      <c r="I835" t="s">
        <v>1983</v>
      </c>
    </row>
    <row r="836" spans="1:9" x14ac:dyDescent="0.25">
      <c r="A836" s="62" t="e">
        <f>VLOOKUP(B836, names!A$3:B$2402, 2,)</f>
        <v>#N/A</v>
      </c>
      <c r="B836" t="s">
        <v>1984</v>
      </c>
      <c r="C836" s="62" t="str">
        <f t="shared" si="26"/>
        <v>475 North Martingale Road</v>
      </c>
      <c r="D836" t="s">
        <v>1985</v>
      </c>
      <c r="E836" s="62" t="str">
        <f t="shared" si="27"/>
        <v>Schaumburg</v>
      </c>
      <c r="F836" t="s">
        <v>2064</v>
      </c>
      <c r="G836" t="s">
        <v>2306</v>
      </c>
      <c r="H836">
        <v>60173</v>
      </c>
      <c r="I836" t="s">
        <v>1542</v>
      </c>
    </row>
    <row r="837" spans="1:9" x14ac:dyDescent="0.25">
      <c r="A837" s="62" t="e">
        <f>VLOOKUP(B837, names!A$3:B$2402, 2,)</f>
        <v>#N/A</v>
      </c>
      <c r="B837" t="s">
        <v>1986</v>
      </c>
      <c r="C837" s="62" t="str">
        <f t="shared" si="26"/>
        <v>175 Berkeley Street</v>
      </c>
      <c r="D837" t="s">
        <v>568</v>
      </c>
      <c r="E837" s="62" t="str">
        <f t="shared" si="27"/>
        <v>Boston</v>
      </c>
      <c r="F837" t="s">
        <v>2074</v>
      </c>
      <c r="G837" t="s">
        <v>2316</v>
      </c>
      <c r="H837">
        <v>2116</v>
      </c>
      <c r="I837" t="s">
        <v>558</v>
      </c>
    </row>
    <row r="838" spans="1:9" x14ac:dyDescent="0.25">
      <c r="A838" s="62" t="e">
        <f>VLOOKUP(B838, names!A$3:B$2402, 2,)</f>
        <v>#N/A</v>
      </c>
      <c r="B838" t="s">
        <v>1987</v>
      </c>
      <c r="C838" s="62" t="str">
        <f t="shared" si="26"/>
        <v>175 Berkeley Street</v>
      </c>
      <c r="D838" t="s">
        <v>568</v>
      </c>
      <c r="E838" s="62" t="str">
        <f t="shared" si="27"/>
        <v>Boston</v>
      </c>
      <c r="F838" t="s">
        <v>2074</v>
      </c>
      <c r="G838" t="s">
        <v>2316</v>
      </c>
      <c r="H838">
        <v>2116</v>
      </c>
      <c r="I838" t="s">
        <v>558</v>
      </c>
    </row>
    <row r="839" spans="1:9" x14ac:dyDescent="0.25">
      <c r="A839" s="62">
        <f>VLOOKUP(B839, names!A$3:B$2402, 2,)</f>
        <v>0</v>
      </c>
      <c r="B839" t="s">
        <v>1988</v>
      </c>
      <c r="C839" s="62" t="str">
        <f t="shared" si="26"/>
        <v>6801 Calmont Avenue</v>
      </c>
      <c r="D839" t="s">
        <v>1989</v>
      </c>
      <c r="E839" s="62" t="str">
        <f t="shared" si="27"/>
        <v>Fort Worth</v>
      </c>
      <c r="F839" t="s">
        <v>2075</v>
      </c>
      <c r="G839" t="s">
        <v>2299</v>
      </c>
      <c r="H839">
        <v>76116</v>
      </c>
      <c r="I839" t="s">
        <v>1990</v>
      </c>
    </row>
    <row r="840" spans="1:9" x14ac:dyDescent="0.25">
      <c r="A840" s="62" t="e">
        <f>VLOOKUP(B840, names!A$3:B$2402, 2,)</f>
        <v>#N/A</v>
      </c>
      <c r="B840" t="s">
        <v>1991</v>
      </c>
      <c r="C840" s="62" t="str">
        <f t="shared" si="26"/>
        <v>59 Maiden Lane</v>
      </c>
      <c r="D840" t="s">
        <v>1868</v>
      </c>
      <c r="E840" s="62" t="str">
        <f t="shared" si="27"/>
        <v>New York</v>
      </c>
      <c r="F840" t="s">
        <v>2037</v>
      </c>
      <c r="G840" t="s">
        <v>2291</v>
      </c>
      <c r="H840">
        <v>10038</v>
      </c>
      <c r="I840" t="s">
        <v>1869</v>
      </c>
    </row>
    <row r="841" spans="1:9" x14ac:dyDescent="0.25">
      <c r="A841" s="62" t="e">
        <f>VLOOKUP(B841, names!A$3:B$2402, 2,)</f>
        <v>#N/A</v>
      </c>
      <c r="B841" t="s">
        <v>1992</v>
      </c>
      <c r="C841" s="62" t="str">
        <f t="shared" si="26"/>
        <v>175 Berkeley Street</v>
      </c>
      <c r="D841" t="s">
        <v>568</v>
      </c>
      <c r="E841" s="62" t="str">
        <f t="shared" si="27"/>
        <v>Boston</v>
      </c>
      <c r="F841" t="s">
        <v>2074</v>
      </c>
      <c r="G841" t="s">
        <v>2316</v>
      </c>
      <c r="H841">
        <v>2116</v>
      </c>
      <c r="I841" t="s">
        <v>558</v>
      </c>
    </row>
    <row r="842" spans="1:9" x14ac:dyDescent="0.25">
      <c r="A842" s="62" t="e">
        <f>VLOOKUP(B842, names!A$3:B$2402, 2,)</f>
        <v>#N/A</v>
      </c>
      <c r="B842" t="s">
        <v>1993</v>
      </c>
      <c r="C842" s="62" t="str">
        <f t="shared" si="26"/>
        <v>Judith M. Calihan, 436 Walnut Street,            P</v>
      </c>
      <c r="D842" t="s">
        <v>441</v>
      </c>
      <c r="E842" s="62" t="str">
        <f t="shared" si="27"/>
        <v>Philadelphia</v>
      </c>
      <c r="F842" t="s">
        <v>2043</v>
      </c>
      <c r="G842" t="s">
        <v>2298</v>
      </c>
      <c r="H842">
        <v>19106</v>
      </c>
      <c r="I842" t="s">
        <v>439</v>
      </c>
    </row>
    <row r="843" spans="1:9" x14ac:dyDescent="0.25">
      <c r="A843" s="62" t="e">
        <f>VLOOKUP(B843, names!A$3:B$2402, 2,)</f>
        <v>#N/A</v>
      </c>
      <c r="B843" t="s">
        <v>1994</v>
      </c>
      <c r="C843" s="62" t="str">
        <f t="shared" si="26"/>
        <v>5230 Las Virgenes Road Suite 100</v>
      </c>
      <c r="D843" t="s">
        <v>1995</v>
      </c>
      <c r="E843" s="62" t="str">
        <f t="shared" si="27"/>
        <v>Calabasas</v>
      </c>
      <c r="F843" t="s">
        <v>2283</v>
      </c>
      <c r="G843" t="s">
        <v>2324</v>
      </c>
      <c r="H843">
        <v>91302</v>
      </c>
      <c r="I843" t="s">
        <v>1996</v>
      </c>
    </row>
    <row r="844" spans="1:9" x14ac:dyDescent="0.25">
      <c r="A844" s="62" t="e">
        <f>VLOOKUP(B844, names!A$3:B$2402, 2,)</f>
        <v>#N/A</v>
      </c>
      <c r="B844" t="s">
        <v>1997</v>
      </c>
      <c r="C844" s="62" t="str">
        <f t="shared" si="26"/>
        <v>333 S. Wabash Ave</v>
      </c>
      <c r="D844" t="s">
        <v>542</v>
      </c>
      <c r="E844" s="62" t="str">
        <f t="shared" si="27"/>
        <v>Chicago</v>
      </c>
      <c r="F844" t="s">
        <v>2052</v>
      </c>
      <c r="G844" t="s">
        <v>2306</v>
      </c>
      <c r="H844">
        <v>60604</v>
      </c>
      <c r="I844" t="s">
        <v>543</v>
      </c>
    </row>
    <row r="845" spans="1:9" x14ac:dyDescent="0.25">
      <c r="A845" s="62" t="str">
        <f>VLOOKUP(B845, names!A$3:B$2402, 2,)</f>
        <v>Westfield Insurance Co.</v>
      </c>
      <c r="B845" t="s">
        <v>154</v>
      </c>
      <c r="C845" s="62" t="str">
        <f t="shared" si="26"/>
        <v>One Park Circle</v>
      </c>
      <c r="D845" t="s">
        <v>1563</v>
      </c>
      <c r="E845" s="62" t="str">
        <f t="shared" si="27"/>
        <v>Westfield Center</v>
      </c>
      <c r="F845" t="s">
        <v>2231</v>
      </c>
      <c r="G845" t="s">
        <v>2314</v>
      </c>
      <c r="H845">
        <v>44251</v>
      </c>
      <c r="I845" t="s">
        <v>1564</v>
      </c>
    </row>
    <row r="846" spans="1:9" x14ac:dyDescent="0.25">
      <c r="A846" s="62" t="e">
        <f>VLOOKUP(B846, names!A$3:B$2402, 2,)</f>
        <v>#N/A</v>
      </c>
      <c r="B846" t="s">
        <v>1998</v>
      </c>
      <c r="C846" s="62" t="str">
        <f t="shared" si="26"/>
        <v>One Park Circle</v>
      </c>
      <c r="D846" t="s">
        <v>1563</v>
      </c>
      <c r="E846" s="62" t="str">
        <f t="shared" si="27"/>
        <v>Westfield Center</v>
      </c>
      <c r="F846" t="s">
        <v>2231</v>
      </c>
      <c r="G846" t="s">
        <v>2314</v>
      </c>
      <c r="H846">
        <v>44251</v>
      </c>
      <c r="I846" t="s">
        <v>1564</v>
      </c>
    </row>
    <row r="847" spans="1:9" x14ac:dyDescent="0.25">
      <c r="A847" s="62" t="str">
        <f>VLOOKUP(B847, names!A$3:B$2402, 2,)</f>
        <v>Weston Insurance Co.</v>
      </c>
      <c r="B847" t="s">
        <v>87</v>
      </c>
      <c r="C847" s="62" t="str">
        <f t="shared" si="26"/>
        <v>P.O.Box 14-2057</v>
      </c>
      <c r="D847" t="s">
        <v>1999</v>
      </c>
      <c r="E847" s="62" t="str">
        <f t="shared" si="27"/>
        <v>Coral Gables</v>
      </c>
      <c r="F847" t="s">
        <v>2105</v>
      </c>
      <c r="G847" t="s">
        <v>2297</v>
      </c>
      <c r="H847" t="s">
        <v>2468</v>
      </c>
      <c r="I847" t="s">
        <v>2000</v>
      </c>
    </row>
    <row r="848" spans="1:9" x14ac:dyDescent="0.25">
      <c r="A848" s="62" t="e">
        <f>VLOOKUP(B848, names!A$3:B$2402, 2,)</f>
        <v>#N/A</v>
      </c>
      <c r="B848" t="s">
        <v>2001</v>
      </c>
      <c r="C848" s="62" t="str">
        <f t="shared" si="26"/>
        <v>5200 Metcalf Avenue</v>
      </c>
      <c r="D848" t="s">
        <v>2002</v>
      </c>
      <c r="E848" s="62" t="str">
        <f t="shared" si="27"/>
        <v>Overland Park</v>
      </c>
      <c r="F848" t="s">
        <v>2193</v>
      </c>
      <c r="G848" t="s">
        <v>2347</v>
      </c>
      <c r="H848" t="s">
        <v>2469</v>
      </c>
      <c r="I848" t="s">
        <v>2003</v>
      </c>
    </row>
    <row r="849" spans="1:9" x14ac:dyDescent="0.25">
      <c r="A849" s="62">
        <f>VLOOKUP(B849, names!A$3:B$2402, 2,)</f>
        <v>0</v>
      </c>
      <c r="B849" t="s">
        <v>2004</v>
      </c>
      <c r="C849" s="62" t="str">
        <f t="shared" si="26"/>
        <v>209 Georgian Place</v>
      </c>
      <c r="D849" t="s">
        <v>2005</v>
      </c>
      <c r="E849" s="62" t="str">
        <f t="shared" si="27"/>
        <v>Somerset</v>
      </c>
      <c r="F849" t="s">
        <v>2284</v>
      </c>
      <c r="G849" t="s">
        <v>2298</v>
      </c>
      <c r="H849">
        <v>15501</v>
      </c>
      <c r="I849" t="s">
        <v>2006</v>
      </c>
    </row>
    <row r="850" spans="1:9" x14ac:dyDescent="0.25">
      <c r="A850" s="62" t="e">
        <f>VLOOKUP(B850, names!A$3:B$2402, 2,)</f>
        <v>#N/A</v>
      </c>
      <c r="B850" t="s">
        <v>2007</v>
      </c>
      <c r="C850" s="62" t="str">
        <f t="shared" si="26"/>
        <v>26255 American Drive</v>
      </c>
      <c r="D850" t="s">
        <v>637</v>
      </c>
      <c r="E850" s="62" t="str">
        <f t="shared" si="27"/>
        <v>Southfield</v>
      </c>
      <c r="F850" t="s">
        <v>2092</v>
      </c>
      <c r="G850" t="s">
        <v>2295</v>
      </c>
      <c r="H850">
        <v>48034</v>
      </c>
      <c r="I850" t="s">
        <v>638</v>
      </c>
    </row>
    <row r="851" spans="1:9" x14ac:dyDescent="0.25">
      <c r="A851" s="62" t="e">
        <f>VLOOKUP(B851, names!A$3:B$2402, 2,)</f>
        <v>#N/A</v>
      </c>
      <c r="B851" t="s">
        <v>2008</v>
      </c>
      <c r="C851" s="62" t="str">
        <f t="shared" si="26"/>
        <v>8550 Nw 33Rd Street, Suite 400</v>
      </c>
      <c r="D851" t="s">
        <v>2009</v>
      </c>
      <c r="E851" s="62" t="str">
        <f t="shared" si="27"/>
        <v>Doral</v>
      </c>
      <c r="F851" t="s">
        <v>2285</v>
      </c>
      <c r="G851" t="s">
        <v>2297</v>
      </c>
      <c r="H851">
        <v>33122</v>
      </c>
      <c r="I851" t="s">
        <v>2010</v>
      </c>
    </row>
    <row r="852" spans="1:9" x14ac:dyDescent="0.25">
      <c r="A852" s="62">
        <f>VLOOKUP(B852, names!A$3:B$2402, 2,)</f>
        <v>0</v>
      </c>
      <c r="B852" t="s">
        <v>2011</v>
      </c>
      <c r="C852" s="62" t="str">
        <f t="shared" si="26"/>
        <v>1100 East 6600 South, Suite 260</v>
      </c>
      <c r="D852" t="s">
        <v>2012</v>
      </c>
      <c r="E852" s="62" t="str">
        <f t="shared" si="27"/>
        <v>Salt Lake City</v>
      </c>
      <c r="F852" t="s">
        <v>2286</v>
      </c>
      <c r="G852" t="s">
        <v>2302</v>
      </c>
      <c r="H852">
        <v>84121</v>
      </c>
      <c r="I852" t="s">
        <v>2013</v>
      </c>
    </row>
    <row r="853" spans="1:9" x14ac:dyDescent="0.25">
      <c r="A853" s="62" t="e">
        <f>VLOOKUP(B853, names!A$3:B$2402, 2,)</f>
        <v>#N/A</v>
      </c>
      <c r="B853" t="s">
        <v>2014</v>
      </c>
      <c r="C853" s="62" t="str">
        <f t="shared" si="26"/>
        <v>3060 Saturn Street</v>
      </c>
      <c r="D853" t="s">
        <v>2015</v>
      </c>
      <c r="E853" s="62" t="str">
        <f t="shared" si="27"/>
        <v>Brea</v>
      </c>
      <c r="F853" t="s">
        <v>2216</v>
      </c>
      <c r="G853" t="s">
        <v>2324</v>
      </c>
      <c r="H853">
        <v>92821</v>
      </c>
      <c r="I853" t="s">
        <v>2016</v>
      </c>
    </row>
    <row r="854" spans="1:9" x14ac:dyDescent="0.25">
      <c r="A854" s="62" t="e">
        <f>VLOOKUP(B854, names!A$3:B$2402, 2,)</f>
        <v>#N/A</v>
      </c>
      <c r="B854" t="s">
        <v>2017</v>
      </c>
      <c r="C854" s="62" t="str">
        <f t="shared" si="26"/>
        <v>801 94Th Avenue N., Ste 110</v>
      </c>
      <c r="D854" t="s">
        <v>2018</v>
      </c>
      <c r="E854" s="62" t="str">
        <f t="shared" si="27"/>
        <v>St. Petersburg</v>
      </c>
      <c r="F854" t="s">
        <v>2067</v>
      </c>
      <c r="G854" t="s">
        <v>2297</v>
      </c>
      <c r="H854">
        <v>33702</v>
      </c>
      <c r="I854" t="s">
        <v>2019</v>
      </c>
    </row>
    <row r="855" spans="1:9" x14ac:dyDescent="0.25">
      <c r="A855" s="62" t="e">
        <f>VLOOKUP(B855, names!A$3:B$2402, 2,)</f>
        <v>#N/A</v>
      </c>
      <c r="B855" t="s">
        <v>2020</v>
      </c>
      <c r="C855" s="62" t="str">
        <f t="shared" si="26"/>
        <v>333 Earle Ovington Boulevard</v>
      </c>
      <c r="D855" t="s">
        <v>2021</v>
      </c>
      <c r="E855" s="62" t="str">
        <f t="shared" si="27"/>
        <v>Uniondale</v>
      </c>
      <c r="F855" t="s">
        <v>2287</v>
      </c>
      <c r="G855" t="s">
        <v>2291</v>
      </c>
      <c r="H855">
        <v>11553</v>
      </c>
      <c r="I855" t="s">
        <v>2022</v>
      </c>
    </row>
    <row r="856" spans="1:9" x14ac:dyDescent="0.25">
      <c r="A856" s="62" t="str">
        <f>VLOOKUP(B856, names!A$3:B$2402, 2,)</f>
        <v>Xl Insurance America</v>
      </c>
      <c r="B856" t="s">
        <v>204</v>
      </c>
      <c r="C856" s="62" t="str">
        <f t="shared" si="26"/>
        <v>Seaview House, 70 Seaview Avenue</v>
      </c>
      <c r="D856" t="s">
        <v>1204</v>
      </c>
      <c r="E856" s="62" t="str">
        <f t="shared" si="27"/>
        <v>Stamford</v>
      </c>
      <c r="F856" t="s">
        <v>2121</v>
      </c>
      <c r="G856" t="s">
        <v>2300</v>
      </c>
      <c r="H856">
        <v>6902</v>
      </c>
      <c r="I856" t="s">
        <v>845</v>
      </c>
    </row>
    <row r="857" spans="1:9" x14ac:dyDescent="0.25">
      <c r="A857" s="62" t="str">
        <f>VLOOKUP(B857, names!A$3:B$2402, 2,)</f>
        <v>Xl Reinsurance America</v>
      </c>
      <c r="B857" t="s">
        <v>205</v>
      </c>
      <c r="C857" s="62" t="str">
        <f t="shared" si="26"/>
        <v>Seaview House, 70 Seaview Avenue</v>
      </c>
      <c r="D857" t="s">
        <v>1204</v>
      </c>
      <c r="E857" s="62" t="str">
        <f t="shared" si="27"/>
        <v>Stamford</v>
      </c>
      <c r="F857" t="s">
        <v>2121</v>
      </c>
      <c r="G857" t="s">
        <v>2300</v>
      </c>
      <c r="H857">
        <v>6902</v>
      </c>
      <c r="I857" t="s">
        <v>845</v>
      </c>
    </row>
    <row r="858" spans="1:9" x14ac:dyDescent="0.25">
      <c r="A858" s="62" t="str">
        <f>VLOOKUP(B858, names!A$3:B$2402, 2,)</f>
        <v>Xl Specialty Insurance Co.</v>
      </c>
      <c r="B858" t="s">
        <v>206</v>
      </c>
      <c r="C858" s="62" t="str">
        <f t="shared" si="26"/>
        <v>Seaview House, 70 Seaview Avenue</v>
      </c>
      <c r="D858" t="s">
        <v>1204</v>
      </c>
      <c r="E858" s="62" t="str">
        <f t="shared" si="27"/>
        <v>Stamford</v>
      </c>
      <c r="F858" t="s">
        <v>2121</v>
      </c>
      <c r="G858" t="s">
        <v>2300</v>
      </c>
      <c r="H858">
        <v>6902</v>
      </c>
      <c r="I858" t="s">
        <v>845</v>
      </c>
    </row>
    <row r="859" spans="1:9" x14ac:dyDescent="0.25">
      <c r="A859" s="62" t="e">
        <f>VLOOKUP(B859, names!A$3:B$2402, 2,)</f>
        <v>#N/A</v>
      </c>
      <c r="B859" t="s">
        <v>2023</v>
      </c>
      <c r="C859" s="62" t="str">
        <f t="shared" si="26"/>
        <v>3757 N W 36 Street</v>
      </c>
      <c r="D859" t="s">
        <v>2024</v>
      </c>
      <c r="E859" s="62" t="str">
        <f t="shared" si="27"/>
        <v>Miami</v>
      </c>
      <c r="F859" t="s">
        <v>2066</v>
      </c>
      <c r="G859" t="s">
        <v>2297</v>
      </c>
      <c r="H859">
        <v>33142</v>
      </c>
      <c r="I859" t="s">
        <v>2025</v>
      </c>
    </row>
    <row r="860" spans="1:9" x14ac:dyDescent="0.25">
      <c r="A860" s="62" t="e">
        <f>VLOOKUP(B860, names!A$3:B$2402, 2,)</f>
        <v>#N/A</v>
      </c>
      <c r="B860" t="s">
        <v>2026</v>
      </c>
      <c r="C860" s="62" t="str">
        <f t="shared" si="26"/>
        <v>601 Nw 2Nd St</v>
      </c>
      <c r="D860" t="s">
        <v>2027</v>
      </c>
      <c r="E860" s="62" t="str">
        <f t="shared" si="27"/>
        <v>Evansville</v>
      </c>
      <c r="F860" t="s">
        <v>2288</v>
      </c>
      <c r="G860" t="s">
        <v>2340</v>
      </c>
      <c r="H860" t="s">
        <v>2470</v>
      </c>
      <c r="I860" t="s">
        <v>2028</v>
      </c>
    </row>
    <row r="861" spans="1:9" x14ac:dyDescent="0.25">
      <c r="A861" s="62" t="e">
        <f>VLOOKUP(B861, names!A$3:B$2402, 2,)</f>
        <v>#N/A</v>
      </c>
      <c r="B861" t="s">
        <v>2029</v>
      </c>
      <c r="C861" s="62" t="str">
        <f t="shared" si="26"/>
        <v>901 W. Walnut Hill Lane;    Ms 5 A-9</v>
      </c>
      <c r="D861" t="s">
        <v>2030</v>
      </c>
      <c r="E861" s="62" t="str">
        <f t="shared" si="27"/>
        <v>Irving</v>
      </c>
      <c r="F861" t="s">
        <v>2119</v>
      </c>
      <c r="G861" t="s">
        <v>2299</v>
      </c>
      <c r="H861" t="s">
        <v>2471</v>
      </c>
      <c r="I861" t="s">
        <v>2031</v>
      </c>
    </row>
    <row r="862" spans="1:9" x14ac:dyDescent="0.25">
      <c r="A862" s="62" t="e">
        <f>VLOOKUP(B862, names!A$3:B$2402, 2,)</f>
        <v>#N/A</v>
      </c>
      <c r="B862" t="s">
        <v>2032</v>
      </c>
      <c r="C862" s="62" t="str">
        <f t="shared" si="26"/>
        <v>21255 Califa Street</v>
      </c>
      <c r="D862" t="s">
        <v>2033</v>
      </c>
      <c r="E862" s="62" t="str">
        <f t="shared" si="27"/>
        <v>Woodland Hills</v>
      </c>
      <c r="F862" t="s">
        <v>2163</v>
      </c>
      <c r="G862" t="s">
        <v>2324</v>
      </c>
      <c r="H862">
        <v>91367</v>
      </c>
      <c r="I862" t="s">
        <v>2034</v>
      </c>
    </row>
    <row r="863" spans="1:9" x14ac:dyDescent="0.25">
      <c r="A863" s="62" t="str">
        <f>VLOOKUP(B863, names!A$3:B$2402, 2,)</f>
        <v>Zurich American Insurance Co.</v>
      </c>
      <c r="B863" t="s">
        <v>192</v>
      </c>
      <c r="C863" s="62" t="str">
        <f t="shared" si="26"/>
        <v>1400 American Lane</v>
      </c>
      <c r="D863" t="s">
        <v>570</v>
      </c>
      <c r="E863" s="62" t="str">
        <f t="shared" si="27"/>
        <v>Schaumburg</v>
      </c>
      <c r="F863" t="s">
        <v>2064</v>
      </c>
      <c r="G863" t="s">
        <v>2306</v>
      </c>
      <c r="H863" t="s">
        <v>2327</v>
      </c>
      <c r="I863" t="s">
        <v>571</v>
      </c>
    </row>
    <row r="864" spans="1:9" x14ac:dyDescent="0.25">
      <c r="A864" s="62" t="e">
        <f>VLOOKUP(B864, names!A$3:B$2402, 2,)</f>
        <v>#N/A</v>
      </c>
      <c r="B864" t="s">
        <v>389</v>
      </c>
      <c r="C864" s="62" t="str">
        <f t="shared" si="26"/>
        <v>1400 American Lane</v>
      </c>
      <c r="D864" t="s">
        <v>570</v>
      </c>
      <c r="E864" s="62" t="str">
        <f t="shared" si="27"/>
        <v>Schaumburg</v>
      </c>
      <c r="F864" t="s">
        <v>2064</v>
      </c>
      <c r="G864" t="s">
        <v>2306</v>
      </c>
      <c r="H864" t="s">
        <v>2327</v>
      </c>
      <c r="I864" t="s">
        <v>571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2" sqref="A2"/>
    </sheetView>
  </sheetViews>
  <sheetFormatPr defaultRowHeight="15" x14ac:dyDescent="0.25"/>
  <cols>
    <col min="1" max="1" width="42.28515625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581556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531619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246327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223417</v>
      </c>
    </row>
    <row r="6" spans="1:3" x14ac:dyDescent="0.25">
      <c r="A6" t="str">
        <f>VLOOKUP(B6, names!A$3:B$2402, 2,)</f>
        <v>Federated National Insurance Co.</v>
      </c>
      <c r="B6" t="s">
        <v>37</v>
      </c>
      <c r="C6" s="1">
        <v>212490</v>
      </c>
    </row>
    <row r="7" spans="1:3" x14ac:dyDescent="0.25">
      <c r="A7" t="str">
        <f>VLOOKUP(B7, names!A$3:B$2402, 2,)</f>
        <v>American Integrity Insurance Co. Of Florida</v>
      </c>
      <c r="B7" t="s">
        <v>38</v>
      </c>
      <c r="C7" s="1">
        <v>206795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170006</v>
      </c>
    </row>
    <row r="9" spans="1:3" x14ac:dyDescent="0.25">
      <c r="A9" t="str">
        <f>VLOOKUP(B9, names!A$3:B$2402, 2,)</f>
        <v>St. Johns Insurance Co.</v>
      </c>
      <c r="B9" t="s">
        <v>40</v>
      </c>
      <c r="C9" s="1">
        <v>169700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169286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158241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145186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141705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123837</v>
      </c>
    </row>
    <row r="15" spans="1:3" x14ac:dyDescent="0.25">
      <c r="A15" t="str">
        <f>VLOOKUP(B15, names!A$3:B$2402, 2,)</f>
        <v>Florida Peninsula Insurance Co.</v>
      </c>
      <c r="B15" t="s">
        <v>46</v>
      </c>
      <c r="C15" s="1">
        <v>123314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113562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106767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105274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98127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95716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89087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84748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74783</v>
      </c>
    </row>
    <row r="24" spans="1:3" x14ac:dyDescent="0.25">
      <c r="A24" t="str">
        <f>VLOOKUP(B24, names!A$3:B$2402, 2,)</f>
        <v>First Protective Insurance Co.</v>
      </c>
      <c r="B24" t="s">
        <v>55</v>
      </c>
      <c r="C24" s="1">
        <v>73826</v>
      </c>
    </row>
    <row r="25" spans="1:3" x14ac:dyDescent="0.25">
      <c r="A25" t="str">
        <f>VLOOKUP(B25, names!A$3:B$2402, 2,)</f>
        <v>ASI Assurance Corp.</v>
      </c>
      <c r="B25" t="s">
        <v>56</v>
      </c>
      <c r="C25" s="1">
        <v>71221</v>
      </c>
    </row>
    <row r="26" spans="1:3" x14ac:dyDescent="0.25">
      <c r="A26" t="str">
        <f>VLOOKUP(B26, names!A$3:B$2402, 2,)</f>
        <v>Safe Harbor Insurance Co.</v>
      </c>
      <c r="B26" t="s">
        <v>57</v>
      </c>
      <c r="C26" s="1">
        <v>69979</v>
      </c>
    </row>
    <row r="27" spans="1:3" x14ac:dyDescent="0.25">
      <c r="A27" t="str">
        <f>VLOOKUP(B27, names!A$3:B$2402, 2,)</f>
        <v>Southern Fidelity Insurance Co.</v>
      </c>
      <c r="B27" t="s">
        <v>58</v>
      </c>
      <c r="C27" s="1">
        <v>67912</v>
      </c>
    </row>
    <row r="28" spans="1:3" x14ac:dyDescent="0.25">
      <c r="A28" t="str">
        <f>VLOOKUP(B28, names!A$3:B$2402, 2,)</f>
        <v>Cypress Property &amp; Casualty Insurance Co.</v>
      </c>
      <c r="B28" t="s">
        <v>59</v>
      </c>
      <c r="C28" s="1">
        <v>65888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63805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62791</v>
      </c>
    </row>
    <row r="31" spans="1:3" x14ac:dyDescent="0.25">
      <c r="A31" t="str">
        <f>VLOOKUP(B31, names!A$3:B$2402, 2,)</f>
        <v>Southern Fidelity Property &amp; Casualty</v>
      </c>
      <c r="B31" t="s">
        <v>62</v>
      </c>
      <c r="C31" s="1">
        <v>62370</v>
      </c>
    </row>
    <row r="32" spans="1:3" x14ac:dyDescent="0.25">
      <c r="A32" t="str">
        <f>VLOOKUP(B32, names!A$3:B$2402, 2,)</f>
        <v>Tower Hill Select Insurance Co.</v>
      </c>
      <c r="B32" t="s">
        <v>63</v>
      </c>
      <c r="C32" s="1">
        <v>61437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59188</v>
      </c>
    </row>
    <row r="34" spans="1:3" x14ac:dyDescent="0.25">
      <c r="A34" t="str">
        <f>VLOOKUP(B34, names!A$3:B$2402, 2,)</f>
        <v>Southern Oak Insurance Co.</v>
      </c>
      <c r="B34" t="s">
        <v>65</v>
      </c>
      <c r="C34" s="1">
        <v>58639</v>
      </c>
    </row>
    <row r="35" spans="1:3" x14ac:dyDescent="0.25">
      <c r="A35" t="str">
        <f>VLOOKUP(B35, names!A$3:B$2402, 2,)</f>
        <v>American Modern Insurance Co. Of Florida</v>
      </c>
      <c r="B35" t="s">
        <v>66</v>
      </c>
      <c r="C35" s="1">
        <v>58414</v>
      </c>
    </row>
    <row r="36" spans="1:3" x14ac:dyDescent="0.25">
      <c r="A36" t="str">
        <f>VLOOKUP(B36, names!A$3:B$2402, 2,)</f>
        <v>USAA Casualty Insurance Co.</v>
      </c>
      <c r="B36" t="s">
        <v>67</v>
      </c>
      <c r="C36" s="1">
        <v>56278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55326</v>
      </c>
    </row>
    <row r="38" spans="1:3" x14ac:dyDescent="0.25">
      <c r="A38" t="str">
        <f>VLOOKUP(B38, names!A$3:B$2402, 2,)</f>
        <v>Mount Beacon Insurance Co.</v>
      </c>
      <c r="B38" t="s">
        <v>69</v>
      </c>
      <c r="C38" s="1">
        <v>52955</v>
      </c>
    </row>
    <row r="39" spans="1:3" x14ac:dyDescent="0.25">
      <c r="A39" t="str">
        <f>VLOOKUP(B39, names!A$3:B$2402, 2,)</f>
        <v>Universal Insurance Co. Of North America</v>
      </c>
      <c r="B39" t="s">
        <v>70</v>
      </c>
      <c r="C39" s="1">
        <v>52689</v>
      </c>
    </row>
    <row r="40" spans="1:3" x14ac:dyDescent="0.25">
      <c r="A40" t="str">
        <f>VLOOKUP(B40, names!A$3:B$2402, 2,)</f>
        <v>Safepoint Insurance Co.</v>
      </c>
      <c r="B40" t="s">
        <v>71</v>
      </c>
      <c r="C40" s="1">
        <v>50691</v>
      </c>
    </row>
    <row r="41" spans="1:3" x14ac:dyDescent="0.25">
      <c r="A41" t="str">
        <f>VLOOKUP(B41, names!A$3:B$2402, 2,)</f>
        <v>Omega Insurance Co.</v>
      </c>
      <c r="B41" t="s">
        <v>72</v>
      </c>
      <c r="C41" s="1">
        <v>49441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45058</v>
      </c>
    </row>
    <row r="43" spans="1:3" x14ac:dyDescent="0.25">
      <c r="A43" t="str">
        <f>VLOOKUP(B43, names!A$3:B$2402, 2,)</f>
        <v>Capitol Preferred Insurance Co.</v>
      </c>
      <c r="B43" t="s">
        <v>74</v>
      </c>
      <c r="C43" s="1">
        <v>44281</v>
      </c>
    </row>
    <row r="44" spans="1:3" x14ac:dyDescent="0.25">
      <c r="A44" t="str">
        <f>VLOOKUP(B44, names!A$3:B$2402, 2,)</f>
        <v>Florida Farm Bureau Casualty Insurance Co.</v>
      </c>
      <c r="B44" t="s">
        <v>75</v>
      </c>
      <c r="C44" s="1">
        <v>42889</v>
      </c>
    </row>
    <row r="45" spans="1:3" x14ac:dyDescent="0.25">
      <c r="A45" t="str">
        <f>VLOOKUP(B45, names!A$3:B$2402, 2,)</f>
        <v>Florida Farm Bureau General Insurance Co.</v>
      </c>
      <c r="B45" t="s">
        <v>76</v>
      </c>
      <c r="C45" s="1">
        <v>41628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36727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36641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35388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32690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32380</v>
      </c>
    </row>
    <row r="51" spans="1:3" x14ac:dyDescent="0.25">
      <c r="A51" t="str">
        <f>VLOOKUP(B51, names!A$3:B$2402, 2,)</f>
        <v>Prepared Insurance Co.</v>
      </c>
      <c r="B51" t="s">
        <v>82</v>
      </c>
      <c r="C51" s="1">
        <v>31432</v>
      </c>
    </row>
    <row r="52" spans="1:3" x14ac:dyDescent="0.25">
      <c r="A52" t="str">
        <f>VLOOKUP(B52, names!A$3:B$2402, 2,)</f>
        <v>First Community Insurance Co.</v>
      </c>
      <c r="B52" t="s">
        <v>83</v>
      </c>
      <c r="C52" s="1">
        <v>30383</v>
      </c>
    </row>
    <row r="53" spans="1:3" x14ac:dyDescent="0.25">
      <c r="A53" t="str">
        <f>VLOOKUP(B53, names!A$3:B$2402, 2,)</f>
        <v>Florida Specialty Insurance Co.</v>
      </c>
      <c r="B53" t="s">
        <v>84</v>
      </c>
      <c r="C53" s="1">
        <v>30128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26809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26675</v>
      </c>
    </row>
    <row r="56" spans="1:3" x14ac:dyDescent="0.25">
      <c r="A56" t="str">
        <f>VLOOKUP(B56, names!A$3:B$2402, 2,)</f>
        <v>Weston Insurance Co.</v>
      </c>
      <c r="B56" t="s">
        <v>87</v>
      </c>
      <c r="C56" s="1">
        <v>25726</v>
      </c>
    </row>
    <row r="57" spans="1:3" x14ac:dyDescent="0.25">
      <c r="A57" t="str">
        <f>VLOOKUP(B57, names!A$3:B$2402, 2,)</f>
        <v>Anchor Property And Casualty Insurance Co.</v>
      </c>
      <c r="B57" t="s">
        <v>88</v>
      </c>
      <c r="C57" s="1">
        <v>22348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22131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21685</v>
      </c>
    </row>
    <row r="60" spans="1:3" x14ac:dyDescent="0.25">
      <c r="A60" t="str">
        <f>VLOOKUP(B60, names!A$3:B$2402, 2,)</f>
        <v>Avatar Property &amp; Casualty Insurance Co.</v>
      </c>
      <c r="B60" t="s">
        <v>91</v>
      </c>
      <c r="C60" s="1">
        <v>18736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18367</v>
      </c>
    </row>
    <row r="62" spans="1:3" x14ac:dyDescent="0.25">
      <c r="A62" t="str">
        <f>VLOOKUP(B62, names!A$3:B$2402, 2,)</f>
        <v>First Floridian Auto And Home Insurance Co.</v>
      </c>
      <c r="B62" t="s">
        <v>93</v>
      </c>
      <c r="C62" s="1">
        <v>16699</v>
      </c>
    </row>
    <row r="63" spans="1:3" x14ac:dyDescent="0.25">
      <c r="A63" t="str">
        <f>VLOOKUP(B63, names!A$3:B$2402, 2,)</f>
        <v>USAA General Indemnity Co.</v>
      </c>
      <c r="B63" t="s">
        <v>94</v>
      </c>
      <c r="C63" s="1">
        <v>16151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15640</v>
      </c>
    </row>
    <row r="65" spans="1:3" x14ac:dyDescent="0.25">
      <c r="A65" t="str">
        <f>VLOOKUP(B65, names!A$3:B$2402, 2,)</f>
        <v>Praetorian Insurance Co.</v>
      </c>
      <c r="B65" t="s">
        <v>96</v>
      </c>
      <c r="C65" s="1">
        <v>14653</v>
      </c>
    </row>
    <row r="66" spans="1:3" x14ac:dyDescent="0.25">
      <c r="A66" t="str">
        <f>VLOOKUP(B66, names!A$3:B$2402, 2,)</f>
        <v>AIG Property Casualty Co.</v>
      </c>
      <c r="B66" t="s">
        <v>97</v>
      </c>
      <c r="C66" s="1">
        <v>14056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13580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9882</v>
      </c>
    </row>
    <row r="69" spans="1:3" x14ac:dyDescent="0.25">
      <c r="A69" t="str">
        <f>VLOOKUP(B69, names!A$3:B$2402, 2,)</f>
        <v>Stillwater Property And Casualty Insurance Co.</v>
      </c>
      <c r="B69" t="s">
        <v>100</v>
      </c>
      <c r="C69" s="1">
        <v>8986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8863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7099</v>
      </c>
    </row>
    <row r="72" spans="1:3" x14ac:dyDescent="0.25">
      <c r="A72" t="str">
        <f>VLOOKUP(B72, names!A$3:B$2402, 2,)</f>
        <v>Privilege Underwriters Reciprocal Exchange</v>
      </c>
      <c r="B72" t="s">
        <v>103</v>
      </c>
      <c r="C72" s="1">
        <v>7074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6457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6045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5530</v>
      </c>
    </row>
    <row r="76" spans="1:3" x14ac:dyDescent="0.25">
      <c r="A76" t="str">
        <f>VLOOKUP(B76, names!A$3:B$2402, 2,)</f>
        <v>Homesite Insurance Co.</v>
      </c>
      <c r="B76" t="s">
        <v>107</v>
      </c>
      <c r="C76" s="1">
        <v>5353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4591</v>
      </c>
    </row>
    <row r="78" spans="1:3" x14ac:dyDescent="0.25">
      <c r="A78" t="str">
        <f>VLOOKUP(B78, names!A$3:B$2402, 2,)</f>
        <v>American Colonial Insurance Co.</v>
      </c>
      <c r="B78" t="s">
        <v>109</v>
      </c>
      <c r="C78" s="1">
        <v>4513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3930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3592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3520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2949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2596</v>
      </c>
    </row>
    <row r="84" spans="1:3" x14ac:dyDescent="0.25">
      <c r="A84" t="str">
        <f>VLOOKUP(B84, names!A$3:B$2402, 2,)</f>
        <v>Edison Insurance Co.</v>
      </c>
      <c r="B84" t="s">
        <v>115</v>
      </c>
      <c r="C84" s="1">
        <v>2324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2287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2092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2075</v>
      </c>
    </row>
    <row r="88" spans="1:3" x14ac:dyDescent="0.25">
      <c r="A88" t="str">
        <f>VLOOKUP(B88, names!A$3:B$2402, 2,)</f>
        <v>Centauri Specialty Insurance Co.</v>
      </c>
      <c r="B88" t="s">
        <v>119</v>
      </c>
      <c r="C88" s="1">
        <v>1998</v>
      </c>
    </row>
    <row r="89" spans="1:3" x14ac:dyDescent="0.25">
      <c r="A89" t="str">
        <f>VLOOKUP(B89, names!A$3:B$2402, 2,)</f>
        <v>ASI Home Insurance Corp.</v>
      </c>
      <c r="B89" t="s">
        <v>120</v>
      </c>
      <c r="C89" s="1">
        <v>1929</v>
      </c>
    </row>
    <row r="90" spans="1:3" x14ac:dyDescent="0.25">
      <c r="A90" t="str">
        <f>VLOOKUP(B90, names!A$3:B$2402, 2,)</f>
        <v>Electric Insurance Co.</v>
      </c>
      <c r="B90" t="s">
        <v>121</v>
      </c>
      <c r="C90" s="1">
        <v>1916</v>
      </c>
    </row>
    <row r="91" spans="1:3" x14ac:dyDescent="0.25">
      <c r="A91" t="str">
        <f>VLOOKUP(B91, names!A$3:B$2402, 2,)</f>
        <v>Old Dominion Insurance Co.</v>
      </c>
      <c r="B91" t="s">
        <v>122</v>
      </c>
      <c r="C91" s="1">
        <v>1221</v>
      </c>
    </row>
    <row r="92" spans="1:3" x14ac:dyDescent="0.25">
      <c r="A92" t="str">
        <f>VLOOKUP(B92, names!A$3:B$2402, 2,)</f>
        <v>Travelers Indemnity Co. Of America</v>
      </c>
      <c r="B92" t="s">
        <v>123</v>
      </c>
      <c r="C92" s="1">
        <v>1090</v>
      </c>
    </row>
    <row r="93" spans="1:3" x14ac:dyDescent="0.25">
      <c r="A93" t="str">
        <f>VLOOKUP(B93, names!A$3:B$2402, 2,)</f>
        <v>Cincinnati Insurance Co.</v>
      </c>
      <c r="B93" t="s">
        <v>124</v>
      </c>
      <c r="C93">
        <v>989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>
        <v>986</v>
      </c>
    </row>
    <row r="95" spans="1:3" x14ac:dyDescent="0.25">
      <c r="A95" t="str">
        <f>VLOOKUP(B95, names!A$3:B$2402, 2,)</f>
        <v>QBE Insurance Corp.</v>
      </c>
      <c r="B95" t="s">
        <v>126</v>
      </c>
      <c r="C95">
        <v>964</v>
      </c>
    </row>
    <row r="96" spans="1:3" x14ac:dyDescent="0.25">
      <c r="A96" t="str">
        <f>VLOOKUP(B96, names!A$3:B$2402, 2,)</f>
        <v>Merastar Insurance Co.</v>
      </c>
      <c r="B96" t="s">
        <v>127</v>
      </c>
      <c r="C96">
        <v>886</v>
      </c>
    </row>
    <row r="97" spans="1:3" x14ac:dyDescent="0.25">
      <c r="A97" t="str">
        <f>VLOOKUP(B97, names!A$3:B$2402, 2,)</f>
        <v>American Home Assurance Co.</v>
      </c>
      <c r="B97" t="s">
        <v>128</v>
      </c>
      <c r="C97">
        <v>857</v>
      </c>
    </row>
    <row r="98" spans="1:3" x14ac:dyDescent="0.25">
      <c r="A98" t="str">
        <f>VLOOKUP(B98, names!A$3:B$2402, 2,)</f>
        <v>Aegis Security Insurance Co.</v>
      </c>
      <c r="B98" t="s">
        <v>129</v>
      </c>
      <c r="C98">
        <v>796</v>
      </c>
    </row>
    <row r="99" spans="1:3" x14ac:dyDescent="0.25">
      <c r="A99" t="str">
        <f>VLOOKUP(B99, names!A$3:B$2402, 2,)</f>
        <v>United Fire And Casualty Co.</v>
      </c>
      <c r="B99" t="s">
        <v>130</v>
      </c>
      <c r="C99">
        <v>736</v>
      </c>
    </row>
    <row r="100" spans="1:3" x14ac:dyDescent="0.25">
      <c r="A100" t="str">
        <f>VLOOKUP(B100, names!A$3:B$2402, 2,)</f>
        <v>Great American Insurance Co.</v>
      </c>
      <c r="B100" t="s">
        <v>131</v>
      </c>
      <c r="C100">
        <v>606</v>
      </c>
    </row>
    <row r="101" spans="1:3" x14ac:dyDescent="0.25">
      <c r="A101" t="str">
        <f>VLOOKUP(B101, names!A$3:B$2402, 2,)</f>
        <v>American Platinum Property And Casualty Insurance Co.</v>
      </c>
      <c r="B101" t="s">
        <v>132</v>
      </c>
      <c r="C101">
        <v>583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550</v>
      </c>
    </row>
    <row r="103" spans="1:3" x14ac:dyDescent="0.25">
      <c r="A103" t="str">
        <f>VLOOKUP(B103, names!A$3:B$2402, 2,)</f>
        <v>Guideone Elite Insurance Co.</v>
      </c>
      <c r="B103" t="s">
        <v>134</v>
      </c>
      <c r="C103">
        <v>524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515</v>
      </c>
    </row>
    <row r="105" spans="1:3" x14ac:dyDescent="0.25">
      <c r="A105" t="str">
        <f>VLOOKUP(B105, names!A$3:B$2402, 2,)</f>
        <v>Addison Insurance Co.</v>
      </c>
      <c r="B105" t="s">
        <v>136</v>
      </c>
      <c r="C105">
        <v>480</v>
      </c>
    </row>
    <row r="106" spans="1:3" x14ac:dyDescent="0.25">
      <c r="A106" t="str">
        <f>VLOOKUP(B106, names!A$3:B$2402, 2,)</f>
        <v>Teachers Insurance Co.</v>
      </c>
      <c r="B106" t="s">
        <v>137</v>
      </c>
      <c r="C106">
        <v>438</v>
      </c>
    </row>
    <row r="107" spans="1:3" x14ac:dyDescent="0.25">
      <c r="A107" t="str">
        <f>VLOOKUP(B107, names!A$3:B$2402, 2,)</f>
        <v>First National Insurance Co. Of America</v>
      </c>
      <c r="B107" t="s">
        <v>138</v>
      </c>
      <c r="C107">
        <v>421</v>
      </c>
    </row>
    <row r="108" spans="1:3" x14ac:dyDescent="0.25">
      <c r="A108" t="str">
        <f>VLOOKUP(B108, names!A$3:B$2402, 2,)</f>
        <v>Church Mutual Insurance Co.</v>
      </c>
      <c r="B108" t="s">
        <v>139</v>
      </c>
      <c r="C108">
        <v>344</v>
      </c>
    </row>
    <row r="109" spans="1:3" x14ac:dyDescent="0.25">
      <c r="A109" t="str">
        <f>VLOOKUP(B109, names!A$3:B$2402, 2,)</f>
        <v>Great American Insurance Co. Of New York</v>
      </c>
      <c r="B109" t="s">
        <v>140</v>
      </c>
      <c r="C109">
        <v>320</v>
      </c>
    </row>
    <row r="110" spans="1:3" x14ac:dyDescent="0.25">
      <c r="A110" t="str">
        <f>VLOOKUP(B110, names!A$3:B$2402, 2,)</f>
        <v>Associated Indemnity Corp.</v>
      </c>
      <c r="B110" t="s">
        <v>141</v>
      </c>
      <c r="C110">
        <v>244</v>
      </c>
    </row>
    <row r="111" spans="1:3" x14ac:dyDescent="0.25">
      <c r="A111" t="str">
        <f>VLOOKUP(B111, names!A$3:B$2402, 2,)</f>
        <v>Service Insurance Co.</v>
      </c>
      <c r="B111" t="s">
        <v>142</v>
      </c>
      <c r="C111">
        <v>229</v>
      </c>
    </row>
    <row r="112" spans="1:3" x14ac:dyDescent="0.25">
      <c r="A112" t="str">
        <f>VLOOKUP(B112, names!A$3:B$2402, 2,)</f>
        <v>Hartford Casualty Insurance Co.</v>
      </c>
      <c r="B112" t="s">
        <v>143</v>
      </c>
      <c r="C112">
        <v>215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207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207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186</v>
      </c>
    </row>
    <row r="116" spans="1:3" x14ac:dyDescent="0.25">
      <c r="A116" t="str">
        <f>VLOOKUP(B116, names!A$3:B$2402, 2,)</f>
        <v>Hanover Insurance Co. (The)</v>
      </c>
      <c r="B116" t="s">
        <v>147</v>
      </c>
      <c r="C116">
        <v>176</v>
      </c>
    </row>
    <row r="117" spans="1:3" x14ac:dyDescent="0.25">
      <c r="A117" t="str">
        <f>VLOOKUP(B117, names!A$3:B$2402, 2,)</f>
        <v>Pacific Indemnity Co.</v>
      </c>
      <c r="B117" t="s">
        <v>148</v>
      </c>
      <c r="C117">
        <v>173</v>
      </c>
    </row>
    <row r="118" spans="1:3" x14ac:dyDescent="0.25">
      <c r="A118" t="str">
        <f>VLOOKUP(B118, names!A$3:B$2402, 2,)</f>
        <v>Charter Oak Fire Insurance Co.</v>
      </c>
      <c r="B118" t="s">
        <v>149</v>
      </c>
      <c r="C118">
        <v>165</v>
      </c>
    </row>
    <row r="119" spans="1:3" x14ac:dyDescent="0.25">
      <c r="A119" t="str">
        <f>VLOOKUP(B119, names!A$3:B$2402, 2,)</f>
        <v>Monarch National Insurance Co.</v>
      </c>
      <c r="B119" t="s">
        <v>150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161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133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131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111</v>
      </c>
    </row>
    <row r="124" spans="1:3" x14ac:dyDescent="0.25">
      <c r="A124" t="str">
        <f>VLOOKUP(B124, names!A$3:B$2402, 2,)</f>
        <v>American States Insurance Co.</v>
      </c>
      <c r="B124" t="s">
        <v>155</v>
      </c>
      <c r="C124">
        <v>85</v>
      </c>
    </row>
    <row r="125" spans="1:3" x14ac:dyDescent="0.25">
      <c r="A125" t="str">
        <f>VLOOKUP(B125, names!A$3:B$2402, 2,)</f>
        <v>Travelers Indemnity Co. Of Connecticut</v>
      </c>
      <c r="B125" t="s">
        <v>156</v>
      </c>
      <c r="C125">
        <v>82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73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68</v>
      </c>
    </row>
    <row r="128" spans="1:3" x14ac:dyDescent="0.25">
      <c r="A128" t="str">
        <f>VLOOKUP(B128, names!A$3:B$2402, 2,)</f>
        <v>National Trust Insurance Co.</v>
      </c>
      <c r="B128" t="s">
        <v>159</v>
      </c>
      <c r="C128">
        <v>63</v>
      </c>
    </row>
    <row r="129" spans="1:3" x14ac:dyDescent="0.25">
      <c r="A129" t="str">
        <f>VLOOKUP(B129, names!A$3:B$2402, 2,)</f>
        <v>Travelers Property Casualty Co. Of America</v>
      </c>
      <c r="B129" t="s">
        <v>160</v>
      </c>
      <c r="C129">
        <v>59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52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44</v>
      </c>
    </row>
    <row r="132" spans="1:3" x14ac:dyDescent="0.25">
      <c r="A132" t="str">
        <f>VLOOKUP(B132, names!A$3:B$2402, 2,)</f>
        <v>Hartford Fire Insurance Co.</v>
      </c>
      <c r="B132" t="s">
        <v>163</v>
      </c>
      <c r="C132">
        <v>42</v>
      </c>
    </row>
    <row r="133" spans="1:3" x14ac:dyDescent="0.25">
      <c r="A133" t="str">
        <f>VLOOKUP(B133, names!A$3:B$2402, 2,)</f>
        <v>Markel Insurance Co.</v>
      </c>
      <c r="B133" t="s">
        <v>164</v>
      </c>
      <c r="C133">
        <v>40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37</v>
      </c>
    </row>
    <row r="135" spans="1:3" x14ac:dyDescent="0.25">
      <c r="A135" t="str">
        <f>VLOOKUP(B135, names!A$3:B$2402, 2,)</f>
        <v>Massachusetts Bay Insurance Co.</v>
      </c>
      <c r="B135" t="s">
        <v>166</v>
      </c>
      <c r="C135">
        <v>20</v>
      </c>
    </row>
    <row r="136" spans="1:3" x14ac:dyDescent="0.25">
      <c r="A136" t="str">
        <f>VLOOKUP(B136, names!A$3:B$2402, 2,)</f>
        <v>Great American Alliance Insurance Co.</v>
      </c>
      <c r="B136" t="s">
        <v>167</v>
      </c>
      <c r="C136">
        <v>19</v>
      </c>
    </row>
    <row r="137" spans="1:3" x14ac:dyDescent="0.25">
      <c r="A137" t="str">
        <f>VLOOKUP(B137, names!A$3:B$2402, 2,)</f>
        <v>United States Fire Insurance Co.</v>
      </c>
      <c r="B137" t="s">
        <v>168</v>
      </c>
      <c r="C137">
        <v>18</v>
      </c>
    </row>
    <row r="138" spans="1:3" x14ac:dyDescent="0.25">
      <c r="A138" t="str">
        <f>VLOOKUP(B138, names!A$3:B$2402, 2,)</f>
        <v>Factory Mutual Insurance Co.</v>
      </c>
      <c r="B138" t="s">
        <v>169</v>
      </c>
      <c r="C138">
        <v>15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15</v>
      </c>
    </row>
    <row r="140" spans="1:3" x14ac:dyDescent="0.25">
      <c r="A140" t="str">
        <f>VLOOKUP(B140, names!A$3:B$2402, 2,)</f>
        <v>State National Insurance Co.</v>
      </c>
      <c r="B140" t="s">
        <v>171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Arch Insurance Co.</v>
      </c>
      <c r="B142" t="s">
        <v>173</v>
      </c>
      <c r="C142">
        <v>14</v>
      </c>
    </row>
    <row r="143" spans="1:3" x14ac:dyDescent="0.25">
      <c r="A143" t="str">
        <f>VLOOKUP(B143, names!A$3:B$2402, 2,)</f>
        <v>Continental Casualty Co.</v>
      </c>
      <c r="B143" t="s">
        <v>174</v>
      </c>
      <c r="C143">
        <v>14</v>
      </c>
    </row>
    <row r="144" spans="1:3" x14ac:dyDescent="0.25">
      <c r="A144" t="str">
        <f>VLOOKUP(B144, names!A$3:B$2402, 2,)</f>
        <v>Guideone America Insurance Co.</v>
      </c>
      <c r="B144" t="s">
        <v>175</v>
      </c>
      <c r="C144">
        <v>13</v>
      </c>
    </row>
    <row r="145" spans="1:3" x14ac:dyDescent="0.25">
      <c r="A145" t="str">
        <f>VLOOKUP(B145, names!A$3:B$2402, 2,)</f>
        <v>General Insurance Co. Of America</v>
      </c>
      <c r="B145" t="s">
        <v>176</v>
      </c>
      <c r="C145">
        <v>9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7</v>
      </c>
    </row>
    <row r="147" spans="1:3" x14ac:dyDescent="0.25">
      <c r="A147" t="str">
        <f>VLOOKUP(B147, names!A$3:B$2402, 2,)</f>
        <v>American Casualty Co. Of Reading, Pennsylvania</v>
      </c>
      <c r="B147" t="s">
        <v>178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Hanover American Insurance Co. (The)</v>
      </c>
      <c r="B150" t="s">
        <v>181</v>
      </c>
      <c r="C150">
        <v>4</v>
      </c>
    </row>
    <row r="151" spans="1:3" x14ac:dyDescent="0.25">
      <c r="A151" t="str">
        <f>VLOOKUP(B151, names!A$3:B$2402, 2,)</f>
        <v>National Fire Insurance Co. Of Hartford</v>
      </c>
      <c r="B151" t="s">
        <v>182</v>
      </c>
      <c r="C151">
        <v>4</v>
      </c>
    </row>
    <row r="152" spans="1:3" x14ac:dyDescent="0.25">
      <c r="A152" t="str">
        <f>VLOOKUP(B152, names!A$3:B$2402, 2,)</f>
        <v>Transportation Insurance Co.</v>
      </c>
      <c r="B152" t="s">
        <v>183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American Agri-Business Insurance Co.</v>
      </c>
      <c r="B156" t="s">
        <v>187</v>
      </c>
      <c r="C156">
        <v>2</v>
      </c>
    </row>
    <row r="157" spans="1:3" x14ac:dyDescent="0.25">
      <c r="A157" t="str">
        <f>VLOOKUP(B157, names!A$3:B$2402, 2,)</f>
        <v>American Economy Insurance Co.</v>
      </c>
      <c r="B157" t="s">
        <v>188</v>
      </c>
      <c r="C157">
        <v>2</v>
      </c>
    </row>
    <row r="158" spans="1:3" x14ac:dyDescent="0.25">
      <c r="A158" t="str">
        <f>VLOOKUP(B158, names!A$3:B$2402, 2,)</f>
        <v>Century-National Insurance Co.</v>
      </c>
      <c r="B158" t="s">
        <v>189</v>
      </c>
      <c r="C158">
        <v>2</v>
      </c>
    </row>
    <row r="159" spans="1:3" x14ac:dyDescent="0.25">
      <c r="A159" t="str">
        <f>VLOOKUP(B159, names!A$3:B$2402, 2,)</f>
        <v>Continental Insurance Co.</v>
      </c>
      <c r="B159" t="s">
        <v>190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Zurich American Insurance Co.</v>
      </c>
      <c r="B161" t="s">
        <v>192</v>
      </c>
      <c r="C161">
        <v>2</v>
      </c>
    </row>
    <row r="162" spans="1:3" x14ac:dyDescent="0.25">
      <c r="A162" t="str">
        <f>VLOOKUP(B162, names!A$3:B$2402, 2,)</f>
        <v>Allianz Global Risks Us Insurance Co.</v>
      </c>
      <c r="B162" t="s">
        <v>193</v>
      </c>
      <c r="C162">
        <v>1</v>
      </c>
    </row>
    <row r="163" spans="1:3" x14ac:dyDescent="0.25">
      <c r="A163" t="str">
        <f>VLOOKUP(B163, names!A$3:B$2402, 2,)</f>
        <v>Employers Insurance Co. Of Wausau</v>
      </c>
      <c r="B163" t="s">
        <v>194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str">
        <f>VLOOKUP(B167, names!A$3:B$2402, 2,)</f>
        <v>Fair American Insurance And Reinsurance Co.</v>
      </c>
      <c r="B167" t="s">
        <v>198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Fidelity Fire &amp; Casualty Co.</v>
      </c>
      <c r="B169" t="s">
        <v>200</v>
      </c>
      <c r="C169">
        <v>0</v>
      </c>
    </row>
    <row r="170" spans="1:3" x14ac:dyDescent="0.25">
      <c r="A170" t="str">
        <f>VLOOKUP(B170, names!A$3:B$2402, 2,)</f>
        <v>Greenwich Insurance Co.</v>
      </c>
      <c r="B170" t="s">
        <v>201</v>
      </c>
      <c r="C170">
        <v>0</v>
      </c>
    </row>
    <row r="171" spans="1:3" x14ac:dyDescent="0.25">
      <c r="A171" t="str">
        <f>VLOOKUP(B171, names!A$3:B$2402, 2,)</f>
        <v>Horace Mann Insurance Co.</v>
      </c>
      <c r="B171" t="s">
        <v>202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str">
        <f>VLOOKUP(B173, names!A$3:B$2402, 2,)</f>
        <v>Xl Insurance America</v>
      </c>
      <c r="B173" t="s">
        <v>204</v>
      </c>
      <c r="C173">
        <v>0</v>
      </c>
    </row>
    <row r="174" spans="1:3" x14ac:dyDescent="0.25">
      <c r="A174" t="str">
        <f>VLOOKUP(B174, names!A$3:B$2402, 2,)</f>
        <v>Xl Reinsurance America</v>
      </c>
      <c r="B174" t="s">
        <v>205</v>
      </c>
      <c r="C174">
        <v>0</v>
      </c>
    </row>
    <row r="175" spans="1:3" x14ac:dyDescent="0.25">
      <c r="A175" t="str">
        <f>VLOOKUP(B175, names!A$3:B$2402, 2,)</f>
        <v>Xl Specialty Insurance Co.</v>
      </c>
      <c r="B175" t="s">
        <v>206</v>
      </c>
      <c r="C175">
        <v>0</v>
      </c>
    </row>
    <row r="176" spans="1:3" x14ac:dyDescent="0.25">
      <c r="A176" t="str">
        <f>VLOOKUP(B176, names!A$3:B$2402, 2,)</f>
        <v>State Farm Florida Insurance Co.</v>
      </c>
      <c r="B176" t="s">
        <v>403</v>
      </c>
      <c r="C176">
        <v>344915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7"/>
  <sheetViews>
    <sheetView workbookViewId="0">
      <selection activeCell="A2" sqref="A2"/>
    </sheetView>
  </sheetViews>
  <sheetFormatPr defaultRowHeight="15" x14ac:dyDescent="0.25"/>
  <sheetData>
    <row r="2" spans="1:3" x14ac:dyDescent="0.25">
      <c r="A2" t="str">
        <f>VLOOKUP(B2, names!A$3:B$2402, 2,)</f>
        <v>Citizens Property Insurance Corp.</v>
      </c>
      <c r="B2" t="s">
        <v>33</v>
      </c>
      <c r="C2" s="1">
        <v>581674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516748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227510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224917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202921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196923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176257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171739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170975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151829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144005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137046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128965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124247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111467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106956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105854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97608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97521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92115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87331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77275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73681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69725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67798</v>
      </c>
    </row>
    <row r="27" spans="1:3" x14ac:dyDescent="0.25">
      <c r="A27" t="str">
        <f>VLOOKUP(B27, names!A$3:B$2402, 2,)</f>
        <v>Safe Harbor Insurance Co.</v>
      </c>
      <c r="B27" t="s">
        <v>57</v>
      </c>
      <c r="C27" s="1">
        <v>67530</v>
      </c>
    </row>
    <row r="28" spans="1:3" x14ac:dyDescent="0.25">
      <c r="A28" t="str">
        <f>VLOOKUP(B28, names!A$3:B$2402, 2,)</f>
        <v>Southern Fidelity Property &amp; Casualty</v>
      </c>
      <c r="B28" t="s">
        <v>62</v>
      </c>
      <c r="C28" s="1">
        <v>65011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63044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62707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62530</v>
      </c>
    </row>
    <row r="32" spans="1:3" x14ac:dyDescent="0.25">
      <c r="A32" t="str">
        <f>VLOOKUP(B32, names!A$3:B$2402, 2,)</f>
        <v>Mount Beacon Insurance Co.</v>
      </c>
      <c r="B32" t="s">
        <v>69</v>
      </c>
      <c r="C32" s="1">
        <v>62124</v>
      </c>
    </row>
    <row r="33" spans="1:3" x14ac:dyDescent="0.25">
      <c r="A33" t="str">
        <f>VLOOKUP(B33, names!A$3:B$2402, 2,)</f>
        <v>Southern Oak Insurance Co.</v>
      </c>
      <c r="B33" t="s">
        <v>65</v>
      </c>
      <c r="C33" s="1">
        <v>61138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58274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55324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54549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53978</v>
      </c>
    </row>
    <row r="38" spans="1:3" x14ac:dyDescent="0.25">
      <c r="A38" t="str">
        <f>VLOOKUP(B38, names!A$3:B$2402, 2,)</f>
        <v>Universal Insurance Co. Of North America</v>
      </c>
      <c r="B38" t="s">
        <v>70</v>
      </c>
      <c r="C38" s="1">
        <v>52583</v>
      </c>
    </row>
    <row r="39" spans="1:3" x14ac:dyDescent="0.25">
      <c r="A39" t="str">
        <f>VLOOKUP(B39, names!A$3:B$2402, 2,)</f>
        <v>Safepoint Insurance Co.</v>
      </c>
      <c r="B39" t="s">
        <v>71</v>
      </c>
      <c r="C39" s="1">
        <v>52512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47425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44292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44110</v>
      </c>
    </row>
    <row r="43" spans="1:3" x14ac:dyDescent="0.25">
      <c r="A43" t="str">
        <f>VLOOKUP(B43, names!A$3:B$2402, 2,)</f>
        <v>Florida Farm Bureau Casualty Insurance Co.</v>
      </c>
      <c r="B43" t="s">
        <v>75</v>
      </c>
      <c r="C43" s="1">
        <v>43289</v>
      </c>
    </row>
    <row r="44" spans="1:3" x14ac:dyDescent="0.25">
      <c r="A44" t="str">
        <f>VLOOKUP(B44, names!A$3:B$2402, 2,)</f>
        <v>Florida Farm Bureau General Insurance Co.</v>
      </c>
      <c r="B44" t="s">
        <v>76</v>
      </c>
      <c r="C44" s="1">
        <v>41785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39289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37134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35079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34928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33294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32198</v>
      </c>
    </row>
    <row r="51" spans="1:3" x14ac:dyDescent="0.25">
      <c r="A51" t="str">
        <f>VLOOKUP(B51, names!A$3:B$2402, 2,)</f>
        <v>First Community Insurance Co.</v>
      </c>
      <c r="B51" t="s">
        <v>83</v>
      </c>
      <c r="C51" s="1">
        <v>31018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30621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29686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27784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27666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27503</v>
      </c>
    </row>
    <row r="57" spans="1:3" x14ac:dyDescent="0.25">
      <c r="A57" t="str">
        <f>VLOOKUP(B57, names!A$3:B$2402, 2,)</f>
        <v>Weston Insurance Co.</v>
      </c>
      <c r="B57" t="s">
        <v>87</v>
      </c>
      <c r="C57" s="1">
        <v>27201</v>
      </c>
    </row>
    <row r="58" spans="1:3" x14ac:dyDescent="0.25">
      <c r="A58" t="str">
        <f>VLOOKUP(B58, names!A$3:B$2402, 2,)</f>
        <v>Anchor Property And Casualty Insurance Co.</v>
      </c>
      <c r="B58" t="s">
        <v>88</v>
      </c>
      <c r="C58" s="1">
        <v>23856</v>
      </c>
    </row>
    <row r="59" spans="1:3" x14ac:dyDescent="0.25">
      <c r="A59" t="str">
        <f>VLOOKUP(B59, names!A$3:B$2402, 2,)</f>
        <v>Amica Mutual Insurance Co.</v>
      </c>
      <c r="B59" t="s">
        <v>89</v>
      </c>
      <c r="C59" s="1">
        <v>22139</v>
      </c>
    </row>
    <row r="60" spans="1:3" x14ac:dyDescent="0.25">
      <c r="A60" t="str">
        <f>VLOOKUP(B60, names!A$3:B$2402, 2,)</f>
        <v>First Liberty Insurance Corp. (The)</v>
      </c>
      <c r="B60" t="s">
        <v>90</v>
      </c>
      <c r="C60" s="1">
        <v>21261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18971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17963</v>
      </c>
    </row>
    <row r="63" spans="1:3" x14ac:dyDescent="0.25">
      <c r="A63" t="str">
        <f>VLOOKUP(B63, names!A$3:B$2402, 2,)</f>
        <v>First Floridian Auto And Home Insurance Co.</v>
      </c>
      <c r="B63" t="s">
        <v>93</v>
      </c>
      <c r="C63" s="1">
        <v>16713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15536</v>
      </c>
    </row>
    <row r="65" spans="1:3" x14ac:dyDescent="0.25">
      <c r="A65" t="str">
        <f>VLOOKUP(B65, names!A$3:B$2402, 2,)</f>
        <v>AIG Property Casualty Co.</v>
      </c>
      <c r="B65" t="s">
        <v>97</v>
      </c>
      <c r="C65" s="1">
        <v>13996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13978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13936</v>
      </c>
    </row>
    <row r="68" spans="1:3" x14ac:dyDescent="0.25">
      <c r="A68" t="str">
        <f>VLOOKUP(B68, names!A$3:B$2402, 2,)</f>
        <v>Praetorian Insurance Co.</v>
      </c>
      <c r="B68" t="s">
        <v>96</v>
      </c>
      <c r="C68" s="1">
        <v>11534</v>
      </c>
    </row>
    <row r="69" spans="1:3" x14ac:dyDescent="0.25">
      <c r="A69" t="str">
        <f>VLOOKUP(B69, names!A$3:B$2402, 2,)</f>
        <v>Metropolitan Casualty Insurance Co.</v>
      </c>
      <c r="B69" t="s">
        <v>99</v>
      </c>
      <c r="C69" s="1">
        <v>10006</v>
      </c>
    </row>
    <row r="70" spans="1:3" x14ac:dyDescent="0.25">
      <c r="A70" t="str">
        <f>VLOOKUP(B70, names!A$3:B$2402, 2,)</f>
        <v>Stillwater Property And Casualty Insurance Co.</v>
      </c>
      <c r="B70" t="s">
        <v>100</v>
      </c>
      <c r="C70" s="1">
        <v>9314</v>
      </c>
    </row>
    <row r="71" spans="1:3" x14ac:dyDescent="0.25">
      <c r="A71" t="str">
        <f>VLOOKUP(B71, names!A$3:B$2402, 2,)</f>
        <v>Southern-Owners Insurance Co.</v>
      </c>
      <c r="B71" t="s">
        <v>101</v>
      </c>
      <c r="C71" s="1">
        <v>8797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7095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6800</v>
      </c>
    </row>
    <row r="74" spans="1:3" x14ac:dyDescent="0.25">
      <c r="A74" t="str">
        <f>VLOOKUP(B74, names!A$3:B$2402, 2,)</f>
        <v>Privilege Underwriters Reciprocal Exchange</v>
      </c>
      <c r="B74" t="s">
        <v>103</v>
      </c>
      <c r="C74" s="1">
        <v>6672</v>
      </c>
    </row>
    <row r="75" spans="1:3" x14ac:dyDescent="0.25">
      <c r="A75" t="str">
        <f>VLOOKUP(B75, names!A$3:B$2402, 2,)</f>
        <v>American Southern Home Insurance Co.</v>
      </c>
      <c r="B75" t="s">
        <v>105</v>
      </c>
      <c r="C75" s="1">
        <v>6151</v>
      </c>
    </row>
    <row r="76" spans="1:3" x14ac:dyDescent="0.25">
      <c r="A76" t="str">
        <f>VLOOKUP(B76, names!A$3:B$2402, 2,)</f>
        <v>Sussex Insurance Co.</v>
      </c>
      <c r="B76" t="s">
        <v>106</v>
      </c>
      <c r="C76" s="1">
        <v>5704</v>
      </c>
    </row>
    <row r="77" spans="1:3" x14ac:dyDescent="0.25">
      <c r="A77" t="str">
        <f>VLOOKUP(B77, names!A$3:B$2402, 2,)</f>
        <v>American Colonial Insurance Co.</v>
      </c>
      <c r="B77" t="s">
        <v>109</v>
      </c>
      <c r="C77" s="1">
        <v>4493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4341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4142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3695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3202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3007</v>
      </c>
    </row>
    <row r="83" spans="1:3" x14ac:dyDescent="0.25">
      <c r="A83" t="str">
        <f>VLOOKUP(B83, names!A$3:B$2402, 2,)</f>
        <v>Homesite Insurance Co.</v>
      </c>
      <c r="B83" t="s">
        <v>107</v>
      </c>
      <c r="C83" s="1">
        <v>2641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2460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2333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2149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2118</v>
      </c>
    </row>
    <row r="88" spans="1:3" x14ac:dyDescent="0.25">
      <c r="A88" t="str">
        <f>VLOOKUP(B88, names!A$3:B$2402, 2,)</f>
        <v>ASI Home Insurance Corp.</v>
      </c>
      <c r="B88" t="s">
        <v>120</v>
      </c>
      <c r="C88" s="1">
        <v>2037</v>
      </c>
    </row>
    <row r="89" spans="1:3" x14ac:dyDescent="0.25">
      <c r="A89" t="str">
        <f>VLOOKUP(B89, names!A$3:B$2402, 2,)</f>
        <v>Electric Insurance Co.</v>
      </c>
      <c r="B89" t="s">
        <v>121</v>
      </c>
      <c r="C89" s="1">
        <v>1951</v>
      </c>
    </row>
    <row r="90" spans="1:3" x14ac:dyDescent="0.25">
      <c r="A90" t="str">
        <f>VLOOKUP(B90, names!A$3:B$2402, 2,)</f>
        <v>Cincinnati Insurance Co.</v>
      </c>
      <c r="B90" t="s">
        <v>124</v>
      </c>
      <c r="C90" s="1">
        <v>1929</v>
      </c>
    </row>
    <row r="91" spans="1:3" x14ac:dyDescent="0.25">
      <c r="A91" t="str">
        <f>VLOOKUP(B91, names!A$3:B$2402, 2,)</f>
        <v>Travelers Indemnity Co. Of America</v>
      </c>
      <c r="B91" t="s">
        <v>123</v>
      </c>
      <c r="C91" s="1">
        <v>1446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1262</v>
      </c>
    </row>
    <row r="93" spans="1:3" x14ac:dyDescent="0.25">
      <c r="A93" t="str">
        <f>VLOOKUP(B93, names!A$3:B$2402, 2,)</f>
        <v>Teachers Insurance Co.</v>
      </c>
      <c r="B93" t="s">
        <v>137</v>
      </c>
      <c r="C93" s="1">
        <v>1128</v>
      </c>
    </row>
    <row r="94" spans="1:3" x14ac:dyDescent="0.25">
      <c r="A94" t="str">
        <f>VLOOKUP(B94, names!A$3:B$2402, 2,)</f>
        <v>Merastar Insurance Co.</v>
      </c>
      <c r="B94" t="s">
        <v>127</v>
      </c>
      <c r="C94" s="1">
        <v>1060</v>
      </c>
    </row>
    <row r="95" spans="1:3" x14ac:dyDescent="0.25">
      <c r="A95" t="str">
        <f>VLOOKUP(B95, names!A$3:B$2402, 2,)</f>
        <v>QBE Insurance Corp.</v>
      </c>
      <c r="B95" t="s">
        <v>126</v>
      </c>
      <c r="C95" s="1">
        <v>1024</v>
      </c>
    </row>
    <row r="96" spans="1:3" x14ac:dyDescent="0.25">
      <c r="A96" t="str">
        <f>VLOOKUP(B96, names!A$3:B$2402, 2,)</f>
        <v>Great Northern Insurance Co.</v>
      </c>
      <c r="B96" t="s">
        <v>125</v>
      </c>
      <c r="C96" s="1">
        <v>1000</v>
      </c>
    </row>
    <row r="97" spans="1:3" x14ac:dyDescent="0.25">
      <c r="A97" t="str">
        <f>VLOOKUP(B97, names!A$3:B$2402, 2,)</f>
        <v>Centauri Specialty Insurance Co.</v>
      </c>
      <c r="B97" t="s">
        <v>119</v>
      </c>
      <c r="C97">
        <v>911</v>
      </c>
    </row>
    <row r="98" spans="1:3" x14ac:dyDescent="0.25">
      <c r="A98" t="str">
        <f>VLOOKUP(B98, names!A$3:B$2402, 2,)</f>
        <v>American Home Assurance Co.</v>
      </c>
      <c r="B98" t="s">
        <v>128</v>
      </c>
      <c r="C98">
        <v>882</v>
      </c>
    </row>
    <row r="99" spans="1:3" x14ac:dyDescent="0.25">
      <c r="A99" t="str">
        <f>VLOOKUP(B99, names!A$3:B$2402, 2,)</f>
        <v>Aegis Security Insurance Co.</v>
      </c>
      <c r="B99" t="s">
        <v>129</v>
      </c>
      <c r="C99">
        <v>804</v>
      </c>
    </row>
    <row r="100" spans="1:3" x14ac:dyDescent="0.25">
      <c r="A100" t="str">
        <f>VLOOKUP(B100, names!A$3:B$2402, 2,)</f>
        <v>United Fire And Casualty Co.</v>
      </c>
      <c r="B100" t="s">
        <v>130</v>
      </c>
      <c r="C100">
        <v>771</v>
      </c>
    </row>
    <row r="101" spans="1:3" x14ac:dyDescent="0.25">
      <c r="A101" t="str">
        <f>VLOOKUP(B101, names!A$3:B$2402, 2,)</f>
        <v>Great American Insurance Co.</v>
      </c>
      <c r="B101" t="s">
        <v>131</v>
      </c>
      <c r="C101">
        <v>607</v>
      </c>
    </row>
    <row r="102" spans="1:3" x14ac:dyDescent="0.25">
      <c r="A102" t="str">
        <f>VLOOKUP(B102, names!A$3:B$2402, 2,)</f>
        <v>American Platinum Property And Casualty Insurance Co.</v>
      </c>
      <c r="B102" t="s">
        <v>132</v>
      </c>
      <c r="C102">
        <v>606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561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548</v>
      </c>
    </row>
    <row r="105" spans="1:3" x14ac:dyDescent="0.25">
      <c r="A105" t="str">
        <f>VLOOKUP(B105, names!A$3:B$2402, 2,)</f>
        <v>Edison Insurance Co.</v>
      </c>
      <c r="B105" t="s">
        <v>115</v>
      </c>
      <c r="C105">
        <v>531</v>
      </c>
    </row>
    <row r="106" spans="1:3" x14ac:dyDescent="0.25">
      <c r="A106" t="str">
        <f>VLOOKUP(B106, names!A$3:B$2402, 2,)</f>
        <v>Guideone Elite Insurance Co.</v>
      </c>
      <c r="B106" t="s">
        <v>134</v>
      </c>
      <c r="C106">
        <v>520</v>
      </c>
    </row>
    <row r="107" spans="1:3" x14ac:dyDescent="0.25">
      <c r="A107" t="str">
        <f>VLOOKUP(B107, names!A$3:B$2402, 2,)</f>
        <v>Addison Insurance Co.</v>
      </c>
      <c r="B107" t="s">
        <v>136</v>
      </c>
      <c r="C107">
        <v>496</v>
      </c>
    </row>
    <row r="108" spans="1:3" x14ac:dyDescent="0.25">
      <c r="A108" t="str">
        <f>VLOOKUP(B108, names!A$3:B$2402, 2,)</f>
        <v>First National Insurance Co. Of America</v>
      </c>
      <c r="B108" t="s">
        <v>138</v>
      </c>
      <c r="C108">
        <v>426</v>
      </c>
    </row>
    <row r="109" spans="1:3" x14ac:dyDescent="0.25">
      <c r="A109" t="str">
        <f>VLOOKUP(B109, names!A$3:B$2402, 2,)</f>
        <v>Church Mutual Insurance Co.</v>
      </c>
      <c r="B109" t="s">
        <v>139</v>
      </c>
      <c r="C109">
        <v>345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298</v>
      </c>
    </row>
    <row r="111" spans="1:3" x14ac:dyDescent="0.25">
      <c r="A111" t="str">
        <f>VLOOKUP(B111, names!A$3:B$2402, 2,)</f>
        <v>Associated Indemnity Corp.</v>
      </c>
      <c r="B111" t="s">
        <v>141</v>
      </c>
      <c r="C111">
        <v>243</v>
      </c>
    </row>
    <row r="112" spans="1:3" x14ac:dyDescent="0.25">
      <c r="A112" t="str">
        <f>VLOOKUP(B112, names!A$3:B$2402, 2,)</f>
        <v>Service Insurance Co.</v>
      </c>
      <c r="B112" t="s">
        <v>142</v>
      </c>
      <c r="C112">
        <v>228</v>
      </c>
    </row>
    <row r="113" spans="1:3" x14ac:dyDescent="0.25">
      <c r="A113" t="str">
        <f>VLOOKUP(B113, names!A$3:B$2402, 2,)</f>
        <v>Hartford Casualty Insurance Co.</v>
      </c>
      <c r="B113" t="s">
        <v>143</v>
      </c>
      <c r="C113">
        <v>222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217</v>
      </c>
    </row>
    <row r="115" spans="1:3" x14ac:dyDescent="0.25">
      <c r="A115" t="str">
        <f>VLOOKUP(B115, names!A$3:B$2402, 2,)</f>
        <v>FCCI Insurance Co.</v>
      </c>
      <c r="B115" t="s">
        <v>144</v>
      </c>
      <c r="C115">
        <v>208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180</v>
      </c>
    </row>
    <row r="117" spans="1:3" x14ac:dyDescent="0.25">
      <c r="A117" t="str">
        <f>VLOOKUP(B117, names!A$3:B$2402, 2,)</f>
        <v>Hanover Insurance Co. (The)</v>
      </c>
      <c r="B117" t="s">
        <v>147</v>
      </c>
      <c r="C117">
        <v>176</v>
      </c>
    </row>
    <row r="118" spans="1:3" x14ac:dyDescent="0.25">
      <c r="A118" t="str">
        <f>VLOOKUP(B118, names!A$3:B$2402, 2,)</f>
        <v>Pacific Indemnity Co.</v>
      </c>
      <c r="B118" t="s">
        <v>148</v>
      </c>
      <c r="C118">
        <v>173</v>
      </c>
    </row>
    <row r="119" spans="1:3" x14ac:dyDescent="0.25">
      <c r="A119" t="str">
        <f>VLOOKUP(B119, names!A$3:B$2402, 2,)</f>
        <v>Charter Oak Fire Insurance Co.</v>
      </c>
      <c r="B119" t="s">
        <v>149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158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139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132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114</v>
      </c>
    </row>
    <row r="124" spans="1:3" x14ac:dyDescent="0.25">
      <c r="A124" t="str">
        <f>VLOOKUP(B124, names!A$3:B$2402, 2,)</f>
        <v>Travelers Indemnity Co. Of Connecticut</v>
      </c>
      <c r="B124" t="s">
        <v>156</v>
      </c>
      <c r="C124">
        <v>89</v>
      </c>
    </row>
    <row r="125" spans="1:3" x14ac:dyDescent="0.25">
      <c r="A125" t="str">
        <f>VLOOKUP(B125, names!A$3:B$2402, 2,)</f>
        <v>American States Insurance Co.</v>
      </c>
      <c r="B125" t="s">
        <v>155</v>
      </c>
      <c r="C125">
        <v>86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74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73</v>
      </c>
    </row>
    <row r="128" spans="1:3" x14ac:dyDescent="0.25">
      <c r="A128" t="str">
        <f>VLOOKUP(B128, names!A$3:B$2402, 2,)</f>
        <v>Travelers Property Casualty Co. Of America</v>
      </c>
      <c r="B128" t="s">
        <v>160</v>
      </c>
      <c r="C128">
        <v>63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62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45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41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19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18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State National Insurance Co.</v>
      </c>
      <c r="B138" t="s">
        <v>171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St. Paul Fire &amp; Marine Insurance Co.</v>
      </c>
      <c r="B141" t="s">
        <v>170</v>
      </c>
      <c r="C141">
        <v>14</v>
      </c>
    </row>
    <row r="142" spans="1:3" x14ac:dyDescent="0.25">
      <c r="A142" t="str">
        <f>VLOOKUP(B142, names!A$3:B$2402, 2,)</f>
        <v>Guideone America Insurance Co.</v>
      </c>
      <c r="B142" t="s">
        <v>175</v>
      </c>
      <c r="C142">
        <v>13</v>
      </c>
    </row>
    <row r="143" spans="1:3" x14ac:dyDescent="0.25">
      <c r="A143" t="str">
        <f>VLOOKUP(B143, names!A$3:B$2402, 2,)</f>
        <v>General Insurance Co. Of America</v>
      </c>
      <c r="B143" t="s">
        <v>176</v>
      </c>
      <c r="C143">
        <v>11</v>
      </c>
    </row>
    <row r="144" spans="1:3" x14ac:dyDescent="0.25">
      <c r="A144" t="str">
        <f>VLOOKUP(B144, names!A$3:B$2402, 2,)</f>
        <v>United States Fire Insurance Co.</v>
      </c>
      <c r="B144" t="s">
        <v>168</v>
      </c>
      <c r="C144">
        <v>8</v>
      </c>
    </row>
    <row r="145" spans="1:3" x14ac:dyDescent="0.25">
      <c r="A145" t="str">
        <f>VLOOKUP(B145, names!A$3:B$2402, 2,)</f>
        <v>American Alternative Insurance Corp.</v>
      </c>
      <c r="B145" t="s">
        <v>177</v>
      </c>
      <c r="C145">
        <v>7</v>
      </c>
    </row>
    <row r="146" spans="1:3" x14ac:dyDescent="0.25">
      <c r="A146" t="str">
        <f>VLOOKUP(B146, names!A$3:B$2402, 2,)</f>
        <v>American Casualty Co. Of Reading, Pennsylvania</v>
      </c>
      <c r="B146" t="s">
        <v>178</v>
      </c>
      <c r="C146">
        <v>7</v>
      </c>
    </row>
    <row r="147" spans="1:3" x14ac:dyDescent="0.25">
      <c r="A147" t="str">
        <f>VLOOKUP(B147, names!A$3:B$2402, 2,)</f>
        <v>Hanover American Insurance Co. (The)</v>
      </c>
      <c r="B147" t="s">
        <v>181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6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National Fire Insurance Co. Of Hartford</v>
      </c>
      <c r="B150" t="s">
        <v>182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American Economy Insurance Co.</v>
      </c>
      <c r="B152" t="s">
        <v>188</v>
      </c>
      <c r="C152">
        <v>3</v>
      </c>
    </row>
    <row r="153" spans="1:3" x14ac:dyDescent="0.25">
      <c r="A153" t="str">
        <f>VLOOKUP(B153, names!A$3:B$2402, 2,)</f>
        <v>Continental Insurance Co.</v>
      </c>
      <c r="B153" t="s">
        <v>190</v>
      </c>
      <c r="C153">
        <v>3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Transportation Insurance Co.</v>
      </c>
      <c r="B156" t="s">
        <v>183</v>
      </c>
      <c r="C156">
        <v>3</v>
      </c>
    </row>
    <row r="157" spans="1:3" x14ac:dyDescent="0.25">
      <c r="A157" t="str">
        <f>VLOOKUP(B157, names!A$3:B$2402, 2,)</f>
        <v>Zurich American Insurance Co.</v>
      </c>
      <c r="B157" t="s">
        <v>192</v>
      </c>
      <c r="C157">
        <v>3</v>
      </c>
    </row>
    <row r="158" spans="1:3" x14ac:dyDescent="0.25">
      <c r="A158" t="str">
        <f>VLOOKUP(B158, names!A$3:B$2402, 2,)</f>
        <v>Arch Insurance Co.</v>
      </c>
      <c r="B158" t="s">
        <v>173</v>
      </c>
      <c r="C158">
        <v>2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Allianz Global Risks Us Insurance Co.</v>
      </c>
      <c r="B161" t="s">
        <v>193</v>
      </c>
      <c r="C161">
        <v>1</v>
      </c>
    </row>
    <row r="162" spans="1:3" x14ac:dyDescent="0.25">
      <c r="A162" t="str">
        <f>VLOOKUP(B162, names!A$3:B$2402, 2,)</f>
        <v>Employers Insurance Co. Of Wausau</v>
      </c>
      <c r="B162" t="s">
        <v>194</v>
      </c>
      <c r="C162">
        <v>1</v>
      </c>
    </row>
    <row r="163" spans="1:3" x14ac:dyDescent="0.25">
      <c r="A163" t="str">
        <f>VLOOKUP(B163, names!A$3:B$2402, 2,)</f>
        <v>Horace Mann Insurance Co.</v>
      </c>
      <c r="B163" t="s">
        <v>202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e">
        <f>VLOOKUP(B166, names!A$3:B$2402, 2,)</f>
        <v>#N/A</v>
      </c>
      <c r="B166" t="s">
        <v>385</v>
      </c>
      <c r="C166">
        <v>0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>
        <f>VLOOKUP(B169, names!A$3:B$2402, 2,)</f>
        <v>0</v>
      </c>
      <c r="B169" t="s">
        <v>387</v>
      </c>
      <c r="C169">
        <v>0</v>
      </c>
    </row>
    <row r="170" spans="1:3" x14ac:dyDescent="0.25">
      <c r="A170" t="str">
        <f>VLOOKUP(B170, names!A$3:B$2402, 2,)</f>
        <v>Fidelity And Deposit Co. Of Maryland</v>
      </c>
      <c r="B170" t="s">
        <v>199</v>
      </c>
      <c r="C170">
        <v>0</v>
      </c>
    </row>
    <row r="171" spans="1:3" x14ac:dyDescent="0.25">
      <c r="A171" t="str">
        <f>VLOOKUP(B171, names!A$3:B$2402, 2,)</f>
        <v>Greenwich Insurance Co.</v>
      </c>
      <c r="B171" t="s">
        <v>201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e">
        <f>VLOOKUP(B173, names!A$3:B$2402, 2,)</f>
        <v>#N/A</v>
      </c>
      <c r="B173" t="s">
        <v>388</v>
      </c>
      <c r="C173">
        <v>0</v>
      </c>
    </row>
    <row r="174" spans="1:3" x14ac:dyDescent="0.25">
      <c r="A174" t="str">
        <f>VLOOKUP(B174, names!A$3:B$2402, 2,)</f>
        <v>Xl Insurance America</v>
      </c>
      <c r="B174" t="s">
        <v>204</v>
      </c>
      <c r="C174">
        <v>0</v>
      </c>
    </row>
    <row r="175" spans="1:3" x14ac:dyDescent="0.25">
      <c r="A175" t="str">
        <f>VLOOKUP(B175, names!A$3:B$2402, 2,)</f>
        <v>Xl Reinsurance America</v>
      </c>
      <c r="B175" t="s">
        <v>205</v>
      </c>
      <c r="C175">
        <v>0</v>
      </c>
    </row>
    <row r="176" spans="1:3" x14ac:dyDescent="0.25">
      <c r="A176" t="str">
        <f>VLOOKUP(B176, names!A$3:B$2402, 2,)</f>
        <v>Xl Specialty Insurance Co.</v>
      </c>
      <c r="B176" t="s">
        <v>206</v>
      </c>
      <c r="C176">
        <v>0</v>
      </c>
    </row>
    <row r="177" spans="1:3" x14ac:dyDescent="0.25">
      <c r="A177" t="e">
        <f>VLOOKUP(B177, names!A$3:B$2402, 2,)</f>
        <v>#N/A</v>
      </c>
      <c r="B177" t="s">
        <v>389</v>
      </c>
      <c r="C1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names</vt:lpstr>
      <vt:lpstr>RatingsLU</vt:lpstr>
      <vt:lpstr>AMBest</vt:lpstr>
      <vt:lpstr>Demotech</vt:lpstr>
      <vt:lpstr>Weiss</vt:lpstr>
      <vt:lpstr>addresses</vt:lpstr>
      <vt:lpstr>2015q2</vt:lpstr>
      <vt:lpstr>2015q1</vt:lpstr>
      <vt:lpstr>2014q4</vt:lpstr>
      <vt:lpstr>2014q3</vt:lpstr>
      <vt:lpstr>2014q2</vt:lpstr>
      <vt:lpstr>2014q1</vt:lpstr>
      <vt:lpstr>2013q4</vt:lpstr>
      <vt:lpstr>c2014q4</vt:lpstr>
      <vt:lpstr>c2014q3</vt:lpstr>
      <vt:lpstr>c2014q2</vt:lpstr>
      <vt:lpstr>c2014q1</vt:lpstr>
      <vt:lpstr>c2013q4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Stucka, Mike (CMG-WestPalm)</dc:creator>
  <cp:lastModifiedBy>Stucka, Mike (CMG-WestPalm)</cp:lastModifiedBy>
  <dcterms:created xsi:type="dcterms:W3CDTF">2015-11-30T15:29:41Z</dcterms:created>
  <dcterms:modified xsi:type="dcterms:W3CDTF">2015-12-16T15:19:16Z</dcterms:modified>
</cp:coreProperties>
</file>