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1985"/>
  </bookViews>
  <sheets>
    <sheet name="master" sheetId="1" r:id="rId1"/>
    <sheet name="Instructions" sheetId="22" r:id="rId2"/>
    <sheet name="names" sheetId="2" r:id="rId3"/>
    <sheet name="RatingsLU" sheetId="20" r:id="rId4"/>
    <sheet name="AMBest" sheetId="13" r:id="rId5"/>
    <sheet name="Demotech" sheetId="12" r:id="rId6"/>
    <sheet name="Weiss" sheetId="11" r:id="rId7"/>
    <sheet name="addresses" sheetId="10" r:id="rId8"/>
    <sheet name="2015q3" sheetId="21" r:id="rId9"/>
    <sheet name="2015q2" sheetId="3" r:id="rId10"/>
    <sheet name="2015q1" sheetId="4" r:id="rId11"/>
    <sheet name="2014q4" sheetId="5" r:id="rId12"/>
    <sheet name="2014q3" sheetId="6" r:id="rId13"/>
    <sheet name="2014q2" sheetId="7" r:id="rId14"/>
    <sheet name="2014q1" sheetId="8" r:id="rId15"/>
    <sheet name="2013q4" sheetId="9" r:id="rId16"/>
    <sheet name="c2014q4" sheetId="19" r:id="rId17"/>
    <sheet name="c2014q3" sheetId="18" r:id="rId18"/>
    <sheet name="c2014q2" sheetId="17" r:id="rId19"/>
    <sheet name="c2014q1" sheetId="16" r:id="rId20"/>
    <sheet name="c2013q4" sheetId="15" r:id="rId2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5" i="1" l="1"/>
  <c r="J175" i="1"/>
  <c r="K175" i="1"/>
  <c r="L175" i="1"/>
  <c r="M175" i="1"/>
  <c r="N175" i="1" s="1"/>
  <c r="O175" i="1"/>
  <c r="AB175" i="1" s="1"/>
  <c r="Q175" i="1"/>
  <c r="R175" i="1"/>
  <c r="S175" i="1"/>
  <c r="T175" i="1"/>
  <c r="U175" i="1"/>
  <c r="V175" i="1"/>
  <c r="W175" i="1"/>
  <c r="Y175" i="1"/>
  <c r="X175" i="1" s="1"/>
  <c r="Z175" i="1"/>
  <c r="AA175" i="1"/>
  <c r="G175" i="1"/>
  <c r="F175" i="1"/>
  <c r="E175" i="1"/>
  <c r="D175" i="1"/>
  <c r="C175" i="1"/>
  <c r="A4" i="21"/>
  <c r="P175" i="1" l="1"/>
  <c r="E865" i="10"/>
  <c r="C865" i="10"/>
  <c r="O3" i="1"/>
  <c r="A2" i="21"/>
  <c r="O4" i="1" s="1"/>
  <c r="A5" i="21"/>
  <c r="O5" i="1" s="1"/>
  <c r="A6" i="21"/>
  <c r="O10" i="1" s="1"/>
  <c r="A7" i="21"/>
  <c r="O6" i="1" s="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O171" i="1" l="1"/>
  <c r="O155" i="1"/>
  <c r="O139" i="1"/>
  <c r="O123" i="1"/>
  <c r="O99" i="1"/>
  <c r="O67" i="1"/>
  <c r="O146" i="1"/>
  <c r="O161" i="1"/>
  <c r="O145" i="1"/>
  <c r="O129" i="1"/>
  <c r="O97" i="1"/>
  <c r="O168" i="1"/>
  <c r="O160" i="1"/>
  <c r="O152" i="1"/>
  <c r="O144" i="1"/>
  <c r="O136" i="1"/>
  <c r="O128" i="1"/>
  <c r="O120" i="1"/>
  <c r="O112" i="1"/>
  <c r="O104" i="1"/>
  <c r="O96" i="1"/>
  <c r="O88" i="1"/>
  <c r="O80" i="1"/>
  <c r="O72" i="1"/>
  <c r="O64" i="1"/>
  <c r="O56" i="1"/>
  <c r="O48" i="1"/>
  <c r="O40" i="1"/>
  <c r="O32" i="1"/>
  <c r="O24" i="1"/>
  <c r="O16" i="1"/>
  <c r="O8" i="1"/>
  <c r="O163" i="1"/>
  <c r="O147" i="1"/>
  <c r="O131" i="1"/>
  <c r="O115" i="1"/>
  <c r="O107" i="1"/>
  <c r="O91" i="1"/>
  <c r="O83" i="1"/>
  <c r="O75" i="1"/>
  <c r="O59" i="1"/>
  <c r="O51" i="1"/>
  <c r="O43" i="1"/>
  <c r="O35" i="1"/>
  <c r="O27" i="1"/>
  <c r="O19" i="1"/>
  <c r="O11" i="1"/>
  <c r="O170" i="1"/>
  <c r="O162" i="1"/>
  <c r="O154" i="1"/>
  <c r="O138" i="1"/>
  <c r="O130" i="1"/>
  <c r="O122" i="1"/>
  <c r="O114" i="1"/>
  <c r="O106" i="1"/>
  <c r="O98" i="1"/>
  <c r="O90" i="1"/>
  <c r="O82" i="1"/>
  <c r="O74" i="1"/>
  <c r="O66" i="1"/>
  <c r="O58" i="1"/>
  <c r="O50" i="1"/>
  <c r="O42" i="1"/>
  <c r="O34" i="1"/>
  <c r="O26" i="1"/>
  <c r="O18" i="1"/>
  <c r="O169" i="1"/>
  <c r="O153" i="1"/>
  <c r="O137" i="1"/>
  <c r="O121" i="1"/>
  <c r="O113" i="1"/>
  <c r="O105" i="1"/>
  <c r="O89" i="1"/>
  <c r="O81" i="1"/>
  <c r="O73" i="1"/>
  <c r="O65" i="1"/>
  <c r="O57" i="1"/>
  <c r="O49" i="1"/>
  <c r="O41" i="1"/>
  <c r="O33" i="1"/>
  <c r="O25" i="1"/>
  <c r="O17" i="1"/>
  <c r="O9" i="1"/>
  <c r="O2" i="1"/>
  <c r="O167" i="1"/>
  <c r="O159" i="1"/>
  <c r="O151" i="1"/>
  <c r="O143" i="1"/>
  <c r="O135" i="1"/>
  <c r="O127" i="1"/>
  <c r="O119" i="1"/>
  <c r="O111" i="1"/>
  <c r="O103" i="1"/>
  <c r="O95" i="1"/>
  <c r="O87" i="1"/>
  <c r="O79" i="1"/>
  <c r="O71" i="1"/>
  <c r="O63" i="1"/>
  <c r="O55" i="1"/>
  <c r="O47" i="1"/>
  <c r="O39" i="1"/>
  <c r="O31" i="1"/>
  <c r="O23" i="1"/>
  <c r="O15" i="1"/>
  <c r="O7" i="1"/>
  <c r="O174" i="1"/>
  <c r="O166" i="1"/>
  <c r="O158" i="1"/>
  <c r="O150" i="1"/>
  <c r="O142" i="1"/>
  <c r="O134" i="1"/>
  <c r="O126" i="1"/>
  <c r="O118" i="1"/>
  <c r="O110" i="1"/>
  <c r="O102" i="1"/>
  <c r="O94" i="1"/>
  <c r="O86" i="1"/>
  <c r="O78" i="1"/>
  <c r="O70" i="1"/>
  <c r="O62" i="1"/>
  <c r="O54" i="1"/>
  <c r="O46" i="1"/>
  <c r="O38" i="1"/>
  <c r="O30" i="1"/>
  <c r="O22" i="1"/>
  <c r="O14" i="1"/>
  <c r="O173" i="1"/>
  <c r="O165" i="1"/>
  <c r="O157" i="1"/>
  <c r="O149" i="1"/>
  <c r="O141" i="1"/>
  <c r="O133" i="1"/>
  <c r="O125" i="1"/>
  <c r="O117" i="1"/>
  <c r="O109" i="1"/>
  <c r="O101" i="1"/>
  <c r="O93" i="1"/>
  <c r="O85" i="1"/>
  <c r="O77" i="1"/>
  <c r="O69" i="1"/>
  <c r="O61" i="1"/>
  <c r="O53" i="1"/>
  <c r="O45" i="1"/>
  <c r="O37" i="1"/>
  <c r="O29" i="1"/>
  <c r="O21" i="1"/>
  <c r="O13" i="1"/>
  <c r="O172" i="1"/>
  <c r="O164" i="1"/>
  <c r="O156" i="1"/>
  <c r="O148" i="1"/>
  <c r="O140" i="1"/>
  <c r="O132" i="1"/>
  <c r="O124" i="1"/>
  <c r="O116" i="1"/>
  <c r="O108" i="1"/>
  <c r="O100" i="1"/>
  <c r="O92" i="1"/>
  <c r="O84" i="1"/>
  <c r="O76" i="1"/>
  <c r="O68" i="1"/>
  <c r="O60" i="1"/>
  <c r="O52" i="1"/>
  <c r="O44" i="1"/>
  <c r="O36" i="1"/>
  <c r="O28" i="1"/>
  <c r="O20" i="1"/>
  <c r="O12" i="1"/>
  <c r="A192" i="11"/>
  <c r="A193" i="11"/>
  <c r="A194" i="11"/>
  <c r="A128" i="11" l="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E73" i="1" l="1"/>
  <c r="T73" i="1"/>
  <c r="F73" i="1"/>
  <c r="S73" i="1"/>
  <c r="V73" i="1"/>
  <c r="G73" i="1"/>
  <c r="Q73" i="1"/>
  <c r="AA73" i="1"/>
  <c r="U73" i="1"/>
  <c r="Z73" i="1"/>
  <c r="D73" i="1"/>
  <c r="R73" i="1"/>
  <c r="W73" i="1"/>
  <c r="M73" i="1"/>
  <c r="N73" i="1" s="1"/>
  <c r="AA5" i="1"/>
  <c r="G5" i="1"/>
  <c r="Q5" i="1"/>
  <c r="W5" i="1"/>
  <c r="T5" i="1"/>
  <c r="V5" i="1"/>
  <c r="D5" i="1"/>
  <c r="Z5" i="1"/>
  <c r="F5" i="1"/>
  <c r="S5" i="1"/>
  <c r="E5" i="1"/>
  <c r="U5" i="1"/>
  <c r="R5" i="1"/>
  <c r="D171" i="1"/>
  <c r="V171" i="1"/>
  <c r="AA171" i="1"/>
  <c r="Q171" i="1"/>
  <c r="F171" i="1"/>
  <c r="R171" i="1"/>
  <c r="S171" i="1"/>
  <c r="G171" i="1"/>
  <c r="T171" i="1"/>
  <c r="E171" i="1"/>
  <c r="W171" i="1"/>
  <c r="Z171" i="1"/>
  <c r="U171" i="1"/>
  <c r="D59" i="1"/>
  <c r="T59" i="1"/>
  <c r="Z59" i="1"/>
  <c r="V59" i="1"/>
  <c r="S59" i="1"/>
  <c r="E59" i="1"/>
  <c r="F59" i="1"/>
  <c r="W59" i="1"/>
  <c r="R59" i="1"/>
  <c r="G59" i="1"/>
  <c r="Q59" i="1"/>
  <c r="U59" i="1"/>
  <c r="AA59" i="1"/>
  <c r="E83" i="1"/>
  <c r="W83" i="1"/>
  <c r="U83" i="1"/>
  <c r="AA83" i="1"/>
  <c r="Q83" i="1"/>
  <c r="S83" i="1"/>
  <c r="F83" i="1"/>
  <c r="R83" i="1"/>
  <c r="Z83" i="1"/>
  <c r="D83" i="1"/>
  <c r="V83" i="1"/>
  <c r="T83" i="1"/>
  <c r="G83" i="1"/>
  <c r="Q121" i="1"/>
  <c r="G121" i="1"/>
  <c r="U121" i="1"/>
  <c r="E121" i="1"/>
  <c r="R121" i="1"/>
  <c r="D121" i="1"/>
  <c r="S121" i="1"/>
  <c r="V121" i="1"/>
  <c r="Z121" i="1"/>
  <c r="T121" i="1"/>
  <c r="F121" i="1"/>
  <c r="I121" i="1"/>
  <c r="J121" i="1" s="1"/>
  <c r="W121" i="1"/>
  <c r="AA121" i="1"/>
  <c r="AA57" i="1"/>
  <c r="T57" i="1"/>
  <c r="E57" i="1"/>
  <c r="V57" i="1"/>
  <c r="F57" i="1"/>
  <c r="Z57" i="1"/>
  <c r="Q57" i="1"/>
  <c r="R57" i="1"/>
  <c r="D57" i="1"/>
  <c r="G57" i="1"/>
  <c r="W57" i="1"/>
  <c r="U57" i="1"/>
  <c r="S57" i="1"/>
  <c r="I57" i="1"/>
  <c r="J57" i="1" s="1"/>
  <c r="V104" i="1"/>
  <c r="AA104" i="1"/>
  <c r="G104" i="1"/>
  <c r="R104" i="1"/>
  <c r="Z104" i="1"/>
  <c r="Q104" i="1"/>
  <c r="S104" i="1"/>
  <c r="D104" i="1"/>
  <c r="Y104" i="1"/>
  <c r="X104" i="1" s="1"/>
  <c r="E104" i="1"/>
  <c r="W104" i="1"/>
  <c r="F104" i="1"/>
  <c r="U104" i="1"/>
  <c r="T104" i="1"/>
  <c r="AA40" i="1"/>
  <c r="V40" i="1"/>
  <c r="W40" i="1"/>
  <c r="Z40" i="1"/>
  <c r="S40" i="1"/>
  <c r="U40" i="1"/>
  <c r="Q40" i="1"/>
  <c r="E40" i="1"/>
  <c r="G40" i="1"/>
  <c r="T40" i="1"/>
  <c r="R40" i="1"/>
  <c r="D40" i="1"/>
  <c r="F40" i="1"/>
  <c r="D18" i="1"/>
  <c r="R18" i="1"/>
  <c r="E18" i="1"/>
  <c r="S18" i="1"/>
  <c r="F18" i="1"/>
  <c r="W18" i="1"/>
  <c r="V18" i="1"/>
  <c r="U18" i="1"/>
  <c r="AA18" i="1"/>
  <c r="Z18" i="1"/>
  <c r="T18" i="1"/>
  <c r="G18" i="1"/>
  <c r="Q18" i="1"/>
  <c r="V55" i="1"/>
  <c r="Z55" i="1"/>
  <c r="G55" i="1"/>
  <c r="U55" i="1"/>
  <c r="T55" i="1"/>
  <c r="F55" i="1"/>
  <c r="W55" i="1"/>
  <c r="R55" i="1"/>
  <c r="Q55" i="1"/>
  <c r="S55" i="1"/>
  <c r="D55" i="1"/>
  <c r="E55" i="1"/>
  <c r="AA55" i="1"/>
  <c r="I55" i="1"/>
  <c r="J55" i="1" s="1"/>
  <c r="AA150" i="1"/>
  <c r="V150" i="1"/>
  <c r="R150" i="1"/>
  <c r="T150" i="1"/>
  <c r="U150" i="1"/>
  <c r="D150" i="1"/>
  <c r="W150" i="1"/>
  <c r="G150" i="1"/>
  <c r="S150" i="1"/>
  <c r="Z150" i="1"/>
  <c r="F150" i="1"/>
  <c r="E150" i="1"/>
  <c r="Q150" i="1"/>
  <c r="F86" i="1"/>
  <c r="V86" i="1"/>
  <c r="Q86" i="1"/>
  <c r="R86" i="1"/>
  <c r="T86" i="1"/>
  <c r="E86" i="1"/>
  <c r="G86" i="1"/>
  <c r="AA86" i="1"/>
  <c r="S86" i="1"/>
  <c r="U86" i="1"/>
  <c r="D86" i="1"/>
  <c r="W86" i="1"/>
  <c r="Z86" i="1"/>
  <c r="E22" i="1"/>
  <c r="G22" i="1"/>
  <c r="U22" i="1"/>
  <c r="Z22" i="1"/>
  <c r="T22" i="1"/>
  <c r="R22" i="1"/>
  <c r="D22" i="1"/>
  <c r="W22" i="1"/>
  <c r="S22" i="1"/>
  <c r="AA22" i="1"/>
  <c r="Q22" i="1"/>
  <c r="F22" i="1"/>
  <c r="V22" i="1"/>
  <c r="AA37" i="1"/>
  <c r="S37" i="1"/>
  <c r="D37" i="1"/>
  <c r="F37" i="1"/>
  <c r="E37" i="1"/>
  <c r="W37" i="1"/>
  <c r="V37" i="1"/>
  <c r="U37" i="1"/>
  <c r="R37" i="1"/>
  <c r="G37" i="1"/>
  <c r="Z37" i="1"/>
  <c r="T37" i="1"/>
  <c r="Q37" i="1"/>
  <c r="Z101" i="1"/>
  <c r="W101" i="1"/>
  <c r="Q101" i="1"/>
  <c r="F101" i="1"/>
  <c r="V101" i="1"/>
  <c r="AA101" i="1"/>
  <c r="R101" i="1"/>
  <c r="D101" i="1"/>
  <c r="E101" i="1"/>
  <c r="U101" i="1"/>
  <c r="G101" i="1"/>
  <c r="S101" i="1"/>
  <c r="T101" i="1"/>
  <c r="M101" i="1"/>
  <c r="N101" i="1" s="1"/>
  <c r="R165" i="1"/>
  <c r="AA165" i="1"/>
  <c r="F165" i="1"/>
  <c r="U165" i="1"/>
  <c r="D165" i="1"/>
  <c r="Z165" i="1"/>
  <c r="Q165" i="1"/>
  <c r="T165" i="1"/>
  <c r="E165" i="1"/>
  <c r="G165" i="1"/>
  <c r="W165" i="1"/>
  <c r="S165" i="1"/>
  <c r="V165" i="1"/>
  <c r="Z166" i="1"/>
  <c r="U166" i="1"/>
  <c r="F166" i="1"/>
  <c r="Q166" i="1"/>
  <c r="D166" i="1"/>
  <c r="R166" i="1"/>
  <c r="AA166" i="1"/>
  <c r="E166" i="1"/>
  <c r="T166" i="1"/>
  <c r="V166" i="1"/>
  <c r="G166" i="1"/>
  <c r="S166" i="1"/>
  <c r="W166" i="1"/>
  <c r="I166" i="1"/>
  <c r="J166" i="1" s="1"/>
  <c r="Z14" i="1"/>
  <c r="S14" i="1"/>
  <c r="U14" i="1"/>
  <c r="T14" i="1"/>
  <c r="G14" i="1"/>
  <c r="W14" i="1"/>
  <c r="E14" i="1"/>
  <c r="D14" i="1"/>
  <c r="Q14" i="1"/>
  <c r="V14" i="1"/>
  <c r="AA14" i="1"/>
  <c r="F14" i="1"/>
  <c r="R14" i="1"/>
  <c r="M5" i="1"/>
  <c r="N5" i="1"/>
  <c r="I5" i="1"/>
  <c r="J5" i="1" s="1"/>
  <c r="Y171" i="1"/>
  <c r="X171" i="1" s="1"/>
  <c r="K83" i="1"/>
  <c r="L83" i="1" s="1"/>
  <c r="T168" i="1"/>
  <c r="Z168" i="1"/>
  <c r="K168" i="1"/>
  <c r="L168" i="1" s="1"/>
  <c r="I168" i="1"/>
  <c r="J168" i="1" s="1"/>
  <c r="R168" i="1"/>
  <c r="D168" i="1"/>
  <c r="Q168" i="1"/>
  <c r="G168" i="1"/>
  <c r="V168" i="1"/>
  <c r="AA168" i="1"/>
  <c r="M168" i="1"/>
  <c r="N168" i="1" s="1"/>
  <c r="W168" i="1"/>
  <c r="S168" i="1"/>
  <c r="U168" i="1"/>
  <c r="E168" i="1"/>
  <c r="F168" i="1"/>
  <c r="M40" i="1"/>
  <c r="N40" i="1" s="1"/>
  <c r="Y18" i="1"/>
  <c r="X18" i="1" s="1"/>
  <c r="I86" i="1"/>
  <c r="J86" i="1" s="1"/>
  <c r="U50" i="1"/>
  <c r="M50" i="1"/>
  <c r="N50" i="1" s="1"/>
  <c r="Q50" i="1"/>
  <c r="D50" i="1"/>
  <c r="S50" i="1"/>
  <c r="Z50" i="1"/>
  <c r="V50" i="1"/>
  <c r="F50" i="1"/>
  <c r="R50" i="1"/>
  <c r="I50" i="1"/>
  <c r="J50" i="1" s="1"/>
  <c r="W50" i="1"/>
  <c r="K50" i="1"/>
  <c r="L50" i="1" s="1"/>
  <c r="G50" i="1"/>
  <c r="E50" i="1"/>
  <c r="AA50" i="1"/>
  <c r="T50" i="1"/>
  <c r="I101" i="1"/>
  <c r="J101" i="1" s="1"/>
  <c r="M14" i="1"/>
  <c r="N14" i="1" s="1"/>
  <c r="E94" i="1"/>
  <c r="R94" i="1"/>
  <c r="T94" i="1"/>
  <c r="Z94" i="1"/>
  <c r="G94" i="1"/>
  <c r="Q94" i="1"/>
  <c r="F94" i="1"/>
  <c r="S94" i="1"/>
  <c r="AA94" i="1"/>
  <c r="D94" i="1"/>
  <c r="U94" i="1"/>
  <c r="W94" i="1"/>
  <c r="V94" i="1"/>
  <c r="K94" i="1"/>
  <c r="L94" i="1" s="1"/>
  <c r="Z47" i="1"/>
  <c r="W47" i="1"/>
  <c r="U47" i="1"/>
  <c r="D47" i="1"/>
  <c r="T47" i="1"/>
  <c r="Q47" i="1"/>
  <c r="R47" i="1"/>
  <c r="V47" i="1"/>
  <c r="AA47" i="1"/>
  <c r="E47" i="1"/>
  <c r="F47" i="1"/>
  <c r="G47" i="1"/>
  <c r="S47" i="1"/>
  <c r="D49" i="1"/>
  <c r="W49" i="1"/>
  <c r="T49" i="1"/>
  <c r="Q49" i="1"/>
  <c r="U49" i="1"/>
  <c r="AA49" i="1"/>
  <c r="S49" i="1"/>
  <c r="R49" i="1"/>
  <c r="E49" i="1"/>
  <c r="Z49" i="1"/>
  <c r="F49" i="1"/>
  <c r="V49" i="1"/>
  <c r="G49" i="1"/>
  <c r="I49" i="1"/>
  <c r="J49" i="1" s="1"/>
  <c r="Q113" i="1"/>
  <c r="F113" i="1"/>
  <c r="Z113" i="1"/>
  <c r="V113" i="1"/>
  <c r="AA113" i="1"/>
  <c r="G113" i="1"/>
  <c r="E113" i="1"/>
  <c r="R113" i="1"/>
  <c r="T113" i="1"/>
  <c r="D113" i="1"/>
  <c r="W113" i="1"/>
  <c r="S113" i="1"/>
  <c r="U113" i="1"/>
  <c r="W2" i="1"/>
  <c r="R2" i="1"/>
  <c r="V2" i="1"/>
  <c r="E2" i="1"/>
  <c r="Q2" i="1"/>
  <c r="S2" i="1"/>
  <c r="AA2" i="1"/>
  <c r="D2" i="1"/>
  <c r="I2" i="1"/>
  <c r="J2" i="1" s="1"/>
  <c r="U2" i="1"/>
  <c r="G2" i="1"/>
  <c r="F2" i="1"/>
  <c r="T2" i="1"/>
  <c r="Z2" i="1"/>
  <c r="AA114" i="1"/>
  <c r="R114" i="1"/>
  <c r="U114" i="1"/>
  <c r="E114" i="1"/>
  <c r="G114" i="1"/>
  <c r="F114" i="1"/>
  <c r="S114" i="1"/>
  <c r="Z114" i="1"/>
  <c r="T114" i="1"/>
  <c r="Q114" i="1"/>
  <c r="V114" i="1"/>
  <c r="W114" i="1"/>
  <c r="D114" i="1"/>
  <c r="I114" i="1"/>
  <c r="J114" i="1"/>
  <c r="Z58" i="1"/>
  <c r="W58" i="1"/>
  <c r="R58" i="1"/>
  <c r="D58" i="1"/>
  <c r="E58" i="1"/>
  <c r="U58" i="1"/>
  <c r="T58" i="1"/>
  <c r="AA58" i="1"/>
  <c r="Q58" i="1"/>
  <c r="G58" i="1"/>
  <c r="F58" i="1"/>
  <c r="V58" i="1"/>
  <c r="S58" i="1"/>
  <c r="V167" i="1"/>
  <c r="F167" i="1"/>
  <c r="Z167" i="1"/>
  <c r="W167" i="1"/>
  <c r="G167" i="1"/>
  <c r="D167" i="1"/>
  <c r="AA167" i="1"/>
  <c r="U167" i="1"/>
  <c r="S167" i="1"/>
  <c r="E167" i="1"/>
  <c r="T167" i="1"/>
  <c r="R167" i="1"/>
  <c r="Q167" i="1"/>
  <c r="T32" i="1"/>
  <c r="AA32" i="1"/>
  <c r="V32" i="1"/>
  <c r="W32" i="1"/>
  <c r="Y32" i="1"/>
  <c r="X32" i="1" s="1"/>
  <c r="E32" i="1"/>
  <c r="D32" i="1"/>
  <c r="R32" i="1"/>
  <c r="G32" i="1"/>
  <c r="S32" i="1"/>
  <c r="F32" i="1"/>
  <c r="Z32" i="1"/>
  <c r="U32" i="1"/>
  <c r="Q32" i="1"/>
  <c r="E146" i="1"/>
  <c r="U146" i="1"/>
  <c r="F146" i="1"/>
  <c r="W146" i="1"/>
  <c r="Z146" i="1"/>
  <c r="G146" i="1"/>
  <c r="D146" i="1"/>
  <c r="S146" i="1"/>
  <c r="AA146" i="1"/>
  <c r="T146" i="1"/>
  <c r="R146" i="1"/>
  <c r="Q146" i="1"/>
  <c r="V146" i="1"/>
  <c r="U124" i="1"/>
  <c r="Z124" i="1"/>
  <c r="S124" i="1"/>
  <c r="E124" i="1"/>
  <c r="D124" i="1"/>
  <c r="G124" i="1"/>
  <c r="Q124" i="1"/>
  <c r="M124" i="1"/>
  <c r="N124" i="1" s="1"/>
  <c r="R124" i="1"/>
  <c r="F124" i="1"/>
  <c r="W124" i="1"/>
  <c r="AA124" i="1"/>
  <c r="T124" i="1"/>
  <c r="V124" i="1"/>
  <c r="S92" i="1"/>
  <c r="AA92" i="1"/>
  <c r="W92" i="1"/>
  <c r="D92" i="1"/>
  <c r="E92" i="1"/>
  <c r="T92" i="1"/>
  <c r="G92" i="1"/>
  <c r="Q92" i="1"/>
  <c r="V92" i="1"/>
  <c r="R92" i="1"/>
  <c r="Z92" i="1"/>
  <c r="U92" i="1"/>
  <c r="F92" i="1"/>
  <c r="Y73" i="1"/>
  <c r="X73" i="1" s="1"/>
  <c r="K171" i="1"/>
  <c r="L171" i="1" s="1"/>
  <c r="I59" i="1"/>
  <c r="J59" i="1" s="1"/>
  <c r="M55" i="1"/>
  <c r="N55" i="1" s="1"/>
  <c r="M150" i="1"/>
  <c r="N150" i="1" s="1"/>
  <c r="M86" i="1"/>
  <c r="N86" i="1" s="1"/>
  <c r="K37" i="1"/>
  <c r="L37" i="1"/>
  <c r="M165" i="1"/>
  <c r="N165" i="1" s="1"/>
  <c r="M94" i="1"/>
  <c r="N94" i="1"/>
  <c r="M47" i="1"/>
  <c r="N47" i="1" s="1"/>
  <c r="I47" i="1"/>
  <c r="J47" i="1" s="1"/>
  <c r="I73" i="1"/>
  <c r="J73" i="1" s="1"/>
  <c r="I171" i="1"/>
  <c r="J171" i="1"/>
  <c r="I83" i="1"/>
  <c r="J83" i="1" s="1"/>
  <c r="K57" i="1"/>
  <c r="L57" i="1"/>
  <c r="K104" i="1"/>
  <c r="L104" i="1" s="1"/>
  <c r="K150" i="1"/>
  <c r="L150" i="1" s="1"/>
  <c r="Y50" i="1"/>
  <c r="X50" i="1" s="1"/>
  <c r="Y165" i="1"/>
  <c r="X165" i="1" s="1"/>
  <c r="K166" i="1"/>
  <c r="L166" i="1" s="1"/>
  <c r="M49" i="1"/>
  <c r="N49" i="1"/>
  <c r="Y168" i="1"/>
  <c r="X168" i="1" s="1"/>
  <c r="Y40" i="1"/>
  <c r="X40" i="1" s="1"/>
  <c r="I40" i="1"/>
  <c r="J40" i="1" s="1"/>
  <c r="Y55" i="1"/>
  <c r="X55" i="1" s="1"/>
  <c r="Y47" i="1"/>
  <c r="X47" i="1" s="1"/>
  <c r="K113" i="1"/>
  <c r="L113" i="1" s="1"/>
  <c r="K58" i="1"/>
  <c r="L58" i="1" s="1"/>
  <c r="Y167" i="1"/>
  <c r="X167" i="1"/>
  <c r="K146" i="1"/>
  <c r="L146" i="1" s="1"/>
  <c r="Y92" i="1"/>
  <c r="X92" i="1" s="1"/>
  <c r="V122" i="1"/>
  <c r="Q122" i="1"/>
  <c r="Z122" i="1"/>
  <c r="S122" i="1"/>
  <c r="U122" i="1"/>
  <c r="E122" i="1"/>
  <c r="G122" i="1"/>
  <c r="R122" i="1"/>
  <c r="F122" i="1"/>
  <c r="T122" i="1"/>
  <c r="K122" i="1"/>
  <c r="L122" i="1" s="1"/>
  <c r="AA122" i="1"/>
  <c r="D122" i="1"/>
  <c r="W122" i="1"/>
  <c r="AA67" i="1"/>
  <c r="U67" i="1"/>
  <c r="D67" i="1"/>
  <c r="W67" i="1"/>
  <c r="Q67" i="1"/>
  <c r="V67" i="1"/>
  <c r="S67" i="1"/>
  <c r="F67" i="1"/>
  <c r="T67" i="1"/>
  <c r="R67" i="1"/>
  <c r="G67" i="1"/>
  <c r="E67" i="1"/>
  <c r="Z67" i="1"/>
  <c r="K67" i="1"/>
  <c r="L67" i="1" s="1"/>
  <c r="S75" i="1"/>
  <c r="Q75" i="1"/>
  <c r="E75" i="1"/>
  <c r="T75" i="1"/>
  <c r="V75" i="1"/>
  <c r="W75" i="1"/>
  <c r="G75" i="1"/>
  <c r="R75" i="1"/>
  <c r="Y75" i="1"/>
  <c r="X75" i="1" s="1"/>
  <c r="AA75" i="1"/>
  <c r="D75" i="1"/>
  <c r="Z75" i="1"/>
  <c r="F75" i="1"/>
  <c r="U75" i="1"/>
  <c r="D170" i="1"/>
  <c r="AA170" i="1"/>
  <c r="T170" i="1"/>
  <c r="R170" i="1"/>
  <c r="S170" i="1"/>
  <c r="Z170" i="1"/>
  <c r="W170" i="1"/>
  <c r="U170" i="1"/>
  <c r="Q170" i="1"/>
  <c r="V170" i="1"/>
  <c r="G170" i="1"/>
  <c r="E170" i="1"/>
  <c r="F170" i="1"/>
  <c r="G173" i="1"/>
  <c r="S173" i="1"/>
  <c r="Q173" i="1"/>
  <c r="E173" i="1"/>
  <c r="V173" i="1"/>
  <c r="W173" i="1"/>
  <c r="T173" i="1"/>
  <c r="R173" i="1"/>
  <c r="U173" i="1"/>
  <c r="AA173" i="1"/>
  <c r="D173" i="1"/>
  <c r="Z173" i="1"/>
  <c r="F173" i="1"/>
  <c r="Z109" i="1"/>
  <c r="Q109" i="1"/>
  <c r="E109" i="1"/>
  <c r="G109" i="1"/>
  <c r="R109" i="1"/>
  <c r="D109" i="1"/>
  <c r="W109" i="1"/>
  <c r="U109" i="1"/>
  <c r="V109" i="1"/>
  <c r="AA109" i="1"/>
  <c r="T109" i="1"/>
  <c r="F109" i="1"/>
  <c r="S109" i="1"/>
  <c r="K109" i="1"/>
  <c r="L109" i="1" s="1"/>
  <c r="M59" i="1"/>
  <c r="N59" i="1"/>
  <c r="Y121" i="1"/>
  <c r="X121" i="1" s="1"/>
  <c r="M104" i="1"/>
  <c r="N104" i="1" s="1"/>
  <c r="I150" i="1"/>
  <c r="J150" i="1" s="1"/>
  <c r="I37" i="1"/>
  <c r="J37" i="1" s="1"/>
  <c r="K14" i="1"/>
  <c r="L14" i="1" s="1"/>
  <c r="I94" i="1"/>
  <c r="J94" i="1" s="1"/>
  <c r="Y2" i="1"/>
  <c r="X2" i="1" s="1"/>
  <c r="Y58" i="1"/>
  <c r="X58" i="1" s="1"/>
  <c r="K32" i="1"/>
  <c r="L32" i="1" s="1"/>
  <c r="Y124" i="1"/>
  <c r="X124" i="1" s="1"/>
  <c r="M122" i="1"/>
  <c r="N122" i="1" s="1"/>
  <c r="M67" i="1"/>
  <c r="N67" i="1" s="1"/>
  <c r="K173" i="1"/>
  <c r="L173" i="1" s="1"/>
  <c r="Q45" i="1"/>
  <c r="AA45" i="1"/>
  <c r="G45" i="1"/>
  <c r="T45" i="1"/>
  <c r="F45" i="1"/>
  <c r="U45" i="1"/>
  <c r="D45" i="1"/>
  <c r="V45" i="1"/>
  <c r="W45" i="1"/>
  <c r="Z45" i="1"/>
  <c r="E45" i="1"/>
  <c r="R45" i="1"/>
  <c r="S45" i="1"/>
  <c r="K45" i="1"/>
  <c r="L45" i="1" s="1"/>
  <c r="E98" i="1"/>
  <c r="S98" i="1"/>
  <c r="V98" i="1"/>
  <c r="T98" i="1"/>
  <c r="G98" i="1"/>
  <c r="F98" i="1"/>
  <c r="R98" i="1"/>
  <c r="Z98" i="1"/>
  <c r="Q98" i="1"/>
  <c r="W98" i="1"/>
  <c r="AA98" i="1"/>
  <c r="U98" i="1"/>
  <c r="D98" i="1"/>
  <c r="R11" i="1"/>
  <c r="D11" i="1"/>
  <c r="T11" i="1"/>
  <c r="Z11" i="1"/>
  <c r="G11" i="1"/>
  <c r="U11" i="1"/>
  <c r="E11" i="1"/>
  <c r="F11" i="1"/>
  <c r="Q11" i="1"/>
  <c r="S11" i="1"/>
  <c r="W11" i="1"/>
  <c r="K11" i="1"/>
  <c r="L11" i="1" s="1"/>
  <c r="AA11" i="1"/>
  <c r="V11" i="1"/>
  <c r="F139" i="1"/>
  <c r="AA139" i="1"/>
  <c r="U139" i="1"/>
  <c r="W139" i="1"/>
  <c r="Z139" i="1"/>
  <c r="S139" i="1"/>
  <c r="V139" i="1"/>
  <c r="R139" i="1"/>
  <c r="T139" i="1"/>
  <c r="E139" i="1"/>
  <c r="D139" i="1"/>
  <c r="G139" i="1"/>
  <c r="Q139" i="1"/>
  <c r="U53" i="1"/>
  <c r="S53" i="1"/>
  <c r="E53" i="1"/>
  <c r="V53" i="1"/>
  <c r="T53" i="1"/>
  <c r="R53" i="1"/>
  <c r="W53" i="1"/>
  <c r="Z53" i="1"/>
  <c r="AA53" i="1"/>
  <c r="I53" i="1"/>
  <c r="J53" i="1" s="1"/>
  <c r="F53" i="1"/>
  <c r="G53" i="1"/>
  <c r="Q53" i="1"/>
  <c r="D53" i="1"/>
  <c r="Z4" i="1"/>
  <c r="W4" i="1"/>
  <c r="E4" i="1"/>
  <c r="U4" i="1"/>
  <c r="G4" i="1"/>
  <c r="V4" i="1"/>
  <c r="AA4" i="1"/>
  <c r="S4" i="1"/>
  <c r="D4" i="1"/>
  <c r="T4" i="1"/>
  <c r="Q4" i="1"/>
  <c r="F4" i="1"/>
  <c r="R4" i="1"/>
  <c r="M4" i="1"/>
  <c r="N4" i="1" s="1"/>
  <c r="T68" i="1"/>
  <c r="U68" i="1"/>
  <c r="AA68" i="1"/>
  <c r="R68" i="1"/>
  <c r="E68" i="1"/>
  <c r="V68" i="1"/>
  <c r="Z68" i="1"/>
  <c r="F68" i="1"/>
  <c r="Y68" i="1"/>
  <c r="X68" i="1" s="1"/>
  <c r="Q68" i="1"/>
  <c r="D68" i="1"/>
  <c r="G68" i="1"/>
  <c r="W68" i="1"/>
  <c r="S68" i="1"/>
  <c r="K68" i="1"/>
  <c r="L68" i="1" s="1"/>
  <c r="V132" i="1"/>
  <c r="Z132" i="1"/>
  <c r="G132" i="1"/>
  <c r="R132" i="1"/>
  <c r="Q132" i="1"/>
  <c r="AA132" i="1"/>
  <c r="D132" i="1"/>
  <c r="W132" i="1"/>
  <c r="E132" i="1"/>
  <c r="T132" i="1"/>
  <c r="U132" i="1"/>
  <c r="S132" i="1"/>
  <c r="F132" i="1"/>
  <c r="AA63" i="1"/>
  <c r="U63" i="1"/>
  <c r="V63" i="1"/>
  <c r="R63" i="1"/>
  <c r="E63" i="1"/>
  <c r="S63" i="1"/>
  <c r="Q63" i="1"/>
  <c r="D63" i="1"/>
  <c r="W63" i="1"/>
  <c r="F63" i="1"/>
  <c r="T63" i="1"/>
  <c r="G63" i="1"/>
  <c r="Z63" i="1"/>
  <c r="Y57" i="1"/>
  <c r="X57" i="1"/>
  <c r="K101" i="1"/>
  <c r="L101" i="1" s="1"/>
  <c r="K49" i="1"/>
  <c r="L49" i="1" s="1"/>
  <c r="M2" i="1"/>
  <c r="N2" i="1" s="1"/>
  <c r="M92" i="1"/>
  <c r="N92" i="1"/>
  <c r="I75" i="1"/>
  <c r="J75" i="1" s="1"/>
  <c r="M75" i="1"/>
  <c r="N75" i="1" s="1"/>
  <c r="Y11" i="1"/>
  <c r="X11" i="1" s="1"/>
  <c r="M53" i="1"/>
  <c r="N53" i="1" s="1"/>
  <c r="I4" i="1"/>
  <c r="J4" i="1" s="1"/>
  <c r="M68" i="1"/>
  <c r="N68" i="1"/>
  <c r="Y63" i="1"/>
  <c r="X63" i="1" s="1"/>
  <c r="K63" i="1"/>
  <c r="L63" i="1"/>
  <c r="E127" i="1"/>
  <c r="W127" i="1"/>
  <c r="D127" i="1"/>
  <c r="T127" i="1"/>
  <c r="U127" i="1"/>
  <c r="F127" i="1"/>
  <c r="AA127" i="1"/>
  <c r="V127" i="1"/>
  <c r="S127" i="1"/>
  <c r="Q127" i="1"/>
  <c r="Z127" i="1"/>
  <c r="G127" i="1"/>
  <c r="R127" i="1"/>
  <c r="M127" i="1"/>
  <c r="N127" i="1" s="1"/>
  <c r="V16" i="1"/>
  <c r="D16" i="1"/>
  <c r="Q16" i="1"/>
  <c r="F16" i="1"/>
  <c r="Z16" i="1"/>
  <c r="G16" i="1"/>
  <c r="AA16" i="1"/>
  <c r="W16" i="1"/>
  <c r="T16" i="1"/>
  <c r="R16" i="1"/>
  <c r="E16" i="1"/>
  <c r="S16" i="1"/>
  <c r="U16" i="1"/>
  <c r="Y16" i="1"/>
  <c r="X16" i="1" s="1"/>
  <c r="E80" i="1"/>
  <c r="T80" i="1"/>
  <c r="Q80" i="1"/>
  <c r="D80" i="1"/>
  <c r="W80" i="1"/>
  <c r="AA80" i="1"/>
  <c r="R80" i="1"/>
  <c r="S80" i="1"/>
  <c r="F80" i="1"/>
  <c r="G80" i="1"/>
  <c r="Z80" i="1"/>
  <c r="V80" i="1"/>
  <c r="U80" i="1"/>
  <c r="S120" i="1"/>
  <c r="AA120" i="1"/>
  <c r="W120" i="1"/>
  <c r="Q120" i="1"/>
  <c r="E120" i="1"/>
  <c r="R120" i="1"/>
  <c r="G120" i="1"/>
  <c r="T120" i="1"/>
  <c r="M120" i="1"/>
  <c r="N120" i="1" s="1"/>
  <c r="F120" i="1"/>
  <c r="Z120" i="1"/>
  <c r="D120" i="1"/>
  <c r="U120" i="1"/>
  <c r="V120" i="1"/>
  <c r="AA70" i="1"/>
  <c r="F70" i="1"/>
  <c r="V70" i="1"/>
  <c r="Z70" i="1"/>
  <c r="D70" i="1"/>
  <c r="T70" i="1"/>
  <c r="S70" i="1"/>
  <c r="U70" i="1"/>
  <c r="E70" i="1"/>
  <c r="W70" i="1"/>
  <c r="R70" i="1"/>
  <c r="Q70" i="1"/>
  <c r="G70" i="1"/>
  <c r="F10" i="1"/>
  <c r="G10" i="1"/>
  <c r="S10" i="1"/>
  <c r="V10" i="1"/>
  <c r="Z10" i="1"/>
  <c r="T10" i="1"/>
  <c r="E10" i="1"/>
  <c r="Q10" i="1"/>
  <c r="I10" i="1"/>
  <c r="J10" i="1" s="1"/>
  <c r="D10" i="1"/>
  <c r="AA10" i="1"/>
  <c r="W10" i="1"/>
  <c r="R10" i="1"/>
  <c r="U10" i="1"/>
  <c r="Z158" i="1"/>
  <c r="R158" i="1"/>
  <c r="AA158" i="1"/>
  <c r="F158" i="1"/>
  <c r="T158" i="1"/>
  <c r="E158" i="1"/>
  <c r="D158" i="1"/>
  <c r="S158" i="1"/>
  <c r="U158" i="1"/>
  <c r="V158" i="1"/>
  <c r="G158" i="1"/>
  <c r="Q158" i="1"/>
  <c r="W158" i="1"/>
  <c r="F34" i="1"/>
  <c r="Q34" i="1"/>
  <c r="E34" i="1"/>
  <c r="G34" i="1"/>
  <c r="R34" i="1"/>
  <c r="S34" i="1"/>
  <c r="AA34" i="1"/>
  <c r="T34" i="1"/>
  <c r="U34" i="1"/>
  <c r="D34" i="1"/>
  <c r="V34" i="1"/>
  <c r="Z34" i="1"/>
  <c r="W34" i="1"/>
  <c r="W164" i="1"/>
  <c r="V164" i="1"/>
  <c r="E164" i="1"/>
  <c r="D164" i="1"/>
  <c r="T164" i="1"/>
  <c r="G164" i="1"/>
  <c r="R164" i="1"/>
  <c r="U164" i="1"/>
  <c r="Q164" i="1"/>
  <c r="Z164" i="1"/>
  <c r="F164" i="1"/>
  <c r="S164" i="1"/>
  <c r="AA164" i="1"/>
  <c r="K164" i="1"/>
  <c r="L164" i="1" s="1"/>
  <c r="T100" i="1"/>
  <c r="U100" i="1"/>
  <c r="AA100" i="1"/>
  <c r="F100" i="1"/>
  <c r="S100" i="1"/>
  <c r="R100" i="1"/>
  <c r="G100" i="1"/>
  <c r="E100" i="1"/>
  <c r="V100" i="1"/>
  <c r="W100" i="1"/>
  <c r="Z100" i="1"/>
  <c r="Q100" i="1"/>
  <c r="D100" i="1"/>
  <c r="Z36" i="1"/>
  <c r="V36" i="1"/>
  <c r="Q36" i="1"/>
  <c r="U36" i="1"/>
  <c r="S36" i="1"/>
  <c r="E36" i="1"/>
  <c r="T36" i="1"/>
  <c r="G36" i="1"/>
  <c r="D36" i="1"/>
  <c r="F36" i="1"/>
  <c r="AA36" i="1"/>
  <c r="R36" i="1"/>
  <c r="W36" i="1"/>
  <c r="M6" i="1"/>
  <c r="N6" i="1" s="1"/>
  <c r="U6" i="1"/>
  <c r="D6" i="1"/>
  <c r="Q6" i="1"/>
  <c r="E6" i="1"/>
  <c r="S6" i="1"/>
  <c r="R6" i="1"/>
  <c r="T6" i="1"/>
  <c r="AA6" i="1"/>
  <c r="F6" i="1"/>
  <c r="W6" i="1"/>
  <c r="Z6" i="1"/>
  <c r="V6" i="1"/>
  <c r="G6" i="1"/>
  <c r="D30" i="1"/>
  <c r="R30" i="1"/>
  <c r="W30" i="1"/>
  <c r="U30" i="1"/>
  <c r="F30" i="1"/>
  <c r="Q30" i="1"/>
  <c r="AA30" i="1"/>
  <c r="E30" i="1"/>
  <c r="V30" i="1"/>
  <c r="T30" i="1"/>
  <c r="Z30" i="1"/>
  <c r="G30" i="1"/>
  <c r="S30" i="1"/>
  <c r="E46" i="1"/>
  <c r="D46" i="1"/>
  <c r="G46" i="1"/>
  <c r="V46" i="1"/>
  <c r="R46" i="1"/>
  <c r="W46" i="1"/>
  <c r="T46" i="1"/>
  <c r="AA46" i="1"/>
  <c r="S46" i="1"/>
  <c r="U46" i="1"/>
  <c r="Z46" i="1"/>
  <c r="F46" i="1"/>
  <c r="Q46" i="1"/>
  <c r="S54" i="1"/>
  <c r="T54" i="1"/>
  <c r="U54" i="1"/>
  <c r="Q54" i="1"/>
  <c r="V54" i="1"/>
  <c r="W54" i="1"/>
  <c r="Z54" i="1"/>
  <c r="G54" i="1"/>
  <c r="E54" i="1"/>
  <c r="AA54" i="1"/>
  <c r="D54" i="1"/>
  <c r="R54" i="1"/>
  <c r="F54" i="1"/>
  <c r="S62" i="1"/>
  <c r="Z62" i="1"/>
  <c r="D62" i="1"/>
  <c r="W62" i="1"/>
  <c r="U62" i="1"/>
  <c r="F62" i="1"/>
  <c r="E62" i="1"/>
  <c r="Q62" i="1"/>
  <c r="V62" i="1"/>
  <c r="AA62" i="1"/>
  <c r="T62" i="1"/>
  <c r="G62" i="1"/>
  <c r="R62" i="1"/>
  <c r="V78" i="1"/>
  <c r="E78" i="1"/>
  <c r="Q78" i="1"/>
  <c r="U78" i="1"/>
  <c r="F78" i="1"/>
  <c r="T78" i="1"/>
  <c r="G78" i="1"/>
  <c r="S78" i="1"/>
  <c r="Z78" i="1"/>
  <c r="D78" i="1"/>
  <c r="R78" i="1"/>
  <c r="W78" i="1"/>
  <c r="Y78" i="1"/>
  <c r="X78" i="1" s="1"/>
  <c r="AA78" i="1"/>
  <c r="F102" i="1"/>
  <c r="Q102" i="1"/>
  <c r="W102" i="1"/>
  <c r="S102" i="1"/>
  <c r="R102" i="1"/>
  <c r="AA102" i="1"/>
  <c r="T102" i="1"/>
  <c r="V102" i="1"/>
  <c r="Z102" i="1"/>
  <c r="D102" i="1"/>
  <c r="G102" i="1"/>
  <c r="U102" i="1"/>
  <c r="E102" i="1"/>
  <c r="Z110" i="1"/>
  <c r="U110" i="1"/>
  <c r="W110" i="1"/>
  <c r="R110" i="1"/>
  <c r="Q110" i="1"/>
  <c r="G110" i="1"/>
  <c r="F110" i="1"/>
  <c r="S110" i="1"/>
  <c r="D110" i="1"/>
  <c r="V110" i="1"/>
  <c r="E110" i="1"/>
  <c r="AA110" i="1"/>
  <c r="T110" i="1"/>
  <c r="D118" i="1"/>
  <c r="AA118" i="1"/>
  <c r="M118" i="1"/>
  <c r="N118" i="1" s="1"/>
  <c r="T118" i="1"/>
  <c r="F118" i="1"/>
  <c r="Q118" i="1"/>
  <c r="V118" i="1"/>
  <c r="Y118" i="1"/>
  <c r="X118" i="1" s="1"/>
  <c r="R118" i="1"/>
  <c r="S118" i="1"/>
  <c r="E118" i="1"/>
  <c r="U118" i="1"/>
  <c r="Z118" i="1"/>
  <c r="G118" i="1"/>
  <c r="W118" i="1"/>
  <c r="S126" i="1"/>
  <c r="V126" i="1"/>
  <c r="U126" i="1"/>
  <c r="F126" i="1"/>
  <c r="T126" i="1"/>
  <c r="G126" i="1"/>
  <c r="E126" i="1"/>
  <c r="W126" i="1"/>
  <c r="AA126" i="1"/>
  <c r="M126" i="1"/>
  <c r="N126" i="1" s="1"/>
  <c r="R126" i="1"/>
  <c r="D126" i="1"/>
  <c r="Q126" i="1"/>
  <c r="Z126" i="1"/>
  <c r="E134" i="1"/>
  <c r="W134" i="1"/>
  <c r="D134" i="1"/>
  <c r="F134" i="1"/>
  <c r="G134" i="1"/>
  <c r="U134" i="1"/>
  <c r="Z134" i="1"/>
  <c r="V134" i="1"/>
  <c r="T134" i="1"/>
  <c r="AA134" i="1"/>
  <c r="R134" i="1"/>
  <c r="Q134" i="1"/>
  <c r="S134" i="1"/>
  <c r="AA142" i="1"/>
  <c r="T142" i="1"/>
  <c r="G142" i="1"/>
  <c r="V142" i="1"/>
  <c r="R142" i="1"/>
  <c r="D142" i="1"/>
  <c r="Z142" i="1"/>
  <c r="F142" i="1"/>
  <c r="U142" i="1"/>
  <c r="Q142" i="1"/>
  <c r="W142" i="1"/>
  <c r="E142" i="1"/>
  <c r="S142" i="1"/>
  <c r="K5" i="1"/>
  <c r="L5" i="1" s="1"/>
  <c r="M171" i="1"/>
  <c r="N171" i="1" s="1"/>
  <c r="K121" i="1"/>
  <c r="L121" i="1" s="1"/>
  <c r="M18" i="1"/>
  <c r="N18" i="1" s="1"/>
  <c r="K22" i="1"/>
  <c r="L22" i="1" s="1"/>
  <c r="I165" i="1"/>
  <c r="J165" i="1" s="1"/>
  <c r="K2" i="1"/>
  <c r="L2" i="1" s="1"/>
  <c r="M58" i="1"/>
  <c r="N58" i="1" s="1"/>
  <c r="K75" i="1"/>
  <c r="L75" i="1" s="1"/>
  <c r="Y170" i="1"/>
  <c r="X170" i="1" s="1"/>
  <c r="Y98" i="1"/>
  <c r="X98" i="1" s="1"/>
  <c r="K40" i="1"/>
  <c r="L40" i="1" s="1"/>
  <c r="K18" i="1"/>
  <c r="L18" i="1" s="1"/>
  <c r="K55" i="1"/>
  <c r="L55" i="1" s="1"/>
  <c r="Y166" i="1"/>
  <c r="X166" i="1" s="1"/>
  <c r="Y14" i="1"/>
  <c r="X14" i="1" s="1"/>
  <c r="Y94" i="1"/>
  <c r="X94" i="1" s="1"/>
  <c r="Y49" i="1"/>
  <c r="X49" i="1" s="1"/>
  <c r="M113" i="1"/>
  <c r="N113" i="1" s="1"/>
  <c r="I173" i="1"/>
  <c r="J173" i="1" s="1"/>
  <c r="Y45" i="1"/>
  <c r="Y139" i="1"/>
  <c r="X139" i="1" s="1"/>
  <c r="Y53" i="1"/>
  <c r="X53" i="1" s="1"/>
  <c r="K4" i="1"/>
  <c r="L4" i="1" s="1"/>
  <c r="I16" i="1"/>
  <c r="J16" i="1" s="1"/>
  <c r="M80" i="1"/>
  <c r="N80" i="1" s="1"/>
  <c r="K120" i="1"/>
  <c r="L120" i="1" s="1"/>
  <c r="Y83" i="1"/>
  <c r="X83" i="1" s="1"/>
  <c r="Y86" i="1"/>
  <c r="X86" i="1" s="1"/>
  <c r="Y37" i="1"/>
  <c r="X37" i="1" s="1"/>
  <c r="I122" i="1"/>
  <c r="J122" i="1" s="1"/>
  <c r="I109" i="1"/>
  <c r="J109" i="1" s="1"/>
  <c r="K73" i="1"/>
  <c r="L73" i="1" s="1"/>
  <c r="M83" i="1"/>
  <c r="N83" i="1" s="1"/>
  <c r="M57" i="1"/>
  <c r="N57" i="1" s="1"/>
  <c r="Y150" i="1"/>
  <c r="X150" i="1" s="1"/>
  <c r="M37" i="1"/>
  <c r="N37" i="1" s="1"/>
  <c r="I14" i="1"/>
  <c r="J14" i="1" s="1"/>
  <c r="M114" i="1"/>
  <c r="N114" i="1" s="1"/>
  <c r="I92" i="1"/>
  <c r="J92" i="1" s="1"/>
  <c r="Y122" i="1"/>
  <c r="X122" i="1"/>
  <c r="I170" i="1"/>
  <c r="J170" i="1" s="1"/>
  <c r="Y173" i="1"/>
  <c r="X173" i="1" s="1"/>
  <c r="I63" i="1"/>
  <c r="J63" i="1" s="1"/>
  <c r="I127" i="1"/>
  <c r="J127" i="1"/>
  <c r="I70" i="1"/>
  <c r="J70" i="1" s="1"/>
  <c r="M158" i="1"/>
  <c r="N158" i="1"/>
  <c r="M34" i="1"/>
  <c r="N34" i="1" s="1"/>
  <c r="M100" i="1"/>
  <c r="N100" i="1" s="1"/>
  <c r="M30" i="1"/>
  <c r="N30" i="1" s="1"/>
  <c r="W38" i="1"/>
  <c r="D38" i="1"/>
  <c r="G38" i="1"/>
  <c r="Q38" i="1"/>
  <c r="T38" i="1"/>
  <c r="Y38" i="1"/>
  <c r="X38" i="1" s="1"/>
  <c r="K38" i="1"/>
  <c r="L38" i="1" s="1"/>
  <c r="S38" i="1"/>
  <c r="V38" i="1"/>
  <c r="E38" i="1"/>
  <c r="U38" i="1"/>
  <c r="I38" i="1"/>
  <c r="J38" i="1" s="1"/>
  <c r="F38" i="1"/>
  <c r="R38" i="1"/>
  <c r="AA38" i="1"/>
  <c r="Z38" i="1"/>
  <c r="G107" i="1"/>
  <c r="U107" i="1"/>
  <c r="R107" i="1"/>
  <c r="AA107" i="1"/>
  <c r="Q107" i="1"/>
  <c r="Y107" i="1"/>
  <c r="X107" i="1" s="1"/>
  <c r="E107" i="1"/>
  <c r="S107" i="1"/>
  <c r="D107" i="1"/>
  <c r="V107" i="1"/>
  <c r="W107" i="1"/>
  <c r="Z107" i="1"/>
  <c r="F107" i="1"/>
  <c r="T107" i="1"/>
  <c r="Z130" i="1"/>
  <c r="R130" i="1"/>
  <c r="D130" i="1"/>
  <c r="V130" i="1"/>
  <c r="W130" i="1"/>
  <c r="E130" i="1"/>
  <c r="U130" i="1"/>
  <c r="S130" i="1"/>
  <c r="Q130" i="1"/>
  <c r="AA130" i="1"/>
  <c r="F130" i="1"/>
  <c r="G130" i="1"/>
  <c r="T130" i="1"/>
  <c r="G160" i="1"/>
  <c r="AA160" i="1"/>
  <c r="U160" i="1"/>
  <c r="F160" i="1"/>
  <c r="T160" i="1"/>
  <c r="W160" i="1"/>
  <c r="R160" i="1"/>
  <c r="D160" i="1"/>
  <c r="E160" i="1"/>
  <c r="Q160" i="1"/>
  <c r="V160" i="1"/>
  <c r="Z160" i="1"/>
  <c r="S160" i="1"/>
  <c r="U96" i="1"/>
  <c r="Z96" i="1"/>
  <c r="S96" i="1"/>
  <c r="E96" i="1"/>
  <c r="W96" i="1"/>
  <c r="D96" i="1"/>
  <c r="Q96" i="1"/>
  <c r="F96" i="1"/>
  <c r="T96" i="1"/>
  <c r="V96" i="1"/>
  <c r="R96" i="1"/>
  <c r="AA96" i="1"/>
  <c r="G96" i="1"/>
  <c r="Z151" i="1"/>
  <c r="T151" i="1"/>
  <c r="D151" i="1"/>
  <c r="W151" i="1"/>
  <c r="F151" i="1"/>
  <c r="R151" i="1"/>
  <c r="G151" i="1"/>
  <c r="E151" i="1"/>
  <c r="Q151" i="1"/>
  <c r="S151" i="1"/>
  <c r="AA151" i="1"/>
  <c r="V151" i="1"/>
  <c r="U151" i="1"/>
  <c r="Q42" i="1"/>
  <c r="T42" i="1"/>
  <c r="D42" i="1"/>
  <c r="AA42" i="1"/>
  <c r="S42" i="1"/>
  <c r="V42" i="1"/>
  <c r="W42" i="1"/>
  <c r="F42" i="1"/>
  <c r="U42" i="1"/>
  <c r="Z42" i="1"/>
  <c r="R42" i="1"/>
  <c r="E42" i="1"/>
  <c r="G42" i="1"/>
  <c r="E7" i="1"/>
  <c r="W7" i="1"/>
  <c r="S7" i="1"/>
  <c r="T7" i="1"/>
  <c r="Q7" i="1"/>
  <c r="D7" i="1"/>
  <c r="R7" i="1"/>
  <c r="G7" i="1"/>
  <c r="U7" i="1"/>
  <c r="AA7" i="1"/>
  <c r="V7" i="1"/>
  <c r="Z7" i="1"/>
  <c r="F7" i="1"/>
  <c r="Q8" i="1"/>
  <c r="S8" i="1"/>
  <c r="T8" i="1"/>
  <c r="I8" i="1"/>
  <c r="J8" i="1" s="1"/>
  <c r="V8" i="1"/>
  <c r="F8" i="1"/>
  <c r="E8" i="1"/>
  <c r="U8" i="1"/>
  <c r="W8" i="1"/>
  <c r="G8" i="1"/>
  <c r="D8" i="1"/>
  <c r="R8" i="1"/>
  <c r="Z8" i="1"/>
  <c r="AA8" i="1"/>
  <c r="AA74" i="1"/>
  <c r="U74" i="1"/>
  <c r="Q74" i="1"/>
  <c r="W74" i="1"/>
  <c r="E74" i="1"/>
  <c r="F74" i="1"/>
  <c r="V74" i="1"/>
  <c r="Z74" i="1"/>
  <c r="G74" i="1"/>
  <c r="R74" i="1"/>
  <c r="S74" i="1"/>
  <c r="T74" i="1"/>
  <c r="D74" i="1"/>
  <c r="Q48" i="1"/>
  <c r="W48" i="1"/>
  <c r="S48" i="1"/>
  <c r="AA48" i="1"/>
  <c r="U48" i="1"/>
  <c r="E48" i="1"/>
  <c r="V48" i="1"/>
  <c r="Z48" i="1"/>
  <c r="F48" i="1"/>
  <c r="D48" i="1"/>
  <c r="G48" i="1"/>
  <c r="R48" i="1"/>
  <c r="T48" i="1"/>
  <c r="V159" i="1"/>
  <c r="S159" i="1"/>
  <c r="T159" i="1"/>
  <c r="W159" i="1"/>
  <c r="D159" i="1"/>
  <c r="G159" i="1"/>
  <c r="U159" i="1"/>
  <c r="E159" i="1"/>
  <c r="R159" i="1"/>
  <c r="Z159" i="1"/>
  <c r="Q159" i="1"/>
  <c r="F159" i="1"/>
  <c r="AA159" i="1"/>
  <c r="Z135" i="1"/>
  <c r="S135" i="1"/>
  <c r="T135" i="1"/>
  <c r="AA135" i="1"/>
  <c r="W135" i="1"/>
  <c r="E135" i="1"/>
  <c r="V135" i="1"/>
  <c r="G135" i="1"/>
  <c r="R135" i="1"/>
  <c r="D135" i="1"/>
  <c r="Q135" i="1"/>
  <c r="F135" i="1"/>
  <c r="U135" i="1"/>
  <c r="K135" i="1"/>
  <c r="L135" i="1" s="1"/>
  <c r="Z20" i="1"/>
  <c r="W20" i="1"/>
  <c r="R20" i="1"/>
  <c r="F20" i="1"/>
  <c r="D20" i="1"/>
  <c r="Q20" i="1"/>
  <c r="S20" i="1"/>
  <c r="AA20" i="1"/>
  <c r="G20" i="1"/>
  <c r="U20" i="1"/>
  <c r="V20" i="1"/>
  <c r="T20" i="1"/>
  <c r="E20" i="1"/>
  <c r="Q144" i="1"/>
  <c r="S144" i="1"/>
  <c r="E144" i="1"/>
  <c r="V144" i="1"/>
  <c r="D144" i="1"/>
  <c r="U144" i="1"/>
  <c r="AA144" i="1"/>
  <c r="G144" i="1"/>
  <c r="W144" i="1"/>
  <c r="Z144" i="1"/>
  <c r="T144" i="1"/>
  <c r="R144" i="1"/>
  <c r="F144" i="1"/>
  <c r="D19" i="1"/>
  <c r="Q19" i="1"/>
  <c r="Z19" i="1"/>
  <c r="G19" i="1"/>
  <c r="E19" i="1"/>
  <c r="W19" i="1"/>
  <c r="F19" i="1"/>
  <c r="U19" i="1"/>
  <c r="Y19" i="1"/>
  <c r="X19" i="1" s="1"/>
  <c r="S19" i="1"/>
  <c r="V19" i="1"/>
  <c r="R19" i="1"/>
  <c r="AA19" i="1"/>
  <c r="T19" i="1"/>
  <c r="U147" i="1"/>
  <c r="Q147" i="1"/>
  <c r="AA147" i="1"/>
  <c r="G147" i="1"/>
  <c r="T147" i="1"/>
  <c r="I147" i="1"/>
  <c r="J147" i="1" s="1"/>
  <c r="V147" i="1"/>
  <c r="S147" i="1"/>
  <c r="D147" i="1"/>
  <c r="Z147" i="1"/>
  <c r="E147" i="1"/>
  <c r="F147" i="1"/>
  <c r="W147" i="1"/>
  <c r="R147" i="1"/>
  <c r="Z69" i="1"/>
  <c r="T69" i="1"/>
  <c r="F69" i="1"/>
  <c r="E69" i="1"/>
  <c r="D69" i="1"/>
  <c r="V69" i="1"/>
  <c r="U69" i="1"/>
  <c r="W69" i="1"/>
  <c r="R69" i="1"/>
  <c r="AA69" i="1"/>
  <c r="G69" i="1"/>
  <c r="Q69" i="1"/>
  <c r="S69" i="1"/>
  <c r="AA12" i="1"/>
  <c r="V12" i="1"/>
  <c r="S12" i="1"/>
  <c r="F12" i="1"/>
  <c r="U12" i="1"/>
  <c r="W12" i="1"/>
  <c r="T12" i="1"/>
  <c r="Q12" i="1"/>
  <c r="D12" i="1"/>
  <c r="R12" i="1"/>
  <c r="Z12" i="1"/>
  <c r="E12" i="1"/>
  <c r="G12" i="1"/>
  <c r="T76" i="1"/>
  <c r="V76" i="1"/>
  <c r="Z76" i="1"/>
  <c r="U76" i="1"/>
  <c r="F76" i="1"/>
  <c r="W76" i="1"/>
  <c r="R76" i="1"/>
  <c r="D76" i="1"/>
  <c r="G76" i="1"/>
  <c r="E76" i="1"/>
  <c r="S76" i="1"/>
  <c r="Q76" i="1"/>
  <c r="AA76" i="1"/>
  <c r="AA140" i="1"/>
  <c r="Q140" i="1"/>
  <c r="Z140" i="1"/>
  <c r="G140" i="1"/>
  <c r="V140" i="1"/>
  <c r="D140" i="1"/>
  <c r="T140" i="1"/>
  <c r="F140" i="1"/>
  <c r="S140" i="1"/>
  <c r="R140" i="1"/>
  <c r="W140" i="1"/>
  <c r="U140" i="1"/>
  <c r="E140" i="1"/>
  <c r="AA61" i="1"/>
  <c r="T61" i="1"/>
  <c r="W61" i="1"/>
  <c r="U61" i="1"/>
  <c r="Q61" i="1"/>
  <c r="S61" i="1"/>
  <c r="F61" i="1"/>
  <c r="R61" i="1"/>
  <c r="G61" i="1"/>
  <c r="V61" i="1"/>
  <c r="D61" i="1"/>
  <c r="Z61" i="1"/>
  <c r="E61" i="1"/>
  <c r="E71" i="1"/>
  <c r="S71" i="1"/>
  <c r="G71" i="1"/>
  <c r="Q71" i="1"/>
  <c r="K71" i="1"/>
  <c r="L71" i="1" s="1"/>
  <c r="F71" i="1"/>
  <c r="V71" i="1"/>
  <c r="AA71" i="1"/>
  <c r="R71" i="1"/>
  <c r="T71" i="1"/>
  <c r="D71" i="1"/>
  <c r="W71" i="1"/>
  <c r="U71" i="1"/>
  <c r="Z71" i="1"/>
  <c r="F24" i="1"/>
  <c r="R24" i="1"/>
  <c r="V24" i="1"/>
  <c r="D24" i="1"/>
  <c r="U24" i="1"/>
  <c r="AA24" i="1"/>
  <c r="Q24" i="1"/>
  <c r="W24" i="1"/>
  <c r="T24" i="1"/>
  <c r="Z24" i="1"/>
  <c r="E24" i="1"/>
  <c r="S24" i="1"/>
  <c r="G24" i="1"/>
  <c r="F136" i="1"/>
  <c r="E136" i="1"/>
  <c r="W136" i="1"/>
  <c r="U136" i="1"/>
  <c r="V136" i="1"/>
  <c r="K136" i="1"/>
  <c r="L136" i="1" s="1"/>
  <c r="R136" i="1"/>
  <c r="D136" i="1"/>
  <c r="Z136" i="1"/>
  <c r="T136" i="1"/>
  <c r="AA136" i="1"/>
  <c r="S136" i="1"/>
  <c r="G136" i="1"/>
  <c r="Q136" i="1"/>
  <c r="Z89" i="1"/>
  <c r="T89" i="1"/>
  <c r="Q89" i="1"/>
  <c r="S89" i="1"/>
  <c r="R89" i="1"/>
  <c r="G89" i="1"/>
  <c r="V89" i="1"/>
  <c r="E89" i="1"/>
  <c r="D89" i="1"/>
  <c r="W89" i="1"/>
  <c r="U89" i="1"/>
  <c r="F89" i="1"/>
  <c r="AA89" i="1"/>
  <c r="AA33" i="1"/>
  <c r="V33" i="1"/>
  <c r="Q33" i="1"/>
  <c r="G33" i="1"/>
  <c r="S33" i="1"/>
  <c r="Z33" i="1"/>
  <c r="D33" i="1"/>
  <c r="R33" i="1"/>
  <c r="W33" i="1"/>
  <c r="F33" i="1"/>
  <c r="E33" i="1"/>
  <c r="U33" i="1"/>
  <c r="T33" i="1"/>
  <c r="Y5" i="1"/>
  <c r="X5" i="1" s="1"/>
  <c r="I124" i="1"/>
  <c r="J124" i="1" s="1"/>
  <c r="K98" i="1"/>
  <c r="L98" i="1" s="1"/>
  <c r="K53" i="1"/>
  <c r="L53" i="1" s="1"/>
  <c r="K70" i="1"/>
  <c r="L70" i="1" s="1"/>
  <c r="K10" i="1"/>
  <c r="L10" i="1" s="1"/>
  <c r="K110" i="1"/>
  <c r="L110" i="1" s="1"/>
  <c r="K126" i="1"/>
  <c r="L126" i="1" s="1"/>
  <c r="I134" i="1"/>
  <c r="J134" i="1" s="1"/>
  <c r="K107" i="1"/>
  <c r="L107" i="1" s="1"/>
  <c r="K59" i="1"/>
  <c r="L59" i="1" s="1"/>
  <c r="K86" i="1"/>
  <c r="L86" i="1" s="1"/>
  <c r="K167" i="1"/>
  <c r="L167" i="1" s="1"/>
  <c r="I32" i="1"/>
  <c r="J32" i="1" s="1"/>
  <c r="I146" i="1"/>
  <c r="J146" i="1" s="1"/>
  <c r="Y109" i="1"/>
  <c r="X109" i="1" s="1"/>
  <c r="I11" i="1"/>
  <c r="J11" i="1" s="1"/>
  <c r="Y80" i="1"/>
  <c r="X80" i="1" s="1"/>
  <c r="I80" i="1"/>
  <c r="J80" i="1" s="1"/>
  <c r="Y158" i="1"/>
  <c r="X158" i="1" s="1"/>
  <c r="M36" i="1"/>
  <c r="N36" i="1" s="1"/>
  <c r="M38" i="1"/>
  <c r="N38" i="1"/>
  <c r="I54" i="1"/>
  <c r="J54" i="1" s="1"/>
  <c r="K62" i="1"/>
  <c r="L62" i="1" s="1"/>
  <c r="I102" i="1"/>
  <c r="J102" i="1" s="1"/>
  <c r="K118" i="1"/>
  <c r="L118" i="1"/>
  <c r="M134" i="1"/>
  <c r="N134" i="1" s="1"/>
  <c r="K142" i="1"/>
  <c r="L142" i="1" s="1"/>
  <c r="I104" i="1"/>
  <c r="J104" i="1" s="1"/>
  <c r="I18" i="1"/>
  <c r="J18" i="1" s="1"/>
  <c r="I22" i="1"/>
  <c r="J22" i="1" s="1"/>
  <c r="I167" i="1"/>
  <c r="J167" i="1" s="1"/>
  <c r="M173" i="1"/>
  <c r="N173" i="1" s="1"/>
  <c r="M109" i="1"/>
  <c r="N109" i="1" s="1"/>
  <c r="I45" i="1"/>
  <c r="J45" i="1" s="1"/>
  <c r="M139" i="1"/>
  <c r="N139" i="1" s="1"/>
  <c r="K16" i="1"/>
  <c r="L16" i="1" s="1"/>
  <c r="K80" i="1"/>
  <c r="L80" i="1" s="1"/>
  <c r="M70" i="1"/>
  <c r="N70" i="1" s="1"/>
  <c r="Y10" i="1"/>
  <c r="X10" i="1" s="1"/>
  <c r="I158" i="1"/>
  <c r="J158" i="1" s="1"/>
  <c r="M164" i="1"/>
  <c r="N164" i="1" s="1"/>
  <c r="Y54" i="1"/>
  <c r="X54" i="1" s="1"/>
  <c r="Y110" i="1"/>
  <c r="X110" i="1" s="1"/>
  <c r="K134" i="1"/>
  <c r="L134" i="1" s="1"/>
  <c r="Y142" i="1"/>
  <c r="X142" i="1"/>
  <c r="M22" i="1"/>
  <c r="N22" i="1" s="1"/>
  <c r="Y101" i="1"/>
  <c r="X101" i="1" s="1"/>
  <c r="I58" i="1"/>
  <c r="J58" i="1" s="1"/>
  <c r="I67" i="1"/>
  <c r="J67" i="1"/>
  <c r="M45" i="1"/>
  <c r="N45" i="1" s="1"/>
  <c r="Y4" i="1"/>
  <c r="X4" i="1"/>
  <c r="M46" i="1"/>
  <c r="N46" i="1" s="1"/>
  <c r="K102" i="1"/>
  <c r="L102" i="1" s="1"/>
  <c r="I126" i="1"/>
  <c r="J126" i="1" s="1"/>
  <c r="M32" i="1"/>
  <c r="N32" i="1"/>
  <c r="M170" i="1"/>
  <c r="N170" i="1" s="1"/>
  <c r="M98" i="1"/>
  <c r="N98" i="1" s="1"/>
  <c r="I132" i="1"/>
  <c r="J132" i="1" s="1"/>
  <c r="I120" i="1"/>
  <c r="J120" i="1" s="1"/>
  <c r="Y164" i="1"/>
  <c r="X164" i="1" s="1"/>
  <c r="I6" i="1"/>
  <c r="J6" i="1" s="1"/>
  <c r="Y30" i="1"/>
  <c r="X30" i="1" s="1"/>
  <c r="K54" i="1"/>
  <c r="L54" i="1" s="1"/>
  <c r="Y62" i="1"/>
  <c r="X62" i="1" s="1"/>
  <c r="I107" i="1"/>
  <c r="J107" i="1" s="1"/>
  <c r="M130" i="1"/>
  <c r="N130" i="1" s="1"/>
  <c r="K160" i="1"/>
  <c r="L160" i="1"/>
  <c r="Y151" i="1"/>
  <c r="X151" i="1" s="1"/>
  <c r="M42" i="1"/>
  <c r="N42" i="1" s="1"/>
  <c r="Y8" i="1"/>
  <c r="X8" i="1" s="1"/>
  <c r="M8" i="1"/>
  <c r="N8" i="1" s="1"/>
  <c r="M74" i="1"/>
  <c r="N74" i="1" s="1"/>
  <c r="M48" i="1"/>
  <c r="N48" i="1" s="1"/>
  <c r="Y159" i="1"/>
  <c r="X159" i="1" s="1"/>
  <c r="M19" i="1"/>
  <c r="N19" i="1" s="1"/>
  <c r="K147" i="1"/>
  <c r="L147" i="1" s="1"/>
  <c r="Y12" i="1"/>
  <c r="X12" i="1" s="1"/>
  <c r="M140" i="1"/>
  <c r="N140" i="1" s="1"/>
  <c r="I140" i="1"/>
  <c r="J140" i="1" s="1"/>
  <c r="Y61" i="1"/>
  <c r="X61" i="1" s="1"/>
  <c r="M121" i="1"/>
  <c r="N121" i="1"/>
  <c r="K165" i="1"/>
  <c r="L165" i="1" s="1"/>
  <c r="K124" i="1"/>
  <c r="L124" i="1" s="1"/>
  <c r="K170" i="1"/>
  <c r="L170" i="1" s="1"/>
  <c r="I139" i="1"/>
  <c r="J139" i="1"/>
  <c r="M10" i="1"/>
  <c r="N10" i="1" s="1"/>
  <c r="Y34" i="1"/>
  <c r="X34" i="1"/>
  <c r="Y100" i="1"/>
  <c r="X100" i="1" s="1"/>
  <c r="K46" i="1"/>
  <c r="L46" i="1" s="1"/>
  <c r="M54" i="1"/>
  <c r="N54" i="1" s="1"/>
  <c r="M110" i="1"/>
  <c r="N110" i="1" s="1"/>
  <c r="M142" i="1"/>
  <c r="N142" i="1" s="1"/>
  <c r="K130" i="1"/>
  <c r="L130" i="1" s="1"/>
  <c r="K42" i="1"/>
  <c r="L42" i="1" s="1"/>
  <c r="I7" i="1"/>
  <c r="J7" i="1" s="1"/>
  <c r="K74" i="1"/>
  <c r="L74" i="1" s="1"/>
  <c r="M20" i="1"/>
  <c r="N20" i="1"/>
  <c r="M147" i="1"/>
  <c r="N147" i="1" s="1"/>
  <c r="I69" i="1"/>
  <c r="J69" i="1" s="1"/>
  <c r="K76" i="1"/>
  <c r="L76" i="1" s="1"/>
  <c r="Y89" i="1"/>
  <c r="X89" i="1" s="1"/>
  <c r="I33" i="1"/>
  <c r="J33" i="1" s="1"/>
  <c r="F174" i="1"/>
  <c r="W174" i="1"/>
  <c r="Z174" i="1"/>
  <c r="T174" i="1"/>
  <c r="R174" i="1"/>
  <c r="AA174" i="1"/>
  <c r="V174" i="1"/>
  <c r="D174" i="1"/>
  <c r="E174" i="1"/>
  <c r="S174" i="1"/>
  <c r="Q174" i="1"/>
  <c r="U174" i="1"/>
  <c r="K174" i="1"/>
  <c r="L174" i="1" s="1"/>
  <c r="G174" i="1"/>
  <c r="T17" i="1"/>
  <c r="E17" i="1"/>
  <c r="R17" i="1"/>
  <c r="S17" i="1"/>
  <c r="Y17" i="1"/>
  <c r="X17" i="1" s="1"/>
  <c r="G17" i="1"/>
  <c r="AA17" i="1"/>
  <c r="U17" i="1"/>
  <c r="D17" i="1"/>
  <c r="M17" i="1"/>
  <c r="N17" i="1" s="1"/>
  <c r="Q17" i="1"/>
  <c r="Z17" i="1"/>
  <c r="F17" i="1"/>
  <c r="W17" i="1"/>
  <c r="V17" i="1"/>
  <c r="E156" i="1"/>
  <c r="V156" i="1"/>
  <c r="D156" i="1"/>
  <c r="Q156" i="1"/>
  <c r="AA156" i="1"/>
  <c r="R156" i="1"/>
  <c r="G156" i="1"/>
  <c r="S156" i="1"/>
  <c r="Z156" i="1"/>
  <c r="W156" i="1"/>
  <c r="F156" i="1"/>
  <c r="U156" i="1"/>
  <c r="T156" i="1"/>
  <c r="G28" i="1"/>
  <c r="V28" i="1"/>
  <c r="AA28" i="1"/>
  <c r="D28" i="1"/>
  <c r="U28" i="1"/>
  <c r="Z28" i="1"/>
  <c r="T28" i="1"/>
  <c r="E28" i="1"/>
  <c r="S28" i="1"/>
  <c r="F28" i="1"/>
  <c r="R28" i="1"/>
  <c r="Q28" i="1"/>
  <c r="W28" i="1"/>
  <c r="AA15" i="1"/>
  <c r="G15" i="1"/>
  <c r="S15" i="1"/>
  <c r="V15" i="1"/>
  <c r="D15" i="1"/>
  <c r="R15" i="1"/>
  <c r="E15" i="1"/>
  <c r="T15" i="1"/>
  <c r="Z15" i="1"/>
  <c r="F15" i="1"/>
  <c r="W15" i="1"/>
  <c r="Q15" i="1"/>
  <c r="U15" i="1"/>
  <c r="D23" i="1"/>
  <c r="T23" i="1"/>
  <c r="E23" i="1"/>
  <c r="G23" i="1"/>
  <c r="F23" i="1"/>
  <c r="U23" i="1"/>
  <c r="AA23" i="1"/>
  <c r="Q23" i="1"/>
  <c r="W23" i="1"/>
  <c r="V23" i="1"/>
  <c r="Z23" i="1"/>
  <c r="S23" i="1"/>
  <c r="R23" i="1"/>
  <c r="E31" i="1"/>
  <c r="G31" i="1"/>
  <c r="Q31" i="1"/>
  <c r="V31" i="1"/>
  <c r="AA31" i="1"/>
  <c r="U31" i="1"/>
  <c r="Z31" i="1"/>
  <c r="W31" i="1"/>
  <c r="F31" i="1"/>
  <c r="T31" i="1"/>
  <c r="S31" i="1"/>
  <c r="R31" i="1"/>
  <c r="D31" i="1"/>
  <c r="T39" i="1"/>
  <c r="U39" i="1"/>
  <c r="G39" i="1"/>
  <c r="AA39" i="1"/>
  <c r="V39" i="1"/>
  <c r="W39" i="1"/>
  <c r="E39" i="1"/>
  <c r="F39" i="1"/>
  <c r="Q39" i="1"/>
  <c r="Z39" i="1"/>
  <c r="D39" i="1"/>
  <c r="S39" i="1"/>
  <c r="R39" i="1"/>
  <c r="F79" i="1"/>
  <c r="V79" i="1"/>
  <c r="Q79" i="1"/>
  <c r="S79" i="1"/>
  <c r="T79" i="1"/>
  <c r="G79" i="1"/>
  <c r="W79" i="1"/>
  <c r="AA79" i="1"/>
  <c r="E79" i="1"/>
  <c r="Z79" i="1"/>
  <c r="R79" i="1"/>
  <c r="U79" i="1"/>
  <c r="D79" i="1"/>
  <c r="I79" i="1"/>
  <c r="J79" i="1" s="1"/>
  <c r="AA87" i="1"/>
  <c r="Z87" i="1"/>
  <c r="V87" i="1"/>
  <c r="U87" i="1"/>
  <c r="F87" i="1"/>
  <c r="Q87" i="1"/>
  <c r="D87" i="1"/>
  <c r="E87" i="1"/>
  <c r="S87" i="1"/>
  <c r="W87" i="1"/>
  <c r="G87" i="1"/>
  <c r="T87" i="1"/>
  <c r="R87" i="1"/>
  <c r="I87" i="1"/>
  <c r="J87" i="1" s="1"/>
  <c r="S95" i="1"/>
  <c r="D95" i="1"/>
  <c r="T95" i="1"/>
  <c r="AA95" i="1"/>
  <c r="V95" i="1"/>
  <c r="R95" i="1"/>
  <c r="F95" i="1"/>
  <c r="G95" i="1"/>
  <c r="U95" i="1"/>
  <c r="Q95" i="1"/>
  <c r="W95" i="1"/>
  <c r="E95" i="1"/>
  <c r="Z95" i="1"/>
  <c r="S103" i="1"/>
  <c r="G103" i="1"/>
  <c r="Q103" i="1"/>
  <c r="AA103" i="1"/>
  <c r="U103" i="1"/>
  <c r="D103" i="1"/>
  <c r="V103" i="1"/>
  <c r="E103" i="1"/>
  <c r="F103" i="1"/>
  <c r="K103" i="1"/>
  <c r="L103" i="1" s="1"/>
  <c r="W103" i="1"/>
  <c r="T103" i="1"/>
  <c r="Z103" i="1"/>
  <c r="R103" i="1"/>
  <c r="F111" i="1"/>
  <c r="D111" i="1"/>
  <c r="G111" i="1"/>
  <c r="Z111" i="1"/>
  <c r="U111" i="1"/>
  <c r="S111" i="1"/>
  <c r="Q111" i="1"/>
  <c r="E111" i="1"/>
  <c r="V111" i="1"/>
  <c r="AA111" i="1"/>
  <c r="W111" i="1"/>
  <c r="R111" i="1"/>
  <c r="T111" i="1"/>
  <c r="M111" i="1"/>
  <c r="N111" i="1" s="1"/>
  <c r="R119" i="1"/>
  <c r="E119" i="1"/>
  <c r="G119" i="1"/>
  <c r="AA119" i="1"/>
  <c r="U119" i="1"/>
  <c r="M119" i="1"/>
  <c r="N119" i="1" s="1"/>
  <c r="W119" i="1"/>
  <c r="S119" i="1"/>
  <c r="F119" i="1"/>
  <c r="D119" i="1"/>
  <c r="T119" i="1"/>
  <c r="V119" i="1"/>
  <c r="Z119" i="1"/>
  <c r="Q119" i="1"/>
  <c r="Q123" i="1"/>
  <c r="Z123" i="1"/>
  <c r="R123" i="1"/>
  <c r="S123" i="1"/>
  <c r="U123" i="1"/>
  <c r="F123" i="1"/>
  <c r="Y123" i="1"/>
  <c r="X123" i="1" s="1"/>
  <c r="G123" i="1"/>
  <c r="D123" i="1"/>
  <c r="W123" i="1"/>
  <c r="E123" i="1"/>
  <c r="T123" i="1"/>
  <c r="AA123" i="1"/>
  <c r="V123" i="1"/>
  <c r="Z3" i="1"/>
  <c r="W3" i="1"/>
  <c r="G3" i="1"/>
  <c r="V3" i="1"/>
  <c r="R3" i="1"/>
  <c r="U3" i="1"/>
  <c r="D3" i="1"/>
  <c r="F3" i="1"/>
  <c r="S3" i="1"/>
  <c r="E3" i="1"/>
  <c r="T3" i="1"/>
  <c r="AA3" i="1"/>
  <c r="Q3" i="1"/>
  <c r="U51" i="1"/>
  <c r="V51" i="1"/>
  <c r="Q51" i="1"/>
  <c r="D51" i="1"/>
  <c r="F51" i="1"/>
  <c r="Z51" i="1"/>
  <c r="S51" i="1"/>
  <c r="R51" i="1"/>
  <c r="W51" i="1"/>
  <c r="E51" i="1"/>
  <c r="AA51" i="1"/>
  <c r="T51" i="1"/>
  <c r="G51" i="1"/>
  <c r="D145" i="1"/>
  <c r="E145" i="1"/>
  <c r="W145" i="1"/>
  <c r="Q145" i="1"/>
  <c r="V145" i="1"/>
  <c r="G145" i="1"/>
  <c r="S145" i="1"/>
  <c r="Z145" i="1"/>
  <c r="F145" i="1"/>
  <c r="R145" i="1"/>
  <c r="AA145" i="1"/>
  <c r="U145" i="1"/>
  <c r="T145" i="1"/>
  <c r="M145" i="1"/>
  <c r="N145" i="1" s="1"/>
  <c r="Z81" i="1"/>
  <c r="F81" i="1"/>
  <c r="S81" i="1"/>
  <c r="G81" i="1"/>
  <c r="Q81" i="1"/>
  <c r="D81" i="1"/>
  <c r="AA81" i="1"/>
  <c r="T81" i="1"/>
  <c r="W81" i="1"/>
  <c r="R81" i="1"/>
  <c r="U81" i="1"/>
  <c r="V81" i="1"/>
  <c r="E81" i="1"/>
  <c r="U128" i="1"/>
  <c r="AA128" i="1"/>
  <c r="Q128" i="1"/>
  <c r="G128" i="1"/>
  <c r="F128" i="1"/>
  <c r="Z128" i="1"/>
  <c r="W128" i="1"/>
  <c r="S128" i="1"/>
  <c r="V128" i="1"/>
  <c r="R128" i="1"/>
  <c r="E128" i="1"/>
  <c r="D128" i="1"/>
  <c r="T128" i="1"/>
  <c r="Z64" i="1"/>
  <c r="D64" i="1"/>
  <c r="F64" i="1"/>
  <c r="G64" i="1"/>
  <c r="Q64" i="1"/>
  <c r="R64" i="1"/>
  <c r="T64" i="1"/>
  <c r="W64" i="1"/>
  <c r="E64" i="1"/>
  <c r="S64" i="1"/>
  <c r="V64" i="1"/>
  <c r="AA64" i="1"/>
  <c r="U64" i="1"/>
  <c r="G106" i="1"/>
  <c r="D106" i="1"/>
  <c r="V106" i="1"/>
  <c r="Q106" i="1"/>
  <c r="R106" i="1"/>
  <c r="AA106" i="1"/>
  <c r="F106" i="1"/>
  <c r="E106" i="1"/>
  <c r="W106" i="1"/>
  <c r="U106" i="1"/>
  <c r="S106" i="1"/>
  <c r="Z106" i="1"/>
  <c r="T106" i="1"/>
  <c r="AA13" i="1"/>
  <c r="S13" i="1"/>
  <c r="T13" i="1"/>
  <c r="F13" i="1"/>
  <c r="D13" i="1"/>
  <c r="Z13" i="1"/>
  <c r="G13" i="1"/>
  <c r="W13" i="1"/>
  <c r="R13" i="1"/>
  <c r="E13" i="1"/>
  <c r="U13" i="1"/>
  <c r="Q13" i="1"/>
  <c r="V13" i="1"/>
  <c r="Y59" i="1"/>
  <c r="X59" i="1" s="1"/>
  <c r="M166" i="1"/>
  <c r="N166" i="1" s="1"/>
  <c r="K114" i="1"/>
  <c r="L114" i="1" s="1"/>
  <c r="M146" i="1"/>
  <c r="N146" i="1" s="1"/>
  <c r="K139" i="1"/>
  <c r="L139" i="1" s="1"/>
  <c r="M132" i="1"/>
  <c r="N132" i="1" s="1"/>
  <c r="K36" i="1"/>
  <c r="L36" i="1" s="1"/>
  <c r="K6" i="1"/>
  <c r="L6" i="1" s="1"/>
  <c r="I78" i="1"/>
  <c r="J78" i="1" s="1"/>
  <c r="M102" i="1"/>
  <c r="N102" i="1" s="1"/>
  <c r="I110" i="1"/>
  <c r="J110" i="1" s="1"/>
  <c r="Y130" i="1"/>
  <c r="X130" i="1" s="1"/>
  <c r="I130" i="1"/>
  <c r="J130" i="1" s="1"/>
  <c r="Y160" i="1"/>
  <c r="X160" i="1" s="1"/>
  <c r="I151" i="1"/>
  <c r="J151" i="1" s="1"/>
  <c r="I74" i="1"/>
  <c r="J74" i="1" s="1"/>
  <c r="Y20" i="1"/>
  <c r="X20" i="1" s="1"/>
  <c r="I144" i="1"/>
  <c r="J144" i="1" s="1"/>
  <c r="I19" i="1"/>
  <c r="J19" i="1" s="1"/>
  <c r="M61" i="1"/>
  <c r="N61" i="1" s="1"/>
  <c r="Y24" i="1"/>
  <c r="X24" i="1" s="1"/>
  <c r="M89" i="1"/>
  <c r="N89" i="1" s="1"/>
  <c r="I15" i="1"/>
  <c r="J15" i="1" s="1"/>
  <c r="K23" i="1"/>
  <c r="L23" i="1" s="1"/>
  <c r="Y31" i="1"/>
  <c r="X31" i="1" s="1"/>
  <c r="Y79" i="1"/>
  <c r="X79" i="1" s="1"/>
  <c r="K95" i="1"/>
  <c r="L95" i="1" s="1"/>
  <c r="Y103" i="1"/>
  <c r="X103" i="1" s="1"/>
  <c r="K119" i="1"/>
  <c r="L119" i="1" s="1"/>
  <c r="I123" i="1"/>
  <c r="J123" i="1" s="1"/>
  <c r="K51" i="1"/>
  <c r="L51" i="1" s="1"/>
  <c r="I128" i="1"/>
  <c r="J128" i="1" s="1"/>
  <c r="Y106" i="1"/>
  <c r="X106" i="1" s="1"/>
  <c r="I106" i="1"/>
  <c r="J106" i="1" s="1"/>
  <c r="K47" i="1"/>
  <c r="L47" i="1" s="1"/>
  <c r="Y67" i="1"/>
  <c r="X67" i="1" s="1"/>
  <c r="I98" i="1"/>
  <c r="J98" i="1" s="1"/>
  <c r="M63" i="1"/>
  <c r="N63" i="1" s="1"/>
  <c r="M16" i="1"/>
  <c r="N16" i="1" s="1"/>
  <c r="Y120" i="1"/>
  <c r="X120" i="1"/>
  <c r="I36" i="1"/>
  <c r="J36" i="1" s="1"/>
  <c r="Y102" i="1"/>
  <c r="X102" i="1" s="1"/>
  <c r="K151" i="1"/>
  <c r="L151" i="1" s="1"/>
  <c r="Y69" i="1"/>
  <c r="X69" i="1" s="1"/>
  <c r="Y76" i="1"/>
  <c r="X76" i="1" s="1"/>
  <c r="K61" i="1"/>
  <c r="L61" i="1" s="1"/>
  <c r="Y136" i="1"/>
  <c r="X136" i="1" s="1"/>
  <c r="K33" i="1"/>
  <c r="L33" i="1" s="1"/>
  <c r="Y174" i="1"/>
  <c r="X174" i="1" s="1"/>
  <c r="M174" i="1"/>
  <c r="N174" i="1" s="1"/>
  <c r="Y113" i="1"/>
  <c r="X113" i="1" s="1"/>
  <c r="I34" i="1"/>
  <c r="J34" i="1" s="1"/>
  <c r="I118" i="1"/>
  <c r="J118" i="1" s="1"/>
  <c r="M151" i="1"/>
  <c r="N151" i="1" s="1"/>
  <c r="M69" i="1"/>
  <c r="N69" i="1" s="1"/>
  <c r="M76" i="1"/>
  <c r="N76" i="1" s="1"/>
  <c r="I17" i="1"/>
  <c r="J17" i="1" s="1"/>
  <c r="K17" i="1"/>
  <c r="L17" i="1" s="1"/>
  <c r="M156" i="1"/>
  <c r="N156" i="1" s="1"/>
  <c r="I28" i="1"/>
  <c r="J28" i="1" s="1"/>
  <c r="M23" i="1"/>
  <c r="N23" i="1" s="1"/>
  <c r="K39" i="1"/>
  <c r="L39" i="1" s="1"/>
  <c r="M79" i="1"/>
  <c r="N79" i="1" s="1"/>
  <c r="I68" i="1"/>
  <c r="J68" i="1" s="1"/>
  <c r="K127" i="1"/>
  <c r="L127" i="1" s="1"/>
  <c r="K34" i="1"/>
  <c r="L34" i="1" s="1"/>
  <c r="M62" i="1"/>
  <c r="N62" i="1" s="1"/>
  <c r="M107" i="1"/>
  <c r="N107" i="1" s="1"/>
  <c r="M7" i="1"/>
  <c r="N7" i="1" s="1"/>
  <c r="K8" i="1"/>
  <c r="L8" i="1" s="1"/>
  <c r="Y48" i="1"/>
  <c r="X48" i="1" s="1"/>
  <c r="K144" i="1"/>
  <c r="L144" i="1"/>
  <c r="I174" i="1"/>
  <c r="J174" i="1" s="1"/>
  <c r="K15" i="1"/>
  <c r="L15" i="1" s="1"/>
  <c r="M123" i="1"/>
  <c r="N123" i="1" s="1"/>
  <c r="M51" i="1"/>
  <c r="N51" i="1" s="1"/>
  <c r="M81" i="1"/>
  <c r="N81" i="1" s="1"/>
  <c r="K128" i="1"/>
  <c r="L128" i="1" s="1"/>
  <c r="I13" i="1"/>
  <c r="J13" i="1" s="1"/>
  <c r="Z77" i="1"/>
  <c r="F77" i="1"/>
  <c r="T77" i="1"/>
  <c r="W77" i="1"/>
  <c r="AA77" i="1"/>
  <c r="G77" i="1"/>
  <c r="E77" i="1"/>
  <c r="D77" i="1"/>
  <c r="S77" i="1"/>
  <c r="V77" i="1"/>
  <c r="U77" i="1"/>
  <c r="R77" i="1"/>
  <c r="Q77" i="1"/>
  <c r="V141" i="1"/>
  <c r="R141" i="1"/>
  <c r="AA141" i="1"/>
  <c r="G141" i="1"/>
  <c r="Q141" i="1"/>
  <c r="U141" i="1"/>
  <c r="F141" i="1"/>
  <c r="Z141" i="1"/>
  <c r="W141" i="1"/>
  <c r="D141" i="1"/>
  <c r="E141" i="1"/>
  <c r="T141" i="1"/>
  <c r="S141" i="1"/>
  <c r="E25" i="1"/>
  <c r="U25" i="1"/>
  <c r="V25" i="1"/>
  <c r="F25" i="1"/>
  <c r="R25" i="1"/>
  <c r="D25" i="1"/>
  <c r="T25" i="1"/>
  <c r="AA25" i="1"/>
  <c r="Q25" i="1"/>
  <c r="Z25" i="1"/>
  <c r="G25" i="1"/>
  <c r="S25" i="1"/>
  <c r="W25" i="1"/>
  <c r="M25" i="1"/>
  <c r="N25" i="1"/>
  <c r="D153" i="1"/>
  <c r="K153" i="1"/>
  <c r="L153" i="1" s="1"/>
  <c r="T153" i="1"/>
  <c r="V153" i="1"/>
  <c r="R153" i="1"/>
  <c r="G153" i="1"/>
  <c r="U153" i="1"/>
  <c r="Q153" i="1"/>
  <c r="AA153" i="1"/>
  <c r="S153" i="1"/>
  <c r="F153" i="1"/>
  <c r="W153" i="1"/>
  <c r="E153" i="1"/>
  <c r="Z153" i="1"/>
  <c r="AA72" i="1"/>
  <c r="G72" i="1"/>
  <c r="Z72" i="1"/>
  <c r="T72" i="1"/>
  <c r="E72" i="1"/>
  <c r="W72" i="1"/>
  <c r="Q72" i="1"/>
  <c r="R72" i="1"/>
  <c r="U72" i="1"/>
  <c r="V72" i="1"/>
  <c r="F72" i="1"/>
  <c r="D72" i="1"/>
  <c r="S72" i="1"/>
  <c r="E116" i="1"/>
  <c r="S116" i="1"/>
  <c r="Z116" i="1"/>
  <c r="W116" i="1"/>
  <c r="G116" i="1"/>
  <c r="AA116" i="1"/>
  <c r="D116" i="1"/>
  <c r="R116" i="1"/>
  <c r="T116" i="1"/>
  <c r="U116" i="1"/>
  <c r="F116" i="1"/>
  <c r="V116" i="1"/>
  <c r="Q116" i="1"/>
  <c r="K116" i="1"/>
  <c r="L116" i="1" s="1"/>
  <c r="E82" i="1"/>
  <c r="R82" i="1"/>
  <c r="V82" i="1"/>
  <c r="W82" i="1"/>
  <c r="T82" i="1"/>
  <c r="D82" i="1"/>
  <c r="S82" i="1"/>
  <c r="F82" i="1"/>
  <c r="U82" i="1"/>
  <c r="AA82" i="1"/>
  <c r="Z82" i="1"/>
  <c r="G82" i="1"/>
  <c r="Q82" i="1"/>
  <c r="M82" i="1"/>
  <c r="N82" i="1" s="1"/>
  <c r="E138" i="1"/>
  <c r="G138" i="1"/>
  <c r="F138" i="1"/>
  <c r="Z138" i="1"/>
  <c r="W138" i="1"/>
  <c r="S138" i="1"/>
  <c r="R138" i="1"/>
  <c r="Q138" i="1"/>
  <c r="V138" i="1"/>
  <c r="D138" i="1"/>
  <c r="U138" i="1"/>
  <c r="T138" i="1"/>
  <c r="AA138" i="1"/>
  <c r="AA133" i="1"/>
  <c r="R133" i="1"/>
  <c r="S133" i="1"/>
  <c r="G133" i="1"/>
  <c r="T133" i="1"/>
  <c r="D133" i="1"/>
  <c r="U133" i="1"/>
  <c r="Z133" i="1"/>
  <c r="W133" i="1"/>
  <c r="Q133" i="1"/>
  <c r="E133" i="1"/>
  <c r="V133" i="1"/>
  <c r="F133" i="1"/>
  <c r="I133" i="1"/>
  <c r="J133" i="1" s="1"/>
  <c r="F115" i="1"/>
  <c r="Q115" i="1"/>
  <c r="Z115" i="1"/>
  <c r="D115" i="1"/>
  <c r="R115" i="1"/>
  <c r="V115" i="1"/>
  <c r="G115" i="1"/>
  <c r="AA115" i="1"/>
  <c r="T115" i="1"/>
  <c r="U115" i="1"/>
  <c r="E115" i="1"/>
  <c r="W115" i="1"/>
  <c r="S115" i="1"/>
  <c r="G44" i="1"/>
  <c r="W44" i="1"/>
  <c r="AA44" i="1"/>
  <c r="D44" i="1"/>
  <c r="T44" i="1"/>
  <c r="R44" i="1"/>
  <c r="S44" i="1"/>
  <c r="E44" i="1"/>
  <c r="U44" i="1"/>
  <c r="Z44" i="1"/>
  <c r="F44" i="1"/>
  <c r="V44" i="1"/>
  <c r="Q44" i="1"/>
  <c r="D108" i="1"/>
  <c r="M108" i="1"/>
  <c r="N108" i="1" s="1"/>
  <c r="U108" i="1"/>
  <c r="AA108" i="1"/>
  <c r="G108" i="1"/>
  <c r="W108" i="1"/>
  <c r="E108" i="1"/>
  <c r="V108" i="1"/>
  <c r="R108" i="1"/>
  <c r="Z108" i="1"/>
  <c r="Q108" i="1"/>
  <c r="T108" i="1"/>
  <c r="S108" i="1"/>
  <c r="F108" i="1"/>
  <c r="Z172" i="1"/>
  <c r="T172" i="1"/>
  <c r="E172" i="1"/>
  <c r="G172" i="1"/>
  <c r="U172" i="1"/>
  <c r="AA172" i="1"/>
  <c r="W172" i="1"/>
  <c r="Q172" i="1"/>
  <c r="V172" i="1"/>
  <c r="D172" i="1"/>
  <c r="F172" i="1"/>
  <c r="S172" i="1"/>
  <c r="R172" i="1"/>
  <c r="V125" i="1"/>
  <c r="S125" i="1"/>
  <c r="E125" i="1"/>
  <c r="D125" i="1"/>
  <c r="Z125" i="1"/>
  <c r="W125" i="1"/>
  <c r="F125" i="1"/>
  <c r="T125" i="1"/>
  <c r="U125" i="1"/>
  <c r="Q125" i="1"/>
  <c r="G125" i="1"/>
  <c r="R125" i="1"/>
  <c r="AA125" i="1"/>
  <c r="T56" i="1"/>
  <c r="D56" i="1"/>
  <c r="S56" i="1"/>
  <c r="G56" i="1"/>
  <c r="U56" i="1"/>
  <c r="E56" i="1"/>
  <c r="Q56" i="1"/>
  <c r="Z56" i="1"/>
  <c r="V56" i="1"/>
  <c r="R56" i="1"/>
  <c r="AA56" i="1"/>
  <c r="F56" i="1"/>
  <c r="W56" i="1"/>
  <c r="U66" i="1"/>
  <c r="Y66" i="1"/>
  <c r="X66" i="1" s="1"/>
  <c r="G66" i="1"/>
  <c r="W66" i="1"/>
  <c r="V66" i="1"/>
  <c r="F66" i="1"/>
  <c r="T66" i="1"/>
  <c r="Z66" i="1"/>
  <c r="AA66" i="1"/>
  <c r="E66" i="1"/>
  <c r="D66" i="1"/>
  <c r="R66" i="1"/>
  <c r="S66" i="1"/>
  <c r="Q66" i="1"/>
  <c r="E161" i="1"/>
  <c r="V161" i="1"/>
  <c r="Q161" i="1"/>
  <c r="S161" i="1"/>
  <c r="Z161" i="1"/>
  <c r="D161" i="1"/>
  <c r="G161" i="1"/>
  <c r="R161" i="1"/>
  <c r="U161" i="1"/>
  <c r="AA161" i="1"/>
  <c r="F161" i="1"/>
  <c r="W161" i="1"/>
  <c r="T161" i="1"/>
  <c r="F90" i="1"/>
  <c r="G90" i="1"/>
  <c r="Z90" i="1"/>
  <c r="S90" i="1"/>
  <c r="D90" i="1"/>
  <c r="W90" i="1"/>
  <c r="E90" i="1"/>
  <c r="T90" i="1"/>
  <c r="AA90" i="1"/>
  <c r="R90" i="1"/>
  <c r="Q90" i="1"/>
  <c r="V90" i="1"/>
  <c r="U90" i="1"/>
  <c r="E60" i="1"/>
  <c r="G60" i="1"/>
  <c r="Q60" i="1"/>
  <c r="D60" i="1"/>
  <c r="T60" i="1"/>
  <c r="F60" i="1"/>
  <c r="AA60" i="1"/>
  <c r="S60" i="1"/>
  <c r="V60" i="1"/>
  <c r="R60" i="1"/>
  <c r="U60" i="1"/>
  <c r="W60" i="1"/>
  <c r="Z60" i="1"/>
  <c r="Y146" i="1"/>
  <c r="X146" i="1" s="1"/>
  <c r="Y132" i="1"/>
  <c r="X132" i="1" s="1"/>
  <c r="Y36" i="1"/>
  <c r="X36" i="1" s="1"/>
  <c r="K30" i="1"/>
  <c r="L30" i="1" s="1"/>
  <c r="I62" i="1"/>
  <c r="J62" i="1" s="1"/>
  <c r="I42" i="1"/>
  <c r="J42" i="1" s="1"/>
  <c r="Y135" i="1"/>
  <c r="X135" i="1" s="1"/>
  <c r="K140" i="1"/>
  <c r="L140" i="1"/>
  <c r="Y71" i="1"/>
  <c r="X71" i="1" s="1"/>
  <c r="M136" i="1"/>
  <c r="N136" i="1" s="1"/>
  <c r="Y33" i="1"/>
  <c r="X33" i="1" s="1"/>
  <c r="K156" i="1"/>
  <c r="L156" i="1" s="1"/>
  <c r="I23" i="1"/>
  <c r="J23" i="1" s="1"/>
  <c r="I39" i="1"/>
  <c r="J39" i="1" s="1"/>
  <c r="Y95" i="1"/>
  <c r="X95" i="1" s="1"/>
  <c r="I103" i="1"/>
  <c r="J103" i="1" s="1"/>
  <c r="I111" i="1"/>
  <c r="J111" i="1" s="1"/>
  <c r="K3" i="1"/>
  <c r="L3" i="1" s="1"/>
  <c r="I51" i="1"/>
  <c r="J51" i="1" s="1"/>
  <c r="I145" i="1"/>
  <c r="J145" i="1"/>
  <c r="K64" i="1"/>
  <c r="L64" i="1" s="1"/>
  <c r="M77" i="1"/>
  <c r="N77" i="1" s="1"/>
  <c r="Y25" i="1"/>
  <c r="X25" i="1" s="1"/>
  <c r="I72" i="1"/>
  <c r="J72" i="1" s="1"/>
  <c r="I82" i="1"/>
  <c r="J82" i="1" s="1"/>
  <c r="K138" i="1"/>
  <c r="L138" i="1" s="1"/>
  <c r="M133" i="1"/>
  <c r="N133" i="1" s="1"/>
  <c r="K125" i="1"/>
  <c r="L125" i="1" s="1"/>
  <c r="K66" i="1"/>
  <c r="L66" i="1" s="1"/>
  <c r="M161" i="1"/>
  <c r="N161" i="1" s="1"/>
  <c r="K158" i="1"/>
  <c r="L158" i="1" s="1"/>
  <c r="Y42" i="1"/>
  <c r="X42" i="1" s="1"/>
  <c r="M144" i="1"/>
  <c r="N144" i="1"/>
  <c r="Y147" i="1"/>
  <c r="X147" i="1" s="1"/>
  <c r="I24" i="1"/>
  <c r="J24" i="1" s="1"/>
  <c r="M28" i="1"/>
  <c r="N28" i="1" s="1"/>
  <c r="M39" i="1"/>
  <c r="N39" i="1" s="1"/>
  <c r="M87" i="1"/>
  <c r="N87" i="1" s="1"/>
  <c r="K87" i="1"/>
  <c r="L87" i="1" s="1"/>
  <c r="I95" i="1"/>
  <c r="J95" i="1" s="1"/>
  <c r="Y3" i="1"/>
  <c r="X3" i="1" s="1"/>
  <c r="I3" i="1"/>
  <c r="J3" i="1" s="1"/>
  <c r="Y51" i="1"/>
  <c r="X51" i="1" s="1"/>
  <c r="Y145" i="1"/>
  <c r="X145" i="1"/>
  <c r="Y13" i="1"/>
  <c r="X13" i="1" s="1"/>
  <c r="I25" i="1"/>
  <c r="J25" i="1" s="1"/>
  <c r="Y153" i="1"/>
  <c r="X153" i="1" s="1"/>
  <c r="I153" i="1"/>
  <c r="J153" i="1"/>
  <c r="M138" i="1"/>
  <c r="N138" i="1" s="1"/>
  <c r="Y133" i="1"/>
  <c r="X133" i="1" s="1"/>
  <c r="I125" i="1"/>
  <c r="J125" i="1" s="1"/>
  <c r="M66" i="1"/>
  <c r="N66" i="1" s="1"/>
  <c r="Y90" i="1"/>
  <c r="X90" i="1" s="1"/>
  <c r="M60" i="1"/>
  <c r="N60" i="1" s="1"/>
  <c r="Z27" i="1"/>
  <c r="AA27" i="1"/>
  <c r="U27" i="1"/>
  <c r="R27" i="1"/>
  <c r="G27" i="1"/>
  <c r="E27" i="1"/>
  <c r="F27" i="1"/>
  <c r="D27" i="1"/>
  <c r="S27" i="1"/>
  <c r="W27" i="1"/>
  <c r="T27" i="1"/>
  <c r="Q27" i="1"/>
  <c r="V27" i="1"/>
  <c r="M27" i="1"/>
  <c r="N27" i="1" s="1"/>
  <c r="I27" i="1"/>
  <c r="J27" i="1" s="1"/>
  <c r="AA35" i="1"/>
  <c r="T35" i="1"/>
  <c r="V35" i="1"/>
  <c r="G35" i="1"/>
  <c r="D35" i="1"/>
  <c r="U35" i="1"/>
  <c r="E35" i="1"/>
  <c r="F35" i="1"/>
  <c r="W35" i="1"/>
  <c r="Z35" i="1"/>
  <c r="Q35" i="1"/>
  <c r="S35" i="1"/>
  <c r="R35" i="1"/>
  <c r="F43" i="1"/>
  <c r="Q43" i="1"/>
  <c r="E43" i="1"/>
  <c r="G43" i="1"/>
  <c r="U43" i="1"/>
  <c r="V43" i="1"/>
  <c r="Z43" i="1"/>
  <c r="W43" i="1"/>
  <c r="AA43" i="1"/>
  <c r="D43" i="1"/>
  <c r="S43" i="1"/>
  <c r="R43" i="1"/>
  <c r="T43" i="1"/>
  <c r="W91" i="1"/>
  <c r="AA91" i="1"/>
  <c r="S91" i="1"/>
  <c r="G91" i="1"/>
  <c r="E91" i="1"/>
  <c r="F91" i="1"/>
  <c r="T91" i="1"/>
  <c r="U91" i="1"/>
  <c r="Q91" i="1"/>
  <c r="D91" i="1"/>
  <c r="R91" i="1"/>
  <c r="V91" i="1"/>
  <c r="Z91" i="1"/>
  <c r="I91" i="1"/>
  <c r="J91" i="1" s="1"/>
  <c r="U99" i="1"/>
  <c r="K99" i="1"/>
  <c r="L99" i="1" s="1"/>
  <c r="F99" i="1"/>
  <c r="E99" i="1"/>
  <c r="S99" i="1"/>
  <c r="G99" i="1"/>
  <c r="AA99" i="1"/>
  <c r="D99" i="1"/>
  <c r="T99" i="1"/>
  <c r="W99" i="1"/>
  <c r="R99" i="1"/>
  <c r="V99" i="1"/>
  <c r="Z99" i="1"/>
  <c r="Q99" i="1"/>
  <c r="E131" i="1"/>
  <c r="G131" i="1"/>
  <c r="D131" i="1"/>
  <c r="F131" i="1"/>
  <c r="S131" i="1"/>
  <c r="Z131" i="1"/>
  <c r="AA131" i="1"/>
  <c r="Q131" i="1"/>
  <c r="T131" i="1"/>
  <c r="W131" i="1"/>
  <c r="V131" i="1"/>
  <c r="U131" i="1"/>
  <c r="R131" i="1"/>
  <c r="F155" i="1"/>
  <c r="Y155" i="1"/>
  <c r="X155" i="1" s="1"/>
  <c r="M155" i="1"/>
  <c r="N155" i="1" s="1"/>
  <c r="D155" i="1"/>
  <c r="E155" i="1"/>
  <c r="G155" i="1"/>
  <c r="Z155" i="1"/>
  <c r="S155" i="1"/>
  <c r="AA155" i="1"/>
  <c r="U155" i="1"/>
  <c r="Q155" i="1"/>
  <c r="V155" i="1"/>
  <c r="T155" i="1"/>
  <c r="W155" i="1"/>
  <c r="R155" i="1"/>
  <c r="W65" i="1"/>
  <c r="S65" i="1"/>
  <c r="R65" i="1"/>
  <c r="E65" i="1"/>
  <c r="D65" i="1"/>
  <c r="AA65" i="1"/>
  <c r="V65" i="1"/>
  <c r="U65" i="1"/>
  <c r="F65" i="1"/>
  <c r="T65" i="1"/>
  <c r="G65" i="1"/>
  <c r="Q65" i="1"/>
  <c r="Z65" i="1"/>
  <c r="G117" i="1"/>
  <c r="Y117" i="1"/>
  <c r="X117" i="1" s="1"/>
  <c r="I117" i="1"/>
  <c r="J117" i="1" s="1"/>
  <c r="R117" i="1"/>
  <c r="AA117" i="1"/>
  <c r="V117" i="1"/>
  <c r="Z117" i="1"/>
  <c r="Q117" i="1"/>
  <c r="E117" i="1"/>
  <c r="W117" i="1"/>
  <c r="F117" i="1"/>
  <c r="D117" i="1"/>
  <c r="U117" i="1"/>
  <c r="T117" i="1"/>
  <c r="S117" i="1"/>
  <c r="Z26" i="1"/>
  <c r="S26" i="1"/>
  <c r="Q26" i="1"/>
  <c r="W26" i="1"/>
  <c r="E26" i="1"/>
  <c r="G26" i="1"/>
  <c r="V26" i="1"/>
  <c r="U26" i="1"/>
  <c r="D26" i="1"/>
  <c r="F26" i="1"/>
  <c r="AA26" i="1"/>
  <c r="T26" i="1"/>
  <c r="R26" i="1"/>
  <c r="Q148" i="1"/>
  <c r="AA148" i="1"/>
  <c r="K148" i="1"/>
  <c r="L148" i="1" s="1"/>
  <c r="G148" i="1"/>
  <c r="D148" i="1"/>
  <c r="E148" i="1"/>
  <c r="T148" i="1"/>
  <c r="Z148" i="1"/>
  <c r="V148" i="1"/>
  <c r="U148" i="1"/>
  <c r="S148" i="1"/>
  <c r="R148" i="1"/>
  <c r="F148" i="1"/>
  <c r="W148" i="1"/>
  <c r="Z85" i="1"/>
  <c r="D85" i="1"/>
  <c r="E85" i="1"/>
  <c r="R85" i="1"/>
  <c r="U85" i="1"/>
  <c r="AA85" i="1"/>
  <c r="W85" i="1"/>
  <c r="G85" i="1"/>
  <c r="S85" i="1"/>
  <c r="T85" i="1"/>
  <c r="V85" i="1"/>
  <c r="F85" i="1"/>
  <c r="Q85" i="1"/>
  <c r="M167" i="1"/>
  <c r="N167" i="1" s="1"/>
  <c r="K92" i="1"/>
  <c r="L92" i="1" s="1"/>
  <c r="Y70" i="1"/>
  <c r="X70" i="1" s="1"/>
  <c r="I100" i="1"/>
  <c r="J100" i="1"/>
  <c r="Y6" i="1"/>
  <c r="X6" i="1" s="1"/>
  <c r="M78" i="1"/>
  <c r="N78" i="1" s="1"/>
  <c r="M160" i="1"/>
  <c r="N160" i="1" s="1"/>
  <c r="I96" i="1"/>
  <c r="J96" i="1" s="1"/>
  <c r="K20" i="1"/>
  <c r="L20" i="1" s="1"/>
  <c r="K19" i="1"/>
  <c r="L19" i="1" s="1"/>
  <c r="Y140" i="1"/>
  <c r="X140" i="1" s="1"/>
  <c r="I61" i="1"/>
  <c r="J61" i="1" s="1"/>
  <c r="K28" i="1"/>
  <c r="L28" i="1" s="1"/>
  <c r="Y119" i="1"/>
  <c r="X119" i="1" s="1"/>
  <c r="I119" i="1"/>
  <c r="J119" i="1" s="1"/>
  <c r="K72" i="1"/>
  <c r="L72" i="1" s="1"/>
  <c r="Y82" i="1"/>
  <c r="X82" i="1" s="1"/>
  <c r="K44" i="1"/>
  <c r="L44" i="1" s="1"/>
  <c r="K108" i="1"/>
  <c r="L108" i="1" s="1"/>
  <c r="M172" i="1"/>
  <c r="N172" i="1"/>
  <c r="M56" i="1"/>
  <c r="N56" i="1" s="1"/>
  <c r="Y161" i="1"/>
  <c r="X161" i="1" s="1"/>
  <c r="I90" i="1"/>
  <c r="J90" i="1" s="1"/>
  <c r="K60" i="1"/>
  <c r="L60" i="1" s="1"/>
  <c r="M35" i="1"/>
  <c r="N35" i="1" s="1"/>
  <c r="M43" i="1"/>
  <c r="N43" i="1" s="1"/>
  <c r="Y131" i="1"/>
  <c r="X131" i="1"/>
  <c r="I65" i="1"/>
  <c r="J65" i="1" s="1"/>
  <c r="I26" i="1"/>
  <c r="J26" i="1" s="1"/>
  <c r="Y114" i="1"/>
  <c r="X114" i="1" s="1"/>
  <c r="I48" i="1"/>
  <c r="J48" i="1" s="1"/>
  <c r="I135" i="1"/>
  <c r="J135" i="1" s="1"/>
  <c r="Y156" i="1"/>
  <c r="X156" i="1" s="1"/>
  <c r="M15" i="1"/>
  <c r="N15" i="1" s="1"/>
  <c r="M31" i="1"/>
  <c r="N31" i="1" s="1"/>
  <c r="Y87" i="1"/>
  <c r="X87" i="1" s="1"/>
  <c r="M95" i="1"/>
  <c r="N95" i="1" s="1"/>
  <c r="K123" i="1"/>
  <c r="L123" i="1" s="1"/>
  <c r="K106" i="1"/>
  <c r="L106" i="1" s="1"/>
  <c r="M141" i="1"/>
  <c r="N141" i="1" s="1"/>
  <c r="M153" i="1"/>
  <c r="N153" i="1" s="1"/>
  <c r="Y72" i="1"/>
  <c r="X72" i="1" s="1"/>
  <c r="Y138" i="1"/>
  <c r="X138" i="1" s="1"/>
  <c r="M115" i="1"/>
  <c r="N115" i="1" s="1"/>
  <c r="I172" i="1"/>
  <c r="J172" i="1" s="1"/>
  <c r="I60" i="1"/>
  <c r="J60" i="1" s="1"/>
  <c r="Z149" i="1"/>
  <c r="U149" i="1"/>
  <c r="E149" i="1"/>
  <c r="G149" i="1"/>
  <c r="V149" i="1"/>
  <c r="AA149" i="1"/>
  <c r="S149" i="1"/>
  <c r="R149" i="1"/>
  <c r="W149" i="1"/>
  <c r="T149" i="1"/>
  <c r="Q149" i="1"/>
  <c r="F149" i="1"/>
  <c r="D149" i="1"/>
  <c r="W29" i="1"/>
  <c r="Y29" i="1"/>
  <c r="X29" i="1" s="1"/>
  <c r="V29" i="1"/>
  <c r="F29" i="1"/>
  <c r="R29" i="1"/>
  <c r="G29" i="1"/>
  <c r="S29" i="1"/>
  <c r="Z29" i="1"/>
  <c r="Q29" i="1"/>
  <c r="T29" i="1"/>
  <c r="D29" i="1"/>
  <c r="U29" i="1"/>
  <c r="E29" i="1"/>
  <c r="AA29" i="1"/>
  <c r="F143" i="1"/>
  <c r="W143" i="1"/>
  <c r="Z143" i="1"/>
  <c r="T143" i="1"/>
  <c r="E143" i="1"/>
  <c r="V143" i="1"/>
  <c r="D143" i="1"/>
  <c r="R143" i="1"/>
  <c r="G143" i="1"/>
  <c r="S143" i="1"/>
  <c r="Q143" i="1"/>
  <c r="AA143" i="1"/>
  <c r="U143" i="1"/>
  <c r="D169" i="1"/>
  <c r="V169" i="1"/>
  <c r="Y169" i="1"/>
  <c r="X169" i="1" s="1"/>
  <c r="W169" i="1"/>
  <c r="T169" i="1"/>
  <c r="AA169" i="1"/>
  <c r="U169" i="1"/>
  <c r="F169" i="1"/>
  <c r="Q169" i="1"/>
  <c r="S169" i="1"/>
  <c r="E169" i="1"/>
  <c r="G169" i="1"/>
  <c r="R169" i="1"/>
  <c r="Z169" i="1"/>
  <c r="E162" i="1"/>
  <c r="W162" i="1"/>
  <c r="U162" i="1"/>
  <c r="F162" i="1"/>
  <c r="R162" i="1"/>
  <c r="G162" i="1"/>
  <c r="Z162" i="1"/>
  <c r="V162" i="1"/>
  <c r="AA162" i="1"/>
  <c r="T162" i="1"/>
  <c r="D162" i="1"/>
  <c r="Q162" i="1"/>
  <c r="S162" i="1"/>
  <c r="F52" i="1"/>
  <c r="G52" i="1"/>
  <c r="E52" i="1"/>
  <c r="Q52" i="1"/>
  <c r="Z52" i="1"/>
  <c r="D52" i="1"/>
  <c r="AA52" i="1"/>
  <c r="W52" i="1"/>
  <c r="U52" i="1"/>
  <c r="S52" i="1"/>
  <c r="V52" i="1"/>
  <c r="T52" i="1"/>
  <c r="R52" i="1"/>
  <c r="AA41" i="1"/>
  <c r="R41" i="1"/>
  <c r="Z41" i="1"/>
  <c r="W41" i="1"/>
  <c r="E41" i="1"/>
  <c r="Q41" i="1"/>
  <c r="V41" i="1"/>
  <c r="D41" i="1"/>
  <c r="S41" i="1"/>
  <c r="T41" i="1"/>
  <c r="F41" i="1"/>
  <c r="G41" i="1"/>
  <c r="U41" i="1"/>
  <c r="I41" i="1"/>
  <c r="J41" i="1" s="1"/>
  <c r="W21" i="1"/>
  <c r="M21" i="1"/>
  <c r="N21" i="1" s="1"/>
  <c r="V21" i="1"/>
  <c r="G21" i="1"/>
  <c r="AA21" i="1"/>
  <c r="D21" i="1"/>
  <c r="R21" i="1"/>
  <c r="S21" i="1"/>
  <c r="T21" i="1"/>
  <c r="E21" i="1"/>
  <c r="Z21" i="1"/>
  <c r="F21" i="1"/>
  <c r="U21" i="1"/>
  <c r="Q21" i="1"/>
  <c r="AA97" i="1"/>
  <c r="U97" i="1"/>
  <c r="S97" i="1"/>
  <c r="Q97" i="1"/>
  <c r="E97" i="1"/>
  <c r="T97" i="1"/>
  <c r="D97" i="1"/>
  <c r="G97" i="1"/>
  <c r="F97" i="1"/>
  <c r="W97" i="1"/>
  <c r="V97" i="1"/>
  <c r="R97" i="1"/>
  <c r="Z97" i="1"/>
  <c r="AA163" i="1"/>
  <c r="W163" i="1"/>
  <c r="T163" i="1"/>
  <c r="E163" i="1"/>
  <c r="S163" i="1"/>
  <c r="U163" i="1"/>
  <c r="Q163" i="1"/>
  <c r="G163" i="1"/>
  <c r="F163" i="1"/>
  <c r="V163" i="1"/>
  <c r="Z163" i="1"/>
  <c r="R163" i="1"/>
  <c r="D163" i="1"/>
  <c r="T105" i="1"/>
  <c r="D105" i="1"/>
  <c r="Z105" i="1"/>
  <c r="G105" i="1"/>
  <c r="V105" i="1"/>
  <c r="Q105" i="1"/>
  <c r="AA105" i="1"/>
  <c r="F105" i="1"/>
  <c r="W105" i="1"/>
  <c r="R105" i="1"/>
  <c r="E105" i="1"/>
  <c r="U105" i="1"/>
  <c r="S105" i="1"/>
  <c r="E112" i="1"/>
  <c r="S112" i="1"/>
  <c r="Z112" i="1"/>
  <c r="W112" i="1"/>
  <c r="G112" i="1"/>
  <c r="T112" i="1"/>
  <c r="D112" i="1"/>
  <c r="F112" i="1"/>
  <c r="V112" i="1"/>
  <c r="U112" i="1"/>
  <c r="AA112" i="1"/>
  <c r="R112" i="1"/>
  <c r="Q112" i="1"/>
  <c r="K112" i="1"/>
  <c r="L112" i="1" s="1"/>
  <c r="AA157" i="1"/>
  <c r="G157" i="1"/>
  <c r="T157" i="1"/>
  <c r="W157" i="1"/>
  <c r="U157" i="1"/>
  <c r="F157" i="1"/>
  <c r="S157" i="1"/>
  <c r="Z157" i="1"/>
  <c r="V157" i="1"/>
  <c r="Q157" i="1"/>
  <c r="D157" i="1"/>
  <c r="E157" i="1"/>
  <c r="R157" i="1"/>
  <c r="D154" i="1"/>
  <c r="Z154" i="1"/>
  <c r="K154" i="1"/>
  <c r="L154" i="1" s="1"/>
  <c r="S154" i="1"/>
  <c r="AA154" i="1"/>
  <c r="W154" i="1"/>
  <c r="R154" i="1"/>
  <c r="G154" i="1"/>
  <c r="E154" i="1"/>
  <c r="U154" i="1"/>
  <c r="V154" i="1"/>
  <c r="T154" i="1"/>
  <c r="F154" i="1"/>
  <c r="Q154" i="1"/>
  <c r="AA129" i="1"/>
  <c r="G129" i="1"/>
  <c r="R129" i="1"/>
  <c r="S129" i="1"/>
  <c r="T129" i="1"/>
  <c r="U129" i="1"/>
  <c r="E129" i="1"/>
  <c r="F129" i="1"/>
  <c r="V129" i="1"/>
  <c r="W129" i="1"/>
  <c r="D129" i="1"/>
  <c r="Z129" i="1"/>
  <c r="Q129" i="1"/>
  <c r="T9" i="1"/>
  <c r="I9" i="1"/>
  <c r="J9" i="1" s="1"/>
  <c r="U9" i="1"/>
  <c r="R9" i="1"/>
  <c r="D9" i="1"/>
  <c r="E9" i="1"/>
  <c r="F9" i="1"/>
  <c r="Z9" i="1"/>
  <c r="G9" i="1"/>
  <c r="Q9" i="1"/>
  <c r="W9" i="1"/>
  <c r="S9" i="1"/>
  <c r="AA9" i="1"/>
  <c r="V9" i="1"/>
  <c r="W152" i="1"/>
  <c r="S152" i="1"/>
  <c r="Y152" i="1"/>
  <c r="X152" i="1" s="1"/>
  <c r="G152" i="1"/>
  <c r="R152" i="1"/>
  <c r="AA152" i="1"/>
  <c r="T152" i="1"/>
  <c r="E152" i="1"/>
  <c r="D152" i="1"/>
  <c r="Z152" i="1"/>
  <c r="V152" i="1"/>
  <c r="F152" i="1"/>
  <c r="U152" i="1"/>
  <c r="Q152" i="1"/>
  <c r="G88" i="1"/>
  <c r="R88" i="1"/>
  <c r="Y88" i="1"/>
  <c r="X88" i="1" s="1"/>
  <c r="D88" i="1"/>
  <c r="F88" i="1"/>
  <c r="U88" i="1"/>
  <c r="T88" i="1"/>
  <c r="Z88" i="1"/>
  <c r="AA88" i="1"/>
  <c r="E88" i="1"/>
  <c r="V88" i="1"/>
  <c r="S88" i="1"/>
  <c r="W88" i="1"/>
  <c r="Q88" i="1"/>
  <c r="G137" i="1"/>
  <c r="I137" i="1"/>
  <c r="J137" i="1" s="1"/>
  <c r="R137" i="1"/>
  <c r="E137" i="1"/>
  <c r="W137" i="1"/>
  <c r="Z137" i="1"/>
  <c r="V137" i="1"/>
  <c r="Q137" i="1"/>
  <c r="U137" i="1"/>
  <c r="AA137" i="1"/>
  <c r="D137" i="1"/>
  <c r="S137" i="1"/>
  <c r="T137" i="1"/>
  <c r="F137" i="1"/>
  <c r="R93" i="1"/>
  <c r="Y93" i="1"/>
  <c r="X93" i="1" s="1"/>
  <c r="K93" i="1"/>
  <c r="L93" i="1" s="1"/>
  <c r="S93" i="1"/>
  <c r="Z93" i="1"/>
  <c r="D93" i="1"/>
  <c r="U93" i="1"/>
  <c r="E93" i="1"/>
  <c r="V93" i="1"/>
  <c r="Q93" i="1"/>
  <c r="T93" i="1"/>
  <c r="AA93" i="1"/>
  <c r="F93" i="1"/>
  <c r="W93" i="1"/>
  <c r="G93" i="1"/>
  <c r="Q84" i="1"/>
  <c r="T84" i="1"/>
  <c r="V84" i="1"/>
  <c r="G84" i="1"/>
  <c r="R84" i="1"/>
  <c r="D84" i="1"/>
  <c r="U84" i="1"/>
  <c r="E84" i="1"/>
  <c r="S84" i="1"/>
  <c r="AA84" i="1"/>
  <c r="F84" i="1"/>
  <c r="W84" i="1"/>
  <c r="Z84" i="1"/>
  <c r="I46" i="1"/>
  <c r="J46" i="1" s="1"/>
  <c r="I142" i="1"/>
  <c r="J142" i="1" s="1"/>
  <c r="M96" i="1"/>
  <c r="N96" i="1" s="1"/>
  <c r="K48" i="1"/>
  <c r="L48" i="1"/>
  <c r="M135" i="1"/>
  <c r="N135" i="1" s="1"/>
  <c r="Y144" i="1"/>
  <c r="X144" i="1" s="1"/>
  <c r="M33" i="1"/>
  <c r="N33" i="1"/>
  <c r="K111" i="1"/>
  <c r="L111" i="1" s="1"/>
  <c r="K81" i="1"/>
  <c r="L81" i="1" s="1"/>
  <c r="M128" i="1"/>
  <c r="N128" i="1" s="1"/>
  <c r="M13" i="1"/>
  <c r="N13" i="1" s="1"/>
  <c r="K77" i="1"/>
  <c r="L77" i="1" s="1"/>
  <c r="Y141" i="1"/>
  <c r="X141" i="1" s="1"/>
  <c r="I116" i="1"/>
  <c r="J116" i="1"/>
  <c r="M44" i="1"/>
  <c r="N44" i="1" s="1"/>
  <c r="M125" i="1"/>
  <c r="N125" i="1" s="1"/>
  <c r="Y56" i="1"/>
  <c r="X56" i="1" s="1"/>
  <c r="K161" i="1"/>
  <c r="L161" i="1" s="1"/>
  <c r="M131" i="1"/>
  <c r="N131" i="1" s="1"/>
  <c r="Y26" i="1"/>
  <c r="X26" i="1" s="1"/>
  <c r="I143" i="1"/>
  <c r="J143" i="1" s="1"/>
  <c r="K162" i="1"/>
  <c r="L162" i="1" s="1"/>
  <c r="M52" i="1"/>
  <c r="N52" i="1"/>
  <c r="Y97" i="1"/>
  <c r="X97" i="1" s="1"/>
  <c r="I97" i="1"/>
  <c r="J97" i="1" s="1"/>
  <c r="M105" i="1"/>
  <c r="N105" i="1" s="1"/>
  <c r="I157" i="1"/>
  <c r="J157" i="1"/>
  <c r="Y129" i="1"/>
  <c r="X129" i="1" s="1"/>
  <c r="I129" i="1"/>
  <c r="J129" i="1" s="1"/>
  <c r="Y74" i="1"/>
  <c r="X74" i="1" s="1"/>
  <c r="M12" i="1"/>
  <c r="N12" i="1" s="1"/>
  <c r="I156" i="1"/>
  <c r="J156" i="1"/>
  <c r="M64" i="1"/>
  <c r="N64" i="1" s="1"/>
  <c r="I77" i="1"/>
  <c r="J77" i="1" s="1"/>
  <c r="I141" i="1"/>
  <c r="J141" i="1" s="1"/>
  <c r="K25" i="1"/>
  <c r="L25" i="1" s="1"/>
  <c r="Y116" i="1"/>
  <c r="X116" i="1" s="1"/>
  <c r="I138" i="1"/>
  <c r="J138" i="1" s="1"/>
  <c r="K115" i="1"/>
  <c r="L115" i="1" s="1"/>
  <c r="Y108" i="1"/>
  <c r="X108" i="1" s="1"/>
  <c r="K90" i="1"/>
  <c r="L90" i="1"/>
  <c r="Y35" i="1"/>
  <c r="X35" i="1" s="1"/>
  <c r="Y91" i="1"/>
  <c r="X91" i="1" s="1"/>
  <c r="Y99" i="1"/>
  <c r="X99" i="1" s="1"/>
  <c r="M26" i="1"/>
  <c r="N26" i="1" s="1"/>
  <c r="I85" i="1"/>
  <c r="J85" i="1" s="1"/>
  <c r="M29" i="1"/>
  <c r="N29" i="1" s="1"/>
  <c r="M169" i="1"/>
  <c r="N169" i="1" s="1"/>
  <c r="I21" i="1"/>
  <c r="J21" i="1" s="1"/>
  <c r="I163" i="1"/>
  <c r="J163" i="1" s="1"/>
  <c r="Y112" i="1"/>
  <c r="X112" i="1" s="1"/>
  <c r="I112" i="1"/>
  <c r="J112" i="1" s="1"/>
  <c r="M9" i="1"/>
  <c r="N9" i="1"/>
  <c r="K152" i="1"/>
  <c r="L152" i="1" s="1"/>
  <c r="I88" i="1"/>
  <c r="J88" i="1" s="1"/>
  <c r="M137" i="1"/>
  <c r="N137" i="1" s="1"/>
  <c r="K137" i="1"/>
  <c r="L137" i="1" s="1"/>
  <c r="M84" i="1"/>
  <c r="N84" i="1" s="1"/>
  <c r="K84" i="1"/>
  <c r="L84" i="1" s="1"/>
  <c r="Y22" i="1"/>
  <c r="X22" i="1" s="1"/>
  <c r="K159" i="1"/>
  <c r="L159" i="1"/>
  <c r="K89" i="1"/>
  <c r="L89" i="1" s="1"/>
  <c r="Y28" i="1"/>
  <c r="X28" i="1" s="1"/>
  <c r="Y111" i="1"/>
  <c r="X111" i="1" s="1"/>
  <c r="M116" i="1"/>
  <c r="N116" i="1" s="1"/>
  <c r="K82" i="1"/>
  <c r="L82" i="1"/>
  <c r="I108" i="1"/>
  <c r="J108" i="1" s="1"/>
  <c r="K172" i="1"/>
  <c r="L172" i="1" s="1"/>
  <c r="M90" i="1"/>
  <c r="N90" i="1" s="1"/>
  <c r="K27" i="1"/>
  <c r="L27" i="1" s="1"/>
  <c r="I99" i="1"/>
  <c r="J99" i="1" s="1"/>
  <c r="M117" i="1"/>
  <c r="N117" i="1" s="1"/>
  <c r="M149" i="1"/>
  <c r="N149" i="1" s="1"/>
  <c r="Y105" i="1"/>
  <c r="X105" i="1" s="1"/>
  <c r="M112" i="1"/>
  <c r="N112" i="1"/>
  <c r="Y154" i="1"/>
  <c r="X154" i="1" s="1"/>
  <c r="M88" i="1"/>
  <c r="N88" i="1" s="1"/>
  <c r="P96" i="1"/>
  <c r="K132" i="1"/>
  <c r="L132" i="1" s="1"/>
  <c r="Y126" i="1"/>
  <c r="X126" i="1" s="1"/>
  <c r="I159" i="1"/>
  <c r="J159" i="1" s="1"/>
  <c r="K69" i="1"/>
  <c r="L69" i="1" s="1"/>
  <c r="M24" i="1"/>
  <c r="N24" i="1" s="1"/>
  <c r="Y23" i="1"/>
  <c r="X23" i="1" s="1"/>
  <c r="Y39" i="1"/>
  <c r="X39" i="1" s="1"/>
  <c r="M3" i="1"/>
  <c r="N3" i="1" s="1"/>
  <c r="I64" i="1"/>
  <c r="J64" i="1" s="1"/>
  <c r="Y44" i="1"/>
  <c r="X44" i="1" s="1"/>
  <c r="I131" i="1"/>
  <c r="J131" i="1" s="1"/>
  <c r="Y148" i="1"/>
  <c r="X148" i="1" s="1"/>
  <c r="Y143" i="1"/>
  <c r="X143" i="1" s="1"/>
  <c r="K169" i="1"/>
  <c r="L169" i="1" s="1"/>
  <c r="Y21" i="1"/>
  <c r="K97" i="1"/>
  <c r="L97" i="1" s="1"/>
  <c r="K129" i="1"/>
  <c r="L129" i="1" s="1"/>
  <c r="M93" i="1"/>
  <c r="N93" i="1" s="1"/>
  <c r="P116" i="1"/>
  <c r="Y46" i="1"/>
  <c r="X46" i="1" s="1"/>
  <c r="I160" i="1"/>
  <c r="J160" i="1" s="1"/>
  <c r="I12" i="1"/>
  <c r="J12" i="1" s="1"/>
  <c r="K24" i="1"/>
  <c r="L24" i="1" s="1"/>
  <c r="K145" i="1"/>
  <c r="L145" i="1" s="1"/>
  <c r="Y128" i="1"/>
  <c r="X128" i="1"/>
  <c r="K13" i="1"/>
  <c r="L13" i="1" s="1"/>
  <c r="M72" i="1"/>
  <c r="N72" i="1" s="1"/>
  <c r="Y115" i="1"/>
  <c r="X115" i="1" s="1"/>
  <c r="Y43" i="1"/>
  <c r="X43" i="1" s="1"/>
  <c r="K43" i="1"/>
  <c r="L43" i="1" s="1"/>
  <c r="K155" i="1"/>
  <c r="L155" i="1" s="1"/>
  <c r="I148" i="1"/>
  <c r="J148" i="1" s="1"/>
  <c r="I149" i="1"/>
  <c r="J149" i="1" s="1"/>
  <c r="I52" i="1"/>
  <c r="J52" i="1"/>
  <c r="K88" i="1"/>
  <c r="L88" i="1" s="1"/>
  <c r="Y137" i="1"/>
  <c r="X137" i="1" s="1"/>
  <c r="P152" i="1"/>
  <c r="AB152" i="1"/>
  <c r="AC152" i="1" s="1"/>
  <c r="AD152" i="1" s="1"/>
  <c r="AE152" i="1" s="1"/>
  <c r="P127" i="1"/>
  <c r="C104" i="1"/>
  <c r="AB104" i="1"/>
  <c r="AC104" i="1" s="1"/>
  <c r="AD104" i="1" s="1"/>
  <c r="AE104" i="1" s="1"/>
  <c r="P150" i="1"/>
  <c r="P141" i="1"/>
  <c r="K12" i="1"/>
  <c r="L12" i="1" s="1"/>
  <c r="M71" i="1"/>
  <c r="N71" i="1" s="1"/>
  <c r="K31" i="1"/>
  <c r="L31" i="1" s="1"/>
  <c r="K141" i="1"/>
  <c r="L141" i="1" s="1"/>
  <c r="Y125" i="1"/>
  <c r="X125" i="1" s="1"/>
  <c r="I155" i="1"/>
  <c r="J155" i="1" s="1"/>
  <c r="K65" i="1"/>
  <c r="L65" i="1" s="1"/>
  <c r="K117" i="1"/>
  <c r="L117" i="1" s="1"/>
  <c r="K41" i="1"/>
  <c r="L41" i="1" s="1"/>
  <c r="M97" i="1"/>
  <c r="N97" i="1" s="1"/>
  <c r="I105" i="1"/>
  <c r="J105" i="1" s="1"/>
  <c r="M154" i="1"/>
  <c r="N154" i="1"/>
  <c r="Y9" i="1"/>
  <c r="X9" i="1" s="1"/>
  <c r="C116" i="1"/>
  <c r="C124" i="1"/>
  <c r="P124" i="1"/>
  <c r="AB124" i="1"/>
  <c r="AC124" i="1" s="1"/>
  <c r="AD124" i="1" s="1"/>
  <c r="AE124" i="1" s="1"/>
  <c r="I113" i="1"/>
  <c r="J113" i="1" s="1"/>
  <c r="K100" i="1"/>
  <c r="L100" i="1"/>
  <c r="Y134" i="1"/>
  <c r="X134" i="1" s="1"/>
  <c r="K96" i="1"/>
  <c r="L96" i="1"/>
  <c r="I31" i="1"/>
  <c r="J31" i="1" s="1"/>
  <c r="Y64" i="1"/>
  <c r="X64" i="1" s="1"/>
  <c r="I66" i="1"/>
  <c r="J66" i="1" s="1"/>
  <c r="I35" i="1"/>
  <c r="J35" i="1" s="1"/>
  <c r="I169" i="1"/>
  <c r="J169" i="1" s="1"/>
  <c r="K21" i="1"/>
  <c r="L21" i="1" s="1"/>
  <c r="K163" i="1"/>
  <c r="L163" i="1" s="1"/>
  <c r="K105" i="1"/>
  <c r="L105" i="1" s="1"/>
  <c r="K157" i="1"/>
  <c r="L157" i="1" s="1"/>
  <c r="M129" i="1"/>
  <c r="N129" i="1" s="1"/>
  <c r="I152" i="1"/>
  <c r="J152" i="1" s="1"/>
  <c r="P126" i="1"/>
  <c r="P118" i="1"/>
  <c r="AB118" i="1"/>
  <c r="AC118" i="1" s="1"/>
  <c r="AD118" i="1" s="1"/>
  <c r="AE118" i="1" s="1"/>
  <c r="P154" i="1"/>
  <c r="AB147" i="1"/>
  <c r="AC147" i="1" s="1"/>
  <c r="AD147" i="1" s="1"/>
  <c r="AE147" i="1" s="1"/>
  <c r="P142" i="1"/>
  <c r="P3" i="1"/>
  <c r="C127" i="1"/>
  <c r="Y127" i="1"/>
  <c r="X127" i="1" s="1"/>
  <c r="I76" i="1"/>
  <c r="J76" i="1" s="1"/>
  <c r="Y15" i="1"/>
  <c r="X15" i="1" s="1"/>
  <c r="Y81" i="1"/>
  <c r="X81" i="1" s="1"/>
  <c r="Y27" i="1"/>
  <c r="X27" i="1"/>
  <c r="M148" i="1"/>
  <c r="N148" i="1" s="1"/>
  <c r="M41" i="1"/>
  <c r="N41" i="1" s="1"/>
  <c r="I93" i="1"/>
  <c r="J93" i="1" s="1"/>
  <c r="Y84" i="1"/>
  <c r="X84" i="1" s="1"/>
  <c r="AB168" i="1"/>
  <c r="AC168" i="1" s="1"/>
  <c r="AD168" i="1" s="1"/>
  <c r="AE168" i="1" s="1"/>
  <c r="C151" i="1"/>
  <c r="AB164" i="1"/>
  <c r="AC164" i="1" s="1"/>
  <c r="AD164" i="1" s="1"/>
  <c r="AE164" i="1" s="1"/>
  <c r="C137" i="1"/>
  <c r="P132" i="1"/>
  <c r="C165" i="1"/>
  <c r="AB159" i="1"/>
  <c r="AC159" i="1" s="1"/>
  <c r="AD159" i="1" s="1"/>
  <c r="AE159" i="1" s="1"/>
  <c r="C142" i="1"/>
  <c r="P161" i="1"/>
  <c r="C135" i="1"/>
  <c r="AB135" i="1"/>
  <c r="AC135" i="1" s="1"/>
  <c r="AD135" i="1" s="1"/>
  <c r="AE135" i="1" s="1"/>
  <c r="C130" i="1"/>
  <c r="AB169" i="1"/>
  <c r="AC169" i="1" s="1"/>
  <c r="AD169" i="1" s="1"/>
  <c r="AE169" i="1" s="1"/>
  <c r="P172" i="1"/>
  <c r="AB106" i="1"/>
  <c r="AC106" i="1" s="1"/>
  <c r="AD106" i="1" s="1"/>
  <c r="AE106" i="1" s="1"/>
  <c r="P139" i="1"/>
  <c r="P70" i="1"/>
  <c r="I30" i="1"/>
  <c r="J30" i="1" s="1"/>
  <c r="I136" i="1"/>
  <c r="J136" i="1" s="1"/>
  <c r="Y77" i="1"/>
  <c r="X77" i="1" s="1"/>
  <c r="Y172" i="1"/>
  <c r="X172" i="1" s="1"/>
  <c r="I56" i="1"/>
  <c r="J56" i="1" s="1"/>
  <c r="K131" i="1"/>
  <c r="L131" i="1" s="1"/>
  <c r="K26" i="1"/>
  <c r="L26" i="1" s="1"/>
  <c r="K85" i="1"/>
  <c r="L85" i="1" s="1"/>
  <c r="K52" i="1"/>
  <c r="L52" i="1" s="1"/>
  <c r="M163" i="1"/>
  <c r="N163" i="1" s="1"/>
  <c r="C126" i="1"/>
  <c r="AB143" i="1"/>
  <c r="AC143" i="1" s="1"/>
  <c r="AD143" i="1" s="1"/>
  <c r="AE143" i="1" s="1"/>
  <c r="P148" i="1"/>
  <c r="C167" i="1"/>
  <c r="P101" i="1"/>
  <c r="AB108" i="1"/>
  <c r="AC108" i="1" s="1"/>
  <c r="AD108" i="1" s="1"/>
  <c r="AE108" i="1" s="1"/>
  <c r="C105" i="1"/>
  <c r="P105" i="1"/>
  <c r="C150" i="1"/>
  <c r="C120" i="1"/>
  <c r="P120" i="1"/>
  <c r="AB120" i="1"/>
  <c r="AC120" i="1" s="1"/>
  <c r="AD120" i="1" s="1"/>
  <c r="AE120" i="1" s="1"/>
  <c r="C169" i="1"/>
  <c r="C94" i="1"/>
  <c r="C139" i="1"/>
  <c r="P47" i="1"/>
  <c r="Y7" i="1"/>
  <c r="X7" i="1" s="1"/>
  <c r="C159" i="1"/>
  <c r="M159" i="1"/>
  <c r="N159" i="1" s="1"/>
  <c r="I81" i="1"/>
  <c r="J81" i="1" s="1"/>
  <c r="K133" i="1"/>
  <c r="L133" i="1" s="1"/>
  <c r="Y60" i="1"/>
  <c r="X60" i="1" s="1"/>
  <c r="Y65" i="1"/>
  <c r="X65" i="1" s="1"/>
  <c r="K78" i="1"/>
  <c r="L78" i="1" s="1"/>
  <c r="I89" i="1"/>
  <c r="J89" i="1" s="1"/>
  <c r="C106" i="1"/>
  <c r="M106" i="1"/>
  <c r="N106" i="1" s="1"/>
  <c r="Y52" i="1"/>
  <c r="X52" i="1" s="1"/>
  <c r="Y163" i="1"/>
  <c r="X163" i="1"/>
  <c r="P160" i="1"/>
  <c r="C92" i="1"/>
  <c r="C166" i="1"/>
  <c r="AB166" i="1"/>
  <c r="AC166" i="1" s="1"/>
  <c r="AD166" i="1" s="1"/>
  <c r="AE166" i="1" s="1"/>
  <c r="C6" i="1"/>
  <c r="C36" i="1"/>
  <c r="P36" i="1"/>
  <c r="P71" i="1"/>
  <c r="C28" i="1"/>
  <c r="C78" i="1"/>
  <c r="P78" i="1"/>
  <c r="C19" i="1"/>
  <c r="P19" i="1"/>
  <c r="P26" i="1"/>
  <c r="P35" i="1"/>
  <c r="C164" i="1"/>
  <c r="I164" i="1"/>
  <c r="J164" i="1" s="1"/>
  <c r="P140" i="1"/>
  <c r="AB140" i="1"/>
  <c r="AC140" i="1" s="1"/>
  <c r="AD140" i="1" s="1"/>
  <c r="AE140" i="1" s="1"/>
  <c r="C50" i="1"/>
  <c r="I162" i="1"/>
  <c r="J162" i="1" s="1"/>
  <c r="M157" i="1"/>
  <c r="N157" i="1" s="1"/>
  <c r="I84" i="1"/>
  <c r="J84" i="1" s="1"/>
  <c r="C168" i="1"/>
  <c r="P103" i="1"/>
  <c r="AB103" i="1"/>
  <c r="AC103" i="1" s="1"/>
  <c r="AD103" i="1" s="1"/>
  <c r="AE103" i="1" s="1"/>
  <c r="C75" i="1"/>
  <c r="C26" i="1"/>
  <c r="C68" i="1"/>
  <c r="P68" i="1"/>
  <c r="C95" i="1"/>
  <c r="P95" i="1"/>
  <c r="AB95" i="1"/>
  <c r="AC95" i="1" s="1"/>
  <c r="AD95" i="1" s="1"/>
  <c r="AE95" i="1" s="1"/>
  <c r="C171" i="1"/>
  <c r="C32" i="1"/>
  <c r="P32" i="1"/>
  <c r="AB32" i="1"/>
  <c r="I20" i="1"/>
  <c r="J20" i="1" s="1"/>
  <c r="I115" i="1"/>
  <c r="J115" i="1" s="1"/>
  <c r="K56" i="1"/>
  <c r="L56" i="1" s="1"/>
  <c r="K91" i="1"/>
  <c r="L91" i="1" s="1"/>
  <c r="C65" i="1"/>
  <c r="M65" i="1"/>
  <c r="N65" i="1" s="1"/>
  <c r="Y85" i="1"/>
  <c r="X85" i="1"/>
  <c r="I29" i="1"/>
  <c r="J29" i="1" s="1"/>
  <c r="C170" i="1"/>
  <c r="P170" i="1"/>
  <c r="C160" i="1"/>
  <c r="C129" i="1"/>
  <c r="C158" i="1"/>
  <c r="P158" i="1"/>
  <c r="C97" i="1"/>
  <c r="P97" i="1"/>
  <c r="C131" i="1"/>
  <c r="C141" i="1"/>
  <c r="C112" i="1"/>
  <c r="C31" i="1"/>
  <c r="P9" i="1"/>
  <c r="C39" i="1"/>
  <c r="P39" i="1"/>
  <c r="C42" i="1"/>
  <c r="P42" i="1"/>
  <c r="C21" i="1"/>
  <c r="P21" i="1"/>
  <c r="C76" i="1"/>
  <c r="C20" i="1"/>
  <c r="C84" i="1"/>
  <c r="C67" i="1"/>
  <c r="P67" i="1"/>
  <c r="C53" i="1"/>
  <c r="P53" i="1"/>
  <c r="C90" i="1"/>
  <c r="P90" i="1"/>
  <c r="C22" i="1"/>
  <c r="P22" i="1"/>
  <c r="C37" i="1"/>
  <c r="P37" i="1"/>
  <c r="C3" i="1"/>
  <c r="C88" i="1"/>
  <c r="P23" i="1"/>
  <c r="K7" i="1"/>
  <c r="L7" i="1" s="1"/>
  <c r="K143" i="1"/>
  <c r="L143" i="1" s="1"/>
  <c r="C157" i="1"/>
  <c r="Y157" i="1"/>
  <c r="X157" i="1" s="1"/>
  <c r="C4" i="1"/>
  <c r="P4" i="1"/>
  <c r="I71" i="1"/>
  <c r="J71" i="1" s="1"/>
  <c r="C152" i="1"/>
  <c r="M152" i="1"/>
  <c r="N152" i="1" s="1"/>
  <c r="C174" i="1"/>
  <c r="C163" i="1"/>
  <c r="C71" i="1"/>
  <c r="C70" i="1"/>
  <c r="C148" i="1"/>
  <c r="C146" i="1"/>
  <c r="C55" i="1"/>
  <c r="P55" i="1"/>
  <c r="C47" i="1"/>
  <c r="C46" i="1"/>
  <c r="P46" i="1"/>
  <c r="C2" i="1"/>
  <c r="C11" i="1"/>
  <c r="M11" i="1"/>
  <c r="N11" i="1" s="1"/>
  <c r="K79" i="1"/>
  <c r="L79" i="1" s="1"/>
  <c r="M99" i="1"/>
  <c r="N99" i="1" s="1"/>
  <c r="K29" i="1"/>
  <c r="L29" i="1" s="1"/>
  <c r="C154" i="1"/>
  <c r="I154" i="1"/>
  <c r="J154" i="1" s="1"/>
  <c r="C9" i="1"/>
  <c r="K9" i="1"/>
  <c r="L9" i="1" s="1"/>
  <c r="C153" i="1"/>
  <c r="P153" i="1"/>
  <c r="C113" i="1"/>
  <c r="C118" i="1"/>
  <c r="C145" i="1"/>
  <c r="P145" i="1"/>
  <c r="C101" i="1"/>
  <c r="C134" i="1"/>
  <c r="C138" i="1"/>
  <c r="P138" i="1"/>
  <c r="AB138" i="1"/>
  <c r="AC138" i="1" s="1"/>
  <c r="AD138" i="1" s="1"/>
  <c r="AE138" i="1" s="1"/>
  <c r="P136" i="1"/>
  <c r="C172" i="1"/>
  <c r="C45" i="1"/>
  <c r="P45" i="1"/>
  <c r="C69" i="1"/>
  <c r="C63" i="1"/>
  <c r="P73" i="1"/>
  <c r="C5" i="1"/>
  <c r="P5" i="1"/>
  <c r="C54" i="1"/>
  <c r="C23" i="1"/>
  <c r="P77" i="1"/>
  <c r="C66" i="1"/>
  <c r="P66" i="1"/>
  <c r="C33" i="1"/>
  <c r="C96" i="1"/>
  <c r="Y96" i="1"/>
  <c r="X96" i="1" s="1"/>
  <c r="I44" i="1"/>
  <c r="J44" i="1" s="1"/>
  <c r="C161" i="1"/>
  <c r="I161" i="1"/>
  <c r="J161" i="1" s="1"/>
  <c r="M85" i="1"/>
  <c r="N85" i="1" s="1"/>
  <c r="Y162" i="1"/>
  <c r="X162" i="1" s="1"/>
  <c r="C41" i="1"/>
  <c r="Y41" i="1"/>
  <c r="X41" i="1" s="1"/>
  <c r="C115" i="1"/>
  <c r="P115" i="1"/>
  <c r="C99" i="1"/>
  <c r="C140" i="1"/>
  <c r="C156" i="1"/>
  <c r="P156" i="1"/>
  <c r="C136" i="1"/>
  <c r="C121" i="1"/>
  <c r="C155" i="1"/>
  <c r="C111" i="1"/>
  <c r="P111" i="1"/>
  <c r="C60" i="1"/>
  <c r="P60" i="1"/>
  <c r="P16" i="1"/>
  <c r="C27" i="1"/>
  <c r="P27" i="1"/>
  <c r="C34" i="1"/>
  <c r="C64" i="1"/>
  <c r="P64" i="1"/>
  <c r="P80" i="1"/>
  <c r="C18" i="1"/>
  <c r="C57" i="1"/>
  <c r="P57" i="1"/>
  <c r="C73" i="1"/>
  <c r="C40" i="1"/>
  <c r="P40" i="1"/>
  <c r="C10" i="1"/>
  <c r="P10" i="1"/>
  <c r="C15" i="1"/>
  <c r="P24" i="1"/>
  <c r="C74" i="1"/>
  <c r="P29" i="1"/>
  <c r="C51" i="1"/>
  <c r="P51" i="1"/>
  <c r="P83" i="1"/>
  <c r="C17" i="1"/>
  <c r="C85" i="1"/>
  <c r="P85" i="1"/>
  <c r="C35" i="1"/>
  <c r="K35" i="1"/>
  <c r="L35" i="1" s="1"/>
  <c r="Y149" i="1"/>
  <c r="X149" i="1" s="1"/>
  <c r="C143" i="1"/>
  <c r="M143" i="1"/>
  <c r="N143" i="1" s="1"/>
  <c r="C128" i="1"/>
  <c r="P128" i="1"/>
  <c r="C125" i="1"/>
  <c r="P125" i="1"/>
  <c r="C122" i="1"/>
  <c r="P122" i="1"/>
  <c r="AB122" i="1"/>
  <c r="AC122" i="1" s="1"/>
  <c r="AD122" i="1" s="1"/>
  <c r="AE122" i="1" s="1"/>
  <c r="C100" i="1"/>
  <c r="P100" i="1"/>
  <c r="C133" i="1"/>
  <c r="P133" i="1"/>
  <c r="C119" i="1"/>
  <c r="P119" i="1"/>
  <c r="C173" i="1"/>
  <c r="P173" i="1"/>
  <c r="C16" i="1"/>
  <c r="C87" i="1"/>
  <c r="C61" i="1"/>
  <c r="C77" i="1"/>
  <c r="C56" i="1"/>
  <c r="P56" i="1"/>
  <c r="C103" i="1"/>
  <c r="M103" i="1"/>
  <c r="N103" i="1" s="1"/>
  <c r="M162" i="1"/>
  <c r="N162" i="1" s="1"/>
  <c r="C123" i="1"/>
  <c r="P123" i="1"/>
  <c r="C102" i="1"/>
  <c r="P102" i="1"/>
  <c r="C62" i="1"/>
  <c r="P62" i="1"/>
  <c r="P149" i="1"/>
  <c r="C107" i="1"/>
  <c r="C144" i="1"/>
  <c r="P144" i="1"/>
  <c r="C80" i="1"/>
  <c r="C49" i="1"/>
  <c r="C38" i="1"/>
  <c r="P38" i="1"/>
  <c r="C24" i="1"/>
  <c r="C13" i="1"/>
  <c r="C44" i="1"/>
  <c r="P44" i="1"/>
  <c r="C29" i="1"/>
  <c r="C89" i="1"/>
  <c r="P89" i="1"/>
  <c r="C83" i="1"/>
  <c r="I43" i="1"/>
  <c r="J43" i="1" s="1"/>
  <c r="C149" i="1"/>
  <c r="K149" i="1"/>
  <c r="L149" i="1" s="1"/>
  <c r="C110" i="1"/>
  <c r="P110" i="1"/>
  <c r="AB110" i="1"/>
  <c r="AC110" i="1" s="1"/>
  <c r="AD110" i="1" s="1"/>
  <c r="AE110" i="1" s="1"/>
  <c r="C109" i="1"/>
  <c r="P109" i="1"/>
  <c r="C147" i="1"/>
  <c r="C108" i="1"/>
  <c r="C114" i="1"/>
  <c r="P114" i="1"/>
  <c r="C117" i="1"/>
  <c r="AB117" i="1"/>
  <c r="AC117" i="1" s="1"/>
  <c r="AD117" i="1" s="1"/>
  <c r="AE117" i="1" s="1"/>
  <c r="C58" i="1"/>
  <c r="P58" i="1"/>
  <c r="C72" i="1"/>
  <c r="C93" i="1"/>
  <c r="C12" i="1"/>
  <c r="C30" i="1"/>
  <c r="P30" i="1"/>
  <c r="C8" i="1"/>
  <c r="P8" i="1"/>
  <c r="C14" i="1"/>
  <c r="C52" i="1"/>
  <c r="C59" i="1"/>
  <c r="P59" i="1"/>
  <c r="AB59" i="1"/>
  <c r="C43" i="1"/>
  <c r="P43" i="1"/>
  <c r="C91" i="1"/>
  <c r="M91" i="1"/>
  <c r="N91" i="1" s="1"/>
  <c r="C132" i="1"/>
  <c r="C98" i="1"/>
  <c r="P98" i="1"/>
  <c r="AB98" i="1"/>
  <c r="AC98" i="1" s="1"/>
  <c r="AD98" i="1" s="1"/>
  <c r="AE98" i="1" s="1"/>
  <c r="C162" i="1"/>
  <c r="P162" i="1"/>
  <c r="C25" i="1"/>
  <c r="P25" i="1"/>
  <c r="C48" i="1"/>
  <c r="P48" i="1"/>
  <c r="C79" i="1"/>
  <c r="C7" i="1"/>
  <c r="C81" i="1"/>
  <c r="C82" i="1"/>
  <c r="P82" i="1"/>
  <c r="C86" i="1"/>
  <c r="P86" i="1"/>
  <c r="AB64" i="1" l="1"/>
  <c r="AB90" i="1"/>
  <c r="AB82" i="1"/>
  <c r="AB49" i="1"/>
  <c r="AB75" i="1"/>
  <c r="AB88" i="1"/>
  <c r="AB8" i="1"/>
  <c r="AB144" i="1"/>
  <c r="AC144" i="1" s="1"/>
  <c r="AD144" i="1" s="1"/>
  <c r="AE144" i="1" s="1"/>
  <c r="AB119" i="1"/>
  <c r="AC119" i="1" s="1"/>
  <c r="AD119" i="1" s="1"/>
  <c r="AE119" i="1" s="1"/>
  <c r="AB27" i="1"/>
  <c r="AB40" i="1"/>
  <c r="AB80" i="1"/>
  <c r="AB19" i="1"/>
  <c r="AB161" i="1"/>
  <c r="AC161" i="1" s="1"/>
  <c r="AD161" i="1" s="1"/>
  <c r="AE161" i="1" s="1"/>
  <c r="AB84" i="1"/>
  <c r="AB35" i="1"/>
  <c r="AB5" i="1"/>
  <c r="AB97" i="1"/>
  <c r="AB170" i="1"/>
  <c r="AC170" i="1" s="1"/>
  <c r="AD170" i="1" s="1"/>
  <c r="AE170" i="1" s="1"/>
  <c r="AB15" i="1"/>
  <c r="P135" i="1"/>
  <c r="AB126" i="1"/>
  <c r="AC126" i="1" s="1"/>
  <c r="AD126" i="1" s="1"/>
  <c r="AE126" i="1" s="1"/>
  <c r="AB150" i="1"/>
  <c r="AC150" i="1" s="1"/>
  <c r="AD150" i="1" s="1"/>
  <c r="AE150" i="1" s="1"/>
  <c r="AB72" i="1"/>
  <c r="AB3" i="1"/>
  <c r="AB96" i="1"/>
  <c r="AC96" i="1" s="1"/>
  <c r="AD96" i="1" s="1"/>
  <c r="AE96" i="1" s="1"/>
  <c r="AB83" i="1"/>
  <c r="AB149" i="1"/>
  <c r="AC149" i="1" s="1"/>
  <c r="AD149" i="1" s="1"/>
  <c r="AE149" i="1" s="1"/>
  <c r="AB133" i="1"/>
  <c r="AC133" i="1" s="1"/>
  <c r="AD133" i="1" s="1"/>
  <c r="AE133" i="1" s="1"/>
  <c r="AB125" i="1"/>
  <c r="AC125" i="1" s="1"/>
  <c r="AD125" i="1" s="1"/>
  <c r="AE125" i="1" s="1"/>
  <c r="AB2" i="1"/>
  <c r="AB132" i="1"/>
  <c r="AC132" i="1" s="1"/>
  <c r="AD132" i="1" s="1"/>
  <c r="AE132" i="1" s="1"/>
  <c r="AB58" i="1"/>
  <c r="P15" i="1"/>
  <c r="AB38" i="1"/>
  <c r="AB71" i="1"/>
  <c r="P72" i="1"/>
  <c r="AB13" i="1"/>
  <c r="P88" i="1"/>
  <c r="P49" i="1"/>
  <c r="AB51" i="1"/>
  <c r="AB114" i="1"/>
  <c r="AC114" i="1" s="1"/>
  <c r="AD114" i="1" s="1"/>
  <c r="AE114" i="1" s="1"/>
  <c r="AB102" i="1"/>
  <c r="AC102" i="1" s="1"/>
  <c r="AD102" i="1" s="1"/>
  <c r="AE102" i="1" s="1"/>
  <c r="AB56" i="1"/>
  <c r="AB115" i="1"/>
  <c r="AC115" i="1" s="1"/>
  <c r="AD115" i="1" s="1"/>
  <c r="AE115" i="1" s="1"/>
  <c r="AB136" i="1"/>
  <c r="AC136" i="1" s="1"/>
  <c r="AD136" i="1" s="1"/>
  <c r="AE136" i="1" s="1"/>
  <c r="AB92" i="1"/>
  <c r="AB105" i="1"/>
  <c r="AC105" i="1" s="1"/>
  <c r="AD105" i="1" s="1"/>
  <c r="AE105" i="1" s="1"/>
  <c r="AB148" i="1"/>
  <c r="AC148" i="1" s="1"/>
  <c r="AD148" i="1" s="1"/>
  <c r="AE148" i="1" s="1"/>
  <c r="P159" i="1"/>
  <c r="AB154" i="1"/>
  <c r="AC154" i="1" s="1"/>
  <c r="AD154" i="1" s="1"/>
  <c r="AE154" i="1" s="1"/>
  <c r="AB116" i="1"/>
  <c r="AC116" i="1" s="1"/>
  <c r="AD116" i="1" s="1"/>
  <c r="AE116" i="1" s="1"/>
  <c r="AB24" i="1"/>
  <c r="AB43" i="1"/>
  <c r="AB100" i="1"/>
  <c r="AC100" i="1" s="1"/>
  <c r="AD100" i="1" s="1"/>
  <c r="AE100" i="1" s="1"/>
  <c r="AB111" i="1"/>
  <c r="AC111" i="1" s="1"/>
  <c r="AD111" i="1" s="1"/>
  <c r="AE111" i="1" s="1"/>
  <c r="AB156" i="1"/>
  <c r="AC156" i="1" s="1"/>
  <c r="AD156" i="1" s="1"/>
  <c r="AE156" i="1" s="1"/>
  <c r="AB145" i="1"/>
  <c r="AC145" i="1" s="1"/>
  <c r="AD145" i="1" s="1"/>
  <c r="AE145" i="1" s="1"/>
  <c r="AB11" i="1"/>
  <c r="AB36" i="1"/>
  <c r="P107" i="1"/>
  <c r="AB107" i="1"/>
  <c r="AC107" i="1" s="1"/>
  <c r="AD107" i="1" s="1"/>
  <c r="AE107" i="1" s="1"/>
  <c r="P18" i="1"/>
  <c r="AB18" i="1"/>
  <c r="P113" i="1"/>
  <c r="AB113" i="1"/>
  <c r="AC113" i="1" s="1"/>
  <c r="AD113" i="1" s="1"/>
  <c r="AE113" i="1" s="1"/>
  <c r="P87" i="1"/>
  <c r="AB87" i="1"/>
  <c r="P63" i="1"/>
  <c r="AB63" i="1"/>
  <c r="AB157" i="1"/>
  <c r="AC157" i="1" s="1"/>
  <c r="AD157" i="1" s="1"/>
  <c r="AE157" i="1" s="1"/>
  <c r="P157" i="1"/>
  <c r="P74" i="1"/>
  <c r="AB74" i="1"/>
  <c r="P54" i="1"/>
  <c r="AB54" i="1"/>
  <c r="AB174" i="1"/>
  <c r="AC174" i="1" s="1"/>
  <c r="AD174" i="1" s="1"/>
  <c r="AE174" i="1" s="1"/>
  <c r="P174" i="1"/>
  <c r="P12" i="1"/>
  <c r="AB12" i="1"/>
  <c r="AB121" i="1"/>
  <c r="AC121" i="1" s="1"/>
  <c r="AD121" i="1" s="1"/>
  <c r="AE121" i="1" s="1"/>
  <c r="P121" i="1"/>
  <c r="P76" i="1"/>
  <c r="AB76" i="1"/>
  <c r="P171" i="1"/>
  <c r="AB171" i="1"/>
  <c r="AC171" i="1" s="1"/>
  <c r="AD171" i="1" s="1"/>
  <c r="AE171" i="1" s="1"/>
  <c r="P2" i="1"/>
  <c r="X45" i="1"/>
  <c r="AB45" i="1"/>
  <c r="AB34" i="1"/>
  <c r="P34" i="1"/>
  <c r="P79" i="1"/>
  <c r="AB79" i="1"/>
  <c r="X21" i="1"/>
  <c r="AB21" i="1"/>
  <c r="P61" i="1"/>
  <c r="AB61" i="1"/>
  <c r="P129" i="1"/>
  <c r="AB129" i="1"/>
  <c r="AC129" i="1" s="1"/>
  <c r="AD129" i="1" s="1"/>
  <c r="AE129" i="1" s="1"/>
  <c r="AB153" i="1"/>
  <c r="AC153" i="1" s="1"/>
  <c r="AD153" i="1" s="1"/>
  <c r="AE153" i="1" s="1"/>
  <c r="AB67" i="1"/>
  <c r="AB70" i="1"/>
  <c r="AB37" i="1"/>
  <c r="AB44" i="1"/>
  <c r="AB62" i="1"/>
  <c r="AB173" i="1"/>
  <c r="AC173" i="1" s="1"/>
  <c r="AD173" i="1" s="1"/>
  <c r="AE173" i="1" s="1"/>
  <c r="AB128" i="1"/>
  <c r="AC128" i="1" s="1"/>
  <c r="AD128" i="1" s="1"/>
  <c r="AE128" i="1" s="1"/>
  <c r="AB16" i="1"/>
  <c r="AB73" i="1"/>
  <c r="AB53" i="1"/>
  <c r="AB68" i="1"/>
  <c r="AB6" i="1"/>
  <c r="AB33" i="1"/>
  <c r="AB23" i="1"/>
  <c r="P168" i="1"/>
  <c r="AB47" i="1"/>
  <c r="AB30" i="1"/>
  <c r="AB86" i="1"/>
  <c r="AB52" i="1"/>
  <c r="AB22" i="1"/>
  <c r="AB160" i="1"/>
  <c r="AC160" i="1" s="1"/>
  <c r="AD160" i="1" s="1"/>
  <c r="AE160" i="1" s="1"/>
  <c r="AB101" i="1"/>
  <c r="AC101" i="1" s="1"/>
  <c r="AD101" i="1" s="1"/>
  <c r="AE101" i="1" s="1"/>
  <c r="P143" i="1"/>
  <c r="AB172" i="1"/>
  <c r="AC172" i="1" s="1"/>
  <c r="AD172" i="1" s="1"/>
  <c r="AE172" i="1" s="1"/>
  <c r="AB142" i="1"/>
  <c r="AC142" i="1" s="1"/>
  <c r="AD142" i="1" s="1"/>
  <c r="AE142" i="1" s="1"/>
  <c r="P75" i="1"/>
  <c r="AB25" i="1"/>
  <c r="AB39" i="1"/>
  <c r="P7" i="1"/>
  <c r="AB7" i="1"/>
  <c r="AB94" i="1"/>
  <c r="AC94" i="1" s="1"/>
  <c r="AD94" i="1" s="1"/>
  <c r="AE94" i="1" s="1"/>
  <c r="P94" i="1"/>
  <c r="P13" i="1"/>
  <c r="P166" i="1"/>
  <c r="P108" i="1"/>
  <c r="P52" i="1"/>
  <c r="AB48" i="1"/>
  <c r="AB162" i="1"/>
  <c r="AC162" i="1" s="1"/>
  <c r="AD162" i="1" s="1"/>
  <c r="AE162" i="1" s="1"/>
  <c r="AB109" i="1"/>
  <c r="AC109" i="1" s="1"/>
  <c r="AD109" i="1" s="1"/>
  <c r="AE109" i="1" s="1"/>
  <c r="AB89" i="1"/>
  <c r="AB85" i="1"/>
  <c r="AB29" i="1"/>
  <c r="AB69" i="1"/>
  <c r="P69" i="1"/>
  <c r="AB55" i="1"/>
  <c r="AB42" i="1"/>
  <c r="AB9" i="1"/>
  <c r="AB112" i="1"/>
  <c r="AC112" i="1" s="1"/>
  <c r="AD112" i="1" s="1"/>
  <c r="AE112" i="1" s="1"/>
  <c r="P112" i="1"/>
  <c r="P84" i="1"/>
  <c r="AB167" i="1"/>
  <c r="AC167" i="1" s="1"/>
  <c r="AD167" i="1" s="1"/>
  <c r="AE167" i="1" s="1"/>
  <c r="P167" i="1"/>
  <c r="P165" i="1"/>
  <c r="AB165" i="1"/>
  <c r="AC165" i="1" s="1"/>
  <c r="AD165" i="1" s="1"/>
  <c r="AE165" i="1" s="1"/>
  <c r="P137" i="1"/>
  <c r="AB137" i="1"/>
  <c r="AC137" i="1" s="1"/>
  <c r="AD137" i="1" s="1"/>
  <c r="AE137" i="1" s="1"/>
  <c r="P106" i="1"/>
  <c r="P117" i="1"/>
  <c r="P147" i="1"/>
  <c r="P14" i="1"/>
  <c r="AB14" i="1"/>
  <c r="P155" i="1"/>
  <c r="AB155" i="1"/>
  <c r="AC155" i="1" s="1"/>
  <c r="AD155" i="1" s="1"/>
  <c r="AE155" i="1" s="1"/>
  <c r="AB77" i="1"/>
  <c r="AB93" i="1"/>
  <c r="P93" i="1"/>
  <c r="AB146" i="1"/>
  <c r="AC146" i="1" s="1"/>
  <c r="AD146" i="1" s="1"/>
  <c r="AE146" i="1" s="1"/>
  <c r="P146" i="1"/>
  <c r="AB81" i="1"/>
  <c r="P81" i="1"/>
  <c r="AB158" i="1"/>
  <c r="AC158" i="1" s="1"/>
  <c r="AD158" i="1" s="1"/>
  <c r="AE158" i="1" s="1"/>
  <c r="P17" i="1"/>
  <c r="AB17" i="1"/>
  <c r="P28" i="1"/>
  <c r="AB28" i="1"/>
  <c r="AB139" i="1"/>
  <c r="AC139" i="1" s="1"/>
  <c r="AD139" i="1" s="1"/>
  <c r="AE139" i="1" s="1"/>
  <c r="AB141" i="1"/>
  <c r="AC141" i="1" s="1"/>
  <c r="AD141" i="1" s="1"/>
  <c r="AE141" i="1" s="1"/>
  <c r="AB127" i="1"/>
  <c r="AC127" i="1" s="1"/>
  <c r="AD127" i="1" s="1"/>
  <c r="AE127" i="1" s="1"/>
  <c r="P134" i="1"/>
  <c r="AB134" i="1"/>
  <c r="AC134" i="1" s="1"/>
  <c r="AD134" i="1" s="1"/>
  <c r="AE134" i="1" s="1"/>
  <c r="P151" i="1"/>
  <c r="AB151" i="1"/>
  <c r="AC151" i="1" s="1"/>
  <c r="AD151" i="1" s="1"/>
  <c r="AE151" i="1" s="1"/>
  <c r="P20" i="1"/>
  <c r="AB20" i="1"/>
  <c r="P91" i="1"/>
  <c r="AB91" i="1"/>
  <c r="P31" i="1"/>
  <c r="AB31" i="1"/>
  <c r="AB41" i="1"/>
  <c r="P41" i="1"/>
  <c r="P6" i="1"/>
  <c r="P11" i="1"/>
  <c r="P104" i="1"/>
  <c r="AB46" i="1"/>
  <c r="AB50" i="1"/>
  <c r="P50" i="1"/>
  <c r="AB123" i="1"/>
  <c r="AC123" i="1" s="1"/>
  <c r="AD123" i="1" s="1"/>
  <c r="AE123" i="1" s="1"/>
  <c r="AB10" i="1"/>
  <c r="AB57" i="1"/>
  <c r="AB60" i="1"/>
  <c r="AB99" i="1"/>
  <c r="AC99" i="1" s="1"/>
  <c r="AD99" i="1" s="1"/>
  <c r="AE99" i="1" s="1"/>
  <c r="P99" i="1"/>
  <c r="AB66" i="1"/>
  <c r="AB4" i="1"/>
  <c r="P131" i="1"/>
  <c r="AB131" i="1"/>
  <c r="AC131" i="1" s="1"/>
  <c r="AD131" i="1" s="1"/>
  <c r="AE131" i="1" s="1"/>
  <c r="AB26" i="1"/>
  <c r="AB78" i="1"/>
  <c r="P92" i="1"/>
  <c r="AB130" i="1"/>
  <c r="AC130" i="1" s="1"/>
  <c r="AD130" i="1" s="1"/>
  <c r="AE130" i="1" s="1"/>
  <c r="P130" i="1"/>
  <c r="P33" i="1"/>
  <c r="AB163" i="1"/>
  <c r="AC163" i="1" s="1"/>
  <c r="AD163" i="1" s="1"/>
  <c r="AE163" i="1" s="1"/>
  <c r="P163" i="1"/>
  <c r="P65" i="1"/>
  <c r="AB65" i="1"/>
  <c r="P169" i="1"/>
  <c r="P164" i="1"/>
  <c r="AC97" i="1" l="1"/>
  <c r="AD97" i="1" s="1"/>
  <c r="AE97" i="1" s="1"/>
  <c r="AC10" i="1"/>
  <c r="AD10" i="1" s="1"/>
  <c r="AE10" i="1" s="1"/>
  <c r="AC80" i="1"/>
  <c r="AD80" i="1" s="1"/>
  <c r="AE80" i="1" s="1"/>
  <c r="AC53" i="1"/>
  <c r="AD53" i="1" s="1"/>
  <c r="AE53" i="1" s="1"/>
  <c r="AC9" i="1"/>
  <c r="AD9" i="1" s="1"/>
  <c r="AE9" i="1" s="1"/>
  <c r="AC41" i="1"/>
  <c r="AD41" i="1" s="1"/>
  <c r="AE41" i="1" s="1"/>
  <c r="AC87" i="1"/>
  <c r="AD87" i="1" s="1"/>
  <c r="AE87" i="1" s="1"/>
  <c r="AC54" i="1"/>
  <c r="AD54" i="1" s="1"/>
  <c r="AE54" i="1" s="1"/>
  <c r="AC27" i="1"/>
  <c r="AD27" i="1" s="1"/>
  <c r="AE27" i="1" s="1"/>
  <c r="AC68" i="1"/>
  <c r="AD68" i="1" s="1"/>
  <c r="AE68" i="1" s="1"/>
  <c r="AC58" i="1"/>
  <c r="AD58" i="1" s="1"/>
  <c r="AE58" i="1" s="1"/>
  <c r="AC93" i="1"/>
  <c r="AD93" i="1" s="1"/>
  <c r="AE93" i="1" s="1"/>
  <c r="AC7" i="1"/>
  <c r="AD7" i="1" s="1"/>
  <c r="AE7" i="1" s="1"/>
  <c r="AC92" i="1"/>
  <c r="AD92" i="1" s="1"/>
  <c r="AE92" i="1" s="1"/>
  <c r="AC3" i="1"/>
  <c r="AD3" i="1" s="1"/>
  <c r="AE3" i="1" s="1"/>
  <c r="AC69" i="1"/>
  <c r="AD69" i="1" s="1"/>
  <c r="AE69" i="1" s="1"/>
  <c r="AC90" i="1"/>
  <c r="AD90" i="1" s="1"/>
  <c r="AE90" i="1" s="1"/>
  <c r="AC39" i="1"/>
  <c r="AD39" i="1" s="1"/>
  <c r="AE39" i="1" s="1"/>
  <c r="AC28" i="1"/>
  <c r="AD28" i="1" s="1"/>
  <c r="AE28" i="1" s="1"/>
  <c r="AC33" i="1"/>
  <c r="AD33" i="1" s="1"/>
  <c r="AE33" i="1" s="1"/>
  <c r="AC62" i="1"/>
  <c r="AD62" i="1" s="1"/>
  <c r="AE62" i="1" s="1"/>
  <c r="AC29" i="1"/>
  <c r="AD29" i="1" s="1"/>
  <c r="AE29" i="1" s="1"/>
  <c r="AC52" i="1"/>
  <c r="AD52" i="1" s="1"/>
  <c r="AE52" i="1" s="1"/>
  <c r="AC83" i="1"/>
  <c r="AD83" i="1" s="1"/>
  <c r="AE83" i="1" s="1"/>
  <c r="AC16" i="1"/>
  <c r="AD16" i="1" s="1"/>
  <c r="AE16" i="1" s="1"/>
  <c r="AC88" i="1"/>
  <c r="AD88" i="1" s="1"/>
  <c r="AE88" i="1" s="1"/>
  <c r="AC42" i="1"/>
  <c r="AD42" i="1" s="1"/>
  <c r="AE42" i="1" s="1"/>
  <c r="AC19" i="1"/>
  <c r="AD19" i="1" s="1"/>
  <c r="AE19" i="1" s="1"/>
  <c r="AC13" i="1"/>
  <c r="AD13" i="1" s="1"/>
  <c r="AE13" i="1" s="1"/>
  <c r="AC86" i="1"/>
  <c r="AD86" i="1" s="1"/>
  <c r="AE86" i="1" s="1"/>
  <c r="AC35" i="1"/>
  <c r="AD35" i="1" s="1"/>
  <c r="AE35" i="1" s="1"/>
  <c r="AC61" i="1"/>
  <c r="AD61" i="1" s="1"/>
  <c r="AE61" i="1" s="1"/>
  <c r="AC34" i="1"/>
  <c r="AD34" i="1" s="1"/>
  <c r="AE34" i="1" s="1"/>
  <c r="AC4" i="1"/>
  <c r="AD4" i="1" s="1"/>
  <c r="AE4" i="1" s="1"/>
  <c r="AC67" i="1"/>
  <c r="AD67" i="1" s="1"/>
  <c r="AE67" i="1" s="1"/>
  <c r="AC44" i="1"/>
  <c r="AD44" i="1" s="1"/>
  <c r="AE44" i="1" s="1"/>
  <c r="AC43" i="1"/>
  <c r="AD43" i="1" s="1"/>
  <c r="AE43" i="1" s="1"/>
  <c r="AC74" i="1"/>
  <c r="AD74" i="1" s="1"/>
  <c r="AE74" i="1" s="1"/>
  <c r="AC51" i="1"/>
  <c r="AD51" i="1" s="1"/>
  <c r="AE51" i="1" s="1"/>
  <c r="AC30" i="1"/>
  <c r="AD30" i="1" s="1"/>
  <c r="AE30" i="1" s="1"/>
  <c r="AC64" i="1"/>
  <c r="AD64" i="1" s="1"/>
  <c r="AE64" i="1" s="1"/>
  <c r="AC38" i="1"/>
  <c r="AD38" i="1" s="1"/>
  <c r="AE38" i="1" s="1"/>
  <c r="AC79" i="1"/>
  <c r="AD79" i="1" s="1"/>
  <c r="AE79" i="1" s="1"/>
  <c r="AC11" i="1"/>
  <c r="AD11" i="1" s="1"/>
  <c r="AE11" i="1" s="1"/>
  <c r="AC15" i="1"/>
  <c r="AD15" i="1" s="1"/>
  <c r="AE15" i="1" s="1"/>
  <c r="AC6" i="1"/>
  <c r="AD6" i="1" s="1"/>
  <c r="AE6" i="1" s="1"/>
  <c r="AC5" i="1"/>
  <c r="AD5" i="1" s="1"/>
  <c r="AE5" i="1" s="1"/>
  <c r="AC40" i="1"/>
  <c r="AD40" i="1" s="1"/>
  <c r="AE40" i="1" s="1"/>
  <c r="AC49" i="1"/>
  <c r="AD49" i="1" s="1"/>
  <c r="AE49" i="1" s="1"/>
  <c r="AC82" i="1"/>
  <c r="AD82" i="1" s="1"/>
  <c r="AE82" i="1" s="1"/>
  <c r="AC46" i="1"/>
  <c r="AD46" i="1" s="1"/>
  <c r="AE46" i="1" s="1"/>
  <c r="AC20" i="1"/>
  <c r="AD20" i="1" s="1"/>
  <c r="AE20" i="1" s="1"/>
  <c r="AC2" i="1"/>
  <c r="AD2" i="1" s="1"/>
  <c r="AE2" i="1" s="1"/>
  <c r="AC48" i="1"/>
  <c r="AD48" i="1" s="1"/>
  <c r="AE48" i="1" s="1"/>
  <c r="AC84" i="1"/>
  <c r="AD84" i="1" s="1"/>
  <c r="AE84" i="1" s="1"/>
  <c r="AC59" i="1"/>
  <c r="AD59" i="1" s="1"/>
  <c r="AE59" i="1" s="1"/>
  <c r="AC76" i="1"/>
  <c r="AD76" i="1" s="1"/>
  <c r="AE76" i="1" s="1"/>
  <c r="AC37" i="1"/>
  <c r="AD37" i="1" s="1"/>
  <c r="AE37" i="1" s="1"/>
  <c r="AC65" i="1"/>
  <c r="AD65" i="1" s="1"/>
  <c r="AE65" i="1" s="1"/>
  <c r="AC26" i="1"/>
  <c r="AD26" i="1" s="1"/>
  <c r="AE26" i="1" s="1"/>
  <c r="AC60" i="1"/>
  <c r="AD60" i="1" s="1"/>
  <c r="AE60" i="1" s="1"/>
  <c r="AC73" i="1"/>
  <c r="AD73" i="1" s="1"/>
  <c r="AE73" i="1" s="1"/>
  <c r="AC81" i="1"/>
  <c r="AD81" i="1" s="1"/>
  <c r="AE81" i="1" s="1"/>
  <c r="AC77" i="1"/>
  <c r="AD77" i="1" s="1"/>
  <c r="AE77" i="1" s="1"/>
  <c r="AC85" i="1"/>
  <c r="AD85" i="1" s="1"/>
  <c r="AE85" i="1" s="1"/>
  <c r="AC8" i="1"/>
  <c r="AD8" i="1" s="1"/>
  <c r="AE8" i="1" s="1"/>
  <c r="AC70" i="1"/>
  <c r="AD70" i="1" s="1"/>
  <c r="AE70" i="1" s="1"/>
  <c r="AC24" i="1"/>
  <c r="AD24" i="1" s="1"/>
  <c r="AE24" i="1" s="1"/>
  <c r="AC72" i="1"/>
  <c r="AD72" i="1" s="1"/>
  <c r="AE72" i="1" s="1"/>
  <c r="AC14" i="1"/>
  <c r="AD14" i="1" s="1"/>
  <c r="AE14" i="1" s="1"/>
  <c r="AC45" i="1"/>
  <c r="AD45" i="1" s="1"/>
  <c r="AE45" i="1" s="1"/>
  <c r="AC55" i="1"/>
  <c r="AD55" i="1" s="1"/>
  <c r="AE55" i="1" s="1"/>
  <c r="AC75" i="1"/>
  <c r="AD75" i="1" s="1"/>
  <c r="AE75" i="1" s="1"/>
  <c r="AC66" i="1"/>
  <c r="AD66" i="1" s="1"/>
  <c r="AE66" i="1" s="1"/>
  <c r="AC31" i="1"/>
  <c r="AD31" i="1" s="1"/>
  <c r="AE31" i="1" s="1"/>
  <c r="AC18" i="1"/>
  <c r="AD18" i="1" s="1"/>
  <c r="AE18" i="1" s="1"/>
  <c r="AC36" i="1"/>
  <c r="AD36" i="1" s="1"/>
  <c r="AE36" i="1" s="1"/>
  <c r="AC25" i="1"/>
  <c r="AD25" i="1" s="1"/>
  <c r="AE25" i="1" s="1"/>
  <c r="AC63" i="1"/>
  <c r="AD63" i="1" s="1"/>
  <c r="AE63" i="1" s="1"/>
  <c r="AC12" i="1"/>
  <c r="AD12" i="1" s="1"/>
  <c r="AE12" i="1" s="1"/>
  <c r="AC21" i="1"/>
  <c r="AD21" i="1" s="1"/>
  <c r="AE21" i="1" s="1"/>
  <c r="AC78" i="1"/>
  <c r="AD78" i="1" s="1"/>
  <c r="AE78" i="1" s="1"/>
  <c r="AC32" i="1"/>
  <c r="AD32" i="1" s="1"/>
  <c r="AE32" i="1" s="1"/>
  <c r="AC57" i="1"/>
  <c r="AD57" i="1" s="1"/>
  <c r="AE57" i="1" s="1"/>
  <c r="AC50" i="1"/>
  <c r="AD50" i="1" s="1"/>
  <c r="AE50" i="1" s="1"/>
  <c r="AC47" i="1"/>
  <c r="AD47" i="1" s="1"/>
  <c r="AE47" i="1" s="1"/>
  <c r="AC91" i="1"/>
  <c r="AD91" i="1" s="1"/>
  <c r="AE91" i="1" s="1"/>
  <c r="AC22" i="1"/>
  <c r="AD22" i="1" s="1"/>
  <c r="AE22" i="1" s="1"/>
  <c r="AC17" i="1"/>
  <c r="AD17" i="1" s="1"/>
  <c r="AE17" i="1" s="1"/>
  <c r="AC89" i="1"/>
  <c r="AD89" i="1" s="1"/>
  <c r="AE89" i="1" s="1"/>
  <c r="AC71" i="1"/>
  <c r="AD71" i="1" s="1"/>
  <c r="AE71" i="1" s="1"/>
  <c r="AC23" i="1"/>
  <c r="AD23" i="1" s="1"/>
  <c r="AE23" i="1" s="1"/>
  <c r="AC56" i="1"/>
  <c r="AD56" i="1" s="1"/>
  <c r="AE56" i="1" s="1"/>
</calcChain>
</file>

<file path=xl/sharedStrings.xml><?xml version="1.0" encoding="utf-8"?>
<sst xmlns="http://schemas.openxmlformats.org/spreadsheetml/2006/main" count="11257" uniqueCount="3728">
  <si>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</si>
  <si>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</si>
  <si>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</si>
  <si>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</si>
  <si>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</si>
  <si>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</si>
  <si>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</si>
  <si>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</si>
  <si>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</si>
  <si>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</si>
  <si>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</si>
  <si>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</si>
  <si>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</si>
  <si>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</si>
  <si>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</si>
  <si>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</si>
  <si>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</si>
  <si>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</si>
  <si>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</si>
  <si>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</si>
  <si>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</si>
  <si>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</si>
  <si>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</si>
  <si>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</si>
  <si>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</si>
  <si>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</si>
  <si>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</si>
  <si>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</si>
  <si>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</si>
  <si>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</si>
  <si>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</si>
  <si>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</si>
  <si>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</si>
  <si>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</si>
  <si>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</si>
  <si>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</si>
  <si>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</si>
  <si>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</si>
  <si>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</si>
  <si>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</si>
  <si>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</si>
  <si>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</si>
  <si>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</si>
  <si>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</si>
  <si>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</si>
  <si>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</si>
  <si>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</si>
  <si>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</si>
  <si>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</si>
  <si>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</si>
  <si>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</si>
  <si>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</si>
  <si>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</si>
  <si>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</si>
  <si>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</si>
  <si>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</si>
  <si>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</si>
  <si>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</si>
  <si>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</si>
  <si>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</si>
  <si>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</si>
  <si>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</si>
  <si>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</si>
  <si>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</si>
  <si>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</si>
  <si>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</si>
  <si>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</si>
  <si>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</si>
  <si>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</si>
  <si>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</si>
  <si>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</si>
  <si>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</si>
  <si>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</si>
  <si>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</si>
  <si>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</si>
  <si>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</si>
  <si>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</si>
  <si>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</si>
  <si>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</si>
  <si>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</si>
  <si>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</si>
  <si>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</si>
  <si>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</si>
  <si>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</si>
  <si>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</si>
  <si>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</si>
  <si>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</si>
  <si>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</si>
  <si>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</si>
  <si>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</si>
  <si>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</si>
  <si>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</si>
  <si>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</si>
  <si>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</si>
  <si>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</si>
  <si>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</si>
  <si>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</si>
  <si>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</si>
  <si>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</si>
  <si>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</si>
  <si>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</si>
  <si>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</si>
  <si>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</si>
  <si>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</si>
  <si>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</si>
  <si>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</si>
  <si>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</si>
  <si>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</si>
  <si>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</si>
  <si>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</si>
  <si>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</si>
  <si>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</si>
  <si>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</si>
  <si>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</si>
  <si>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</si>
  <si>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</si>
  <si>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</si>
  <si>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</si>
  <si>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</si>
  <si>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</si>
  <si>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</si>
  <si>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</si>
  <si>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</si>
  <si>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</si>
  <si>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</si>
  <si>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</si>
  <si>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</si>
  <si>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</si>
  <si>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</si>
  <si>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</si>
  <si>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</si>
  <si>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</si>
  <si>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</si>
  <si>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</si>
  <si>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</si>
  <si>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</si>
  <si>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</si>
  <si>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</si>
  <si>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</si>
  <si>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</si>
  <si>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</si>
  <si>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</si>
  <si>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</si>
  <si>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</si>
  <si>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</si>
  <si>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</si>
  <si>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</si>
  <si>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</si>
  <si>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</si>
  <si>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</si>
  <si>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</si>
  <si>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</si>
  <si>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</si>
  <si>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</si>
  <si>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</si>
  <si>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</si>
  <si>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</si>
  <si>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</si>
  <si>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</si>
  <si>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</si>
  <si>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</si>
  <si>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</si>
  <si>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</si>
  <si>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</si>
  <si>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</si>
  <si>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</si>
  <si>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</si>
  <si>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</si>
  <si>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</si>
  <si>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</si>
  <si>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</si>
  <si>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</si>
  <si>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</si>
  <si>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</si>
  <si>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</si>
  <si>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</si>
  <si>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</si>
  <si>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</si>
  <si>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</si>
  <si>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</si>
  <si>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</si>
  <si>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</si>
  <si>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</si>
  <si>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</si>
  <si>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</si>
  <si>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</si>
  <si>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</si>
  <si>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</si>
  <si>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</si>
  <si>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</si>
  <si>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</si>
  <si>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</si>
  <si>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</si>
  <si>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</si>
  <si>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</si>
  <si>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</si>
  <si>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</si>
  <si>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</si>
  <si>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</si>
  <si>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</si>
  <si>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</si>
  <si>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</si>
  <si>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</si>
  <si>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</si>
  <si>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</si>
  <si>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</si>
  <si>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</si>
  <si>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</si>
  <si>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</si>
  <si>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</si>
  <si>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</si>
  <si>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</si>
  <si>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</si>
  <si>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</si>
  <si>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</si>
  <si>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</si>
  <si>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</si>
  <si>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</si>
  <si>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</si>
  <si>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</si>
  <si>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</si>
  <si>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</si>
  <si>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</si>
  <si>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</si>
  <si>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</si>
  <si>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</si>
  <si>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</si>
  <si>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</si>
  <si>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</si>
  <si>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</si>
  <si>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</si>
  <si>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</si>
  <si>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</si>
  <si>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</si>
  <si>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</si>
  <si>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</si>
  <si>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</si>
  <si>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</si>
  <si>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</si>
  <si>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</si>
  <si>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</si>
  <si>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</si>
  <si>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</si>
  <si>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</si>
  <si>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</si>
  <si>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</si>
  <si>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</si>
  <si>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</si>
  <si>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</si>
  <si>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</si>
  <si>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</si>
  <si>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</si>
  <si>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</si>
  <si>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</si>
  <si>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</si>
  <si>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</si>
  <si>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</si>
  <si>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</si>
  <si>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</si>
  <si>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</si>
  <si>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</si>
  <si>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</si>
  <si>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</si>
  <si>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</si>
  <si>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</si>
  <si>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</si>
  <si>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</si>
  <si>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</si>
  <si>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</si>
  <si>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</si>
  <si>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</si>
  <si>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</si>
  <si>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</si>
  <si>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</si>
  <si>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</si>
  <si>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</si>
  <si>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</si>
  <si>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</si>
  <si>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</si>
  <si>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</si>
  <si>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</si>
  <si>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</si>
  <si>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</si>
  <si>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</si>
  <si>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</si>
  <si>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</si>
  <si>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</si>
  <si>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</si>
  <si>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</si>
  <si>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</si>
  <si>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</si>
  <si>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</si>
  <si>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</si>
  <si>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</si>
  <si>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</si>
  <si>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</si>
  <si>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</si>
  <si>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</si>
  <si>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</si>
  <si>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</si>
  <si>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</si>
  <si>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</si>
  <si>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</si>
  <si>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</si>
  <si>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</si>
  <si>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</si>
  <si>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</si>
  <si>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</si>
  <si>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</si>
  <si>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</si>
  <si>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</si>
  <si>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</si>
  <si>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</si>
  <si>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</si>
  <si>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</si>
  <si>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</si>
  <si>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</si>
  <si>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</si>
  <si>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</si>
  <si>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</si>
  <si>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</si>
  <si>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</si>
  <si>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</si>
  <si>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</si>
  <si>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</si>
  <si>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</si>
  <si>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</si>
  <si>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</si>
  <si>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</si>
  <si>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</si>
  <si>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</si>
  <si>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</si>
  <si>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</si>
  <si>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</si>
  <si>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</si>
  <si>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</si>
  <si>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</si>
  <si>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</si>
  <si>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</si>
  <si>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</si>
  <si>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</si>
  <si>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</si>
  <si>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</si>
  <si>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</si>
  <si>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</si>
  <si>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</si>
  <si>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</si>
  <si>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</si>
  <si>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</si>
  <si>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</si>
  <si>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</si>
  <si>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</si>
  <si>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</si>
  <si>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</si>
  <si>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</si>
  <si>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</si>
  <si>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</si>
  <si>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</si>
  <si>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</si>
  <si>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</si>
  <si>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</si>
  <si>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</si>
  <si>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</si>
  <si>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</si>
  <si>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</si>
  <si>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</si>
  <si>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</si>
  <si>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</si>
  <si>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</si>
  <si>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</si>
  <si>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</si>
  <si>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</si>
  <si>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</si>
  <si>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</si>
  <si>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</si>
  <si>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</si>
  <si>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</si>
  <si>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</si>
  <si>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</si>
  <si>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</si>
  <si>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</si>
  <si>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</si>
  <si>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</si>
  <si>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</si>
  <si>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</si>
  <si>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</si>
  <si>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</si>
  <si>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</si>
  <si>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</si>
  <si>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</si>
  <si>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</si>
  <si>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</si>
  <si>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</si>
  <si>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</si>
  <si>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</si>
  <si>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</si>
  <si>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</si>
  <si>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</si>
  <si>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</si>
  <si>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</si>
  <si>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</si>
  <si>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</si>
  <si>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</si>
  <si>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</si>
  <si>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</si>
  <si>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</si>
  <si>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</si>
  <si>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</si>
  <si>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</si>
  <si>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</si>
  <si>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</si>
  <si>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</si>
  <si>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</si>
  <si>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</si>
  <si>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</si>
  <si>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</si>
  <si>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</si>
  <si>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</si>
  <si>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</si>
  <si>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</si>
  <si>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</si>
  <si>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</si>
  <si>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</si>
  <si>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</si>
  <si>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</si>
  <si>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</si>
  <si>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</si>
  <si>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</si>
  <si>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</si>
  <si>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</si>
  <si>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</si>
  <si>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</si>
  <si>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</si>
  <si>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</si>
  <si>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</si>
  <si>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</si>
  <si>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</si>
  <si>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</si>
  <si>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</si>
  <si>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</si>
  <si>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</si>
  <si>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</si>
  <si>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</si>
  <si>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</si>
  <si>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</si>
  <si>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</si>
  <si>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</si>
  <si>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</si>
  <si>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</si>
  <si>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</si>
  <si>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</si>
  <si>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</si>
  <si>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</si>
  <si>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</si>
  <si>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</si>
  <si>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</si>
  <si>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</si>
  <si>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</si>
  <si>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</si>
  <si>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</si>
  <si>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</si>
  <si>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</si>
  <si>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</si>
  <si>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</si>
  <si>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</si>
  <si>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</si>
  <si>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</si>
  <si>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</si>
  <si>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</si>
  <si>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</si>
  <si>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</si>
  <si>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</si>
  <si>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</si>
  <si>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</si>
  <si>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</si>
  <si>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</si>
  <si>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</si>
  <si>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</si>
  <si>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</si>
  <si>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</si>
  <si>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</si>
  <si>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</si>
  <si>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</si>
  <si>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</si>
  <si>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</si>
  <si>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</si>
  <si>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</si>
  <si>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</si>
  <si>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</si>
  <si>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</si>
  <si>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</si>
  <si>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</si>
  <si>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</si>
  <si>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</si>
  <si>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</si>
  <si>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</si>
  <si>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</si>
  <si>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</si>
  <si>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</si>
  <si>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</si>
  <si>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</si>
  <si>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</si>
  <si>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</si>
  <si>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</si>
  <si>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</si>
  <si>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</si>
  <si>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</si>
  <si>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</si>
  <si>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</si>
  <si>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</si>
  <si>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</si>
  <si>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</si>
  <si>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</si>
  <si>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</si>
  <si>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</si>
  <si>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</si>
  <si>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</si>
  <si>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</si>
  <si>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</si>
  <si>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</si>
  <si>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</si>
  <si>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</si>
  <si>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</si>
  <si>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</si>
  <si>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</si>
  <si>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</si>
  <si>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</si>
  <si>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</si>
  <si>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</si>
  <si>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</si>
  <si>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</si>
  <si>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</si>
  <si>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</si>
  <si>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</si>
  <si>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</si>
  <si>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</si>
  <si>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</si>
  <si>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</si>
  <si>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</si>
  <si>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</si>
  <si>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</si>
  <si>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</si>
  <si>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</si>
  <si>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</si>
  <si>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</si>
  <si>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</si>
  <si>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</si>
  <si>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</si>
  <si>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</si>
  <si>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</si>
  <si>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</si>
  <si>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</si>
  <si>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</si>
  <si>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</si>
  <si>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</si>
  <si>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</si>
  <si>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</si>
  <si>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</si>
  <si>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</si>
  <si>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</si>
  <si>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</si>
  <si>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</si>
  <si>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</si>
  <si>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</si>
  <si>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</si>
  <si>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</si>
  <si>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</si>
  <si>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</si>
  <si>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</si>
  <si>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</si>
  <si>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</si>
  <si>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</si>
  <si>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</si>
  <si>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</si>
  <si>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</si>
  <si>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</si>
  <si>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</si>
  <si>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</si>
  <si>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</si>
  <si>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</si>
  <si>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</si>
  <si>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</si>
  <si>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</si>
  <si>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</si>
  <si>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</si>
  <si>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</si>
  <si>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</si>
  <si>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</si>
  <si>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</si>
  <si>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</si>
  <si>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</si>
  <si>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</si>
  <si>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</si>
  <si>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</si>
  <si>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</si>
  <si>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</si>
  <si>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</si>
  <si>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</si>
  <si>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</si>
  <si>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</si>
  <si>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</si>
  <si>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</si>
  <si>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</si>
  <si>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</si>
  <si>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</si>
  <si>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</si>
  <si>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</si>
  <si>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</si>
  <si>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</si>
  <si>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</si>
  <si>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</si>
  <si>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</si>
  <si>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</si>
  <si>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</si>
  <si>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</si>
  <si>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</si>
  <si>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</si>
  <si>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</si>
  <si>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</si>
  <si>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</si>
  <si>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</si>
  <si>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</si>
  <si>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</si>
  <si>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</si>
  <si>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</si>
  <si>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</si>
  <si>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</si>
  <si>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</si>
  <si>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</si>
  <si>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</si>
  <si>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</si>
  <si>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</si>
  <si>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</si>
  <si>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</si>
  <si>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</si>
  <si>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</si>
  <si>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</si>
  <si>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</si>
  <si>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</si>
  <si>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</si>
  <si>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</si>
  <si>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</si>
  <si>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</si>
  <si>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</si>
  <si>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</si>
  <si>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</si>
  <si>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</si>
  <si>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</si>
  <si>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</si>
  <si>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</si>
  <si>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</si>
  <si>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</si>
  <si>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</si>
  <si>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</si>
  <si>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</si>
  <si>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</si>
  <si>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</si>
  <si>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</si>
  <si>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</si>
  <si>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</si>
  <si>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</si>
  <si>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</si>
  <si>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</si>
  <si>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</si>
  <si>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</si>
  <si>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</si>
  <si>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</si>
  <si>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</si>
  <si>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</si>
  <si>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</si>
  <si>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</si>
  <si>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</si>
  <si>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</si>
  <si>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</si>
  <si>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</si>
  <si>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</si>
  <si>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</si>
  <si>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</si>
  <si>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</si>
  <si>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</si>
  <si>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</si>
  <si>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</si>
  <si>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</si>
  <si>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</si>
  <si>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</si>
  <si>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</si>
  <si>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</si>
  <si>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</si>
  <si>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</si>
  <si>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</si>
  <si>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</si>
  <si>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</si>
  <si>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</si>
  <si>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</si>
  <si>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</si>
  <si>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</si>
  <si>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</si>
  <si>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</si>
  <si>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</si>
  <si>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</si>
  <si>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</si>
  <si>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</si>
  <si>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</si>
  <si>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</si>
  <si>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</si>
  <si>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</si>
  <si>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</si>
  <si>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</si>
  <si>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</si>
  <si>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</si>
  <si>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</si>
  <si>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</si>
  <si>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</si>
  <si>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</si>
  <si>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</si>
  <si>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</si>
  <si>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</si>
  <si>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</si>
  <si>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</si>
  <si>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</si>
  <si>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</si>
  <si>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</si>
  <si>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</si>
  <si>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</si>
  <si>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</si>
  <si>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</si>
  <si>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</si>
  <si>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</si>
  <si>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</si>
  <si>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</si>
  <si>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</si>
  <si>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</si>
  <si>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</si>
  <si>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</si>
  <si>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</si>
  <si>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</si>
  <si>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</si>
  <si>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</si>
  <si>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</si>
  <si>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</si>
  <si>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</si>
  <si>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</si>
  <si>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</si>
  <si>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</si>
  <si>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</si>
  <si>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</si>
  <si>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</si>
  <si>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</si>
  <si>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</si>
  <si>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</si>
  <si>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</si>
  <si>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</si>
  <si>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</si>
  <si>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</si>
  <si>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</si>
  <si>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</si>
  <si>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</si>
  <si>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</si>
  <si>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</si>
  <si>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</si>
  <si>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</si>
  <si>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</si>
  <si>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</si>
  <si>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</si>
  <si>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</si>
  <si>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</si>
  <si>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</si>
  <si>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</si>
  <si>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</si>
  <si>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</si>
  <si>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</si>
  <si>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</si>
  <si>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</si>
  <si>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</si>
  <si>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</si>
  <si>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</si>
  <si>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</si>
  <si>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</si>
  <si>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</si>
  <si>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</si>
  <si>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</si>
  <si>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</si>
  <si>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</si>
  <si>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</si>
  <si>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</si>
  <si>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</si>
  <si>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</si>
  <si>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</si>
  <si>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</si>
  <si>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</si>
  <si>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</si>
  <si>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</si>
  <si>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</si>
  <si>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</si>
  <si>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</si>
  <si>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</si>
  <si>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</si>
  <si>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</si>
  <si>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</si>
  <si>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</si>
  <si>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</si>
  <si>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</si>
  <si>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</si>
  <si>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</si>
  <si>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</si>
  <si>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</si>
  <si>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</si>
  <si>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</si>
  <si>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</si>
  <si>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</si>
  <si>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</si>
  <si>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</si>
  <si>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</si>
  <si>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</si>
  <si>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</si>
  <si>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</si>
  <si>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</si>
  <si>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</si>
  <si>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</si>
  <si>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</si>
  <si>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</si>
  <si>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</si>
  <si>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</si>
  <si>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</si>
  <si>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</si>
  <si>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</si>
  <si>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</si>
  <si>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</si>
  <si>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</si>
  <si>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</si>
  <si>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</si>
  <si>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</si>
  <si>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</si>
  <si>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</si>
  <si>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</si>
  <si>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</si>
  <si>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</si>
  <si>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</si>
  <si>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</si>
  <si>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</si>
  <si>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</si>
  <si>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</si>
  <si>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</si>
  <si>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</si>
  <si>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</si>
  <si>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</si>
  <si>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</si>
  <si>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</si>
  <si>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</si>
  <si>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</si>
  <si>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</si>
  <si>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</si>
  <si>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</si>
  <si>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</si>
  <si>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</si>
  <si>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</si>
  <si>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</si>
  <si>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</si>
  <si>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</si>
  <si>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</si>
  <si>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</si>
  <si>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</si>
  <si>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</si>
  <si>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</si>
  <si>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</si>
  <si>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</si>
  <si>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</si>
  <si>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</si>
  <si>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</si>
  <si>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</si>
  <si>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</si>
  <si>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</si>
  <si>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</si>
  <si>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</si>
  <si>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</si>
  <si>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</si>
  <si>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</si>
  <si>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</si>
  <si>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</si>
  <si>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</si>
  <si>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</si>
  <si>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</si>
  <si>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</si>
  <si>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</si>
  <si>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</si>
  <si>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</si>
  <si>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</si>
  <si>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</si>
  <si>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</si>
  <si>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</si>
  <si>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</si>
  <si>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</si>
  <si>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</si>
  <si>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</si>
  <si>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</si>
  <si>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</si>
  <si>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</si>
  <si>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</si>
  <si>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</si>
  <si>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</si>
  <si>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</si>
  <si>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</si>
  <si>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</si>
  <si>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</si>
  <si>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</si>
  <si>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</si>
  <si>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</si>
  <si>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</si>
  <si>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</si>
  <si>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</si>
  <si>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</si>
  <si>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</si>
  <si>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</si>
  <si>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</si>
  <si>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</si>
  <si>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</si>
  <si>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</si>
  <si>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</si>
  <si>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</si>
  <si>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</si>
  <si>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</si>
  <si>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</si>
  <si>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</si>
  <si>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</si>
  <si>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</si>
  <si>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</si>
  <si>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</si>
  <si>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</si>
  <si>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</si>
  <si>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</si>
  <si>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</si>
  <si>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</si>
  <si>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</si>
  <si>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</si>
  <si>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</si>
  <si>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</si>
  <si>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</si>
  <si>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</si>
  <si>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</si>
  <si>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</si>
  <si>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</si>
  <si>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</si>
  <si>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</si>
  <si>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</si>
  <si>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</si>
  <si>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</si>
  <si>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</si>
  <si>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</si>
  <si>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</si>
  <si>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</si>
  <si>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</si>
  <si>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</si>
  <si>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</si>
  <si>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</si>
  <si>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</si>
  <si>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</si>
  <si>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</si>
  <si>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</si>
  <si>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</si>
  <si>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</si>
  <si>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</si>
  <si>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</si>
  <si>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</si>
  <si>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</si>
  <si>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</si>
  <si>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</si>
  <si>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</si>
  <si>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</si>
  <si>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</si>
  <si>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</si>
  <si>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</si>
  <si>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</si>
  <si>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</si>
  <si>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</si>
  <si>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</si>
  <si>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</si>
  <si>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</si>
  <si>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</si>
  <si>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</si>
  <si>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</si>
  <si>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</si>
  <si>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</si>
  <si>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</si>
  <si>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</si>
  <si>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</si>
  <si>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</si>
  <si>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</si>
  <si>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</si>
  <si>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</si>
  <si>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</si>
  <si>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</si>
  <si>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</si>
  <si>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</si>
  <si>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</si>
  <si>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</si>
  <si>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</si>
  <si>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</si>
  <si>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</si>
  <si>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</si>
  <si>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</si>
  <si>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</si>
  <si>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</si>
  <si>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</si>
  <si>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</si>
  <si>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</si>
  <si>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</si>
  <si>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</si>
  <si>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</si>
  <si>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</si>
  <si>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</si>
  <si>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</si>
  <si>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</si>
  <si>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</si>
  <si>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</si>
  <si>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</si>
  <si>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</si>
  <si>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</si>
  <si>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</si>
  <si>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</si>
  <si>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</si>
  <si>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</si>
  <si>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</si>
  <si>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</si>
  <si>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</si>
  <si>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</si>
  <si>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</si>
  <si>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</si>
  <si>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</si>
  <si>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</si>
  <si>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</si>
  <si>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</si>
  <si>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</si>
  <si>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</si>
  <si>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</si>
  <si>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</si>
  <si>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</si>
  <si>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</si>
  <si>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</si>
  <si>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</si>
  <si>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</si>
  <si>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</si>
  <si>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</si>
  <si>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</si>
  <si>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</si>
  <si>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</si>
  <si>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</si>
  <si>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</si>
  <si>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</si>
  <si>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</si>
  <si>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</si>
  <si>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</si>
  <si>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</si>
  <si>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</si>
  <si>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</si>
  <si>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</si>
  <si>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</si>
  <si>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</si>
  <si>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</si>
  <si>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</si>
  <si>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</si>
  <si>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</si>
  <si>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</si>
  <si>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</si>
  <si>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</si>
  <si>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</si>
  <si>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</si>
  <si>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</si>
  <si>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</si>
  <si>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</si>
  <si>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</si>
  <si>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</si>
  <si>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</si>
  <si>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</si>
  <si>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</si>
  <si>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</si>
  <si>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</si>
  <si>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</si>
  <si>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</si>
  <si>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</si>
  <si>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</si>
  <si>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</si>
  <si>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</si>
  <si>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</si>
  <si>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</si>
  <si>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</si>
  <si>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</si>
  <si>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</si>
  <si>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</si>
  <si>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</si>
  <si>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</si>
  <si>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</si>
  <si>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</si>
  <si>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</si>
  <si>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</si>
  <si>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</si>
  <si>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</si>
  <si>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</si>
  <si>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</si>
  <si>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</si>
  <si>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</si>
  <si>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</si>
  <si>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</si>
  <si>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</si>
  <si>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</si>
  <si>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</si>
  <si>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</si>
  <si>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</si>
  <si>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</si>
  <si>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</si>
  <si>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</si>
  <si>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</si>
  <si>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</si>
  <si>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</si>
  <si>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</si>
  <si>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</si>
  <si>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</si>
  <si>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</si>
  <si>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</si>
  <si>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</si>
  <si>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</si>
  <si>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</si>
  <si>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</si>
  <si>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</si>
  <si>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</si>
  <si>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</si>
  <si>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</si>
  <si>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</si>
  <si>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</si>
  <si>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</si>
  <si>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</si>
  <si>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</si>
  <si>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</si>
  <si>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</si>
  <si>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</si>
  <si>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</si>
  <si>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</si>
  <si>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</si>
  <si>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</si>
  <si>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</si>
  <si>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</si>
  <si>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</si>
  <si>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</si>
  <si>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</si>
  <si>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</si>
  <si>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</si>
  <si>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</si>
  <si>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</si>
  <si>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</si>
  <si>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</si>
  <si>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</si>
  <si>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</si>
  <si>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</si>
  <si>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</si>
  <si>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</si>
  <si>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</si>
  <si>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</si>
  <si>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</si>
  <si>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</si>
  <si>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</si>
  <si>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</si>
  <si>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</si>
  <si>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</si>
  <si>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</si>
  <si>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</si>
  <si>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</si>
  <si>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</si>
  <si>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</si>
  <si>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</si>
  <si>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</si>
  <si>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</si>
  <si>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</si>
  <si>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</si>
  <si>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</si>
  <si>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</si>
  <si>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</si>
  <si>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</si>
  <si>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</si>
  <si>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</si>
  <si>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</si>
  <si>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</si>
  <si>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</si>
  <si>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</si>
  <si>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</si>
  <si>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</si>
  <si>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</si>
  <si>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</si>
  <si>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</si>
  <si>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</si>
  <si>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</si>
  <si>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</si>
  <si>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</si>
  <si>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</si>
  <si>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</si>
  <si>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</si>
  <si>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</si>
  <si>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</si>
  <si>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</si>
  <si>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</si>
  <si>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</si>
  <si>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</si>
  <si>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</si>
  <si>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</si>
  <si>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</si>
  <si>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</si>
  <si>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</si>
  <si>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</si>
  <si>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</si>
  <si>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</si>
  <si>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</si>
  <si>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</si>
  <si>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</si>
  <si>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</si>
  <si>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</si>
  <si>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</si>
  <si>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</si>
  <si>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</si>
  <si>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</si>
  <si>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</si>
  <si>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</si>
  <si>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</si>
  <si>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</si>
  <si>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</si>
  <si>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</si>
  <si>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</si>
  <si>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</si>
  <si>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</si>
  <si>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</si>
  <si>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</si>
  <si>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</si>
  <si>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</si>
  <si>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</si>
  <si>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</si>
  <si>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</si>
  <si>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</si>
  <si>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</si>
  <si>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</si>
  <si>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</si>
  <si>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</si>
  <si>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</si>
  <si>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</si>
  <si>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</si>
  <si>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</si>
  <si>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</si>
  <si>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</si>
  <si>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</si>
  <si>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</si>
  <si>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</si>
  <si>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</si>
  <si>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</si>
  <si>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</si>
  <si>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</si>
  <si>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</si>
  <si>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</si>
  <si>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</si>
  <si>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</si>
  <si>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</si>
  <si>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</si>
  <si>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</si>
  <si>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</si>
  <si>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</si>
  <si>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</si>
  <si>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</si>
  <si>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</si>
  <si>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</si>
  <si>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</si>
  <si>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</si>
  <si>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</si>
  <si>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</si>
  <si>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</si>
  <si>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</si>
  <si>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</si>
  <si>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</si>
  <si>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</si>
  <si>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</si>
  <si>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</si>
  <si>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</si>
  <si>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</si>
  <si>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</si>
  <si>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</si>
  <si>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</si>
  <si>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</si>
  <si>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</si>
  <si>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</si>
  <si>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</si>
  <si>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</si>
  <si>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</si>
  <si>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</si>
  <si>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</si>
  <si>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</si>
  <si>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</si>
  <si>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</si>
  <si>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</si>
  <si>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</si>
  <si>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</si>
  <si>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</si>
  <si>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</si>
  <si>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</si>
  <si>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</si>
  <si>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</si>
  <si>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</si>
  <si>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</si>
  <si>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</si>
  <si>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</si>
  <si>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</si>
  <si>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</si>
  <si>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</si>
  <si>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</si>
  <si>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</si>
  <si>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</si>
  <si>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</si>
  <si>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</si>
  <si>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</si>
  <si>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</si>
  <si>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</si>
  <si>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</si>
  <si>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</si>
  <si>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</si>
  <si>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</si>
  <si>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</si>
  <si>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</si>
  <si>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</si>
  <si>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</si>
  <si>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</si>
  <si>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</si>
  <si>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</si>
  <si>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</si>
  <si>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</si>
  <si>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</si>
  <si>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</si>
  <si>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</si>
  <si>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</si>
  <si>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</si>
  <si>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</si>
  <si>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</si>
  <si>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</si>
  <si>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</si>
  <si>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</si>
  <si>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</si>
  <si>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</si>
  <si>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</si>
  <si>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</si>
  <si>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</si>
  <si>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</si>
  <si>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</si>
  <si>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</si>
  <si>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</si>
  <si>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</si>
  <si>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</si>
  <si>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</si>
  <si>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</si>
  <si>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</si>
  <si>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</si>
  <si>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</si>
  <si>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</si>
  <si>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</si>
  <si>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</si>
  <si>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</si>
  <si>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</si>
  <si>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</si>
  <si>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</si>
  <si>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</si>
  <si>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</si>
  <si>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</si>
  <si>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</si>
  <si>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</si>
  <si>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</si>
  <si>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</si>
  <si>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</si>
  <si>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</si>
  <si>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</si>
  <si>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</si>
  <si>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</si>
  <si>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</si>
  <si>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</si>
  <si>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</si>
  <si>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</si>
  <si>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</si>
  <si>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</si>
  <si>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</si>
  <si>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</si>
  <si>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</si>
  <si>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</si>
  <si>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</si>
  <si>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</si>
  <si>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</si>
  <si>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</si>
  <si>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</si>
  <si>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</si>
  <si>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</si>
  <si>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</si>
  <si>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</si>
  <si>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</si>
  <si>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</si>
  <si>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</si>
  <si>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</si>
  <si>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</si>
  <si>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</si>
  <si>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</si>
  <si>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</si>
  <si>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</si>
  <si>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</si>
  <si>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</si>
  <si>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</si>
  <si>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</si>
  <si>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</si>
  <si>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</si>
  <si>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</si>
  <si>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</si>
  <si>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</si>
  <si>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</si>
  <si>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</si>
  <si>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</si>
  <si>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</si>
  <si>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</si>
  <si>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</si>
  <si>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</si>
  <si>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</si>
  <si>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</si>
  <si>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</si>
  <si>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</si>
  <si>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</si>
  <si>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</si>
  <si>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</si>
  <si>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</si>
  <si>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</si>
  <si>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</si>
  <si>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</si>
  <si>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</si>
  <si>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</si>
  <si>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</si>
  <si>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</si>
  <si>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</si>
  <si>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</si>
  <si>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</si>
  <si>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</si>
  <si>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</si>
  <si>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</si>
  <si>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</si>
  <si>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</si>
  <si>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</si>
  <si>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</si>
  <si>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</si>
  <si>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</si>
  <si>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</si>
  <si>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</si>
  <si>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</si>
  <si>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</si>
  <si>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</si>
  <si>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</si>
  <si>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</si>
  <si>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</si>
  <si>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</si>
  <si>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</si>
  <si>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</si>
  <si>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</si>
  <si>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</si>
  <si>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</si>
  <si>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</si>
  <si>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</si>
  <si>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</si>
  <si>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</si>
  <si>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</si>
  <si>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</si>
  <si>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</si>
  <si>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</si>
  <si>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</si>
  <si>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</si>
  <si>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</si>
  <si>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</si>
  <si>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</si>
  <si>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</si>
  <si>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</si>
  <si>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</si>
  <si>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</si>
  <si>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</si>
  <si>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</si>
  <si>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</si>
  <si>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</si>
  <si>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</si>
  <si>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</si>
  <si>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</si>
  <si>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</si>
  <si>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</si>
  <si>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</si>
  <si>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</si>
  <si>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</si>
  <si>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</si>
  <si>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</si>
  <si>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</si>
  <si>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</si>
  <si>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</si>
  <si>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</si>
  <si>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</si>
  <si>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</si>
  <si>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</si>
  <si>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</si>
  <si>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</si>
  <si>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</si>
  <si>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</si>
  <si>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</si>
  <si>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</si>
  <si>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</si>
  <si>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</si>
  <si>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</si>
  <si>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</si>
  <si>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</si>
  <si>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</si>
  <si>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</si>
  <si>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</si>
  <si>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</si>
  <si>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</si>
  <si>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</si>
  <si>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</si>
  <si>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</si>
  <si>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</si>
  <si>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</si>
  <si>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</si>
  <si>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</si>
  <si>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</si>
  <si>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</si>
  <si>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</si>
  <si>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</si>
  <si>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</si>
  <si>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</si>
  <si>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</si>
  <si>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</si>
  <si>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</si>
  <si>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</si>
  <si>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</si>
  <si>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</si>
  <si>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</si>
  <si>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</si>
  <si>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</si>
  <si>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</si>
  <si>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</si>
  <si>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</si>
  <si>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</si>
  <si>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</si>
  <si>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</si>
  <si>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</si>
  <si>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</si>
  <si>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</si>
  <si>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</si>
  <si>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</si>
  <si>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</si>
  <si>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</si>
  <si>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</si>
  <si>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</si>
  <si>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</si>
  <si>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</si>
  <si>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</si>
  <si>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</si>
  <si>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</si>
  <si>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</si>
  <si>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</si>
  <si>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</si>
  <si>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</si>
  <si>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</si>
  <si>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</si>
  <si>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</si>
  <si>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</si>
  <si>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</si>
  <si>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</si>
  <si>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</si>
  <si>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</si>
  <si>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</si>
  <si>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</si>
  <si>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</si>
  <si>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</si>
  <si>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</si>
  <si>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</si>
  <si>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</si>
  <si>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</si>
  <si>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</si>
  <si>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</si>
  <si>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</si>
  <si>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</si>
  <si>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</si>
  <si>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</si>
  <si>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</si>
  <si>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</si>
  <si>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</si>
  <si>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</si>
  <si>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</si>
  <si>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</si>
  <si>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</si>
  <si>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</si>
  <si>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</si>
  <si>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</si>
  <si>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</si>
  <si>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</si>
  <si>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</si>
  <si>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</si>
  <si>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</si>
  <si>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</si>
  <si>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</si>
  <si>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</si>
  <si>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</si>
  <si>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</si>
  <si>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</si>
  <si>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</si>
  <si>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</si>
  <si>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</si>
  <si>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</si>
  <si>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</si>
  <si>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</si>
  <si>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</si>
  <si>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</si>
  <si>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</si>
  <si>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</si>
  <si>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</si>
  <si>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</si>
  <si>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</si>
  <si>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</si>
  <si>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</si>
  <si>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</si>
  <si>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</si>
  <si>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</si>
  <si>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</si>
  <si>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</si>
  <si>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</si>
  <si>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</si>
  <si>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</si>
  <si>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</si>
  <si>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</si>
  <si>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</si>
  <si>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</si>
  <si>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</si>
  <si>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</si>
  <si>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</si>
  <si>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</si>
  <si>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</si>
  <si>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</si>
  <si>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</si>
  <si>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</si>
  <si>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</si>
  <si>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</si>
  <si>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</si>
  <si>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</si>
  <si>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</si>
  <si>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</si>
  <si>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</si>
  <si>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</si>
  <si>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</si>
  <si>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</si>
  <si>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</si>
  <si>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</si>
  <si>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</si>
  <si>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</si>
  <si>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</si>
  <si>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</si>
  <si>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</si>
  <si>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</si>
  <si>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</si>
  <si>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</si>
  <si>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</si>
  <si>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</si>
  <si>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</si>
  <si>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</si>
  <si>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</si>
  <si>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</si>
  <si>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</si>
  <si>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</si>
  <si>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</si>
  <si>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</si>
  <si>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</si>
  <si>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</si>
  <si>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</si>
  <si>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</si>
  <si>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</si>
  <si>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</si>
  <si>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</si>
  <si>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</si>
  <si>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</si>
  <si>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</si>
  <si>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</si>
  <si>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</si>
  <si>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</si>
  <si>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</si>
  <si>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</si>
  <si>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</si>
  <si>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</si>
  <si>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</si>
  <si>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</si>
  <si>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</si>
  <si>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</si>
  <si>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</si>
  <si>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</si>
  <si>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</si>
  <si>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</si>
  <si>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</si>
  <si>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</si>
  <si>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</si>
  <si>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</si>
  <si>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</si>
  <si>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</si>
  <si>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</si>
  <si>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</si>
  <si>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</si>
  <si>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</si>
  <si>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</si>
  <si>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</si>
  <si>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</si>
  <si>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</si>
  <si>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</si>
  <si>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</si>
  <si>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</si>
  <si>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</si>
  <si>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</si>
  <si>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</si>
  <si>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</si>
  <si>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</si>
  <si>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</si>
  <si>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</si>
  <si>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</si>
  <si>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</si>
  <si>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</si>
  <si>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</si>
  <si>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</si>
  <si>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</si>
  <si>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</si>
  <si>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</si>
  <si>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</si>
  <si>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</si>
  <si>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</si>
  <si>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</si>
  <si>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</si>
  <si>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</si>
  <si>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</si>
  <si>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</si>
  <si>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</si>
  <si>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</si>
  <si>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</si>
  <si>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</si>
  <si>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</si>
  <si>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</si>
  <si>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</si>
  <si>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</si>
  <si>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</si>
  <si>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</si>
  <si>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</si>
  <si>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</si>
  <si>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</si>
  <si>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</si>
  <si>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</si>
  <si>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</si>
  <si>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</si>
  <si>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</si>
  <si>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</si>
  <si>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</si>
  <si>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</si>
  <si>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</si>
  <si>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</si>
  <si>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</si>
  <si>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</si>
  <si>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</si>
  <si>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</si>
  <si>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</si>
  <si>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</si>
  <si>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</si>
  <si>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</si>
  <si>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</si>
  <si>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</si>
  <si>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</si>
  <si>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</si>
  <si>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</si>
  <si>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</si>
  <si>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</si>
  <si>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</si>
  <si>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</si>
  <si>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</si>
  <si>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</si>
  <si>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</si>
  <si>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</si>
  <si>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</si>
  <si>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</si>
  <si>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</si>
  <si>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</si>
  <si>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</si>
  <si>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</si>
  <si>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</si>
  <si>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</si>
  <si>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</si>
  <si>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</si>
  <si>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</si>
  <si>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</si>
  <si>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</si>
  <si>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</si>
  <si>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</si>
  <si>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</si>
  <si>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</si>
  <si>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</si>
  <si>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</si>
  <si>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</si>
  <si>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</si>
  <si>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</si>
  <si>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</si>
  <si>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</si>
  <si>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</si>
  <si>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</si>
  <si>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</si>
  <si>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</si>
  <si>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</si>
  <si>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</si>
  <si>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</si>
  <si>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</si>
  <si>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</si>
  <si>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</si>
  <si>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</si>
  <si>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</si>
  <si>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</si>
  <si>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</si>
  <si>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</si>
  <si>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</si>
  <si>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</si>
  <si>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</si>
  <si>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</si>
  <si>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</si>
  <si>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</si>
  <si>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</si>
  <si>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</si>
  <si>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</si>
  <si>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</si>
  <si>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</si>
  <si>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</si>
  <si>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</si>
  <si>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</si>
  <si>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</si>
  <si>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</si>
  <si>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</si>
  <si>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</si>
  <si>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</si>
  <si>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</si>
  <si>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</si>
  <si>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</si>
  <si>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</si>
  <si>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</si>
  <si>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</si>
  <si>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</si>
  <si>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</si>
  <si>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</si>
  <si>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</si>
  <si>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</si>
  <si>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</si>
  <si>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</si>
  <si>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</si>
  <si>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</si>
  <si>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</si>
  <si>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</si>
  <si>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</si>
  <si>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</si>
  <si>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</si>
  <si>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</si>
  <si>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</si>
  <si>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</si>
  <si>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</si>
  <si>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</si>
  <si>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</si>
  <si>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</si>
  <si>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</si>
  <si>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</si>
  <si>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</si>
  <si>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</si>
  <si>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</si>
  <si>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</si>
  <si>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</si>
  <si>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</si>
  <si>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</si>
  <si>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</si>
  <si>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</si>
  <si>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</si>
  <si>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</si>
  <si>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</si>
  <si>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</si>
  <si>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</si>
  <si>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</si>
  <si>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</si>
  <si>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</si>
  <si>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</si>
  <si>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</si>
  <si>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</si>
  <si>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</si>
  <si>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</si>
  <si>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</si>
  <si>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</si>
  <si>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</si>
  <si>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</si>
  <si>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</si>
  <si>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</si>
  <si>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</si>
  <si>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</si>
  <si>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</si>
  <si>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</si>
  <si>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</si>
  <si>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</si>
  <si>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</si>
  <si>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</si>
  <si>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</si>
  <si>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</si>
  <si>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</si>
  <si>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</si>
  <si>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</si>
  <si>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</si>
  <si>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</si>
  <si>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</si>
  <si>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</si>
  <si>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</si>
  <si>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</si>
  <si>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</si>
  <si>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</si>
  <si>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</si>
  <si>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</si>
  <si>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</si>
  <si>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</si>
  <si>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</si>
  <si>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</si>
  <si>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</si>
  <si>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</si>
  <si>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</si>
  <si>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</si>
  <si>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</si>
  <si>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</si>
  <si>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</si>
  <si>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</si>
  <si>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</si>
  <si>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</si>
  <si>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</si>
  <si>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</si>
  <si>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</si>
  <si>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</si>
  <si>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</si>
  <si>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</si>
  <si>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</si>
  <si>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</si>
  <si>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</si>
  <si>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</si>
  <si>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</si>
  <si>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</si>
  <si>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</si>
  <si>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</si>
  <si>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</si>
  <si>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</si>
  <si>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</si>
  <si>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</si>
  <si>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</si>
  <si>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</si>
  <si>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</si>
  <si>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</si>
  <si>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</si>
  <si>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</si>
  <si>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</si>
  <si>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</si>
  <si>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</si>
  <si>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</si>
  <si>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</si>
  <si>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</si>
  <si>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</si>
  <si>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</si>
  <si>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</si>
  <si>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</si>
  <si>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</si>
  <si>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</si>
  <si>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</si>
  <si>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</si>
  <si>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</si>
  <si>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</si>
  <si>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</si>
  <si>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</si>
  <si>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</si>
  <si>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</si>
  <si>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</si>
  <si>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</si>
  <si>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</si>
  <si>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</si>
  <si>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</si>
  <si>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</si>
  <si>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</si>
  <si>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</si>
  <si>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</si>
  <si>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</si>
  <si>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</si>
  <si>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</si>
  <si>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</si>
  <si>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</si>
  <si>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</si>
  <si>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</si>
  <si>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</si>
  <si>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</si>
  <si>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</si>
  <si>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</si>
  <si>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</si>
  <si>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</si>
  <si>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</si>
  <si>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</si>
  <si>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</si>
  <si>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</si>
  <si>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</si>
  <si>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</si>
  <si>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</si>
  <si>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</si>
  <si>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</si>
  <si>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</si>
  <si>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</si>
  <si>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</si>
  <si>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</si>
  <si>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</si>
  <si>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</si>
  <si>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</si>
  <si>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</si>
  <si>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</si>
  <si>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</si>
  <si>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</si>
  <si>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</si>
  <si>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</si>
  <si>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</si>
  <si>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</si>
  <si>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</si>
  <si>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</si>
  <si>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</si>
  <si>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</si>
  <si>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</si>
  <si>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</si>
  <si>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</si>
  <si>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</si>
  <si>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</si>
  <si>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</si>
  <si>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</si>
  <si>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</si>
  <si>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</si>
  <si>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</si>
  <si>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</si>
  <si>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</si>
  <si>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</si>
  <si>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</si>
  <si>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</si>
  <si>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</si>
  <si>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</si>
  <si>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</si>
  <si>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</si>
  <si>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</si>
  <si>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</si>
  <si>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</si>
  <si>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</si>
  <si>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</si>
  <si>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</si>
  <si>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</si>
  <si>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</si>
  <si>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</si>
  <si>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</si>
  <si>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</si>
  <si>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</si>
  <si>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</si>
  <si>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</si>
  <si>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</si>
  <si>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</si>
  <si>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</si>
  <si>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</si>
  <si>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</si>
  <si>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</si>
  <si>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</si>
  <si>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</si>
  <si>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</si>
  <si>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</si>
  <si>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</si>
  <si>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</si>
  <si>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</si>
  <si>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</si>
  <si>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</si>
  <si>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</si>
  <si>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</si>
  <si>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</si>
  <si>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</si>
  <si>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</si>
  <si>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</si>
  <si>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</si>
  <si>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</si>
  <si>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</si>
  <si>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</si>
  <si>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</si>
  <si>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</si>
  <si>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</si>
  <si>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</si>
  <si>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</si>
  <si>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</si>
  <si>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</si>
  <si>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</si>
  <si>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</si>
  <si>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</si>
  <si>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</si>
  <si>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</si>
  <si>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</si>
  <si>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</si>
  <si>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</si>
  <si>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</si>
  <si>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</si>
  <si>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</si>
  <si>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</si>
  <si>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</si>
  <si>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</si>
  <si>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</si>
  <si>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</si>
  <si>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</si>
  <si>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</si>
  <si>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</si>
  <si>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</si>
  <si>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</si>
  <si>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</si>
  <si>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</si>
  <si>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</si>
  <si>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</si>
  <si>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</si>
  <si>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</si>
  <si>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</si>
  <si>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</si>
  <si>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</si>
  <si>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</si>
  <si>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</si>
  <si>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</si>
  <si>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</si>
  <si>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</si>
  <si>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</si>
  <si>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</si>
  <si>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</si>
  <si>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</si>
  <si>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</si>
  <si>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</si>
  <si>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</si>
  <si>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</si>
  <si>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</si>
  <si>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</si>
  <si>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</si>
  <si>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</si>
  <si>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</si>
  <si>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</si>
  <si>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</si>
  <si>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</si>
  <si>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</si>
  <si>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</si>
  <si>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</si>
  <si>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</si>
  <si>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</si>
  <si>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</si>
  <si>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</si>
  <si>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</si>
  <si>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</si>
  <si>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</si>
  <si>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</si>
  <si>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</si>
  <si>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</si>
  <si>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</si>
  <si>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</si>
  <si>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</si>
  <si>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</si>
  <si>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</si>
  <si>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</si>
  <si>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</si>
  <si>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</si>
  <si>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</si>
  <si>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</si>
  <si>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</si>
  <si>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</si>
  <si>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</si>
  <si>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</si>
  <si>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</si>
  <si>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</si>
  <si>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</si>
  <si>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</si>
  <si>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</si>
  <si>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</si>
  <si>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</si>
  <si>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</si>
  <si>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</si>
  <si>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</si>
  <si>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</si>
  <si>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</si>
  <si>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</si>
  <si>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</si>
  <si>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</si>
  <si>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</si>
  <si>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</si>
  <si>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</si>
  <si>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</si>
  <si>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</si>
  <si>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</si>
  <si>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</si>
  <si>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</si>
  <si>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</si>
  <si>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</si>
  <si>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</si>
  <si>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</si>
  <si>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</si>
  <si>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</si>
  <si>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</si>
  <si>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</si>
  <si>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</si>
  <si>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</si>
  <si>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</si>
  <si>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</si>
  <si>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</si>
  <si>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</si>
  <si>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</si>
  <si>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</si>
  <si>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</si>
  <si>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</si>
  <si>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</si>
  <si>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</si>
  <si>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</si>
  <si>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</si>
  <si>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</si>
  <si>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</si>
  <si>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</si>
  <si>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</si>
  <si>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</si>
  <si>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</si>
  <si>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</si>
  <si>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</si>
  <si>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</si>
  <si>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</si>
  <si>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</si>
  <si>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</si>
  <si>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</si>
  <si>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</si>
  <si>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</si>
  <si>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</si>
  <si>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</si>
  <si>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</si>
  <si>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</si>
  <si>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</si>
  <si>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</si>
  <si>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</si>
  <si>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</si>
  <si>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</si>
  <si>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</si>
  <si>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</si>
  <si>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</si>
  <si>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</si>
  <si>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</si>
  <si>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</si>
  <si>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</si>
  <si>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</si>
  <si>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</si>
  <si>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</si>
  <si>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</si>
  <si>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</si>
  <si>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</si>
  <si>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</si>
  <si>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</si>
  <si>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</si>
  <si>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</si>
  <si>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</si>
  <si>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</si>
  <si>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</si>
  <si>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</si>
  <si>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</si>
  <si>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</si>
  <si>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</si>
  <si>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</si>
  <si>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</si>
  <si>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</si>
  <si>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</si>
  <si>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</si>
  <si>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</si>
  <si>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</si>
  <si>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</si>
  <si>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</si>
  <si>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</si>
  <si>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</si>
  <si>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</si>
  <si>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</si>
  <si>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</si>
  <si>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</si>
  <si>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</si>
  <si>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</si>
  <si>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</si>
  <si>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</si>
  <si>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</si>
  <si>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</si>
  <si>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</si>
  <si>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</si>
  <si>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</si>
  <si>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</si>
  <si>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</si>
  <si>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</si>
  <si>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</si>
  <si>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</si>
  <si>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</si>
  <si>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</si>
  <si>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</si>
  <si>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</si>
  <si>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</si>
  <si>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</si>
  <si>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</si>
  <si>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</si>
  <si>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</si>
  <si>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</si>
  <si>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</si>
  <si>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</si>
  <si>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</si>
  <si>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</si>
  <si>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</si>
  <si>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</si>
  <si>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</si>
  <si>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</si>
  <si>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</si>
  <si>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</si>
  <si>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</si>
  <si>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</si>
  <si>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</si>
  <si>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</si>
  <si>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</si>
  <si>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</si>
  <si>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</si>
  <si>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</si>
  <si>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</si>
  <si>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</si>
  <si>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</si>
  <si>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</si>
  <si>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</si>
  <si>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</si>
  <si>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</si>
  <si>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</si>
  <si>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</si>
  <si>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</si>
  <si>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</si>
  <si>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</si>
  <si>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</si>
  <si>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</si>
  <si>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</si>
  <si>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</si>
  <si>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</si>
  <si>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</si>
  <si>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</si>
  <si>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</si>
  <si>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</si>
  <si>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</si>
  <si>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</si>
  <si>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</si>
  <si>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</si>
  <si>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</si>
  <si>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</si>
  <si>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</si>
  <si>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</si>
  <si>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</si>
  <si>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</si>
  <si>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</si>
  <si>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</si>
  <si>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</si>
  <si>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</si>
  <si>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</si>
  <si>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</si>
  <si>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</si>
  <si>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</si>
  <si>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</si>
  <si>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</si>
  <si>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</si>
  <si>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</si>
  <si>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</si>
  <si>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</si>
  <si>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</si>
  <si>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</si>
  <si>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</si>
  <si>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</si>
  <si>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</si>
  <si>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</si>
  <si>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</si>
  <si>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</si>
  <si>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</si>
  <si>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</si>
  <si>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</si>
  <si>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</si>
  <si>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</si>
  <si>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</si>
  <si>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</si>
  <si>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</si>
  <si>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</si>
  <si>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</si>
  <si>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</si>
  <si>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</si>
  <si>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</si>
  <si>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</si>
  <si>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</si>
  <si>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</si>
  <si>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</si>
  <si>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</si>
  <si>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</si>
  <si>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</si>
  <si>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</si>
  <si>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</si>
  <si>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</si>
  <si>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</si>
  <si>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</si>
  <si>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</si>
  <si>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</si>
  <si>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</si>
  <si>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</si>
  <si>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</si>
  <si>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</si>
  <si>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</si>
  <si>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</si>
  <si>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</si>
  <si>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</si>
  <si>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</si>
  <si>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</si>
  <si>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</si>
  <si>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</si>
  <si>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</si>
  <si>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</si>
  <si>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</si>
  <si>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</si>
  <si>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</si>
  <si>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</si>
  <si>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</si>
  <si>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</si>
  <si>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</si>
  <si>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</si>
  <si>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</si>
  <si>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</si>
  <si>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</si>
  <si>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</si>
  <si>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</si>
  <si>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</si>
  <si>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</si>
  <si>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</si>
  <si>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</si>
  <si>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</si>
  <si>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</si>
  <si>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</si>
  <si>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</si>
  <si>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</si>
  <si>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</si>
  <si>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</si>
  <si>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</si>
  <si>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</si>
  <si>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</si>
  <si>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</si>
  <si>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</si>
  <si>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</si>
  <si>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</si>
  <si>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</si>
  <si>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</si>
  <si>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</si>
  <si>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</si>
  <si>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</si>
  <si>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</si>
  <si>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</si>
  <si>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</si>
  <si>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</si>
  <si>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</si>
  <si>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</si>
  <si>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</si>
  <si>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</si>
  <si>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</si>
  <si>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</si>
  <si>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</si>
  <si>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</si>
  <si>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</si>
  <si>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</si>
  <si>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</si>
  <si>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</si>
  <si>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</si>
  <si>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</si>
  <si>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</si>
  <si>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</si>
  <si>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</si>
  <si>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</si>
  <si>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</si>
  <si>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</si>
  <si>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</si>
  <si>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</si>
  <si>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</si>
  <si>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</si>
  <si>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</si>
  <si>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</si>
  <si>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</si>
  <si>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</si>
  <si>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</si>
  <si>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</si>
  <si>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</si>
  <si>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</si>
  <si>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</si>
  <si>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</si>
  <si>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</si>
  <si>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</si>
  <si>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</si>
  <si>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</si>
  <si>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</si>
  <si>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</si>
  <si>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</si>
  <si>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</si>
  <si>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</si>
  <si>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</si>
  <si>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</si>
  <si>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</si>
  <si>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</si>
  <si>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</si>
  <si>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</si>
  <si>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</si>
  <si>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</si>
  <si>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</si>
  <si>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</si>
  <si>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</si>
  <si>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</si>
  <si>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</si>
  <si>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</si>
  <si>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</si>
  <si>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</si>
  <si>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</si>
  <si>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</si>
  <si>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</si>
  <si>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</si>
  <si>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</si>
  <si>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</si>
  <si>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</si>
  <si>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</si>
  <si>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</si>
  <si>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</si>
  <si>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</si>
  <si>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</si>
  <si>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</si>
  <si>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</si>
  <si>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</si>
  <si>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</si>
  <si>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</si>
  <si>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</si>
  <si>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</si>
  <si>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</si>
  <si>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</si>
  <si>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</si>
  <si>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</si>
  <si>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</si>
  <si>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</si>
  <si>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</si>
  <si>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</si>
  <si>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</si>
  <si>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</si>
  <si>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</si>
  <si>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</si>
  <si>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</si>
  <si>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</si>
  <si>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</si>
  <si>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</si>
  <si>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</si>
  <si>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</si>
  <si>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</si>
  <si>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</si>
  <si>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</si>
  <si>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</si>
  <si>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</si>
  <si>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</si>
  <si>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</si>
  <si>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</si>
  <si>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</si>
  <si>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</si>
  <si>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</si>
  <si>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</si>
  <si>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</si>
  <si>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</si>
  <si>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</si>
  <si>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</si>
  <si>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</si>
  <si>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</si>
  <si>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</si>
  <si>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</si>
  <si>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</si>
  <si>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</si>
  <si>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</si>
  <si>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</si>
  <si>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</si>
  <si>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</si>
  <si>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</si>
  <si>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</si>
  <si>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</si>
  <si>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</si>
  <si>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</si>
  <si>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</si>
  <si>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</si>
  <si>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</si>
  <si>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</si>
  <si>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</si>
  <si>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</si>
  <si>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</si>
  <si>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</si>
  <si>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</si>
  <si>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</si>
  <si>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</si>
  <si>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</si>
  <si>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</si>
  <si>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</si>
  <si>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</si>
  <si>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</si>
  <si>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</si>
  <si>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</si>
  <si>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</si>
  <si>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</si>
  <si>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</si>
  <si>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</si>
  <si>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</si>
  <si>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</si>
  <si>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</si>
  <si>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</si>
  <si>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</si>
  <si>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</si>
  <si>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</si>
  <si>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</si>
  <si>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</si>
  <si>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</si>
  <si>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</si>
  <si>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</si>
  <si>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</si>
  <si>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</si>
  <si>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</si>
  <si>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</si>
  <si>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</si>
  <si>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</si>
  <si>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</si>
  <si>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</si>
  <si>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</si>
  <si>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</si>
  <si>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</si>
  <si>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</si>
  <si>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</si>
  <si>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</si>
  <si>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</si>
  <si>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</si>
  <si>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</si>
  <si>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</si>
  <si>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</si>
  <si>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</si>
  <si>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</si>
  <si>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</si>
  <si>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</si>
  <si>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</si>
  <si>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</si>
  <si>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</si>
  <si>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</si>
  <si>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</si>
  <si>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</si>
  <si>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</si>
  <si>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</si>
  <si>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</si>
  <si>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</si>
  <si>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</si>
  <si>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</si>
  <si>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</si>
  <si>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</si>
  <si>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</si>
  <si>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</si>
  <si>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</si>
  <si>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</si>
  <si>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</si>
  <si>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</si>
  <si>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</si>
  <si>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</si>
  <si>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</si>
  <si>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</si>
  <si>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</si>
  <si>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</si>
  <si>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</si>
  <si>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</si>
  <si>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</si>
  <si>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</si>
  <si>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</si>
  <si>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</si>
  <si>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</si>
  <si>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</si>
  <si>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</si>
  <si>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</si>
  <si>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</si>
  <si>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</si>
  <si>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</si>
  <si>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</si>
  <si>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</si>
  <si>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</si>
  <si>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</si>
  <si>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</si>
  <si>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</si>
  <si>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</si>
  <si>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</si>
  <si>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</si>
  <si>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</si>
  <si>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</si>
  <si>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</si>
  <si>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</si>
  <si>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</si>
  <si>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</si>
  <si>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</si>
  <si>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</si>
  <si>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</si>
  <si>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</si>
  <si>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</si>
  <si>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</si>
  <si>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</si>
  <si>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</si>
  <si>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</si>
  <si>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</si>
  <si>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</si>
  <si>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</si>
  <si>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</si>
  <si>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</si>
  <si>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</si>
  <si>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</si>
  <si>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</si>
  <si>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</si>
  <si>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</si>
  <si>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</si>
  <si>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</si>
  <si>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</si>
  <si>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</si>
  <si>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</si>
  <si>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</si>
  <si>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</si>
  <si>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</si>
  <si>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</si>
  <si>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</si>
  <si>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</si>
  <si>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</si>
  <si>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</si>
  <si>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</si>
  <si>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</si>
  <si>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</si>
  <si>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</si>
  <si>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</si>
  <si>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</si>
  <si>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</si>
  <si>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</si>
  <si>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</si>
  <si>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</si>
  <si>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</si>
  <si>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</si>
  <si>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</si>
  <si>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</si>
  <si>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</si>
  <si>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</si>
  <si>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</si>
  <si>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</si>
  <si>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</si>
  <si>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</si>
  <si>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</si>
  <si>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</si>
  <si>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</si>
  <si>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</si>
  <si>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</si>
  <si>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</si>
  <si>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</si>
  <si>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</si>
  <si>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</si>
  <si>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</si>
  <si>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</si>
  <si>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</si>
  <si>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</si>
  <si>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</si>
  <si>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</si>
  <si>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</si>
  <si>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</si>
  <si>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</si>
  <si>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</si>
  <si>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</si>
  <si>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</si>
  <si>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</si>
  <si>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</si>
  <si>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</si>
  <si>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</si>
  <si>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</si>
  <si>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</si>
  <si>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</si>
  <si>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</si>
  <si>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</si>
  <si>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</si>
  <si>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</si>
  <si>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</si>
  <si>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</si>
  <si>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</si>
  <si>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</si>
  <si>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</si>
  <si>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</si>
  <si>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</si>
  <si>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</si>
  <si>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</si>
  <si>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</si>
  <si>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</si>
  <si>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</si>
  <si>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</si>
  <si>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</si>
  <si>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</si>
  <si>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</si>
  <si>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</si>
  <si>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</si>
  <si>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</si>
  <si>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</si>
  <si>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</si>
  <si>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</si>
  <si>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</si>
  <si>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</si>
  <si>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</si>
  <si>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</si>
  <si>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</si>
  <si>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</si>
  <si>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</si>
  <si>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</si>
  <si>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</si>
  <si>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</si>
  <si>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</si>
  <si>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</si>
  <si>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</si>
  <si>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</si>
  <si>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</si>
  <si>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</si>
  <si>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</si>
  <si>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</si>
  <si>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</si>
  <si>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</si>
  <si>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</si>
  <si>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</si>
  <si>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</si>
  <si>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</si>
  <si>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</si>
  <si>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</si>
  <si>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</si>
  <si>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</si>
  <si>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</si>
  <si>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</si>
  <si>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</si>
  <si>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</si>
  <si>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</si>
  <si>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</si>
  <si>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</si>
  <si>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</si>
  <si>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</si>
  <si>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</si>
  <si>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</si>
  <si>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</si>
  <si>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</si>
  <si>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</si>
  <si>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</si>
  <si>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</si>
  <si>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</si>
  <si>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</si>
  <si>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</si>
  <si>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</si>
  <si>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</si>
  <si>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</si>
  <si>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</si>
  <si>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</si>
  <si>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</si>
  <si>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</si>
  <si>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</si>
  <si>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</si>
  <si>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</si>
  <si>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</si>
  <si>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</si>
  <si>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</si>
  <si>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</si>
  <si>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</si>
  <si>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</si>
  <si>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</si>
  <si>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</si>
  <si>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</si>
  <si>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</si>
  <si>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</si>
  <si>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</si>
  <si>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</si>
  <si>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</si>
  <si>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</si>
  <si>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</si>
  <si>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</si>
  <si>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</si>
  <si>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</si>
  <si>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</si>
  <si>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</si>
  <si>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</si>
  <si>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</si>
  <si>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</si>
  <si>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</si>
  <si>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</si>
  <si>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</si>
  <si>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</si>
  <si>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</si>
  <si>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</si>
  <si>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</si>
  <si>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</si>
  <si>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</si>
  <si>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</si>
  <si>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</si>
  <si>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</si>
  <si>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</si>
  <si>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</si>
  <si>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</si>
  <si>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</si>
  <si>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</si>
  <si>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</si>
  <si>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</si>
  <si>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</si>
  <si>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</si>
  <si>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</si>
  <si>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</si>
  <si>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</si>
  <si>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</si>
  <si>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</si>
  <si>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</si>
  <si>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</si>
  <si>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</si>
  <si>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</si>
  <si>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</si>
  <si>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</si>
  <si>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</si>
  <si>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</si>
  <si>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</si>
  <si>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</si>
  <si>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</si>
  <si>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</si>
  <si>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</si>
  <si>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</si>
  <si>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</si>
  <si>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</si>
  <si>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</si>
  <si>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</si>
  <si>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</si>
  <si>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</si>
  <si>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</si>
  <si>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</si>
  <si>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</si>
  <si>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</si>
  <si>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</si>
  <si>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</si>
  <si>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</si>
  <si>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</si>
  <si>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</si>
  <si>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</si>
  <si>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</si>
  <si>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</si>
  <si>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</si>
  <si>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</si>
  <si>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</si>
  <si>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</si>
  <si>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</si>
  <si>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</si>
  <si>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</si>
  <si>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</si>
  <si>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</si>
  <si>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</si>
  <si>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</si>
  <si>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</si>
  <si>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</si>
  <si>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</si>
  <si>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</si>
  <si>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</si>
  <si>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</si>
  <si>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</si>
  <si>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</si>
  <si>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</si>
  <si>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</si>
  <si>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</si>
  <si>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</si>
  <si>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</si>
  <si>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</si>
  <si>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</si>
  <si>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</si>
  <si>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</si>
  <si>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</si>
  <si>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</si>
  <si>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</si>
  <si>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</si>
  <si>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</si>
  <si>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</si>
  <si>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</si>
  <si>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</si>
  <si>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</si>
  <si>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</si>
  <si>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</si>
  <si>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</si>
  <si>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</si>
  <si>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</si>
  <si>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</si>
  <si>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</si>
  <si>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</si>
  <si>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</si>
  <si>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</si>
  <si>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</si>
  <si>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</si>
  <si>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</si>
  <si>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</si>
  <si>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</si>
  <si>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</si>
  <si>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</si>
  <si>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</si>
  <si>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</si>
  <si>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</si>
  <si>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</si>
  <si>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</si>
  <si>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</si>
  <si>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</si>
  <si>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</si>
  <si>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</si>
  <si>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</si>
  <si>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</si>
  <si>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</si>
  <si>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</si>
  <si>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</si>
  <si>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</si>
  <si>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</si>
  <si>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</si>
  <si>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</si>
  <si>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</si>
  <si>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</si>
  <si>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</si>
  <si>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</si>
  <si>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</si>
  <si>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</si>
  <si>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</si>
  <si>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</si>
  <si>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</si>
  <si>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</si>
  <si>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</si>
  <si>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</si>
  <si>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</si>
  <si>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</si>
  <si>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</si>
  <si>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</si>
  <si>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</si>
  <si>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</si>
  <si>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</si>
  <si>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</si>
  <si>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</si>
  <si>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</si>
  <si>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</si>
  <si>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</si>
  <si>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</si>
  <si>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</si>
  <si>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</si>
  <si>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</si>
  <si>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</si>
  <si>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</si>
  <si>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</si>
  <si>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</si>
  <si>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</si>
  <si>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</si>
  <si>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</si>
  <si>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</si>
  <si>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</si>
  <si>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</si>
  <si>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</si>
  <si>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</si>
  <si>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</si>
  <si>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</si>
  <si>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</si>
  <si>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</si>
  <si>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</si>
  <si>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</si>
  <si>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</si>
  <si>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</si>
  <si>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</si>
  <si>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</si>
  <si>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</si>
  <si>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</si>
  <si>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</si>
  <si>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</si>
  <si>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</si>
  <si>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</si>
  <si>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</si>
  <si>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</si>
  <si>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</si>
  <si>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</si>
  <si>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</si>
  <si>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</si>
  <si>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</si>
  <si>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</si>
  <si>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</si>
  <si>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</si>
  <si>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</si>
  <si>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</si>
  <si>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</si>
  <si>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</si>
  <si>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</si>
  <si>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</si>
  <si>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</si>
  <si>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</si>
  <si>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</si>
  <si>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</si>
  <si>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</si>
  <si>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</si>
  <si>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</si>
  <si>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</si>
  <si>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</si>
  <si>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</si>
  <si>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</si>
  <si>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</si>
  <si>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</si>
  <si>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</si>
  <si>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</si>
  <si>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</si>
  <si>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</si>
  <si>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</si>
  <si>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</si>
  <si>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</si>
  <si>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</si>
  <si>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</si>
  <si>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</si>
  <si>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</si>
  <si>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</si>
  <si>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</si>
  <si>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</si>
  <si>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</si>
  <si>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</si>
  <si>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</si>
  <si>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</si>
  <si>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</si>
  <si>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</si>
  <si>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</si>
  <si>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</si>
  <si>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</si>
  <si>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</si>
  <si>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</si>
  <si>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</si>
  <si>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</si>
  <si>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</si>
  <si>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</si>
  <si>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</si>
  <si>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</si>
  <si>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</si>
  <si>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</si>
  <si>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</si>
  <si>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</si>
  <si>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</si>
  <si>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</si>
  <si>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</si>
  <si>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</si>
  <si>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</si>
  <si>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</si>
  <si>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</si>
  <si>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</si>
  <si>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</si>
  <si>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</si>
  <si>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</si>
  <si>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</si>
  <si>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</si>
  <si>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</si>
  <si>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</si>
  <si>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</si>
  <si>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</si>
  <si>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</si>
  <si>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</si>
  <si>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</si>
  <si>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</si>
  <si>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</si>
  <si>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</si>
  <si>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</si>
  <si>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</si>
  <si>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</si>
  <si>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</si>
  <si>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</si>
  <si>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</si>
  <si>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</si>
  <si>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</si>
  <si>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</si>
  <si>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</si>
  <si>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</si>
  <si>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</si>
  <si>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</si>
  <si>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</si>
  <si>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</si>
  <si>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</si>
  <si>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</si>
  <si>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</si>
  <si>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</si>
  <si>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</si>
  <si>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</si>
  <si>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</si>
  <si>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</si>
  <si>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</si>
  <si>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</si>
  <si>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</si>
  <si>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</si>
  <si>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</si>
  <si>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</si>
  <si>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</si>
  <si>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</si>
  <si>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</si>
  <si>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</si>
  <si>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</si>
  <si>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</si>
  <si>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</si>
  <si>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</si>
  <si>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</si>
  <si>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</si>
  <si>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</si>
  <si>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</si>
  <si>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</si>
  <si>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</si>
  <si>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</si>
  <si>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</si>
  <si>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</si>
  <si>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</si>
  <si>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</si>
  <si>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</si>
  <si>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</si>
  <si>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</si>
  <si>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</si>
  <si>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</si>
  <si>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</si>
  <si>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</si>
  <si>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</si>
  <si>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</si>
  <si>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</si>
  <si>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</si>
  <si>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</si>
  <si>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</si>
  <si>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</si>
  <si>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</si>
  <si>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</si>
  <si>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</si>
  <si>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</si>
  <si>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</si>
  <si>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</si>
  <si>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</si>
  <si>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</si>
  <si>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</si>
  <si>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</si>
  <si>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</si>
  <si>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</si>
  <si>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</si>
  <si>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</si>
  <si>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</si>
  <si>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</si>
  <si>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</si>
  <si>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</si>
  <si>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</si>
  <si>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</si>
  <si>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</si>
  <si>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</si>
  <si>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</si>
  <si>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</si>
  <si>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</si>
  <si>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</si>
  <si>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</si>
  <si>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</si>
  <si>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</si>
  <si>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</si>
  <si>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</si>
  <si>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</si>
  <si>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</si>
  <si>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</si>
  <si>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</si>
  <si>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</si>
  <si>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</si>
  <si>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</si>
  <si>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</si>
  <si>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</si>
  <si>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</si>
  <si>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</si>
  <si>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</si>
  <si>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</si>
  <si>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</si>
  <si>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</si>
  <si>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</si>
  <si>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</si>
  <si>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</si>
  <si>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</si>
  <si>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</si>
  <si>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</si>
  <si>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</si>
  <si>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</si>
  <si>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</si>
  <si>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</si>
  <si>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</si>
  <si>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</si>
  <si>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</si>
  <si>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</si>
  <si>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</si>
  <si>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</si>
  <si>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</si>
  <si>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</si>
  <si>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</si>
  <si>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</si>
  <si>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</si>
  <si>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</si>
  <si>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</si>
  <si>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</si>
  <si>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</si>
  <si>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</si>
  <si>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</si>
  <si>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</si>
  <si>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</si>
  <si>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</si>
  <si>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</si>
  <si>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</si>
  <si>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</si>
  <si>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</si>
  <si>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</si>
  <si>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</si>
  <si>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</si>
  <si>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</si>
  <si>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</si>
  <si>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</si>
  <si>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</si>
  <si>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</si>
  <si>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</si>
  <si>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</si>
  <si>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</si>
  <si>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</si>
  <si>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</si>
  <si>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</si>
  <si>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</si>
  <si>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</si>
  <si>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</si>
  <si>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</si>
  <si>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</si>
  <si>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</si>
  <si>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</si>
  <si>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</si>
  <si>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</si>
  <si>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</si>
  <si>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</si>
  <si>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</si>
  <si>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</si>
  <si>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</si>
  <si>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</si>
  <si>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</si>
  <si>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</si>
  <si>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</si>
  <si>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</si>
  <si>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</si>
  <si>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</si>
  <si>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</si>
  <si>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</si>
  <si>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</si>
  <si>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</si>
  <si>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</si>
  <si>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</si>
  <si>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</si>
  <si>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</si>
  <si>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</si>
  <si>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</si>
  <si>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</si>
  <si>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</si>
  <si>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</si>
  <si>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</si>
  <si>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</si>
  <si>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</si>
  <si>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</si>
  <si>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</si>
  <si>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</si>
  <si>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</si>
  <si>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</si>
  <si>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</si>
  <si>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</si>
  <si>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</si>
  <si>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</si>
  <si>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</si>
  <si>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</si>
  <si>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</si>
  <si>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</si>
  <si>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</si>
  <si>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</si>
  <si>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</si>
  <si>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</si>
  <si>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</si>
  <si>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</si>
  <si>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</si>
  <si>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</si>
  <si>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</si>
  <si>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</si>
  <si>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</si>
  <si>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</si>
  <si>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</si>
  <si>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</si>
  <si>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</si>
  <si>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</si>
  <si>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</si>
  <si>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</si>
  <si>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</si>
  <si>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</si>
  <si>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</si>
  <si>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</si>
  <si>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</si>
  <si>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</si>
  <si>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</si>
  <si>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</si>
  <si>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</si>
  <si>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</si>
  <si>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</si>
  <si>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</si>
  <si>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</si>
  <si>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</si>
  <si>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</si>
  <si>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</si>
  <si>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</si>
  <si>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</si>
  <si>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</si>
  <si>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</si>
  <si>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</si>
  <si>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</si>
  <si>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</si>
  <si>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</si>
  <si>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</si>
  <si>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</si>
  <si>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</si>
  <si>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</si>
  <si>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</si>
  <si>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</si>
  <si>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</si>
  <si>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</si>
  <si>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</si>
  <si>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</si>
  <si>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</si>
  <si>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</si>
  <si>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</si>
  <si>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</si>
  <si>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</si>
  <si>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</si>
  <si>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</si>
  <si>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</si>
  <si>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</si>
  <si>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</si>
  <si>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</si>
  <si>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</si>
  <si>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</si>
  <si>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</si>
  <si>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</si>
  <si>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</si>
  <si>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</si>
  <si>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</si>
  <si>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</si>
  <si>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</si>
  <si>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</si>
  <si>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</si>
  <si>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</si>
  <si>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</si>
  <si>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</si>
  <si>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</si>
  <si>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</si>
  <si>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</si>
  <si>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</si>
  <si>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</si>
  <si>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</si>
  <si>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</si>
  <si>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</si>
  <si>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</si>
  <si>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</si>
  <si>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</si>
  <si>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</si>
  <si>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</si>
  <si>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</si>
  <si>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</si>
  <si>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</si>
  <si>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</si>
  <si>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</si>
  <si>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</si>
  <si>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</si>
  <si>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</si>
  <si>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</si>
  <si>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</si>
  <si>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</si>
  <si>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</si>
  <si>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</si>
  <si>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</si>
  <si>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</si>
  <si>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</si>
  <si>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</si>
  <si>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</si>
  <si>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</si>
  <si>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</si>
  <si>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</si>
  <si>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</si>
  <si>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</si>
  <si>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</si>
  <si>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</si>
  <si>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</si>
  <si>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</si>
  <si>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</si>
  <si>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</si>
  <si>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</si>
  <si>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</si>
  <si>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</si>
  <si>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</si>
  <si>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</si>
  <si>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</si>
  <si>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</si>
  <si>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</si>
  <si>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</si>
  <si>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</si>
  <si>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</si>
  <si>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</si>
  <si>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</si>
  <si>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</si>
  <si>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</si>
  <si>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</si>
  <si>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</si>
  <si>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</si>
  <si>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</si>
  <si>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</si>
  <si>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</si>
  <si>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</si>
  <si>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</si>
  <si>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</si>
  <si>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</si>
  <si>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</si>
  <si>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</si>
  <si>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</si>
  <si>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</si>
  <si>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</si>
  <si>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</si>
  <si>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</si>
  <si>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</si>
  <si>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</si>
  <si>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</si>
  <si>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</si>
  <si>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</si>
  <si>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</si>
  <si>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</si>
  <si>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</si>
  <si>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</si>
  <si>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</si>
  <si>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</si>
  <si>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</si>
  <si>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</si>
  <si>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</si>
  <si>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</si>
  <si>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</si>
  <si>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</si>
  <si>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</si>
  <si>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</si>
  <si>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</si>
  <si>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</si>
  <si>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</si>
  <si>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</si>
  <si>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</si>
  <si>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</si>
  <si>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</si>
  <si>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</si>
  <si>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</si>
  <si>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</si>
  <si>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</si>
  <si>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</si>
  <si>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</si>
  <si>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</si>
  <si>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</si>
  <si>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</si>
  <si>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</si>
  <si>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</si>
  <si>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</si>
  <si>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</si>
  <si>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</si>
  <si>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</si>
  <si>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</si>
  <si>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</si>
  <si>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</si>
  <si>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</si>
  <si>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</si>
  <si>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</si>
  <si>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</si>
  <si>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</si>
  <si>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</si>
  <si>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</si>
  <si>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</si>
  <si>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</si>
  <si>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</si>
  <si>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</si>
  <si>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</si>
  <si>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</si>
  <si>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</si>
  <si>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</si>
  <si>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</si>
  <si>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</si>
  <si>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</si>
  <si>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</si>
  <si>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</si>
  <si>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</si>
  <si>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</si>
  <si>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</si>
  <si>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</si>
  <si>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</si>
  <si>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</si>
  <si>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</si>
  <si>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</si>
  <si>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</si>
  <si>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</si>
  <si>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</si>
  <si>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</si>
  <si>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</si>
  <si>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</si>
  <si>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</si>
  <si>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</si>
  <si>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</si>
  <si>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</si>
  <si>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</si>
  <si>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</si>
  <si>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</si>
  <si>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</si>
  <si>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</si>
  <si>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</si>
  <si>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</si>
  <si>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</si>
  <si>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</si>
  <si>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</si>
  <si>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</si>
  <si>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</si>
  <si>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</si>
  <si>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</si>
  <si>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</si>
  <si>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</si>
  <si>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</si>
  <si>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</si>
  <si>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</si>
  <si>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</si>
  <si>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</si>
  <si>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</si>
  <si>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</si>
  <si>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</si>
  <si>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</si>
  <si>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</si>
  <si>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</si>
  <si>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</si>
  <si>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</si>
  <si>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</si>
  <si>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</si>
  <si>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</si>
  <si>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</si>
  <si>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</si>
  <si>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</si>
  <si>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</si>
  <si>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</si>
  <si>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</si>
  <si>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</si>
  <si>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</si>
  <si>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</si>
  <si>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</si>
  <si>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</si>
  <si>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</si>
  <si>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</si>
  <si>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</si>
  <si>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</si>
  <si>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</si>
  <si>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</si>
  <si>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</si>
  <si>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</si>
  <si>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</si>
  <si>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</si>
  <si>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</si>
  <si>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</si>
  <si>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</si>
  <si>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</si>
  <si>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</si>
  <si>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</si>
  <si>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</si>
  <si>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</si>
  <si>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</si>
  <si>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</si>
  <si>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</si>
  <si>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</si>
  <si>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</si>
  <si>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</si>
  <si>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</si>
  <si>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</si>
  <si>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</si>
  <si>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</si>
  <si>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</si>
  <si>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</si>
  <si>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</si>
  <si>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</si>
  <si>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</si>
  <si>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</si>
  <si>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</si>
  <si>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</si>
  <si>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</si>
  <si>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</si>
  <si>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</si>
  <si>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</si>
  <si>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</si>
  <si>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</si>
  <si>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</si>
  <si>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</si>
  <si>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</si>
  <si>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</si>
  <si>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</si>
  <si>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</si>
  <si>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</si>
  <si>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</si>
  <si>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</si>
  <si>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</si>
  <si>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</si>
  <si>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</si>
  <si>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</si>
  <si>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</si>
  <si>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</si>
  <si>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</si>
  <si>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</si>
  <si>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</si>
  <si>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</si>
  <si>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</si>
  <si>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</si>
  <si>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</si>
  <si>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</si>
  <si>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</si>
  <si>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</si>
  <si>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</si>
  <si>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</si>
  <si>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</si>
  <si>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</si>
  <si>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</si>
  <si>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</si>
  <si>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</si>
  <si>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</si>
  <si>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</si>
  <si>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</si>
  <si>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</si>
  <si>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</si>
  <si>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</si>
  <si>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</si>
  <si>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</si>
  <si>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</si>
  <si>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</si>
  <si>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</si>
  <si>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</si>
  <si>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</si>
  <si>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</si>
  <si>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</si>
  <si>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Number carried from 2015q2.</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</si>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</sst>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_);[Red]\(#,##0.0\)"/>
    <numFmt numFmtId="165" formatCode="0.00_);[Red]\(0.00\)"/>
    <numFmt numFmtId="166" formatCode="_(* #,##0_);_(* \(#,##0\);_(* &quot;-&quot;??_);_(@_)"/>
  </numFmts>
  <fonts count="22"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cellStyleXfs>
  <cellXfs count="69">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cellXfs>
  <cellStyles count="7">
    <cellStyle name="Comma" xfId="1" builtinId="3"/>
    <cellStyle name="Normal" xfId="0" builtinId="0"/>
    <cellStyle name="Normal_1Q_2014" xfId="3"/>
    <cellStyle name="Normal_2Q_2014" xfId="4"/>
    <cellStyle name="Normal_4Q_2013" xfId="2"/>
    <cellStyle name="Normal_Sheet1 2" xfId="6"/>
    <cellStyle name="Normal_Sheet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abSelected="1" workbookViewId="0">
      <pane ySplit="1" topLeftCell="A2" activePane="bottomLeft" state="frozen"/>
      <selection pane="bottomLeft" activeCell="O1" sqref="O1"/>
    </sheetView>
  </sheetViews>
  <sheetFormatPr defaultRowHeight="15" x14ac:dyDescent="0.25"/>
  <cols>
    <col min="2" max="2" width="52.140625" customWidth="1"/>
    <col min="27" max="27" width="15.5703125" customWidth="1"/>
    <col min="29" max="30" width="18.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t="s">
        <v>23</v>
      </c>
      <c r="Y1" s="2" t="s">
        <v>24</v>
      </c>
      <c r="Z1" t="s">
        <v>25</v>
      </c>
      <c r="AA1" t="s">
        <v>26</v>
      </c>
      <c r="AB1" t="s">
        <v>27</v>
      </c>
      <c r="AC1" t="s">
        <v>28</v>
      </c>
      <c r="AD1" t="s">
        <v>29</v>
      </c>
      <c r="AE1" t="s">
        <v>30</v>
      </c>
    </row>
    <row r="2" spans="1:31" x14ac:dyDescent="0.25">
      <c r="A2">
        <v>1</v>
      </c>
      <c r="B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I2" t="str">
        <f>VLOOKUP(IFERROR(VLOOKUP(B2, Weiss!A$1:L$399,12,FALSE),"NR"), RatingsLU!A$5:B$30, 2, FALSE)</f>
        <v>D-</v>
      </c>
      <c r="J2">
        <f>VLOOKUP(I2,RatingsLU!B$5:C$30,2,)</f>
        <v>12</v>
      </c>
      <c r="K2" t="str">
        <f>VLOOKUP(IFERROR(VLOOKUP(B2, Demotech!A$3:F$400, 6,FALSE), "NR"), RatingsLU!K$5:M$30, 2, FALSE)</f>
        <v>A</v>
      </c>
      <c r="L2">
        <f>VLOOKUP(K2,RatingsLU!L$5:M$30,2,)</f>
        <v>3</v>
      </c>
      <c r="M2" t="str">
        <f>VLOOKUP(IFERROR(VLOOKUP(B2, AMBest!A$1:L$399,3,FALSE),"NR"), RatingsLU!F$5:G$100, 2, FALSE)</f>
        <v>NR</v>
      </c>
      <c r="N2">
        <f>VLOOKUP(M2, RatingsLU!G$5:H$100, 2, FALSE)</f>
        <v>33</v>
      </c>
      <c r="O2">
        <f>IFERROR(VLOOKUP(B2, '2015q3'!A$1:C$400,3,),0)</f>
        <v>544681</v>
      </c>
      <c r="P2" t="str">
        <f>IF(O2&gt;0,TEXT(O2,"#,###,###"), "0")</f>
        <v>544,681</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t="str">
        <f>IF(Y2&gt;0,TEXT(Y2,"#,###,###"), "0")</f>
        <v>1,165</v>
      </c>
      <c r="Y2">
        <f>IFERROR(VLOOKUP(B2, 'c2013q4'!A$1:E$399,4,),0) + IFERROR(VLOOKUP(B2, 'c2014q1'!A$1:E$399,4,),0) + IFERROR(VLOOKUP(B2, 'c2014q2'!A$1:E$399,4,),0) + IFERROR(VLOOKUP(B2, 'c2014q3'!A$1:E$399,4,),0) + IFERROR(VLOOKUP(B2, 'c2014q4'!A$1:E$399,4,),0)</f>
        <v>1165</v>
      </c>
      <c r="Z2">
        <f>IFERROR(VLOOKUP(B2, 'c2013q4'!A$1:E$399,4,),0)</f>
        <v>730</v>
      </c>
      <c r="AA2">
        <f>IFERROR(VLOOKUP(B2, 'c2014q1'!A$1:E$399,4,),0) + IFERROR(VLOOKUP(B2, 'c2014q2'!A$1:E$399,4,),0) + IFERROR(VLOOKUP(B2, 'c2014q3'!A$1:E$399,4,),0) + IFERROR(VLOOKUP(B2, 'c2014q4'!A$1:E$399,4,),0)</f>
        <v>435</v>
      </c>
      <c r="AB2">
        <f>IF(O2&lt;1000, "-", ROUND((10000*Y2)/O2,1))</f>
        <v>21.4</v>
      </c>
      <c r="AC2">
        <f t="shared" ref="AC2:AC33" si="0">IF(ISERROR(_xlfn.PERCENTRANK.INC(AB$2:AB$398, AB2)), "", ROUND(100*_xlfn.PERCENTRANK.INC(AB$2:AB$398, AB2),0))</f>
        <v>82</v>
      </c>
      <c r="AD2">
        <f>IF(AC2="", 0, IF(AC2&lt;=100/3, 1, IF(AC2&lt;=200/3, 2,3)))</f>
        <v>3</v>
      </c>
      <c r="AE2" t="str">
        <f>IF(AD2="", "", "f")</f>
        <v>f</v>
      </c>
    </row>
    <row r="3" spans="1:31" x14ac:dyDescent="0.25">
      <c r="A3">
        <v>2</v>
      </c>
      <c r="B3"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I3" s="62" t="str">
        <f>VLOOKUP(IFERROR(VLOOKUP(B3, Weiss!A$1:L$399,12,FALSE),"NR"), RatingsLU!A$5:B$30, 2, FALSE)</f>
        <v>A+</v>
      </c>
      <c r="J3" s="62">
        <f>VLOOKUP(I3,RatingsLU!B$5:C$30,2,)</f>
        <v>1</v>
      </c>
      <c r="K3" s="62" t="str">
        <f>VLOOKUP(IFERROR(VLOOKUP(B3, Demotech!A$3:F$400, 6,FALSE), "NR"), RatingsLU!K$5:M$30, 2, FALSE)</f>
        <v>NR</v>
      </c>
      <c r="L3" s="62">
        <f>VLOOKUP(K3,RatingsLU!L$5:M$30,2,)</f>
        <v>7</v>
      </c>
      <c r="M3" s="62" t="str">
        <f>VLOOKUP(IFERROR(VLOOKUP(B3, AMBest!A$1:L$399,3,FALSE),"NR"), RatingsLU!F$5:G$100, 2, FALSE)</f>
        <v>NR</v>
      </c>
      <c r="N3" s="62">
        <f>VLOOKUP(M3, RatingsLU!G$5:H$100, 2, FALSE)</f>
        <v>33</v>
      </c>
      <c r="O3" s="62">
        <f>IFERROR(VLOOKUP(B3, '2015q3'!A$1:C$400,3,),0)</f>
        <v>484788</v>
      </c>
      <c r="P3" t="str">
        <f t="shared" ref="P3:P67" si="1">IF(O3&gt;0,TEXT(O3,"#,###,###"), "0")</f>
        <v>484,788</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t="str">
        <f t="shared" ref="X3:X66" si="2">IF(Y3&gt;0,TEXT(Y3,"#,###,###"), "0")</f>
        <v>5,170</v>
      </c>
      <c r="Y3">
        <f>IFERROR(VLOOKUP(B3, 'c2013q4'!A$1:E$399,4,),0) + IFERROR(VLOOKUP(B3, 'c2014q1'!A$1:E$399,4,),0) + IFERROR(VLOOKUP(B3, 'c2014q2'!A$1:E$399,4,),0) + IFERROR(VLOOKUP(B3, 'c2014q3'!A$1:E$399,4,),0) + IFERROR(VLOOKUP(B3, 'c2014q4'!A$1:E$399,4,),0)</f>
        <v>5170</v>
      </c>
      <c r="Z3">
        <f>IFERROR(VLOOKUP(B3, 'c2013q4'!A$1:E$399,4,),0)</f>
        <v>3245</v>
      </c>
      <c r="AA3">
        <f>IFERROR(VLOOKUP(B3, 'c2014q1'!A$1:E$399,4,),0) + IFERROR(VLOOKUP(B3, 'c2014q2'!A$1:E$399,4,),0) + IFERROR(VLOOKUP(B3, 'c2014q3'!A$1:E$399,4,),0) + IFERROR(VLOOKUP(B3, 'c2014q4'!A$1:E$399,4,),0)</f>
        <v>1925</v>
      </c>
      <c r="AB3">
        <f t="shared" ref="AB3:AB66" si="3">IF(O3&lt;1000, "-", ROUND((10000*Y3)/O3,1))</f>
        <v>106.6</v>
      </c>
      <c r="AC3">
        <f t="shared" si="0"/>
        <v>100</v>
      </c>
      <c r="AD3" s="62">
        <f t="shared" ref="AD3:AD66" si="4">IF(AC3="", 0, IF(AC3&lt;=100/3, 1, IF(AC3&lt;=200/3, 2,3)))</f>
        <v>3</v>
      </c>
      <c r="AE3" t="str">
        <f t="shared" ref="AE3:AE66" si="5">IF(AD3="", "", "f")</f>
        <v>f</v>
      </c>
    </row>
    <row r="4" spans="1:31" x14ac:dyDescent="0.25">
      <c r="A4">
        <v>3</v>
      </c>
      <c r="B4"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I4" s="62" t="str">
        <f>VLOOKUP(IFERROR(VLOOKUP(B4, Weiss!A$1:L$399,12,FALSE),"NR"), RatingsLU!A$5:B$30, 2, FALSE)</f>
        <v>C</v>
      </c>
      <c r="J4" s="62">
        <f>VLOOKUP(I4,RatingsLU!B$5:C$30,2,)</f>
        <v>8</v>
      </c>
      <c r="K4" s="62" t="str">
        <f>VLOOKUP(IFERROR(VLOOKUP(B4, Demotech!A$3:F$400, 6,FALSE), "NR"), RatingsLU!K$5:M$30, 2, FALSE)</f>
        <v>NR</v>
      </c>
      <c r="L4" s="62">
        <f>VLOOKUP(K4,RatingsLU!L$5:M$30,2,)</f>
        <v>7</v>
      </c>
      <c r="M4" s="62" t="str">
        <f>VLOOKUP(IFERROR(VLOOKUP(B4, AMBest!A$1:L$399,3,FALSE),"NR"), RatingsLU!F$5:G$100, 2, FALSE)</f>
        <v>B+</v>
      </c>
      <c r="N4" s="62">
        <f>VLOOKUP(M4, RatingsLU!G$5:H$100, 2, FALSE)</f>
        <v>11</v>
      </c>
      <c r="O4" s="62">
        <f>IFERROR(VLOOKUP(B4, '2015q3'!A$1:C$400,3,),0)</f>
        <v>344915</v>
      </c>
      <c r="P4" t="str">
        <f t="shared" si="1"/>
        <v>344,915</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t="str">
        <f t="shared" si="2"/>
        <v>499</v>
      </c>
      <c r="Y4">
        <f>IFERROR(VLOOKUP(B4, 'c2013q4'!A$1:E$399,4,),0) + IFERROR(VLOOKUP(B4, 'c2014q1'!A$1:E$399,4,),0) + IFERROR(VLOOKUP(B4, 'c2014q2'!A$1:E$399,4,),0) + IFERROR(VLOOKUP(B4, 'c2014q3'!A$1:E$399,4,),0) + IFERROR(VLOOKUP(B4, 'c2014q4'!A$1:E$399,4,),0)</f>
        <v>499</v>
      </c>
      <c r="Z4">
        <f>IFERROR(VLOOKUP(B4, 'c2013q4'!A$1:E$399,4,),0)</f>
        <v>499</v>
      </c>
      <c r="AA4">
        <f>IFERROR(VLOOKUP(B4, 'c2014q1'!A$1:E$399,4,),0) + IFERROR(VLOOKUP(B4, 'c2014q2'!A$1:E$399,4,),0) + IFERROR(VLOOKUP(B4, 'c2014q3'!A$1:E$399,4,),0) + IFERROR(VLOOKUP(B4, 'c2014q4'!A$1:E$399,4,),0)</f>
        <v>0</v>
      </c>
      <c r="AB4">
        <f t="shared" si="3"/>
        <v>14.5</v>
      </c>
      <c r="AC4">
        <f t="shared" si="0"/>
        <v>66</v>
      </c>
      <c r="AD4" s="62">
        <f t="shared" si="4"/>
        <v>2</v>
      </c>
      <c r="AE4" t="str">
        <f t="shared" si="5"/>
        <v>f</v>
      </c>
    </row>
    <row r="5" spans="1:31" x14ac:dyDescent="0.25">
      <c r="A5">
        <v>4</v>
      </c>
      <c r="B5"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I5" s="62" t="str">
        <f>VLOOKUP(IFERROR(VLOOKUP(B5, Weiss!A$1:L$399,12,FALSE),"NR"), RatingsLU!A$5:B$30, 2, FALSE)</f>
        <v>C+</v>
      </c>
      <c r="J5" s="62">
        <f>VLOOKUP(I5,RatingsLU!B$5:C$30,2,)</f>
        <v>7</v>
      </c>
      <c r="K5" s="62" t="str">
        <f>VLOOKUP(IFERROR(VLOOKUP(B5, Demotech!A$3:F$400, 6,FALSE), "NR"), RatingsLU!K$5:M$30, 2, FALSE)</f>
        <v>A</v>
      </c>
      <c r="L5" s="62">
        <f>VLOOKUP(K5,RatingsLU!L$5:M$30,2,)</f>
        <v>3</v>
      </c>
      <c r="M5" s="62" t="str">
        <f>VLOOKUP(IFERROR(VLOOKUP(B5, AMBest!A$1:L$399,3,FALSE),"NR"), RatingsLU!F$5:G$100, 2, FALSE)</f>
        <v>NR</v>
      </c>
      <c r="N5" s="62">
        <f>VLOOKUP(M5, RatingsLU!G$5:H$100, 2, FALSE)</f>
        <v>33</v>
      </c>
      <c r="O5" s="62">
        <f>IFERROR(VLOOKUP(B5, '2015q3'!A$1:C$400,3,),0)</f>
        <v>265132</v>
      </c>
      <c r="P5" t="str">
        <f t="shared" si="1"/>
        <v>265,132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t="str">
        <f t="shared" si="2"/>
        <v>680</v>
      </c>
      <c r="Y5">
        <f>IFERROR(VLOOKUP(B5, 'c2013q4'!A$1:E$399,4,),0) + IFERROR(VLOOKUP(B5, 'c2014q1'!A$1:E$399,4,),0) + IFERROR(VLOOKUP(B5, 'c2014q2'!A$1:E$399,4,),0) + IFERROR(VLOOKUP(B5, 'c2014q3'!A$1:E$399,4,),0) + IFERROR(VLOOKUP(B5, 'c2014q4'!A$1:E$399,4,),0)</f>
        <v>680</v>
      </c>
      <c r="Z5">
        <f>IFERROR(VLOOKUP(B5, 'c2013q4'!A$1:E$399,4,),0)</f>
        <v>418</v>
      </c>
      <c r="AA5">
        <f>IFERROR(VLOOKUP(B5, 'c2014q1'!A$1:E$399,4,),0) + IFERROR(VLOOKUP(B5, 'c2014q2'!A$1:E$399,4,),0) + IFERROR(VLOOKUP(B5, 'c2014q3'!A$1:E$399,4,),0) + IFERROR(VLOOKUP(B5, 'c2014q4'!A$1:E$399,4,),0)</f>
        <v>262</v>
      </c>
      <c r="AB5">
        <f t="shared" si="3"/>
        <v>25.6</v>
      </c>
      <c r="AC5">
        <f t="shared" si="0"/>
        <v>86</v>
      </c>
      <c r="AD5" s="62">
        <f t="shared" si="4"/>
        <v>3</v>
      </c>
      <c r="AE5" t="str">
        <f t="shared" si="5"/>
        <v>f</v>
      </c>
    </row>
    <row r="6" spans="1:31" x14ac:dyDescent="0.25">
      <c r="A6">
        <v>5</v>
      </c>
      <c r="B6"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I6" s="62" t="str">
        <f>VLOOKUP(IFERROR(VLOOKUP(B6, Weiss!A$1:L$399,12,FALSE),"NR"), RatingsLU!A$5:B$30, 2, FALSE)</f>
        <v>C</v>
      </c>
      <c r="J6" s="62">
        <f>VLOOKUP(I6,RatingsLU!B$5:C$30,2,)</f>
        <v>8</v>
      </c>
      <c r="K6" s="62" t="str">
        <f>VLOOKUP(IFERROR(VLOOKUP(B6, Demotech!A$3:F$400, 6,FALSE), "NR"), RatingsLU!K$5:M$30, 2, FALSE)</f>
        <v>A</v>
      </c>
      <c r="L6" s="62">
        <f>VLOOKUP(K6,RatingsLU!L$5:M$30,2,)</f>
        <v>3</v>
      </c>
      <c r="M6" s="62" t="str">
        <f>VLOOKUP(IFERROR(VLOOKUP(B6, AMBest!A$1:L$399,3,FALSE),"NR"), RatingsLU!F$5:G$100, 2, FALSE)</f>
        <v>NR</v>
      </c>
      <c r="N6" s="62">
        <f>VLOOKUP(M6, RatingsLU!G$5:H$100, 2, FALSE)</f>
        <v>33</v>
      </c>
      <c r="O6" s="62">
        <f>IFERROR(VLOOKUP(B6, '2015q3'!A$1:C$400,3,),0)</f>
        <v>247221</v>
      </c>
      <c r="P6" t="str">
        <f t="shared" si="1"/>
        <v>247,221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t="str">
        <f t="shared" si="2"/>
        <v>186</v>
      </c>
      <c r="Y6">
        <f>IFERROR(VLOOKUP(B6, 'c2013q4'!A$1:E$399,4,),0) + IFERROR(VLOOKUP(B6, 'c2014q1'!A$1:E$399,4,),0) + IFERROR(VLOOKUP(B6, 'c2014q2'!A$1:E$399,4,),0) + IFERROR(VLOOKUP(B6, 'c2014q3'!A$1:E$399,4,),0) + IFERROR(VLOOKUP(B6, 'c2014q4'!A$1:E$399,4,),0)</f>
        <v>186</v>
      </c>
      <c r="Z6">
        <f>IFERROR(VLOOKUP(B6, 'c2013q4'!A$1:E$399,4,),0)</f>
        <v>60</v>
      </c>
      <c r="AA6">
        <f>IFERROR(VLOOKUP(B6, 'c2014q1'!A$1:E$399,4,),0) + IFERROR(VLOOKUP(B6, 'c2014q2'!A$1:E$399,4,),0) + IFERROR(VLOOKUP(B6, 'c2014q3'!A$1:E$399,4,),0) + IFERROR(VLOOKUP(B6, 'c2014q4'!A$1:E$399,4,),0)</f>
        <v>126</v>
      </c>
      <c r="AB6">
        <f t="shared" si="3"/>
        <v>7.5</v>
      </c>
      <c r="AC6">
        <f t="shared" si="0"/>
        <v>38</v>
      </c>
      <c r="AD6" s="62">
        <f t="shared" si="4"/>
        <v>2</v>
      </c>
      <c r="AE6" t="str">
        <f t="shared" si="5"/>
        <v>f</v>
      </c>
    </row>
    <row r="7" spans="1:31" x14ac:dyDescent="0.25">
      <c r="A7">
        <v>6</v>
      </c>
      <c r="B7"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I7" s="62" t="str">
        <f>VLOOKUP(IFERROR(VLOOKUP(B7, Weiss!A$1:L$399,12,FALSE),"NR"), RatingsLU!A$5:B$30, 2, FALSE)</f>
        <v>C-</v>
      </c>
      <c r="J7" s="62">
        <f>VLOOKUP(I7,RatingsLU!B$5:C$30,2,)</f>
        <v>9</v>
      </c>
      <c r="K7" s="62" t="str">
        <f>VLOOKUP(IFERROR(VLOOKUP(B7, Demotech!A$3:F$400, 6,FALSE), "NR"), RatingsLU!K$5:M$30, 2, FALSE)</f>
        <v>A</v>
      </c>
      <c r="L7" s="62">
        <f>VLOOKUP(K7,RatingsLU!L$5:M$30,2,)</f>
        <v>3</v>
      </c>
      <c r="M7" s="62" t="str">
        <f>VLOOKUP(IFERROR(VLOOKUP(B7, AMBest!A$1:L$399,3,FALSE),"NR"), RatingsLU!F$5:G$100, 2, FALSE)</f>
        <v>NR</v>
      </c>
      <c r="N7" s="62">
        <f>VLOOKUP(M7, RatingsLU!G$5:H$100, 2, FALSE)</f>
        <v>33</v>
      </c>
      <c r="O7" s="62">
        <f>IFERROR(VLOOKUP(B7, '2015q3'!A$1:C$400,3,),0)</f>
        <v>231828</v>
      </c>
      <c r="P7" t="str">
        <f t="shared" si="1"/>
        <v>231,828</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t="str">
        <f t="shared" si="2"/>
        <v>204</v>
      </c>
      <c r="Y7">
        <f>IFERROR(VLOOKUP(B7, 'c2013q4'!A$1:E$399,4,),0) + IFERROR(VLOOKUP(B7, 'c2014q1'!A$1:E$399,4,),0) + IFERROR(VLOOKUP(B7, 'c2014q2'!A$1:E$399,4,),0) + IFERROR(VLOOKUP(B7, 'c2014q3'!A$1:E$399,4,),0) + IFERROR(VLOOKUP(B7, 'c2014q4'!A$1:E$399,4,),0)</f>
        <v>204</v>
      </c>
      <c r="Z7">
        <f>IFERROR(VLOOKUP(B7, 'c2013q4'!A$1:E$399,4,),0)</f>
        <v>107</v>
      </c>
      <c r="AA7">
        <f>IFERROR(VLOOKUP(B7, 'c2014q1'!A$1:E$399,4,),0) + IFERROR(VLOOKUP(B7, 'c2014q2'!A$1:E$399,4,),0) + IFERROR(VLOOKUP(B7, 'c2014q3'!A$1:E$399,4,),0) + IFERROR(VLOOKUP(B7, 'c2014q4'!A$1:E$399,4,),0)</f>
        <v>97</v>
      </c>
      <c r="AB7">
        <f t="shared" si="3"/>
        <v>8.8000000000000007</v>
      </c>
      <c r="AC7">
        <f t="shared" si="0"/>
        <v>42</v>
      </c>
      <c r="AD7" s="62">
        <f t="shared" si="4"/>
        <v>2</v>
      </c>
      <c r="AE7" t="str">
        <f t="shared" si="5"/>
        <v>f</v>
      </c>
    </row>
    <row r="8" spans="1:31" x14ac:dyDescent="0.25">
      <c r="A8">
        <v>7</v>
      </c>
      <c r="B8"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I8" s="62" t="str">
        <f>VLOOKUP(IFERROR(VLOOKUP(B8, Weiss!A$1:L$399,12,FALSE),"NR"), RatingsLU!A$5:B$30, 2, FALSE)</f>
        <v>D+</v>
      </c>
      <c r="J8" s="62">
        <f>VLOOKUP(I8,RatingsLU!B$5:C$30,2,)</f>
        <v>10</v>
      </c>
      <c r="K8" s="62" t="str">
        <f>VLOOKUP(IFERROR(VLOOKUP(B8, Demotech!A$3:F$400, 6,FALSE), "NR"), RatingsLU!K$5:M$30, 2, FALSE)</f>
        <v>A</v>
      </c>
      <c r="L8" s="62">
        <f>VLOOKUP(K8,RatingsLU!L$5:M$30,2,)</f>
        <v>3</v>
      </c>
      <c r="M8" s="62" t="str">
        <f>VLOOKUP(IFERROR(VLOOKUP(B8, AMBest!A$1:L$399,3,FALSE),"NR"), RatingsLU!F$5:G$100, 2, FALSE)</f>
        <v>NR</v>
      </c>
      <c r="N8" s="62">
        <f>VLOOKUP(M8, RatingsLU!G$5:H$100, 2, FALSE)</f>
        <v>33</v>
      </c>
      <c r="O8" s="62">
        <f>IFERROR(VLOOKUP(B8, '2015q3'!A$1:C$400,3,),0)</f>
        <v>209581</v>
      </c>
      <c r="P8" t="str">
        <f t="shared" si="1"/>
        <v>209,581</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t="str">
        <f t="shared" si="2"/>
        <v>371</v>
      </c>
      <c r="Y8">
        <f>IFERROR(VLOOKUP(B8, 'c2013q4'!A$1:E$399,4,),0) + IFERROR(VLOOKUP(B8, 'c2014q1'!A$1:E$399,4,),0) + IFERROR(VLOOKUP(B8, 'c2014q2'!A$1:E$399,4,),0) + IFERROR(VLOOKUP(B8, 'c2014q3'!A$1:E$399,4,),0) + IFERROR(VLOOKUP(B8, 'c2014q4'!A$1:E$399,4,),0)</f>
        <v>371</v>
      </c>
      <c r="Z8">
        <f>IFERROR(VLOOKUP(B8, 'c2013q4'!A$1:E$399,4,),0)</f>
        <v>198</v>
      </c>
      <c r="AA8">
        <f>IFERROR(VLOOKUP(B8, 'c2014q1'!A$1:E$399,4,),0) + IFERROR(VLOOKUP(B8, 'c2014q2'!A$1:E$399,4,),0) + IFERROR(VLOOKUP(B8, 'c2014q3'!A$1:E$399,4,),0) + IFERROR(VLOOKUP(B8, 'c2014q4'!A$1:E$399,4,),0)</f>
        <v>173</v>
      </c>
      <c r="AB8">
        <f t="shared" si="3"/>
        <v>17.7</v>
      </c>
      <c r="AC8">
        <f t="shared" si="0"/>
        <v>73</v>
      </c>
      <c r="AD8" s="62">
        <f t="shared" si="4"/>
        <v>3</v>
      </c>
      <c r="AE8" t="str">
        <f t="shared" si="5"/>
        <v>f</v>
      </c>
    </row>
    <row r="9" spans="1:31" x14ac:dyDescent="0.25">
      <c r="A9">
        <v>8</v>
      </c>
      <c r="B9"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I9" s="62" t="str">
        <f>VLOOKUP(IFERROR(VLOOKUP(B9, Weiss!A$1:L$399,12,FALSE),"NR"), RatingsLU!A$5:B$30, 2, FALSE)</f>
        <v>C</v>
      </c>
      <c r="J9" s="62">
        <f>VLOOKUP(I9,RatingsLU!B$5:C$30,2,)</f>
        <v>8</v>
      </c>
      <c r="K9" s="62" t="str">
        <f>VLOOKUP(IFERROR(VLOOKUP(B9, Demotech!A$3:F$400, 6,FALSE), "NR"), RatingsLU!K$5:M$30, 2, FALSE)</f>
        <v>A</v>
      </c>
      <c r="L9" s="62">
        <f>VLOOKUP(K9,RatingsLU!L$5:M$30,2,)</f>
        <v>3</v>
      </c>
      <c r="M9" s="62" t="str">
        <f>VLOOKUP(IFERROR(VLOOKUP(B9, AMBest!A$1:L$399,3,FALSE),"NR"), RatingsLU!F$5:G$100, 2, FALSE)</f>
        <v>NR</v>
      </c>
      <c r="N9" s="62">
        <f>VLOOKUP(M9, RatingsLU!G$5:H$100, 2, FALSE)</f>
        <v>33</v>
      </c>
      <c r="O9" s="62">
        <f>IFERROR(VLOOKUP(B9, '2015q3'!A$1:C$400,3,),0)</f>
        <v>172422</v>
      </c>
      <c r="P9" t="str">
        <f t="shared" si="1"/>
        <v>172,422</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t="str">
        <f t="shared" si="2"/>
        <v>292</v>
      </c>
      <c r="Y9">
        <f>IFERROR(VLOOKUP(B9, 'c2013q4'!A$1:E$399,4,),0) + IFERROR(VLOOKUP(B9, 'c2014q1'!A$1:E$399,4,),0) + IFERROR(VLOOKUP(B9, 'c2014q2'!A$1:E$399,4,),0) + IFERROR(VLOOKUP(B9, 'c2014q3'!A$1:E$399,4,),0) + IFERROR(VLOOKUP(B9, 'c2014q4'!A$1:E$399,4,),0)</f>
        <v>292</v>
      </c>
      <c r="Z9">
        <f>IFERROR(VLOOKUP(B9, 'c2013q4'!A$1:E$399,4,),0)</f>
        <v>140</v>
      </c>
      <c r="AA9">
        <f>IFERROR(VLOOKUP(B9, 'c2014q1'!A$1:E$399,4,),0) + IFERROR(VLOOKUP(B9, 'c2014q2'!A$1:E$399,4,),0) + IFERROR(VLOOKUP(B9, 'c2014q3'!A$1:E$399,4,),0) + IFERROR(VLOOKUP(B9, 'c2014q4'!A$1:E$399,4,),0)</f>
        <v>152</v>
      </c>
      <c r="AB9">
        <f t="shared" si="3"/>
        <v>16.899999999999999</v>
      </c>
      <c r="AC9">
        <f t="shared" si="0"/>
        <v>70</v>
      </c>
      <c r="AD9" s="62">
        <f t="shared" si="4"/>
        <v>3</v>
      </c>
      <c r="AE9" t="str">
        <f t="shared" si="5"/>
        <v>f</v>
      </c>
    </row>
    <row r="10" spans="1:31" x14ac:dyDescent="0.25">
      <c r="A10">
        <v>9</v>
      </c>
      <c r="B10"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I10" s="62" t="str">
        <f>VLOOKUP(IFERROR(VLOOKUP(B10, Weiss!A$1:L$399,12,FALSE),"NR"), RatingsLU!A$5:B$30, 2, FALSE)</f>
        <v>D</v>
      </c>
      <c r="J10" s="62">
        <f>VLOOKUP(I10,RatingsLU!B$5:C$30,2,)</f>
        <v>11</v>
      </c>
      <c r="K10" s="62" t="str">
        <f>VLOOKUP(IFERROR(VLOOKUP(B10, Demotech!A$3:F$400, 6,FALSE), "NR"), RatingsLU!K$5:M$30, 2, FALSE)</f>
        <v>A</v>
      </c>
      <c r="L10" s="62">
        <f>VLOOKUP(K10,RatingsLU!L$5:M$30,2,)</f>
        <v>3</v>
      </c>
      <c r="M10" s="62" t="str">
        <f>VLOOKUP(IFERROR(VLOOKUP(B10, AMBest!A$1:L$399,3,FALSE),"NR"), RatingsLU!F$5:G$100, 2, FALSE)</f>
        <v>NR</v>
      </c>
      <c r="N10" s="62">
        <f>VLOOKUP(M10, RatingsLU!G$5:H$100, 2, FALSE)</f>
        <v>33</v>
      </c>
      <c r="O10" s="62">
        <f>IFERROR(VLOOKUP(B10, '2015q3'!A$1:C$400,3,),0)</f>
        <v>169266</v>
      </c>
      <c r="P10" t="str">
        <f t="shared" si="1"/>
        <v>169,266</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t="str">
        <f t="shared" si="2"/>
        <v>132</v>
      </c>
      <c r="Y10">
        <f>IFERROR(VLOOKUP(B10, 'c2013q4'!A$1:E$399,4,),0) + IFERROR(VLOOKUP(B10, 'c2014q1'!A$1:E$399,4,),0) + IFERROR(VLOOKUP(B10, 'c2014q2'!A$1:E$399,4,),0) + IFERROR(VLOOKUP(B10, 'c2014q3'!A$1:E$399,4,),0) + IFERROR(VLOOKUP(B10, 'c2014q4'!A$1:E$399,4,),0)</f>
        <v>132</v>
      </c>
      <c r="Z10">
        <f>IFERROR(VLOOKUP(B10, 'c2013q4'!A$1:E$399,4,),0)</f>
        <v>0</v>
      </c>
      <c r="AA10">
        <f>IFERROR(VLOOKUP(B10, 'c2014q1'!A$1:E$399,4,),0) + IFERROR(VLOOKUP(B10, 'c2014q2'!A$1:E$399,4,),0) + IFERROR(VLOOKUP(B10, 'c2014q3'!A$1:E$399,4,),0) + IFERROR(VLOOKUP(B10, 'c2014q4'!A$1:E$399,4,),0)</f>
        <v>132</v>
      </c>
      <c r="AB10">
        <f t="shared" si="3"/>
        <v>7.8</v>
      </c>
      <c r="AC10">
        <f t="shared" si="0"/>
        <v>39</v>
      </c>
      <c r="AD10" s="62">
        <f t="shared" si="4"/>
        <v>2</v>
      </c>
      <c r="AE10" t="str">
        <f t="shared" si="5"/>
        <v>f</v>
      </c>
    </row>
    <row r="11" spans="1:31" x14ac:dyDescent="0.25">
      <c r="A11">
        <v>10</v>
      </c>
      <c r="B11"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I11" s="62" t="str">
        <f>VLOOKUP(IFERROR(VLOOKUP(B11, Weiss!A$1:L$399,12,FALSE),"NR"), RatingsLU!A$5:B$30, 2, FALSE)</f>
        <v>B</v>
      </c>
      <c r="J11" s="62">
        <f>VLOOKUP(I11,RatingsLU!B$5:C$30,2,)</f>
        <v>5</v>
      </c>
      <c r="K11" s="62" t="str">
        <f>VLOOKUP(IFERROR(VLOOKUP(B11, Demotech!A$3:F$400, 6,FALSE), "NR"), RatingsLU!K$5:M$30, 2, FALSE)</f>
        <v>NR</v>
      </c>
      <c r="L11" s="62">
        <f>VLOOKUP(K11,RatingsLU!L$5:M$30,2,)</f>
        <v>7</v>
      </c>
      <c r="M11" s="62" t="str">
        <f>VLOOKUP(IFERROR(VLOOKUP(B11, AMBest!A$1:L$399,3,FALSE),"NR"), RatingsLU!F$5:G$100, 2, FALSE)</f>
        <v>A</v>
      </c>
      <c r="N11" s="62">
        <f>VLOOKUP(M11, RatingsLU!G$5:H$100, 2, FALSE)</f>
        <v>5</v>
      </c>
      <c r="O11" s="62">
        <f>IFERROR(VLOOKUP(B11, '2015q3'!A$1:C$400,3,),0)</f>
        <v>167279</v>
      </c>
      <c r="P11" t="str">
        <f t="shared" si="1"/>
        <v>167,279</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t="str">
        <f t="shared" si="2"/>
        <v>63</v>
      </c>
      <c r="Y11">
        <f>IFERROR(VLOOKUP(B11, 'c2013q4'!A$1:E$399,4,),0) + IFERROR(VLOOKUP(B11, 'c2014q1'!A$1:E$399,4,),0) + IFERROR(VLOOKUP(B11, 'c2014q2'!A$1:E$399,4,),0) + IFERROR(VLOOKUP(B11, 'c2014q3'!A$1:E$399,4,),0) + IFERROR(VLOOKUP(B11, 'c2014q4'!A$1:E$399,4,),0)</f>
        <v>63</v>
      </c>
      <c r="Z11">
        <f>IFERROR(VLOOKUP(B11, 'c2013q4'!A$1:E$399,4,),0)</f>
        <v>34</v>
      </c>
      <c r="AA11">
        <f>IFERROR(VLOOKUP(B11, 'c2014q1'!A$1:E$399,4,),0) + IFERROR(VLOOKUP(B11, 'c2014q2'!A$1:E$399,4,),0) + IFERROR(VLOOKUP(B11, 'c2014q3'!A$1:E$399,4,),0) + IFERROR(VLOOKUP(B11, 'c2014q4'!A$1:E$399,4,),0)</f>
        <v>29</v>
      </c>
      <c r="AB11">
        <f t="shared" si="3"/>
        <v>3.8</v>
      </c>
      <c r="AC11">
        <f t="shared" si="0"/>
        <v>27</v>
      </c>
      <c r="AD11" s="62">
        <f t="shared" si="4"/>
        <v>1</v>
      </c>
      <c r="AE11" t="str">
        <f t="shared" si="5"/>
        <v>f</v>
      </c>
    </row>
    <row r="12" spans="1:31" x14ac:dyDescent="0.25">
      <c r="A12">
        <v>11</v>
      </c>
      <c r="B1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I12" s="62" t="str">
        <f>VLOOKUP(IFERROR(VLOOKUP(B12, Weiss!A$1:L$399,12,FALSE),"NR"), RatingsLU!A$5:B$30, 2, FALSE)</f>
        <v>D</v>
      </c>
      <c r="J12" s="62">
        <f>VLOOKUP(I12,RatingsLU!B$5:C$30,2,)</f>
        <v>11</v>
      </c>
      <c r="K12" s="62" t="str">
        <f>VLOOKUP(IFERROR(VLOOKUP(B12, Demotech!A$3:F$400, 6,FALSE), "NR"), RatingsLU!K$5:M$30, 2, FALSE)</f>
        <v>A</v>
      </c>
      <c r="L12" s="62">
        <f>VLOOKUP(K12,RatingsLU!L$5:M$30,2,)</f>
        <v>3</v>
      </c>
      <c r="M12" s="62" t="str">
        <f>VLOOKUP(IFERROR(VLOOKUP(B12, AMBest!A$1:L$399,3,FALSE),"NR"), RatingsLU!F$5:G$100, 2, FALSE)</f>
        <v>NR</v>
      </c>
      <c r="N12" s="62">
        <f>VLOOKUP(M12, RatingsLU!G$5:H$100, 2, FALSE)</f>
        <v>33</v>
      </c>
      <c r="O12" s="62">
        <f>IFERROR(VLOOKUP(B12, '2015q3'!A$1:C$400,3,),0)</f>
        <v>163808</v>
      </c>
      <c r="P12" t="str">
        <f t="shared" si="1"/>
        <v>163,808</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t="str">
        <f t="shared" si="2"/>
        <v>112</v>
      </c>
      <c r="Y12">
        <f>IFERROR(VLOOKUP(B12, 'c2013q4'!A$1:E$399,4,),0) + IFERROR(VLOOKUP(B12, 'c2014q1'!A$1:E$399,4,),0) + IFERROR(VLOOKUP(B12, 'c2014q2'!A$1:E$399,4,),0) + IFERROR(VLOOKUP(B12, 'c2014q3'!A$1:E$399,4,),0) + IFERROR(VLOOKUP(B12, 'c2014q4'!A$1:E$399,4,),0)</f>
        <v>112</v>
      </c>
      <c r="Z12">
        <f>IFERROR(VLOOKUP(B12, 'c2013q4'!A$1:E$399,4,),0)</f>
        <v>0</v>
      </c>
      <c r="AA12">
        <f>IFERROR(VLOOKUP(B12, 'c2014q1'!A$1:E$399,4,),0) + IFERROR(VLOOKUP(B12, 'c2014q2'!A$1:E$399,4,),0) + IFERROR(VLOOKUP(B12, 'c2014q3'!A$1:E$399,4,),0) + IFERROR(VLOOKUP(B12, 'c2014q4'!A$1:E$399,4,),0)</f>
        <v>112</v>
      </c>
      <c r="AB12">
        <f t="shared" si="3"/>
        <v>6.8</v>
      </c>
      <c r="AC12">
        <f t="shared" si="0"/>
        <v>36</v>
      </c>
      <c r="AD12" s="62">
        <f t="shared" si="4"/>
        <v>2</v>
      </c>
      <c r="AE12" t="str">
        <f t="shared" si="5"/>
        <v>f</v>
      </c>
    </row>
    <row r="13" spans="1:31" x14ac:dyDescent="0.25">
      <c r="A13">
        <v>12</v>
      </c>
      <c r="B13"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I13" s="62" t="str">
        <f>VLOOKUP(IFERROR(VLOOKUP(B13, Weiss!A$1:L$399,12,FALSE),"NR"), RatingsLU!A$5:B$30, 2, FALSE)</f>
        <v>D+</v>
      </c>
      <c r="J13" s="62">
        <f>VLOOKUP(I13,RatingsLU!B$5:C$30,2,)</f>
        <v>10</v>
      </c>
      <c r="K13" s="62" t="str">
        <f>VLOOKUP(IFERROR(VLOOKUP(B13, Demotech!A$3:F$400, 6,FALSE), "NR"), RatingsLU!K$5:M$30, 2, FALSE)</f>
        <v>A</v>
      </c>
      <c r="L13" s="62">
        <f>VLOOKUP(K13,RatingsLU!L$5:M$30,2,)</f>
        <v>3</v>
      </c>
      <c r="M13" s="62" t="str">
        <f>VLOOKUP(IFERROR(VLOOKUP(B13, AMBest!A$1:L$399,3,FALSE),"NR"), RatingsLU!F$5:G$100, 2, FALSE)</f>
        <v>NR</v>
      </c>
      <c r="N13" s="62">
        <f>VLOOKUP(M13, RatingsLU!G$5:H$100, 2, FALSE)</f>
        <v>33</v>
      </c>
      <c r="O13" s="62">
        <f>IFERROR(VLOOKUP(B13, '2015q3'!A$1:C$400,3,),0)</f>
        <v>146128</v>
      </c>
      <c r="P13" t="str">
        <f t="shared" si="1"/>
        <v>146,128</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t="str">
        <f t="shared" si="2"/>
        <v>322</v>
      </c>
      <c r="Y13">
        <f>IFERROR(VLOOKUP(B13, 'c2013q4'!A$1:E$399,4,),0) + IFERROR(VLOOKUP(B13, 'c2014q1'!A$1:E$399,4,),0) + IFERROR(VLOOKUP(B13, 'c2014q2'!A$1:E$399,4,),0) + IFERROR(VLOOKUP(B13, 'c2014q3'!A$1:E$399,4,),0) + IFERROR(VLOOKUP(B13, 'c2014q4'!A$1:E$399,4,),0)</f>
        <v>322</v>
      </c>
      <c r="Z13">
        <f>IFERROR(VLOOKUP(B13, 'c2013q4'!A$1:E$399,4,),0)</f>
        <v>125</v>
      </c>
      <c r="AA13">
        <f>IFERROR(VLOOKUP(B13, 'c2014q1'!A$1:E$399,4,),0) + IFERROR(VLOOKUP(B13, 'c2014q2'!A$1:E$399,4,),0) + IFERROR(VLOOKUP(B13, 'c2014q3'!A$1:E$399,4,),0) + IFERROR(VLOOKUP(B13, 'c2014q4'!A$1:E$399,4,),0)</f>
        <v>197</v>
      </c>
      <c r="AB13">
        <f t="shared" si="3"/>
        <v>22</v>
      </c>
      <c r="AC13">
        <f t="shared" si="0"/>
        <v>83</v>
      </c>
      <c r="AD13" s="62">
        <f t="shared" si="4"/>
        <v>3</v>
      </c>
      <c r="AE13" t="str">
        <f t="shared" si="5"/>
        <v>f</v>
      </c>
    </row>
    <row r="14" spans="1:31" x14ac:dyDescent="0.25">
      <c r="A14">
        <v>13</v>
      </c>
      <c r="B14"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I14" s="62" t="str">
        <f>VLOOKUP(IFERROR(VLOOKUP(B14, Weiss!A$1:L$399,12,FALSE),"NR"), RatingsLU!A$5:B$30, 2, FALSE)</f>
        <v>D</v>
      </c>
      <c r="J14" s="62">
        <f>VLOOKUP(I14,RatingsLU!B$5:C$30,2,)</f>
        <v>11</v>
      </c>
      <c r="K14" s="62" t="str">
        <f>VLOOKUP(IFERROR(VLOOKUP(B14, Demotech!A$3:F$400, 6,FALSE), "NR"), RatingsLU!K$5:M$30, 2, FALSE)</f>
        <v>A</v>
      </c>
      <c r="L14" s="62">
        <f>VLOOKUP(K14,RatingsLU!L$5:M$30,2,)</f>
        <v>3</v>
      </c>
      <c r="M14" s="62" t="str">
        <f>VLOOKUP(IFERROR(VLOOKUP(B14, AMBest!A$1:L$399,3,FALSE),"NR"), RatingsLU!F$5:G$100, 2, FALSE)</f>
        <v>A-</v>
      </c>
      <c r="N14" s="62">
        <f>VLOOKUP(M14, RatingsLU!G$5:H$100, 2, FALSE)</f>
        <v>7</v>
      </c>
      <c r="O14" s="62">
        <f>IFERROR(VLOOKUP(B14, '2015q3'!A$1:C$400,3,),0)</f>
        <v>144845</v>
      </c>
      <c r="P14" t="str">
        <f t="shared" si="1"/>
        <v>144,845</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t="str">
        <f t="shared" si="2"/>
        <v>265</v>
      </c>
      <c r="Y14">
        <f>IFERROR(VLOOKUP(B14, 'c2013q4'!A$1:E$399,4,),0) + IFERROR(VLOOKUP(B14, 'c2014q1'!A$1:E$399,4,),0) + IFERROR(VLOOKUP(B14, 'c2014q2'!A$1:E$399,4,),0) + IFERROR(VLOOKUP(B14, 'c2014q3'!A$1:E$399,4,),0) + IFERROR(VLOOKUP(B14, 'c2014q4'!A$1:E$399,4,),0)</f>
        <v>265</v>
      </c>
      <c r="Z14">
        <f>IFERROR(VLOOKUP(B14, 'c2013q4'!A$1:E$399,4,),0)</f>
        <v>164</v>
      </c>
      <c r="AA14">
        <f>IFERROR(VLOOKUP(B14, 'c2014q1'!A$1:E$399,4,),0) + IFERROR(VLOOKUP(B14, 'c2014q2'!A$1:E$399,4,),0) + IFERROR(VLOOKUP(B14, 'c2014q3'!A$1:E$399,4,),0) + IFERROR(VLOOKUP(B14, 'c2014q4'!A$1:E$399,4,),0)</f>
        <v>101</v>
      </c>
      <c r="AB14">
        <f t="shared" si="3"/>
        <v>18.3</v>
      </c>
      <c r="AC14">
        <f t="shared" si="0"/>
        <v>76</v>
      </c>
      <c r="AD14" s="62">
        <f t="shared" si="4"/>
        <v>3</v>
      </c>
      <c r="AE14" t="str">
        <f t="shared" si="5"/>
        <v>f</v>
      </c>
    </row>
    <row r="15" spans="1:31" x14ac:dyDescent="0.25">
      <c r="A15">
        <v>14</v>
      </c>
      <c r="B15"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I15" s="62" t="str">
        <f>VLOOKUP(IFERROR(VLOOKUP(B15, Weiss!A$1:L$399,12,FALSE),"NR"), RatingsLU!A$5:B$30, 2, FALSE)</f>
        <v>A-</v>
      </c>
      <c r="J15" s="62">
        <f>VLOOKUP(I15,RatingsLU!B$5:C$30,2,)</f>
        <v>3</v>
      </c>
      <c r="K15" s="62" t="str">
        <f>VLOOKUP(IFERROR(VLOOKUP(B15, Demotech!A$3:F$400, 6,FALSE), "NR"), RatingsLU!K$5:M$30, 2, FALSE)</f>
        <v>NR</v>
      </c>
      <c r="L15" s="62">
        <f>VLOOKUP(K15,RatingsLU!L$5:M$30,2,)</f>
        <v>7</v>
      </c>
      <c r="M15" s="62" t="str">
        <f>VLOOKUP(IFERROR(VLOOKUP(B15, AMBest!A$1:L$399,3,FALSE),"NR"), RatingsLU!F$5:G$100, 2, FALSE)</f>
        <v>A++</v>
      </c>
      <c r="N15" s="62">
        <f>VLOOKUP(M15, RatingsLU!G$5:H$100, 2, FALSE)</f>
        <v>1</v>
      </c>
      <c r="O15" s="62">
        <f>IFERROR(VLOOKUP(B15, '2015q3'!A$1:C$400,3,),0)</f>
        <v>123922</v>
      </c>
      <c r="P15" t="str">
        <f t="shared" si="1"/>
        <v>123,922</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t="str">
        <f t="shared" si="2"/>
        <v>43</v>
      </c>
      <c r="Y15">
        <f>IFERROR(VLOOKUP(B15, 'c2013q4'!A$1:E$399,4,),0) + IFERROR(VLOOKUP(B15, 'c2014q1'!A$1:E$399,4,),0) + IFERROR(VLOOKUP(B15, 'c2014q2'!A$1:E$399,4,),0) + IFERROR(VLOOKUP(B15, 'c2014q3'!A$1:E$399,4,),0) + IFERROR(VLOOKUP(B15, 'c2014q4'!A$1:E$399,4,),0)</f>
        <v>43</v>
      </c>
      <c r="Z15">
        <f>IFERROR(VLOOKUP(B15, 'c2013q4'!A$1:E$399,4,),0)</f>
        <v>24</v>
      </c>
      <c r="AA15">
        <f>IFERROR(VLOOKUP(B15, 'c2014q1'!A$1:E$399,4,),0) + IFERROR(VLOOKUP(B15, 'c2014q2'!A$1:E$399,4,),0) + IFERROR(VLOOKUP(B15, 'c2014q3'!A$1:E$399,4,),0) + IFERROR(VLOOKUP(B15, 'c2014q4'!A$1:E$399,4,),0)</f>
        <v>19</v>
      </c>
      <c r="AB15">
        <f t="shared" si="3"/>
        <v>3.5</v>
      </c>
      <c r="AC15">
        <f t="shared" si="0"/>
        <v>24</v>
      </c>
      <c r="AD15" s="62">
        <f t="shared" si="4"/>
        <v>1</v>
      </c>
      <c r="AE15" t="str">
        <f t="shared" si="5"/>
        <v>f</v>
      </c>
    </row>
    <row r="16" spans="1:31" x14ac:dyDescent="0.25">
      <c r="A16">
        <v>15</v>
      </c>
      <c r="B16"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I16" s="62" t="str">
        <f>VLOOKUP(IFERROR(VLOOKUP(B16, Weiss!A$1:L$399,12,FALSE),"NR"), RatingsLU!A$5:B$30, 2, FALSE)</f>
        <v>D+</v>
      </c>
      <c r="J16" s="62">
        <f>VLOOKUP(I16,RatingsLU!B$5:C$30,2,)</f>
        <v>10</v>
      </c>
      <c r="K16" s="62" t="str">
        <f>VLOOKUP(IFERROR(VLOOKUP(B16, Demotech!A$3:F$400, 6,FALSE), "NR"), RatingsLU!K$5:M$30, 2, FALSE)</f>
        <v>A</v>
      </c>
      <c r="L16" s="62">
        <f>VLOOKUP(K16,RatingsLU!L$5:M$30,2,)</f>
        <v>3</v>
      </c>
      <c r="M16" s="62" t="str">
        <f>VLOOKUP(IFERROR(VLOOKUP(B16, AMBest!A$1:L$399,3,FALSE),"NR"), RatingsLU!F$5:G$100, 2, FALSE)</f>
        <v>NR</v>
      </c>
      <c r="N16" s="62">
        <f>VLOOKUP(M16, RatingsLU!G$5:H$100, 2, FALSE)</f>
        <v>33</v>
      </c>
      <c r="O16" s="62">
        <f>IFERROR(VLOOKUP(B16, '2015q3'!A$1:C$400,3,),0)</f>
        <v>119370</v>
      </c>
      <c r="P16" t="str">
        <f t="shared" si="1"/>
        <v>119,370</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t="str">
        <f t="shared" si="2"/>
        <v>699</v>
      </c>
      <c r="Y16">
        <f>IFERROR(VLOOKUP(B16, 'c2013q4'!A$1:E$399,4,),0) + IFERROR(VLOOKUP(B16, 'c2014q1'!A$1:E$399,4,),0) + IFERROR(VLOOKUP(B16, 'c2014q2'!A$1:E$399,4,),0) + IFERROR(VLOOKUP(B16, 'c2014q3'!A$1:E$399,4,),0) + IFERROR(VLOOKUP(B16, 'c2014q4'!A$1:E$399,4,),0)</f>
        <v>699</v>
      </c>
      <c r="Z16">
        <f>IFERROR(VLOOKUP(B16, 'c2013q4'!A$1:E$399,4,),0)</f>
        <v>463</v>
      </c>
      <c r="AA16">
        <f>IFERROR(VLOOKUP(B16, 'c2014q1'!A$1:E$399,4,),0) + IFERROR(VLOOKUP(B16, 'c2014q2'!A$1:E$399,4,),0) + IFERROR(VLOOKUP(B16, 'c2014q3'!A$1:E$399,4,),0) + IFERROR(VLOOKUP(B16, 'c2014q4'!A$1:E$399,4,),0)</f>
        <v>236</v>
      </c>
      <c r="AB16">
        <f t="shared" si="3"/>
        <v>58.6</v>
      </c>
      <c r="AC16">
        <f t="shared" si="0"/>
        <v>99</v>
      </c>
      <c r="AD16" s="62">
        <f t="shared" si="4"/>
        <v>3</v>
      </c>
      <c r="AE16" t="str">
        <f t="shared" si="5"/>
        <v>f</v>
      </c>
    </row>
    <row r="17" spans="1:31" x14ac:dyDescent="0.25">
      <c r="A17">
        <v>16</v>
      </c>
      <c r="B17"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I17" s="62" t="str">
        <f>VLOOKUP(IFERROR(VLOOKUP(B17, Weiss!A$1:L$399,12,FALSE),"NR"), RatingsLU!A$5:B$30, 2, FALSE)</f>
        <v>C</v>
      </c>
      <c r="J17" s="62">
        <f>VLOOKUP(I17,RatingsLU!B$5:C$30,2,)</f>
        <v>8</v>
      </c>
      <c r="K17" s="62" t="str">
        <f>VLOOKUP(IFERROR(VLOOKUP(B17, Demotech!A$3:F$400, 6,FALSE), "NR"), RatingsLU!K$5:M$30, 2, FALSE)</f>
        <v>A''</v>
      </c>
      <c r="L17" s="62">
        <f>VLOOKUP(K17,RatingsLU!L$5:M$30,2,)</f>
        <v>1</v>
      </c>
      <c r="M17" s="62" t="str">
        <f>VLOOKUP(IFERROR(VLOOKUP(B17, AMBest!A$1:L$399,3,FALSE),"NR"), RatingsLU!F$5:G$100, 2, FALSE)</f>
        <v>A</v>
      </c>
      <c r="N17" s="62">
        <f>VLOOKUP(M17, RatingsLU!G$5:H$100, 2, FALSE)</f>
        <v>5</v>
      </c>
      <c r="O17" s="62">
        <f>IFERROR(VLOOKUP(B17, '2015q3'!A$1:C$400,3,),0)</f>
        <v>115159</v>
      </c>
      <c r="P17" t="str">
        <f t="shared" si="1"/>
        <v>115,159</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t="str">
        <f t="shared" si="2"/>
        <v>39</v>
      </c>
      <c r="Y17">
        <f>IFERROR(VLOOKUP(B17, 'c2013q4'!A$1:E$399,4,),0) + IFERROR(VLOOKUP(B17, 'c2014q1'!A$1:E$399,4,),0) + IFERROR(VLOOKUP(B17, 'c2014q2'!A$1:E$399,4,),0) + IFERROR(VLOOKUP(B17, 'c2014q3'!A$1:E$399,4,),0) + IFERROR(VLOOKUP(B17, 'c2014q4'!A$1:E$399,4,),0)</f>
        <v>39</v>
      </c>
      <c r="Z17">
        <f>IFERROR(VLOOKUP(B17, 'c2013q4'!A$1:E$399,4,),0)</f>
        <v>24</v>
      </c>
      <c r="AA17">
        <f>IFERROR(VLOOKUP(B17, 'c2014q1'!A$1:E$399,4,),0) + IFERROR(VLOOKUP(B17, 'c2014q2'!A$1:E$399,4,),0) + IFERROR(VLOOKUP(B17, 'c2014q3'!A$1:E$399,4,),0) + IFERROR(VLOOKUP(B17, 'c2014q4'!A$1:E$399,4,),0)</f>
        <v>15</v>
      </c>
      <c r="AB17">
        <f t="shared" si="3"/>
        <v>3.4</v>
      </c>
      <c r="AC17">
        <f t="shared" si="0"/>
        <v>23</v>
      </c>
      <c r="AD17" s="62">
        <f t="shared" si="4"/>
        <v>1</v>
      </c>
      <c r="AE17" t="str">
        <f t="shared" si="5"/>
        <v>f</v>
      </c>
    </row>
    <row r="18" spans="1:31" x14ac:dyDescent="0.25">
      <c r="A18">
        <v>17</v>
      </c>
      <c r="B18"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I18" s="62" t="str">
        <f>VLOOKUP(IFERROR(VLOOKUP(B18, Weiss!A$1:L$399,12,FALSE),"NR"), RatingsLU!A$5:B$30, 2, FALSE)</f>
        <v>C</v>
      </c>
      <c r="J18" s="62">
        <f>VLOOKUP(I18,RatingsLU!B$5:C$30,2,)</f>
        <v>8</v>
      </c>
      <c r="K18" s="62" t="str">
        <f>VLOOKUP(IFERROR(VLOOKUP(B18, Demotech!A$3:F$400, 6,FALSE), "NR"), RatingsLU!K$5:M$30, 2, FALSE)</f>
        <v>A'</v>
      </c>
      <c r="L18" s="62">
        <f>VLOOKUP(K18,RatingsLU!L$5:M$30,2,)</f>
        <v>2</v>
      </c>
      <c r="M18" s="62" t="str">
        <f>VLOOKUP(IFERROR(VLOOKUP(B18, AMBest!A$1:L$399,3,FALSE),"NR"), RatingsLU!F$5:G$100, 2, FALSE)</f>
        <v>B++</v>
      </c>
      <c r="N18" s="62">
        <f>VLOOKUP(M18, RatingsLU!G$5:H$100, 2, FALSE)</f>
        <v>9</v>
      </c>
      <c r="O18" s="62">
        <f>IFERROR(VLOOKUP(B18, '2015q3'!A$1:C$400,3,),0)</f>
        <v>105606</v>
      </c>
      <c r="P18" t="str">
        <f t="shared" si="1"/>
        <v>105,606</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t="str">
        <f t="shared" si="2"/>
        <v>59</v>
      </c>
      <c r="Y18">
        <f>IFERROR(VLOOKUP(B18, 'c2013q4'!A$1:E$399,4,),0) + IFERROR(VLOOKUP(B18, 'c2014q1'!A$1:E$399,4,),0) + IFERROR(VLOOKUP(B18, 'c2014q2'!A$1:E$399,4,),0) + IFERROR(VLOOKUP(B18, 'c2014q3'!A$1:E$399,4,),0) + IFERROR(VLOOKUP(B18, 'c2014q4'!A$1:E$399,4,),0)</f>
        <v>59</v>
      </c>
      <c r="Z18">
        <f>IFERROR(VLOOKUP(B18, 'c2013q4'!A$1:E$399,4,),0)</f>
        <v>28</v>
      </c>
      <c r="AA18">
        <f>IFERROR(VLOOKUP(B18, 'c2014q1'!A$1:E$399,4,),0) + IFERROR(VLOOKUP(B18, 'c2014q2'!A$1:E$399,4,),0) + IFERROR(VLOOKUP(B18, 'c2014q3'!A$1:E$399,4,),0) + IFERROR(VLOOKUP(B18, 'c2014q4'!A$1:E$399,4,),0)</f>
        <v>31</v>
      </c>
      <c r="AB18">
        <f t="shared" si="3"/>
        <v>5.6</v>
      </c>
      <c r="AC18">
        <f t="shared" si="0"/>
        <v>31</v>
      </c>
      <c r="AD18" s="62">
        <f t="shared" si="4"/>
        <v>1</v>
      </c>
      <c r="AE18" t="str">
        <f t="shared" si="5"/>
        <v>f</v>
      </c>
    </row>
    <row r="19" spans="1:31" x14ac:dyDescent="0.25">
      <c r="A19">
        <v>18</v>
      </c>
      <c r="B19"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I19" s="62" t="str">
        <f>VLOOKUP(IFERROR(VLOOKUP(B19, Weiss!A$1:L$399,12,FALSE),"NR"), RatingsLU!A$5:B$30, 2, FALSE)</f>
        <v>B</v>
      </c>
      <c r="J19" s="62">
        <f>VLOOKUP(I19,RatingsLU!B$5:C$30,2,)</f>
        <v>5</v>
      </c>
      <c r="K19" s="62" t="str">
        <f>VLOOKUP(IFERROR(VLOOKUP(B19, Demotech!A$3:F$400, 6,FALSE), "NR"), RatingsLU!K$5:M$30, 2, FALSE)</f>
        <v>A'</v>
      </c>
      <c r="L19" s="62">
        <f>VLOOKUP(K19,RatingsLU!L$5:M$30,2,)</f>
        <v>2</v>
      </c>
      <c r="M19" s="62" t="str">
        <f>VLOOKUP(IFERROR(VLOOKUP(B19, AMBest!A$1:L$399,3,FALSE),"NR"), RatingsLU!F$5:G$100, 2, FALSE)</f>
        <v>B-</v>
      </c>
      <c r="N19" s="62">
        <f>VLOOKUP(M19, RatingsLU!G$5:H$100, 2, FALSE)</f>
        <v>15</v>
      </c>
      <c r="O19" s="62">
        <f>IFERROR(VLOOKUP(B19, '2015q3'!A$1:C$400,3,),0)</f>
        <v>105405</v>
      </c>
      <c r="P19" t="str">
        <f t="shared" si="1"/>
        <v>105,405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t="str">
        <f t="shared" si="2"/>
        <v>117</v>
      </c>
      <c r="Y19">
        <f>IFERROR(VLOOKUP(B19, 'c2013q4'!A$1:E$399,4,),0) + IFERROR(VLOOKUP(B19, 'c2014q1'!A$1:E$399,4,),0) + IFERROR(VLOOKUP(B19, 'c2014q2'!A$1:E$399,4,),0) + IFERROR(VLOOKUP(B19, 'c2014q3'!A$1:E$399,4,),0) + IFERROR(VLOOKUP(B19, 'c2014q4'!A$1:E$399,4,),0)</f>
        <v>117</v>
      </c>
      <c r="Z19">
        <f>IFERROR(VLOOKUP(B19, 'c2013q4'!A$1:E$399,4,),0)</f>
        <v>76</v>
      </c>
      <c r="AA19">
        <f>IFERROR(VLOOKUP(B19, 'c2014q1'!A$1:E$399,4,),0) + IFERROR(VLOOKUP(B19, 'c2014q2'!A$1:E$399,4,),0) + IFERROR(VLOOKUP(B19, 'c2014q3'!A$1:E$399,4,),0) + IFERROR(VLOOKUP(B19, 'c2014q4'!A$1:E$399,4,),0)</f>
        <v>41</v>
      </c>
      <c r="AB19">
        <f t="shared" si="3"/>
        <v>11.1</v>
      </c>
      <c r="AC19">
        <f t="shared" si="0"/>
        <v>52</v>
      </c>
      <c r="AD19" s="62">
        <f t="shared" si="4"/>
        <v>2</v>
      </c>
      <c r="AE19" t="str">
        <f t="shared" si="5"/>
        <v>f</v>
      </c>
    </row>
    <row r="20" spans="1:31" x14ac:dyDescent="0.25">
      <c r="A20">
        <v>19</v>
      </c>
      <c r="B20"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I20" s="62" t="str">
        <f>VLOOKUP(IFERROR(VLOOKUP(B20, Weiss!A$1:L$399,12,FALSE),"NR"), RatingsLU!A$5:B$30, 2, FALSE)</f>
        <v>C-</v>
      </c>
      <c r="J20" s="62">
        <f>VLOOKUP(I20,RatingsLU!B$5:C$30,2,)</f>
        <v>9</v>
      </c>
      <c r="K20" s="62" t="str">
        <f>VLOOKUP(IFERROR(VLOOKUP(B20, Demotech!A$3:F$400, 6,FALSE), "NR"), RatingsLU!K$5:M$30, 2, FALSE)</f>
        <v>A</v>
      </c>
      <c r="L20" s="62">
        <f>VLOOKUP(K20,RatingsLU!L$5:M$30,2,)</f>
        <v>3</v>
      </c>
      <c r="M20" s="62" t="str">
        <f>VLOOKUP(IFERROR(VLOOKUP(B20, AMBest!A$1:L$399,3,FALSE),"NR"), RatingsLU!F$5:G$100, 2, FALSE)</f>
        <v>NR</v>
      </c>
      <c r="N20" s="62">
        <f>VLOOKUP(M20, RatingsLU!G$5:H$100, 2, FALSE)</f>
        <v>33</v>
      </c>
      <c r="O20" s="62">
        <f>IFERROR(VLOOKUP(B20, '2015q3'!A$1:C$400,3,),0)</f>
        <v>98972</v>
      </c>
      <c r="P20" t="str">
        <f t="shared" si="1"/>
        <v>98,972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t="str">
        <f t="shared" si="2"/>
        <v>58</v>
      </c>
      <c r="Y20">
        <f>IFERROR(VLOOKUP(B20, 'c2013q4'!A$1:E$399,4,),0) + IFERROR(VLOOKUP(B20, 'c2014q1'!A$1:E$399,4,),0) + IFERROR(VLOOKUP(B20, 'c2014q2'!A$1:E$399,4,),0) + IFERROR(VLOOKUP(B20, 'c2014q3'!A$1:E$399,4,),0) + IFERROR(VLOOKUP(B20, 'c2014q4'!A$1:E$399,4,),0)</f>
        <v>58</v>
      </c>
      <c r="Z20">
        <f>IFERROR(VLOOKUP(B20, 'c2013q4'!A$1:E$399,4,),0)</f>
        <v>32</v>
      </c>
      <c r="AA20">
        <f>IFERROR(VLOOKUP(B20, 'c2014q1'!A$1:E$399,4,),0) + IFERROR(VLOOKUP(B20, 'c2014q2'!A$1:E$399,4,),0) + IFERROR(VLOOKUP(B20, 'c2014q3'!A$1:E$399,4,),0) + IFERROR(VLOOKUP(B20, 'c2014q4'!A$1:E$399,4,),0)</f>
        <v>26</v>
      </c>
      <c r="AB20">
        <f t="shared" si="3"/>
        <v>5.9</v>
      </c>
      <c r="AC20">
        <f t="shared" si="0"/>
        <v>32</v>
      </c>
      <c r="AD20" s="62">
        <f t="shared" si="4"/>
        <v>1</v>
      </c>
      <c r="AE20" t="str">
        <f t="shared" si="5"/>
        <v>f</v>
      </c>
    </row>
    <row r="21" spans="1:31" x14ac:dyDescent="0.25">
      <c r="A21">
        <v>20</v>
      </c>
      <c r="B21"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I21" s="62" t="str">
        <f>VLOOKUP(IFERROR(VLOOKUP(B21, Weiss!A$1:L$399,12,FALSE),"NR"), RatingsLU!A$5:B$30, 2, FALSE)</f>
        <v>D</v>
      </c>
      <c r="J21" s="62">
        <f>VLOOKUP(I21,RatingsLU!B$5:C$30,2,)</f>
        <v>11</v>
      </c>
      <c r="K21" s="62" t="str">
        <f>VLOOKUP(IFERROR(VLOOKUP(B21, Demotech!A$3:F$400, 6,FALSE), "NR"), RatingsLU!K$5:M$30, 2, FALSE)</f>
        <v>A</v>
      </c>
      <c r="L21" s="62">
        <f>VLOOKUP(K21,RatingsLU!L$5:M$30,2,)</f>
        <v>3</v>
      </c>
      <c r="M21" s="62" t="str">
        <f>VLOOKUP(IFERROR(VLOOKUP(B21, AMBest!A$1:L$399,3,FALSE),"NR"), RatingsLU!F$5:G$100, 2, FALSE)</f>
        <v>NR</v>
      </c>
      <c r="N21" s="62">
        <f>VLOOKUP(M21, RatingsLU!G$5:H$100, 2, FALSE)</f>
        <v>33</v>
      </c>
      <c r="O21" s="62">
        <f>IFERROR(VLOOKUP(B21, '2015q3'!A$1:C$400,3,),0)</f>
        <v>93696</v>
      </c>
      <c r="P21" t="str">
        <f t="shared" si="1"/>
        <v>93,696</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t="str">
        <f t="shared" si="2"/>
        <v>210</v>
      </c>
      <c r="Y21">
        <f>IFERROR(VLOOKUP(B21, 'c2013q4'!A$1:E$399,4,),0) + IFERROR(VLOOKUP(B21, 'c2014q1'!A$1:E$399,4,),0) + IFERROR(VLOOKUP(B21, 'c2014q2'!A$1:E$399,4,),0) + IFERROR(VLOOKUP(B21, 'c2014q3'!A$1:E$399,4,),0) + IFERROR(VLOOKUP(B21, 'c2014q4'!A$1:E$399,4,),0)</f>
        <v>210</v>
      </c>
      <c r="Z21">
        <f>IFERROR(VLOOKUP(B21, 'c2013q4'!A$1:E$399,4,),0)</f>
        <v>148</v>
      </c>
      <c r="AA21">
        <f>IFERROR(VLOOKUP(B21, 'c2014q1'!A$1:E$399,4,),0) + IFERROR(VLOOKUP(B21, 'c2014q2'!A$1:E$399,4,),0) + IFERROR(VLOOKUP(B21, 'c2014q3'!A$1:E$399,4,),0) + IFERROR(VLOOKUP(B21, 'c2014q4'!A$1:E$399,4,),0)</f>
        <v>62</v>
      </c>
      <c r="AB21">
        <f t="shared" si="3"/>
        <v>22.4</v>
      </c>
      <c r="AC21">
        <f t="shared" si="0"/>
        <v>84</v>
      </c>
      <c r="AD21" s="62">
        <f t="shared" si="4"/>
        <v>3</v>
      </c>
      <c r="AE21" t="str">
        <f t="shared" si="5"/>
        <v>f</v>
      </c>
    </row>
    <row r="22" spans="1:31" x14ac:dyDescent="0.25">
      <c r="A22">
        <v>21</v>
      </c>
      <c r="B2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I22" s="62" t="str">
        <f>VLOOKUP(IFERROR(VLOOKUP(B22, Weiss!A$1:L$399,12,FALSE),"NR"), RatingsLU!A$5:B$30, 2, FALSE)</f>
        <v>D+</v>
      </c>
      <c r="J22" s="62">
        <f>VLOOKUP(I22,RatingsLU!B$5:C$30,2,)</f>
        <v>10</v>
      </c>
      <c r="K22" s="62" t="str">
        <f>VLOOKUP(IFERROR(VLOOKUP(B22, Demotech!A$3:F$400, 6,FALSE), "NR"), RatingsLU!K$5:M$30, 2, FALSE)</f>
        <v>A</v>
      </c>
      <c r="L22" s="62">
        <f>VLOOKUP(K22,RatingsLU!L$5:M$30,2,)</f>
        <v>3</v>
      </c>
      <c r="M22" s="62" t="str">
        <f>VLOOKUP(IFERROR(VLOOKUP(B22, AMBest!A$1:L$399,3,FALSE),"NR"), RatingsLU!F$5:G$100, 2, FALSE)</f>
        <v>NR</v>
      </c>
      <c r="N22" s="62">
        <f>VLOOKUP(M22, RatingsLU!G$5:H$100, 2, FALSE)</f>
        <v>33</v>
      </c>
      <c r="O22" s="62">
        <f>IFERROR(VLOOKUP(B22, '2015q3'!A$1:C$400,3,),0)</f>
        <v>85406</v>
      </c>
      <c r="P22" t="str">
        <f t="shared" si="1"/>
        <v>85,406</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t="str">
        <f t="shared" si="2"/>
        <v>182</v>
      </c>
      <c r="Y22">
        <f>IFERROR(VLOOKUP(B22, 'c2013q4'!A$1:E$399,4,),0) + IFERROR(VLOOKUP(B22, 'c2014q1'!A$1:E$399,4,),0) + IFERROR(VLOOKUP(B22, 'c2014q2'!A$1:E$399,4,),0) + IFERROR(VLOOKUP(B22, 'c2014q3'!A$1:E$399,4,),0) + IFERROR(VLOOKUP(B22, 'c2014q4'!A$1:E$399,4,),0)</f>
        <v>182</v>
      </c>
      <c r="Z22">
        <f>IFERROR(VLOOKUP(B22, 'c2013q4'!A$1:E$399,4,),0)</f>
        <v>95</v>
      </c>
      <c r="AA22">
        <f>IFERROR(VLOOKUP(B22, 'c2014q1'!A$1:E$399,4,),0) + IFERROR(VLOOKUP(B22, 'c2014q2'!A$1:E$399,4,),0) + IFERROR(VLOOKUP(B22, 'c2014q3'!A$1:E$399,4,),0) + IFERROR(VLOOKUP(B22, 'c2014q4'!A$1:E$399,4,),0)</f>
        <v>87</v>
      </c>
      <c r="AB22">
        <f t="shared" si="3"/>
        <v>21.3</v>
      </c>
      <c r="AC22">
        <f t="shared" si="0"/>
        <v>81</v>
      </c>
      <c r="AD22" s="62">
        <f t="shared" si="4"/>
        <v>3</v>
      </c>
      <c r="AE22" t="str">
        <f t="shared" si="5"/>
        <v>f</v>
      </c>
    </row>
    <row r="23" spans="1:31" x14ac:dyDescent="0.25">
      <c r="A23">
        <v>22</v>
      </c>
      <c r="B23" t="s">
        <v>228</v>
      </c>
      <c r="C23" t="str">
        <f>IFERROR(VLOOKUP(B23,addresses!A$2:I$1997, 3, FALSE), "")</f>
        <v>3075 Sanders Road, Suite H1E</v>
      </c>
      <c r="D23" t="str">
        <f>IFERROR(VLOOKUP(B23,addresses!A$2:I$1997, 5, FALSE), "")</f>
        <v>Northbrook</v>
      </c>
      <c r="E23" t="str">
        <f>IFERROR(VLOOKUP(B23,addresses!A$2:I$1997, 7, FALSE),"")</f>
        <v>IL</v>
      </c>
      <c r="F23" t="str">
        <f>IFERROR(VLOOKUP(B23,addresses!A$2:I$1997, 8, FALSE),"")</f>
        <v>60062-7127</v>
      </c>
      <c r="G23" t="str">
        <f>IFERROR(VLOOKUP(B23,addresses!A$2:I$1997, 9, FALSE),"")</f>
        <v>800-386-6126</v>
      </c>
      <c r="I23" s="62" t="str">
        <f>VLOOKUP(IFERROR(VLOOKUP(B23, Weiss!A$1:L$399,12,FALSE),"NR"), RatingsLU!A$5:B$30, 2, FALSE)</f>
        <v>B-</v>
      </c>
      <c r="J23" s="62">
        <f>VLOOKUP(I23,RatingsLU!B$5:C$30,2,)</f>
        <v>6</v>
      </c>
      <c r="K23" s="62" t="str">
        <f>VLOOKUP(IFERROR(VLOOKUP(B23, Demotech!A$3:F$400, 6,FALSE), "NR"), RatingsLU!K$5:M$30, 2, FALSE)</f>
        <v>A'</v>
      </c>
      <c r="L23" s="62">
        <f>VLOOKUP(K23,RatingsLU!L$5:M$30,2,)</f>
        <v>2</v>
      </c>
      <c r="M23" s="62" t="str">
        <f>VLOOKUP(IFERROR(VLOOKUP(B23, AMBest!A$1:L$399,3,FALSE),"NR"), RatingsLU!F$5:G$100, 2, FALSE)</f>
        <v>B-</v>
      </c>
      <c r="N23" s="62">
        <f>VLOOKUP(M23, RatingsLU!G$5:H$100, 2, FALSE)</f>
        <v>15</v>
      </c>
      <c r="O23" s="62">
        <f>IFERROR(VLOOKUP(B23, '2015q3'!A$1:C$400,3,),0)</f>
        <v>82328</v>
      </c>
      <c r="P23" t="str">
        <f t="shared" si="1"/>
        <v>82,328</v>
      </c>
      <c r="Q23">
        <f>IFERROR(VLOOKUP(B23, '2013q4'!A$1:C$399,3,),0)</f>
        <v>98016</v>
      </c>
      <c r="R23">
        <f>IFERROR(VLOOKUP(B23, '2014q1'!A$1:C$399,3,),0)</f>
        <v>95823</v>
      </c>
      <c r="S23">
        <f>IFERROR(VLOOKUP(B23, '2014q2'!A$1:C$399,3,),0)</f>
        <v>93432</v>
      </c>
      <c r="T23">
        <f>IFERROR(VLOOKUP(B23, '2014q3'!A$1:C$399,3,),0)</f>
        <v>90905</v>
      </c>
      <c r="U23">
        <f>IFERROR(VLOOKUP(B23, '2014q1'!A$1:C$399,3,),0)</f>
        <v>95823</v>
      </c>
      <c r="V23">
        <f>IFERROR(VLOOKUP(B23, '2014q2'!A$1:C$399,3,),0)</f>
        <v>93432</v>
      </c>
      <c r="W23">
        <f>IFERROR(VLOOKUP(B23, '2015q2'!A$1:C$399,3,),0)</f>
        <v>84748</v>
      </c>
      <c r="X23" t="str">
        <f t="shared" si="2"/>
        <v>299</v>
      </c>
      <c r="Y23">
        <f>IFERROR(VLOOKUP(B23, 'c2013q4'!A$1:E$399,4,),0) + IFERROR(VLOOKUP(B23, 'c2014q1'!A$1:E$399,4,),0) + IFERROR(VLOOKUP(B23, 'c2014q2'!A$1:E$399,4,),0) + IFERROR(VLOOKUP(B23, 'c2014q3'!A$1:E$399,4,),0) + IFERROR(VLOOKUP(B23, 'c2014q4'!A$1:E$399,4,),0)</f>
        <v>299</v>
      </c>
      <c r="Z23">
        <f>IFERROR(VLOOKUP(B23, 'c2013q4'!A$1:E$399,4,),0)</f>
        <v>199</v>
      </c>
      <c r="AA23">
        <f>IFERROR(VLOOKUP(B23, 'c2014q1'!A$1:E$399,4,),0) + IFERROR(VLOOKUP(B23, 'c2014q2'!A$1:E$399,4,),0) + IFERROR(VLOOKUP(B23, 'c2014q3'!A$1:E$399,4,),0) + IFERROR(VLOOKUP(B23, 'c2014q4'!A$1:E$399,4,),0)</f>
        <v>100</v>
      </c>
      <c r="AB23">
        <f t="shared" si="3"/>
        <v>36.299999999999997</v>
      </c>
      <c r="AC23">
        <f t="shared" si="0"/>
        <v>96</v>
      </c>
      <c r="AD23" s="62">
        <f t="shared" si="4"/>
        <v>3</v>
      </c>
      <c r="AE23" t="str">
        <f t="shared" si="5"/>
        <v>f</v>
      </c>
    </row>
    <row r="24" spans="1:31" x14ac:dyDescent="0.25">
      <c r="A24">
        <v>23</v>
      </c>
      <c r="B24" t="s">
        <v>230</v>
      </c>
      <c r="C24" t="str">
        <f>IFERROR(VLOOKUP(B24,addresses!A$2:I$1997, 3, FALSE), "")</f>
        <v>7131 Business Park Lane, Suite 300</v>
      </c>
      <c r="D24" t="str">
        <f>IFERROR(VLOOKUP(B24,addresses!A$2:I$1997, 5, FALSE), "")</f>
        <v>Lake Mary</v>
      </c>
      <c r="E24" t="str">
        <f>IFERROR(VLOOKUP(B24,addresses!A$2:I$1997, 7, FALSE),"")</f>
        <v>FL</v>
      </c>
      <c r="F24">
        <f>IFERROR(VLOOKUP(B24,addresses!A$2:I$1997, 8, FALSE),"")</f>
        <v>32746</v>
      </c>
      <c r="G24" t="str">
        <f>IFERROR(VLOOKUP(B24,addresses!A$2:I$1997, 9, FALSE),"")</f>
        <v>(407) 444-5224</v>
      </c>
      <c r="I24" s="62" t="str">
        <f>VLOOKUP(IFERROR(VLOOKUP(B24, Weiss!A$1:L$399,12,FALSE),"NR"), RatingsLU!A$5:B$30, 2, FALSE)</f>
        <v>D+</v>
      </c>
      <c r="J24" s="62">
        <f>VLOOKUP(I24,RatingsLU!B$5:C$30,2,)</f>
        <v>10</v>
      </c>
      <c r="K24" s="62" t="str">
        <f>VLOOKUP(IFERROR(VLOOKUP(B24, Demotech!A$3:F$400, 6,FALSE), "NR"), RatingsLU!K$5:M$30, 2, FALSE)</f>
        <v>A</v>
      </c>
      <c r="L24" s="62">
        <f>VLOOKUP(K24,RatingsLU!L$5:M$30,2,)</f>
        <v>3</v>
      </c>
      <c r="M24" s="62" t="str">
        <f>VLOOKUP(IFERROR(VLOOKUP(B24, AMBest!A$1:L$399,3,FALSE),"NR"), RatingsLU!F$5:G$100, 2, FALSE)</f>
        <v>NR</v>
      </c>
      <c r="N24" s="62">
        <f>VLOOKUP(M24, RatingsLU!G$5:H$100, 2, FALSE)</f>
        <v>33</v>
      </c>
      <c r="O24" s="62">
        <f>IFERROR(VLOOKUP(B24, '2015q3'!A$1:C$400,3,),0)</f>
        <v>76973</v>
      </c>
      <c r="P24" t="str">
        <f t="shared" si="1"/>
        <v>76,973</v>
      </c>
      <c r="Q24">
        <f>IFERROR(VLOOKUP(B24, '2013q4'!A$1:C$399,3,),0)</f>
        <v>37632</v>
      </c>
      <c r="R24">
        <f>IFERROR(VLOOKUP(B24, '2014q1'!A$1:C$399,3,),0)</f>
        <v>37596</v>
      </c>
      <c r="S24">
        <f>IFERROR(VLOOKUP(B24, '2014q2'!A$1:C$399,3,),0)</f>
        <v>37267</v>
      </c>
      <c r="T24">
        <f>IFERROR(VLOOKUP(B24, '2014q3'!A$1:C$399,3,),0)</f>
        <v>37296</v>
      </c>
      <c r="U24">
        <f>IFERROR(VLOOKUP(B24, '2014q1'!A$1:C$399,3,),0)</f>
        <v>37596</v>
      </c>
      <c r="V24">
        <f>IFERROR(VLOOKUP(B24, '2014q2'!A$1:C$399,3,),0)</f>
        <v>37267</v>
      </c>
      <c r="W24">
        <f>IFERROR(VLOOKUP(B24, '2015q2'!A$1:C$399,3,),0)</f>
        <v>73826</v>
      </c>
      <c r="X24" t="str">
        <f t="shared" si="2"/>
        <v>101</v>
      </c>
      <c r="Y24">
        <f>IFERROR(VLOOKUP(B24, 'c2013q4'!A$1:E$399,4,),0) + IFERROR(VLOOKUP(B24, 'c2014q1'!A$1:E$399,4,),0) + IFERROR(VLOOKUP(B24, 'c2014q2'!A$1:E$399,4,),0) + IFERROR(VLOOKUP(B24, 'c2014q3'!A$1:E$399,4,),0) + IFERROR(VLOOKUP(B24, 'c2014q4'!A$1:E$399,4,),0)</f>
        <v>101</v>
      </c>
      <c r="Z24">
        <f>IFERROR(VLOOKUP(B24, 'c2013q4'!A$1:E$399,4,),0)</f>
        <v>58</v>
      </c>
      <c r="AA24">
        <f>IFERROR(VLOOKUP(B24, 'c2014q1'!A$1:E$399,4,),0) + IFERROR(VLOOKUP(B24, 'c2014q2'!A$1:E$399,4,),0) + IFERROR(VLOOKUP(B24, 'c2014q3'!A$1:E$399,4,),0) + IFERROR(VLOOKUP(B24, 'c2014q4'!A$1:E$399,4,),0)</f>
        <v>43</v>
      </c>
      <c r="AB24">
        <f t="shared" si="3"/>
        <v>13.1</v>
      </c>
      <c r="AC24">
        <f t="shared" si="0"/>
        <v>58</v>
      </c>
      <c r="AD24" s="62">
        <f t="shared" si="4"/>
        <v>2</v>
      </c>
      <c r="AE24" t="str">
        <f t="shared" si="5"/>
        <v>f</v>
      </c>
    </row>
    <row r="25" spans="1:31" x14ac:dyDescent="0.25">
      <c r="A25">
        <v>24</v>
      </c>
      <c r="B25" t="s">
        <v>229</v>
      </c>
      <c r="C25" t="str">
        <f>IFERROR(VLOOKUP(B25,addresses!A$2:I$1997, 3, FALSE), "")</f>
        <v>7201 N.W. 11Th Place</v>
      </c>
      <c r="D25" t="str">
        <f>IFERROR(VLOOKUP(B25,addresses!A$2:I$1997, 5, FALSE), "")</f>
        <v>Gainesville</v>
      </c>
      <c r="E25" t="str">
        <f>IFERROR(VLOOKUP(B25,addresses!A$2:I$1997, 7, FALSE),"")</f>
        <v>FL</v>
      </c>
      <c r="F25">
        <f>IFERROR(VLOOKUP(B25,addresses!A$2:I$1997, 8, FALSE),"")</f>
        <v>32605</v>
      </c>
      <c r="G25" t="str">
        <f>IFERROR(VLOOKUP(B25,addresses!A$2:I$1997, 9, FALSE),"")</f>
        <v>352-333-1362</v>
      </c>
      <c r="I25" s="62" t="str">
        <f>VLOOKUP(IFERROR(VLOOKUP(B25, Weiss!A$1:L$399,12,FALSE),"NR"), RatingsLU!A$5:B$30, 2, FALSE)</f>
        <v>D</v>
      </c>
      <c r="J25" s="62">
        <f>VLOOKUP(I25,RatingsLU!B$5:C$30,2,)</f>
        <v>11</v>
      </c>
      <c r="K25" s="62" t="str">
        <f>VLOOKUP(IFERROR(VLOOKUP(B25, Demotech!A$3:F$400, 6,FALSE), "NR"), RatingsLU!K$5:M$30, 2, FALSE)</f>
        <v>A</v>
      </c>
      <c r="L25" s="62">
        <f>VLOOKUP(K25,RatingsLU!L$5:M$30,2,)</f>
        <v>3</v>
      </c>
      <c r="M25" s="62" t="str">
        <f>VLOOKUP(IFERROR(VLOOKUP(B25, AMBest!A$1:L$399,3,FALSE),"NR"), RatingsLU!F$5:G$100, 2, FALSE)</f>
        <v>NR</v>
      </c>
      <c r="N25" s="62">
        <f>VLOOKUP(M25, RatingsLU!G$5:H$100, 2, FALSE)</f>
        <v>33</v>
      </c>
      <c r="O25" s="62">
        <f>IFERROR(VLOOKUP(B25, '2015q3'!A$1:C$400,3,),0)</f>
        <v>72667</v>
      </c>
      <c r="P25" t="str">
        <f t="shared" si="1"/>
        <v>72,667</v>
      </c>
      <c r="Q25">
        <f>IFERROR(VLOOKUP(B25, '2013q4'!A$1:C$399,3,),0)</f>
        <v>72824</v>
      </c>
      <c r="R25">
        <f>IFERROR(VLOOKUP(B25, '2014q1'!A$1:C$399,3,),0)</f>
        <v>71246</v>
      </c>
      <c r="S25">
        <f>IFERROR(VLOOKUP(B25, '2014q2'!A$1:C$399,3,),0)</f>
        <v>69052</v>
      </c>
      <c r="T25">
        <f>IFERROR(VLOOKUP(B25, '2014q3'!A$1:C$399,3,),0)</f>
        <v>67530</v>
      </c>
      <c r="U25">
        <f>IFERROR(VLOOKUP(B25, '2014q1'!A$1:C$399,3,),0)</f>
        <v>71246</v>
      </c>
      <c r="V25">
        <f>IFERROR(VLOOKUP(B25, '2014q2'!A$1:C$399,3,),0)</f>
        <v>69052</v>
      </c>
      <c r="W25">
        <f>IFERROR(VLOOKUP(B25, '2015q2'!A$1:C$399,3,),0)</f>
        <v>74783</v>
      </c>
      <c r="X25" t="str">
        <f t="shared" si="2"/>
        <v>186</v>
      </c>
      <c r="Y25">
        <f>IFERROR(VLOOKUP(B25, 'c2013q4'!A$1:E$399,4,),0) + IFERROR(VLOOKUP(B25, 'c2014q1'!A$1:E$399,4,),0) + IFERROR(VLOOKUP(B25, 'c2014q2'!A$1:E$399,4,),0) + IFERROR(VLOOKUP(B25, 'c2014q3'!A$1:E$399,4,),0) + IFERROR(VLOOKUP(B25, 'c2014q4'!A$1:E$399,4,),0)</f>
        <v>186</v>
      </c>
      <c r="Z25">
        <f>IFERROR(VLOOKUP(B25, 'c2013q4'!A$1:E$399,4,),0)</f>
        <v>145</v>
      </c>
      <c r="AA25">
        <f>IFERROR(VLOOKUP(B25, 'c2014q1'!A$1:E$399,4,),0) + IFERROR(VLOOKUP(B25, 'c2014q2'!A$1:E$399,4,),0) + IFERROR(VLOOKUP(B25, 'c2014q3'!A$1:E$399,4,),0) + IFERROR(VLOOKUP(B25, 'c2014q4'!A$1:E$399,4,),0)</f>
        <v>41</v>
      </c>
      <c r="AB25">
        <f t="shared" si="3"/>
        <v>25.6</v>
      </c>
      <c r="AC25">
        <f t="shared" si="0"/>
        <v>86</v>
      </c>
      <c r="AD25" s="62">
        <f t="shared" si="4"/>
        <v>3</v>
      </c>
      <c r="AE25" t="str">
        <f t="shared" si="5"/>
        <v>f</v>
      </c>
    </row>
    <row r="26" spans="1:31" x14ac:dyDescent="0.25">
      <c r="A26">
        <v>25</v>
      </c>
      <c r="B26" t="s">
        <v>231</v>
      </c>
      <c r="C26" t="str">
        <f>IFERROR(VLOOKUP(B26,addresses!A$2:I$1997, 3, FALSE), "")</f>
        <v>2549 Barrington Circle</v>
      </c>
      <c r="D26" t="str">
        <f>IFERROR(VLOOKUP(B26,addresses!A$2:I$1997, 5, FALSE), "")</f>
        <v>Tallahassee</v>
      </c>
      <c r="E26" t="str">
        <f>IFERROR(VLOOKUP(B26,addresses!A$2:I$1997, 7, FALSE),"")</f>
        <v>FL</v>
      </c>
      <c r="F26">
        <f>IFERROR(VLOOKUP(B26,addresses!A$2:I$1997, 8, FALSE),"")</f>
        <v>32308</v>
      </c>
      <c r="G26" t="str">
        <f>IFERROR(VLOOKUP(B26,addresses!A$2:I$1997, 9, FALSE),"")</f>
        <v>850-386-1115</v>
      </c>
      <c r="I26" s="62" t="str">
        <f>VLOOKUP(IFERROR(VLOOKUP(B26, Weiss!A$1:L$399,12,FALSE),"NR"), RatingsLU!A$5:B$30, 2, FALSE)</f>
        <v>C-</v>
      </c>
      <c r="J26" s="62">
        <f>VLOOKUP(I26,RatingsLU!B$5:C$30,2,)</f>
        <v>9</v>
      </c>
      <c r="K26" s="62" t="str">
        <f>VLOOKUP(IFERROR(VLOOKUP(B26, Demotech!A$3:F$400, 6,FALSE), "NR"), RatingsLU!K$5:M$30, 2, FALSE)</f>
        <v>A'</v>
      </c>
      <c r="L26" s="62">
        <f>VLOOKUP(K26,RatingsLU!L$5:M$30,2,)</f>
        <v>2</v>
      </c>
      <c r="M26" s="62" t="str">
        <f>VLOOKUP(IFERROR(VLOOKUP(B26, AMBest!A$1:L$399,3,FALSE),"NR"), RatingsLU!F$5:G$100, 2, FALSE)</f>
        <v>NR</v>
      </c>
      <c r="N26" s="62">
        <f>VLOOKUP(M26, RatingsLU!G$5:H$100, 2, FALSE)</f>
        <v>33</v>
      </c>
      <c r="O26" s="62">
        <f>IFERROR(VLOOKUP(B26, '2015q3'!A$1:C$400,3,),0)</f>
        <v>71311</v>
      </c>
      <c r="P26" t="str">
        <f t="shared" si="1"/>
        <v>71,311</v>
      </c>
      <c r="Q26">
        <f>IFERROR(VLOOKUP(B26, '2013q4'!A$1:C$399,3,),0)</f>
        <v>50233</v>
      </c>
      <c r="R26">
        <f>IFERROR(VLOOKUP(B26, '2014q1'!A$1:C$399,3,),0)</f>
        <v>59133</v>
      </c>
      <c r="S26">
        <f>IFERROR(VLOOKUP(B26, '2014q2'!A$1:C$399,3,),0)</f>
        <v>62103</v>
      </c>
      <c r="T26">
        <f>IFERROR(VLOOKUP(B26, '2014q3'!A$1:C$399,3,),0)</f>
        <v>64034</v>
      </c>
      <c r="U26">
        <f>IFERROR(VLOOKUP(B26, '2014q1'!A$1:C$399,3,),0)</f>
        <v>59133</v>
      </c>
      <c r="V26">
        <f>IFERROR(VLOOKUP(B26, '2014q2'!A$1:C$399,3,),0)</f>
        <v>62103</v>
      </c>
      <c r="W26">
        <f>IFERROR(VLOOKUP(B26, '2015q2'!A$1:C$399,3,),0)</f>
        <v>69979</v>
      </c>
      <c r="X26" t="str">
        <f t="shared" si="2"/>
        <v>96</v>
      </c>
      <c r="Y26">
        <f>IFERROR(VLOOKUP(B26, 'c2013q4'!A$1:E$399,4,),0) + IFERROR(VLOOKUP(B26, 'c2014q1'!A$1:E$399,4,),0) + IFERROR(VLOOKUP(B26, 'c2014q2'!A$1:E$399,4,),0) + IFERROR(VLOOKUP(B26, 'c2014q3'!A$1:E$399,4,),0) + IFERROR(VLOOKUP(B26, 'c2014q4'!A$1:E$399,4,),0)</f>
        <v>96</v>
      </c>
      <c r="Z26">
        <f>IFERROR(VLOOKUP(B26, 'c2013q4'!A$1:E$399,4,),0)</f>
        <v>53</v>
      </c>
      <c r="AA26">
        <f>IFERROR(VLOOKUP(B26, 'c2014q1'!A$1:E$399,4,),0) + IFERROR(VLOOKUP(B26, 'c2014q2'!A$1:E$399,4,),0) + IFERROR(VLOOKUP(B26, 'c2014q3'!A$1:E$399,4,),0) + IFERROR(VLOOKUP(B26, 'c2014q4'!A$1:E$399,4,),0)</f>
        <v>43</v>
      </c>
      <c r="AB26">
        <f t="shared" si="3"/>
        <v>13.5</v>
      </c>
      <c r="AC26">
        <f t="shared" si="0"/>
        <v>60</v>
      </c>
      <c r="AD26" s="62">
        <f t="shared" si="4"/>
        <v>2</v>
      </c>
      <c r="AE26" t="str">
        <f t="shared" si="5"/>
        <v>f</v>
      </c>
    </row>
    <row r="27" spans="1:31" x14ac:dyDescent="0.25">
      <c r="A27">
        <v>26</v>
      </c>
      <c r="B27" t="s">
        <v>371</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I27" s="62" t="str">
        <f>VLOOKUP(IFERROR(VLOOKUP(B27, Weiss!A$1:L$399,12,FALSE),"NR"), RatingsLU!A$5:B$30, 2, FALSE)</f>
        <v>C+</v>
      </c>
      <c r="J27" s="62">
        <f>VLOOKUP(I27,RatingsLU!B$5:C$30,2,)</f>
        <v>7</v>
      </c>
      <c r="K27" s="62" t="str">
        <f>VLOOKUP(IFERROR(VLOOKUP(B27, Demotech!A$3:F$400, 6,FALSE), "NR"), RatingsLU!K$5:M$30, 2, FALSE)</f>
        <v>A''</v>
      </c>
      <c r="L27" s="62">
        <f>VLOOKUP(K27,RatingsLU!L$5:M$30,2,)</f>
        <v>1</v>
      </c>
      <c r="M27" s="62" t="str">
        <f>VLOOKUP(IFERROR(VLOOKUP(B27, AMBest!A$1:L$399,3,FALSE),"NR"), RatingsLU!F$5:G$100, 2, FALSE)</f>
        <v>A</v>
      </c>
      <c r="N27" s="62">
        <f>VLOOKUP(M27, RatingsLU!G$5:H$100, 2, FALSE)</f>
        <v>5</v>
      </c>
      <c r="O27" s="62">
        <f>IFERROR(VLOOKUP(B27, '2015q3'!A$1:C$400,3,),0)</f>
        <v>69000</v>
      </c>
      <c r="P27" t="str">
        <f t="shared" si="1"/>
        <v>69,000</v>
      </c>
      <c r="Q27">
        <f>IFERROR(VLOOKUP(B27, '2013q4'!A$1:C$399,3,),0)</f>
        <v>87205</v>
      </c>
      <c r="R27">
        <f>IFERROR(VLOOKUP(B27, '2014q1'!A$1:C$399,3,),0)</f>
        <v>84123</v>
      </c>
      <c r="S27">
        <f>IFERROR(VLOOKUP(B27, '2014q2'!A$1:C$399,3,),0)</f>
        <v>81186</v>
      </c>
      <c r="T27">
        <f>IFERROR(VLOOKUP(B27, '2014q3'!A$1:C$399,3,),0)</f>
        <v>78869</v>
      </c>
      <c r="U27">
        <f>IFERROR(VLOOKUP(B27, '2014q1'!A$1:C$399,3,),0)</f>
        <v>84123</v>
      </c>
      <c r="V27">
        <f>IFERROR(VLOOKUP(B27, '2014q2'!A$1:C$399,3,),0)</f>
        <v>81186</v>
      </c>
      <c r="W27">
        <f>IFERROR(VLOOKUP(B27, '2015q2'!A$1:C$399,3,),0)</f>
        <v>71221</v>
      </c>
      <c r="X27" t="str">
        <f t="shared" si="2"/>
        <v>76</v>
      </c>
      <c r="Y27">
        <f>IFERROR(VLOOKUP(B27, 'c2013q4'!A$1:E$399,4,),0) + IFERROR(VLOOKUP(B27, 'c2014q1'!A$1:E$399,4,),0) + IFERROR(VLOOKUP(B27, 'c2014q2'!A$1:E$399,4,),0) + IFERROR(VLOOKUP(B27, 'c2014q3'!A$1:E$399,4,),0) + IFERROR(VLOOKUP(B27, 'c2014q4'!A$1:E$399,4,),0)</f>
        <v>76</v>
      </c>
      <c r="Z27">
        <f>IFERROR(VLOOKUP(B27, 'c2013q4'!A$1:E$399,4,),0)</f>
        <v>50</v>
      </c>
      <c r="AA27">
        <f>IFERROR(VLOOKUP(B27, 'c2014q1'!A$1:E$399,4,),0) + IFERROR(VLOOKUP(B27, 'c2014q2'!A$1:E$399,4,),0) + IFERROR(VLOOKUP(B27, 'c2014q3'!A$1:E$399,4,),0) + IFERROR(VLOOKUP(B27, 'c2014q4'!A$1:E$399,4,),0)</f>
        <v>26</v>
      </c>
      <c r="AB27">
        <f t="shared" si="3"/>
        <v>11</v>
      </c>
      <c r="AC27">
        <f t="shared" si="0"/>
        <v>51</v>
      </c>
      <c r="AD27" s="62">
        <f t="shared" si="4"/>
        <v>2</v>
      </c>
      <c r="AE27" t="str">
        <f t="shared" si="5"/>
        <v>f</v>
      </c>
    </row>
    <row r="28" spans="1:31" x14ac:dyDescent="0.25">
      <c r="A28">
        <v>27</v>
      </c>
      <c r="B28" t="s">
        <v>232</v>
      </c>
      <c r="C28" t="str">
        <f>IFERROR(VLOOKUP(B28,addresses!A$2:I$1997, 3, FALSE), "")</f>
        <v>2255 Killearn Center Boulevard</v>
      </c>
      <c r="D28" t="str">
        <f>IFERROR(VLOOKUP(B28,addresses!A$2:I$1997, 5, FALSE), "")</f>
        <v>Tallahassee</v>
      </c>
      <c r="E28" t="str">
        <f>IFERROR(VLOOKUP(B28,addresses!A$2:I$1997, 7, FALSE),"")</f>
        <v>FL</v>
      </c>
      <c r="F28">
        <f>IFERROR(VLOOKUP(B28,addresses!A$2:I$1997, 8, FALSE),"")</f>
        <v>32309</v>
      </c>
      <c r="G28" t="str">
        <f>IFERROR(VLOOKUP(B28,addresses!A$2:I$1997, 9, FALSE),"")</f>
        <v>850-521-3080</v>
      </c>
      <c r="I28" s="62" t="str">
        <f>VLOOKUP(IFERROR(VLOOKUP(B28, Weiss!A$1:L$399,12,FALSE),"NR"), RatingsLU!A$5:B$30, 2, FALSE)</f>
        <v>C+</v>
      </c>
      <c r="J28" s="62">
        <f>VLOOKUP(I28,RatingsLU!B$5:C$30,2,)</f>
        <v>7</v>
      </c>
      <c r="K28" s="62" t="str">
        <f>VLOOKUP(IFERROR(VLOOKUP(B28, Demotech!A$3:F$400, 6,FALSE), "NR"), RatingsLU!K$5:M$30, 2, FALSE)</f>
        <v>A</v>
      </c>
      <c r="L28" s="62">
        <f>VLOOKUP(K28,RatingsLU!L$5:M$30,2,)</f>
        <v>3</v>
      </c>
      <c r="M28" s="62" t="str">
        <f>VLOOKUP(IFERROR(VLOOKUP(B28, AMBest!A$1:L$399,3,FALSE),"NR"), RatingsLU!F$5:G$100, 2, FALSE)</f>
        <v>NR</v>
      </c>
      <c r="N28" s="62">
        <f>VLOOKUP(M28, RatingsLU!G$5:H$100, 2, FALSE)</f>
        <v>33</v>
      </c>
      <c r="O28" s="62">
        <f>IFERROR(VLOOKUP(B28, '2015q3'!A$1:C$400,3,),0)</f>
        <v>66585</v>
      </c>
      <c r="P28" t="str">
        <f t="shared" si="1"/>
        <v>66,585</v>
      </c>
      <c r="Q28">
        <f>IFERROR(VLOOKUP(B28, '2013q4'!A$1:C$399,3,),0)</f>
        <v>69283</v>
      </c>
      <c r="R28">
        <f>IFERROR(VLOOKUP(B28, '2014q1'!A$1:C$399,3,),0)</f>
        <v>72059</v>
      </c>
      <c r="S28">
        <f>IFERROR(VLOOKUP(B28, '2014q2'!A$1:C$399,3,),0)</f>
        <v>70146</v>
      </c>
      <c r="T28">
        <f>IFERROR(VLOOKUP(B28, '2014q3'!A$1:C$399,3,),0)</f>
        <v>68922</v>
      </c>
      <c r="U28">
        <f>IFERROR(VLOOKUP(B28, '2014q1'!A$1:C$399,3,),0)</f>
        <v>72059</v>
      </c>
      <c r="V28">
        <f>IFERROR(VLOOKUP(B28, '2014q2'!A$1:C$399,3,),0)</f>
        <v>70146</v>
      </c>
      <c r="W28">
        <f>IFERROR(VLOOKUP(B28, '2015q2'!A$1:C$399,3,),0)</f>
        <v>67912</v>
      </c>
      <c r="X28" t="str">
        <f t="shared" si="2"/>
        <v>202</v>
      </c>
      <c r="Y28">
        <f>IFERROR(VLOOKUP(B28, 'c2013q4'!A$1:E$399,4,),0) + IFERROR(VLOOKUP(B28, 'c2014q1'!A$1:E$399,4,),0) + IFERROR(VLOOKUP(B28, 'c2014q2'!A$1:E$399,4,),0) + IFERROR(VLOOKUP(B28, 'c2014q3'!A$1:E$399,4,),0) + IFERROR(VLOOKUP(B28, 'c2014q4'!A$1:E$399,4,),0)</f>
        <v>202</v>
      </c>
      <c r="Z28">
        <f>IFERROR(VLOOKUP(B28, 'c2013q4'!A$1:E$399,4,),0)</f>
        <v>122</v>
      </c>
      <c r="AA28">
        <f>IFERROR(VLOOKUP(B28, 'c2014q1'!A$1:E$399,4,),0) + IFERROR(VLOOKUP(B28, 'c2014q2'!A$1:E$399,4,),0) + IFERROR(VLOOKUP(B28, 'c2014q3'!A$1:E$399,4,),0) + IFERROR(VLOOKUP(B28, 'c2014q4'!A$1:E$399,4,),0)</f>
        <v>80</v>
      </c>
      <c r="AB28">
        <f t="shared" si="3"/>
        <v>30.3</v>
      </c>
      <c r="AC28">
        <f t="shared" si="0"/>
        <v>93</v>
      </c>
      <c r="AD28" s="62">
        <f t="shared" si="4"/>
        <v>3</v>
      </c>
      <c r="AE28" t="str">
        <f t="shared" si="5"/>
        <v>f</v>
      </c>
    </row>
    <row r="29" spans="1:31" x14ac:dyDescent="0.25">
      <c r="A29">
        <v>28</v>
      </c>
      <c r="B29" t="s">
        <v>240</v>
      </c>
      <c r="C29" t="str">
        <f>IFERROR(VLOOKUP(B29,addresses!A$2:I$1997, 3, FALSE), "")</f>
        <v>7000 Midland Blvd</v>
      </c>
      <c r="D29" t="str">
        <f>IFERROR(VLOOKUP(B29,addresses!A$2:I$1997, 5, FALSE), "")</f>
        <v>Amelia</v>
      </c>
      <c r="E29" t="str">
        <f>IFERROR(VLOOKUP(B29,addresses!A$2:I$1997, 7, FALSE),"")</f>
        <v>OH</v>
      </c>
      <c r="F29" t="str">
        <f>IFERROR(VLOOKUP(B29,addresses!A$2:I$1997, 8, FALSE),"")</f>
        <v>45102-2607</v>
      </c>
      <c r="G29" t="str">
        <f>IFERROR(VLOOKUP(B29,addresses!A$2:I$1997, 9, FALSE),"")</f>
        <v>800-543-2644-6771</v>
      </c>
      <c r="I29" s="62" t="str">
        <f>VLOOKUP(IFERROR(VLOOKUP(B29, Weiss!A$1:L$399,12,FALSE),"NR"), RatingsLU!A$5:B$30, 2, FALSE)</f>
        <v>C</v>
      </c>
      <c r="J29" s="62">
        <f>VLOOKUP(I29,RatingsLU!B$5:C$30,2,)</f>
        <v>8</v>
      </c>
      <c r="K29" s="62" t="str">
        <f>VLOOKUP(IFERROR(VLOOKUP(B29, Demotech!A$3:F$400, 6,FALSE), "NR"), RatingsLU!K$5:M$30, 2, FALSE)</f>
        <v>NR</v>
      </c>
      <c r="L29" s="62">
        <f>VLOOKUP(K29,RatingsLU!L$5:M$30,2,)</f>
        <v>7</v>
      </c>
      <c r="M29" s="62" t="str">
        <f>VLOOKUP(IFERROR(VLOOKUP(B29, AMBest!A$1:L$399,3,FALSE),"NR"), RatingsLU!F$5:G$100, 2, FALSE)</f>
        <v>A+</v>
      </c>
      <c r="N29" s="62">
        <f>VLOOKUP(M29, RatingsLU!G$5:H$100, 2, FALSE)</f>
        <v>3</v>
      </c>
      <c r="O29" s="62">
        <f>IFERROR(VLOOKUP(B29, '2015q3'!A$1:C$400,3,),0)</f>
        <v>65228</v>
      </c>
      <c r="P29" t="str">
        <f t="shared" si="1"/>
        <v>65,228</v>
      </c>
      <c r="Q29">
        <f>IFERROR(VLOOKUP(B29, '2013q4'!A$1:C$399,3,),0)</f>
        <v>47856</v>
      </c>
      <c r="R29">
        <f>IFERROR(VLOOKUP(B29, '2014q1'!A$1:C$399,3,),0)</f>
        <v>48634</v>
      </c>
      <c r="S29">
        <f>IFERROR(VLOOKUP(B29, '2014q2'!A$1:C$399,3,),0)</f>
        <v>49697</v>
      </c>
      <c r="T29">
        <f>IFERROR(VLOOKUP(B29, '2014q3'!A$1:C$399,3,),0)</f>
        <v>51243</v>
      </c>
      <c r="U29">
        <f>IFERROR(VLOOKUP(B29, '2014q1'!A$1:C$399,3,),0)</f>
        <v>48634</v>
      </c>
      <c r="V29">
        <f>IFERROR(VLOOKUP(B29, '2014q2'!A$1:C$399,3,),0)</f>
        <v>49697</v>
      </c>
      <c r="W29">
        <f>IFERROR(VLOOKUP(B29, '2015q2'!A$1:C$399,3,),0)</f>
        <v>58414</v>
      </c>
      <c r="X29" t="str">
        <f t="shared" si="2"/>
        <v>5</v>
      </c>
      <c r="Y29">
        <f>IFERROR(VLOOKUP(B29, 'c2013q4'!A$1:E$399,4,),0) + IFERROR(VLOOKUP(B29, 'c2014q1'!A$1:E$399,4,),0) + IFERROR(VLOOKUP(B29, 'c2014q2'!A$1:E$399,4,),0) + IFERROR(VLOOKUP(B29, 'c2014q3'!A$1:E$399,4,),0) + IFERROR(VLOOKUP(B29, 'c2014q4'!A$1:E$399,4,),0)</f>
        <v>5</v>
      </c>
      <c r="Z29">
        <f>IFERROR(VLOOKUP(B29, 'c2013q4'!A$1:E$399,4,),0)</f>
        <v>0</v>
      </c>
      <c r="AA29">
        <f>IFERROR(VLOOKUP(B29, 'c2014q1'!A$1:E$399,4,),0) + IFERROR(VLOOKUP(B29, 'c2014q2'!A$1:E$399,4,),0) + IFERROR(VLOOKUP(B29, 'c2014q3'!A$1:E$399,4,),0) + IFERROR(VLOOKUP(B29, 'c2014q4'!A$1:E$399,4,),0)</f>
        <v>5</v>
      </c>
      <c r="AB29">
        <f t="shared" si="3"/>
        <v>0.8</v>
      </c>
      <c r="AC29">
        <f t="shared" si="0"/>
        <v>18</v>
      </c>
      <c r="AD29" s="62">
        <f t="shared" si="4"/>
        <v>1</v>
      </c>
      <c r="AE29" t="str">
        <f t="shared" si="5"/>
        <v>f</v>
      </c>
    </row>
    <row r="30" spans="1:31" x14ac:dyDescent="0.25">
      <c r="A30">
        <v>29</v>
      </c>
      <c r="B30" t="s">
        <v>233</v>
      </c>
      <c r="C30" t="str">
        <f>IFERROR(VLOOKUP(B30,addresses!A$2:I$1997, 3, FALSE), "")</f>
        <v>13901 Sutton Park Drive South, Suite 310</v>
      </c>
      <c r="D30" t="str">
        <f>IFERROR(VLOOKUP(B30,addresses!A$2:I$1997, 5, FALSE), "")</f>
        <v>Jacksonville</v>
      </c>
      <c r="E30" t="str">
        <f>IFERROR(VLOOKUP(B30,addresses!A$2:I$1997, 7, FALSE),"")</f>
        <v>FL</v>
      </c>
      <c r="F30" t="str">
        <f>IFERROR(VLOOKUP(B30,addresses!A$2:I$1997, 8, FALSE),"")</f>
        <v>32224-0230</v>
      </c>
      <c r="G30" t="str">
        <f>IFERROR(VLOOKUP(B30,addresses!A$2:I$1997, 9, FALSE),"")</f>
        <v>904-371-2394</v>
      </c>
      <c r="I30" s="62" t="str">
        <f>VLOOKUP(IFERROR(VLOOKUP(B30, Weiss!A$1:L$399,12,FALSE),"NR"), RatingsLU!A$5:B$30, 2, FALSE)</f>
        <v>C</v>
      </c>
      <c r="J30" s="62">
        <f>VLOOKUP(I30,RatingsLU!B$5:C$30,2,)</f>
        <v>8</v>
      </c>
      <c r="K30" s="62" t="str">
        <f>VLOOKUP(IFERROR(VLOOKUP(B30, Demotech!A$3:F$400, 6,FALSE), "NR"), RatingsLU!K$5:M$30, 2, FALSE)</f>
        <v>A'</v>
      </c>
      <c r="L30" s="62">
        <f>VLOOKUP(K30,RatingsLU!L$5:M$30,2,)</f>
        <v>2</v>
      </c>
      <c r="M30" s="62" t="str">
        <f>VLOOKUP(IFERROR(VLOOKUP(B30, AMBest!A$1:L$399,3,FALSE),"NR"), RatingsLU!F$5:G$100, 2, FALSE)</f>
        <v>NR</v>
      </c>
      <c r="N30" s="62">
        <f>VLOOKUP(M30, RatingsLU!G$5:H$100, 2, FALSE)</f>
        <v>33</v>
      </c>
      <c r="O30" s="62">
        <f>IFERROR(VLOOKUP(B30, '2015q3'!A$1:C$400,3,),0)</f>
        <v>64483</v>
      </c>
      <c r="P30" t="str">
        <f t="shared" si="1"/>
        <v>64,483</v>
      </c>
      <c r="Q30">
        <f>IFERROR(VLOOKUP(B30, '2013q4'!A$1:C$399,3,),0)</f>
        <v>71997</v>
      </c>
      <c r="R30">
        <f>IFERROR(VLOOKUP(B30, '2014q1'!A$1:C$399,3,),0)</f>
        <v>71798</v>
      </c>
      <c r="S30">
        <f>IFERROR(VLOOKUP(B30, '2014q2'!A$1:C$399,3,),0)</f>
        <v>70821</v>
      </c>
      <c r="T30">
        <f>IFERROR(VLOOKUP(B30, '2014q3'!A$1:C$399,3,),0)</f>
        <v>69349</v>
      </c>
      <c r="U30">
        <f>IFERROR(VLOOKUP(B30, '2014q1'!A$1:C$399,3,),0)</f>
        <v>71798</v>
      </c>
      <c r="V30">
        <f>IFERROR(VLOOKUP(B30, '2014q2'!A$1:C$399,3,),0)</f>
        <v>70821</v>
      </c>
      <c r="W30">
        <f>IFERROR(VLOOKUP(B30, '2015q2'!A$1:C$399,3,),0)</f>
        <v>65888</v>
      </c>
      <c r="X30" t="str">
        <f t="shared" si="2"/>
        <v>61</v>
      </c>
      <c r="Y30">
        <f>IFERROR(VLOOKUP(B30, 'c2013q4'!A$1:E$399,4,),0) + IFERROR(VLOOKUP(B30, 'c2014q1'!A$1:E$399,4,),0) + IFERROR(VLOOKUP(B30, 'c2014q2'!A$1:E$399,4,),0) + IFERROR(VLOOKUP(B30, 'c2014q3'!A$1:E$399,4,),0) + IFERROR(VLOOKUP(B30, 'c2014q4'!A$1:E$399,4,),0)</f>
        <v>61</v>
      </c>
      <c r="Z30">
        <f>IFERROR(VLOOKUP(B30, 'c2013q4'!A$1:E$399,4,),0)</f>
        <v>40</v>
      </c>
      <c r="AA30">
        <f>IFERROR(VLOOKUP(B30, 'c2014q1'!A$1:E$399,4,),0) + IFERROR(VLOOKUP(B30, 'c2014q2'!A$1:E$399,4,),0) + IFERROR(VLOOKUP(B30, 'c2014q3'!A$1:E$399,4,),0) + IFERROR(VLOOKUP(B30, 'c2014q4'!A$1:E$399,4,),0)</f>
        <v>21</v>
      </c>
      <c r="AB30">
        <f t="shared" si="3"/>
        <v>9.5</v>
      </c>
      <c r="AC30">
        <f t="shared" si="0"/>
        <v>47</v>
      </c>
      <c r="AD30" s="62">
        <f t="shared" si="4"/>
        <v>2</v>
      </c>
      <c r="AE30" t="str">
        <f t="shared" si="5"/>
        <v>f</v>
      </c>
    </row>
    <row r="31" spans="1:31" x14ac:dyDescent="0.25">
      <c r="A31">
        <v>30</v>
      </c>
      <c r="B31" t="s">
        <v>234</v>
      </c>
      <c r="C31" t="str">
        <f>IFERROR(VLOOKUP(B31,addresses!A$2:I$1997, 3, FALSE), "")</f>
        <v>14055 Riveredge Drive, Suite 500</v>
      </c>
      <c r="D31" t="str">
        <f>IFERROR(VLOOKUP(B31,addresses!A$2:I$1997, 5, FALSE), "")</f>
        <v>Tampa</v>
      </c>
      <c r="E31" t="str">
        <f>IFERROR(VLOOKUP(B31,addresses!A$2:I$1997, 7, FALSE),"")</f>
        <v>FL</v>
      </c>
      <c r="F31">
        <f>IFERROR(VLOOKUP(B31,addresses!A$2:I$1997, 8, FALSE),"")</f>
        <v>33637</v>
      </c>
      <c r="G31" t="str">
        <f>IFERROR(VLOOKUP(B31,addresses!A$2:I$1997, 9, FALSE),"")</f>
        <v>813-632-7317</v>
      </c>
      <c r="I31" s="62" t="str">
        <f>VLOOKUP(IFERROR(VLOOKUP(B31, Weiss!A$1:L$399,12,FALSE),"NR"), RatingsLU!A$5:B$30, 2, FALSE)</f>
        <v>C</v>
      </c>
      <c r="J31" s="62">
        <f>VLOOKUP(I31,RatingsLU!B$5:C$30,2,)</f>
        <v>8</v>
      </c>
      <c r="K31" s="62" t="str">
        <f>VLOOKUP(IFERROR(VLOOKUP(B31, Demotech!A$3:F$400, 6,FALSE), "NR"), RatingsLU!K$5:M$30, 2, FALSE)</f>
        <v>A</v>
      </c>
      <c r="L31" s="62">
        <f>VLOOKUP(K31,RatingsLU!L$5:M$30,2,)</f>
        <v>3</v>
      </c>
      <c r="M31" s="62" t="str">
        <f>VLOOKUP(IFERROR(VLOOKUP(B31, AMBest!A$1:L$399,3,FALSE),"NR"), RatingsLU!F$5:G$100, 2, FALSE)</f>
        <v>B++</v>
      </c>
      <c r="N31" s="62">
        <f>VLOOKUP(M31, RatingsLU!G$5:H$100, 2, FALSE)</f>
        <v>9</v>
      </c>
      <c r="O31" s="62">
        <f>IFERROR(VLOOKUP(B31, '2015q3'!A$1:C$400,3,),0)</f>
        <v>64465</v>
      </c>
      <c r="P31" t="str">
        <f t="shared" si="1"/>
        <v>64,465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t="str">
        <f t="shared" si="2"/>
        <v>39</v>
      </c>
      <c r="Y31">
        <f>IFERROR(VLOOKUP(B31, 'c2013q4'!A$1:E$399,4,),0) + IFERROR(VLOOKUP(B31, 'c2014q1'!A$1:E$399,4,),0) + IFERROR(VLOOKUP(B31, 'c2014q2'!A$1:E$399,4,),0) + IFERROR(VLOOKUP(B31, 'c2014q3'!A$1:E$399,4,),0) + IFERROR(VLOOKUP(B31, 'c2014q4'!A$1:E$399,4,),0)</f>
        <v>39</v>
      </c>
      <c r="Z31">
        <f>IFERROR(VLOOKUP(B31, 'c2013q4'!A$1:E$399,4,),0)</f>
        <v>18</v>
      </c>
      <c r="AA31">
        <f>IFERROR(VLOOKUP(B31, 'c2014q1'!A$1:E$399,4,),0) + IFERROR(VLOOKUP(B31, 'c2014q2'!A$1:E$399,4,),0) + IFERROR(VLOOKUP(B31, 'c2014q3'!A$1:E$399,4,),0) + IFERROR(VLOOKUP(B31, 'c2014q4'!A$1:E$399,4,),0)</f>
        <v>21</v>
      </c>
      <c r="AB31">
        <f t="shared" si="3"/>
        <v>6</v>
      </c>
      <c r="AC31">
        <f t="shared" si="0"/>
        <v>33</v>
      </c>
      <c r="AD31" s="62">
        <f t="shared" si="4"/>
        <v>1</v>
      </c>
      <c r="AE31" t="str">
        <f t="shared" si="5"/>
        <v>f</v>
      </c>
    </row>
    <row r="32" spans="1:31" x14ac:dyDescent="0.25">
      <c r="A32">
        <v>31</v>
      </c>
      <c r="B32" t="s">
        <v>235</v>
      </c>
      <c r="C32" t="str">
        <f>IFERROR(VLOOKUP(B32,addresses!A$2:I$1997, 3, FALSE), "")</f>
        <v>1 Asi Way</v>
      </c>
      <c r="D32" t="str">
        <f>IFERROR(VLOOKUP(B32,addresses!A$2:I$1997, 5, FALSE), "")</f>
        <v>St. Petersburg</v>
      </c>
      <c r="E32" t="str">
        <f>IFERROR(VLOOKUP(B32,addresses!A$2:I$1997, 7, FALSE),"")</f>
        <v>FL</v>
      </c>
      <c r="F32" t="str">
        <f>IFERROR(VLOOKUP(B32,addresses!A$2:I$1997, 8, FALSE),"")</f>
        <v>33702-2514</v>
      </c>
      <c r="G32" t="str">
        <f>IFERROR(VLOOKUP(B32,addresses!A$2:I$1997, 9, FALSE),"")</f>
        <v>727-821-8765</v>
      </c>
      <c r="I32" s="62" t="str">
        <f>VLOOKUP(IFERROR(VLOOKUP(B32, Weiss!A$1:L$399,12,FALSE),"NR"), RatingsLU!A$5:B$30, 2, FALSE)</f>
        <v>C</v>
      </c>
      <c r="J32" s="62">
        <f>VLOOKUP(I32,RatingsLU!B$5:C$30,2,)</f>
        <v>8</v>
      </c>
      <c r="K32" s="62" t="str">
        <f>VLOOKUP(IFERROR(VLOOKUP(B32, Demotech!A$3:F$400, 6,FALSE), "NR"), RatingsLU!K$5:M$30, 2, FALSE)</f>
        <v>A''</v>
      </c>
      <c r="L32" s="62">
        <f>VLOOKUP(K32,RatingsLU!L$5:M$30,2,)</f>
        <v>1</v>
      </c>
      <c r="M32" s="62" t="str">
        <f>VLOOKUP(IFERROR(VLOOKUP(B32, AMBest!A$1:L$399,3,FALSE),"NR"), RatingsLU!F$5:G$100, 2, FALSE)</f>
        <v>A</v>
      </c>
      <c r="N32" s="62">
        <f>VLOOKUP(M32, RatingsLU!G$5:H$100, 2, FALSE)</f>
        <v>5</v>
      </c>
      <c r="O32" s="62">
        <f>IFERROR(VLOOKUP(B32, '2015q3'!A$1:C$400,3,),0)</f>
        <v>63030</v>
      </c>
      <c r="P32" t="str">
        <f t="shared" si="1"/>
        <v>63,030</v>
      </c>
      <c r="Q32">
        <f>IFERROR(VLOOKUP(B32, '2013q4'!A$1:C$399,3,),0)</f>
        <v>62200</v>
      </c>
      <c r="R32">
        <f>IFERROR(VLOOKUP(B32, '2014q1'!A$1:C$399,3,),0)</f>
        <v>62033</v>
      </c>
      <c r="S32">
        <f>IFERROR(VLOOKUP(B32, '2014q2'!A$1:C$399,3,),0)</f>
        <v>61642</v>
      </c>
      <c r="T32">
        <f>IFERROR(VLOOKUP(B32, '2014q3'!A$1:C$399,3,),0)</f>
        <v>61672</v>
      </c>
      <c r="U32">
        <f>IFERROR(VLOOKUP(B32, '2014q1'!A$1:C$399,3,),0)</f>
        <v>62033</v>
      </c>
      <c r="V32">
        <f>IFERROR(VLOOKUP(B32, '2014q2'!A$1:C$399,3,),0)</f>
        <v>61642</v>
      </c>
      <c r="W32">
        <f>IFERROR(VLOOKUP(B32, '2015q2'!A$1:C$399,3,),0)</f>
        <v>62791</v>
      </c>
      <c r="X32" t="str">
        <f t="shared" si="2"/>
        <v>84</v>
      </c>
      <c r="Y32">
        <f>IFERROR(VLOOKUP(B32, 'c2013q4'!A$1:E$399,4,),0) + IFERROR(VLOOKUP(B32, 'c2014q1'!A$1:E$399,4,),0) + IFERROR(VLOOKUP(B32, 'c2014q2'!A$1:E$399,4,),0) + IFERROR(VLOOKUP(B32, 'c2014q3'!A$1:E$399,4,),0) + IFERROR(VLOOKUP(B32, 'c2014q4'!A$1:E$399,4,),0)</f>
        <v>84</v>
      </c>
      <c r="Z32">
        <f>IFERROR(VLOOKUP(B32, 'c2013q4'!A$1:E$399,4,),0)</f>
        <v>41</v>
      </c>
      <c r="AA32">
        <f>IFERROR(VLOOKUP(B32, 'c2014q1'!A$1:E$399,4,),0) + IFERROR(VLOOKUP(B32, 'c2014q2'!A$1:E$399,4,),0) + IFERROR(VLOOKUP(B32, 'c2014q3'!A$1:E$399,4,),0) + IFERROR(VLOOKUP(B32, 'c2014q4'!A$1:E$399,4,),0)</f>
        <v>43</v>
      </c>
      <c r="AB32">
        <f t="shared" si="3"/>
        <v>13.3</v>
      </c>
      <c r="AC32">
        <f t="shared" si="0"/>
        <v>59</v>
      </c>
      <c r="AD32" s="62">
        <f t="shared" si="4"/>
        <v>2</v>
      </c>
      <c r="AE32" t="str">
        <f t="shared" si="5"/>
        <v>f</v>
      </c>
    </row>
    <row r="33" spans="1:31" x14ac:dyDescent="0.25">
      <c r="A33">
        <v>32</v>
      </c>
      <c r="B33" t="s">
        <v>236</v>
      </c>
      <c r="C33" t="str">
        <f>IFERROR(VLOOKUP(B33,addresses!A$2:I$1997, 3, FALSE), "")</f>
        <v>2255 Killearn Center Blvd</v>
      </c>
      <c r="D33" t="str">
        <f>IFERROR(VLOOKUP(B33,addresses!A$2:I$1997, 5, FALSE), "")</f>
        <v>Tallahassee</v>
      </c>
      <c r="E33" t="str">
        <f>IFERROR(VLOOKUP(B33,addresses!A$2:I$1997, 7, FALSE),"")</f>
        <v>FL</v>
      </c>
      <c r="F33">
        <f>IFERROR(VLOOKUP(B33,addresses!A$2:I$1997, 8, FALSE),"")</f>
        <v>32309</v>
      </c>
      <c r="G33" t="str">
        <f>IFERROR(VLOOKUP(B33,addresses!A$2:I$1997, 9, FALSE),"")</f>
        <v>850-521-3080</v>
      </c>
      <c r="I33" s="62" t="str">
        <f>VLOOKUP(IFERROR(VLOOKUP(B33, Weiss!A$1:L$399,12,FALSE),"NR"), RatingsLU!A$5:B$30, 2, FALSE)</f>
        <v>C+</v>
      </c>
      <c r="J33" s="62">
        <f>VLOOKUP(I33,RatingsLU!B$5:C$30,2,)</f>
        <v>7</v>
      </c>
      <c r="K33" s="62" t="str">
        <f>VLOOKUP(IFERROR(VLOOKUP(B33, Demotech!A$3:F$400, 6,FALSE), "NR"), RatingsLU!K$5:M$30, 2, FALSE)</f>
        <v>A</v>
      </c>
      <c r="L33" s="62">
        <f>VLOOKUP(K33,RatingsLU!L$5:M$30,2,)</f>
        <v>3</v>
      </c>
      <c r="M33" s="62" t="str">
        <f>VLOOKUP(IFERROR(VLOOKUP(B33, AMBest!A$1:L$399,3,FALSE),"NR"), RatingsLU!F$5:G$100, 2, FALSE)</f>
        <v>NR</v>
      </c>
      <c r="N33" s="62">
        <f>VLOOKUP(M33, RatingsLU!G$5:H$100, 2, FALSE)</f>
        <v>33</v>
      </c>
      <c r="O33" s="62">
        <f>IFERROR(VLOOKUP(B33, '2015q3'!A$1:C$400,3,),0)</f>
        <v>61175</v>
      </c>
      <c r="P33" t="str">
        <f t="shared" si="1"/>
        <v>61,175</v>
      </c>
      <c r="Q33">
        <f>IFERROR(VLOOKUP(B33, '2013q4'!A$1:C$399,3,),0)</f>
        <v>74543</v>
      </c>
      <c r="R33">
        <f>IFERROR(VLOOKUP(B33, '2014q1'!A$1:C$399,3,),0)</f>
        <v>75824</v>
      </c>
      <c r="S33">
        <f>IFERROR(VLOOKUP(B33, '2014q2'!A$1:C$399,3,),0)</f>
        <v>71016</v>
      </c>
      <c r="T33">
        <f>IFERROR(VLOOKUP(B33, '2014q3'!A$1:C$399,3,),0)</f>
        <v>66373</v>
      </c>
      <c r="U33">
        <f>IFERROR(VLOOKUP(B33, '2014q1'!A$1:C$399,3,),0)</f>
        <v>75824</v>
      </c>
      <c r="V33">
        <f>IFERROR(VLOOKUP(B33, '2014q2'!A$1:C$399,3,),0)</f>
        <v>71016</v>
      </c>
      <c r="W33">
        <f>IFERROR(VLOOKUP(B33, '2015q2'!A$1:C$399,3,),0)</f>
        <v>62370</v>
      </c>
      <c r="X33" t="str">
        <f t="shared" si="2"/>
        <v>49</v>
      </c>
      <c r="Y33">
        <f>IFERROR(VLOOKUP(B33, 'c2013q4'!A$1:E$399,4,),0) + IFERROR(VLOOKUP(B33, 'c2014q1'!A$1:E$399,4,),0) + IFERROR(VLOOKUP(B33, 'c2014q2'!A$1:E$399,4,),0) + IFERROR(VLOOKUP(B33, 'c2014q3'!A$1:E$399,4,),0) + IFERROR(VLOOKUP(B33, 'c2014q4'!A$1:E$399,4,),0)</f>
        <v>49</v>
      </c>
      <c r="Z33">
        <f>IFERROR(VLOOKUP(B33, 'c2013q4'!A$1:E$399,4,),0)</f>
        <v>0</v>
      </c>
      <c r="AA33">
        <f>IFERROR(VLOOKUP(B33, 'c2014q1'!A$1:E$399,4,),0) + IFERROR(VLOOKUP(B33, 'c2014q2'!A$1:E$399,4,),0) + IFERROR(VLOOKUP(B33, 'c2014q3'!A$1:E$399,4,),0) + IFERROR(VLOOKUP(B33, 'c2014q4'!A$1:E$399,4,),0)</f>
        <v>49</v>
      </c>
      <c r="AB33">
        <f t="shared" si="3"/>
        <v>8</v>
      </c>
      <c r="AC33">
        <f t="shared" si="0"/>
        <v>41</v>
      </c>
      <c r="AD33" s="62">
        <f t="shared" si="4"/>
        <v>2</v>
      </c>
      <c r="AE33" t="str">
        <f t="shared" si="5"/>
        <v>f</v>
      </c>
    </row>
    <row r="34" spans="1:31" x14ac:dyDescent="0.25">
      <c r="A34">
        <v>33</v>
      </c>
      <c r="B34" t="s">
        <v>237</v>
      </c>
      <c r="C34" t="str">
        <f>IFERROR(VLOOKUP(B34,addresses!A$2:I$1997, 3, FALSE), "")</f>
        <v>7201 N.W. 11Th Place</v>
      </c>
      <c r="D34" t="str">
        <f>IFERROR(VLOOKUP(B34,addresses!A$2:I$1997, 5, FALSE), "")</f>
        <v>Gainesville</v>
      </c>
      <c r="E34" t="str">
        <f>IFERROR(VLOOKUP(B34,addresses!A$2:I$1997, 7, FALSE),"")</f>
        <v>FL</v>
      </c>
      <c r="F34">
        <f>IFERROR(VLOOKUP(B34,addresses!A$2:I$1997, 8, FALSE),"")</f>
        <v>32605</v>
      </c>
      <c r="G34" t="str">
        <f>IFERROR(VLOOKUP(B34,addresses!A$2:I$1997, 9, FALSE),"")</f>
        <v>352-333-1362</v>
      </c>
      <c r="I34" s="62" t="str">
        <f>VLOOKUP(IFERROR(VLOOKUP(B34, Weiss!A$1:L$399,12,FALSE),"NR"), RatingsLU!A$5:B$30, 2, FALSE)</f>
        <v>C-</v>
      </c>
      <c r="J34" s="62">
        <f>VLOOKUP(I34,RatingsLU!B$5:C$30,2,)</f>
        <v>9</v>
      </c>
      <c r="K34" s="62" t="str">
        <f>VLOOKUP(IFERROR(VLOOKUP(B34, Demotech!A$3:F$400, 6,FALSE), "NR"), RatingsLU!K$5:M$30, 2, FALSE)</f>
        <v>A</v>
      </c>
      <c r="L34" s="62">
        <f>VLOOKUP(K34,RatingsLU!L$5:M$30,2,)</f>
        <v>3</v>
      </c>
      <c r="M34" s="62" t="str">
        <f>VLOOKUP(IFERROR(VLOOKUP(B34, AMBest!A$1:L$399,3,FALSE),"NR"), RatingsLU!F$5:G$100, 2, FALSE)</f>
        <v>NR</v>
      </c>
      <c r="N34" s="62">
        <f>VLOOKUP(M34, RatingsLU!G$5:H$100, 2, FALSE)</f>
        <v>33</v>
      </c>
      <c r="O34" s="62">
        <f>IFERROR(VLOOKUP(B34, '2015q3'!A$1:C$400,3,),0)</f>
        <v>60072</v>
      </c>
      <c r="P34" t="str">
        <f t="shared" si="1"/>
        <v>60,072</v>
      </c>
      <c r="Q34">
        <f>IFERROR(VLOOKUP(B34, '2013q4'!A$1:C$399,3,),0)</f>
        <v>59484</v>
      </c>
      <c r="R34">
        <f>IFERROR(VLOOKUP(B34, '2014q1'!A$1:C$399,3,),0)</f>
        <v>62479</v>
      </c>
      <c r="S34">
        <f>IFERROR(VLOOKUP(B34, '2014q2'!A$1:C$399,3,),0)</f>
        <v>64847</v>
      </c>
      <c r="T34">
        <f>IFERROR(VLOOKUP(B34, '2014q3'!A$1:C$399,3,),0)</f>
        <v>64368</v>
      </c>
      <c r="U34">
        <f>IFERROR(VLOOKUP(B34, '2014q1'!A$1:C$399,3,),0)</f>
        <v>62479</v>
      </c>
      <c r="V34">
        <f>IFERROR(VLOOKUP(B34, '2014q2'!A$1:C$399,3,),0)</f>
        <v>64847</v>
      </c>
      <c r="W34">
        <f>IFERROR(VLOOKUP(B34, '2015q2'!A$1:C$399,3,),0)</f>
        <v>61437</v>
      </c>
      <c r="X34" t="str">
        <f t="shared" si="2"/>
        <v>187</v>
      </c>
      <c r="Y34">
        <f>IFERROR(VLOOKUP(B34, 'c2013q4'!A$1:E$399,4,),0) + IFERROR(VLOOKUP(B34, 'c2014q1'!A$1:E$399,4,),0) + IFERROR(VLOOKUP(B34, 'c2014q2'!A$1:E$399,4,),0) + IFERROR(VLOOKUP(B34, 'c2014q3'!A$1:E$399,4,),0) + IFERROR(VLOOKUP(B34, 'c2014q4'!A$1:E$399,4,),0)</f>
        <v>187</v>
      </c>
      <c r="Z34">
        <f>IFERROR(VLOOKUP(B34, 'c2013q4'!A$1:E$399,4,),0)</f>
        <v>105</v>
      </c>
      <c r="AA34">
        <f>IFERROR(VLOOKUP(B34, 'c2014q1'!A$1:E$399,4,),0) + IFERROR(VLOOKUP(B34, 'c2014q2'!A$1:E$399,4,),0) + IFERROR(VLOOKUP(B34, 'c2014q3'!A$1:E$399,4,),0) + IFERROR(VLOOKUP(B34, 'c2014q4'!A$1:E$399,4,),0)</f>
        <v>82</v>
      </c>
      <c r="AB34">
        <f t="shared" si="3"/>
        <v>31.1</v>
      </c>
      <c r="AC34">
        <f t="shared" ref="AC34:AC65" si="6">IF(ISERROR(_xlfn.PERCENTRANK.INC(AB$2:AB$398, AB34)), "", ROUND(100*_xlfn.PERCENTRANK.INC(AB$2:AB$398, AB34),0))</f>
        <v>94</v>
      </c>
      <c r="AD34" s="62">
        <f t="shared" si="4"/>
        <v>3</v>
      </c>
      <c r="AE34" t="str">
        <f t="shared" si="5"/>
        <v>f</v>
      </c>
    </row>
    <row r="35" spans="1:31" x14ac:dyDescent="0.25">
      <c r="A35">
        <v>34</v>
      </c>
      <c r="B35" t="s">
        <v>239</v>
      </c>
      <c r="C35" t="str">
        <f>IFERROR(VLOOKUP(B35,addresses!A$2:I$1997, 3, FALSE), "")</f>
        <v>816 A1A North, Suite 302</v>
      </c>
      <c r="D35" t="str">
        <f>IFERROR(VLOOKUP(B35,addresses!A$2:I$1997, 5, FALSE), "")</f>
        <v>Ponte Vedra Beach</v>
      </c>
      <c r="E35" t="str">
        <f>IFERROR(VLOOKUP(B35,addresses!A$2:I$1997, 7, FALSE),"")</f>
        <v>FL</v>
      </c>
      <c r="F35">
        <f>IFERROR(VLOOKUP(B35,addresses!A$2:I$1997, 8, FALSE),"")</f>
        <v>32082</v>
      </c>
      <c r="G35" t="str">
        <f>IFERROR(VLOOKUP(B35,addresses!A$2:I$1997, 9, FALSE),"")</f>
        <v>877-900-3971-</v>
      </c>
      <c r="I35" s="62" t="str">
        <f>VLOOKUP(IFERROR(VLOOKUP(B35, Weiss!A$1:L$399,12,FALSE),"NR"), RatingsLU!A$5:B$30, 2, FALSE)</f>
        <v>D+</v>
      </c>
      <c r="J35" s="62">
        <f>VLOOKUP(I35,RatingsLU!B$5:C$30,2,)</f>
        <v>10</v>
      </c>
      <c r="K35" s="62" t="str">
        <f>VLOOKUP(IFERROR(VLOOKUP(B35, Demotech!A$3:F$400, 6,FALSE), "NR"), RatingsLU!K$5:M$30, 2, FALSE)</f>
        <v>A</v>
      </c>
      <c r="L35" s="62">
        <f>VLOOKUP(K35,RatingsLU!L$5:M$30,2,)</f>
        <v>3</v>
      </c>
      <c r="M35" s="62" t="str">
        <f>VLOOKUP(IFERROR(VLOOKUP(B35, AMBest!A$1:L$399,3,FALSE),"NR"), RatingsLU!F$5:G$100, 2, FALSE)</f>
        <v>NR</v>
      </c>
      <c r="N35" s="62">
        <f>VLOOKUP(M35, RatingsLU!G$5:H$100, 2, FALSE)</f>
        <v>33</v>
      </c>
      <c r="O35" s="62">
        <f>IFERROR(VLOOKUP(B35, '2015q3'!A$1:C$400,3,),0)</f>
        <v>59890</v>
      </c>
      <c r="P35" t="str">
        <f t="shared" si="1"/>
        <v>59,890</v>
      </c>
      <c r="Q35">
        <f>IFERROR(VLOOKUP(B35, '2013q4'!A$1:C$399,3,),0)</f>
        <v>63172</v>
      </c>
      <c r="R35">
        <f>IFERROR(VLOOKUP(B35, '2014q1'!A$1:C$399,3,),0)</f>
        <v>62726</v>
      </c>
      <c r="S35">
        <f>IFERROR(VLOOKUP(B35, '2014q2'!A$1:C$399,3,),0)</f>
        <v>61349</v>
      </c>
      <c r="T35">
        <f>IFERROR(VLOOKUP(B35, '2014q3'!A$1:C$399,3,),0)</f>
        <v>61164</v>
      </c>
      <c r="U35">
        <f>IFERROR(VLOOKUP(B35, '2014q1'!A$1:C$399,3,),0)</f>
        <v>62726</v>
      </c>
      <c r="V35">
        <f>IFERROR(VLOOKUP(B35, '2014q2'!A$1:C$399,3,),0)</f>
        <v>61349</v>
      </c>
      <c r="W35">
        <f>IFERROR(VLOOKUP(B35, '2015q2'!A$1:C$399,3,),0)</f>
        <v>58639</v>
      </c>
      <c r="X35" t="str">
        <f t="shared" si="2"/>
        <v>157</v>
      </c>
      <c r="Y35">
        <f>IFERROR(VLOOKUP(B35, 'c2013q4'!A$1:E$399,4,),0) + IFERROR(VLOOKUP(B35, 'c2014q1'!A$1:E$399,4,),0) + IFERROR(VLOOKUP(B35, 'c2014q2'!A$1:E$399,4,),0) + IFERROR(VLOOKUP(B35, 'c2014q3'!A$1:E$399,4,),0) + IFERROR(VLOOKUP(B35, 'c2014q4'!A$1:E$399,4,),0)</f>
        <v>157</v>
      </c>
      <c r="Z35">
        <f>IFERROR(VLOOKUP(B35, 'c2013q4'!A$1:E$399,4,),0)</f>
        <v>112</v>
      </c>
      <c r="AA35">
        <f>IFERROR(VLOOKUP(B35, 'c2014q1'!A$1:E$399,4,),0) + IFERROR(VLOOKUP(B35, 'c2014q2'!A$1:E$399,4,),0) + IFERROR(VLOOKUP(B35, 'c2014q3'!A$1:E$399,4,),0) + IFERROR(VLOOKUP(B35, 'c2014q4'!A$1:E$399,4,),0)</f>
        <v>45</v>
      </c>
      <c r="AB35">
        <f t="shared" si="3"/>
        <v>26.2</v>
      </c>
      <c r="AC35">
        <f t="shared" si="6"/>
        <v>90</v>
      </c>
      <c r="AD35" s="62">
        <f t="shared" si="4"/>
        <v>3</v>
      </c>
      <c r="AE35" t="str">
        <f t="shared" si="5"/>
        <v>f</v>
      </c>
    </row>
    <row r="36" spans="1:31" x14ac:dyDescent="0.25">
      <c r="A36">
        <v>35</v>
      </c>
      <c r="B36"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I36" s="62" t="str">
        <f>VLOOKUP(IFERROR(VLOOKUP(B36, Weiss!A$1:L$399,12,FALSE),"NR"), RatingsLU!A$5:B$30, 2, FALSE)</f>
        <v>C</v>
      </c>
      <c r="J36" s="62">
        <f>VLOOKUP(I36,RatingsLU!B$5:C$30,2,)</f>
        <v>8</v>
      </c>
      <c r="K36" s="62" t="str">
        <f>VLOOKUP(IFERROR(VLOOKUP(B36, Demotech!A$3:F$400, 6,FALSE), "NR"), RatingsLU!K$5:M$30, 2, FALSE)</f>
        <v>A</v>
      </c>
      <c r="L36" s="62">
        <f>VLOOKUP(K36,RatingsLU!L$5:M$30,2,)</f>
        <v>3</v>
      </c>
      <c r="M36" s="62" t="str">
        <f>VLOOKUP(IFERROR(VLOOKUP(B36, AMBest!A$1:L$399,3,FALSE),"NR"), RatingsLU!F$5:G$100, 2, FALSE)</f>
        <v>NR</v>
      </c>
      <c r="N36" s="62">
        <f>VLOOKUP(M36, RatingsLU!G$5:H$100, 2, FALSE)</f>
        <v>33</v>
      </c>
      <c r="O36" s="62">
        <f>IFERROR(VLOOKUP(B36, '2015q3'!A$1:C$400,3,),0)</f>
        <v>59512</v>
      </c>
      <c r="P36" t="str">
        <f t="shared" si="1"/>
        <v>59,512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t="str">
        <f t="shared" si="2"/>
        <v>88</v>
      </c>
      <c r="Y36">
        <f>IFERROR(VLOOKUP(B36, 'c2013q4'!A$1:E$399,4,),0) + IFERROR(VLOOKUP(B36, 'c2014q1'!A$1:E$399,4,),0) + IFERROR(VLOOKUP(B36, 'c2014q2'!A$1:E$399,4,),0) + IFERROR(VLOOKUP(B36, 'c2014q3'!A$1:E$399,4,),0) + IFERROR(VLOOKUP(B36, 'c2014q4'!A$1:E$399,4,),0)</f>
        <v>88</v>
      </c>
      <c r="Z36">
        <f>IFERROR(VLOOKUP(B36, 'c2013q4'!A$1:E$399,4,),0)</f>
        <v>48</v>
      </c>
      <c r="AA36">
        <f>IFERROR(VLOOKUP(B36, 'c2014q1'!A$1:E$399,4,),0) + IFERROR(VLOOKUP(B36, 'c2014q2'!A$1:E$399,4,),0) + IFERROR(VLOOKUP(B36, 'c2014q3'!A$1:E$399,4,),0) + IFERROR(VLOOKUP(B36, 'c2014q4'!A$1:E$399,4,),0)</f>
        <v>40</v>
      </c>
      <c r="AB36">
        <f t="shared" si="3"/>
        <v>14.8</v>
      </c>
      <c r="AC36">
        <f t="shared" si="6"/>
        <v>67</v>
      </c>
      <c r="AD36" s="62">
        <f t="shared" si="4"/>
        <v>3</v>
      </c>
      <c r="AE36" t="str">
        <f t="shared" si="5"/>
        <v>f</v>
      </c>
    </row>
    <row r="37" spans="1:31" x14ac:dyDescent="0.25">
      <c r="A37">
        <v>36</v>
      </c>
      <c r="B37" t="s">
        <v>372</v>
      </c>
      <c r="C37" t="str">
        <f>IFERROR(VLOOKUP(B37,addresses!A$2:I$1997, 3, FALSE), "")</f>
        <v>9800 Fredericksburg Road</v>
      </c>
      <c r="D37" t="str">
        <f>IFERROR(VLOOKUP(B37,addresses!A$2:I$1997, 5, FALSE), "")</f>
        <v>San Antonio</v>
      </c>
      <c r="E37" t="str">
        <f>IFERROR(VLOOKUP(B37,addresses!A$2:I$1997, 7, FALSE),"")</f>
        <v>TX</v>
      </c>
      <c r="F37">
        <f>IFERROR(VLOOKUP(B37,addresses!A$2:I$1997, 8, FALSE),"")</f>
        <v>78288</v>
      </c>
      <c r="G37" t="str">
        <f>IFERROR(VLOOKUP(B37,addresses!A$2:I$1997, 9, FALSE),"")</f>
        <v>800-531-8111</v>
      </c>
      <c r="I37" s="62" t="str">
        <f>VLOOKUP(IFERROR(VLOOKUP(B37, Weiss!A$1:L$399,12,FALSE),"NR"), RatingsLU!A$5:B$30, 2, FALSE)</f>
        <v>A-</v>
      </c>
      <c r="J37" s="62">
        <f>VLOOKUP(I37,RatingsLU!B$5:C$30,2,)</f>
        <v>3</v>
      </c>
      <c r="K37" s="62" t="str">
        <f>VLOOKUP(IFERROR(VLOOKUP(B37, Demotech!A$3:F$400, 6,FALSE), "NR"), RatingsLU!K$5:M$30, 2, FALSE)</f>
        <v>NR</v>
      </c>
      <c r="L37" s="62">
        <f>VLOOKUP(K37,RatingsLU!L$5:M$30,2,)</f>
        <v>7</v>
      </c>
      <c r="M37" s="62" t="str">
        <f>VLOOKUP(IFERROR(VLOOKUP(B37, AMBest!A$1:L$399,3,FALSE),"NR"), RatingsLU!F$5:G$100, 2, FALSE)</f>
        <v>A++</v>
      </c>
      <c r="N37" s="62">
        <f>VLOOKUP(M37, RatingsLU!G$5:H$100, 2, FALSE)</f>
        <v>1</v>
      </c>
      <c r="O37" s="62">
        <f>IFERROR(VLOOKUP(B37, '2015q3'!A$1:C$400,3,),0)</f>
        <v>57770</v>
      </c>
      <c r="P37" t="str">
        <f t="shared" si="1"/>
        <v>57,770</v>
      </c>
      <c r="Q37">
        <f>IFERROR(VLOOKUP(B37, '2013q4'!A$1:C$399,3,),0)</f>
        <v>54776</v>
      </c>
      <c r="R37">
        <f>IFERROR(VLOOKUP(B37, '2014q1'!A$1:C$399,3,),0)</f>
        <v>53956</v>
      </c>
      <c r="S37">
        <f>IFERROR(VLOOKUP(B37, '2014q2'!A$1:C$399,3,),0)</f>
        <v>53589</v>
      </c>
      <c r="T37">
        <f>IFERROR(VLOOKUP(B37, '2014q3'!A$1:C$399,3,),0)</f>
        <v>53942</v>
      </c>
      <c r="U37">
        <f>IFERROR(VLOOKUP(B37, '2014q1'!A$1:C$399,3,),0)</f>
        <v>53956</v>
      </c>
      <c r="V37">
        <f>IFERROR(VLOOKUP(B37, '2014q2'!A$1:C$399,3,),0)</f>
        <v>53589</v>
      </c>
      <c r="W37">
        <f>IFERROR(VLOOKUP(B37, '2015q2'!A$1:C$399,3,),0)</f>
        <v>56278</v>
      </c>
      <c r="X37" t="str">
        <f t="shared" si="2"/>
        <v>83</v>
      </c>
      <c r="Y37">
        <f>IFERROR(VLOOKUP(B37, 'c2013q4'!A$1:E$399,4,),0) + IFERROR(VLOOKUP(B37, 'c2014q1'!A$1:E$399,4,),0) + IFERROR(VLOOKUP(B37, 'c2014q2'!A$1:E$399,4,),0) + IFERROR(VLOOKUP(B37, 'c2014q3'!A$1:E$399,4,),0) + IFERROR(VLOOKUP(B37, 'c2014q4'!A$1:E$399,4,),0)</f>
        <v>83</v>
      </c>
      <c r="Z37">
        <f>IFERROR(VLOOKUP(B37, 'c2013q4'!A$1:E$399,4,),0)</f>
        <v>47</v>
      </c>
      <c r="AA37">
        <f>IFERROR(VLOOKUP(B37, 'c2014q1'!A$1:E$399,4,),0) + IFERROR(VLOOKUP(B37, 'c2014q2'!A$1:E$399,4,),0) + IFERROR(VLOOKUP(B37, 'c2014q3'!A$1:E$399,4,),0) + IFERROR(VLOOKUP(B37, 'c2014q4'!A$1:E$399,4,),0)</f>
        <v>36</v>
      </c>
      <c r="AB37">
        <f t="shared" si="3"/>
        <v>14.4</v>
      </c>
      <c r="AC37">
        <f t="shared" si="6"/>
        <v>64</v>
      </c>
      <c r="AD37" s="62">
        <f t="shared" si="4"/>
        <v>2</v>
      </c>
      <c r="AE37" t="str">
        <f t="shared" si="5"/>
        <v>f</v>
      </c>
    </row>
    <row r="38" spans="1:31" x14ac:dyDescent="0.25">
      <c r="A38">
        <v>37</v>
      </c>
      <c r="B38" t="s">
        <v>241</v>
      </c>
      <c r="C38" t="str">
        <f>IFERROR(VLOOKUP(B38,addresses!A$2:I$1997, 3, FALSE), "")</f>
        <v>7785 66Th Streeet</v>
      </c>
      <c r="D38" t="str">
        <f>IFERROR(VLOOKUP(B38,addresses!A$2:I$1997, 5, FALSE), "")</f>
        <v>Pinellas Park</v>
      </c>
      <c r="E38" t="str">
        <f>IFERROR(VLOOKUP(B38,addresses!A$2:I$1997, 7, FALSE),"")</f>
        <v>FL</v>
      </c>
      <c r="F38">
        <f>IFERROR(VLOOKUP(B38,addresses!A$2:I$1997, 8, FALSE),"")</f>
        <v>33781</v>
      </c>
      <c r="G38" t="str">
        <f>IFERROR(VLOOKUP(B38,addresses!A$2:I$1997, 9, FALSE),"")</f>
        <v>727-561-0013-</v>
      </c>
      <c r="I38" s="62" t="str">
        <f>VLOOKUP(IFERROR(VLOOKUP(B38, Weiss!A$1:L$399,12,FALSE),"NR"), RatingsLU!A$5:B$30, 2, FALSE)</f>
        <v>C-</v>
      </c>
      <c r="J38" s="62">
        <f>VLOOKUP(I38,RatingsLU!B$5:C$30,2,)</f>
        <v>9</v>
      </c>
      <c r="K38" s="62" t="str">
        <f>VLOOKUP(IFERROR(VLOOKUP(B38, Demotech!A$3:F$400, 6,FALSE), "NR"), RatingsLU!K$5:M$30, 2, FALSE)</f>
        <v>A</v>
      </c>
      <c r="L38" s="62">
        <f>VLOOKUP(K38,RatingsLU!L$5:M$30,2,)</f>
        <v>3</v>
      </c>
      <c r="M38" s="62" t="str">
        <f>VLOOKUP(IFERROR(VLOOKUP(B38, AMBest!A$1:L$399,3,FALSE),"NR"), RatingsLU!F$5:G$100, 2, FALSE)</f>
        <v>NR</v>
      </c>
      <c r="N38" s="62">
        <f>VLOOKUP(M38, RatingsLU!G$5:H$100, 2, FALSE)</f>
        <v>33</v>
      </c>
      <c r="O38" s="62">
        <f>IFERROR(VLOOKUP(B38, '2015q3'!A$1:C$400,3,),0)</f>
        <v>55968</v>
      </c>
      <c r="P38" t="str">
        <f t="shared" si="1"/>
        <v>55,968</v>
      </c>
      <c r="Q38">
        <f>IFERROR(VLOOKUP(B38, '2013q4'!A$1:C$399,3,),0)</f>
        <v>49376</v>
      </c>
      <c r="R38">
        <f>IFERROR(VLOOKUP(B38, '2014q1'!A$1:C$399,3,),0)</f>
        <v>50725</v>
      </c>
      <c r="S38">
        <f>IFERROR(VLOOKUP(B38, '2014q2'!A$1:C$399,3,),0)</f>
        <v>52407</v>
      </c>
      <c r="T38">
        <f>IFERROR(VLOOKUP(B38, '2014q3'!A$1:C$399,3,),0)</f>
        <v>53316</v>
      </c>
      <c r="U38">
        <f>IFERROR(VLOOKUP(B38, '2014q1'!A$1:C$399,3,),0)</f>
        <v>50725</v>
      </c>
      <c r="V38">
        <f>IFERROR(VLOOKUP(B38, '2014q2'!A$1:C$399,3,),0)</f>
        <v>52407</v>
      </c>
      <c r="W38">
        <f>IFERROR(VLOOKUP(B38, '2015q2'!A$1:C$399,3,),0)</f>
        <v>55326</v>
      </c>
      <c r="X38" t="str">
        <f t="shared" si="2"/>
        <v>100</v>
      </c>
      <c r="Y38">
        <f>IFERROR(VLOOKUP(B38, 'c2013q4'!A$1:E$399,4,),0) + IFERROR(VLOOKUP(B38, 'c2014q1'!A$1:E$399,4,),0) + IFERROR(VLOOKUP(B38, 'c2014q2'!A$1:E$399,4,),0) + IFERROR(VLOOKUP(B38, 'c2014q3'!A$1:E$399,4,),0) + IFERROR(VLOOKUP(B38, 'c2014q4'!A$1:E$399,4,),0)</f>
        <v>100</v>
      </c>
      <c r="Z38">
        <f>IFERROR(VLOOKUP(B38, 'c2013q4'!A$1:E$399,4,),0)</f>
        <v>68</v>
      </c>
      <c r="AA38">
        <f>IFERROR(VLOOKUP(B38, 'c2014q1'!A$1:E$399,4,),0) + IFERROR(VLOOKUP(B38, 'c2014q2'!A$1:E$399,4,),0) + IFERROR(VLOOKUP(B38, 'c2014q3'!A$1:E$399,4,),0) + IFERROR(VLOOKUP(B38, 'c2014q4'!A$1:E$399,4,),0)</f>
        <v>32</v>
      </c>
      <c r="AB38">
        <f t="shared" si="3"/>
        <v>17.899999999999999</v>
      </c>
      <c r="AC38">
        <f t="shared" si="6"/>
        <v>74</v>
      </c>
      <c r="AD38" s="62">
        <f t="shared" si="4"/>
        <v>3</v>
      </c>
      <c r="AE38" t="str">
        <f t="shared" si="5"/>
        <v>f</v>
      </c>
    </row>
    <row r="39" spans="1:31" x14ac:dyDescent="0.25">
      <c r="A39">
        <v>38</v>
      </c>
      <c r="B39"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I39" s="62" t="str">
        <f>VLOOKUP(IFERROR(VLOOKUP(B39, Weiss!A$1:L$399,12,FALSE),"NR"), RatingsLU!A$5:B$30, 2, FALSE)</f>
        <v>C</v>
      </c>
      <c r="J39" s="62">
        <f>VLOOKUP(I39,RatingsLU!B$5:C$30,2,)</f>
        <v>8</v>
      </c>
      <c r="K39" s="62" t="str">
        <f>VLOOKUP(IFERROR(VLOOKUP(B39, Demotech!A$3:F$400, 6,FALSE), "NR"), RatingsLU!K$5:M$30, 2, FALSE)</f>
        <v>A</v>
      </c>
      <c r="L39" s="62">
        <f>VLOOKUP(K39,RatingsLU!L$5:M$30,2,)</f>
        <v>3</v>
      </c>
      <c r="M39" s="62" t="str">
        <f>VLOOKUP(IFERROR(VLOOKUP(B39, AMBest!A$1:L$399,3,FALSE),"NR"), RatingsLU!F$5:G$100, 2, FALSE)</f>
        <v>NR</v>
      </c>
      <c r="N39" s="62">
        <f>VLOOKUP(M39, RatingsLU!G$5:H$100, 2, FALSE)</f>
        <v>33</v>
      </c>
      <c r="O39" s="62">
        <f>IFERROR(VLOOKUP(B39, '2015q3'!A$1:C$400,3,),0)</f>
        <v>52879</v>
      </c>
      <c r="P39" t="str">
        <f t="shared" si="1"/>
        <v>52,879</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t="str">
        <f t="shared" si="2"/>
        <v>108</v>
      </c>
      <c r="Y39">
        <f>IFERROR(VLOOKUP(B39, 'c2013q4'!A$1:E$399,4,),0) + IFERROR(VLOOKUP(B39, 'c2014q1'!A$1:E$399,4,),0) + IFERROR(VLOOKUP(B39, 'c2014q2'!A$1:E$399,4,),0) + IFERROR(VLOOKUP(B39, 'c2014q3'!A$1:E$399,4,),0) + IFERROR(VLOOKUP(B39, 'c2014q4'!A$1:E$399,4,),0)</f>
        <v>108</v>
      </c>
      <c r="Z39">
        <f>IFERROR(VLOOKUP(B39, 'c2013q4'!A$1:E$399,4,),0)</f>
        <v>50</v>
      </c>
      <c r="AA39">
        <f>IFERROR(VLOOKUP(B39, 'c2014q1'!A$1:E$399,4,),0) + IFERROR(VLOOKUP(B39, 'c2014q2'!A$1:E$399,4,),0) + IFERROR(VLOOKUP(B39, 'c2014q3'!A$1:E$399,4,),0) + IFERROR(VLOOKUP(B39, 'c2014q4'!A$1:E$399,4,),0)</f>
        <v>58</v>
      </c>
      <c r="AB39">
        <f t="shared" si="3"/>
        <v>20.399999999999999</v>
      </c>
      <c r="AC39">
        <f t="shared" si="6"/>
        <v>78</v>
      </c>
      <c r="AD39" s="62">
        <f t="shared" si="4"/>
        <v>3</v>
      </c>
      <c r="AE39" t="str">
        <f t="shared" si="5"/>
        <v>f</v>
      </c>
    </row>
    <row r="40" spans="1:31" x14ac:dyDescent="0.25">
      <c r="A40">
        <v>39</v>
      </c>
      <c r="B40" t="s">
        <v>242</v>
      </c>
      <c r="C40" t="str">
        <f>IFERROR(VLOOKUP(B40,addresses!A$2:I$1997, 3, FALSE), "")</f>
        <v>1000 112Th Circle North; Suite 1400</v>
      </c>
      <c r="D40" t="str">
        <f>IFERROR(VLOOKUP(B40,addresses!A$2:I$1997, 5, FALSE), "")</f>
        <v>Saint Petersburg</v>
      </c>
      <c r="E40" t="str">
        <f>IFERROR(VLOOKUP(B40,addresses!A$2:I$1997, 7, FALSE),"")</f>
        <v>FL</v>
      </c>
      <c r="F40">
        <f>IFERROR(VLOOKUP(B40,addresses!A$2:I$1997, 8, FALSE),"")</f>
        <v>33716</v>
      </c>
      <c r="G40" t="str">
        <f>IFERROR(VLOOKUP(B40,addresses!A$2:I$1997, 9, FALSE),"")</f>
        <v>727-202-1480-</v>
      </c>
      <c r="I40" s="62" t="str">
        <f>VLOOKUP(IFERROR(VLOOKUP(B40, Weiss!A$1:L$399,12,FALSE),"NR"), RatingsLU!A$5:B$30, 2, FALSE)</f>
        <v>NR</v>
      </c>
      <c r="J40" s="62">
        <f>VLOOKUP(I40,RatingsLU!B$5:C$30,2,)</f>
        <v>16</v>
      </c>
      <c r="K40" s="62" t="str">
        <f>VLOOKUP(IFERROR(VLOOKUP(B40, Demotech!A$3:F$400, 6,FALSE), "NR"), RatingsLU!K$5:M$30, 2, FALSE)</f>
        <v>A</v>
      </c>
      <c r="L40" s="62">
        <f>VLOOKUP(K40,RatingsLU!L$5:M$30,2,)</f>
        <v>3</v>
      </c>
      <c r="M40" s="62" t="str">
        <f>VLOOKUP(IFERROR(VLOOKUP(B40, AMBest!A$1:L$399,3,FALSE),"NR"), RatingsLU!F$5:G$100, 2, FALSE)</f>
        <v>NR</v>
      </c>
      <c r="N40" s="62">
        <f>VLOOKUP(M40, RatingsLU!G$5:H$100, 2, FALSE)</f>
        <v>33</v>
      </c>
      <c r="O40" s="62">
        <f>IFERROR(VLOOKUP(B40, '2015q3'!A$1:C$400,3,),0)</f>
        <v>50251</v>
      </c>
      <c r="P40" t="str">
        <f t="shared" si="1"/>
        <v>50,251</v>
      </c>
      <c r="Q40">
        <f>IFERROR(VLOOKUP(B40, '2013q4'!A$1:C$399,3,),0)</f>
        <v>0</v>
      </c>
      <c r="R40">
        <f>IFERROR(VLOOKUP(B40, '2014q1'!A$1:C$399,3,),0)</f>
        <v>0</v>
      </c>
      <c r="S40">
        <f>IFERROR(VLOOKUP(B40, '2014q2'!A$1:C$399,3,),0)</f>
        <v>0</v>
      </c>
      <c r="T40">
        <f>IFERROR(VLOOKUP(B40, '2014q3'!A$1:C$399,3,),0)</f>
        <v>0</v>
      </c>
      <c r="U40">
        <f>IFERROR(VLOOKUP(B40, '2014q1'!A$1:C$399,3,),0)</f>
        <v>0</v>
      </c>
      <c r="V40">
        <f>IFERROR(VLOOKUP(B40, '2014q2'!A$1:C$399,3,),0)</f>
        <v>0</v>
      </c>
      <c r="W40">
        <f>IFERROR(VLOOKUP(B40, '2015q2'!A$1:C$399,3,),0)</f>
        <v>52955</v>
      </c>
      <c r="X40" t="str">
        <f t="shared" si="2"/>
        <v>0</v>
      </c>
      <c r="Y40">
        <f>IFERROR(VLOOKUP(B40, 'c2013q4'!A$1:E$399,4,),0) + IFERROR(VLOOKUP(B40, 'c2014q1'!A$1:E$399,4,),0) + IFERROR(VLOOKUP(B40, 'c2014q2'!A$1:E$399,4,),0) + IFERROR(VLOOKUP(B40, 'c2014q3'!A$1:E$399,4,),0) + IFERROR(VLOOKUP(B40, 'c2014q4'!A$1:E$399,4,),0)</f>
        <v>0</v>
      </c>
      <c r="Z40">
        <f>IFERROR(VLOOKUP(B40, 'c2013q4'!A$1:E$399,4,),0)</f>
        <v>0</v>
      </c>
      <c r="AA40">
        <f>IFERROR(VLOOKUP(B40, 'c2014q1'!A$1:E$399,4,),0) + IFERROR(VLOOKUP(B40, 'c2014q2'!A$1:E$399,4,),0) + IFERROR(VLOOKUP(B40, 'c2014q3'!A$1:E$399,4,),0) + IFERROR(VLOOKUP(B40, 'c2014q4'!A$1:E$399,4,),0)</f>
        <v>0</v>
      </c>
      <c r="AB40">
        <f t="shared" si="3"/>
        <v>0</v>
      </c>
      <c r="AC40">
        <f t="shared" si="6"/>
        <v>0</v>
      </c>
      <c r="AD40" s="62">
        <f t="shared" si="4"/>
        <v>1</v>
      </c>
      <c r="AE40" t="str">
        <f t="shared" si="5"/>
        <v>f</v>
      </c>
    </row>
    <row r="41" spans="1:31" x14ac:dyDescent="0.25">
      <c r="A41">
        <v>40</v>
      </c>
      <c r="B41"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I41" s="62" t="str">
        <f>VLOOKUP(IFERROR(VLOOKUP(B41, Weiss!A$1:L$399,12,FALSE),"NR"), RatingsLU!A$5:B$30, 2, FALSE)</f>
        <v>D</v>
      </c>
      <c r="J41" s="62">
        <f>VLOOKUP(I41,RatingsLU!B$5:C$30,2,)</f>
        <v>11</v>
      </c>
      <c r="K41" s="62" t="str">
        <f>VLOOKUP(IFERROR(VLOOKUP(B41, Demotech!A$3:F$400, 6,FALSE), "NR"), RatingsLU!K$5:M$30, 2, FALSE)</f>
        <v>A</v>
      </c>
      <c r="L41" s="62">
        <f>VLOOKUP(K41,RatingsLU!L$5:M$30,2,)</f>
        <v>3</v>
      </c>
      <c r="M41" s="62" t="str">
        <f>VLOOKUP(IFERROR(VLOOKUP(B41, AMBest!A$1:L$399,3,FALSE),"NR"), RatingsLU!F$5:G$100, 2, FALSE)</f>
        <v>NR</v>
      </c>
      <c r="N41" s="62">
        <f>VLOOKUP(M41, RatingsLU!G$5:H$100, 2, FALSE)</f>
        <v>33</v>
      </c>
      <c r="O41" s="62">
        <f>IFERROR(VLOOKUP(B41, '2015q3'!A$1:C$400,3,),0)</f>
        <v>50234</v>
      </c>
      <c r="P41" t="str">
        <f t="shared" si="1"/>
        <v>50,234</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t="str">
        <f t="shared" si="2"/>
        <v>57</v>
      </c>
      <c r="Y41">
        <f>IFERROR(VLOOKUP(B41, 'c2013q4'!A$1:E$399,4,),0) + IFERROR(VLOOKUP(B41, 'c2014q1'!A$1:E$399,4,),0) + IFERROR(VLOOKUP(B41, 'c2014q2'!A$1:E$399,4,),0) + IFERROR(VLOOKUP(B41, 'c2014q3'!A$1:E$399,4,),0) + IFERROR(VLOOKUP(B41, 'c2014q4'!A$1:E$399,4,),0)</f>
        <v>57</v>
      </c>
      <c r="Z41">
        <f>IFERROR(VLOOKUP(B41, 'c2013q4'!A$1:E$399,4,),0)</f>
        <v>34</v>
      </c>
      <c r="AA41">
        <f>IFERROR(VLOOKUP(B41, 'c2014q1'!A$1:E$399,4,),0) + IFERROR(VLOOKUP(B41, 'c2014q2'!A$1:E$399,4,),0) + IFERROR(VLOOKUP(B41, 'c2014q3'!A$1:E$399,4,),0) + IFERROR(VLOOKUP(B41, 'c2014q4'!A$1:E$399,4,),0)</f>
        <v>23</v>
      </c>
      <c r="AB41">
        <f t="shared" si="3"/>
        <v>11.3</v>
      </c>
      <c r="AC41">
        <f t="shared" si="6"/>
        <v>53</v>
      </c>
      <c r="AD41" s="62">
        <f t="shared" si="4"/>
        <v>2</v>
      </c>
      <c r="AE41" t="str">
        <f t="shared" si="5"/>
        <v>f</v>
      </c>
    </row>
    <row r="42" spans="1:31" x14ac:dyDescent="0.25">
      <c r="A42">
        <v>41</v>
      </c>
      <c r="B42" t="s">
        <v>244</v>
      </c>
      <c r="C42" t="str">
        <f>IFERROR(VLOOKUP(B42,addresses!A$2:I$1997, 3, FALSE), "")</f>
        <v>12640 Telecom Dr</v>
      </c>
      <c r="D42" t="str">
        <f>IFERROR(VLOOKUP(B42,addresses!A$2:I$1997, 5, FALSE), "")</f>
        <v>Temple Terrace</v>
      </c>
      <c r="E42" t="str">
        <f>IFERROR(VLOOKUP(B42,addresses!A$2:I$1997, 7, FALSE),"")</f>
        <v>FL</v>
      </c>
      <c r="F42">
        <f>IFERROR(VLOOKUP(B42,addresses!A$2:I$1997, 8, FALSE),"")</f>
        <v>33637</v>
      </c>
      <c r="G42" t="str">
        <f>IFERROR(VLOOKUP(B42,addresses!A$2:I$1997, 9, FALSE),"")</f>
        <v>813-435-6379-</v>
      </c>
      <c r="I42" s="62" t="str">
        <f>VLOOKUP(IFERROR(VLOOKUP(B42, Weiss!A$1:L$399,12,FALSE),"NR"), RatingsLU!A$5:B$30, 2, FALSE)</f>
        <v>B-</v>
      </c>
      <c r="J42" s="62">
        <f>VLOOKUP(I42,RatingsLU!B$5:C$30,2,)</f>
        <v>6</v>
      </c>
      <c r="K42" s="62" t="str">
        <f>VLOOKUP(IFERROR(VLOOKUP(B42, Demotech!A$3:F$400, 6,FALSE), "NR"), RatingsLU!K$5:M$30, 2, FALSE)</f>
        <v>A</v>
      </c>
      <c r="L42" s="62">
        <f>VLOOKUP(K42,RatingsLU!L$5:M$30,2,)</f>
        <v>3</v>
      </c>
      <c r="M42" s="62" t="str">
        <f>VLOOKUP(IFERROR(VLOOKUP(B42, AMBest!A$1:L$399,3,FALSE),"NR"), RatingsLU!F$5:G$100, 2, FALSE)</f>
        <v>B</v>
      </c>
      <c r="N42" s="62">
        <f>VLOOKUP(M42, RatingsLU!G$5:H$100, 2, FALSE)</f>
        <v>13</v>
      </c>
      <c r="O42" s="62">
        <f>IFERROR(VLOOKUP(B42, '2015q3'!A$1:C$400,3,),0)</f>
        <v>48482</v>
      </c>
      <c r="P42" t="str">
        <f t="shared" si="1"/>
        <v>48,482</v>
      </c>
      <c r="Q42">
        <f>IFERROR(VLOOKUP(B42, '2013q4'!A$1:C$399,3,),0)</f>
        <v>0</v>
      </c>
      <c r="R42">
        <f>IFERROR(VLOOKUP(B42, '2014q1'!A$1:C$399,3,),0)</f>
        <v>31068</v>
      </c>
      <c r="S42">
        <f>IFERROR(VLOOKUP(B42, '2014q2'!A$1:C$399,3,),0)</f>
        <v>30113</v>
      </c>
      <c r="T42">
        <f>IFERROR(VLOOKUP(B42, '2014q3'!A$1:C$399,3,),0)</f>
        <v>27877</v>
      </c>
      <c r="U42">
        <f>IFERROR(VLOOKUP(B42, '2014q1'!A$1:C$399,3,),0)</f>
        <v>31068</v>
      </c>
      <c r="V42">
        <f>IFERROR(VLOOKUP(B42, '2014q2'!A$1:C$399,3,),0)</f>
        <v>30113</v>
      </c>
      <c r="W42">
        <f>IFERROR(VLOOKUP(B42, '2015q2'!A$1:C$399,3,),0)</f>
        <v>50691</v>
      </c>
      <c r="X42" t="str">
        <f t="shared" si="2"/>
        <v>6</v>
      </c>
      <c r="Y42">
        <f>IFERROR(VLOOKUP(B42, 'c2013q4'!A$1:E$399,4,),0) + IFERROR(VLOOKUP(B42, 'c2014q1'!A$1:E$399,4,),0) + IFERROR(VLOOKUP(B42, 'c2014q2'!A$1:E$399,4,),0) + IFERROR(VLOOKUP(B42, 'c2014q3'!A$1:E$399,4,),0) + IFERROR(VLOOKUP(B42, 'c2014q4'!A$1:E$399,4,),0)</f>
        <v>6</v>
      </c>
      <c r="Z42">
        <f>IFERROR(VLOOKUP(B42, 'c2013q4'!A$1:E$399,4,),0)</f>
        <v>0</v>
      </c>
      <c r="AA42">
        <f>IFERROR(VLOOKUP(B42, 'c2014q1'!A$1:E$399,4,),0) + IFERROR(VLOOKUP(B42, 'c2014q2'!A$1:E$399,4,),0) + IFERROR(VLOOKUP(B42, 'c2014q3'!A$1:E$399,4,),0) + IFERROR(VLOOKUP(B42, 'c2014q4'!A$1:E$399,4,),0)</f>
        <v>6</v>
      </c>
      <c r="AB42">
        <f t="shared" si="3"/>
        <v>1.2</v>
      </c>
      <c r="AC42">
        <f t="shared" si="6"/>
        <v>19</v>
      </c>
      <c r="AD42" s="62">
        <f t="shared" si="4"/>
        <v>1</v>
      </c>
      <c r="AE42" t="str">
        <f t="shared" si="5"/>
        <v>f</v>
      </c>
    </row>
    <row r="43" spans="1:31" x14ac:dyDescent="0.25">
      <c r="A43">
        <v>42</v>
      </c>
      <c r="B43"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I43" s="62" t="str">
        <f>VLOOKUP(IFERROR(VLOOKUP(B43, Weiss!A$1:L$399,12,FALSE),"NR"), RatingsLU!A$5:B$30, 2, FALSE)</f>
        <v>C</v>
      </c>
      <c r="J43" s="62">
        <f>VLOOKUP(I43,RatingsLU!B$5:C$30,2,)</f>
        <v>8</v>
      </c>
      <c r="K43" s="62" t="str">
        <f>VLOOKUP(IFERROR(VLOOKUP(B43, Demotech!A$3:F$400, 6,FALSE), "NR"), RatingsLU!K$5:M$30, 2, FALSE)</f>
        <v>A</v>
      </c>
      <c r="L43" s="62">
        <f>VLOOKUP(K43,RatingsLU!L$5:M$30,2,)</f>
        <v>3</v>
      </c>
      <c r="M43" s="62" t="str">
        <f>VLOOKUP(IFERROR(VLOOKUP(B43, AMBest!A$1:L$399,3,FALSE),"NR"), RatingsLU!F$5:G$100, 2, FALSE)</f>
        <v>NR</v>
      </c>
      <c r="N43" s="62">
        <f>VLOOKUP(M43, RatingsLU!G$5:H$100, 2, FALSE)</f>
        <v>33</v>
      </c>
      <c r="O43" s="62">
        <f>IFERROR(VLOOKUP(B43, '2015q3'!A$1:C$400,3,),0)</f>
        <v>46109</v>
      </c>
      <c r="P43" t="str">
        <f t="shared" si="1"/>
        <v>46,109</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t="str">
        <f t="shared" si="2"/>
        <v>57</v>
      </c>
      <c r="Y43">
        <f>IFERROR(VLOOKUP(B43, 'c2013q4'!A$1:E$399,4,),0) + IFERROR(VLOOKUP(B43, 'c2014q1'!A$1:E$399,4,),0) + IFERROR(VLOOKUP(B43, 'c2014q2'!A$1:E$399,4,),0) + IFERROR(VLOOKUP(B43, 'c2014q3'!A$1:E$399,4,),0) + IFERROR(VLOOKUP(B43, 'c2014q4'!A$1:E$399,4,),0)</f>
        <v>57</v>
      </c>
      <c r="Z43">
        <f>IFERROR(VLOOKUP(B43, 'c2013q4'!A$1:E$399,4,),0)</f>
        <v>25</v>
      </c>
      <c r="AA43">
        <f>IFERROR(VLOOKUP(B43, 'c2014q1'!A$1:E$399,4,),0) + IFERROR(VLOOKUP(B43, 'c2014q2'!A$1:E$399,4,),0) + IFERROR(VLOOKUP(B43, 'c2014q3'!A$1:E$399,4,),0) + IFERROR(VLOOKUP(B43, 'c2014q4'!A$1:E$399,4,),0)</f>
        <v>32</v>
      </c>
      <c r="AB43">
        <f t="shared" si="3"/>
        <v>12.4</v>
      </c>
      <c r="AC43">
        <f t="shared" si="6"/>
        <v>57</v>
      </c>
      <c r="AD43" s="62">
        <f t="shared" si="4"/>
        <v>2</v>
      </c>
      <c r="AE43" t="str">
        <f t="shared" si="5"/>
        <v>f</v>
      </c>
    </row>
    <row r="44" spans="1:31" x14ac:dyDescent="0.25">
      <c r="A44">
        <v>43</v>
      </c>
      <c r="B44"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I44" s="62" t="str">
        <f>VLOOKUP(IFERROR(VLOOKUP(B44, Weiss!A$1:L$399,12,FALSE),"NR"), RatingsLU!A$5:B$30, 2, FALSE)</f>
        <v>D</v>
      </c>
      <c r="J44" s="62">
        <f>VLOOKUP(I44,RatingsLU!B$5:C$30,2,)</f>
        <v>11</v>
      </c>
      <c r="K44" s="62" t="str">
        <f>VLOOKUP(IFERROR(VLOOKUP(B44, Demotech!A$3:F$400, 6,FALSE), "NR"), RatingsLU!K$5:M$30, 2, FALSE)</f>
        <v>A</v>
      </c>
      <c r="L44" s="62">
        <f>VLOOKUP(K44,RatingsLU!L$5:M$30,2,)</f>
        <v>3</v>
      </c>
      <c r="M44" s="62" t="str">
        <f>VLOOKUP(IFERROR(VLOOKUP(B44, AMBest!A$1:L$399,3,FALSE),"NR"), RatingsLU!F$5:G$100, 2, FALSE)</f>
        <v>NR</v>
      </c>
      <c r="N44" s="62">
        <f>VLOOKUP(M44, RatingsLU!G$5:H$100, 2, FALSE)</f>
        <v>33</v>
      </c>
      <c r="O44" s="62">
        <f>IFERROR(VLOOKUP(B44, '2015q3'!A$1:C$400,3,),0)</f>
        <v>44120</v>
      </c>
      <c r="P44" t="str">
        <f t="shared" si="1"/>
        <v>44,120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t="str">
        <f t="shared" si="2"/>
        <v>40</v>
      </c>
      <c r="Y44">
        <f>IFERROR(VLOOKUP(B44, 'c2013q4'!A$1:E$399,4,),0) + IFERROR(VLOOKUP(B44, 'c2014q1'!A$1:E$399,4,),0) + IFERROR(VLOOKUP(B44, 'c2014q2'!A$1:E$399,4,),0) + IFERROR(VLOOKUP(B44, 'c2014q3'!A$1:E$399,4,),0) + IFERROR(VLOOKUP(B44, 'c2014q4'!A$1:E$399,4,),0)</f>
        <v>40</v>
      </c>
      <c r="Z44">
        <f>IFERROR(VLOOKUP(B44, 'c2013q4'!A$1:E$399,4,),0)</f>
        <v>0</v>
      </c>
      <c r="AA44">
        <f>IFERROR(VLOOKUP(B44, 'c2014q1'!A$1:E$399,4,),0) + IFERROR(VLOOKUP(B44, 'c2014q2'!A$1:E$399,4,),0) + IFERROR(VLOOKUP(B44, 'c2014q3'!A$1:E$399,4,),0) + IFERROR(VLOOKUP(B44, 'c2014q4'!A$1:E$399,4,),0)</f>
        <v>40</v>
      </c>
      <c r="AB44">
        <f t="shared" si="3"/>
        <v>9.1</v>
      </c>
      <c r="AC44">
        <f t="shared" si="6"/>
        <v>44</v>
      </c>
      <c r="AD44" s="62">
        <f t="shared" si="4"/>
        <v>2</v>
      </c>
      <c r="AE44" t="str">
        <f t="shared" si="5"/>
        <v>f</v>
      </c>
    </row>
    <row r="45" spans="1:31" x14ac:dyDescent="0.25">
      <c r="A45">
        <v>44</v>
      </c>
      <c r="B45"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I45" s="62" t="str">
        <f>VLOOKUP(IFERROR(VLOOKUP(B45, Weiss!A$1:L$399,12,FALSE),"NR"), RatingsLU!A$5:B$30, 2, FALSE)</f>
        <v>B-</v>
      </c>
      <c r="J45" s="62">
        <f>VLOOKUP(I45,RatingsLU!B$5:C$30,2,)</f>
        <v>6</v>
      </c>
      <c r="K45" s="62" t="str">
        <f>VLOOKUP(IFERROR(VLOOKUP(B45, Demotech!A$3:F$400, 6,FALSE), "NR"), RatingsLU!K$5:M$30, 2, FALSE)</f>
        <v>NR</v>
      </c>
      <c r="L45" s="62">
        <f>VLOOKUP(K45,RatingsLU!L$5:M$30,2,)</f>
        <v>7</v>
      </c>
      <c r="M45" s="62" t="str">
        <f>VLOOKUP(IFERROR(VLOOKUP(B45, AMBest!A$1:L$399,3,FALSE),"NR"), RatingsLU!F$5:G$100, 2, FALSE)</f>
        <v>NR</v>
      </c>
      <c r="N45" s="62">
        <f>VLOOKUP(M45, RatingsLU!G$5:H$100, 2, FALSE)</f>
        <v>33</v>
      </c>
      <c r="O45" s="62">
        <f>IFERROR(VLOOKUP(B45, '2015q3'!A$1:C$400,3,),0)</f>
        <v>42526</v>
      </c>
      <c r="P45" t="str">
        <f t="shared" si="1"/>
        <v>42,526</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t="str">
        <f t="shared" si="2"/>
        <v>44</v>
      </c>
      <c r="Y45">
        <f>IFERROR(VLOOKUP(B45, 'c2013q4'!A$1:E$399,4,),0) + IFERROR(VLOOKUP(B45, 'c2014q1'!A$1:E$399,4,),0) + IFERROR(VLOOKUP(B45, 'c2014q2'!A$1:E$399,4,),0) + IFERROR(VLOOKUP(B45, 'c2014q3'!A$1:E$399,4,),0) + IFERROR(VLOOKUP(B45, 'c2014q4'!A$1:E$399,4,),0)</f>
        <v>44</v>
      </c>
      <c r="Z45">
        <f>IFERROR(VLOOKUP(B45, 'c2013q4'!A$1:E$399,4,),0)</f>
        <v>30</v>
      </c>
      <c r="AA45">
        <f>IFERROR(VLOOKUP(B45, 'c2014q1'!A$1:E$399,4,),0) + IFERROR(VLOOKUP(B45, 'c2014q2'!A$1:E$399,4,),0) + IFERROR(VLOOKUP(B45, 'c2014q3'!A$1:E$399,4,),0) + IFERROR(VLOOKUP(B45, 'c2014q4'!A$1:E$399,4,),0)</f>
        <v>14</v>
      </c>
      <c r="AB45">
        <f t="shared" si="3"/>
        <v>10.3</v>
      </c>
      <c r="AC45">
        <f t="shared" si="6"/>
        <v>49</v>
      </c>
      <c r="AD45" s="62">
        <f t="shared" si="4"/>
        <v>2</v>
      </c>
      <c r="AE45" t="str">
        <f t="shared" si="5"/>
        <v>f</v>
      </c>
    </row>
    <row r="46" spans="1:31" x14ac:dyDescent="0.25">
      <c r="A46">
        <v>45</v>
      </c>
      <c r="B46"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I46" s="62" t="str">
        <f>VLOOKUP(IFERROR(VLOOKUP(B46, Weiss!A$1:L$399,12,FALSE),"NR"), RatingsLU!A$5:B$30, 2, FALSE)</f>
        <v>B</v>
      </c>
      <c r="J46" s="62">
        <f>VLOOKUP(I46,RatingsLU!B$5:C$30,2,)</f>
        <v>5</v>
      </c>
      <c r="K46" s="62" t="str">
        <f>VLOOKUP(IFERROR(VLOOKUP(B46, Demotech!A$3:F$400, 6,FALSE), "NR"), RatingsLU!K$5:M$30, 2, FALSE)</f>
        <v>NR</v>
      </c>
      <c r="L46" s="62">
        <f>VLOOKUP(K46,RatingsLU!L$5:M$30,2,)</f>
        <v>7</v>
      </c>
      <c r="M46" s="62" t="str">
        <f>VLOOKUP(IFERROR(VLOOKUP(B46, AMBest!A$1:L$399,3,FALSE),"NR"), RatingsLU!F$5:G$100, 2, FALSE)</f>
        <v>A</v>
      </c>
      <c r="N46" s="62">
        <f>VLOOKUP(M46, RatingsLU!G$5:H$100, 2, FALSE)</f>
        <v>5</v>
      </c>
      <c r="O46" s="62">
        <f>IFERROR(VLOOKUP(B46, '2015q3'!A$1:C$400,3,),0)</f>
        <v>41399</v>
      </c>
      <c r="P46" t="str">
        <f t="shared" si="1"/>
        <v>41,399</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t="str">
        <f t="shared" si="2"/>
        <v>38</v>
      </c>
      <c r="Y46">
        <f>IFERROR(VLOOKUP(B46, 'c2013q4'!A$1:E$399,4,),0) + IFERROR(VLOOKUP(B46, 'c2014q1'!A$1:E$399,4,),0) + IFERROR(VLOOKUP(B46, 'c2014q2'!A$1:E$399,4,),0) + IFERROR(VLOOKUP(B46, 'c2014q3'!A$1:E$399,4,),0) + IFERROR(VLOOKUP(B46, 'c2014q4'!A$1:E$399,4,),0)</f>
        <v>38</v>
      </c>
      <c r="Z46">
        <f>IFERROR(VLOOKUP(B46, 'c2013q4'!A$1:E$399,4,),0)</f>
        <v>26</v>
      </c>
      <c r="AA46">
        <f>IFERROR(VLOOKUP(B46, 'c2014q1'!A$1:E$399,4,),0) + IFERROR(VLOOKUP(B46, 'c2014q2'!A$1:E$399,4,),0) + IFERROR(VLOOKUP(B46, 'c2014q3'!A$1:E$399,4,),0) + IFERROR(VLOOKUP(B46, 'c2014q4'!A$1:E$399,4,),0)</f>
        <v>12</v>
      </c>
      <c r="AB46">
        <f t="shared" si="3"/>
        <v>9.1999999999999993</v>
      </c>
      <c r="AC46">
        <f t="shared" si="6"/>
        <v>46</v>
      </c>
      <c r="AD46" s="62">
        <f t="shared" si="4"/>
        <v>2</v>
      </c>
      <c r="AE46" t="str">
        <f t="shared" si="5"/>
        <v>f</v>
      </c>
    </row>
    <row r="47" spans="1:31" x14ac:dyDescent="0.25">
      <c r="A47">
        <v>46</v>
      </c>
      <c r="B47"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I47" s="62" t="str">
        <f>VLOOKUP(IFERROR(VLOOKUP(B47, Weiss!A$1:L$399,12,FALSE),"NR"), RatingsLU!A$5:B$30, 2, FALSE)</f>
        <v>B-</v>
      </c>
      <c r="J47" s="62">
        <f>VLOOKUP(I47,RatingsLU!B$5:C$30,2,)</f>
        <v>6</v>
      </c>
      <c r="K47" s="62" t="str">
        <f>VLOOKUP(IFERROR(VLOOKUP(B47, Demotech!A$3:F$400, 6,FALSE), "NR"), RatingsLU!K$5:M$30, 2, FALSE)</f>
        <v>A</v>
      </c>
      <c r="L47" s="62">
        <f>VLOOKUP(K47,RatingsLU!L$5:M$30,2,)</f>
        <v>3</v>
      </c>
      <c r="M47" s="62" t="str">
        <f>VLOOKUP(IFERROR(VLOOKUP(B47, AMBest!A$1:L$399,3,FALSE),"NR"), RatingsLU!F$5:G$100, 2, FALSE)</f>
        <v>NR</v>
      </c>
      <c r="N47" s="62">
        <f>VLOOKUP(M47, RatingsLU!G$5:H$100, 2, FALSE)</f>
        <v>33</v>
      </c>
      <c r="O47" s="62">
        <f>IFERROR(VLOOKUP(B47, '2015q3'!A$1:C$400,3,),0)</f>
        <v>37761</v>
      </c>
      <c r="P47" t="str">
        <f t="shared" si="1"/>
        <v>37,761</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t="str">
        <f t="shared" si="2"/>
        <v>11</v>
      </c>
      <c r="Y47">
        <f>IFERROR(VLOOKUP(B47, 'c2013q4'!A$1:E$399,4,),0) + IFERROR(VLOOKUP(B47, 'c2014q1'!A$1:E$399,4,),0) + IFERROR(VLOOKUP(B47, 'c2014q2'!A$1:E$399,4,),0) + IFERROR(VLOOKUP(B47, 'c2014q3'!A$1:E$399,4,),0) + IFERROR(VLOOKUP(B47, 'c2014q4'!A$1:E$399,4,),0)</f>
        <v>11</v>
      </c>
      <c r="Z47">
        <f>IFERROR(VLOOKUP(B47, 'c2013q4'!A$1:E$399,4,),0)</f>
        <v>0</v>
      </c>
      <c r="AA47">
        <f>IFERROR(VLOOKUP(B47, 'c2014q1'!A$1:E$399,4,),0) + IFERROR(VLOOKUP(B47, 'c2014q2'!A$1:E$399,4,),0) + IFERROR(VLOOKUP(B47, 'c2014q3'!A$1:E$399,4,),0) + IFERROR(VLOOKUP(B47, 'c2014q4'!A$1:E$399,4,),0)</f>
        <v>11</v>
      </c>
      <c r="AB47">
        <f t="shared" si="3"/>
        <v>2.9</v>
      </c>
      <c r="AC47">
        <f t="shared" si="6"/>
        <v>21</v>
      </c>
      <c r="AD47" s="62">
        <f t="shared" si="4"/>
        <v>1</v>
      </c>
      <c r="AE47" t="str">
        <f t="shared" si="5"/>
        <v>f</v>
      </c>
    </row>
    <row r="48" spans="1:31" x14ac:dyDescent="0.25">
      <c r="A48">
        <v>47</v>
      </c>
      <c r="B48"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I48" s="62" t="str">
        <f>VLOOKUP(IFERROR(VLOOKUP(B48, Weiss!A$1:L$399,12,FALSE),"NR"), RatingsLU!A$5:B$30, 2, FALSE)</f>
        <v>C+</v>
      </c>
      <c r="J48" s="62">
        <f>VLOOKUP(I48,RatingsLU!B$5:C$30,2,)</f>
        <v>7</v>
      </c>
      <c r="K48" s="62" t="str">
        <f>VLOOKUP(IFERROR(VLOOKUP(B48, Demotech!A$3:F$400, 6,FALSE), "NR"), RatingsLU!K$5:M$30, 2, FALSE)</f>
        <v>NR</v>
      </c>
      <c r="L48" s="62">
        <f>VLOOKUP(K48,RatingsLU!L$5:M$30,2,)</f>
        <v>7</v>
      </c>
      <c r="M48" s="62" t="str">
        <f>VLOOKUP(IFERROR(VLOOKUP(B48, AMBest!A$1:L$399,3,FALSE),"NR"), RatingsLU!F$5:G$100, 2, FALSE)</f>
        <v>A</v>
      </c>
      <c r="N48" s="62">
        <f>VLOOKUP(M48, RatingsLU!G$5:H$100, 2, FALSE)</f>
        <v>5</v>
      </c>
      <c r="O48" s="62">
        <f>IFERROR(VLOOKUP(B48, '2015q3'!A$1:C$400,3,),0)</f>
        <v>36289</v>
      </c>
      <c r="P48" t="str">
        <f t="shared" si="1"/>
        <v>36,289</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t="str">
        <f t="shared" si="2"/>
        <v>95</v>
      </c>
      <c r="Y48">
        <f>IFERROR(VLOOKUP(B48, 'c2013q4'!A$1:E$399,4,),0) + IFERROR(VLOOKUP(B48, 'c2014q1'!A$1:E$399,4,),0) + IFERROR(VLOOKUP(B48, 'c2014q2'!A$1:E$399,4,),0) + IFERROR(VLOOKUP(B48, 'c2014q3'!A$1:E$399,4,),0) + IFERROR(VLOOKUP(B48, 'c2014q4'!A$1:E$399,4,),0)</f>
        <v>95</v>
      </c>
      <c r="Z48">
        <f>IFERROR(VLOOKUP(B48, 'c2013q4'!A$1:E$399,4,),0)</f>
        <v>69</v>
      </c>
      <c r="AA48">
        <f>IFERROR(VLOOKUP(B48, 'c2014q1'!A$1:E$399,4,),0) + IFERROR(VLOOKUP(B48, 'c2014q2'!A$1:E$399,4,),0) + IFERROR(VLOOKUP(B48, 'c2014q3'!A$1:E$399,4,),0) + IFERROR(VLOOKUP(B48, 'c2014q4'!A$1:E$399,4,),0)</f>
        <v>26</v>
      </c>
      <c r="AB48">
        <f t="shared" si="3"/>
        <v>26.2</v>
      </c>
      <c r="AC48">
        <f t="shared" si="6"/>
        <v>90</v>
      </c>
      <c r="AD48" s="62">
        <f t="shared" si="4"/>
        <v>3</v>
      </c>
      <c r="AE48" t="str">
        <f t="shared" si="5"/>
        <v>f</v>
      </c>
    </row>
    <row r="49" spans="1:31" x14ac:dyDescent="0.25">
      <c r="A49">
        <v>48</v>
      </c>
      <c r="B49"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I49" s="62" t="str">
        <f>VLOOKUP(IFERROR(VLOOKUP(B49, Weiss!A$1:L$399,12,FALSE),"NR"), RatingsLU!A$5:B$30, 2, FALSE)</f>
        <v>B</v>
      </c>
      <c r="J49" s="62">
        <f>VLOOKUP(I49,RatingsLU!B$5:C$30,2,)</f>
        <v>5</v>
      </c>
      <c r="K49" s="62" t="str">
        <f>VLOOKUP(IFERROR(VLOOKUP(B49, Demotech!A$3:F$400, 6,FALSE), "NR"), RatingsLU!K$5:M$30, 2, FALSE)</f>
        <v>NR</v>
      </c>
      <c r="L49" s="62">
        <f>VLOOKUP(K49,RatingsLU!L$5:M$30,2,)</f>
        <v>7</v>
      </c>
      <c r="M49" s="62" t="str">
        <f>VLOOKUP(IFERROR(VLOOKUP(B49, AMBest!A$1:L$399,3,FALSE),"NR"), RatingsLU!F$5:G$100, 2, FALSE)</f>
        <v>A</v>
      </c>
      <c r="N49" s="62">
        <f>VLOOKUP(M49, RatingsLU!G$5:H$100, 2, FALSE)</f>
        <v>5</v>
      </c>
      <c r="O49" s="62">
        <f>IFERROR(VLOOKUP(B49, '2015q3'!A$1:C$400,3,),0)</f>
        <v>35632</v>
      </c>
      <c r="P49" t="str">
        <f t="shared" si="1"/>
        <v>35,632</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t="str">
        <f t="shared" si="2"/>
        <v>41</v>
      </c>
      <c r="Y49">
        <f>IFERROR(VLOOKUP(B49, 'c2013q4'!A$1:E$399,4,),0) + IFERROR(VLOOKUP(B49, 'c2014q1'!A$1:E$399,4,),0) + IFERROR(VLOOKUP(B49, 'c2014q2'!A$1:E$399,4,),0) + IFERROR(VLOOKUP(B49, 'c2014q3'!A$1:E$399,4,),0) + IFERROR(VLOOKUP(B49, 'c2014q4'!A$1:E$399,4,),0)</f>
        <v>41</v>
      </c>
      <c r="Z49">
        <f>IFERROR(VLOOKUP(B49, 'c2013q4'!A$1:E$399,4,),0)</f>
        <v>28</v>
      </c>
      <c r="AA49">
        <f>IFERROR(VLOOKUP(B49, 'c2014q1'!A$1:E$399,4,),0) + IFERROR(VLOOKUP(B49, 'c2014q2'!A$1:E$399,4,),0) + IFERROR(VLOOKUP(B49, 'c2014q3'!A$1:E$399,4,),0) + IFERROR(VLOOKUP(B49, 'c2014q4'!A$1:E$399,4,),0)</f>
        <v>13</v>
      </c>
      <c r="AB49">
        <f t="shared" si="3"/>
        <v>11.5</v>
      </c>
      <c r="AC49">
        <f t="shared" si="6"/>
        <v>54</v>
      </c>
      <c r="AD49" s="62">
        <f t="shared" si="4"/>
        <v>2</v>
      </c>
      <c r="AE49" t="str">
        <f t="shared" si="5"/>
        <v>f</v>
      </c>
    </row>
    <row r="50" spans="1:31" x14ac:dyDescent="0.25">
      <c r="A50">
        <v>49</v>
      </c>
      <c r="B50"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I50" s="62" t="str">
        <f>VLOOKUP(IFERROR(VLOOKUP(B50, Weiss!A$1:L$399,12,FALSE),"NR"), RatingsLU!A$5:B$30, 2, FALSE)</f>
        <v>C-</v>
      </c>
      <c r="J50" s="62">
        <f>VLOOKUP(I50,RatingsLU!B$5:C$30,2,)</f>
        <v>9</v>
      </c>
      <c r="K50" s="62" t="str">
        <f>VLOOKUP(IFERROR(VLOOKUP(B50, Demotech!A$3:F$400, 6,FALSE), "NR"), RatingsLU!K$5:M$30, 2, FALSE)</f>
        <v>A</v>
      </c>
      <c r="L50" s="62">
        <f>VLOOKUP(K50,RatingsLU!L$5:M$30,2,)</f>
        <v>3</v>
      </c>
      <c r="M50" s="62" t="str">
        <f>VLOOKUP(IFERROR(VLOOKUP(B50, AMBest!A$1:L$399,3,FALSE),"NR"), RatingsLU!F$5:G$100, 2, FALSE)</f>
        <v>NR</v>
      </c>
      <c r="N50" s="62">
        <f>VLOOKUP(M50, RatingsLU!G$5:H$100, 2, FALSE)</f>
        <v>33</v>
      </c>
      <c r="O50" s="62">
        <f>IFERROR(VLOOKUP(B50, '2015q3'!A$1:C$400,3,),0)</f>
        <v>32935</v>
      </c>
      <c r="P50" t="str">
        <f t="shared" si="1"/>
        <v>32,935</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t="str">
        <f t="shared" si="2"/>
        <v>56</v>
      </c>
      <c r="Y50">
        <f>IFERROR(VLOOKUP(B50, 'c2013q4'!A$1:E$399,4,),0) + IFERROR(VLOOKUP(B50, 'c2014q1'!A$1:E$399,4,),0) + IFERROR(VLOOKUP(B50, 'c2014q2'!A$1:E$399,4,),0) + IFERROR(VLOOKUP(B50, 'c2014q3'!A$1:E$399,4,),0) + IFERROR(VLOOKUP(B50, 'c2014q4'!A$1:E$399,4,),0)</f>
        <v>56</v>
      </c>
      <c r="Z50">
        <f>IFERROR(VLOOKUP(B50, 'c2013q4'!A$1:E$399,4,),0)</f>
        <v>34</v>
      </c>
      <c r="AA50">
        <f>IFERROR(VLOOKUP(B50, 'c2014q1'!A$1:E$399,4,),0) + IFERROR(VLOOKUP(B50, 'c2014q2'!A$1:E$399,4,),0) + IFERROR(VLOOKUP(B50, 'c2014q3'!A$1:E$399,4,),0) + IFERROR(VLOOKUP(B50, 'c2014q4'!A$1:E$399,4,),0)</f>
        <v>22</v>
      </c>
      <c r="AB50">
        <f t="shared" si="3"/>
        <v>17</v>
      </c>
      <c r="AC50">
        <f t="shared" si="6"/>
        <v>71</v>
      </c>
      <c r="AD50" s="62">
        <f t="shared" si="4"/>
        <v>3</v>
      </c>
      <c r="AE50" t="str">
        <f t="shared" si="5"/>
        <v>f</v>
      </c>
    </row>
    <row r="51" spans="1:31" x14ac:dyDescent="0.25">
      <c r="A51">
        <v>50</v>
      </c>
      <c r="B51" t="s">
        <v>253</v>
      </c>
      <c r="C51" t="str">
        <f>IFERROR(VLOOKUP(B51,addresses!A$2:I$1997, 3, FALSE), "")</f>
        <v>202 Hall'S Mill Road</v>
      </c>
      <c r="D51" t="str">
        <f>IFERROR(VLOOKUP(B51,addresses!A$2:I$1997, 5, FALSE), "")</f>
        <v>Whitehous</v>
      </c>
      <c r="E51" t="str">
        <f>IFERROR(VLOOKUP(B51,addresses!A$2:I$1997, 7, FALSE),"")</f>
        <v>NJ</v>
      </c>
      <c r="F51">
        <f>IFERROR(VLOOKUP(B51,addresses!A$2:I$1997, 8, FALSE),"")</f>
        <v>8889</v>
      </c>
      <c r="G51" t="str">
        <f>IFERROR(VLOOKUP(B51,addresses!A$2:I$1997, 9, FALSE),"")</f>
        <v>908-572-5343</v>
      </c>
      <c r="I51" s="62" t="str">
        <f>VLOOKUP(IFERROR(VLOOKUP(B51, Weiss!A$1:L$399,12,FALSE),"NR"), RatingsLU!A$5:B$30, 2, FALSE)</f>
        <v>B</v>
      </c>
      <c r="J51" s="62">
        <f>VLOOKUP(I51,RatingsLU!B$5:C$30,2,)</f>
        <v>5</v>
      </c>
      <c r="K51" s="62" t="str">
        <f>VLOOKUP(IFERROR(VLOOKUP(B51, Demotech!A$3:F$400, 6,FALSE), "NR"), RatingsLU!K$5:M$30, 2, FALSE)</f>
        <v>NR</v>
      </c>
      <c r="L51" s="62">
        <f>VLOOKUP(K51,RatingsLU!L$5:M$30,2,)</f>
        <v>7</v>
      </c>
      <c r="M51" s="62" t="str">
        <f>VLOOKUP(IFERROR(VLOOKUP(B51, AMBest!A$1:L$399,3,FALSE),"NR"), RatingsLU!F$5:G$100, 2, FALSE)</f>
        <v>A++ u*</v>
      </c>
      <c r="N51" s="62">
        <f>VLOOKUP(M51, RatingsLU!G$5:H$100, 2, FALSE)</f>
        <v>2</v>
      </c>
      <c r="O51" s="62">
        <f>IFERROR(VLOOKUP(B51, '2015q3'!A$1:C$400,3,),0)</f>
        <v>32456</v>
      </c>
      <c r="P51" t="str">
        <f t="shared" si="1"/>
        <v>32,456</v>
      </c>
      <c r="Q51">
        <f>IFERROR(VLOOKUP(B51, '2013q4'!A$1:C$399,3,),0)</f>
        <v>31598</v>
      </c>
      <c r="R51">
        <f>IFERROR(VLOOKUP(B51, '2014q1'!A$1:C$399,3,),0)</f>
        <v>31707</v>
      </c>
      <c r="S51">
        <f>IFERROR(VLOOKUP(B51, '2014q2'!A$1:C$399,3,),0)</f>
        <v>31938</v>
      </c>
      <c r="T51">
        <f>IFERROR(VLOOKUP(B51, '2014q3'!A$1:C$399,3,),0)</f>
        <v>31977</v>
      </c>
      <c r="U51">
        <f>IFERROR(VLOOKUP(B51, '2014q1'!A$1:C$399,3,),0)</f>
        <v>31707</v>
      </c>
      <c r="V51">
        <f>IFERROR(VLOOKUP(B51, '2014q2'!A$1:C$399,3,),0)</f>
        <v>31938</v>
      </c>
      <c r="W51">
        <f>IFERROR(VLOOKUP(B51, '2015q2'!A$1:C$399,3,),0)</f>
        <v>32380</v>
      </c>
      <c r="X51" t="str">
        <f t="shared" si="2"/>
        <v>10</v>
      </c>
      <c r="Y51">
        <f>IFERROR(VLOOKUP(B51, 'c2013q4'!A$1:E$399,4,),0) + IFERROR(VLOOKUP(B51, 'c2014q1'!A$1:E$399,4,),0) + IFERROR(VLOOKUP(B51, 'c2014q2'!A$1:E$399,4,),0) + IFERROR(VLOOKUP(B51, 'c2014q3'!A$1:E$399,4,),0) + IFERROR(VLOOKUP(B51, 'c2014q4'!A$1:E$399,4,),0)</f>
        <v>10</v>
      </c>
      <c r="Z51">
        <f>IFERROR(VLOOKUP(B51, 'c2013q4'!A$1:E$399,4,),0)</f>
        <v>4</v>
      </c>
      <c r="AA51">
        <f>IFERROR(VLOOKUP(B51, 'c2014q1'!A$1:E$399,4,),0) + IFERROR(VLOOKUP(B51, 'c2014q2'!A$1:E$399,4,),0) + IFERROR(VLOOKUP(B51, 'c2014q3'!A$1:E$399,4,),0) + IFERROR(VLOOKUP(B51, 'c2014q4'!A$1:E$399,4,),0)</f>
        <v>6</v>
      </c>
      <c r="AB51">
        <f t="shared" si="3"/>
        <v>3.1</v>
      </c>
      <c r="AC51">
        <f t="shared" si="6"/>
        <v>22</v>
      </c>
      <c r="AD51" s="62">
        <f t="shared" si="4"/>
        <v>1</v>
      </c>
      <c r="AE51" t="str">
        <f t="shared" si="5"/>
        <v>f</v>
      </c>
    </row>
    <row r="52" spans="1:31" x14ac:dyDescent="0.25">
      <c r="A52">
        <v>51</v>
      </c>
      <c r="B52" t="s">
        <v>252</v>
      </c>
      <c r="C52" t="str">
        <f>IFERROR(VLOOKUP(B52,addresses!A$2:I$1997, 3, FALSE), "")</f>
        <v>One West Nationwide Blvd., 3-04-101</v>
      </c>
      <c r="D52" t="str">
        <f>IFERROR(VLOOKUP(B52,addresses!A$2:I$1997, 5, FALSE), "")</f>
        <v>Columbus</v>
      </c>
      <c r="E52" t="str">
        <f>IFERROR(VLOOKUP(B52,addresses!A$2:I$1997, 7, FALSE),"")</f>
        <v>OH</v>
      </c>
      <c r="F52" t="str">
        <f>IFERROR(VLOOKUP(B52,addresses!A$2:I$1997, 8, FALSE),"")</f>
        <v>43215-2220</v>
      </c>
      <c r="G52" t="str">
        <f>IFERROR(VLOOKUP(B52,addresses!A$2:I$1997, 9, FALSE),"")</f>
        <v>800-882-2822</v>
      </c>
      <c r="I52" s="62" t="str">
        <f>VLOOKUP(IFERROR(VLOOKUP(B52, Weiss!A$1:L$399,12,FALSE),"NR"), RatingsLU!A$5:B$30, 2, FALSE)</f>
        <v>C+</v>
      </c>
      <c r="J52" s="62">
        <f>VLOOKUP(I52,RatingsLU!B$5:C$30,2,)</f>
        <v>7</v>
      </c>
      <c r="K52" s="62" t="str">
        <f>VLOOKUP(IFERROR(VLOOKUP(B52, Demotech!A$3:F$400, 6,FALSE), "NR"), RatingsLU!K$5:M$30, 2, FALSE)</f>
        <v>A</v>
      </c>
      <c r="L52" s="62">
        <f>VLOOKUP(K52,RatingsLU!L$5:M$30,2,)</f>
        <v>3</v>
      </c>
      <c r="M52" s="62" t="str">
        <f>VLOOKUP(IFERROR(VLOOKUP(B52, AMBest!A$1:L$399,3,FALSE),"NR"), RatingsLU!F$5:G$100, 2, FALSE)</f>
        <v>B+</v>
      </c>
      <c r="N52" s="62">
        <f>VLOOKUP(M52, RatingsLU!G$5:H$100, 2, FALSE)</f>
        <v>11</v>
      </c>
      <c r="O52" s="62">
        <f>IFERROR(VLOOKUP(B52, '2015q3'!A$1:C$400,3,),0)</f>
        <v>32382</v>
      </c>
      <c r="P52" t="str">
        <f t="shared" si="1"/>
        <v>32,382</v>
      </c>
      <c r="Q52">
        <f>IFERROR(VLOOKUP(B52, '2013q4'!A$1:C$399,3,),0)</f>
        <v>36931</v>
      </c>
      <c r="R52">
        <f>IFERROR(VLOOKUP(B52, '2014q1'!A$1:C$399,3,),0)</f>
        <v>36095</v>
      </c>
      <c r="S52">
        <f>IFERROR(VLOOKUP(B52, '2014q2'!A$1:C$399,3,),0)</f>
        <v>35134</v>
      </c>
      <c r="T52">
        <f>IFERROR(VLOOKUP(B52, '2014q3'!A$1:C$399,3,),0)</f>
        <v>34360</v>
      </c>
      <c r="U52">
        <f>IFERROR(VLOOKUP(B52, '2014q1'!A$1:C$399,3,),0)</f>
        <v>36095</v>
      </c>
      <c r="V52">
        <f>IFERROR(VLOOKUP(B52, '2014q2'!A$1:C$399,3,),0)</f>
        <v>35134</v>
      </c>
      <c r="W52">
        <f>IFERROR(VLOOKUP(B52, '2015q2'!A$1:C$399,3,),0)</f>
        <v>32690</v>
      </c>
      <c r="X52" t="str">
        <f t="shared" si="2"/>
        <v>88</v>
      </c>
      <c r="Y52">
        <f>IFERROR(VLOOKUP(B52, 'c2013q4'!A$1:E$399,4,),0) + IFERROR(VLOOKUP(B52, 'c2014q1'!A$1:E$399,4,),0) + IFERROR(VLOOKUP(B52, 'c2014q2'!A$1:E$399,4,),0) + IFERROR(VLOOKUP(B52, 'c2014q3'!A$1:E$399,4,),0) + IFERROR(VLOOKUP(B52, 'c2014q4'!A$1:E$399,4,),0)</f>
        <v>88</v>
      </c>
      <c r="Z52">
        <f>IFERROR(VLOOKUP(B52, 'c2013q4'!A$1:E$399,4,),0)</f>
        <v>63</v>
      </c>
      <c r="AA52">
        <f>IFERROR(VLOOKUP(B52, 'c2014q1'!A$1:E$399,4,),0) + IFERROR(VLOOKUP(B52, 'c2014q2'!A$1:E$399,4,),0) + IFERROR(VLOOKUP(B52, 'c2014q3'!A$1:E$399,4,),0) + IFERROR(VLOOKUP(B52, 'c2014q4'!A$1:E$399,4,),0)</f>
        <v>25</v>
      </c>
      <c r="AB52">
        <f t="shared" si="3"/>
        <v>27.2</v>
      </c>
      <c r="AC52">
        <f t="shared" si="6"/>
        <v>92</v>
      </c>
      <c r="AD52" s="62">
        <f t="shared" si="4"/>
        <v>3</v>
      </c>
      <c r="AE52" t="str">
        <f t="shared" si="5"/>
        <v>f</v>
      </c>
    </row>
    <row r="53" spans="1:31" x14ac:dyDescent="0.25">
      <c r="A53">
        <v>52</v>
      </c>
      <c r="B53" t="s">
        <v>256</v>
      </c>
      <c r="C53" t="str">
        <f>IFERROR(VLOOKUP(B53,addresses!A$2:I$1997, 3, FALSE), "")</f>
        <v>4500 Nw 27Th Avenue, Building C2</v>
      </c>
      <c r="D53" t="str">
        <f>IFERROR(VLOOKUP(B53,addresses!A$2:I$1997, 5, FALSE), "")</f>
        <v>Gainesville</v>
      </c>
      <c r="E53" t="str">
        <f>IFERROR(VLOOKUP(B53,addresses!A$2:I$1997, 7, FALSE),"")</f>
        <v>FL</v>
      </c>
      <c r="F53">
        <f>IFERROR(VLOOKUP(B53,addresses!A$2:I$1997, 8, FALSE),"")</f>
        <v>32606</v>
      </c>
      <c r="G53" t="str">
        <f>IFERROR(VLOOKUP(B53,addresses!A$2:I$1997, 9, FALSE),"")</f>
        <v>352-333-0160-4103</v>
      </c>
      <c r="I53" s="62" t="str">
        <f>VLOOKUP(IFERROR(VLOOKUP(B53, Weiss!A$1:L$399,12,FALSE),"NR"), RatingsLU!A$5:B$30, 2, FALSE)</f>
        <v>NR</v>
      </c>
      <c r="J53" s="62">
        <f>VLOOKUP(I53,RatingsLU!B$5:C$30,2,)</f>
        <v>16</v>
      </c>
      <c r="K53" s="62" t="str">
        <f>VLOOKUP(IFERROR(VLOOKUP(B53, Demotech!A$3:F$400, 6,FALSE), "NR"), RatingsLU!K$5:M$30, 2, FALSE)</f>
        <v>A</v>
      </c>
      <c r="L53" s="62">
        <f>VLOOKUP(K53,RatingsLU!L$5:M$30,2,)</f>
        <v>3</v>
      </c>
      <c r="M53" s="62" t="str">
        <f>VLOOKUP(IFERROR(VLOOKUP(B53, AMBest!A$1:L$399,3,FALSE),"NR"), RatingsLU!F$5:G$100, 2, FALSE)</f>
        <v>NR</v>
      </c>
      <c r="N53" s="62">
        <f>VLOOKUP(M53, RatingsLU!G$5:H$100, 2, FALSE)</f>
        <v>33</v>
      </c>
      <c r="O53" s="62">
        <f>IFERROR(VLOOKUP(B53, '2015q3'!A$1:C$400,3,),0)</f>
        <v>29748</v>
      </c>
      <c r="P53" t="str">
        <f t="shared" si="1"/>
        <v>29,748</v>
      </c>
      <c r="Q53">
        <f>IFERROR(VLOOKUP(B53, '2013q4'!A$1:C$399,3,),0)</f>
        <v>30986</v>
      </c>
      <c r="R53">
        <f>IFERROR(VLOOKUP(B53, '2014q1'!A$1:C$399,3,),0)</f>
        <v>30968</v>
      </c>
      <c r="S53">
        <f>IFERROR(VLOOKUP(B53, '2014q2'!A$1:C$399,3,),0)</f>
        <v>31099</v>
      </c>
      <c r="T53">
        <f>IFERROR(VLOOKUP(B53, '2014q3'!A$1:C$399,3,),0)</f>
        <v>31019</v>
      </c>
      <c r="U53">
        <f>IFERROR(VLOOKUP(B53, '2014q1'!A$1:C$399,3,),0)</f>
        <v>30968</v>
      </c>
      <c r="V53">
        <f>IFERROR(VLOOKUP(B53, '2014q2'!A$1:C$399,3,),0)</f>
        <v>31099</v>
      </c>
      <c r="W53">
        <f>IFERROR(VLOOKUP(B53, '2015q2'!A$1:C$399,3,),0)</f>
        <v>30128</v>
      </c>
      <c r="X53" t="str">
        <f t="shared" si="2"/>
        <v>0</v>
      </c>
      <c r="Y53">
        <f>IFERROR(VLOOKUP(B53, 'c2013q4'!A$1:E$399,4,),0) + IFERROR(VLOOKUP(B53, 'c2014q1'!A$1:E$399,4,),0) + IFERROR(VLOOKUP(B53, 'c2014q2'!A$1:E$399,4,),0) + IFERROR(VLOOKUP(B53, 'c2014q3'!A$1:E$399,4,),0) + IFERROR(VLOOKUP(B53, 'c2014q4'!A$1:E$399,4,),0)</f>
        <v>0</v>
      </c>
      <c r="Z53">
        <f>IFERROR(VLOOKUP(B53, 'c2013q4'!A$1:E$399,4,),0)</f>
        <v>0</v>
      </c>
      <c r="AA53">
        <f>IFERROR(VLOOKUP(B53, 'c2014q1'!A$1:E$399,4,),0) + IFERROR(VLOOKUP(B53, 'c2014q2'!A$1:E$399,4,),0) + IFERROR(VLOOKUP(B53, 'c2014q3'!A$1:E$399,4,),0) + IFERROR(VLOOKUP(B53, 'c2014q4'!A$1:E$399,4,),0)</f>
        <v>0</v>
      </c>
      <c r="AB53">
        <f t="shared" si="3"/>
        <v>0</v>
      </c>
      <c r="AC53">
        <f t="shared" si="6"/>
        <v>0</v>
      </c>
      <c r="AD53" s="62">
        <f t="shared" si="4"/>
        <v>1</v>
      </c>
      <c r="AE53" t="str">
        <f t="shared" si="5"/>
        <v>f</v>
      </c>
    </row>
    <row r="54" spans="1:31" x14ac:dyDescent="0.25">
      <c r="A54">
        <v>53</v>
      </c>
      <c r="B54" t="s">
        <v>255</v>
      </c>
      <c r="C54" t="str">
        <f>IFERROR(VLOOKUP(B54,addresses!A$2:I$1997, 3, FALSE), "")</f>
        <v>11101 Roosevelt Blvd. N</v>
      </c>
      <c r="D54" t="str">
        <f>IFERROR(VLOOKUP(B54,addresses!A$2:I$1997, 5, FALSE), "")</f>
        <v>St. Petersburg</v>
      </c>
      <c r="E54" t="str">
        <f>IFERROR(VLOOKUP(B54,addresses!A$2:I$1997, 7, FALSE),"")</f>
        <v>FL</v>
      </c>
      <c r="F54">
        <f>IFERROR(VLOOKUP(B54,addresses!A$2:I$1997, 8, FALSE),"")</f>
        <v>33716</v>
      </c>
      <c r="G54" t="str">
        <f>IFERROR(VLOOKUP(B54,addresses!A$2:I$1997, 9, FALSE),"")</f>
        <v>727-823-4000-4112</v>
      </c>
      <c r="I54" s="62" t="str">
        <f>VLOOKUP(IFERROR(VLOOKUP(B54, Weiss!A$1:L$399,12,FALSE),"NR"), RatingsLU!A$5:B$30, 2, FALSE)</f>
        <v>C-</v>
      </c>
      <c r="J54" s="62">
        <f>VLOOKUP(I54,RatingsLU!B$5:C$30,2,)</f>
        <v>9</v>
      </c>
      <c r="K54" s="62" t="str">
        <f>VLOOKUP(IFERROR(VLOOKUP(B54, Demotech!A$3:F$400, 6,FALSE), "NR"), RatingsLU!K$5:M$30, 2, FALSE)</f>
        <v>A</v>
      </c>
      <c r="L54" s="62">
        <f>VLOOKUP(K54,RatingsLU!L$5:M$30,2,)</f>
        <v>3</v>
      </c>
      <c r="M54" s="62" t="str">
        <f>VLOOKUP(IFERROR(VLOOKUP(B54, AMBest!A$1:L$399,3,FALSE),"NR"), RatingsLU!F$5:G$100, 2, FALSE)</f>
        <v>B+</v>
      </c>
      <c r="N54" s="62">
        <f>VLOOKUP(M54, RatingsLU!G$5:H$100, 2, FALSE)</f>
        <v>11</v>
      </c>
      <c r="O54" s="62">
        <f>IFERROR(VLOOKUP(B54, '2015q3'!A$1:C$400,3,),0)</f>
        <v>29005</v>
      </c>
      <c r="P54" t="str">
        <f t="shared" si="1"/>
        <v>29,005</v>
      </c>
      <c r="Q54">
        <f>IFERROR(VLOOKUP(B54, '2013q4'!A$1:C$399,3,),0)</f>
        <v>33084</v>
      </c>
      <c r="R54">
        <f>IFERROR(VLOOKUP(B54, '2014q1'!A$1:C$399,3,),0)</f>
        <v>37029</v>
      </c>
      <c r="S54">
        <f>IFERROR(VLOOKUP(B54, '2014q2'!A$1:C$399,3,),0)</f>
        <v>34769</v>
      </c>
      <c r="T54">
        <f>IFERROR(VLOOKUP(B54, '2014q3'!A$1:C$399,3,),0)</f>
        <v>33757</v>
      </c>
      <c r="U54">
        <f>IFERROR(VLOOKUP(B54, '2014q1'!A$1:C$399,3,),0)</f>
        <v>37029</v>
      </c>
      <c r="V54">
        <f>IFERROR(VLOOKUP(B54, '2014q2'!A$1:C$399,3,),0)</f>
        <v>34769</v>
      </c>
      <c r="W54">
        <f>IFERROR(VLOOKUP(B54, '2015q2'!A$1:C$399,3,),0)</f>
        <v>30383</v>
      </c>
      <c r="X54" t="str">
        <f t="shared" si="2"/>
        <v>41</v>
      </c>
      <c r="Y54">
        <f>IFERROR(VLOOKUP(B54, 'c2013q4'!A$1:E$399,4,),0) + IFERROR(VLOOKUP(B54, 'c2014q1'!A$1:E$399,4,),0) + IFERROR(VLOOKUP(B54, 'c2014q2'!A$1:E$399,4,),0) + IFERROR(VLOOKUP(B54, 'c2014q3'!A$1:E$399,4,),0) + IFERROR(VLOOKUP(B54, 'c2014q4'!A$1:E$399,4,),0)</f>
        <v>41</v>
      </c>
      <c r="Z54">
        <f>IFERROR(VLOOKUP(B54, 'c2013q4'!A$1:E$399,4,),0)</f>
        <v>24</v>
      </c>
      <c r="AA54">
        <f>IFERROR(VLOOKUP(B54, 'c2014q1'!A$1:E$399,4,),0) + IFERROR(VLOOKUP(B54, 'c2014q2'!A$1:E$399,4,),0) + IFERROR(VLOOKUP(B54, 'c2014q3'!A$1:E$399,4,),0) + IFERROR(VLOOKUP(B54, 'c2014q4'!A$1:E$399,4,),0)</f>
        <v>17</v>
      </c>
      <c r="AB54">
        <f t="shared" si="3"/>
        <v>14.1</v>
      </c>
      <c r="AC54">
        <f t="shared" si="6"/>
        <v>63</v>
      </c>
      <c r="AD54" s="62">
        <f t="shared" si="4"/>
        <v>2</v>
      </c>
      <c r="AE54" t="str">
        <f t="shared" si="5"/>
        <v>f</v>
      </c>
    </row>
    <row r="55" spans="1:31" x14ac:dyDescent="0.25">
      <c r="A55">
        <v>54</v>
      </c>
      <c r="B55" t="s">
        <v>258</v>
      </c>
      <c r="C55" t="str">
        <f>IFERROR(VLOOKUP(B55,addresses!A$2:I$1997, 3, FALSE), "")</f>
        <v>200 Hopmeadow Street</v>
      </c>
      <c r="D55" t="str">
        <f>IFERROR(VLOOKUP(B55,addresses!A$2:I$1997, 5, FALSE), "")</f>
        <v>Simsbury</v>
      </c>
      <c r="E55" t="str">
        <f>IFERROR(VLOOKUP(B55,addresses!A$2:I$1997, 7, FALSE),"")</f>
        <v>CT</v>
      </c>
      <c r="F55" t="str">
        <f>IFERROR(VLOOKUP(B55,addresses!A$2:I$1997, 8, FALSE),"")</f>
        <v>06089-9793</v>
      </c>
      <c r="G55" t="str">
        <f>IFERROR(VLOOKUP(B55,addresses!A$2:I$1997, 9, FALSE),"")</f>
        <v>800-451-6944</v>
      </c>
      <c r="I55" s="62" t="str">
        <f>VLOOKUP(IFERROR(VLOOKUP(B55, Weiss!A$1:L$399,12,FALSE),"NR"), RatingsLU!A$5:B$30, 2, FALSE)</f>
        <v>B</v>
      </c>
      <c r="J55" s="62">
        <f>VLOOKUP(I55,RatingsLU!B$5:C$30,2,)</f>
        <v>5</v>
      </c>
      <c r="K55" s="62" t="str">
        <f>VLOOKUP(IFERROR(VLOOKUP(B55, Demotech!A$3:F$400, 6,FALSE), "NR"), RatingsLU!K$5:M$30, 2, FALSE)</f>
        <v>NR</v>
      </c>
      <c r="L55" s="62">
        <f>VLOOKUP(K55,RatingsLU!L$5:M$30,2,)</f>
        <v>7</v>
      </c>
      <c r="M55" s="62" t="str">
        <f>VLOOKUP(IFERROR(VLOOKUP(B55, AMBest!A$1:L$399,3,FALSE),"NR"), RatingsLU!F$5:G$100, 2, FALSE)</f>
        <v>A+</v>
      </c>
      <c r="N55" s="62">
        <f>VLOOKUP(M55, RatingsLU!G$5:H$100, 2, FALSE)</f>
        <v>3</v>
      </c>
      <c r="O55" s="62">
        <f>IFERROR(VLOOKUP(B55, '2015q3'!A$1:C$400,3,),0)</f>
        <v>25798</v>
      </c>
      <c r="P55" t="str">
        <f t="shared" si="1"/>
        <v>25,798</v>
      </c>
      <c r="Q55">
        <f>IFERROR(VLOOKUP(B55, '2013q4'!A$1:C$399,3,),0)</f>
        <v>32503</v>
      </c>
      <c r="R55">
        <f>IFERROR(VLOOKUP(B55, '2014q1'!A$1:C$399,3,),0)</f>
        <v>31481</v>
      </c>
      <c r="S55">
        <f>IFERROR(VLOOKUP(B55, '2014q2'!A$1:C$399,3,),0)</f>
        <v>30447</v>
      </c>
      <c r="T55">
        <f>IFERROR(VLOOKUP(B55, '2014q3'!A$1:C$399,3,),0)</f>
        <v>29481</v>
      </c>
      <c r="U55">
        <f>IFERROR(VLOOKUP(B55, '2014q1'!A$1:C$399,3,),0)</f>
        <v>31481</v>
      </c>
      <c r="V55">
        <f>IFERROR(VLOOKUP(B55, '2014q2'!A$1:C$399,3,),0)</f>
        <v>30447</v>
      </c>
      <c r="W55">
        <f>IFERROR(VLOOKUP(B55, '2015q2'!A$1:C$399,3,),0)</f>
        <v>26675</v>
      </c>
      <c r="X55" t="str">
        <f t="shared" si="2"/>
        <v>66</v>
      </c>
      <c r="Y55">
        <f>IFERROR(VLOOKUP(B55, 'c2013q4'!A$1:E$399,4,),0) + IFERROR(VLOOKUP(B55, 'c2014q1'!A$1:E$399,4,),0) + IFERROR(VLOOKUP(B55, 'c2014q2'!A$1:E$399,4,),0) + IFERROR(VLOOKUP(B55, 'c2014q3'!A$1:E$399,4,),0) + IFERROR(VLOOKUP(B55, 'c2014q4'!A$1:E$399,4,),0)</f>
        <v>66</v>
      </c>
      <c r="Z55">
        <f>IFERROR(VLOOKUP(B55, 'c2013q4'!A$1:E$399,4,),0)</f>
        <v>37</v>
      </c>
      <c r="AA55">
        <f>IFERROR(VLOOKUP(B55, 'c2014q1'!A$1:E$399,4,),0) + IFERROR(VLOOKUP(B55, 'c2014q2'!A$1:E$399,4,),0) + IFERROR(VLOOKUP(B55, 'c2014q3'!A$1:E$399,4,),0) + IFERROR(VLOOKUP(B55, 'c2014q4'!A$1:E$399,4,),0)</f>
        <v>29</v>
      </c>
      <c r="AB55">
        <f t="shared" si="3"/>
        <v>25.6</v>
      </c>
      <c r="AC55">
        <f t="shared" si="6"/>
        <v>86</v>
      </c>
      <c r="AD55" s="62">
        <f t="shared" si="4"/>
        <v>3</v>
      </c>
      <c r="AE55" t="str">
        <f t="shared" si="5"/>
        <v>f</v>
      </c>
    </row>
    <row r="56" spans="1:31" x14ac:dyDescent="0.25">
      <c r="A56">
        <v>55</v>
      </c>
      <c r="B56" t="s">
        <v>257</v>
      </c>
      <c r="C56" t="str">
        <f>IFERROR(VLOOKUP(B56,addresses!A$2:I$1997, 3, FALSE), "")</f>
        <v>1000 Sawgrass Corporate Pkwy, Suite 100</v>
      </c>
      <c r="D56" t="str">
        <f>IFERROR(VLOOKUP(B56,addresses!A$2:I$1997, 5, FALSE), "")</f>
        <v>Sunrise</v>
      </c>
      <c r="E56" t="str">
        <f>IFERROR(VLOOKUP(B56,addresses!A$2:I$1997, 7, FALSE),"")</f>
        <v>FL</v>
      </c>
      <c r="F56">
        <f>IFERROR(VLOOKUP(B56,addresses!A$2:I$1997, 8, FALSE),"")</f>
        <v>33323</v>
      </c>
      <c r="G56" t="str">
        <f>IFERROR(VLOOKUP(B56,addresses!A$2:I$1997, 9, FALSE),"")</f>
        <v>954-376-6868</v>
      </c>
      <c r="I56" s="62" t="str">
        <f>VLOOKUP(IFERROR(VLOOKUP(B56, Weiss!A$1:L$399,12,FALSE),"NR"), RatingsLU!A$5:B$30, 2, FALSE)</f>
        <v>D</v>
      </c>
      <c r="J56" s="62">
        <f>VLOOKUP(I56,RatingsLU!B$5:C$30,2,)</f>
        <v>11</v>
      </c>
      <c r="K56" s="62" t="str">
        <f>VLOOKUP(IFERROR(VLOOKUP(B56, Demotech!A$3:F$400, 6,FALSE), "NR"), RatingsLU!K$5:M$30, 2, FALSE)</f>
        <v>A</v>
      </c>
      <c r="L56" s="62">
        <f>VLOOKUP(K56,RatingsLU!L$5:M$30,2,)</f>
        <v>3</v>
      </c>
      <c r="M56" s="62" t="str">
        <f>VLOOKUP(IFERROR(VLOOKUP(B56, AMBest!A$1:L$399,3,FALSE),"NR"), RatingsLU!F$5:G$100, 2, FALSE)</f>
        <v>NR</v>
      </c>
      <c r="N56" s="62">
        <f>VLOOKUP(M56, RatingsLU!G$5:H$100, 2, FALSE)</f>
        <v>33</v>
      </c>
      <c r="O56" s="62">
        <f>IFERROR(VLOOKUP(B56, '2015q3'!A$1:C$400,3,),0)</f>
        <v>25208</v>
      </c>
      <c r="P56" t="str">
        <f t="shared" si="1"/>
        <v>25,208</v>
      </c>
      <c r="Q56">
        <f>IFERROR(VLOOKUP(B56, '2013q4'!A$1:C$399,3,),0)</f>
        <v>25307</v>
      </c>
      <c r="R56">
        <f>IFERROR(VLOOKUP(B56, '2014q1'!A$1:C$399,3,),0)</f>
        <v>25798</v>
      </c>
      <c r="S56">
        <f>IFERROR(VLOOKUP(B56, '2014q2'!A$1:C$399,3,),0)</f>
        <v>26402</v>
      </c>
      <c r="T56">
        <f>IFERROR(VLOOKUP(B56, '2014q3'!A$1:C$399,3,),0)</f>
        <v>26550</v>
      </c>
      <c r="U56">
        <f>IFERROR(VLOOKUP(B56, '2014q1'!A$1:C$399,3,),0)</f>
        <v>25798</v>
      </c>
      <c r="V56">
        <f>IFERROR(VLOOKUP(B56, '2014q2'!A$1:C$399,3,),0)</f>
        <v>26402</v>
      </c>
      <c r="W56">
        <f>IFERROR(VLOOKUP(B56, '2015q2'!A$1:C$399,3,),0)</f>
        <v>26809</v>
      </c>
      <c r="X56" t="str">
        <f t="shared" si="2"/>
        <v>104</v>
      </c>
      <c r="Y56">
        <f>IFERROR(VLOOKUP(B56, 'c2013q4'!A$1:E$399,4,),0) + IFERROR(VLOOKUP(B56, 'c2014q1'!A$1:E$399,4,),0) + IFERROR(VLOOKUP(B56, 'c2014q2'!A$1:E$399,4,),0) + IFERROR(VLOOKUP(B56, 'c2014q3'!A$1:E$399,4,),0) + IFERROR(VLOOKUP(B56, 'c2014q4'!A$1:E$399,4,),0)</f>
        <v>104</v>
      </c>
      <c r="Z56">
        <f>IFERROR(VLOOKUP(B56, 'c2013q4'!A$1:E$399,4,),0)</f>
        <v>55</v>
      </c>
      <c r="AA56">
        <f>IFERROR(VLOOKUP(B56, 'c2014q1'!A$1:E$399,4,),0) + IFERROR(VLOOKUP(B56, 'c2014q2'!A$1:E$399,4,),0) + IFERROR(VLOOKUP(B56, 'c2014q3'!A$1:E$399,4,),0) + IFERROR(VLOOKUP(B56, 'c2014q4'!A$1:E$399,4,),0)</f>
        <v>49</v>
      </c>
      <c r="AB56">
        <f t="shared" si="3"/>
        <v>41.3</v>
      </c>
      <c r="AC56">
        <f t="shared" si="6"/>
        <v>97</v>
      </c>
      <c r="AD56" s="62">
        <f t="shared" si="4"/>
        <v>3</v>
      </c>
      <c r="AE56" t="str">
        <f t="shared" si="5"/>
        <v>f</v>
      </c>
    </row>
    <row r="57" spans="1:31" x14ac:dyDescent="0.25">
      <c r="A57">
        <v>56</v>
      </c>
      <c r="B57" t="s">
        <v>259</v>
      </c>
      <c r="C57" t="str">
        <f>IFERROR(VLOOKUP(B57,addresses!A$2:I$1997, 3, FALSE), "")</f>
        <v>P.O.Box 14-2057</v>
      </c>
      <c r="D57" t="str">
        <f>IFERROR(VLOOKUP(B57,addresses!A$2:I$1997, 5, FALSE), "")</f>
        <v>Coral Gables</v>
      </c>
      <c r="E57" t="str">
        <f>IFERROR(VLOOKUP(B57,addresses!A$2:I$1997, 7, FALSE),"")</f>
        <v>FL</v>
      </c>
      <c r="F57" t="str">
        <f>IFERROR(VLOOKUP(B57,addresses!A$2:I$1997, 8, FALSE),"")</f>
        <v>33114-2057</v>
      </c>
      <c r="G57" t="str">
        <f>IFERROR(VLOOKUP(B57,addresses!A$2:I$1997, 9, FALSE),"")</f>
        <v>888-800-5002-1009</v>
      </c>
      <c r="I57" s="62" t="str">
        <f>VLOOKUP(IFERROR(VLOOKUP(B57, Weiss!A$1:L$399,12,FALSE),"NR"), RatingsLU!A$5:B$30, 2, FALSE)</f>
        <v>C</v>
      </c>
      <c r="J57" s="62">
        <f>VLOOKUP(I57,RatingsLU!B$5:C$30,2,)</f>
        <v>8</v>
      </c>
      <c r="K57" s="62" t="str">
        <f>VLOOKUP(IFERROR(VLOOKUP(B57, Demotech!A$3:F$400, 6,FALSE), "NR"), RatingsLU!K$5:M$30, 2, FALSE)</f>
        <v>A</v>
      </c>
      <c r="L57" s="62">
        <f>VLOOKUP(K57,RatingsLU!L$5:M$30,2,)</f>
        <v>3</v>
      </c>
      <c r="M57" s="62" t="str">
        <f>VLOOKUP(IFERROR(VLOOKUP(B57, AMBest!A$1:L$399,3,FALSE),"NR"), RatingsLU!F$5:G$100, 2, FALSE)</f>
        <v>B</v>
      </c>
      <c r="N57" s="62">
        <f>VLOOKUP(M57, RatingsLU!G$5:H$100, 2, FALSE)</f>
        <v>13</v>
      </c>
      <c r="O57" s="62">
        <f>IFERROR(VLOOKUP(B57, '2015q3'!A$1:C$400,3,),0)</f>
        <v>24517</v>
      </c>
      <c r="P57" t="str">
        <f t="shared" si="1"/>
        <v>24,517</v>
      </c>
      <c r="Q57">
        <f>IFERROR(VLOOKUP(B57, '2013q4'!A$1:C$399,3,),0)</f>
        <v>17070</v>
      </c>
      <c r="R57">
        <f>IFERROR(VLOOKUP(B57, '2014q1'!A$1:C$399,3,),0)</f>
        <v>16540</v>
      </c>
      <c r="S57">
        <f>IFERROR(VLOOKUP(B57, '2014q2'!A$1:C$399,3,),0)</f>
        <v>16036</v>
      </c>
      <c r="T57">
        <f>IFERROR(VLOOKUP(B57, '2014q3'!A$1:C$399,3,),0)</f>
        <v>15479</v>
      </c>
      <c r="U57">
        <f>IFERROR(VLOOKUP(B57, '2014q1'!A$1:C$399,3,),0)</f>
        <v>16540</v>
      </c>
      <c r="V57">
        <f>IFERROR(VLOOKUP(B57, '2014q2'!A$1:C$399,3,),0)</f>
        <v>16036</v>
      </c>
      <c r="W57">
        <f>IFERROR(VLOOKUP(B57, '2015q2'!A$1:C$399,3,),0)</f>
        <v>25726</v>
      </c>
      <c r="X57" t="str">
        <f t="shared" si="2"/>
        <v>6</v>
      </c>
      <c r="Y57">
        <f>IFERROR(VLOOKUP(B57, 'c2013q4'!A$1:E$399,4,),0) + IFERROR(VLOOKUP(B57, 'c2014q1'!A$1:E$399,4,),0) + IFERROR(VLOOKUP(B57, 'c2014q2'!A$1:E$399,4,),0) + IFERROR(VLOOKUP(B57, 'c2014q3'!A$1:E$399,4,),0) + IFERROR(VLOOKUP(B57, 'c2014q4'!A$1:E$399,4,),0)</f>
        <v>6</v>
      </c>
      <c r="Z57">
        <f>IFERROR(VLOOKUP(B57, 'c2013q4'!A$1:E$399,4,),0)</f>
        <v>3</v>
      </c>
      <c r="AA57">
        <f>IFERROR(VLOOKUP(B57, 'c2014q1'!A$1:E$399,4,),0) + IFERROR(VLOOKUP(B57, 'c2014q2'!A$1:E$399,4,),0) + IFERROR(VLOOKUP(B57, 'c2014q3'!A$1:E$399,4,),0) + IFERROR(VLOOKUP(B57, 'c2014q4'!A$1:E$399,4,),0)</f>
        <v>3</v>
      </c>
      <c r="AB57">
        <f t="shared" si="3"/>
        <v>2.4</v>
      </c>
      <c r="AC57">
        <f t="shared" si="6"/>
        <v>20</v>
      </c>
      <c r="AD57" s="62">
        <f t="shared" si="4"/>
        <v>1</v>
      </c>
      <c r="AE57" t="str">
        <f t="shared" si="5"/>
        <v>f</v>
      </c>
    </row>
    <row r="58" spans="1:31" x14ac:dyDescent="0.25">
      <c r="A58">
        <v>57</v>
      </c>
      <c r="B58" t="s">
        <v>260</v>
      </c>
      <c r="C58" t="str">
        <f>IFERROR(VLOOKUP(B58,addresses!A$2:I$1997, 3, FALSE), "")</f>
        <v>5959 Central Ave. Suite 200</v>
      </c>
      <c r="D58" t="str">
        <f>IFERROR(VLOOKUP(B58,addresses!A$2:I$1997, 5, FALSE), "")</f>
        <v>St. Petersburg</v>
      </c>
      <c r="E58" t="str">
        <f>IFERROR(VLOOKUP(B58,addresses!A$2:I$1997, 7, FALSE),"")</f>
        <v>FL</v>
      </c>
      <c r="F58">
        <f>IFERROR(VLOOKUP(B58,addresses!A$2:I$1997, 8, FALSE),"")</f>
        <v>33710</v>
      </c>
      <c r="G58">
        <f>IFERROR(VLOOKUP(B58,addresses!A$2:I$1997, 9, FALSE),"")</f>
        <v>0</v>
      </c>
      <c r="I58" s="62" t="str">
        <f>VLOOKUP(IFERROR(VLOOKUP(B58, Weiss!A$1:L$399,12,FALSE),"NR"), RatingsLU!A$5:B$30, 2, FALSE)</f>
        <v>NR</v>
      </c>
      <c r="J58" s="62">
        <f>VLOOKUP(I58,RatingsLU!B$5:C$30,2,)</f>
        <v>16</v>
      </c>
      <c r="K58" s="62" t="str">
        <f>VLOOKUP(IFERROR(VLOOKUP(B58, Demotech!A$3:F$400, 6,FALSE), "NR"), RatingsLU!K$5:M$30, 2, FALSE)</f>
        <v>A</v>
      </c>
      <c r="L58" s="62">
        <f>VLOOKUP(K58,RatingsLU!L$5:M$30,2,)</f>
        <v>3</v>
      </c>
      <c r="M58" s="62" t="str">
        <f>VLOOKUP(IFERROR(VLOOKUP(B58, AMBest!A$1:L$399,3,FALSE),"NR"), RatingsLU!F$5:G$100, 2, FALSE)</f>
        <v>NR</v>
      </c>
      <c r="N58" s="62">
        <f>VLOOKUP(M58, RatingsLU!G$5:H$100, 2, FALSE)</f>
        <v>33</v>
      </c>
      <c r="O58" s="62">
        <f>IFERROR(VLOOKUP(B58, '2015q3'!A$1:C$400,3,),0)</f>
        <v>22268</v>
      </c>
      <c r="P58" t="str">
        <f t="shared" si="1"/>
        <v>22,268</v>
      </c>
      <c r="Q58">
        <f>IFERROR(VLOOKUP(B58, '2013q4'!A$1:C$399,3,),0)</f>
        <v>0</v>
      </c>
      <c r="R58">
        <f>IFERROR(VLOOKUP(B58, '2014q1'!A$1:C$399,3,),0)</f>
        <v>0</v>
      </c>
      <c r="S58">
        <f>IFERROR(VLOOKUP(B58, '2014q2'!A$1:C$399,3,),0)</f>
        <v>0</v>
      </c>
      <c r="T58">
        <f>IFERROR(VLOOKUP(B58, '2014q3'!A$1:C$399,3,),0)</f>
        <v>0</v>
      </c>
      <c r="U58">
        <f>IFERROR(VLOOKUP(B58, '2014q1'!A$1:C$399,3,),0)</f>
        <v>0</v>
      </c>
      <c r="V58">
        <f>IFERROR(VLOOKUP(B58, '2014q2'!A$1:C$399,3,),0)</f>
        <v>0</v>
      </c>
      <c r="W58">
        <f>IFERROR(VLOOKUP(B58, '2015q2'!A$1:C$399,3,),0)</f>
        <v>22348</v>
      </c>
      <c r="X58" t="str">
        <f t="shared" si="2"/>
        <v>0</v>
      </c>
      <c r="Y58">
        <f>IFERROR(VLOOKUP(B58, 'c2013q4'!A$1:E$399,4,),0) + IFERROR(VLOOKUP(B58, 'c2014q1'!A$1:E$399,4,),0) + IFERROR(VLOOKUP(B58, 'c2014q2'!A$1:E$399,4,),0) + IFERROR(VLOOKUP(B58, 'c2014q3'!A$1:E$399,4,),0) + IFERROR(VLOOKUP(B58, 'c2014q4'!A$1:E$399,4,),0)</f>
        <v>0</v>
      </c>
      <c r="Z58">
        <f>IFERROR(VLOOKUP(B58, 'c2013q4'!A$1:E$399,4,),0)</f>
        <v>0</v>
      </c>
      <c r="AA58">
        <f>IFERROR(VLOOKUP(B58, 'c2014q1'!A$1:E$399,4,),0) + IFERROR(VLOOKUP(B58, 'c2014q2'!A$1:E$399,4,),0) + IFERROR(VLOOKUP(B58, 'c2014q3'!A$1:E$399,4,),0) + IFERROR(VLOOKUP(B58, 'c2014q4'!A$1:E$399,4,),0)</f>
        <v>0</v>
      </c>
      <c r="AB58">
        <f t="shared" si="3"/>
        <v>0</v>
      </c>
      <c r="AC58">
        <f t="shared" si="6"/>
        <v>0</v>
      </c>
      <c r="AD58" s="62">
        <f t="shared" si="4"/>
        <v>1</v>
      </c>
      <c r="AE58" t="str">
        <f t="shared" si="5"/>
        <v>f</v>
      </c>
    </row>
    <row r="59" spans="1:31" x14ac:dyDescent="0.25">
      <c r="A59">
        <v>58</v>
      </c>
      <c r="B59" t="s">
        <v>261</v>
      </c>
      <c r="C59" t="str">
        <f>IFERROR(VLOOKUP(B59,addresses!A$2:I$1997, 3, FALSE), "")</f>
        <v>100 Amica Way</v>
      </c>
      <c r="D59" t="str">
        <f>IFERROR(VLOOKUP(B59,addresses!A$2:I$1997, 5, FALSE), "")</f>
        <v>Lincoln</v>
      </c>
      <c r="E59" t="str">
        <f>IFERROR(VLOOKUP(B59,addresses!A$2:I$1997, 7, FALSE),"")</f>
        <v>RI</v>
      </c>
      <c r="F59" t="str">
        <f>IFERROR(VLOOKUP(B59,addresses!A$2:I$1997, 8, FALSE),"")</f>
        <v>02865-1156</v>
      </c>
      <c r="G59" t="str">
        <f>IFERROR(VLOOKUP(B59,addresses!A$2:I$1997, 9, FALSE),"")</f>
        <v>800-652-6422-24145</v>
      </c>
      <c r="I59" s="62" t="str">
        <f>VLOOKUP(IFERROR(VLOOKUP(B59, Weiss!A$1:L$399,12,FALSE),"NR"), RatingsLU!A$5:B$30, 2, FALSE)</f>
        <v>B+</v>
      </c>
      <c r="J59" s="62">
        <f>VLOOKUP(I59,RatingsLU!B$5:C$30,2,)</f>
        <v>4</v>
      </c>
      <c r="K59" s="62" t="str">
        <f>VLOOKUP(IFERROR(VLOOKUP(B59, Demotech!A$3:F$400, 6,FALSE), "NR"), RatingsLU!K$5:M$30, 2, FALSE)</f>
        <v>NR</v>
      </c>
      <c r="L59" s="62">
        <f>VLOOKUP(K59,RatingsLU!L$5:M$30,2,)</f>
        <v>7</v>
      </c>
      <c r="M59" s="62" t="str">
        <f>VLOOKUP(IFERROR(VLOOKUP(B59, AMBest!A$1:L$399,3,FALSE),"NR"), RatingsLU!F$5:G$100, 2, FALSE)</f>
        <v>A++</v>
      </c>
      <c r="N59" s="62">
        <f>VLOOKUP(M59, RatingsLU!G$5:H$100, 2, FALSE)</f>
        <v>1</v>
      </c>
      <c r="O59" s="62">
        <f>IFERROR(VLOOKUP(B59, '2015q3'!A$1:C$400,3,),0)</f>
        <v>22216</v>
      </c>
      <c r="P59" t="str">
        <f t="shared" si="1"/>
        <v>22,216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t="str">
        <f t="shared" si="2"/>
        <v>23</v>
      </c>
      <c r="Y59">
        <f>IFERROR(VLOOKUP(B59, 'c2013q4'!A$1:E$399,4,),0) + IFERROR(VLOOKUP(B59, 'c2014q1'!A$1:E$399,4,),0) + IFERROR(VLOOKUP(B59, 'c2014q2'!A$1:E$399,4,),0) + IFERROR(VLOOKUP(B59, 'c2014q3'!A$1:E$399,4,),0) + IFERROR(VLOOKUP(B59, 'c2014q4'!A$1:E$399,4,),0)</f>
        <v>23</v>
      </c>
      <c r="Z59">
        <f>IFERROR(VLOOKUP(B59, 'c2013q4'!A$1:E$399,4,),0)</f>
        <v>12</v>
      </c>
      <c r="AA59">
        <f>IFERROR(VLOOKUP(B59, 'c2014q1'!A$1:E$399,4,),0) + IFERROR(VLOOKUP(B59, 'c2014q2'!A$1:E$399,4,),0) + IFERROR(VLOOKUP(B59, 'c2014q3'!A$1:E$399,4,),0) + IFERROR(VLOOKUP(B59, 'c2014q4'!A$1:E$399,4,),0)</f>
        <v>11</v>
      </c>
      <c r="AB59">
        <f t="shared" si="3"/>
        <v>10.4</v>
      </c>
      <c r="AC59">
        <f t="shared" si="6"/>
        <v>50</v>
      </c>
      <c r="AD59" s="62">
        <f t="shared" si="4"/>
        <v>2</v>
      </c>
      <c r="AE59" t="str">
        <f t="shared" si="5"/>
        <v>f</v>
      </c>
    </row>
    <row r="60" spans="1:31" x14ac:dyDescent="0.25">
      <c r="A60">
        <v>59</v>
      </c>
      <c r="B60"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I60" s="62" t="str">
        <f>VLOOKUP(IFERROR(VLOOKUP(B60, Weiss!A$1:L$399,12,FALSE),"NR"), RatingsLU!A$5:B$30, 2, FALSE)</f>
        <v>C+</v>
      </c>
      <c r="J60" s="62">
        <f>VLOOKUP(I60,RatingsLU!B$5:C$30,2,)</f>
        <v>7</v>
      </c>
      <c r="K60" s="62" t="str">
        <f>VLOOKUP(IFERROR(VLOOKUP(B60, Demotech!A$3:F$400, 6,FALSE), "NR"), RatingsLU!K$5:M$30, 2, FALSE)</f>
        <v>NR</v>
      </c>
      <c r="L60" s="62">
        <f>VLOOKUP(K60,RatingsLU!L$5:M$30,2,)</f>
        <v>7</v>
      </c>
      <c r="M60" s="62" t="str">
        <f>VLOOKUP(IFERROR(VLOOKUP(B60, AMBest!A$1:L$399,3,FALSE),"NR"), RatingsLU!F$5:G$100, 2, FALSE)</f>
        <v>A</v>
      </c>
      <c r="N60" s="62">
        <f>VLOOKUP(M60, RatingsLU!G$5:H$100, 2, FALSE)</f>
        <v>5</v>
      </c>
      <c r="O60" s="62">
        <f>IFERROR(VLOOKUP(B60, '2015q3'!A$1:C$400,3,),0)</f>
        <v>22197</v>
      </c>
      <c r="P60" t="str">
        <f t="shared" si="1"/>
        <v>22,197</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t="str">
        <f t="shared" si="2"/>
        <v>20</v>
      </c>
      <c r="Y60">
        <f>IFERROR(VLOOKUP(B60, 'c2013q4'!A$1:E$399,4,),0) + IFERROR(VLOOKUP(B60, 'c2014q1'!A$1:E$399,4,),0) + IFERROR(VLOOKUP(B60, 'c2014q2'!A$1:E$399,4,),0) + IFERROR(VLOOKUP(B60, 'c2014q3'!A$1:E$399,4,),0) + IFERROR(VLOOKUP(B60, 'c2014q4'!A$1:E$399,4,),0)</f>
        <v>20</v>
      </c>
      <c r="Z60">
        <f>IFERROR(VLOOKUP(B60, 'c2013q4'!A$1:E$399,4,),0)</f>
        <v>13</v>
      </c>
      <c r="AA60">
        <f>IFERROR(VLOOKUP(B60, 'c2014q1'!A$1:E$399,4,),0) + IFERROR(VLOOKUP(B60, 'c2014q2'!A$1:E$399,4,),0) + IFERROR(VLOOKUP(B60, 'c2014q3'!A$1:E$399,4,),0) + IFERROR(VLOOKUP(B60, 'c2014q4'!A$1:E$399,4,),0)</f>
        <v>7</v>
      </c>
      <c r="AB60">
        <f t="shared" si="3"/>
        <v>9</v>
      </c>
      <c r="AC60">
        <f t="shared" si="6"/>
        <v>43</v>
      </c>
      <c r="AD60" s="62">
        <f t="shared" si="4"/>
        <v>2</v>
      </c>
      <c r="AE60" t="str">
        <f t="shared" si="5"/>
        <v>f</v>
      </c>
    </row>
    <row r="61" spans="1:31" x14ac:dyDescent="0.25">
      <c r="A61">
        <v>60</v>
      </c>
      <c r="B61" t="s">
        <v>267</v>
      </c>
      <c r="C61" t="str">
        <f>IFERROR(VLOOKUP(B61,addresses!A$2:I$1997, 3, FALSE), "")</f>
        <v>One General Drive</v>
      </c>
      <c r="D61" t="str">
        <f>IFERROR(VLOOKUP(B61,addresses!A$2:I$1997, 5, FALSE), "")</f>
        <v>Sun Prairie</v>
      </c>
      <c r="E61" t="str">
        <f>IFERROR(VLOOKUP(B61,addresses!A$2:I$1997, 7, FALSE),"")</f>
        <v>WI</v>
      </c>
      <c r="F61">
        <f>IFERROR(VLOOKUP(B61,addresses!A$2:I$1997, 8, FALSE),"")</f>
        <v>53596</v>
      </c>
      <c r="G61" t="str">
        <f>IFERROR(VLOOKUP(B61,addresses!A$2:I$1997, 9, FALSE),"")</f>
        <v>212-805-9700-8851</v>
      </c>
      <c r="I61" s="62" t="str">
        <f>VLOOKUP(IFERROR(VLOOKUP(B61, Weiss!A$1:L$399,12,FALSE),"NR"), RatingsLU!A$5:B$30, 2, FALSE)</f>
        <v>C</v>
      </c>
      <c r="J61" s="62">
        <f>VLOOKUP(I61,RatingsLU!B$5:C$30,2,)</f>
        <v>8</v>
      </c>
      <c r="K61" s="62" t="str">
        <f>VLOOKUP(IFERROR(VLOOKUP(B61, Demotech!A$3:F$400, 6,FALSE), "NR"), RatingsLU!K$5:M$30, 2, FALSE)</f>
        <v>NR</v>
      </c>
      <c r="L61" s="62">
        <f>VLOOKUP(K61,RatingsLU!L$5:M$30,2,)</f>
        <v>7</v>
      </c>
      <c r="M61" s="62" t="str">
        <f>VLOOKUP(IFERROR(VLOOKUP(B61, AMBest!A$1:L$399,3,FALSE),"NR"), RatingsLU!F$5:G$100, 2, FALSE)</f>
        <v>A</v>
      </c>
      <c r="N61" s="62">
        <f>VLOOKUP(M61, RatingsLU!G$5:H$100, 2, FALSE)</f>
        <v>5</v>
      </c>
      <c r="O61" s="62">
        <f>IFERROR(VLOOKUP(B61, '2015q3'!A$1:C$400,3,),0)</f>
        <v>19595</v>
      </c>
      <c r="P61" t="str">
        <f t="shared" si="1"/>
        <v>19,595</v>
      </c>
      <c r="Q61">
        <f>IFERROR(VLOOKUP(B61, '2013q4'!A$1:C$399,3,),0)</f>
        <v>1989</v>
      </c>
      <c r="R61">
        <f>IFERROR(VLOOKUP(B61, '2014q1'!A$1:C$399,3,),0)</f>
        <v>2866</v>
      </c>
      <c r="S61">
        <f>IFERROR(VLOOKUP(B61, '2014q2'!A$1:C$399,3,),0)</f>
        <v>3957</v>
      </c>
      <c r="T61">
        <f>IFERROR(VLOOKUP(B61, '2014q3'!A$1:C$399,3,),0)</f>
        <v>7196</v>
      </c>
      <c r="U61">
        <f>IFERROR(VLOOKUP(B61, '2014q1'!A$1:C$399,3,),0)</f>
        <v>2866</v>
      </c>
      <c r="V61">
        <f>IFERROR(VLOOKUP(B61, '2014q2'!A$1:C$399,3,),0)</f>
        <v>3957</v>
      </c>
      <c r="W61">
        <f>IFERROR(VLOOKUP(B61, '2015q2'!A$1:C$399,3,),0)</f>
        <v>14653</v>
      </c>
      <c r="X61" t="str">
        <f t="shared" si="2"/>
        <v>0</v>
      </c>
      <c r="Y61">
        <f>IFERROR(VLOOKUP(B61, 'c2013q4'!A$1:E$399,4,),0) + IFERROR(VLOOKUP(B61, 'c2014q1'!A$1:E$399,4,),0) + IFERROR(VLOOKUP(B61, 'c2014q2'!A$1:E$399,4,),0) + IFERROR(VLOOKUP(B61, 'c2014q3'!A$1:E$399,4,),0) + IFERROR(VLOOKUP(B61, 'c2014q4'!A$1:E$399,4,),0)</f>
        <v>0</v>
      </c>
      <c r="Z61">
        <f>IFERROR(VLOOKUP(B61, 'c2013q4'!A$1:E$399,4,),0)</f>
        <v>0</v>
      </c>
      <c r="AA61">
        <f>IFERROR(VLOOKUP(B61, 'c2014q1'!A$1:E$399,4,),0) + IFERROR(VLOOKUP(B61, 'c2014q2'!A$1:E$399,4,),0) + IFERROR(VLOOKUP(B61, 'c2014q3'!A$1:E$399,4,),0) + IFERROR(VLOOKUP(B61, 'c2014q4'!A$1:E$399,4,),0)</f>
        <v>0</v>
      </c>
      <c r="AB61">
        <f t="shared" si="3"/>
        <v>0</v>
      </c>
      <c r="AC61">
        <f t="shared" si="6"/>
        <v>0</v>
      </c>
      <c r="AD61" s="62">
        <f t="shared" si="4"/>
        <v>1</v>
      </c>
      <c r="AE61" t="str">
        <f t="shared" si="5"/>
        <v>f</v>
      </c>
    </row>
    <row r="62" spans="1:31" x14ac:dyDescent="0.25">
      <c r="A62">
        <v>61</v>
      </c>
      <c r="B62" t="s">
        <v>263</v>
      </c>
      <c r="C62" t="str">
        <f>IFERROR(VLOOKUP(B62,addresses!A$2:I$1997, 3, FALSE), "")</f>
        <v>1101 E Cumberland Ave</v>
      </c>
      <c r="D62" t="str">
        <f>IFERROR(VLOOKUP(B62,addresses!A$2:I$1997, 5, FALSE), "")</f>
        <v>Tampa</v>
      </c>
      <c r="E62" t="str">
        <f>IFERROR(VLOOKUP(B62,addresses!A$2:I$1997, 7, FALSE),"")</f>
        <v>FL</v>
      </c>
      <c r="F62">
        <f>IFERROR(VLOOKUP(B62,addresses!A$2:I$1997, 8, FALSE),"")</f>
        <v>33602</v>
      </c>
      <c r="G62" t="str">
        <f>IFERROR(VLOOKUP(B62,addresses!A$2:I$1997, 9, FALSE),"")</f>
        <v>813-514-0333</v>
      </c>
      <c r="I62" s="62" t="str">
        <f>VLOOKUP(IFERROR(VLOOKUP(B62, Weiss!A$1:L$399,12,FALSE),"NR"), RatingsLU!A$5:B$30, 2, FALSE)</f>
        <v>C</v>
      </c>
      <c r="J62" s="62">
        <f>VLOOKUP(I62,RatingsLU!B$5:C$30,2,)</f>
        <v>8</v>
      </c>
      <c r="K62" s="62" t="str">
        <f>VLOOKUP(IFERROR(VLOOKUP(B62, Demotech!A$3:F$400, 6,FALSE), "NR"), RatingsLU!K$5:M$30, 2, FALSE)</f>
        <v>A</v>
      </c>
      <c r="L62" s="62">
        <f>VLOOKUP(K62,RatingsLU!L$5:M$30,2,)</f>
        <v>3</v>
      </c>
      <c r="M62" s="62" t="str">
        <f>VLOOKUP(IFERROR(VLOOKUP(B62, AMBest!A$1:L$399,3,FALSE),"NR"), RatingsLU!F$5:G$100, 2, FALSE)</f>
        <v>NR</v>
      </c>
      <c r="N62" s="62">
        <f>VLOOKUP(M62, RatingsLU!G$5:H$100, 2, FALSE)</f>
        <v>33</v>
      </c>
      <c r="O62" s="62">
        <f>IFERROR(VLOOKUP(B62, '2015q3'!A$1:C$400,3,),0)</f>
        <v>18977</v>
      </c>
      <c r="P62" t="str">
        <f t="shared" si="1"/>
        <v>18,977</v>
      </c>
      <c r="Q62">
        <f>IFERROR(VLOOKUP(B62, '2013q4'!A$1:C$399,3,),0)</f>
        <v>7019</v>
      </c>
      <c r="R62">
        <f>IFERROR(VLOOKUP(B62, '2014q1'!A$1:C$399,3,),0)</f>
        <v>10391</v>
      </c>
      <c r="S62">
        <f>IFERROR(VLOOKUP(B62, '2014q2'!A$1:C$399,3,),0)</f>
        <v>10301</v>
      </c>
      <c r="T62">
        <f>IFERROR(VLOOKUP(B62, '2014q3'!A$1:C$399,3,),0)</f>
        <v>10684</v>
      </c>
      <c r="U62">
        <f>IFERROR(VLOOKUP(B62, '2014q1'!A$1:C$399,3,),0)</f>
        <v>10391</v>
      </c>
      <c r="V62">
        <f>IFERROR(VLOOKUP(B62, '2014q2'!A$1:C$399,3,),0)</f>
        <v>10301</v>
      </c>
      <c r="W62">
        <f>IFERROR(VLOOKUP(B62, '2015q2'!A$1:C$399,3,),0)</f>
        <v>18736</v>
      </c>
      <c r="X62" t="str">
        <f t="shared" si="2"/>
        <v>22</v>
      </c>
      <c r="Y62">
        <f>IFERROR(VLOOKUP(B62, 'c2013q4'!A$1:E$399,4,),0) + IFERROR(VLOOKUP(B62, 'c2014q1'!A$1:E$399,4,),0) + IFERROR(VLOOKUP(B62, 'c2014q2'!A$1:E$399,4,),0) + IFERROR(VLOOKUP(B62, 'c2014q3'!A$1:E$399,4,),0) + IFERROR(VLOOKUP(B62, 'c2014q4'!A$1:E$399,4,),0)</f>
        <v>22</v>
      </c>
      <c r="Z62">
        <f>IFERROR(VLOOKUP(B62, 'c2013q4'!A$1:E$399,4,),0)</f>
        <v>19</v>
      </c>
      <c r="AA62">
        <f>IFERROR(VLOOKUP(B62, 'c2014q1'!A$1:E$399,4,),0) + IFERROR(VLOOKUP(B62, 'c2014q2'!A$1:E$399,4,),0) + IFERROR(VLOOKUP(B62, 'c2014q3'!A$1:E$399,4,),0) + IFERROR(VLOOKUP(B62, 'c2014q4'!A$1:E$399,4,),0)</f>
        <v>3</v>
      </c>
      <c r="AB62">
        <f t="shared" si="3"/>
        <v>11.6</v>
      </c>
      <c r="AC62">
        <f t="shared" si="6"/>
        <v>56</v>
      </c>
      <c r="AD62" s="62">
        <f t="shared" si="4"/>
        <v>2</v>
      </c>
      <c r="AE62" t="str">
        <f t="shared" si="5"/>
        <v>f</v>
      </c>
    </row>
    <row r="63" spans="1:31" x14ac:dyDescent="0.25">
      <c r="A63">
        <v>62</v>
      </c>
      <c r="B63" t="s">
        <v>374</v>
      </c>
      <c r="C63" t="str">
        <f>IFERROR(VLOOKUP(B63,addresses!A$2:I$1997, 3, FALSE), "")</f>
        <v>9800 Fredericksburg Road</v>
      </c>
      <c r="D63" t="str">
        <f>IFERROR(VLOOKUP(B63,addresses!A$2:I$1997, 5, FALSE), "")</f>
        <v>San Antonio</v>
      </c>
      <c r="E63" t="str">
        <f>IFERROR(VLOOKUP(B63,addresses!A$2:I$1997, 7, FALSE),"")</f>
        <v>TX</v>
      </c>
      <c r="F63">
        <f>IFERROR(VLOOKUP(B63,addresses!A$2:I$1997, 8, FALSE),"")</f>
        <v>78288</v>
      </c>
      <c r="G63" t="str">
        <f>IFERROR(VLOOKUP(B63,addresses!A$2:I$1997, 9, FALSE),"")</f>
        <v>800-531-8111</v>
      </c>
      <c r="I63" s="62" t="str">
        <f>VLOOKUP(IFERROR(VLOOKUP(B63, Weiss!A$1:L$399,12,FALSE),"NR"), RatingsLU!A$5:B$30, 2, FALSE)</f>
        <v>B+</v>
      </c>
      <c r="J63" s="62">
        <f>VLOOKUP(I63,RatingsLU!B$5:C$30,2,)</f>
        <v>4</v>
      </c>
      <c r="K63" s="62" t="str">
        <f>VLOOKUP(IFERROR(VLOOKUP(B63, Demotech!A$3:F$400, 6,FALSE), "NR"), RatingsLU!K$5:M$30, 2, FALSE)</f>
        <v>NR</v>
      </c>
      <c r="L63" s="62">
        <f>VLOOKUP(K63,RatingsLU!L$5:M$30,2,)</f>
        <v>7</v>
      </c>
      <c r="M63" s="62" t="str">
        <f>VLOOKUP(IFERROR(VLOOKUP(B63, AMBest!A$1:L$399,3,FALSE),"NR"), RatingsLU!F$5:G$100, 2, FALSE)</f>
        <v>A++</v>
      </c>
      <c r="N63" s="62">
        <f>VLOOKUP(M63, RatingsLU!G$5:H$100, 2, FALSE)</f>
        <v>1</v>
      </c>
      <c r="O63" s="62">
        <f>IFERROR(VLOOKUP(B63, '2015q3'!A$1:C$400,3,),0)</f>
        <v>18639</v>
      </c>
      <c r="P63" t="str">
        <f t="shared" si="1"/>
        <v>18,639</v>
      </c>
      <c r="Q63">
        <f>IFERROR(VLOOKUP(B63, '2013q4'!A$1:C$399,3,),0)</f>
        <v>7483</v>
      </c>
      <c r="R63">
        <f>IFERROR(VLOOKUP(B63, '2014q1'!A$1:C$399,3,),0)</f>
        <v>8086</v>
      </c>
      <c r="S63">
        <f>IFERROR(VLOOKUP(B63, '2014q2'!A$1:C$399,3,),0)</f>
        <v>9202</v>
      </c>
      <c r="T63">
        <f>IFERROR(VLOOKUP(B63, '2014q3'!A$1:C$399,3,),0)</f>
        <v>10717</v>
      </c>
      <c r="U63">
        <f>IFERROR(VLOOKUP(B63, '2014q1'!A$1:C$399,3,),0)</f>
        <v>8086</v>
      </c>
      <c r="V63">
        <f>IFERROR(VLOOKUP(B63, '2014q2'!A$1:C$399,3,),0)</f>
        <v>9202</v>
      </c>
      <c r="W63">
        <f>IFERROR(VLOOKUP(B63, '2015q2'!A$1:C$399,3,),0)</f>
        <v>16151</v>
      </c>
      <c r="X63" t="str">
        <f t="shared" si="2"/>
        <v>8</v>
      </c>
      <c r="Y63">
        <f>IFERROR(VLOOKUP(B63, 'c2013q4'!A$1:E$399,4,),0) + IFERROR(VLOOKUP(B63, 'c2014q1'!A$1:E$399,4,),0) + IFERROR(VLOOKUP(B63, 'c2014q2'!A$1:E$399,4,),0) + IFERROR(VLOOKUP(B63, 'c2014q3'!A$1:E$399,4,),0) + IFERROR(VLOOKUP(B63, 'c2014q4'!A$1:E$399,4,),0)</f>
        <v>8</v>
      </c>
      <c r="Z63">
        <f>IFERROR(VLOOKUP(B63, 'c2013q4'!A$1:E$399,4,),0)</f>
        <v>4</v>
      </c>
      <c r="AA63">
        <f>IFERROR(VLOOKUP(B63, 'c2014q1'!A$1:E$399,4,),0) + IFERROR(VLOOKUP(B63, 'c2014q2'!A$1:E$399,4,),0) + IFERROR(VLOOKUP(B63, 'c2014q3'!A$1:E$399,4,),0) + IFERROR(VLOOKUP(B63, 'c2014q4'!A$1:E$399,4,),0)</f>
        <v>4</v>
      </c>
      <c r="AB63">
        <f t="shared" si="3"/>
        <v>4.3</v>
      </c>
      <c r="AC63">
        <f t="shared" si="6"/>
        <v>29</v>
      </c>
      <c r="AD63" s="62">
        <f t="shared" si="4"/>
        <v>1</v>
      </c>
      <c r="AE63" t="str">
        <f t="shared" si="5"/>
        <v>f</v>
      </c>
    </row>
    <row r="64" spans="1:31" x14ac:dyDescent="0.25">
      <c r="A64">
        <v>63</v>
      </c>
      <c r="B64"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I64" s="62" t="str">
        <f>VLOOKUP(IFERROR(VLOOKUP(B64, Weiss!A$1:L$399,12,FALSE),"NR"), RatingsLU!A$5:B$30, 2, FALSE)</f>
        <v>C</v>
      </c>
      <c r="J64" s="62">
        <f>VLOOKUP(I64,RatingsLU!B$5:C$30,2,)</f>
        <v>8</v>
      </c>
      <c r="K64" s="62" t="str">
        <f>VLOOKUP(IFERROR(VLOOKUP(B64, Demotech!A$3:F$400, 6,FALSE), "NR"), RatingsLU!K$5:M$30, 2, FALSE)</f>
        <v>NR</v>
      </c>
      <c r="L64" s="62">
        <f>VLOOKUP(K64,RatingsLU!L$5:M$30,2,)</f>
        <v>7</v>
      </c>
      <c r="M64" s="62" t="str">
        <f>VLOOKUP(IFERROR(VLOOKUP(B64, AMBest!A$1:L$399,3,FALSE),"NR"), RatingsLU!F$5:G$100, 2, FALSE)</f>
        <v>A</v>
      </c>
      <c r="N64" s="62">
        <f>VLOOKUP(M64, RatingsLU!G$5:H$100, 2, FALSE)</f>
        <v>5</v>
      </c>
      <c r="O64" s="62">
        <f>IFERROR(VLOOKUP(B64, '2015q3'!A$1:C$400,3,),0)</f>
        <v>17985</v>
      </c>
      <c r="P64" t="str">
        <f t="shared" si="1"/>
        <v>17,985</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t="str">
        <f t="shared" si="2"/>
        <v>14</v>
      </c>
      <c r="Y64">
        <f>IFERROR(VLOOKUP(B64, 'c2013q4'!A$1:E$399,4,),0) + IFERROR(VLOOKUP(B64, 'c2014q1'!A$1:E$399,4,),0) + IFERROR(VLOOKUP(B64, 'c2014q2'!A$1:E$399,4,),0) + IFERROR(VLOOKUP(B64, 'c2014q3'!A$1:E$399,4,),0) + IFERROR(VLOOKUP(B64, 'c2014q4'!A$1:E$399,4,),0)</f>
        <v>14</v>
      </c>
      <c r="Z64">
        <f>IFERROR(VLOOKUP(B64, 'c2013q4'!A$1:E$399,4,),0)</f>
        <v>10</v>
      </c>
      <c r="AA64">
        <f>IFERROR(VLOOKUP(B64, 'c2014q1'!A$1:E$399,4,),0) + IFERROR(VLOOKUP(B64, 'c2014q2'!A$1:E$399,4,),0) + IFERROR(VLOOKUP(B64, 'c2014q3'!A$1:E$399,4,),0) + IFERROR(VLOOKUP(B64, 'c2014q4'!A$1:E$399,4,),0)</f>
        <v>4</v>
      </c>
      <c r="AB64">
        <f t="shared" si="3"/>
        <v>7.8</v>
      </c>
      <c r="AC64">
        <f t="shared" si="6"/>
        <v>39</v>
      </c>
      <c r="AD64" s="62">
        <f t="shared" si="4"/>
        <v>2</v>
      </c>
      <c r="AE64" t="str">
        <f t="shared" si="5"/>
        <v>f</v>
      </c>
    </row>
    <row r="65" spans="1:31" x14ac:dyDescent="0.25">
      <c r="A65">
        <v>64</v>
      </c>
      <c r="B65"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I65" s="62" t="str">
        <f>VLOOKUP(IFERROR(VLOOKUP(B65, Weiss!A$1:L$399,12,FALSE),"NR"), RatingsLU!A$5:B$30, 2, FALSE)</f>
        <v>B-</v>
      </c>
      <c r="J65" s="62">
        <f>VLOOKUP(I65,RatingsLU!B$5:C$30,2,)</f>
        <v>6</v>
      </c>
      <c r="K65" s="62" t="str">
        <f>VLOOKUP(IFERROR(VLOOKUP(B65, Demotech!A$3:F$400, 6,FALSE), "NR"), RatingsLU!K$5:M$30, 2, FALSE)</f>
        <v>NR</v>
      </c>
      <c r="L65" s="62">
        <f>VLOOKUP(K65,RatingsLU!L$5:M$30,2,)</f>
        <v>7</v>
      </c>
      <c r="M65" s="62" t="str">
        <f>VLOOKUP(IFERROR(VLOOKUP(B65, AMBest!A$1:L$399,3,FALSE),"NR"), RatingsLU!F$5:G$100, 2, FALSE)</f>
        <v>A-</v>
      </c>
      <c r="N65" s="62">
        <f>VLOOKUP(M65, RatingsLU!G$5:H$100, 2, FALSE)</f>
        <v>7</v>
      </c>
      <c r="O65" s="62">
        <f>IFERROR(VLOOKUP(B65, '2015q3'!A$1:C$400,3,),0)</f>
        <v>16584</v>
      </c>
      <c r="P65" t="str">
        <f t="shared" si="1"/>
        <v>16,584</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t="str">
        <f t="shared" si="2"/>
        <v>27</v>
      </c>
      <c r="Y65">
        <f>IFERROR(VLOOKUP(B65, 'c2013q4'!A$1:E$399,4,),0) + IFERROR(VLOOKUP(B65, 'c2014q1'!A$1:E$399,4,),0) + IFERROR(VLOOKUP(B65, 'c2014q2'!A$1:E$399,4,),0) + IFERROR(VLOOKUP(B65, 'c2014q3'!A$1:E$399,4,),0) + IFERROR(VLOOKUP(B65, 'c2014q4'!A$1:E$399,4,),0)</f>
        <v>27</v>
      </c>
      <c r="Z65">
        <f>IFERROR(VLOOKUP(B65, 'c2013q4'!A$1:E$399,4,),0)</f>
        <v>14</v>
      </c>
      <c r="AA65">
        <f>IFERROR(VLOOKUP(B65, 'c2014q1'!A$1:E$399,4,),0) + IFERROR(VLOOKUP(B65, 'c2014q2'!A$1:E$399,4,),0) + IFERROR(VLOOKUP(B65, 'c2014q3'!A$1:E$399,4,),0) + IFERROR(VLOOKUP(B65, 'c2014q4'!A$1:E$399,4,),0)</f>
        <v>13</v>
      </c>
      <c r="AB65">
        <f t="shared" si="3"/>
        <v>16.3</v>
      </c>
      <c r="AC65">
        <f t="shared" si="6"/>
        <v>69</v>
      </c>
      <c r="AD65" s="62">
        <f t="shared" si="4"/>
        <v>3</v>
      </c>
      <c r="AE65" t="str">
        <f t="shared" si="5"/>
        <v>f</v>
      </c>
    </row>
    <row r="66" spans="1:31" x14ac:dyDescent="0.25">
      <c r="A66">
        <v>65</v>
      </c>
      <c r="B66"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I66" s="62" t="str">
        <f>VLOOKUP(IFERROR(VLOOKUP(B66, Weiss!A$1:L$399,12,FALSE),"NR"), RatingsLU!A$5:B$30, 2, FALSE)</f>
        <v>B</v>
      </c>
      <c r="J66" s="62">
        <f>VLOOKUP(I66,RatingsLU!B$5:C$30,2,)</f>
        <v>5</v>
      </c>
      <c r="K66" s="62" t="str">
        <f>VLOOKUP(IFERROR(VLOOKUP(B66, Demotech!A$3:F$400, 6,FALSE), "NR"), RatingsLU!K$5:M$30, 2, FALSE)</f>
        <v>NR</v>
      </c>
      <c r="L66" s="62">
        <f>VLOOKUP(K66,RatingsLU!L$5:M$30,2,)</f>
        <v>7</v>
      </c>
      <c r="M66" s="62" t="str">
        <f>VLOOKUP(IFERROR(VLOOKUP(B66, AMBest!A$1:L$399,3,FALSE),"NR"), RatingsLU!F$5:G$100, 2, FALSE)</f>
        <v>NR</v>
      </c>
      <c r="N66" s="62">
        <f>VLOOKUP(M66, RatingsLU!G$5:H$100, 2, FALSE)</f>
        <v>33</v>
      </c>
      <c r="O66" s="62">
        <f>IFERROR(VLOOKUP(B66, '2015q3'!A$1:C$400,3,),0)</f>
        <v>15707</v>
      </c>
      <c r="P66" t="str">
        <f t="shared" si="1"/>
        <v>15,707</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t="str">
        <f t="shared" si="2"/>
        <v>6</v>
      </c>
      <c r="Y66">
        <f>IFERROR(VLOOKUP(B66, 'c2013q4'!A$1:E$399,4,),0) + IFERROR(VLOOKUP(B66, 'c2014q1'!A$1:E$399,4,),0) + IFERROR(VLOOKUP(B66, 'c2014q2'!A$1:E$399,4,),0) + IFERROR(VLOOKUP(B66, 'c2014q3'!A$1:E$399,4,),0) + IFERROR(VLOOKUP(B66, 'c2014q4'!A$1:E$399,4,),0)</f>
        <v>6</v>
      </c>
      <c r="Z66">
        <f>IFERROR(VLOOKUP(B66, 'c2013q4'!A$1:E$399,4,),0)</f>
        <v>4</v>
      </c>
      <c r="AA66">
        <f>IFERROR(VLOOKUP(B66, 'c2014q1'!A$1:E$399,4,),0) + IFERROR(VLOOKUP(B66, 'c2014q2'!A$1:E$399,4,),0) + IFERROR(VLOOKUP(B66, 'c2014q3'!A$1:E$399,4,),0) + IFERROR(VLOOKUP(B66, 'c2014q4'!A$1:E$399,4,),0)</f>
        <v>2</v>
      </c>
      <c r="AB66">
        <f t="shared" si="3"/>
        <v>3.8</v>
      </c>
      <c r="AC66">
        <f t="shared" ref="AC66:AC97" si="7">IF(ISERROR(_xlfn.PERCENTRANK.INC(AB$2:AB$398, AB66)), "", ROUND(100*_xlfn.PERCENTRANK.INC(AB$2:AB$398, AB66),0))</f>
        <v>27</v>
      </c>
      <c r="AD66" s="62">
        <f t="shared" si="4"/>
        <v>1</v>
      </c>
      <c r="AE66" t="str">
        <f t="shared" si="5"/>
        <v>f</v>
      </c>
    </row>
    <row r="67" spans="1:31" x14ac:dyDescent="0.25">
      <c r="A67">
        <v>66</v>
      </c>
      <c r="B67"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I67" s="62" t="str">
        <f>VLOOKUP(IFERROR(VLOOKUP(B67, Weiss!A$1:L$399,12,FALSE),"NR"), RatingsLU!A$5:B$30, 2, FALSE)</f>
        <v>C+</v>
      </c>
      <c r="J67" s="62">
        <f>VLOOKUP(I67,RatingsLU!B$5:C$30,2,)</f>
        <v>7</v>
      </c>
      <c r="K67" s="62" t="str">
        <f>VLOOKUP(IFERROR(VLOOKUP(B67, Demotech!A$3:F$400, 6,FALSE), "NR"), RatingsLU!K$5:M$30, 2, FALSE)</f>
        <v>NR</v>
      </c>
      <c r="L67" s="62">
        <f>VLOOKUP(K67,RatingsLU!L$5:M$30,2,)</f>
        <v>7</v>
      </c>
      <c r="M67" s="62" t="str">
        <f>VLOOKUP(IFERROR(VLOOKUP(B67, AMBest!A$1:L$399,3,FALSE),"NR"), RatingsLU!F$5:G$100, 2, FALSE)</f>
        <v>A</v>
      </c>
      <c r="N67" s="62">
        <f>VLOOKUP(M67, RatingsLU!G$5:H$100, 2, FALSE)</f>
        <v>5</v>
      </c>
      <c r="O67" s="62">
        <f>IFERROR(VLOOKUP(B67, '2015q3'!A$1:C$400,3,),0)</f>
        <v>14177</v>
      </c>
      <c r="P67" t="str">
        <f t="shared" si="1"/>
        <v>14,177</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t="str">
        <f t="shared" ref="X67:X130" si="8">IF(Y67&gt;0,TEXT(Y67,"#,###,###"), "0")</f>
        <v>5</v>
      </c>
      <c r="Y67">
        <f>IFERROR(VLOOKUP(B67, 'c2013q4'!A$1:E$399,4,),0) + IFERROR(VLOOKUP(B67, 'c2014q1'!A$1:E$399,4,),0) + IFERROR(VLOOKUP(B67, 'c2014q2'!A$1:E$399,4,),0) + IFERROR(VLOOKUP(B67, 'c2014q3'!A$1:E$399,4,),0) + IFERROR(VLOOKUP(B67, 'c2014q4'!A$1:E$399,4,),0)</f>
        <v>5</v>
      </c>
      <c r="Z67">
        <f>IFERROR(VLOOKUP(B67, 'c2013q4'!A$1:E$399,4,),0)</f>
        <v>4</v>
      </c>
      <c r="AA67">
        <f>IFERROR(VLOOKUP(B67, 'c2014q1'!A$1:E$399,4,),0) + IFERROR(VLOOKUP(B67, 'c2014q2'!A$1:E$399,4,),0) + IFERROR(VLOOKUP(B67, 'c2014q3'!A$1:E$399,4,),0) + IFERROR(VLOOKUP(B67, 'c2014q4'!A$1:E$399,4,),0)</f>
        <v>1</v>
      </c>
      <c r="AB67">
        <f t="shared" ref="AB67:AB130" si="9">IF(O67&lt;1000, "-", ROUND((10000*Y67)/O67,1))</f>
        <v>3.5</v>
      </c>
      <c r="AC67">
        <f t="shared" si="7"/>
        <v>24</v>
      </c>
      <c r="AD67" s="62">
        <f t="shared" ref="AD67:AD130" si="10">IF(AC67="", 0, IF(AC67&lt;=100/3, 1, IF(AC67&lt;=200/3, 2,3)))</f>
        <v>1</v>
      </c>
      <c r="AE67" t="str">
        <f t="shared" ref="AE67:AE130" si="11">IF(AD67="", "", "f")</f>
        <v>f</v>
      </c>
    </row>
    <row r="68" spans="1:31" x14ac:dyDescent="0.25">
      <c r="A68">
        <v>67</v>
      </c>
      <c r="B68"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I68" s="62" t="str">
        <f>VLOOKUP(IFERROR(VLOOKUP(B68, Weiss!A$1:L$399,12,FALSE),"NR"), RatingsLU!A$5:B$30, 2, FALSE)</f>
        <v>C</v>
      </c>
      <c r="J68" s="62">
        <f>VLOOKUP(I68,RatingsLU!B$5:C$30,2,)</f>
        <v>8</v>
      </c>
      <c r="K68" s="62" t="str">
        <f>VLOOKUP(IFERROR(VLOOKUP(B68, Demotech!A$3:F$400, 6,FALSE), "NR"), RatingsLU!K$5:M$30, 2, FALSE)</f>
        <v>NR</v>
      </c>
      <c r="L68" s="62">
        <f>VLOOKUP(K68,RatingsLU!L$5:M$30,2,)</f>
        <v>7</v>
      </c>
      <c r="M68" s="62" t="str">
        <f>VLOOKUP(IFERROR(VLOOKUP(B68, AMBest!A$1:L$399,3,FALSE),"NR"), RatingsLU!F$5:G$100, 2, FALSE)</f>
        <v>A</v>
      </c>
      <c r="N68" s="62">
        <f>VLOOKUP(M68, RatingsLU!G$5:H$100, 2, FALSE)</f>
        <v>5</v>
      </c>
      <c r="O68" s="62">
        <f>IFERROR(VLOOKUP(B68, '2015q3'!A$1:C$400,3,),0)</f>
        <v>13674</v>
      </c>
      <c r="P68" t="str">
        <f t="shared" ref="P68:P131" si="12">IF(O68&gt;0,TEXT(O68,"#,###,###"), "0")</f>
        <v>13,674</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t="str">
        <f t="shared" si="8"/>
        <v>0</v>
      </c>
      <c r="Y68">
        <f>IFERROR(VLOOKUP(B68, 'c2013q4'!A$1:E$399,4,),0) + IFERROR(VLOOKUP(B68, 'c2014q1'!A$1:E$399,4,),0) + IFERROR(VLOOKUP(B68, 'c2014q2'!A$1:E$399,4,),0) + IFERROR(VLOOKUP(B68, 'c2014q3'!A$1:E$399,4,),0) + IFERROR(VLOOKUP(B68, 'c2014q4'!A$1:E$399,4,),0)</f>
        <v>0</v>
      </c>
      <c r="Z68">
        <f>IFERROR(VLOOKUP(B68, 'c2013q4'!A$1:E$399,4,),0)</f>
        <v>0</v>
      </c>
      <c r="AA68">
        <f>IFERROR(VLOOKUP(B68, 'c2014q1'!A$1:E$399,4,),0) + IFERROR(VLOOKUP(B68, 'c2014q2'!A$1:E$399,4,),0) + IFERROR(VLOOKUP(B68, 'c2014q3'!A$1:E$399,4,),0) + IFERROR(VLOOKUP(B68, 'c2014q4'!A$1:E$399,4,),0)</f>
        <v>0</v>
      </c>
      <c r="AB68">
        <f t="shared" si="9"/>
        <v>0</v>
      </c>
      <c r="AC68">
        <f t="shared" si="7"/>
        <v>0</v>
      </c>
      <c r="AD68" s="62">
        <f t="shared" si="10"/>
        <v>1</v>
      </c>
      <c r="AE68" t="str">
        <f t="shared" si="11"/>
        <v>f</v>
      </c>
    </row>
    <row r="69" spans="1:31" x14ac:dyDescent="0.25">
      <c r="A69">
        <v>68</v>
      </c>
      <c r="B69" t="s">
        <v>269</v>
      </c>
      <c r="C69" t="str">
        <f>IFERROR(VLOOKUP(B69,addresses!A$2:I$1997, 3, FALSE), "")</f>
        <v>9797 Springboro Pike, Suite 201</v>
      </c>
      <c r="D69" t="str">
        <f>IFERROR(VLOOKUP(B69,addresses!A$2:I$1997, 5, FALSE), "")</f>
        <v>Dayton</v>
      </c>
      <c r="E69" t="str">
        <f>IFERROR(VLOOKUP(B69,addresses!A$2:I$1997, 7, FALSE),"")</f>
        <v>OH</v>
      </c>
      <c r="F69">
        <f>IFERROR(VLOOKUP(B69,addresses!A$2:I$1997, 8, FALSE),"")</f>
        <v>45448</v>
      </c>
      <c r="G69" t="str">
        <f>IFERROR(VLOOKUP(B69,addresses!A$2:I$1997, 9, FALSE),"")</f>
        <v>800-422-4272</v>
      </c>
      <c r="I69" s="62" t="str">
        <f>VLOOKUP(IFERROR(VLOOKUP(B69, Weiss!A$1:L$399,12,FALSE),"NR"), RatingsLU!A$5:B$30, 2, FALSE)</f>
        <v>B</v>
      </c>
      <c r="J69" s="62">
        <f>VLOOKUP(I69,RatingsLU!B$5:C$30,2,)</f>
        <v>5</v>
      </c>
      <c r="K69" s="62" t="str">
        <f>VLOOKUP(IFERROR(VLOOKUP(B69, Demotech!A$3:F$400, 6,FALSE), "NR"), RatingsLU!K$5:M$30, 2, FALSE)</f>
        <v>NR</v>
      </c>
      <c r="L69" s="62">
        <f>VLOOKUP(K69,RatingsLU!L$5:M$30,2,)</f>
        <v>7</v>
      </c>
      <c r="M69" s="62" t="str">
        <f>VLOOKUP(IFERROR(VLOOKUP(B69, AMBest!A$1:L$399,3,FALSE),"NR"), RatingsLU!F$5:G$100, 2, FALSE)</f>
        <v>A</v>
      </c>
      <c r="N69" s="62">
        <f>VLOOKUP(M69, RatingsLU!G$5:H$100, 2, FALSE)</f>
        <v>5</v>
      </c>
      <c r="O69" s="62">
        <f>IFERROR(VLOOKUP(B69, '2015q3'!A$1:C$400,3,),0)</f>
        <v>9970</v>
      </c>
      <c r="P69" t="str">
        <f t="shared" si="12"/>
        <v>9,970</v>
      </c>
      <c r="Q69">
        <f>IFERROR(VLOOKUP(B69, '2013q4'!A$1:C$399,3,),0)</f>
        <v>10263</v>
      </c>
      <c r="R69">
        <f>IFERROR(VLOOKUP(B69, '2014q1'!A$1:C$399,3,),0)</f>
        <v>10049</v>
      </c>
      <c r="S69">
        <f>IFERROR(VLOOKUP(B69, '2014q2'!A$1:C$399,3,),0)</f>
        <v>9838</v>
      </c>
      <c r="T69">
        <f>IFERROR(VLOOKUP(B69, '2014q3'!A$1:C$399,3,),0)</f>
        <v>9609</v>
      </c>
      <c r="U69">
        <f>IFERROR(VLOOKUP(B69, '2014q1'!A$1:C$399,3,),0)</f>
        <v>10049</v>
      </c>
      <c r="V69">
        <f>IFERROR(VLOOKUP(B69, '2014q2'!A$1:C$399,3,),0)</f>
        <v>9838</v>
      </c>
      <c r="W69">
        <f>IFERROR(VLOOKUP(B69, '2015q2'!A$1:C$399,3,),0)</f>
        <v>9882</v>
      </c>
      <c r="X69" t="str">
        <f t="shared" si="8"/>
        <v>14</v>
      </c>
      <c r="Y69">
        <f>IFERROR(VLOOKUP(B69, 'c2013q4'!A$1:E$399,4,),0) + IFERROR(VLOOKUP(B69, 'c2014q1'!A$1:E$399,4,),0) + IFERROR(VLOOKUP(B69, 'c2014q2'!A$1:E$399,4,),0) + IFERROR(VLOOKUP(B69, 'c2014q3'!A$1:E$399,4,),0) + IFERROR(VLOOKUP(B69, 'c2014q4'!A$1:E$399,4,),0)</f>
        <v>14</v>
      </c>
      <c r="Z69">
        <f>IFERROR(VLOOKUP(B69, 'c2013q4'!A$1:E$399,4,),0)</f>
        <v>10</v>
      </c>
      <c r="AA69">
        <f>IFERROR(VLOOKUP(B69, 'c2014q1'!A$1:E$399,4,),0) + IFERROR(VLOOKUP(B69, 'c2014q2'!A$1:E$399,4,),0) + IFERROR(VLOOKUP(B69, 'c2014q3'!A$1:E$399,4,),0) + IFERROR(VLOOKUP(B69, 'c2014q4'!A$1:E$399,4,),0)</f>
        <v>4</v>
      </c>
      <c r="AB69">
        <f t="shared" si="9"/>
        <v>14</v>
      </c>
      <c r="AC69">
        <f t="shared" si="7"/>
        <v>61</v>
      </c>
      <c r="AD69" s="62">
        <f t="shared" si="10"/>
        <v>2</v>
      </c>
      <c r="AE69" t="str">
        <f t="shared" si="11"/>
        <v>f</v>
      </c>
    </row>
    <row r="70" spans="1:31" x14ac:dyDescent="0.25">
      <c r="A70">
        <v>69</v>
      </c>
      <c r="B70" t="s">
        <v>276</v>
      </c>
      <c r="C70" t="str">
        <f>IFERROR(VLOOKUP(B70,addresses!A$2:I$1997, 3, FALSE), "")</f>
        <v>One Federal Street, Suite 400</v>
      </c>
      <c r="D70" t="str">
        <f>IFERROR(VLOOKUP(B70,addresses!A$2:I$1997, 5, FALSE), "")</f>
        <v>Boston</v>
      </c>
      <c r="E70" t="str">
        <f>IFERROR(VLOOKUP(B70,addresses!A$2:I$1997, 7, FALSE),"")</f>
        <v>MA</v>
      </c>
      <c r="F70" t="str">
        <f>IFERROR(VLOOKUP(B70,addresses!A$2:I$1997, 8, FALSE),"")</f>
        <v>02110-2003</v>
      </c>
      <c r="G70" t="str">
        <f>IFERROR(VLOOKUP(B70,addresses!A$2:I$1997, 9, FALSE),"")</f>
        <v>330-777-7102</v>
      </c>
      <c r="I70" s="62" t="str">
        <f>VLOOKUP(IFERROR(VLOOKUP(B70, Weiss!A$1:L$399,12,FALSE),"NR"), RatingsLU!A$5:B$30, 2, FALSE)</f>
        <v>C</v>
      </c>
      <c r="J70" s="62">
        <f>VLOOKUP(I70,RatingsLU!B$5:C$30,2,)</f>
        <v>8</v>
      </c>
      <c r="K70" s="62" t="str">
        <f>VLOOKUP(IFERROR(VLOOKUP(B70, Demotech!A$3:F$400, 6,FALSE), "NR"), RatingsLU!K$5:M$30, 2, FALSE)</f>
        <v>NR</v>
      </c>
      <c r="L70" s="62">
        <f>VLOOKUP(K70,RatingsLU!L$5:M$30,2,)</f>
        <v>7</v>
      </c>
      <c r="M70" s="62" t="str">
        <f>VLOOKUP(IFERROR(VLOOKUP(B70, AMBest!A$1:L$399,3,FALSE),"NR"), RatingsLU!F$5:G$100, 2, FALSE)</f>
        <v>A</v>
      </c>
      <c r="N70" s="62">
        <f>VLOOKUP(M70, RatingsLU!G$5:H$100, 2, FALSE)</f>
        <v>5</v>
      </c>
      <c r="O70" s="62">
        <f>IFERROR(VLOOKUP(B70, '2015q3'!A$1:C$400,3,),0)</f>
        <v>8961</v>
      </c>
      <c r="P70" t="str">
        <f t="shared" si="12"/>
        <v>8,961</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5353</v>
      </c>
      <c r="X70" t="str">
        <f t="shared" si="8"/>
        <v>0</v>
      </c>
      <c r="Y70">
        <f>IFERROR(VLOOKUP(B70, 'c2013q4'!A$1:E$399,4,),0) + IFERROR(VLOOKUP(B70, 'c2014q1'!A$1:E$399,4,),0) + IFERROR(VLOOKUP(B70, 'c2014q2'!A$1:E$399,4,),0) + IFERROR(VLOOKUP(B70, 'c2014q3'!A$1:E$399,4,),0) + IFERROR(VLOOKUP(B70, 'c2014q4'!A$1:E$399,4,),0)</f>
        <v>0</v>
      </c>
      <c r="Z70">
        <f>IFERROR(VLOOKUP(B70, 'c2013q4'!A$1:E$399,4,),0)</f>
        <v>0</v>
      </c>
      <c r="AA70">
        <f>IFERROR(VLOOKUP(B70, 'c2014q1'!A$1:E$399,4,),0) + IFERROR(VLOOKUP(B70, 'c2014q2'!A$1:E$399,4,),0) + IFERROR(VLOOKUP(B70, 'c2014q3'!A$1:E$399,4,),0) + IFERROR(VLOOKUP(B70, 'c2014q4'!A$1:E$399,4,),0)</f>
        <v>0</v>
      </c>
      <c r="AB70">
        <f t="shared" si="9"/>
        <v>0</v>
      </c>
      <c r="AC70">
        <f t="shared" si="7"/>
        <v>0</v>
      </c>
      <c r="AD70" s="62">
        <f t="shared" si="10"/>
        <v>1</v>
      </c>
      <c r="AE70" t="str">
        <f t="shared" si="11"/>
        <v>f</v>
      </c>
    </row>
    <row r="71" spans="1:31" x14ac:dyDescent="0.25">
      <c r="A71">
        <v>70</v>
      </c>
      <c r="B71"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I71" s="62" t="str">
        <f>VLOOKUP(IFERROR(VLOOKUP(B71, Weiss!A$1:L$399,12,FALSE),"NR"), RatingsLU!A$5:B$30, 2, FALSE)</f>
        <v>B+</v>
      </c>
      <c r="J71" s="62">
        <f>VLOOKUP(I71,RatingsLU!B$5:C$30,2,)</f>
        <v>4</v>
      </c>
      <c r="K71" s="62" t="str">
        <f>VLOOKUP(IFERROR(VLOOKUP(B71, Demotech!A$3:F$400, 6,FALSE), "NR"), RatingsLU!K$5:M$30, 2, FALSE)</f>
        <v>NR</v>
      </c>
      <c r="L71" s="62">
        <f>VLOOKUP(K71,RatingsLU!L$5:M$30,2,)</f>
        <v>7</v>
      </c>
      <c r="M71" s="62" t="str">
        <f>VLOOKUP(IFERROR(VLOOKUP(B71, AMBest!A$1:L$399,3,FALSE),"NR"), RatingsLU!F$5:G$100, 2, FALSE)</f>
        <v>A++</v>
      </c>
      <c r="N71" s="62">
        <f>VLOOKUP(M71, RatingsLU!G$5:H$100, 2, FALSE)</f>
        <v>1</v>
      </c>
      <c r="O71" s="62">
        <f>IFERROR(VLOOKUP(B71, '2015q3'!A$1:C$400,3,),0)</f>
        <v>8932</v>
      </c>
      <c r="P71" t="str">
        <f t="shared" si="12"/>
        <v>8,932</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t="str">
        <f t="shared" si="8"/>
        <v>9</v>
      </c>
      <c r="Y71">
        <f>IFERROR(VLOOKUP(B71, 'c2013q4'!A$1:E$399,4,),0) + IFERROR(VLOOKUP(B71, 'c2014q1'!A$1:E$399,4,),0) + IFERROR(VLOOKUP(B71, 'c2014q2'!A$1:E$399,4,),0) + IFERROR(VLOOKUP(B71, 'c2014q3'!A$1:E$399,4,),0) + IFERROR(VLOOKUP(B71, 'c2014q4'!A$1:E$399,4,),0)</f>
        <v>9</v>
      </c>
      <c r="Z71">
        <f>IFERROR(VLOOKUP(B71, 'c2013q4'!A$1:E$399,4,),0)</f>
        <v>5</v>
      </c>
      <c r="AA71">
        <f>IFERROR(VLOOKUP(B71, 'c2014q1'!A$1:E$399,4,),0) + IFERROR(VLOOKUP(B71, 'c2014q2'!A$1:E$399,4,),0) + IFERROR(VLOOKUP(B71, 'c2014q3'!A$1:E$399,4,),0) + IFERROR(VLOOKUP(B71, 'c2014q4'!A$1:E$399,4,),0)</f>
        <v>4</v>
      </c>
      <c r="AB71">
        <f t="shared" si="9"/>
        <v>10.1</v>
      </c>
      <c r="AC71">
        <f t="shared" si="7"/>
        <v>48</v>
      </c>
      <c r="AD71" s="62">
        <f t="shared" si="10"/>
        <v>2</v>
      </c>
      <c r="AE71" t="str">
        <f t="shared" si="11"/>
        <v>f</v>
      </c>
    </row>
    <row r="72" spans="1:31" x14ac:dyDescent="0.25">
      <c r="A72">
        <v>71</v>
      </c>
      <c r="B7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I72" s="62" t="str">
        <f>VLOOKUP(IFERROR(VLOOKUP(B72, Weiss!A$1:L$399,12,FALSE),"NR"), RatingsLU!A$5:B$30, 2, FALSE)</f>
        <v>C</v>
      </c>
      <c r="J72" s="62">
        <f>VLOOKUP(I72,RatingsLU!B$5:C$30,2,)</f>
        <v>8</v>
      </c>
      <c r="K72" s="62" t="str">
        <f>VLOOKUP(IFERROR(VLOOKUP(B72, Demotech!A$3:F$400, 6,FALSE), "NR"), RatingsLU!K$5:M$30, 2, FALSE)</f>
        <v>NR</v>
      </c>
      <c r="L72" s="62">
        <f>VLOOKUP(K72,RatingsLU!L$5:M$30,2,)</f>
        <v>7</v>
      </c>
      <c r="M72" s="62" t="str">
        <f>VLOOKUP(IFERROR(VLOOKUP(B72, AMBest!A$1:L$399,3,FALSE),"NR"), RatingsLU!F$5:G$100, 2, FALSE)</f>
        <v>A-</v>
      </c>
      <c r="N72" s="62">
        <f>VLOOKUP(M72, RatingsLU!G$5:H$100, 2, FALSE)</f>
        <v>7</v>
      </c>
      <c r="O72" s="62">
        <f>IFERROR(VLOOKUP(B72, '2015q3'!A$1:C$400,3,),0)</f>
        <v>8760</v>
      </c>
      <c r="P72" t="str">
        <f t="shared" si="12"/>
        <v>8,760</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t="str">
        <f t="shared" si="8"/>
        <v>18</v>
      </c>
      <c r="Y72">
        <f>IFERROR(VLOOKUP(B72, 'c2013q4'!A$1:E$399,4,),0) + IFERROR(VLOOKUP(B72, 'c2014q1'!A$1:E$399,4,),0) + IFERROR(VLOOKUP(B72, 'c2014q2'!A$1:E$399,4,),0) + IFERROR(VLOOKUP(B72, 'c2014q3'!A$1:E$399,4,),0) + IFERROR(VLOOKUP(B72, 'c2014q4'!A$1:E$399,4,),0)</f>
        <v>18</v>
      </c>
      <c r="Z72">
        <f>IFERROR(VLOOKUP(B72, 'c2013q4'!A$1:E$399,4,),0)</f>
        <v>12</v>
      </c>
      <c r="AA72">
        <f>IFERROR(VLOOKUP(B72, 'c2014q1'!A$1:E$399,4,),0) + IFERROR(VLOOKUP(B72, 'c2014q2'!A$1:E$399,4,),0) + IFERROR(VLOOKUP(B72, 'c2014q3'!A$1:E$399,4,),0) + IFERROR(VLOOKUP(B72, 'c2014q4'!A$1:E$399,4,),0)</f>
        <v>6</v>
      </c>
      <c r="AB72">
        <f t="shared" si="9"/>
        <v>20.5</v>
      </c>
      <c r="AC72">
        <f t="shared" si="7"/>
        <v>79</v>
      </c>
      <c r="AD72" s="62">
        <f t="shared" si="10"/>
        <v>3</v>
      </c>
      <c r="AE72" t="str">
        <f t="shared" si="11"/>
        <v>f</v>
      </c>
    </row>
    <row r="73" spans="1:31" x14ac:dyDescent="0.25">
      <c r="A73">
        <v>72</v>
      </c>
      <c r="B73"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I73" s="62" t="str">
        <f>VLOOKUP(IFERROR(VLOOKUP(B73, Weiss!A$1:L$399,12,FALSE),"NR"), RatingsLU!A$5:B$30, 2, FALSE)</f>
        <v>B-</v>
      </c>
      <c r="J73" s="62">
        <f>VLOOKUP(I73,RatingsLU!B$5:C$30,2,)</f>
        <v>6</v>
      </c>
      <c r="K73" s="62" t="str">
        <f>VLOOKUP(IFERROR(VLOOKUP(B73, Demotech!A$3:F$400, 6,FALSE), "NR"), RatingsLU!K$5:M$30, 2, FALSE)</f>
        <v>NR</v>
      </c>
      <c r="L73" s="62">
        <f>VLOOKUP(K73,RatingsLU!L$5:M$30,2,)</f>
        <v>7</v>
      </c>
      <c r="M73" s="62" t="str">
        <f>VLOOKUP(IFERROR(VLOOKUP(B73, AMBest!A$1:L$399,3,FALSE),"NR"), RatingsLU!F$5:G$100, 2, FALSE)</f>
        <v>A-</v>
      </c>
      <c r="N73" s="62">
        <f>VLOOKUP(M73, RatingsLU!G$5:H$100, 2, FALSE)</f>
        <v>7</v>
      </c>
      <c r="O73" s="62">
        <f>IFERROR(VLOOKUP(B73, '2015q3'!A$1:C$400,3,),0)</f>
        <v>7336</v>
      </c>
      <c r="P73" t="str">
        <f t="shared" si="12"/>
        <v>7,336</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t="str">
        <f t="shared" si="8"/>
        <v>0</v>
      </c>
      <c r="Y73">
        <f>IFERROR(VLOOKUP(B73, 'c2013q4'!A$1:E$399,4,),0) + IFERROR(VLOOKUP(B73, 'c2014q1'!A$1:E$399,4,),0) + IFERROR(VLOOKUP(B73, 'c2014q2'!A$1:E$399,4,),0) + IFERROR(VLOOKUP(B73, 'c2014q3'!A$1:E$399,4,),0) + IFERROR(VLOOKUP(B73, 'c2014q4'!A$1:E$399,4,),0)</f>
        <v>0</v>
      </c>
      <c r="Z73">
        <f>IFERROR(VLOOKUP(B73, 'c2013q4'!A$1:E$399,4,),0)</f>
        <v>0</v>
      </c>
      <c r="AA73">
        <f>IFERROR(VLOOKUP(B73, 'c2014q1'!A$1:E$399,4,),0) + IFERROR(VLOOKUP(B73, 'c2014q2'!A$1:E$399,4,),0) + IFERROR(VLOOKUP(B73, 'c2014q3'!A$1:E$399,4,),0) + IFERROR(VLOOKUP(B73, 'c2014q4'!A$1:E$399,4,),0)</f>
        <v>0</v>
      </c>
      <c r="AB73">
        <f t="shared" si="9"/>
        <v>0</v>
      </c>
      <c r="AC73">
        <f t="shared" si="7"/>
        <v>0</v>
      </c>
      <c r="AD73" s="62">
        <f t="shared" si="10"/>
        <v>1</v>
      </c>
      <c r="AE73" t="str">
        <f t="shared" si="11"/>
        <v>f</v>
      </c>
    </row>
    <row r="74" spans="1:31" x14ac:dyDescent="0.25">
      <c r="A74">
        <v>73</v>
      </c>
      <c r="B74"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I74" s="62" t="str">
        <f>VLOOKUP(IFERROR(VLOOKUP(B74, Weiss!A$1:L$399,12,FALSE),"NR"), RatingsLU!A$5:B$30, 2, FALSE)</f>
        <v>B-</v>
      </c>
      <c r="J74" s="62">
        <f>VLOOKUP(I74,RatingsLU!B$5:C$30,2,)</f>
        <v>6</v>
      </c>
      <c r="K74" s="62" t="str">
        <f>VLOOKUP(IFERROR(VLOOKUP(B74, Demotech!A$3:F$400, 6,FALSE), "NR"), RatingsLU!K$5:M$30, 2, FALSE)</f>
        <v>NR</v>
      </c>
      <c r="L74" s="62">
        <f>VLOOKUP(K74,RatingsLU!L$5:M$30,2,)</f>
        <v>7</v>
      </c>
      <c r="M74" s="62" t="str">
        <f>VLOOKUP(IFERROR(VLOOKUP(B74, AMBest!A$1:L$399,3,FALSE),"NR"), RatingsLU!F$5:G$100, 2, FALSE)</f>
        <v>A</v>
      </c>
      <c r="N74" s="62">
        <f>VLOOKUP(M74, RatingsLU!G$5:H$100, 2, FALSE)</f>
        <v>5</v>
      </c>
      <c r="O74" s="62">
        <f>IFERROR(VLOOKUP(B74, '2015q3'!A$1:C$400,3,),0)</f>
        <v>7167</v>
      </c>
      <c r="P74" t="str">
        <f t="shared" si="12"/>
        <v>7,167</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t="str">
        <f t="shared" si="8"/>
        <v>10</v>
      </c>
      <c r="Y74">
        <f>IFERROR(VLOOKUP(B74, 'c2013q4'!A$1:E$399,4,),0) + IFERROR(VLOOKUP(B74, 'c2014q1'!A$1:E$399,4,),0) + IFERROR(VLOOKUP(B74, 'c2014q2'!A$1:E$399,4,),0) + IFERROR(VLOOKUP(B74, 'c2014q3'!A$1:E$399,4,),0) + IFERROR(VLOOKUP(B74, 'c2014q4'!A$1:E$399,4,),0)</f>
        <v>10</v>
      </c>
      <c r="Z74">
        <f>IFERROR(VLOOKUP(B74, 'c2013q4'!A$1:E$399,4,),0)</f>
        <v>5</v>
      </c>
      <c r="AA74">
        <f>IFERROR(VLOOKUP(B74, 'c2014q1'!A$1:E$399,4,),0) + IFERROR(VLOOKUP(B74, 'c2014q2'!A$1:E$399,4,),0) + IFERROR(VLOOKUP(B74, 'c2014q3'!A$1:E$399,4,),0) + IFERROR(VLOOKUP(B74, 'c2014q4'!A$1:E$399,4,),0)</f>
        <v>5</v>
      </c>
      <c r="AB74">
        <f t="shared" si="9"/>
        <v>14</v>
      </c>
      <c r="AC74">
        <f t="shared" si="7"/>
        <v>61</v>
      </c>
      <c r="AD74" s="62">
        <f t="shared" si="10"/>
        <v>2</v>
      </c>
      <c r="AE74" t="str">
        <f t="shared" si="11"/>
        <v>f</v>
      </c>
    </row>
    <row r="75" spans="1:31" x14ac:dyDescent="0.25">
      <c r="A75">
        <v>74</v>
      </c>
      <c r="B75" t="s">
        <v>367</v>
      </c>
      <c r="C75" t="str">
        <f>IFERROR(VLOOKUP(B75,addresses!A$2:I$1997, 3, FALSE), "")</f>
        <v>225 W. Washington Street, Suite 1800</v>
      </c>
      <c r="D75" t="str">
        <f>IFERROR(VLOOKUP(B75,addresses!A$2:I$1997, 5, FALSE), "")</f>
        <v>Chicago</v>
      </c>
      <c r="E75" t="str">
        <f>IFERROR(VLOOKUP(B75,addresses!A$2:I$1997, 7, FALSE),"")</f>
        <v>IL</v>
      </c>
      <c r="F75" t="str">
        <f>IFERROR(VLOOKUP(B75,addresses!A$2:I$1997, 8, FALSE),"")</f>
        <v>60606-3484</v>
      </c>
      <c r="G75" t="str">
        <f>IFERROR(VLOOKUP(B75,addresses!A$2:I$1997, 9, FALSE),"")</f>
        <v>312-224-3371</v>
      </c>
      <c r="I75" s="62" t="str">
        <f>VLOOKUP(IFERROR(VLOOKUP(B75, Weiss!A$1:L$399,12,FALSE),"NR"), RatingsLU!A$5:B$30, 2, FALSE)</f>
        <v>C</v>
      </c>
      <c r="J75" s="62">
        <f>VLOOKUP(I75,RatingsLU!B$5:C$30,2,)</f>
        <v>8</v>
      </c>
      <c r="K75" s="62" t="str">
        <f>VLOOKUP(IFERROR(VLOOKUP(B75, Demotech!A$3:F$400, 6,FALSE), "NR"), RatingsLU!K$5:M$30, 2, FALSE)</f>
        <v>NR</v>
      </c>
      <c r="L75" s="62">
        <f>VLOOKUP(K75,RatingsLU!L$5:M$30,2,)</f>
        <v>7</v>
      </c>
      <c r="M75" s="62" t="str">
        <f>VLOOKUP(IFERROR(VLOOKUP(B75, AMBest!A$1:L$399,3,FALSE),"NR"), RatingsLU!F$5:G$100, 2, FALSE)</f>
        <v>A+</v>
      </c>
      <c r="N75" s="62">
        <f>VLOOKUP(M75, RatingsLU!G$5:H$100, 2, FALSE)</f>
        <v>3</v>
      </c>
      <c r="O75" s="62">
        <f>IFERROR(VLOOKUP(B75, '2015q3'!A$1:C$400,3,),0)</f>
        <v>6181</v>
      </c>
      <c r="P75" t="str">
        <f t="shared" si="12"/>
        <v>6,181</v>
      </c>
      <c r="Q75">
        <f>IFERROR(VLOOKUP(B75, '2013q4'!A$1:C$399,3,),0)</f>
        <v>7600</v>
      </c>
      <c r="R75">
        <f>IFERROR(VLOOKUP(B75, '2014q1'!A$1:C$399,3,),0)</f>
        <v>7511</v>
      </c>
      <c r="S75">
        <f>IFERROR(VLOOKUP(B75, '2014q2'!A$1:C$399,3,),0)</f>
        <v>7327</v>
      </c>
      <c r="T75">
        <f>IFERROR(VLOOKUP(B75, '2014q3'!A$1:C$399,3,),0)</f>
        <v>7238</v>
      </c>
      <c r="U75">
        <f>IFERROR(VLOOKUP(B75, '2014q1'!A$1:C$399,3,),0)</f>
        <v>7511</v>
      </c>
      <c r="V75">
        <f>IFERROR(VLOOKUP(B75, '2014q2'!A$1:C$399,3,),0)</f>
        <v>7327</v>
      </c>
      <c r="W75">
        <f>IFERROR(VLOOKUP(B75, '2015q2'!A$1:C$399,3,),0)</f>
        <v>6457</v>
      </c>
      <c r="X75" t="str">
        <f t="shared" si="8"/>
        <v>4</v>
      </c>
      <c r="Y75">
        <f>IFERROR(VLOOKUP(B75, 'c2013q4'!A$1:E$399,4,),0) + IFERROR(VLOOKUP(B75, 'c2014q1'!A$1:E$399,4,),0) + IFERROR(VLOOKUP(B75, 'c2014q2'!A$1:E$399,4,),0) + IFERROR(VLOOKUP(B75, 'c2014q3'!A$1:E$399,4,),0) + IFERROR(VLOOKUP(B75, 'c2014q4'!A$1:E$399,4,),0)</f>
        <v>4</v>
      </c>
      <c r="Z75">
        <f>IFERROR(VLOOKUP(B75, 'c2013q4'!A$1:E$399,4,),0)</f>
        <v>4</v>
      </c>
      <c r="AA75">
        <f>IFERROR(VLOOKUP(B75, 'c2014q1'!A$1:E$399,4,),0) + IFERROR(VLOOKUP(B75, 'c2014q2'!A$1:E$399,4,),0) + IFERROR(VLOOKUP(B75, 'c2014q3'!A$1:E$399,4,),0) + IFERROR(VLOOKUP(B75, 'c2014q4'!A$1:E$399,4,),0)</f>
        <v>0</v>
      </c>
      <c r="AB75">
        <f t="shared" si="9"/>
        <v>6.5</v>
      </c>
      <c r="AC75">
        <f t="shared" si="7"/>
        <v>34</v>
      </c>
      <c r="AD75" s="62">
        <f t="shared" si="10"/>
        <v>2</v>
      </c>
      <c r="AE75" t="str">
        <f t="shared" si="11"/>
        <v>f</v>
      </c>
    </row>
    <row r="76" spans="1:31" x14ac:dyDescent="0.25">
      <c r="A76">
        <v>75</v>
      </c>
      <c r="B76"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I76" s="62" t="str">
        <f>VLOOKUP(IFERROR(VLOOKUP(B76, Weiss!A$1:L$399,12,FALSE),"NR"), RatingsLU!A$5:B$30, 2, FALSE)</f>
        <v>C</v>
      </c>
      <c r="J76" s="62">
        <f>VLOOKUP(I76,RatingsLU!B$5:C$30,2,)</f>
        <v>8</v>
      </c>
      <c r="K76" s="62" t="str">
        <f>VLOOKUP(IFERROR(VLOOKUP(B76, Demotech!A$3:F$400, 6,FALSE), "NR"), RatingsLU!K$5:M$30, 2, FALSE)</f>
        <v>NR</v>
      </c>
      <c r="L76" s="62">
        <f>VLOOKUP(K76,RatingsLU!L$5:M$30,2,)</f>
        <v>7</v>
      </c>
      <c r="M76" s="62" t="str">
        <f>VLOOKUP(IFERROR(VLOOKUP(B76, AMBest!A$1:L$399,3,FALSE),"NR"), RatingsLU!F$5:G$100, 2, FALSE)</f>
        <v>A+</v>
      </c>
      <c r="N76" s="62">
        <f>VLOOKUP(M76, RatingsLU!G$5:H$100, 2, FALSE)</f>
        <v>3</v>
      </c>
      <c r="O76" s="62">
        <f>IFERROR(VLOOKUP(B76, '2015q3'!A$1:C$400,3,),0)</f>
        <v>5955</v>
      </c>
      <c r="P76" t="str">
        <f t="shared" si="12"/>
        <v>5,955</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t="str">
        <f t="shared" si="8"/>
        <v>12</v>
      </c>
      <c r="Y76">
        <f>IFERROR(VLOOKUP(B76, 'c2013q4'!A$1:E$399,4,),0) + IFERROR(VLOOKUP(B76, 'c2014q1'!A$1:E$399,4,),0) + IFERROR(VLOOKUP(B76, 'c2014q2'!A$1:E$399,4,),0) + IFERROR(VLOOKUP(B76, 'c2014q3'!A$1:E$399,4,),0) + IFERROR(VLOOKUP(B76, 'c2014q4'!A$1:E$399,4,),0)</f>
        <v>12</v>
      </c>
      <c r="Z76">
        <f>IFERROR(VLOOKUP(B76, 'c2013q4'!A$1:E$399,4,),0)</f>
        <v>10</v>
      </c>
      <c r="AA76">
        <f>IFERROR(VLOOKUP(B76, 'c2014q1'!A$1:E$399,4,),0) + IFERROR(VLOOKUP(B76, 'c2014q2'!A$1:E$399,4,),0) + IFERROR(VLOOKUP(B76, 'c2014q3'!A$1:E$399,4,),0) + IFERROR(VLOOKUP(B76, 'c2014q4'!A$1:E$399,4,),0)</f>
        <v>2</v>
      </c>
      <c r="AB76">
        <f t="shared" si="9"/>
        <v>20.2</v>
      </c>
      <c r="AC76">
        <f t="shared" si="7"/>
        <v>77</v>
      </c>
      <c r="AD76" s="62">
        <f t="shared" si="10"/>
        <v>3</v>
      </c>
      <c r="AE76" t="str">
        <f t="shared" si="11"/>
        <v>f</v>
      </c>
    </row>
    <row r="77" spans="1:31" x14ac:dyDescent="0.25">
      <c r="A77">
        <v>76</v>
      </c>
      <c r="B77"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I77" s="62" t="str">
        <f>VLOOKUP(IFERROR(VLOOKUP(B77, Weiss!A$1:L$399,12,FALSE),"NR"), RatingsLU!A$5:B$30, 2, FALSE)</f>
        <v>D+</v>
      </c>
      <c r="J77" s="62">
        <f>VLOOKUP(I77,RatingsLU!B$5:C$30,2,)</f>
        <v>10</v>
      </c>
      <c r="K77" s="62" t="str">
        <f>VLOOKUP(IFERROR(VLOOKUP(B77, Demotech!A$3:F$400, 6,FALSE), "NR"), RatingsLU!K$5:M$30, 2, FALSE)</f>
        <v>NR</v>
      </c>
      <c r="L77" s="62">
        <f>VLOOKUP(K77,RatingsLU!L$5:M$30,2,)</f>
        <v>7</v>
      </c>
      <c r="M77" s="62" t="str">
        <f>VLOOKUP(IFERROR(VLOOKUP(B77, AMBest!A$1:L$399,3,FALSE),"NR"), RatingsLU!F$5:G$100, 2, FALSE)</f>
        <v>NR</v>
      </c>
      <c r="N77" s="62">
        <f>VLOOKUP(M77, RatingsLU!G$5:H$100, 2, FALSE)</f>
        <v>33</v>
      </c>
      <c r="O77" s="62">
        <f>IFERROR(VLOOKUP(B77, '2015q3'!A$1:C$400,3,),0)</f>
        <v>5341</v>
      </c>
      <c r="P77" t="str">
        <f t="shared" si="12"/>
        <v>5,341</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t="str">
        <f t="shared" si="8"/>
        <v>0</v>
      </c>
      <c r="Y77">
        <f>IFERROR(VLOOKUP(B77, 'c2013q4'!A$1:E$399,4,),0) + IFERROR(VLOOKUP(B77, 'c2014q1'!A$1:E$399,4,),0) + IFERROR(VLOOKUP(B77, 'c2014q2'!A$1:E$399,4,),0) + IFERROR(VLOOKUP(B77, 'c2014q3'!A$1:E$399,4,),0) + IFERROR(VLOOKUP(B77, 'c2014q4'!A$1:E$399,4,),0)</f>
        <v>0</v>
      </c>
      <c r="Z77">
        <f>IFERROR(VLOOKUP(B77, 'c2013q4'!A$1:E$399,4,),0)</f>
        <v>0</v>
      </c>
      <c r="AA77">
        <f>IFERROR(VLOOKUP(B77, 'c2014q1'!A$1:E$399,4,),0) + IFERROR(VLOOKUP(B77, 'c2014q2'!A$1:E$399,4,),0) + IFERROR(VLOOKUP(B77, 'c2014q3'!A$1:E$399,4,),0) + IFERROR(VLOOKUP(B77, 'c2014q4'!A$1:E$399,4,),0)</f>
        <v>0</v>
      </c>
      <c r="AB77">
        <f t="shared" si="9"/>
        <v>0</v>
      </c>
      <c r="AC77">
        <f t="shared" si="7"/>
        <v>0</v>
      </c>
      <c r="AD77" s="62">
        <f t="shared" si="10"/>
        <v>1</v>
      </c>
      <c r="AE77" t="str">
        <f t="shared" si="11"/>
        <v>f</v>
      </c>
    </row>
    <row r="78" spans="1:31" x14ac:dyDescent="0.25">
      <c r="A78">
        <v>77</v>
      </c>
      <c r="B78" t="s">
        <v>284</v>
      </c>
      <c r="C78" t="str">
        <f>IFERROR(VLOOKUP(B78,addresses!A$2:I$1997, 3, FALSE), "")</f>
        <v>P.O. Box 51329</v>
      </c>
      <c r="D78" t="str">
        <f>IFERROR(VLOOKUP(B78,addresses!A$2:I$1997, 5, FALSE), "")</f>
        <v>Sarasota</v>
      </c>
      <c r="E78" t="str">
        <f>IFERROR(VLOOKUP(B78,addresses!A$2:I$1997, 7, FALSE),"")</f>
        <v>FL</v>
      </c>
      <c r="F78" t="str">
        <f>IFERROR(VLOOKUP(B78,addresses!A$2:I$1997, 8, FALSE),"")</f>
        <v>34232-0311</v>
      </c>
      <c r="G78" t="str">
        <f>IFERROR(VLOOKUP(B78,addresses!A$2:I$1997, 9, FALSE),"")</f>
        <v>866-568-8922-</v>
      </c>
      <c r="I78" s="62" t="str">
        <f>VLOOKUP(IFERROR(VLOOKUP(B78, Weiss!A$1:L$399,12,FALSE),"NR"), RatingsLU!A$5:B$30, 2, FALSE)</f>
        <v>NR</v>
      </c>
      <c r="J78" s="62">
        <f>VLOOKUP(I78,RatingsLU!B$5:C$30,2,)</f>
        <v>16</v>
      </c>
      <c r="K78" s="62" t="str">
        <f>VLOOKUP(IFERROR(VLOOKUP(B78, Demotech!A$3:F$400, 6,FALSE), "NR"), RatingsLU!K$5:M$30, 2, FALSE)</f>
        <v>A</v>
      </c>
      <c r="L78" s="62">
        <f>VLOOKUP(K78,RatingsLU!L$5:M$30,2,)</f>
        <v>3</v>
      </c>
      <c r="M78" s="62" t="str">
        <f>VLOOKUP(IFERROR(VLOOKUP(B78, AMBest!A$1:L$399,3,FALSE),"NR"), RatingsLU!F$5:G$100, 2, FALSE)</f>
        <v>NR</v>
      </c>
      <c r="N78" s="62">
        <f>VLOOKUP(M78, RatingsLU!G$5:H$100, 2, FALSE)</f>
        <v>33</v>
      </c>
      <c r="O78" s="62">
        <f>IFERROR(VLOOKUP(B78, '2015q3'!A$1:C$400,3,),0)</f>
        <v>4742</v>
      </c>
      <c r="P78" t="str">
        <f t="shared" si="12"/>
        <v>4,742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2324</v>
      </c>
      <c r="X78" t="str">
        <f t="shared" si="8"/>
        <v>0</v>
      </c>
      <c r="Y78">
        <f>IFERROR(VLOOKUP(B78, 'c2013q4'!A$1:E$399,4,),0) + IFERROR(VLOOKUP(B78, 'c2014q1'!A$1:E$399,4,),0) + IFERROR(VLOOKUP(B78, 'c2014q2'!A$1:E$399,4,),0) + IFERROR(VLOOKUP(B78, 'c2014q3'!A$1:E$399,4,),0) + IFERROR(VLOOKUP(B78, 'c2014q4'!A$1:E$399,4,),0)</f>
        <v>0</v>
      </c>
      <c r="Z78">
        <f>IFERROR(VLOOKUP(B78, 'c2013q4'!A$1:E$399,4,),0)</f>
        <v>0</v>
      </c>
      <c r="AA78">
        <f>IFERROR(VLOOKUP(B78, 'c2014q1'!A$1:E$399,4,),0) + IFERROR(VLOOKUP(B78, 'c2014q2'!A$1:E$399,4,),0) + IFERROR(VLOOKUP(B78, 'c2014q3'!A$1:E$399,4,),0) + IFERROR(VLOOKUP(B78, 'c2014q4'!A$1:E$399,4,),0)</f>
        <v>0</v>
      </c>
      <c r="AB78">
        <f t="shared" si="9"/>
        <v>0</v>
      </c>
      <c r="AC78">
        <f t="shared" si="7"/>
        <v>0</v>
      </c>
      <c r="AD78" s="62">
        <f t="shared" si="10"/>
        <v>1</v>
      </c>
      <c r="AE78" t="str">
        <f t="shared" si="11"/>
        <v>f</v>
      </c>
    </row>
    <row r="79" spans="1:31" x14ac:dyDescent="0.25">
      <c r="A79">
        <v>78</v>
      </c>
      <c r="B79"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I79" s="62" t="str">
        <f>VLOOKUP(IFERROR(VLOOKUP(B79, Weiss!A$1:L$399,12,FALSE),"NR"), RatingsLU!A$5:B$30, 2, FALSE)</f>
        <v>C-</v>
      </c>
      <c r="J79" s="62">
        <f>VLOOKUP(I79,RatingsLU!B$5:C$30,2,)</f>
        <v>9</v>
      </c>
      <c r="K79" s="62" t="str">
        <f>VLOOKUP(IFERROR(VLOOKUP(B79, Demotech!A$3:F$400, 6,FALSE), "NR"), RatingsLU!K$5:M$30, 2, FALSE)</f>
        <v>A'</v>
      </c>
      <c r="L79" s="62">
        <f>VLOOKUP(K79,RatingsLU!L$5:M$30,2,)</f>
        <v>2</v>
      </c>
      <c r="M79" s="62" t="str">
        <f>VLOOKUP(IFERROR(VLOOKUP(B79, AMBest!A$1:L$399,3,FALSE),"NR"), RatingsLU!F$5:G$100, 2, FALSE)</f>
        <v>NR</v>
      </c>
      <c r="N79" s="62">
        <f>VLOOKUP(M79, RatingsLU!G$5:H$100, 2, FALSE)</f>
        <v>33</v>
      </c>
      <c r="O79" s="62">
        <f>IFERROR(VLOOKUP(B79, '2015q3'!A$1:C$400,3,),0)</f>
        <v>4653</v>
      </c>
      <c r="P79" t="str">
        <f t="shared" si="12"/>
        <v>4,653</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t="str">
        <f t="shared" si="8"/>
        <v>0</v>
      </c>
      <c r="Y79">
        <f>IFERROR(VLOOKUP(B79, 'c2013q4'!A$1:E$399,4,),0) + IFERROR(VLOOKUP(B79, 'c2014q1'!A$1:E$399,4,),0) + IFERROR(VLOOKUP(B79, 'c2014q2'!A$1:E$399,4,),0) + IFERROR(VLOOKUP(B79, 'c2014q3'!A$1:E$399,4,),0) + IFERROR(VLOOKUP(B79, 'c2014q4'!A$1:E$399,4,),0)</f>
        <v>0</v>
      </c>
      <c r="Z79">
        <f>IFERROR(VLOOKUP(B79, 'c2013q4'!A$1:E$399,4,),0)</f>
        <v>0</v>
      </c>
      <c r="AA79">
        <f>IFERROR(VLOOKUP(B79, 'c2014q1'!A$1:E$399,4,),0) + IFERROR(VLOOKUP(B79, 'c2014q2'!A$1:E$399,4,),0) + IFERROR(VLOOKUP(B79, 'c2014q3'!A$1:E$399,4,),0) + IFERROR(VLOOKUP(B79, 'c2014q4'!A$1:E$399,4,),0)</f>
        <v>0</v>
      </c>
      <c r="AB79">
        <f t="shared" si="9"/>
        <v>0</v>
      </c>
      <c r="AC79">
        <f t="shared" si="7"/>
        <v>0</v>
      </c>
      <c r="AD79" s="62">
        <f t="shared" si="10"/>
        <v>1</v>
      </c>
      <c r="AE79" t="str">
        <f t="shared" si="11"/>
        <v>f</v>
      </c>
    </row>
    <row r="80" spans="1:31" x14ac:dyDescent="0.25">
      <c r="A80">
        <v>79</v>
      </c>
      <c r="B80" t="s">
        <v>278</v>
      </c>
      <c r="C80" t="str">
        <f>IFERROR(VLOOKUP(B80,addresses!A$2:I$1997, 3, FALSE), "")</f>
        <v>260 Wekiva Springs Road; Suite 2060</v>
      </c>
      <c r="D80" t="str">
        <f>IFERROR(VLOOKUP(B80,addresses!A$2:I$1997, 5, FALSE), "")</f>
        <v>Longwood</v>
      </c>
      <c r="E80" t="str">
        <f>IFERROR(VLOOKUP(B80,addresses!A$2:I$1997, 7, FALSE),"")</f>
        <v>FL</v>
      </c>
      <c r="F80">
        <f>IFERROR(VLOOKUP(B80,addresses!A$2:I$1997, 8, FALSE),"")</f>
        <v>32779</v>
      </c>
      <c r="G80" t="str">
        <f>IFERROR(VLOOKUP(B80,addresses!A$2:I$1997, 9, FALSE),"")</f>
        <v>770-884-1144-101</v>
      </c>
      <c r="I80" s="62" t="str">
        <f>VLOOKUP(IFERROR(VLOOKUP(B80, Weiss!A$1:L$399,12,FALSE),"NR"), RatingsLU!A$5:B$30, 2, FALSE)</f>
        <v>C-</v>
      </c>
      <c r="J80" s="62">
        <f>VLOOKUP(I80,RatingsLU!B$5:C$30,2,)</f>
        <v>9</v>
      </c>
      <c r="K80" s="62" t="str">
        <f>VLOOKUP(IFERROR(VLOOKUP(B80, Demotech!A$3:F$400, 6,FALSE), "NR"), RatingsLU!K$5:M$30, 2, FALSE)</f>
        <v>A</v>
      </c>
      <c r="L80" s="62">
        <f>VLOOKUP(K80,RatingsLU!L$5:M$30,2,)</f>
        <v>3</v>
      </c>
      <c r="M80" s="62" t="str">
        <f>VLOOKUP(IFERROR(VLOOKUP(B80, AMBest!A$1:L$399,3,FALSE),"NR"), RatingsLU!F$5:G$100, 2, FALSE)</f>
        <v>NR</v>
      </c>
      <c r="N80" s="62">
        <f>VLOOKUP(M80, RatingsLU!G$5:H$100, 2, FALSE)</f>
        <v>33</v>
      </c>
      <c r="O80" s="62">
        <f>IFERROR(VLOOKUP(B80, '2015q3'!A$1:C$400,3,),0)</f>
        <v>4472</v>
      </c>
      <c r="P80" t="str">
        <f t="shared" si="12"/>
        <v>4,472</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4513</v>
      </c>
      <c r="X80" t="str">
        <f t="shared" si="8"/>
        <v>0</v>
      </c>
      <c r="Y80">
        <f>IFERROR(VLOOKUP(B80, 'c2013q4'!A$1:E$399,4,),0) + IFERROR(VLOOKUP(B80, 'c2014q1'!A$1:E$399,4,),0) + IFERROR(VLOOKUP(B80, 'c2014q2'!A$1:E$399,4,),0) + IFERROR(VLOOKUP(B80, 'c2014q3'!A$1:E$399,4,),0) + IFERROR(VLOOKUP(B80, 'c2014q4'!A$1:E$399,4,),0)</f>
        <v>0</v>
      </c>
      <c r="Z80">
        <f>IFERROR(VLOOKUP(B80, 'c2013q4'!A$1:E$399,4,),0)</f>
        <v>0</v>
      </c>
      <c r="AA80">
        <f>IFERROR(VLOOKUP(B80, 'c2014q1'!A$1:E$399,4,),0) + IFERROR(VLOOKUP(B80, 'c2014q2'!A$1:E$399,4,),0) + IFERROR(VLOOKUP(B80, 'c2014q3'!A$1:E$399,4,),0) + IFERROR(VLOOKUP(B80, 'c2014q4'!A$1:E$399,4,),0)</f>
        <v>0</v>
      </c>
      <c r="AB80">
        <f t="shared" si="9"/>
        <v>0</v>
      </c>
      <c r="AC80">
        <f t="shared" si="7"/>
        <v>0</v>
      </c>
      <c r="AD80" s="62">
        <f t="shared" si="10"/>
        <v>1</v>
      </c>
      <c r="AE80" t="str">
        <f t="shared" si="11"/>
        <v>f</v>
      </c>
    </row>
    <row r="81" spans="1:31" x14ac:dyDescent="0.25">
      <c r="A81">
        <v>80</v>
      </c>
      <c r="B81" t="s">
        <v>279</v>
      </c>
      <c r="C81" t="str">
        <f>IFERROR(VLOOKUP(B81,addresses!A$2:I$1997, 3, FALSE), "")</f>
        <v>175 Water Street, 18Th Floor</v>
      </c>
      <c r="D81" t="str">
        <f>IFERROR(VLOOKUP(B81,addresses!A$2:I$1997, 5, FALSE), "")</f>
        <v>New York</v>
      </c>
      <c r="E81" t="str">
        <f>IFERROR(VLOOKUP(B81,addresses!A$2:I$1997, 7, FALSE),"")</f>
        <v>NY</v>
      </c>
      <c r="F81">
        <f>IFERROR(VLOOKUP(B81,addresses!A$2:I$1997, 8, FALSE),"")</f>
        <v>10038</v>
      </c>
      <c r="G81" t="str">
        <f>IFERROR(VLOOKUP(B81,addresses!A$2:I$1997, 9, FALSE),"")</f>
        <v>212-458-3732</v>
      </c>
      <c r="I81" s="62" t="str">
        <f>VLOOKUP(IFERROR(VLOOKUP(B81, Weiss!A$1:L$399,12,FALSE),"NR"), RatingsLU!A$5:B$30, 2, FALSE)</f>
        <v>D+</v>
      </c>
      <c r="J81" s="62">
        <f>VLOOKUP(I81,RatingsLU!B$5:C$30,2,)</f>
        <v>10</v>
      </c>
      <c r="K81" s="62" t="str">
        <f>VLOOKUP(IFERROR(VLOOKUP(B81, Demotech!A$3:F$400, 6,FALSE), "NR"), RatingsLU!K$5:M$30, 2, FALSE)</f>
        <v>NR</v>
      </c>
      <c r="L81" s="62">
        <f>VLOOKUP(K81,RatingsLU!L$5:M$30,2,)</f>
        <v>7</v>
      </c>
      <c r="M81" s="62" t="str">
        <f>VLOOKUP(IFERROR(VLOOKUP(B81, AMBest!A$1:L$399,3,FALSE),"NR"), RatingsLU!F$5:G$100, 2, FALSE)</f>
        <v>A</v>
      </c>
      <c r="N81" s="62">
        <f>VLOOKUP(M81, RatingsLU!G$5:H$100, 2, FALSE)</f>
        <v>5</v>
      </c>
      <c r="O81" s="62">
        <f>IFERROR(VLOOKUP(B81, '2015q3'!A$1:C$400,3,),0)</f>
        <v>3935</v>
      </c>
      <c r="P81" t="str">
        <f t="shared" si="12"/>
        <v>3,935</v>
      </c>
      <c r="Q81">
        <f>IFERROR(VLOOKUP(B81, '2013q4'!A$1:C$399,3,),0)</f>
        <v>4893</v>
      </c>
      <c r="R81">
        <f>IFERROR(VLOOKUP(B81, '2014q1'!A$1:C$399,3,),0)</f>
        <v>4674</v>
      </c>
      <c r="S81">
        <f>IFERROR(VLOOKUP(B81, '2014q2'!A$1:C$399,3,),0)</f>
        <v>4467</v>
      </c>
      <c r="T81">
        <f>IFERROR(VLOOKUP(B81, '2014q3'!A$1:C$399,3,),0)</f>
        <v>4477</v>
      </c>
      <c r="U81">
        <f>IFERROR(VLOOKUP(B81, '2014q1'!A$1:C$399,3,),0)</f>
        <v>4674</v>
      </c>
      <c r="V81">
        <f>IFERROR(VLOOKUP(B81, '2014q2'!A$1:C$399,3,),0)</f>
        <v>4467</v>
      </c>
      <c r="W81">
        <f>IFERROR(VLOOKUP(B81, '2015q2'!A$1:C$399,3,),0)</f>
        <v>3930</v>
      </c>
      <c r="X81" t="str">
        <f t="shared" si="8"/>
        <v>6</v>
      </c>
      <c r="Y81">
        <f>IFERROR(VLOOKUP(B81, 'c2013q4'!A$1:E$399,4,),0) + IFERROR(VLOOKUP(B81, 'c2014q1'!A$1:E$399,4,),0) + IFERROR(VLOOKUP(B81, 'c2014q2'!A$1:E$399,4,),0) + IFERROR(VLOOKUP(B81, 'c2014q3'!A$1:E$399,4,),0) + IFERROR(VLOOKUP(B81, 'c2014q4'!A$1:E$399,4,),0)</f>
        <v>6</v>
      </c>
      <c r="Z81">
        <f>IFERROR(VLOOKUP(B81, 'c2013q4'!A$1:E$399,4,),0)</f>
        <v>2</v>
      </c>
      <c r="AA81">
        <f>IFERROR(VLOOKUP(B81, 'c2014q1'!A$1:E$399,4,),0) + IFERROR(VLOOKUP(B81, 'c2014q2'!A$1:E$399,4,),0) + IFERROR(VLOOKUP(B81, 'c2014q3'!A$1:E$399,4,),0) + IFERROR(VLOOKUP(B81, 'c2014q4'!A$1:E$399,4,),0)</f>
        <v>4</v>
      </c>
      <c r="AB81">
        <f t="shared" si="9"/>
        <v>15.2</v>
      </c>
      <c r="AC81">
        <f t="shared" si="7"/>
        <v>68</v>
      </c>
      <c r="AD81" s="62">
        <f t="shared" si="10"/>
        <v>3</v>
      </c>
      <c r="AE81" t="str">
        <f t="shared" si="11"/>
        <v>f</v>
      </c>
    </row>
    <row r="82" spans="1:31" x14ac:dyDescent="0.25">
      <c r="A82">
        <v>81</v>
      </c>
      <c r="B82" t="s">
        <v>280</v>
      </c>
      <c r="C82" t="str">
        <f>IFERROR(VLOOKUP(B82,addresses!A$2:I$1997, 3, FALSE), "")</f>
        <v>550 Eisenhower Road</v>
      </c>
      <c r="D82" t="str">
        <f>IFERROR(VLOOKUP(B82,addresses!A$2:I$1997, 5, FALSE), "")</f>
        <v>Leavenworth</v>
      </c>
      <c r="E82" t="str">
        <f>IFERROR(VLOOKUP(B82,addresses!A$2:I$1997, 7, FALSE),"")</f>
        <v>KS</v>
      </c>
      <c r="F82">
        <f>IFERROR(VLOOKUP(B82,addresses!A$2:I$1997, 8, FALSE),"")</f>
        <v>66048</v>
      </c>
      <c r="G82" t="str">
        <f>IFERROR(VLOOKUP(B82,addresses!A$2:I$1997, 9, FALSE),"")</f>
        <v>800-255-6792</v>
      </c>
      <c r="I82" s="62" t="str">
        <f>VLOOKUP(IFERROR(VLOOKUP(B82, Weiss!A$1:L$399,12,FALSE),"NR"), RatingsLU!A$5:B$30, 2, FALSE)</f>
        <v>C</v>
      </c>
      <c r="J82" s="62">
        <f>VLOOKUP(I82,RatingsLU!B$5:C$30,2,)</f>
        <v>8</v>
      </c>
      <c r="K82" s="62" t="str">
        <f>VLOOKUP(IFERROR(VLOOKUP(B82, Demotech!A$3:F$400, 6,FALSE), "NR"), RatingsLU!K$5:M$30, 2, FALSE)</f>
        <v>NR</v>
      </c>
      <c r="L82" s="62">
        <f>VLOOKUP(K82,RatingsLU!L$5:M$30,2,)</f>
        <v>7</v>
      </c>
      <c r="M82" s="62" t="str">
        <f>VLOOKUP(IFERROR(VLOOKUP(B82, AMBest!A$1:L$399,3,FALSE),"NR"), RatingsLU!F$5:G$100, 2, FALSE)</f>
        <v>B++</v>
      </c>
      <c r="N82" s="62">
        <f>VLOOKUP(M82, RatingsLU!G$5:H$100, 2, FALSE)</f>
        <v>9</v>
      </c>
      <c r="O82" s="62">
        <f>IFERROR(VLOOKUP(B82, '2015q3'!A$1:C$400,3,),0)</f>
        <v>3481</v>
      </c>
      <c r="P82" t="str">
        <f t="shared" si="12"/>
        <v>3,481</v>
      </c>
      <c r="Q82">
        <f>IFERROR(VLOOKUP(B82, '2013q4'!A$1:C$399,3,),0)</f>
        <v>4065</v>
      </c>
      <c r="R82">
        <f>IFERROR(VLOOKUP(B82, '2014q1'!A$1:C$399,3,),0)</f>
        <v>3989</v>
      </c>
      <c r="S82">
        <f>IFERROR(VLOOKUP(B82, '2014q2'!A$1:C$399,3,),0)</f>
        <v>3912</v>
      </c>
      <c r="T82">
        <f>IFERROR(VLOOKUP(B82, '2014q3'!A$1:C$399,3,),0)</f>
        <v>3833</v>
      </c>
      <c r="U82">
        <f>IFERROR(VLOOKUP(B82, '2014q1'!A$1:C$399,3,),0)</f>
        <v>3989</v>
      </c>
      <c r="V82">
        <f>IFERROR(VLOOKUP(B82, '2014q2'!A$1:C$399,3,),0)</f>
        <v>3912</v>
      </c>
      <c r="W82">
        <f>IFERROR(VLOOKUP(B82, '2015q2'!A$1:C$399,3,),0)</f>
        <v>3592</v>
      </c>
      <c r="X82" t="str">
        <f t="shared" si="8"/>
        <v>6</v>
      </c>
      <c r="Y82">
        <f>IFERROR(VLOOKUP(B82, 'c2013q4'!A$1:E$399,4,),0) + IFERROR(VLOOKUP(B82, 'c2014q1'!A$1:E$399,4,),0) + IFERROR(VLOOKUP(B82, 'c2014q2'!A$1:E$399,4,),0) + IFERROR(VLOOKUP(B82, 'c2014q3'!A$1:E$399,4,),0) + IFERROR(VLOOKUP(B82, 'c2014q4'!A$1:E$399,4,),0)</f>
        <v>6</v>
      </c>
      <c r="Z82">
        <f>IFERROR(VLOOKUP(B82, 'c2013q4'!A$1:E$399,4,),0)</f>
        <v>2</v>
      </c>
      <c r="AA82">
        <f>IFERROR(VLOOKUP(B82, 'c2014q1'!A$1:E$399,4,),0) + IFERROR(VLOOKUP(B82, 'c2014q2'!A$1:E$399,4,),0) + IFERROR(VLOOKUP(B82, 'c2014q3'!A$1:E$399,4,),0) + IFERROR(VLOOKUP(B82, 'c2014q4'!A$1:E$399,4,),0)</f>
        <v>4</v>
      </c>
      <c r="AB82">
        <f t="shared" si="9"/>
        <v>17.2</v>
      </c>
      <c r="AC82">
        <f t="shared" si="7"/>
        <v>72</v>
      </c>
      <c r="AD82" s="62">
        <f t="shared" si="10"/>
        <v>3</v>
      </c>
      <c r="AE82" t="str">
        <f t="shared" si="11"/>
        <v>f</v>
      </c>
    </row>
    <row r="83" spans="1:31" x14ac:dyDescent="0.25">
      <c r="A83">
        <v>82</v>
      </c>
      <c r="B83" t="s">
        <v>281</v>
      </c>
      <c r="C83" t="str">
        <f>IFERROR(VLOOKUP(B83,addresses!A$2:I$1997, 3, FALSE), "")</f>
        <v>50 Glenmaura National Blvd.,  Ste. 201</v>
      </c>
      <c r="D83" t="str">
        <f>IFERROR(VLOOKUP(B83,addresses!A$2:I$1997, 5, FALSE), "")</f>
        <v>Moosic</v>
      </c>
      <c r="E83" t="str">
        <f>IFERROR(VLOOKUP(B83,addresses!A$2:I$1997, 7, FALSE),"")</f>
        <v>PA</v>
      </c>
      <c r="F83">
        <f>IFERROR(VLOOKUP(B83,addresses!A$2:I$1997, 8, FALSE),"")</f>
        <v>18507</v>
      </c>
      <c r="G83" t="str">
        <f>IFERROR(VLOOKUP(B83,addresses!A$2:I$1997, 9, FALSE),"")</f>
        <v>570-596-2036</v>
      </c>
      <c r="I83" s="62" t="str">
        <f>VLOOKUP(IFERROR(VLOOKUP(B83, Weiss!A$1:L$399,12,FALSE),"NR"), RatingsLU!A$5:B$30, 2, FALSE)</f>
        <v>D+</v>
      </c>
      <c r="J83" s="62">
        <f>VLOOKUP(I83,RatingsLU!B$5:C$30,2,)</f>
        <v>10</v>
      </c>
      <c r="K83" s="62" t="str">
        <f>VLOOKUP(IFERROR(VLOOKUP(B83, Demotech!A$3:F$400, 6,FALSE), "NR"), RatingsLU!K$5:M$30, 2, FALSE)</f>
        <v>NR</v>
      </c>
      <c r="L83" s="62">
        <f>VLOOKUP(K83,RatingsLU!L$5:M$30,2,)</f>
        <v>7</v>
      </c>
      <c r="M83" s="62" t="str">
        <f>VLOOKUP(IFERROR(VLOOKUP(B83, AMBest!A$1:L$399,3,FALSE),"NR"), RatingsLU!F$5:G$100, 2, FALSE)</f>
        <v>A-</v>
      </c>
      <c r="N83" s="62">
        <f>VLOOKUP(M83, RatingsLU!G$5:H$100, 2, FALSE)</f>
        <v>7</v>
      </c>
      <c r="O83" s="62">
        <f>IFERROR(VLOOKUP(B83, '2015q3'!A$1:C$400,3,),0)</f>
        <v>3453</v>
      </c>
      <c r="P83" t="str">
        <f t="shared" si="12"/>
        <v>3,453</v>
      </c>
      <c r="Q83">
        <f>IFERROR(VLOOKUP(B83, '2013q4'!A$1:C$399,3,),0)</f>
        <v>0</v>
      </c>
      <c r="R83">
        <f>IFERROR(VLOOKUP(B83, '2014q1'!A$1:C$399,3,),0)</f>
        <v>0</v>
      </c>
      <c r="S83">
        <f>IFERROR(VLOOKUP(B83, '2014q2'!A$1:C$399,3,),0)</f>
        <v>212</v>
      </c>
      <c r="T83">
        <f>IFERROR(VLOOKUP(B83, '2014q3'!A$1:C$399,3,),0)</f>
        <v>1281</v>
      </c>
      <c r="U83">
        <f>IFERROR(VLOOKUP(B83, '2014q1'!A$1:C$399,3,),0)</f>
        <v>0</v>
      </c>
      <c r="V83">
        <f>IFERROR(VLOOKUP(B83, '2014q2'!A$1:C$399,3,),0)</f>
        <v>212</v>
      </c>
      <c r="W83">
        <f>IFERROR(VLOOKUP(B83, '2015q2'!A$1:C$399,3,),0)</f>
        <v>3520</v>
      </c>
      <c r="X83" t="str">
        <f t="shared" si="8"/>
        <v>0</v>
      </c>
      <c r="Y83">
        <f>IFERROR(VLOOKUP(B83, 'c2013q4'!A$1:E$399,4,),0) + IFERROR(VLOOKUP(B83, 'c2014q1'!A$1:E$399,4,),0) + IFERROR(VLOOKUP(B83, 'c2014q2'!A$1:E$399,4,),0) + IFERROR(VLOOKUP(B83, 'c2014q3'!A$1:E$399,4,),0) + IFERROR(VLOOKUP(B83, 'c2014q4'!A$1:E$399,4,),0)</f>
        <v>0</v>
      </c>
      <c r="Z83">
        <f>IFERROR(VLOOKUP(B83, 'c2013q4'!A$1:E$399,4,),0)</f>
        <v>0</v>
      </c>
      <c r="AA83">
        <f>IFERROR(VLOOKUP(B83, 'c2014q1'!A$1:E$399,4,),0) + IFERROR(VLOOKUP(B83, 'c2014q2'!A$1:E$399,4,),0) + IFERROR(VLOOKUP(B83, 'c2014q3'!A$1:E$399,4,),0) + IFERROR(VLOOKUP(B83, 'c2014q4'!A$1:E$399,4,),0)</f>
        <v>0</v>
      </c>
      <c r="AB83">
        <f t="shared" si="9"/>
        <v>0</v>
      </c>
      <c r="AC83">
        <f t="shared" si="7"/>
        <v>0</v>
      </c>
      <c r="AD83" s="62">
        <f t="shared" si="10"/>
        <v>1</v>
      </c>
      <c r="AE83" t="str">
        <f t="shared" si="11"/>
        <v>f</v>
      </c>
    </row>
    <row r="84" spans="1:31" x14ac:dyDescent="0.25">
      <c r="A84">
        <v>83</v>
      </c>
      <c r="B84" t="s">
        <v>287</v>
      </c>
      <c r="C84" t="str">
        <f>IFERROR(VLOOKUP(B84,addresses!A$2:I$1997, 3, FALSE), "")</f>
        <v>5391 Lakewood Ranch Blvd., Suite 303</v>
      </c>
      <c r="D84" t="str">
        <f>IFERROR(VLOOKUP(B84,addresses!A$2:I$1997, 5, FALSE), "")</f>
        <v>Sarasota</v>
      </c>
      <c r="E84" t="str">
        <f>IFERROR(VLOOKUP(B84,addresses!A$2:I$1997, 7, FALSE),"")</f>
        <v>FL</v>
      </c>
      <c r="F84">
        <f>IFERROR(VLOOKUP(B84,addresses!A$2:I$1997, 8, FALSE),"")</f>
        <v>34240</v>
      </c>
      <c r="G84" t="str">
        <f>IFERROR(VLOOKUP(B84,addresses!A$2:I$1997, 9, FALSE),"")</f>
        <v>941-870-0204-205</v>
      </c>
      <c r="I84" s="62" t="str">
        <f>VLOOKUP(IFERROR(VLOOKUP(B84, Weiss!A$1:L$399,12,FALSE),"NR"), RatingsLU!A$5:B$30, 2, FALSE)</f>
        <v>D</v>
      </c>
      <c r="J84" s="62">
        <f>VLOOKUP(I84,RatingsLU!B$5:C$30,2,)</f>
        <v>11</v>
      </c>
      <c r="K84" s="62" t="str">
        <f>VLOOKUP(IFERROR(VLOOKUP(B84, Demotech!A$3:F$400, 6,FALSE), "NR"), RatingsLU!K$5:M$30, 2, FALSE)</f>
        <v>A</v>
      </c>
      <c r="L84" s="62">
        <f>VLOOKUP(K84,RatingsLU!L$5:M$30,2,)</f>
        <v>3</v>
      </c>
      <c r="M84" s="62" t="str">
        <f>VLOOKUP(IFERROR(VLOOKUP(B84, AMBest!A$1:L$399,3,FALSE),"NR"), RatingsLU!F$5:G$100, 2, FALSE)</f>
        <v>NR</v>
      </c>
      <c r="N84" s="62">
        <f>VLOOKUP(M84, RatingsLU!G$5:H$100, 2, FALSE)</f>
        <v>33</v>
      </c>
      <c r="O84" s="62">
        <f>IFERROR(VLOOKUP(B84, '2015q3'!A$1:C$400,3,),0)</f>
        <v>2959</v>
      </c>
      <c r="P84" t="str">
        <f t="shared" si="12"/>
        <v>2,959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1998</v>
      </c>
      <c r="X84" t="str">
        <f t="shared" si="8"/>
        <v>0</v>
      </c>
      <c r="Y84">
        <f>IFERROR(VLOOKUP(B84, 'c2013q4'!A$1:E$399,4,),0) + IFERROR(VLOOKUP(B84, 'c2014q1'!A$1:E$399,4,),0) + IFERROR(VLOOKUP(B84, 'c2014q2'!A$1:E$399,4,),0) + IFERROR(VLOOKUP(B84, 'c2014q3'!A$1:E$399,4,),0) + IFERROR(VLOOKUP(B84, 'c2014q4'!A$1:E$399,4,),0)</f>
        <v>0</v>
      </c>
      <c r="Z84">
        <f>IFERROR(VLOOKUP(B84, 'c2013q4'!A$1:E$399,4,),0)</f>
        <v>0</v>
      </c>
      <c r="AA84">
        <f>IFERROR(VLOOKUP(B84, 'c2014q1'!A$1:E$399,4,),0) + IFERROR(VLOOKUP(B84, 'c2014q2'!A$1:E$399,4,),0) + IFERROR(VLOOKUP(B84, 'c2014q3'!A$1:E$399,4,),0) + IFERROR(VLOOKUP(B84, 'c2014q4'!A$1:E$399,4,),0)</f>
        <v>0</v>
      </c>
      <c r="AB84">
        <f t="shared" si="9"/>
        <v>0</v>
      </c>
      <c r="AC84">
        <f t="shared" si="7"/>
        <v>0</v>
      </c>
      <c r="AD84" s="62">
        <f t="shared" si="10"/>
        <v>1</v>
      </c>
      <c r="AE84" t="str">
        <f t="shared" si="11"/>
        <v>f</v>
      </c>
    </row>
    <row r="85" spans="1:31" x14ac:dyDescent="0.25">
      <c r="A85">
        <v>84</v>
      </c>
      <c r="B85" t="s">
        <v>282</v>
      </c>
      <c r="C85" t="str">
        <f>IFERROR(VLOOKUP(B85,addresses!A$2:I$1997, 3, FALSE), "")</f>
        <v>225 W. Washington Street, Suite 1800</v>
      </c>
      <c r="D85" t="str">
        <f>IFERROR(VLOOKUP(B85,addresses!A$2:I$1997, 5, FALSE), "")</f>
        <v>Chicago</v>
      </c>
      <c r="E85" t="str">
        <f>IFERROR(VLOOKUP(B85,addresses!A$2:I$1997, 7, FALSE),"")</f>
        <v>IL</v>
      </c>
      <c r="F85" t="str">
        <f>IFERROR(VLOOKUP(B85,addresses!A$2:I$1997, 8, FALSE),"")</f>
        <v>60606-3484</v>
      </c>
      <c r="G85" t="str">
        <f>IFERROR(VLOOKUP(B85,addresses!A$2:I$1997, 9, FALSE),"")</f>
        <v>312-224-3371</v>
      </c>
      <c r="I85" s="62" t="str">
        <f>VLOOKUP(IFERROR(VLOOKUP(B85, Weiss!A$1:L$399,12,FALSE),"NR"), RatingsLU!A$5:B$30, 2, FALSE)</f>
        <v>C</v>
      </c>
      <c r="J85" s="62">
        <f>VLOOKUP(I85,RatingsLU!B$5:C$30,2,)</f>
        <v>8</v>
      </c>
      <c r="K85" s="62" t="str">
        <f>VLOOKUP(IFERROR(VLOOKUP(B85, Demotech!A$3:F$400, 6,FALSE), "NR"), RatingsLU!K$5:M$30, 2, FALSE)</f>
        <v>NR</v>
      </c>
      <c r="L85" s="62">
        <f>VLOOKUP(K85,RatingsLU!L$5:M$30,2,)</f>
        <v>7</v>
      </c>
      <c r="M85" s="62" t="str">
        <f>VLOOKUP(IFERROR(VLOOKUP(B85, AMBest!A$1:L$399,3,FALSE),"NR"), RatingsLU!F$5:G$100, 2, FALSE)</f>
        <v>A+</v>
      </c>
      <c r="N85" s="62">
        <f>VLOOKUP(M85, RatingsLU!G$5:H$100, 2, FALSE)</f>
        <v>3</v>
      </c>
      <c r="O85" s="62">
        <f>IFERROR(VLOOKUP(B85, '2015q3'!A$1:C$400,3,),0)</f>
        <v>2867</v>
      </c>
      <c r="P85" t="str">
        <f t="shared" si="12"/>
        <v>2,867</v>
      </c>
      <c r="Q85">
        <f>IFERROR(VLOOKUP(B85, '2013q4'!A$1:C$399,3,),0)</f>
        <v>2723</v>
      </c>
      <c r="R85">
        <f>IFERROR(VLOOKUP(B85, '2014q1'!A$1:C$399,3,),0)</f>
        <v>2826</v>
      </c>
      <c r="S85">
        <f>IFERROR(VLOOKUP(B85, '2014q2'!A$1:C$399,3,),0)</f>
        <v>2888</v>
      </c>
      <c r="T85">
        <f>IFERROR(VLOOKUP(B85, '2014q3'!A$1:C$399,3,),0)</f>
        <v>2986</v>
      </c>
      <c r="U85">
        <f>IFERROR(VLOOKUP(B85, '2014q1'!A$1:C$399,3,),0)</f>
        <v>2826</v>
      </c>
      <c r="V85">
        <f>IFERROR(VLOOKUP(B85, '2014q2'!A$1:C$399,3,),0)</f>
        <v>2888</v>
      </c>
      <c r="W85">
        <f>IFERROR(VLOOKUP(B85, '2015q2'!A$1:C$399,3,),0)</f>
        <v>2949</v>
      </c>
      <c r="X85" t="str">
        <f t="shared" si="8"/>
        <v>2</v>
      </c>
      <c r="Y85">
        <f>IFERROR(VLOOKUP(B85, 'c2013q4'!A$1:E$399,4,),0) + IFERROR(VLOOKUP(B85, 'c2014q1'!A$1:E$399,4,),0) + IFERROR(VLOOKUP(B85, 'c2014q2'!A$1:E$399,4,),0) + IFERROR(VLOOKUP(B85, 'c2014q3'!A$1:E$399,4,),0) + IFERROR(VLOOKUP(B85, 'c2014q4'!A$1:E$399,4,),0)</f>
        <v>2</v>
      </c>
      <c r="Z85">
        <f>IFERROR(VLOOKUP(B85, 'c2013q4'!A$1:E$399,4,),0)</f>
        <v>0</v>
      </c>
      <c r="AA85">
        <f>IFERROR(VLOOKUP(B85, 'c2014q1'!A$1:E$399,4,),0) + IFERROR(VLOOKUP(B85, 'c2014q2'!A$1:E$399,4,),0) + IFERROR(VLOOKUP(B85, 'c2014q3'!A$1:E$399,4,),0) + IFERROR(VLOOKUP(B85, 'c2014q4'!A$1:E$399,4,),0)</f>
        <v>2</v>
      </c>
      <c r="AB85">
        <f t="shared" si="9"/>
        <v>7</v>
      </c>
      <c r="AC85">
        <f t="shared" si="7"/>
        <v>37</v>
      </c>
      <c r="AD85" s="62">
        <f t="shared" si="10"/>
        <v>2</v>
      </c>
      <c r="AE85" t="str">
        <f t="shared" si="11"/>
        <v>f</v>
      </c>
    </row>
    <row r="86" spans="1:31" x14ac:dyDescent="0.25">
      <c r="A86">
        <v>85</v>
      </c>
      <c r="B86" t="s">
        <v>283</v>
      </c>
      <c r="C86" t="str">
        <f>IFERROR(VLOOKUP(B86,addresses!A$2:I$1997, 3, FALSE), "")</f>
        <v>Judith M. Calihan, 436 Walnut Street,            P</v>
      </c>
      <c r="D86" t="str">
        <f>IFERROR(VLOOKUP(B86,addresses!A$2:I$1997, 5, FALSE), "")</f>
        <v>Philadelphia</v>
      </c>
      <c r="E86" t="str">
        <f>IFERROR(VLOOKUP(B86,addresses!A$2:I$1997, 7, FALSE),"")</f>
        <v>PA</v>
      </c>
      <c r="F86">
        <f>IFERROR(VLOOKUP(B86,addresses!A$2:I$1997, 8, FALSE),"")</f>
        <v>19106</v>
      </c>
      <c r="G86" t="str">
        <f>IFERROR(VLOOKUP(B86,addresses!A$2:I$1997, 9, FALSE),"")</f>
        <v>215-640-4555</v>
      </c>
      <c r="I86" s="62" t="str">
        <f>VLOOKUP(IFERROR(VLOOKUP(B86, Weiss!A$1:L$399,12,FALSE),"NR"), RatingsLU!A$5:B$30, 2, FALSE)</f>
        <v>C</v>
      </c>
      <c r="J86" s="62">
        <f>VLOOKUP(I86,RatingsLU!B$5:C$30,2,)</f>
        <v>8</v>
      </c>
      <c r="K86" s="62" t="str">
        <f>VLOOKUP(IFERROR(VLOOKUP(B86, Demotech!A$3:F$400, 6,FALSE), "NR"), RatingsLU!K$5:M$30, 2, FALSE)</f>
        <v>NR</v>
      </c>
      <c r="L86" s="62">
        <f>VLOOKUP(K86,RatingsLU!L$5:M$30,2,)</f>
        <v>7</v>
      </c>
      <c r="M86" s="62" t="str">
        <f>VLOOKUP(IFERROR(VLOOKUP(B86, AMBest!A$1:L$399,3,FALSE),"NR"), RatingsLU!F$5:G$100, 2, FALSE)</f>
        <v>A++ u*</v>
      </c>
      <c r="N86" s="62">
        <f>VLOOKUP(M86, RatingsLU!G$5:H$100, 2, FALSE)</f>
        <v>2</v>
      </c>
      <c r="O86" s="62">
        <f>IFERROR(VLOOKUP(B86, '2015q3'!A$1:C$400,3,),0)</f>
        <v>2765</v>
      </c>
      <c r="P86" t="str">
        <f t="shared" si="12"/>
        <v>2,765</v>
      </c>
      <c r="Q86">
        <f>IFERROR(VLOOKUP(B86, '2013q4'!A$1:C$399,3,),0)</f>
        <v>2335</v>
      </c>
      <c r="R86">
        <f>IFERROR(VLOOKUP(B86, '2014q1'!A$1:C$399,3,),0)</f>
        <v>2351</v>
      </c>
      <c r="S86">
        <f>IFERROR(VLOOKUP(B86, '2014q2'!A$1:C$399,3,),0)</f>
        <v>2390</v>
      </c>
      <c r="T86">
        <f>IFERROR(VLOOKUP(B86, '2014q3'!A$1:C$399,3,),0)</f>
        <v>2421</v>
      </c>
      <c r="U86">
        <f>IFERROR(VLOOKUP(B86, '2014q1'!A$1:C$399,3,),0)</f>
        <v>2351</v>
      </c>
      <c r="V86">
        <f>IFERROR(VLOOKUP(B86, '2014q2'!A$1:C$399,3,),0)</f>
        <v>2390</v>
      </c>
      <c r="W86">
        <f>IFERROR(VLOOKUP(B86, '2015q2'!A$1:C$399,3,),0)</f>
        <v>2596</v>
      </c>
      <c r="X86" t="str">
        <f t="shared" si="8"/>
        <v>0</v>
      </c>
      <c r="Y86">
        <f>IFERROR(VLOOKUP(B86, 'c2013q4'!A$1:E$399,4,),0) + IFERROR(VLOOKUP(B86, 'c2014q1'!A$1:E$399,4,),0) + IFERROR(VLOOKUP(B86, 'c2014q2'!A$1:E$399,4,),0) + IFERROR(VLOOKUP(B86, 'c2014q3'!A$1:E$399,4,),0) + IFERROR(VLOOKUP(B86, 'c2014q4'!A$1:E$399,4,),0)</f>
        <v>0</v>
      </c>
      <c r="Z86">
        <f>IFERROR(VLOOKUP(B86, 'c2013q4'!A$1:E$399,4,),0)</f>
        <v>0</v>
      </c>
      <c r="AA86">
        <f>IFERROR(VLOOKUP(B86, 'c2014q1'!A$1:E$399,4,),0) + IFERROR(VLOOKUP(B86, 'c2014q2'!A$1:E$399,4,),0) + IFERROR(VLOOKUP(B86, 'c2014q3'!A$1:E$399,4,),0) + IFERROR(VLOOKUP(B86, 'c2014q4'!A$1:E$399,4,),0)</f>
        <v>0</v>
      </c>
      <c r="AB86">
        <f t="shared" si="9"/>
        <v>0</v>
      </c>
      <c r="AC86">
        <f t="shared" si="7"/>
        <v>0</v>
      </c>
      <c r="AD86" s="62">
        <f t="shared" si="10"/>
        <v>1</v>
      </c>
      <c r="AE86" t="str">
        <f t="shared" si="11"/>
        <v>f</v>
      </c>
    </row>
    <row r="87" spans="1:31" x14ac:dyDescent="0.25">
      <c r="A87">
        <v>86</v>
      </c>
      <c r="B87"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I87" s="62" t="str">
        <f>VLOOKUP(IFERROR(VLOOKUP(B87, Weiss!A$1:L$399,12,FALSE),"NR"), RatingsLU!A$5:B$30, 2, FALSE)</f>
        <v>A-</v>
      </c>
      <c r="J87" s="62">
        <f>VLOOKUP(I87,RatingsLU!B$5:C$30,2,)</f>
        <v>3</v>
      </c>
      <c r="K87" s="62" t="str">
        <f>VLOOKUP(IFERROR(VLOOKUP(B87, Demotech!A$3:F$400, 6,FALSE), "NR"), RatingsLU!K$5:M$30, 2, FALSE)</f>
        <v>NR</v>
      </c>
      <c r="L87" s="62">
        <f>VLOOKUP(K87,RatingsLU!L$5:M$30,2,)</f>
        <v>7</v>
      </c>
      <c r="M87" s="62" t="str">
        <f>VLOOKUP(IFERROR(VLOOKUP(B87, AMBest!A$1:L$399,3,FALSE),"NR"), RatingsLU!F$5:G$100, 2, FALSE)</f>
        <v>A++</v>
      </c>
      <c r="N87" s="62">
        <f>VLOOKUP(M87, RatingsLU!G$5:H$100, 2, FALSE)</f>
        <v>1</v>
      </c>
      <c r="O87" s="62">
        <f>IFERROR(VLOOKUP(B87, '2015q3'!A$1:C$400,3,),0)</f>
        <v>2242</v>
      </c>
      <c r="P87" t="str">
        <f t="shared" si="12"/>
        <v>2,242</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t="str">
        <f t="shared" si="8"/>
        <v>1</v>
      </c>
      <c r="Y87">
        <f>IFERROR(VLOOKUP(B87, 'c2013q4'!A$1:E$399,4,),0) + IFERROR(VLOOKUP(B87, 'c2014q1'!A$1:E$399,4,),0) + IFERROR(VLOOKUP(B87, 'c2014q2'!A$1:E$399,4,),0) + IFERROR(VLOOKUP(B87, 'c2014q3'!A$1:E$399,4,),0) + IFERROR(VLOOKUP(B87, 'c2014q4'!A$1:E$399,4,),0)</f>
        <v>1</v>
      </c>
      <c r="Z87">
        <f>IFERROR(VLOOKUP(B87, 'c2013q4'!A$1:E$399,4,),0)</f>
        <v>1</v>
      </c>
      <c r="AA87">
        <f>IFERROR(VLOOKUP(B87, 'c2014q1'!A$1:E$399,4,),0) + IFERROR(VLOOKUP(B87, 'c2014q2'!A$1:E$399,4,),0) + IFERROR(VLOOKUP(B87, 'c2014q3'!A$1:E$399,4,),0) + IFERROR(VLOOKUP(B87, 'c2014q4'!A$1:E$399,4,),0)</f>
        <v>0</v>
      </c>
      <c r="AB87">
        <f t="shared" si="9"/>
        <v>4.5</v>
      </c>
      <c r="AC87">
        <f t="shared" si="7"/>
        <v>30</v>
      </c>
      <c r="AD87" s="62">
        <f t="shared" si="10"/>
        <v>1</v>
      </c>
      <c r="AE87" t="str">
        <f t="shared" si="11"/>
        <v>f</v>
      </c>
    </row>
    <row r="88" spans="1:31" x14ac:dyDescent="0.25">
      <c r="A88">
        <v>87</v>
      </c>
      <c r="B88"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I88" s="62" t="str">
        <f>VLOOKUP(IFERROR(VLOOKUP(B88, Weiss!A$1:L$399,12,FALSE),"NR"), RatingsLU!A$5:B$30, 2, FALSE)</f>
        <v>B</v>
      </c>
      <c r="J88" s="62">
        <f>VLOOKUP(I88,RatingsLU!B$5:C$30,2,)</f>
        <v>5</v>
      </c>
      <c r="K88" s="62" t="str">
        <f>VLOOKUP(IFERROR(VLOOKUP(B88, Demotech!A$3:F$400, 6,FALSE), "NR"), RatingsLU!K$5:M$30, 2, FALSE)</f>
        <v>A''</v>
      </c>
      <c r="L88" s="62">
        <f>VLOOKUP(K88,RatingsLU!L$5:M$30,2,)</f>
        <v>1</v>
      </c>
      <c r="M88" s="62" t="str">
        <f>VLOOKUP(IFERROR(VLOOKUP(B88, AMBest!A$1:L$399,3,FALSE),"NR"), RatingsLU!F$5:G$100, 2, FALSE)</f>
        <v>NR</v>
      </c>
      <c r="N88" s="62">
        <f>VLOOKUP(M88, RatingsLU!G$5:H$100, 2, FALSE)</f>
        <v>33</v>
      </c>
      <c r="O88" s="62">
        <f>IFERROR(VLOOKUP(B88, '2015q3'!A$1:C$400,3,),0)</f>
        <v>2082</v>
      </c>
      <c r="P88" t="str">
        <f t="shared" si="12"/>
        <v>2,082</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t="str">
        <f t="shared" si="8"/>
        <v>0</v>
      </c>
      <c r="Y88">
        <f>IFERROR(VLOOKUP(B88, 'c2013q4'!A$1:E$399,4,),0) + IFERROR(VLOOKUP(B88, 'c2014q1'!A$1:E$399,4,),0) + IFERROR(VLOOKUP(B88, 'c2014q2'!A$1:E$399,4,),0) + IFERROR(VLOOKUP(B88, 'c2014q3'!A$1:E$399,4,),0) + IFERROR(VLOOKUP(B88, 'c2014q4'!A$1:E$399,4,),0)</f>
        <v>0</v>
      </c>
      <c r="Z88">
        <f>IFERROR(VLOOKUP(B88, 'c2013q4'!A$1:E$399,4,),0)</f>
        <v>0</v>
      </c>
      <c r="AA88">
        <f>IFERROR(VLOOKUP(B88, 'c2014q1'!A$1:E$399,4,),0) + IFERROR(VLOOKUP(B88, 'c2014q2'!A$1:E$399,4,),0) + IFERROR(VLOOKUP(B88, 'c2014q3'!A$1:E$399,4,),0) + IFERROR(VLOOKUP(B88, 'c2014q4'!A$1:E$399,4,),0)</f>
        <v>0</v>
      </c>
      <c r="AB88">
        <f t="shared" si="9"/>
        <v>0</v>
      </c>
      <c r="AC88">
        <f t="shared" si="7"/>
        <v>0</v>
      </c>
      <c r="AD88" s="62">
        <f t="shared" si="10"/>
        <v>1</v>
      </c>
      <c r="AE88" t="str">
        <f t="shared" si="11"/>
        <v>f</v>
      </c>
    </row>
    <row r="89" spans="1:31" x14ac:dyDescent="0.25">
      <c r="A89">
        <v>88</v>
      </c>
      <c r="B89"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I89" s="62" t="str">
        <f>VLOOKUP(IFERROR(VLOOKUP(B89, Weiss!A$1:L$399,12,FALSE),"NR"), RatingsLU!A$5:B$30, 2, FALSE)</f>
        <v>B</v>
      </c>
      <c r="J89" s="62">
        <f>VLOOKUP(I89,RatingsLU!B$5:C$30,2,)</f>
        <v>5</v>
      </c>
      <c r="K89" s="62" t="str">
        <f>VLOOKUP(IFERROR(VLOOKUP(B89, Demotech!A$3:F$400, 6,FALSE), "NR"), RatingsLU!K$5:M$30, 2, FALSE)</f>
        <v>NR</v>
      </c>
      <c r="L89" s="62">
        <f>VLOOKUP(K89,RatingsLU!L$5:M$30,2,)</f>
        <v>7</v>
      </c>
      <c r="M89" s="62" t="str">
        <f>VLOOKUP(IFERROR(VLOOKUP(B89, AMBest!A$1:L$399,3,FALSE),"NR"), RatingsLU!F$5:G$100, 2, FALSE)</f>
        <v>A</v>
      </c>
      <c r="N89" s="62">
        <f>VLOOKUP(M89, RatingsLU!G$5:H$100, 2, FALSE)</f>
        <v>5</v>
      </c>
      <c r="O89" s="62">
        <f>IFERROR(VLOOKUP(B89, '2015q3'!A$1:C$400,3,),0)</f>
        <v>2041</v>
      </c>
      <c r="P89" t="str">
        <f t="shared" si="12"/>
        <v>2,041</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t="str">
        <f t="shared" si="8"/>
        <v>9</v>
      </c>
      <c r="Y89">
        <f>IFERROR(VLOOKUP(B89, 'c2013q4'!A$1:E$399,4,),0) + IFERROR(VLOOKUP(B89, 'c2014q1'!A$1:E$399,4,),0) + IFERROR(VLOOKUP(B89, 'c2014q2'!A$1:E$399,4,),0) + IFERROR(VLOOKUP(B89, 'c2014q3'!A$1:E$399,4,),0) + IFERROR(VLOOKUP(B89, 'c2014q4'!A$1:E$399,4,),0)</f>
        <v>9</v>
      </c>
      <c r="Z89">
        <f>IFERROR(VLOOKUP(B89, 'c2013q4'!A$1:E$399,4,),0)</f>
        <v>6</v>
      </c>
      <c r="AA89">
        <f>IFERROR(VLOOKUP(B89, 'c2014q1'!A$1:E$399,4,),0) + IFERROR(VLOOKUP(B89, 'c2014q2'!A$1:E$399,4,),0) + IFERROR(VLOOKUP(B89, 'c2014q3'!A$1:E$399,4,),0) + IFERROR(VLOOKUP(B89, 'c2014q4'!A$1:E$399,4,),0)</f>
        <v>3</v>
      </c>
      <c r="AB89">
        <f t="shared" si="9"/>
        <v>44.1</v>
      </c>
      <c r="AC89">
        <f t="shared" si="7"/>
        <v>98</v>
      </c>
      <c r="AD89" s="62">
        <f t="shared" si="10"/>
        <v>3</v>
      </c>
      <c r="AE89" t="str">
        <f t="shared" si="11"/>
        <v>f</v>
      </c>
    </row>
    <row r="90" spans="1:31" x14ac:dyDescent="0.25">
      <c r="A90">
        <v>89</v>
      </c>
      <c r="B90"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I90" s="62" t="str">
        <f>VLOOKUP(IFERROR(VLOOKUP(B90, Weiss!A$1:L$399,12,FALSE),"NR"), RatingsLU!A$5:B$30, 2, FALSE)</f>
        <v>C+</v>
      </c>
      <c r="J90" s="62">
        <f>VLOOKUP(I90,RatingsLU!B$5:C$30,2,)</f>
        <v>7</v>
      </c>
      <c r="K90" s="62" t="str">
        <f>VLOOKUP(IFERROR(VLOOKUP(B90, Demotech!A$3:F$400, 6,FALSE), "NR"), RatingsLU!K$5:M$30, 2, FALSE)</f>
        <v>NR</v>
      </c>
      <c r="L90" s="62">
        <f>VLOOKUP(K90,RatingsLU!L$5:M$30,2,)</f>
        <v>7</v>
      </c>
      <c r="M90" s="62" t="str">
        <f>VLOOKUP(IFERROR(VLOOKUP(B90, AMBest!A$1:L$399,3,FALSE),"NR"), RatingsLU!F$5:G$100, 2, FALSE)</f>
        <v>A</v>
      </c>
      <c r="N90" s="62">
        <f>VLOOKUP(M90, RatingsLU!G$5:H$100, 2, FALSE)</f>
        <v>5</v>
      </c>
      <c r="O90" s="62">
        <f>IFERROR(VLOOKUP(B90, '2015q3'!A$1:C$400,3,),0)</f>
        <v>1887</v>
      </c>
      <c r="P90" t="str">
        <f t="shared" si="12"/>
        <v>1,887</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t="str">
        <f t="shared" si="8"/>
        <v>4</v>
      </c>
      <c r="Y90">
        <f>IFERROR(VLOOKUP(B90, 'c2013q4'!A$1:E$399,4,),0) + IFERROR(VLOOKUP(B90, 'c2014q1'!A$1:E$399,4,),0) + IFERROR(VLOOKUP(B90, 'c2014q2'!A$1:E$399,4,),0) + IFERROR(VLOOKUP(B90, 'c2014q3'!A$1:E$399,4,),0) + IFERROR(VLOOKUP(B90, 'c2014q4'!A$1:E$399,4,),0)</f>
        <v>4</v>
      </c>
      <c r="Z90">
        <f>IFERROR(VLOOKUP(B90, 'c2013q4'!A$1:E$399,4,),0)</f>
        <v>1</v>
      </c>
      <c r="AA90">
        <f>IFERROR(VLOOKUP(B90, 'c2014q1'!A$1:E$399,4,),0) + IFERROR(VLOOKUP(B90, 'c2014q2'!A$1:E$399,4,),0) + IFERROR(VLOOKUP(B90, 'c2014q3'!A$1:E$399,4,),0) + IFERROR(VLOOKUP(B90, 'c2014q4'!A$1:E$399,4,),0)</f>
        <v>3</v>
      </c>
      <c r="AB90">
        <f t="shared" si="9"/>
        <v>21.2</v>
      </c>
      <c r="AC90">
        <f t="shared" si="7"/>
        <v>80</v>
      </c>
      <c r="AD90" s="62">
        <f t="shared" si="10"/>
        <v>3</v>
      </c>
      <c r="AE90" t="str">
        <f t="shared" si="11"/>
        <v>f</v>
      </c>
    </row>
    <row r="91" spans="1:31" x14ac:dyDescent="0.25">
      <c r="A91">
        <v>90</v>
      </c>
      <c r="B91"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I91" s="62" t="str">
        <f>VLOOKUP(IFERROR(VLOOKUP(B91, Weiss!A$1:L$399,12,FALSE),"NR"), RatingsLU!A$5:B$30, 2, FALSE)</f>
        <v>B-</v>
      </c>
      <c r="J91" s="62">
        <f>VLOOKUP(I91,RatingsLU!B$5:C$30,2,)</f>
        <v>6</v>
      </c>
      <c r="K91" s="62" t="str">
        <f>VLOOKUP(IFERROR(VLOOKUP(B91, Demotech!A$3:F$400, 6,FALSE), "NR"), RatingsLU!K$5:M$30, 2, FALSE)</f>
        <v>A''</v>
      </c>
      <c r="L91" s="62">
        <f>VLOOKUP(K91,RatingsLU!L$5:M$30,2,)</f>
        <v>1</v>
      </c>
      <c r="M91" s="62" t="str">
        <f>VLOOKUP(IFERROR(VLOOKUP(B91, AMBest!A$1:L$399,3,FALSE),"NR"), RatingsLU!F$5:G$100, 2, FALSE)</f>
        <v>A</v>
      </c>
      <c r="N91" s="62">
        <f>VLOOKUP(M91, RatingsLU!G$5:H$100, 2, FALSE)</f>
        <v>5</v>
      </c>
      <c r="O91" s="62">
        <f>IFERROR(VLOOKUP(B91, '2015q3'!A$1:C$400,3,),0)</f>
        <v>1872</v>
      </c>
      <c r="P91" t="str">
        <f t="shared" si="12"/>
        <v>1,872</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t="str">
        <f t="shared" si="8"/>
        <v>0</v>
      </c>
      <c r="Y91">
        <f>IFERROR(VLOOKUP(B91, 'c2013q4'!A$1:E$399,4,),0) + IFERROR(VLOOKUP(B91, 'c2014q1'!A$1:E$399,4,),0) + IFERROR(VLOOKUP(B91, 'c2014q2'!A$1:E$399,4,),0) + IFERROR(VLOOKUP(B91, 'c2014q3'!A$1:E$399,4,),0) + IFERROR(VLOOKUP(B91, 'c2014q4'!A$1:E$399,4,),0)</f>
        <v>0</v>
      </c>
      <c r="Z91">
        <f>IFERROR(VLOOKUP(B91, 'c2013q4'!A$1:E$399,4,),0)</f>
        <v>0</v>
      </c>
      <c r="AA91">
        <f>IFERROR(VLOOKUP(B91, 'c2014q1'!A$1:E$399,4,),0) + IFERROR(VLOOKUP(B91, 'c2014q2'!A$1:E$399,4,),0) + IFERROR(VLOOKUP(B91, 'c2014q3'!A$1:E$399,4,),0) + IFERROR(VLOOKUP(B91, 'c2014q4'!A$1:E$399,4,),0)</f>
        <v>0</v>
      </c>
      <c r="AB91">
        <f t="shared" si="9"/>
        <v>0</v>
      </c>
      <c r="AC91">
        <f t="shared" si="7"/>
        <v>0</v>
      </c>
      <c r="AD91" s="62">
        <f t="shared" si="10"/>
        <v>1</v>
      </c>
      <c r="AE91" t="str">
        <f t="shared" si="11"/>
        <v>f</v>
      </c>
    </row>
    <row r="92" spans="1:31" x14ac:dyDescent="0.25">
      <c r="A92">
        <v>91</v>
      </c>
      <c r="B9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I92" s="62" t="str">
        <f>VLOOKUP(IFERROR(VLOOKUP(B92, Weiss!A$1:L$399,12,FALSE),"NR"), RatingsLU!A$5:B$30, 2, FALSE)</f>
        <v>B-</v>
      </c>
      <c r="J92" s="62">
        <f>VLOOKUP(I92,RatingsLU!B$5:C$30,2,)</f>
        <v>6</v>
      </c>
      <c r="K92" s="62" t="str">
        <f>VLOOKUP(IFERROR(VLOOKUP(B92, Demotech!A$3:F$400, 6,FALSE), "NR"), RatingsLU!K$5:M$30, 2, FALSE)</f>
        <v>NR</v>
      </c>
      <c r="L92" s="62">
        <f>VLOOKUP(K92,RatingsLU!L$5:M$30,2,)</f>
        <v>7</v>
      </c>
      <c r="M92" s="62" t="str">
        <f>VLOOKUP(IFERROR(VLOOKUP(B92, AMBest!A$1:L$399,3,FALSE),"NR"), RatingsLU!F$5:G$100, 2, FALSE)</f>
        <v>A</v>
      </c>
      <c r="N92" s="62">
        <f>VLOOKUP(M92, RatingsLU!G$5:H$100, 2, FALSE)</f>
        <v>5</v>
      </c>
      <c r="O92" s="62">
        <f>IFERROR(VLOOKUP(B92, '2015q3'!A$1:C$400,3,),0)</f>
        <v>1172</v>
      </c>
      <c r="P92" t="str">
        <f t="shared" si="12"/>
        <v>1,172</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t="str">
        <f t="shared" si="8"/>
        <v>3</v>
      </c>
      <c r="Y92">
        <f>IFERROR(VLOOKUP(B92, 'c2013q4'!A$1:E$399,4,),0) + IFERROR(VLOOKUP(B92, 'c2014q1'!A$1:E$399,4,),0) + IFERROR(VLOOKUP(B92, 'c2014q2'!A$1:E$399,4,),0) + IFERROR(VLOOKUP(B92, 'c2014q3'!A$1:E$399,4,),0) + IFERROR(VLOOKUP(B92, 'c2014q4'!A$1:E$399,4,),0)</f>
        <v>3</v>
      </c>
      <c r="Z92">
        <f>IFERROR(VLOOKUP(B92, 'c2013q4'!A$1:E$399,4,),0)</f>
        <v>2</v>
      </c>
      <c r="AA92">
        <f>IFERROR(VLOOKUP(B92, 'c2014q1'!A$1:E$399,4,),0) + IFERROR(VLOOKUP(B92, 'c2014q2'!A$1:E$399,4,),0) + IFERROR(VLOOKUP(B92, 'c2014q3'!A$1:E$399,4,),0) + IFERROR(VLOOKUP(B92, 'c2014q4'!A$1:E$399,4,),0)</f>
        <v>1</v>
      </c>
      <c r="AB92">
        <f t="shared" si="9"/>
        <v>25.6</v>
      </c>
      <c r="AC92">
        <f t="shared" si="7"/>
        <v>86</v>
      </c>
      <c r="AD92" s="62">
        <f t="shared" si="10"/>
        <v>3</v>
      </c>
      <c r="AE92" t="str">
        <f t="shared" si="11"/>
        <v>f</v>
      </c>
    </row>
    <row r="93" spans="1:31" x14ac:dyDescent="0.25">
      <c r="A93">
        <v>92</v>
      </c>
      <c r="B93"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I93" s="62" t="str">
        <f>VLOOKUP(IFERROR(VLOOKUP(B93, Weiss!A$1:L$399,12,FALSE),"NR"), RatingsLU!A$5:B$30, 2, FALSE)</f>
        <v>B</v>
      </c>
      <c r="J93" s="62">
        <f>VLOOKUP(I93,RatingsLU!B$5:C$30,2,)</f>
        <v>5</v>
      </c>
      <c r="K93" s="62" t="str">
        <f>VLOOKUP(IFERROR(VLOOKUP(B93, Demotech!A$3:F$400, 6,FALSE), "NR"), RatingsLU!K$5:M$30, 2, FALSE)</f>
        <v>NR</v>
      </c>
      <c r="L93" s="62">
        <f>VLOOKUP(K93,RatingsLU!L$5:M$30,2,)</f>
        <v>7</v>
      </c>
      <c r="M93" s="62" t="str">
        <f>VLOOKUP(IFERROR(VLOOKUP(B93, AMBest!A$1:L$399,3,FALSE),"NR"), RatingsLU!F$5:G$100, 2, FALSE)</f>
        <v>A++ u*</v>
      </c>
      <c r="N93" s="62">
        <f>VLOOKUP(M93, RatingsLU!G$5:H$100, 2, FALSE)</f>
        <v>2</v>
      </c>
      <c r="O93" s="62">
        <f>IFERROR(VLOOKUP(B93, '2015q3'!A$1:C$400,3,),0)</f>
        <v>976</v>
      </c>
      <c r="P93" t="str">
        <f t="shared" si="12"/>
        <v>976</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t="str">
        <f t="shared" si="8"/>
        <v>0</v>
      </c>
      <c r="Y93">
        <f>IFERROR(VLOOKUP(B93, 'c2013q4'!A$1:E$399,4,),0) + IFERROR(VLOOKUP(B93, 'c2014q1'!A$1:E$399,4,),0) + IFERROR(VLOOKUP(B93, 'c2014q2'!A$1:E$399,4,),0) + IFERROR(VLOOKUP(B93, 'c2014q3'!A$1:E$399,4,),0) + IFERROR(VLOOKUP(B93, 'c2014q4'!A$1:E$399,4,),0)</f>
        <v>0</v>
      </c>
      <c r="Z93">
        <f>IFERROR(VLOOKUP(B93, 'c2013q4'!A$1:E$399,4,),0)</f>
        <v>0</v>
      </c>
      <c r="AA93">
        <f>IFERROR(VLOOKUP(B93, 'c2014q1'!A$1:E$399,4,),0) + IFERROR(VLOOKUP(B93, 'c2014q2'!A$1:E$399,4,),0) + IFERROR(VLOOKUP(B93, 'c2014q3'!A$1:E$399,4,),0) + IFERROR(VLOOKUP(B93, 'c2014q4'!A$1:E$399,4,),0)</f>
        <v>0</v>
      </c>
      <c r="AB93" t="str">
        <f t="shared" si="9"/>
        <v>-</v>
      </c>
      <c r="AC93" t="str">
        <f t="shared" si="7"/>
        <v/>
      </c>
      <c r="AD93" s="62">
        <f t="shared" si="10"/>
        <v>0</v>
      </c>
      <c r="AE93" t="str">
        <f t="shared" si="11"/>
        <v>f</v>
      </c>
    </row>
    <row r="94" spans="1:31" x14ac:dyDescent="0.25">
      <c r="A94">
        <v>93</v>
      </c>
      <c r="B94" t="s">
        <v>378</v>
      </c>
      <c r="C94" t="str">
        <f>IFERROR(VLOOKUP(B94,addresses!A$2:I$1997, 3, FALSE), "")</f>
        <v>One General Drive</v>
      </c>
      <c r="D94" t="str">
        <f>IFERROR(VLOOKUP(B94,addresses!A$2:I$1997, 5, FALSE), "")</f>
        <v>Sun Prairie</v>
      </c>
      <c r="E94" t="str">
        <f>IFERROR(VLOOKUP(B94,addresses!A$2:I$1997, 7, FALSE),"")</f>
        <v>WI</v>
      </c>
      <c r="F94">
        <f>IFERROR(VLOOKUP(B94,addresses!A$2:I$1997, 8, FALSE),"")</f>
        <v>53596</v>
      </c>
      <c r="G94" t="str">
        <f>IFERROR(VLOOKUP(B94,addresses!A$2:I$1997, 9, FALSE),"")</f>
        <v>212-805-9700-8851</v>
      </c>
      <c r="I94" s="62" t="str">
        <f>VLOOKUP(IFERROR(VLOOKUP(B94, Weiss!A$1:L$399,12,FALSE),"NR"), RatingsLU!A$5:B$30, 2, FALSE)</f>
        <v>D</v>
      </c>
      <c r="J94" s="62">
        <f>VLOOKUP(I94,RatingsLU!B$5:C$30,2,)</f>
        <v>11</v>
      </c>
      <c r="K94" s="62" t="str">
        <f>VLOOKUP(IFERROR(VLOOKUP(B94, Demotech!A$3:F$400, 6,FALSE), "NR"), RatingsLU!K$5:M$30, 2, FALSE)</f>
        <v>NR</v>
      </c>
      <c r="L94" s="62">
        <f>VLOOKUP(K94,RatingsLU!L$5:M$30,2,)</f>
        <v>7</v>
      </c>
      <c r="M94" s="62" t="str">
        <f>VLOOKUP(IFERROR(VLOOKUP(B94, AMBest!A$1:L$399,3,FALSE),"NR"), RatingsLU!F$5:G$100, 2, FALSE)</f>
        <v>A</v>
      </c>
      <c r="N94" s="62">
        <f>VLOOKUP(M94, RatingsLU!G$5:H$100, 2, FALSE)</f>
        <v>5</v>
      </c>
      <c r="O94" s="62">
        <f>IFERROR(VLOOKUP(B94, '2015q3'!A$1:C$400,3,),0)</f>
        <v>921</v>
      </c>
      <c r="P94" t="str">
        <f t="shared" si="12"/>
        <v>921</v>
      </c>
      <c r="Q94">
        <f>IFERROR(VLOOKUP(B94, '2013q4'!A$1:C$399,3,),0)</f>
        <v>1084</v>
      </c>
      <c r="R94">
        <f>IFERROR(VLOOKUP(B94, '2014q1'!A$1:C$399,3,),0)</f>
        <v>1077</v>
      </c>
      <c r="S94">
        <f>IFERROR(VLOOKUP(B94, '2014q2'!A$1:C$399,3,),0)</f>
        <v>1072</v>
      </c>
      <c r="T94">
        <f>IFERROR(VLOOKUP(B94, '2014q3'!A$1:C$399,3,),0)</f>
        <v>1076</v>
      </c>
      <c r="U94">
        <f>IFERROR(VLOOKUP(B94, '2014q1'!A$1:C$399,3,),0)</f>
        <v>1077</v>
      </c>
      <c r="V94">
        <f>IFERROR(VLOOKUP(B94, '2014q2'!A$1:C$399,3,),0)</f>
        <v>1072</v>
      </c>
      <c r="W94">
        <f>IFERROR(VLOOKUP(B94, '2015q2'!A$1:C$399,3,),0)</f>
        <v>964</v>
      </c>
      <c r="X94" t="str">
        <f t="shared" si="8"/>
        <v>0</v>
      </c>
      <c r="Y94">
        <f>IFERROR(VLOOKUP(B94, 'c2013q4'!A$1:E$399,4,),0) + IFERROR(VLOOKUP(B94, 'c2014q1'!A$1:E$399,4,),0) + IFERROR(VLOOKUP(B94, 'c2014q2'!A$1:E$399,4,),0) + IFERROR(VLOOKUP(B94, 'c2014q3'!A$1:E$399,4,),0) + IFERROR(VLOOKUP(B94, 'c2014q4'!A$1:E$399,4,),0)</f>
        <v>0</v>
      </c>
      <c r="Z94">
        <f>IFERROR(VLOOKUP(B94, 'c2013q4'!A$1:E$399,4,),0)</f>
        <v>0</v>
      </c>
      <c r="AA94">
        <f>IFERROR(VLOOKUP(B94, 'c2014q1'!A$1:E$399,4,),0) + IFERROR(VLOOKUP(B94, 'c2014q2'!A$1:E$399,4,),0) + IFERROR(VLOOKUP(B94, 'c2014q3'!A$1:E$399,4,),0) + IFERROR(VLOOKUP(B94, 'c2014q4'!A$1:E$399,4,),0)</f>
        <v>0</v>
      </c>
      <c r="AB94" t="str">
        <f t="shared" si="9"/>
        <v>-</v>
      </c>
      <c r="AC94" t="str">
        <f t="shared" si="7"/>
        <v/>
      </c>
      <c r="AD94" s="62">
        <f t="shared" si="10"/>
        <v>0</v>
      </c>
      <c r="AE94" t="str">
        <f t="shared" si="11"/>
        <v>f</v>
      </c>
    </row>
    <row r="95" spans="1:31" x14ac:dyDescent="0.25">
      <c r="A95">
        <v>94</v>
      </c>
      <c r="B95" t="s">
        <v>291</v>
      </c>
      <c r="C95" t="str">
        <f>IFERROR(VLOOKUP(B95,addresses!A$2:I$1997, 3, FALSE), "")</f>
        <v>6200 South Gilmore Road</v>
      </c>
      <c r="D95" t="str">
        <f>IFERROR(VLOOKUP(B95,addresses!A$2:I$1997, 5, FALSE), "")</f>
        <v>Fairfield</v>
      </c>
      <c r="E95" t="str">
        <f>IFERROR(VLOOKUP(B95,addresses!A$2:I$1997, 7, FALSE),"")</f>
        <v>OH</v>
      </c>
      <c r="F95" t="str">
        <f>IFERROR(VLOOKUP(B95,addresses!A$2:I$1997, 8, FALSE),"")</f>
        <v>45014-5141</v>
      </c>
      <c r="G95" t="str">
        <f>IFERROR(VLOOKUP(B95,addresses!A$2:I$1997, 9, FALSE),"")</f>
        <v>513-870-2646</v>
      </c>
      <c r="I95" s="62" t="str">
        <f>VLOOKUP(IFERROR(VLOOKUP(B95, Weiss!A$1:L$399,12,FALSE),"NR"), RatingsLU!A$5:B$30, 2, FALSE)</f>
        <v>A-</v>
      </c>
      <c r="J95" s="62">
        <f>VLOOKUP(I95,RatingsLU!B$5:C$30,2,)</f>
        <v>3</v>
      </c>
      <c r="K95" s="62" t="str">
        <f>VLOOKUP(IFERROR(VLOOKUP(B95, Demotech!A$3:F$400, 6,FALSE), "NR"), RatingsLU!K$5:M$30, 2, FALSE)</f>
        <v>NR</v>
      </c>
      <c r="L95" s="62">
        <f>VLOOKUP(K95,RatingsLU!L$5:M$30,2,)</f>
        <v>7</v>
      </c>
      <c r="M95" s="62" t="str">
        <f>VLOOKUP(IFERROR(VLOOKUP(B95, AMBest!A$1:L$399,3,FALSE),"NR"), RatingsLU!F$5:G$100, 2, FALSE)</f>
        <v>A+</v>
      </c>
      <c r="N95" s="62">
        <f>VLOOKUP(M95, RatingsLU!G$5:H$100, 2, FALSE)</f>
        <v>3</v>
      </c>
      <c r="O95" s="62">
        <f>IFERROR(VLOOKUP(B95, '2015q3'!A$1:C$400,3,),0)</f>
        <v>886</v>
      </c>
      <c r="P95" t="str">
        <f t="shared" si="12"/>
        <v>886</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t="str">
        <f t="shared" si="8"/>
        <v>4</v>
      </c>
      <c r="Y95">
        <f>IFERROR(VLOOKUP(B95, 'c2013q4'!A$1:E$399,4,),0) + IFERROR(VLOOKUP(B95, 'c2014q1'!A$1:E$399,4,),0) + IFERROR(VLOOKUP(B95, 'c2014q2'!A$1:E$399,4,),0) + IFERROR(VLOOKUP(B95, 'c2014q3'!A$1:E$399,4,),0) + IFERROR(VLOOKUP(B95, 'c2014q4'!A$1:E$399,4,),0)</f>
        <v>4</v>
      </c>
      <c r="Z95">
        <f>IFERROR(VLOOKUP(B95, 'c2013q4'!A$1:E$399,4,),0)</f>
        <v>2</v>
      </c>
      <c r="AA95">
        <f>IFERROR(VLOOKUP(B95, 'c2014q1'!A$1:E$399,4,),0) + IFERROR(VLOOKUP(B95, 'c2014q2'!A$1:E$399,4,),0) + IFERROR(VLOOKUP(B95, 'c2014q3'!A$1:E$399,4,),0) + IFERROR(VLOOKUP(B95, 'c2014q4'!A$1:E$399,4,),0)</f>
        <v>2</v>
      </c>
      <c r="AB95" t="str">
        <f t="shared" si="9"/>
        <v>-</v>
      </c>
      <c r="AC95" t="str">
        <f t="shared" si="7"/>
        <v/>
      </c>
      <c r="AD95" s="62">
        <f t="shared" si="10"/>
        <v>0</v>
      </c>
      <c r="AE95" t="str">
        <f t="shared" si="11"/>
        <v>f</v>
      </c>
    </row>
    <row r="96" spans="1:31" x14ac:dyDescent="0.25">
      <c r="A96">
        <v>95</v>
      </c>
      <c r="B96" t="s">
        <v>294</v>
      </c>
      <c r="C96" t="str">
        <f>IFERROR(VLOOKUP(B96,addresses!A$2:I$1997, 3, FALSE), "")</f>
        <v>175 Water Street, 18Th Floor</v>
      </c>
      <c r="D96" t="str">
        <f>IFERROR(VLOOKUP(B96,addresses!A$2:I$1997, 5, FALSE), "")</f>
        <v>New York</v>
      </c>
      <c r="E96" t="str">
        <f>IFERROR(VLOOKUP(B96,addresses!A$2:I$1997, 7, FALSE),"")</f>
        <v>NY</v>
      </c>
      <c r="F96">
        <f>IFERROR(VLOOKUP(B96,addresses!A$2:I$1997, 8, FALSE),"")</f>
        <v>10038</v>
      </c>
      <c r="G96" t="str">
        <f>IFERROR(VLOOKUP(B96,addresses!A$2:I$1997, 9, FALSE),"")</f>
        <v>212-458-3732</v>
      </c>
      <c r="I96" s="62" t="str">
        <f>VLOOKUP(IFERROR(VLOOKUP(B96, Weiss!A$1:L$399,12,FALSE),"NR"), RatingsLU!A$5:B$30, 2, FALSE)</f>
        <v>C+</v>
      </c>
      <c r="J96" s="62">
        <f>VLOOKUP(I96,RatingsLU!B$5:C$30,2,)</f>
        <v>7</v>
      </c>
      <c r="K96" s="62" t="str">
        <f>VLOOKUP(IFERROR(VLOOKUP(B96, Demotech!A$3:F$400, 6,FALSE), "NR"), RatingsLU!K$5:M$30, 2, FALSE)</f>
        <v>NR</v>
      </c>
      <c r="L96" s="62">
        <f>VLOOKUP(K96,RatingsLU!L$5:M$30,2,)</f>
        <v>7</v>
      </c>
      <c r="M96" s="62" t="str">
        <f>VLOOKUP(IFERROR(VLOOKUP(B96, AMBest!A$1:L$399,3,FALSE),"NR"), RatingsLU!F$5:G$100, 2, FALSE)</f>
        <v>A</v>
      </c>
      <c r="N96" s="62">
        <f>VLOOKUP(M96, RatingsLU!G$5:H$100, 2, FALSE)</f>
        <v>5</v>
      </c>
      <c r="O96" s="62">
        <f>IFERROR(VLOOKUP(B96, '2015q3'!A$1:C$400,3,),0)</f>
        <v>818</v>
      </c>
      <c r="P96" t="str">
        <f t="shared" si="12"/>
        <v>818</v>
      </c>
      <c r="Q96">
        <f>IFERROR(VLOOKUP(B96, '2013q4'!A$1:C$399,3,),0)</f>
        <v>1003</v>
      </c>
      <c r="R96">
        <f>IFERROR(VLOOKUP(B96, '2014q1'!A$1:C$399,3,),0)</f>
        <v>980</v>
      </c>
      <c r="S96">
        <f>IFERROR(VLOOKUP(B96, '2014q2'!A$1:C$399,3,),0)</f>
        <v>959</v>
      </c>
      <c r="T96">
        <f>IFERROR(VLOOKUP(B96, '2014q3'!A$1:C$399,3,),0)</f>
        <v>939</v>
      </c>
      <c r="U96">
        <f>IFERROR(VLOOKUP(B96, '2014q1'!A$1:C$399,3,),0)</f>
        <v>980</v>
      </c>
      <c r="V96">
        <f>IFERROR(VLOOKUP(B96, '2014q2'!A$1:C$399,3,),0)</f>
        <v>959</v>
      </c>
      <c r="W96">
        <f>IFERROR(VLOOKUP(B96, '2015q2'!A$1:C$399,3,),0)</f>
        <v>857</v>
      </c>
      <c r="X96" t="str">
        <f t="shared" si="8"/>
        <v>3</v>
      </c>
      <c r="Y96">
        <f>IFERROR(VLOOKUP(B96, 'c2013q4'!A$1:E$399,4,),0) + IFERROR(VLOOKUP(B96, 'c2014q1'!A$1:E$399,4,),0) + IFERROR(VLOOKUP(B96, 'c2014q2'!A$1:E$399,4,),0) + IFERROR(VLOOKUP(B96, 'c2014q3'!A$1:E$399,4,),0) + IFERROR(VLOOKUP(B96, 'c2014q4'!A$1:E$399,4,),0)</f>
        <v>3</v>
      </c>
      <c r="Z96">
        <f>IFERROR(VLOOKUP(B96, 'c2013q4'!A$1:E$399,4,),0)</f>
        <v>2</v>
      </c>
      <c r="AA96">
        <f>IFERROR(VLOOKUP(B96, 'c2014q1'!A$1:E$399,4,),0) + IFERROR(VLOOKUP(B96, 'c2014q2'!A$1:E$399,4,),0) + IFERROR(VLOOKUP(B96, 'c2014q3'!A$1:E$399,4,),0) + IFERROR(VLOOKUP(B96, 'c2014q4'!A$1:E$399,4,),0)</f>
        <v>1</v>
      </c>
      <c r="AB96" t="str">
        <f t="shared" si="9"/>
        <v>-</v>
      </c>
      <c r="AC96" t="str">
        <f t="shared" si="7"/>
        <v/>
      </c>
      <c r="AD96" s="62">
        <f t="shared" si="10"/>
        <v>0</v>
      </c>
      <c r="AE96" t="str">
        <f t="shared" si="11"/>
        <v>f</v>
      </c>
    </row>
    <row r="97" spans="1:31" x14ac:dyDescent="0.25">
      <c r="A97">
        <v>96</v>
      </c>
      <c r="B97" t="s">
        <v>295</v>
      </c>
      <c r="C97" t="str">
        <f>IFERROR(VLOOKUP(B97,addresses!A$2:I$1997, 3, FALSE), "")</f>
        <v>2407 Park Drive Suite 200</v>
      </c>
      <c r="D97" t="str">
        <f>IFERROR(VLOOKUP(B97,addresses!A$2:I$1997, 5, FALSE), "")</f>
        <v>Harrisburg</v>
      </c>
      <c r="E97" t="str">
        <f>IFERROR(VLOOKUP(B97,addresses!A$2:I$1997, 7, FALSE),"")</f>
        <v>PA</v>
      </c>
      <c r="F97">
        <f>IFERROR(VLOOKUP(B97,addresses!A$2:I$1997, 8, FALSE),"")</f>
        <v>17110</v>
      </c>
      <c r="G97" t="str">
        <f>IFERROR(VLOOKUP(B97,addresses!A$2:I$1997, 9, FALSE),"")</f>
        <v>717-657-9671</v>
      </c>
      <c r="I97" s="62" t="str">
        <f>VLOOKUP(IFERROR(VLOOKUP(B97, Weiss!A$1:L$399,12,FALSE),"NR"), RatingsLU!A$5:B$30, 2, FALSE)</f>
        <v>B-</v>
      </c>
      <c r="J97" s="62">
        <f>VLOOKUP(I97,RatingsLU!B$5:C$30,2,)</f>
        <v>6</v>
      </c>
      <c r="K97" s="62" t="str">
        <f>VLOOKUP(IFERROR(VLOOKUP(B97, Demotech!A$3:F$400, 6,FALSE), "NR"), RatingsLU!K$5:M$30, 2, FALSE)</f>
        <v>NR</v>
      </c>
      <c r="L97" s="62">
        <f>VLOOKUP(K97,RatingsLU!L$5:M$30,2,)</f>
        <v>7</v>
      </c>
      <c r="M97" s="62" t="str">
        <f>VLOOKUP(IFERROR(VLOOKUP(B97, AMBest!A$1:L$399,3,FALSE),"NR"), RatingsLU!F$5:G$100, 2, FALSE)</f>
        <v>A</v>
      </c>
      <c r="N97" s="62">
        <f>VLOOKUP(M97, RatingsLU!G$5:H$100, 2, FALSE)</f>
        <v>5</v>
      </c>
      <c r="O97" s="62">
        <f>IFERROR(VLOOKUP(B97, '2015q3'!A$1:C$400,3,),0)</f>
        <v>797</v>
      </c>
      <c r="P97" t="str">
        <f t="shared" si="12"/>
        <v>797</v>
      </c>
      <c r="Q97">
        <f>IFERROR(VLOOKUP(B97, '2013q4'!A$1:C$399,3,),0)</f>
        <v>859</v>
      </c>
      <c r="R97">
        <f>IFERROR(VLOOKUP(B97, '2014q1'!A$1:C$399,3,),0)</f>
        <v>809</v>
      </c>
      <c r="S97">
        <f>IFERROR(VLOOKUP(B97, '2014q2'!A$1:C$399,3,),0)</f>
        <v>805</v>
      </c>
      <c r="T97">
        <f>IFERROR(VLOOKUP(B97, '2014q3'!A$1:C$399,3,),0)</f>
        <v>822</v>
      </c>
      <c r="U97">
        <f>IFERROR(VLOOKUP(B97, '2014q1'!A$1:C$399,3,),0)</f>
        <v>809</v>
      </c>
      <c r="V97">
        <f>IFERROR(VLOOKUP(B97, '2014q2'!A$1:C$399,3,),0)</f>
        <v>805</v>
      </c>
      <c r="W97">
        <f>IFERROR(VLOOKUP(B97, '2015q2'!A$1:C$399,3,),0)</f>
        <v>796</v>
      </c>
      <c r="X97" t="str">
        <f t="shared" si="8"/>
        <v>0</v>
      </c>
      <c r="Y97">
        <f>IFERROR(VLOOKUP(B97, 'c2013q4'!A$1:E$399,4,),0) + IFERROR(VLOOKUP(B97, 'c2014q1'!A$1:E$399,4,),0) + IFERROR(VLOOKUP(B97, 'c2014q2'!A$1:E$399,4,),0) + IFERROR(VLOOKUP(B97, 'c2014q3'!A$1:E$399,4,),0) + IFERROR(VLOOKUP(B97, 'c2014q4'!A$1:E$399,4,),0)</f>
        <v>0</v>
      </c>
      <c r="Z97">
        <f>IFERROR(VLOOKUP(B97, 'c2013q4'!A$1:E$399,4,),0)</f>
        <v>0</v>
      </c>
      <c r="AA97">
        <f>IFERROR(VLOOKUP(B97, 'c2014q1'!A$1:E$399,4,),0) + IFERROR(VLOOKUP(B97, 'c2014q2'!A$1:E$399,4,),0) + IFERROR(VLOOKUP(B97, 'c2014q3'!A$1:E$399,4,),0) + IFERROR(VLOOKUP(B97, 'c2014q4'!A$1:E$399,4,),0)</f>
        <v>0</v>
      </c>
      <c r="AB97" t="str">
        <f t="shared" si="9"/>
        <v>-</v>
      </c>
      <c r="AC97" t="str">
        <f t="shared" si="7"/>
        <v/>
      </c>
      <c r="AD97" s="62">
        <f t="shared" si="10"/>
        <v>0</v>
      </c>
      <c r="AE97" t="str">
        <f t="shared" si="11"/>
        <v>f</v>
      </c>
    </row>
    <row r="98" spans="1:31" x14ac:dyDescent="0.25">
      <c r="A98">
        <v>97</v>
      </c>
      <c r="B98" t="s">
        <v>290</v>
      </c>
      <c r="C98" t="str">
        <f>IFERROR(VLOOKUP(B98,addresses!A$2:I$1997, 3, FALSE), "")</f>
        <v>One Tower Square, Ms08A</v>
      </c>
      <c r="D98" t="str">
        <f>IFERROR(VLOOKUP(B98,addresses!A$2:I$1997, 5, FALSE), "")</f>
        <v>Hartford</v>
      </c>
      <c r="E98" t="str">
        <f>IFERROR(VLOOKUP(B98,addresses!A$2:I$1997, 7, FALSE),"")</f>
        <v>CT</v>
      </c>
      <c r="F98">
        <f>IFERROR(VLOOKUP(B98,addresses!A$2:I$1997, 8, FALSE),"")</f>
        <v>6183</v>
      </c>
      <c r="G98" t="str">
        <f>IFERROR(VLOOKUP(B98,addresses!A$2:I$1997, 9, FALSE),"")</f>
        <v>860-277-1248</v>
      </c>
      <c r="I98" s="62" t="str">
        <f>VLOOKUP(IFERROR(VLOOKUP(B98, Weiss!A$1:L$399,12,FALSE),"NR"), RatingsLU!A$5:B$30, 2, FALSE)</f>
        <v>B</v>
      </c>
      <c r="J98" s="62">
        <f>VLOOKUP(I98,RatingsLU!B$5:C$30,2,)</f>
        <v>5</v>
      </c>
      <c r="K98" s="62" t="str">
        <f>VLOOKUP(IFERROR(VLOOKUP(B98, Demotech!A$3:F$400, 6,FALSE), "NR"), RatingsLU!K$5:M$30, 2, FALSE)</f>
        <v>NR</v>
      </c>
      <c r="L98" s="62">
        <f>VLOOKUP(K98,RatingsLU!L$5:M$30,2,)</f>
        <v>7</v>
      </c>
      <c r="M98" s="62" t="str">
        <f>VLOOKUP(IFERROR(VLOOKUP(B98, AMBest!A$1:L$399,3,FALSE),"NR"), RatingsLU!F$5:G$100, 2, FALSE)</f>
        <v>A++</v>
      </c>
      <c r="N98" s="62">
        <f>VLOOKUP(M98, RatingsLU!G$5:H$100, 2, FALSE)</f>
        <v>1</v>
      </c>
      <c r="O98" s="62">
        <f>IFERROR(VLOOKUP(B98, '2015q3'!A$1:C$400,3,),0)</f>
        <v>789</v>
      </c>
      <c r="P98" t="str">
        <f t="shared" si="12"/>
        <v>789</v>
      </c>
      <c r="Q98">
        <f>IFERROR(VLOOKUP(B98, '2013q4'!A$1:C$399,3,),0)</f>
        <v>1694</v>
      </c>
      <c r="R98">
        <f>IFERROR(VLOOKUP(B98, '2014q1'!A$1:C$399,3,),0)</f>
        <v>1665</v>
      </c>
      <c r="S98">
        <f>IFERROR(VLOOKUP(B98, '2014q2'!A$1:C$399,3,),0)</f>
        <v>1622</v>
      </c>
      <c r="T98">
        <f>IFERROR(VLOOKUP(B98, '2014q3'!A$1:C$399,3,),0)</f>
        <v>1573</v>
      </c>
      <c r="U98">
        <f>IFERROR(VLOOKUP(B98, '2014q1'!A$1:C$399,3,),0)</f>
        <v>1665</v>
      </c>
      <c r="V98">
        <f>IFERROR(VLOOKUP(B98, '2014q2'!A$1:C$399,3,),0)</f>
        <v>1622</v>
      </c>
      <c r="W98">
        <f>IFERROR(VLOOKUP(B98, '2015q2'!A$1:C$399,3,),0)</f>
        <v>1090</v>
      </c>
      <c r="X98" t="str">
        <f t="shared" si="8"/>
        <v>3</v>
      </c>
      <c r="Y98">
        <f>IFERROR(VLOOKUP(B98, 'c2013q4'!A$1:E$399,4,),0) + IFERROR(VLOOKUP(B98, 'c2014q1'!A$1:E$399,4,),0) + IFERROR(VLOOKUP(B98, 'c2014q2'!A$1:E$399,4,),0) + IFERROR(VLOOKUP(B98, 'c2014q3'!A$1:E$399,4,),0) + IFERROR(VLOOKUP(B98, 'c2014q4'!A$1:E$399,4,),0)</f>
        <v>3</v>
      </c>
      <c r="Z98">
        <f>IFERROR(VLOOKUP(B98, 'c2013q4'!A$1:E$399,4,),0)</f>
        <v>1</v>
      </c>
      <c r="AA98">
        <f>IFERROR(VLOOKUP(B98, 'c2014q1'!A$1:E$399,4,),0) + IFERROR(VLOOKUP(B98, 'c2014q2'!A$1:E$399,4,),0) + IFERROR(VLOOKUP(B98, 'c2014q3'!A$1:E$399,4,),0) + IFERROR(VLOOKUP(B98, 'c2014q4'!A$1:E$399,4,),0)</f>
        <v>2</v>
      </c>
      <c r="AB98" t="str">
        <f t="shared" si="9"/>
        <v>-</v>
      </c>
      <c r="AC98" t="str">
        <f t="shared" ref="AC98:AC129" si="13">IF(ISERROR(_xlfn.PERCENTRANK.INC(AB$2:AB$398, AB98)), "", ROUND(100*_xlfn.PERCENTRANK.INC(AB$2:AB$398, AB98),0))</f>
        <v/>
      </c>
      <c r="AD98" s="62">
        <f t="shared" si="10"/>
        <v>0</v>
      </c>
      <c r="AE98" t="str">
        <f t="shared" si="11"/>
        <v>f</v>
      </c>
    </row>
    <row r="99" spans="1:31" x14ac:dyDescent="0.25">
      <c r="A99">
        <v>98</v>
      </c>
      <c r="B99" t="s">
        <v>293</v>
      </c>
      <c r="C99" t="str">
        <f>IFERROR(VLOOKUP(B99,addresses!A$2:I$1997, 3, FALSE), "")</f>
        <v>50 Glenmaura National Blvd.,  Ste. 201</v>
      </c>
      <c r="D99" t="str">
        <f>IFERROR(VLOOKUP(B99,addresses!A$2:I$1997, 5, FALSE), "")</f>
        <v>Moosic</v>
      </c>
      <c r="E99" t="str">
        <f>IFERROR(VLOOKUP(B99,addresses!A$2:I$1997, 7, FALSE),"")</f>
        <v>PA</v>
      </c>
      <c r="F99">
        <f>IFERROR(VLOOKUP(B99,addresses!A$2:I$1997, 8, FALSE),"")</f>
        <v>18507</v>
      </c>
      <c r="G99" t="str">
        <f>IFERROR(VLOOKUP(B99,addresses!A$2:I$1997, 9, FALSE),"")</f>
        <v>570-596-2036</v>
      </c>
      <c r="I99" s="62" t="str">
        <f>VLOOKUP(IFERROR(VLOOKUP(B99, Weiss!A$1:L$399,12,FALSE),"NR"), RatingsLU!A$5:B$30, 2, FALSE)</f>
        <v>B-</v>
      </c>
      <c r="J99" s="62">
        <f>VLOOKUP(I99,RatingsLU!B$5:C$30,2,)</f>
        <v>6</v>
      </c>
      <c r="K99" s="62" t="str">
        <f>VLOOKUP(IFERROR(VLOOKUP(B99, Demotech!A$3:F$400, 6,FALSE), "NR"), RatingsLU!K$5:M$30, 2, FALSE)</f>
        <v>NR</v>
      </c>
      <c r="L99" s="62">
        <f>VLOOKUP(K99,RatingsLU!L$5:M$30,2,)</f>
        <v>7</v>
      </c>
      <c r="M99" s="62" t="str">
        <f>VLOOKUP(IFERROR(VLOOKUP(B99, AMBest!A$1:L$399,3,FALSE),"NR"), RatingsLU!F$5:G$100, 2, FALSE)</f>
        <v>A-</v>
      </c>
      <c r="N99" s="62">
        <f>VLOOKUP(M99, RatingsLU!G$5:H$100, 2, FALSE)</f>
        <v>7</v>
      </c>
      <c r="O99" s="62">
        <f>IFERROR(VLOOKUP(B99, '2015q3'!A$1:C$400,3,),0)</f>
        <v>754</v>
      </c>
      <c r="P99" t="str">
        <f t="shared" si="12"/>
        <v>754</v>
      </c>
      <c r="Q99">
        <f>IFERROR(VLOOKUP(B99, '2013q4'!A$1:C$399,3,),0)</f>
        <v>1208</v>
      </c>
      <c r="R99">
        <f>IFERROR(VLOOKUP(B99, '2014q1'!A$1:C$399,3,),0)</f>
        <v>1974</v>
      </c>
      <c r="S99">
        <f>IFERROR(VLOOKUP(B99, '2014q2'!A$1:C$399,3,),0)</f>
        <v>1988</v>
      </c>
      <c r="T99">
        <f>IFERROR(VLOOKUP(B99, '2014q3'!A$1:C$399,3,),0)</f>
        <v>1709</v>
      </c>
      <c r="U99">
        <f>IFERROR(VLOOKUP(B99, '2014q1'!A$1:C$399,3,),0)</f>
        <v>1974</v>
      </c>
      <c r="V99">
        <f>IFERROR(VLOOKUP(B99, '2014q2'!A$1:C$399,3,),0)</f>
        <v>1988</v>
      </c>
      <c r="W99">
        <f>IFERROR(VLOOKUP(B99, '2015q2'!A$1:C$399,3,),0)</f>
        <v>886</v>
      </c>
      <c r="X99" t="str">
        <f t="shared" si="8"/>
        <v>0</v>
      </c>
      <c r="Y99">
        <f>IFERROR(VLOOKUP(B99, 'c2013q4'!A$1:E$399,4,),0) + IFERROR(VLOOKUP(B99, 'c2014q1'!A$1:E$399,4,),0) + IFERROR(VLOOKUP(B99, 'c2014q2'!A$1:E$399,4,),0) + IFERROR(VLOOKUP(B99, 'c2014q3'!A$1:E$399,4,),0) + IFERROR(VLOOKUP(B99, 'c2014q4'!A$1:E$399,4,),0)</f>
        <v>0</v>
      </c>
      <c r="Z99">
        <f>IFERROR(VLOOKUP(B99, 'c2013q4'!A$1:E$399,4,),0)</f>
        <v>0</v>
      </c>
      <c r="AA99">
        <f>IFERROR(VLOOKUP(B99, 'c2014q1'!A$1:E$399,4,),0) + IFERROR(VLOOKUP(B99, 'c2014q2'!A$1:E$399,4,),0) + IFERROR(VLOOKUP(B99, 'c2014q3'!A$1:E$399,4,),0) + IFERROR(VLOOKUP(B99, 'c2014q4'!A$1:E$399,4,),0)</f>
        <v>0</v>
      </c>
      <c r="AB99" t="str">
        <f t="shared" si="9"/>
        <v>-</v>
      </c>
      <c r="AC99" t="str">
        <f t="shared" si="13"/>
        <v/>
      </c>
      <c r="AD99" s="62">
        <f t="shared" si="10"/>
        <v>0</v>
      </c>
      <c r="AE99" t="str">
        <f t="shared" si="11"/>
        <v>f</v>
      </c>
    </row>
    <row r="100" spans="1:31" x14ac:dyDescent="0.25">
      <c r="A100">
        <v>99</v>
      </c>
      <c r="B100" t="s">
        <v>296</v>
      </c>
      <c r="C100" t="str">
        <f>IFERROR(VLOOKUP(B100,addresses!A$2:I$1997, 3, FALSE), "")</f>
        <v>118 Second Avenue Se</v>
      </c>
      <c r="D100" t="str">
        <f>IFERROR(VLOOKUP(B100,addresses!A$2:I$1997, 5, FALSE), "")</f>
        <v>Cedar Rapids</v>
      </c>
      <c r="E100" t="str">
        <f>IFERROR(VLOOKUP(B100,addresses!A$2:I$1997, 7, FALSE),"")</f>
        <v>IA</v>
      </c>
      <c r="F100">
        <f>IFERROR(VLOOKUP(B100,addresses!A$2:I$1997, 8, FALSE),"")</f>
        <v>52401</v>
      </c>
      <c r="G100" t="str">
        <f>IFERROR(VLOOKUP(B100,addresses!A$2:I$1997, 9, FALSE),"")</f>
        <v>319-286-2533</v>
      </c>
      <c r="I100" s="62" t="str">
        <f>VLOOKUP(IFERROR(VLOOKUP(B100, Weiss!A$1:L$399,12,FALSE),"NR"), RatingsLU!A$5:B$30, 2, FALSE)</f>
        <v>B</v>
      </c>
      <c r="J100" s="62">
        <f>VLOOKUP(I100,RatingsLU!B$5:C$30,2,)</f>
        <v>5</v>
      </c>
      <c r="K100" s="62" t="str">
        <f>VLOOKUP(IFERROR(VLOOKUP(B100, Demotech!A$3:F$400, 6,FALSE), "NR"), RatingsLU!K$5:M$30, 2, FALSE)</f>
        <v>NR</v>
      </c>
      <c r="L100" s="62">
        <f>VLOOKUP(K100,RatingsLU!L$5:M$30,2,)</f>
        <v>7</v>
      </c>
      <c r="M100" s="62" t="str">
        <f>VLOOKUP(IFERROR(VLOOKUP(B100, AMBest!A$1:L$399,3,FALSE),"NR"), RatingsLU!F$5:G$100, 2, FALSE)</f>
        <v>A</v>
      </c>
      <c r="N100" s="62">
        <f>VLOOKUP(M100, RatingsLU!G$5:H$100, 2, FALSE)</f>
        <v>5</v>
      </c>
      <c r="O100" s="62">
        <f>IFERROR(VLOOKUP(B100, '2015q3'!A$1:C$400,3,),0)</f>
        <v>706</v>
      </c>
      <c r="P100" t="str">
        <f t="shared" si="12"/>
        <v>706</v>
      </c>
      <c r="Q100">
        <f>IFERROR(VLOOKUP(B100, '2013q4'!A$1:C$399,3,),0)</f>
        <v>882</v>
      </c>
      <c r="R100">
        <f>IFERROR(VLOOKUP(B100, '2014q1'!A$1:C$399,3,),0)</f>
        <v>870</v>
      </c>
      <c r="S100">
        <f>IFERROR(VLOOKUP(B100, '2014q2'!A$1:C$399,3,),0)</f>
        <v>842</v>
      </c>
      <c r="T100">
        <f>IFERROR(VLOOKUP(B100, '2014q3'!A$1:C$399,3,),0)</f>
        <v>820</v>
      </c>
      <c r="U100">
        <f>IFERROR(VLOOKUP(B100, '2014q1'!A$1:C$399,3,),0)</f>
        <v>870</v>
      </c>
      <c r="V100">
        <f>IFERROR(VLOOKUP(B100, '2014q2'!A$1:C$399,3,),0)</f>
        <v>842</v>
      </c>
      <c r="W100">
        <f>IFERROR(VLOOKUP(B100, '2015q2'!A$1:C$399,3,),0)</f>
        <v>736</v>
      </c>
      <c r="X100" t="str">
        <f t="shared" si="8"/>
        <v>1</v>
      </c>
      <c r="Y100">
        <f>IFERROR(VLOOKUP(B100, 'c2013q4'!A$1:E$399,4,),0) + IFERROR(VLOOKUP(B100, 'c2014q1'!A$1:E$399,4,),0) + IFERROR(VLOOKUP(B100, 'c2014q2'!A$1:E$399,4,),0) + IFERROR(VLOOKUP(B100, 'c2014q3'!A$1:E$399,4,),0) + IFERROR(VLOOKUP(B100, 'c2014q4'!A$1:E$399,4,),0)</f>
        <v>1</v>
      </c>
      <c r="Z100">
        <f>IFERROR(VLOOKUP(B100, 'c2013q4'!A$1:E$399,4,),0)</f>
        <v>0</v>
      </c>
      <c r="AA100">
        <f>IFERROR(VLOOKUP(B100, 'c2014q1'!A$1:E$399,4,),0) + IFERROR(VLOOKUP(B100, 'c2014q2'!A$1:E$399,4,),0) + IFERROR(VLOOKUP(B100, 'c2014q3'!A$1:E$399,4,),0) + IFERROR(VLOOKUP(B100, 'c2014q4'!A$1:E$399,4,),0)</f>
        <v>1</v>
      </c>
      <c r="AB100" t="str">
        <f t="shared" si="9"/>
        <v>-</v>
      </c>
      <c r="AC100" t="str">
        <f t="shared" si="13"/>
        <v/>
      </c>
      <c r="AD100" s="62">
        <f t="shared" si="10"/>
        <v>0</v>
      </c>
      <c r="AE100" t="str">
        <f t="shared" si="11"/>
        <v>f</v>
      </c>
    </row>
    <row r="101" spans="1:31" x14ac:dyDescent="0.25">
      <c r="A101">
        <v>100</v>
      </c>
      <c r="B101" t="s">
        <v>297</v>
      </c>
      <c r="C101" t="str">
        <f>IFERROR(VLOOKUP(B101,addresses!A$2:I$1997, 3, FALSE), "")</f>
        <v>301 E Fourth Street</v>
      </c>
      <c r="D101" t="str">
        <f>IFERROR(VLOOKUP(B101,addresses!A$2:I$1997, 5, FALSE), "")</f>
        <v>Cincinnati</v>
      </c>
      <c r="E101" t="str">
        <f>IFERROR(VLOOKUP(B101,addresses!A$2:I$1997, 7, FALSE),"")</f>
        <v>OH</v>
      </c>
      <c r="F101">
        <f>IFERROR(VLOOKUP(B101,addresses!A$2:I$1997, 8, FALSE),"")</f>
        <v>45202</v>
      </c>
      <c r="G101" t="str">
        <f>IFERROR(VLOOKUP(B101,addresses!A$2:I$1997, 9, FALSE),"")</f>
        <v>800-972-3008</v>
      </c>
      <c r="I101" s="62" t="str">
        <f>VLOOKUP(IFERROR(VLOOKUP(B101, Weiss!A$1:L$399,12,FALSE),"NR"), RatingsLU!A$5:B$30, 2, FALSE)</f>
        <v>B-</v>
      </c>
      <c r="J101" s="62">
        <f>VLOOKUP(I101,RatingsLU!B$5:C$30,2,)</f>
        <v>6</v>
      </c>
      <c r="K101" s="62" t="str">
        <f>VLOOKUP(IFERROR(VLOOKUP(B101, Demotech!A$3:F$400, 6,FALSE), "NR"), RatingsLU!K$5:M$30, 2, FALSE)</f>
        <v>NR</v>
      </c>
      <c r="L101" s="62">
        <f>VLOOKUP(K101,RatingsLU!L$5:M$30,2,)</f>
        <v>7</v>
      </c>
      <c r="M101" s="62" t="str">
        <f>VLOOKUP(IFERROR(VLOOKUP(B101, AMBest!A$1:L$399,3,FALSE),"NR"), RatingsLU!F$5:G$100, 2, FALSE)</f>
        <v>A+</v>
      </c>
      <c r="N101" s="62">
        <f>VLOOKUP(M101, RatingsLU!G$5:H$100, 2, FALSE)</f>
        <v>3</v>
      </c>
      <c r="O101" s="62">
        <f>IFERROR(VLOOKUP(B101, '2015q3'!A$1:C$400,3,),0)</f>
        <v>616</v>
      </c>
      <c r="P101" t="str">
        <f t="shared" si="12"/>
        <v>616</v>
      </c>
      <c r="Q101">
        <f>IFERROR(VLOOKUP(B101, '2013q4'!A$1:C$399,3,),0)</f>
        <v>709</v>
      </c>
      <c r="R101">
        <f>IFERROR(VLOOKUP(B101, '2014q1'!A$1:C$399,3,),0)</f>
        <v>710</v>
      </c>
      <c r="S101">
        <f>IFERROR(VLOOKUP(B101, '2014q2'!A$1:C$399,3,),0)</f>
        <v>680</v>
      </c>
      <c r="T101">
        <f>IFERROR(VLOOKUP(B101, '2014q3'!A$1:C$399,3,),0)</f>
        <v>647</v>
      </c>
      <c r="U101">
        <f>IFERROR(VLOOKUP(B101, '2014q1'!A$1:C$399,3,),0)</f>
        <v>710</v>
      </c>
      <c r="V101">
        <f>IFERROR(VLOOKUP(B101, '2014q2'!A$1:C$399,3,),0)</f>
        <v>680</v>
      </c>
      <c r="W101">
        <f>IFERROR(VLOOKUP(B101, '2015q2'!A$1:C$399,3,),0)</f>
        <v>606</v>
      </c>
      <c r="X101" t="str">
        <f t="shared" si="8"/>
        <v>3</v>
      </c>
      <c r="Y101">
        <f>IFERROR(VLOOKUP(B101, 'c2013q4'!A$1:E$399,4,),0) + IFERROR(VLOOKUP(B101, 'c2014q1'!A$1:E$399,4,),0) + IFERROR(VLOOKUP(B101, 'c2014q2'!A$1:E$399,4,),0) + IFERROR(VLOOKUP(B101, 'c2014q3'!A$1:E$399,4,),0) + IFERROR(VLOOKUP(B101, 'c2014q4'!A$1:E$399,4,),0)</f>
        <v>3</v>
      </c>
      <c r="Z101">
        <f>IFERROR(VLOOKUP(B101, 'c2013q4'!A$1:E$399,4,),0)</f>
        <v>0</v>
      </c>
      <c r="AA101">
        <f>IFERROR(VLOOKUP(B101, 'c2014q1'!A$1:E$399,4,),0) + IFERROR(VLOOKUP(B101, 'c2014q2'!A$1:E$399,4,),0) + IFERROR(VLOOKUP(B101, 'c2014q3'!A$1:E$399,4,),0) + IFERROR(VLOOKUP(B101, 'c2014q4'!A$1:E$399,4,),0)</f>
        <v>3</v>
      </c>
      <c r="AB101" t="str">
        <f t="shared" si="9"/>
        <v>-</v>
      </c>
      <c r="AC101" t="str">
        <f t="shared" si="13"/>
        <v/>
      </c>
      <c r="AD101" s="62">
        <f t="shared" si="10"/>
        <v>0</v>
      </c>
      <c r="AE101" t="str">
        <f t="shared" si="11"/>
        <v>f</v>
      </c>
    </row>
    <row r="102" spans="1:31" x14ac:dyDescent="0.25">
      <c r="A102">
        <v>101</v>
      </c>
      <c r="B102" t="s">
        <v>298</v>
      </c>
      <c r="C102" t="str">
        <f>IFERROR(VLOOKUP(B102,addresses!A$2:I$1997, 3, FALSE), "")</f>
        <v>1110 West Commercial Boulevard</v>
      </c>
      <c r="D102" t="str">
        <f>IFERROR(VLOOKUP(B102,addresses!A$2:I$1997, 5, FALSE), "")</f>
        <v>Fort Lauderdale</v>
      </c>
      <c r="E102" t="str">
        <f>IFERROR(VLOOKUP(B102,addresses!A$2:I$1997, 7, FALSE),"")</f>
        <v>FL</v>
      </c>
      <c r="F102">
        <f>IFERROR(VLOOKUP(B102,addresses!A$2:I$1997, 8, FALSE),"")</f>
        <v>33309</v>
      </c>
      <c r="G102" t="str">
        <f>IFERROR(VLOOKUP(B102,addresses!A$2:I$1997, 9, FALSE),"")</f>
        <v>954-958-1200</v>
      </c>
      <c r="I102" s="62" t="str">
        <f>VLOOKUP(IFERROR(VLOOKUP(B102, Weiss!A$1:L$399,12,FALSE),"NR"), RatingsLU!A$5:B$30, 2, FALSE)</f>
        <v>C</v>
      </c>
      <c r="J102" s="62">
        <f>VLOOKUP(I102,RatingsLU!B$5:C$30,2,)</f>
        <v>8</v>
      </c>
      <c r="K102" s="62" t="str">
        <f>VLOOKUP(IFERROR(VLOOKUP(B102, Demotech!A$3:F$400, 6,FALSE), "NR"), RatingsLU!K$5:M$30, 2, FALSE)</f>
        <v>A</v>
      </c>
      <c r="L102" s="62">
        <f>VLOOKUP(K102,RatingsLU!L$5:M$30,2,)</f>
        <v>3</v>
      </c>
      <c r="M102" s="62" t="str">
        <f>VLOOKUP(IFERROR(VLOOKUP(B102, AMBest!A$1:L$399,3,FALSE),"NR"), RatingsLU!F$5:G$100, 2, FALSE)</f>
        <v>NR</v>
      </c>
      <c r="N102" s="62">
        <f>VLOOKUP(M102, RatingsLU!G$5:H$100, 2, FALSE)</f>
        <v>33</v>
      </c>
      <c r="O102" s="62">
        <f>IFERROR(VLOOKUP(B102, '2015q3'!A$1:C$400,3,),0)</f>
        <v>569</v>
      </c>
      <c r="P102" t="str">
        <f t="shared" si="12"/>
        <v>569</v>
      </c>
      <c r="Q102">
        <f>IFERROR(VLOOKUP(B102, '2013q4'!A$1:C$399,3,),0)</f>
        <v>822</v>
      </c>
      <c r="R102">
        <f>IFERROR(VLOOKUP(B102, '2014q1'!A$1:C$399,3,),0)</f>
        <v>729</v>
      </c>
      <c r="S102">
        <f>IFERROR(VLOOKUP(B102, '2014q2'!A$1:C$399,3,),0)</f>
        <v>659</v>
      </c>
      <c r="T102">
        <f>IFERROR(VLOOKUP(B102, '2014q3'!A$1:C$399,3,),0)</f>
        <v>643</v>
      </c>
      <c r="U102">
        <f>IFERROR(VLOOKUP(B102, '2014q1'!A$1:C$399,3,),0)</f>
        <v>729</v>
      </c>
      <c r="V102">
        <f>IFERROR(VLOOKUP(B102, '2014q2'!A$1:C$399,3,),0)</f>
        <v>659</v>
      </c>
      <c r="W102">
        <f>IFERROR(VLOOKUP(B102, '2015q2'!A$1:C$399,3,),0)</f>
        <v>583</v>
      </c>
      <c r="X102" t="str">
        <f t="shared" si="8"/>
        <v>2</v>
      </c>
      <c r="Y102">
        <f>IFERROR(VLOOKUP(B102, 'c2013q4'!A$1:E$399,4,),0) + IFERROR(VLOOKUP(B102, 'c2014q1'!A$1:E$399,4,),0) + IFERROR(VLOOKUP(B102, 'c2014q2'!A$1:E$399,4,),0) + IFERROR(VLOOKUP(B102, 'c2014q3'!A$1:E$399,4,),0) + IFERROR(VLOOKUP(B102, 'c2014q4'!A$1:E$399,4,),0)</f>
        <v>2</v>
      </c>
      <c r="Z102">
        <f>IFERROR(VLOOKUP(B102, 'c2013q4'!A$1:E$399,4,),0)</f>
        <v>1</v>
      </c>
      <c r="AA102">
        <f>IFERROR(VLOOKUP(B102, 'c2014q1'!A$1:E$399,4,),0) + IFERROR(VLOOKUP(B102, 'c2014q2'!A$1:E$399,4,),0) + IFERROR(VLOOKUP(B102, 'c2014q3'!A$1:E$399,4,),0) + IFERROR(VLOOKUP(B102, 'c2014q4'!A$1:E$399,4,),0)</f>
        <v>1</v>
      </c>
      <c r="AB102" t="str">
        <f t="shared" si="9"/>
        <v>-</v>
      </c>
      <c r="AC102" t="str">
        <f t="shared" si="13"/>
        <v/>
      </c>
      <c r="AD102" s="62">
        <f t="shared" si="10"/>
        <v>0</v>
      </c>
      <c r="AE102" t="str">
        <f t="shared" si="11"/>
        <v>f</v>
      </c>
    </row>
    <row r="103" spans="1:31" x14ac:dyDescent="0.25">
      <c r="A103">
        <v>102</v>
      </c>
      <c r="B103"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I103" s="62" t="str">
        <f>VLOOKUP(IFERROR(VLOOKUP(B103, Weiss!A$1:L$399,12,FALSE),"NR"), RatingsLU!A$5:B$30, 2, FALSE)</f>
        <v>C+</v>
      </c>
      <c r="J103" s="62">
        <f>VLOOKUP(I103,RatingsLU!B$5:C$30,2,)</f>
        <v>7</v>
      </c>
      <c r="K103" s="62" t="str">
        <f>VLOOKUP(IFERROR(VLOOKUP(B103, Demotech!A$3:F$400, 6,FALSE), "NR"), RatingsLU!K$5:M$30, 2, FALSE)</f>
        <v>NR</v>
      </c>
      <c r="L103" s="62">
        <f>VLOOKUP(K103,RatingsLU!L$5:M$30,2,)</f>
        <v>7</v>
      </c>
      <c r="M103" s="62" t="str">
        <f>VLOOKUP(IFERROR(VLOOKUP(B103, AMBest!A$1:L$399,3,FALSE),"NR"), RatingsLU!F$5:G$100, 2, FALSE)</f>
        <v>A+</v>
      </c>
      <c r="N103" s="62">
        <f>VLOOKUP(M103, RatingsLU!G$5:H$100, 2, FALSE)</f>
        <v>3</v>
      </c>
      <c r="O103" s="62">
        <f>IFERROR(VLOOKUP(B103, '2015q3'!A$1:C$400,3,),0)</f>
        <v>538</v>
      </c>
      <c r="P103" t="str">
        <f t="shared" si="12"/>
        <v>538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t="str">
        <f t="shared" si="8"/>
        <v>0</v>
      </c>
      <c r="Y103">
        <f>IFERROR(VLOOKUP(B103, 'c2013q4'!A$1:E$399,4,),0) + IFERROR(VLOOKUP(B103, 'c2014q1'!A$1:E$399,4,),0) + IFERROR(VLOOKUP(B103, 'c2014q2'!A$1:E$399,4,),0) + IFERROR(VLOOKUP(B103, 'c2014q3'!A$1:E$399,4,),0) + IFERROR(VLOOKUP(B103, 'c2014q4'!A$1:E$399,4,),0)</f>
        <v>0</v>
      </c>
      <c r="Z103">
        <f>IFERROR(VLOOKUP(B103, 'c2013q4'!A$1:E$399,4,),0)</f>
        <v>0</v>
      </c>
      <c r="AA103">
        <f>IFERROR(VLOOKUP(B103, 'c2014q1'!A$1:E$399,4,),0) + IFERROR(VLOOKUP(B103, 'c2014q2'!A$1:E$399,4,),0) + IFERROR(VLOOKUP(B103, 'c2014q3'!A$1:E$399,4,),0) + IFERROR(VLOOKUP(B103, 'c2014q4'!A$1:E$399,4,),0)</f>
        <v>0</v>
      </c>
      <c r="AB103" t="str">
        <f t="shared" si="9"/>
        <v>-</v>
      </c>
      <c r="AC103" t="str">
        <f t="shared" si="13"/>
        <v/>
      </c>
      <c r="AD103" s="62">
        <f t="shared" si="10"/>
        <v>0</v>
      </c>
      <c r="AE103" t="str">
        <f t="shared" si="11"/>
        <v>f</v>
      </c>
    </row>
    <row r="104" spans="1:31" x14ac:dyDescent="0.25">
      <c r="A104">
        <v>103</v>
      </c>
      <c r="B104"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I104" s="62" t="str">
        <f>VLOOKUP(IFERROR(VLOOKUP(B104, Weiss!A$1:L$399,12,FALSE),"NR"), RatingsLU!A$5:B$30, 2, FALSE)</f>
        <v>C+</v>
      </c>
      <c r="J104" s="62">
        <f>VLOOKUP(I104,RatingsLU!B$5:C$30,2,)</f>
        <v>7</v>
      </c>
      <c r="K104" s="62" t="str">
        <f>VLOOKUP(IFERROR(VLOOKUP(B104, Demotech!A$3:F$400,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'2015q3'!A$1:C$400,3,),0)</f>
        <v>525</v>
      </c>
      <c r="P104" t="str">
        <f t="shared" si="12"/>
        <v>525</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t="str">
        <f t="shared" si="8"/>
        <v>0</v>
      </c>
      <c r="Y104">
        <f>IFERROR(VLOOKUP(B104, 'c2013q4'!A$1:E$399,4,),0) + IFERROR(VLOOKUP(B104, 'c2014q1'!A$1:E$399,4,),0) + IFERROR(VLOOKUP(B104, 'c2014q2'!A$1:E$399,4,),0) + IFERROR(VLOOKUP(B104, 'c2014q3'!A$1:E$399,4,),0) + IFERROR(VLOOKUP(B104, 'c2014q4'!A$1:E$399,4,),0)</f>
        <v>0</v>
      </c>
      <c r="Z104">
        <f>IFERROR(VLOOKUP(B104, 'c2013q4'!A$1:E$399,4,),0)</f>
        <v>0</v>
      </c>
      <c r="AA104">
        <f>IFERROR(VLOOKUP(B104, 'c2014q1'!A$1:E$399,4,),0) + IFERROR(VLOOKUP(B104, 'c2014q2'!A$1:E$399,4,),0) + IFERROR(VLOOKUP(B104, 'c2014q3'!A$1:E$399,4,),0) + IFERROR(VLOOKUP(B104, 'c2014q4'!A$1:E$399,4,),0)</f>
        <v>0</v>
      </c>
      <c r="AB104" t="str">
        <f t="shared" si="9"/>
        <v>-</v>
      </c>
      <c r="AC104" t="str">
        <f t="shared" si="13"/>
        <v/>
      </c>
      <c r="AD104" s="62">
        <f t="shared" si="10"/>
        <v>0</v>
      </c>
      <c r="AE104" t="str">
        <f t="shared" si="11"/>
        <v>f</v>
      </c>
    </row>
    <row r="105" spans="1:31" x14ac:dyDescent="0.25">
      <c r="A105">
        <v>104</v>
      </c>
      <c r="B105" t="s">
        <v>301</v>
      </c>
      <c r="C105" t="str">
        <f>IFERROR(VLOOKUP(B105,addresses!A$2:I$1997, 3, FALSE), "")</f>
        <v>One Bala Plaza, Suite 100</v>
      </c>
      <c r="D105" t="str">
        <f>IFERROR(VLOOKUP(B105,addresses!A$2:I$1997, 5, FALSE), "")</f>
        <v>Bala Cynwyd</v>
      </c>
      <c r="E105" t="str">
        <f>IFERROR(VLOOKUP(B105,addresses!A$2:I$1997, 7, FALSE),"")</f>
        <v>PA</v>
      </c>
      <c r="F105" t="str">
        <f>IFERROR(VLOOKUP(B105,addresses!A$2:I$1997, 8, FALSE),"")</f>
        <v>19004-1403</v>
      </c>
      <c r="G105" t="str">
        <f>IFERROR(VLOOKUP(B105,addresses!A$2:I$1997, 9, FALSE),"")</f>
        <v>610-617-7680</v>
      </c>
      <c r="I105" s="62" t="str">
        <f>VLOOKUP(IFERROR(VLOOKUP(B105, Weiss!A$1:L$399,12,FALSE),"NR"), RatingsLU!A$5:B$30, 2, FALSE)</f>
        <v>B-</v>
      </c>
      <c r="J105" s="62">
        <f>VLOOKUP(I105,RatingsLU!B$5:C$30,2,)</f>
        <v>6</v>
      </c>
      <c r="K105" s="62" t="str">
        <f>VLOOKUP(IFERROR(VLOOKUP(B105, Demotech!A$3:F$400, 6,FALSE), "NR"), RatingsLU!K$5:M$30, 2, FALSE)</f>
        <v>NR</v>
      </c>
      <c r="L105" s="62">
        <f>VLOOKUP(K105,RatingsLU!L$5:M$30,2,)</f>
        <v>7</v>
      </c>
      <c r="M105" s="62" t="str">
        <f>VLOOKUP(IFERROR(VLOOKUP(B105, AMBest!A$1:L$399,3,FALSE),"NR"), RatingsLU!F$5:G$100, 2, FALSE)</f>
        <v>NR</v>
      </c>
      <c r="N105" s="62">
        <f>VLOOKUP(M105, RatingsLU!G$5:H$100, 2, FALSE)</f>
        <v>33</v>
      </c>
      <c r="O105" s="62">
        <f>IFERROR(VLOOKUP(B105, '2015q3'!A$1:C$400,3,),0)</f>
        <v>492</v>
      </c>
      <c r="P105" t="str">
        <f t="shared" si="12"/>
        <v>492</v>
      </c>
      <c r="Q105">
        <f>IFERROR(VLOOKUP(B105, '2013q4'!A$1:C$399,3,),0)</f>
        <v>637</v>
      </c>
      <c r="R105">
        <f>IFERROR(VLOOKUP(B105, '2014q1'!A$1:C$399,3,),0)</f>
        <v>642</v>
      </c>
      <c r="S105">
        <f>IFERROR(VLOOKUP(B105, '2014q2'!A$1:C$399,3,),0)</f>
        <v>609</v>
      </c>
      <c r="T105">
        <f>IFERROR(VLOOKUP(B105, '2014q3'!A$1:C$399,3,),0)</f>
        <v>596</v>
      </c>
      <c r="U105">
        <f>IFERROR(VLOOKUP(B105, '2014q1'!A$1:C$399,3,),0)</f>
        <v>642</v>
      </c>
      <c r="V105">
        <f>IFERROR(VLOOKUP(B105, '2014q2'!A$1:C$399,3,),0)</f>
        <v>609</v>
      </c>
      <c r="W105">
        <f>IFERROR(VLOOKUP(B105, '2015q2'!A$1:C$399,3,),0)</f>
        <v>515</v>
      </c>
      <c r="X105" t="str">
        <f t="shared" si="8"/>
        <v>0</v>
      </c>
      <c r="Y105">
        <f>IFERROR(VLOOKUP(B105, 'c2013q4'!A$1:E$399,4,),0) + IFERROR(VLOOKUP(B105, 'c2014q1'!A$1:E$399,4,),0) + IFERROR(VLOOKUP(B105, 'c2014q2'!A$1:E$399,4,),0) + IFERROR(VLOOKUP(B105, 'c2014q3'!A$1:E$399,4,),0) + IFERROR(VLOOKUP(B105, 'c2014q4'!A$1:E$399,4,),0)</f>
        <v>0</v>
      </c>
      <c r="Z105">
        <f>IFERROR(VLOOKUP(B105, 'c2013q4'!A$1:E$399,4,),0)</f>
        <v>0</v>
      </c>
      <c r="AA105">
        <f>IFERROR(VLOOKUP(B105, 'c2014q1'!A$1:E$399,4,),0) + IFERROR(VLOOKUP(B105, 'c2014q2'!A$1:E$399,4,),0) + IFERROR(VLOOKUP(B105, 'c2014q3'!A$1:E$399,4,),0) + IFERROR(VLOOKUP(B105, 'c2014q4'!A$1:E$399,4,),0)</f>
        <v>0</v>
      </c>
      <c r="AB105" t="str">
        <f t="shared" si="9"/>
        <v>-</v>
      </c>
      <c r="AC105" t="str">
        <f t="shared" si="13"/>
        <v/>
      </c>
      <c r="AD105" s="62">
        <f t="shared" si="10"/>
        <v>0</v>
      </c>
      <c r="AE105" t="str">
        <f t="shared" si="11"/>
        <v>f</v>
      </c>
    </row>
    <row r="106" spans="1:31" x14ac:dyDescent="0.25">
      <c r="A106">
        <v>105</v>
      </c>
      <c r="B106" t="s">
        <v>315</v>
      </c>
      <c r="C106" t="str">
        <f>IFERROR(VLOOKUP(B106,addresses!A$2:I$1997, 3, FALSE), "")</f>
        <v>14050 Nw 14Th Street, Suite 180</v>
      </c>
      <c r="D106" t="str">
        <f>IFERROR(VLOOKUP(B106,addresses!A$2:I$1997, 5, FALSE), "")</f>
        <v>Sunrise</v>
      </c>
      <c r="E106" t="str">
        <f>IFERROR(VLOOKUP(B106,addresses!A$2:I$1997, 7, FALSE),"")</f>
        <v>FL</v>
      </c>
      <c r="F106">
        <f>IFERROR(VLOOKUP(B106,addresses!A$2:I$1997, 8, FALSE),"")</f>
        <v>33323</v>
      </c>
      <c r="G106" t="str">
        <f>IFERROR(VLOOKUP(B106,addresses!A$2:I$1997, 9, FALSE),"")</f>
        <v>800-293-2532</v>
      </c>
      <c r="I106" s="62" t="str">
        <f>VLOOKUP(IFERROR(VLOOKUP(B106, Weiss!A$1:L$399,12,FALSE),"NR"), RatingsLU!A$5:B$30, 2, FALSE)</f>
        <v>NR</v>
      </c>
      <c r="J106" s="62">
        <f>VLOOKUP(I106,RatingsLU!B$5:C$30,2,)</f>
        <v>16</v>
      </c>
      <c r="K106" s="62" t="str">
        <f>VLOOKUP(IFERROR(VLOOKUP(B106, Demotech!A$3:F$400, 6,FALSE), "NR"), RatingsLU!K$5:M$30, 2, FALSE)</f>
        <v>A</v>
      </c>
      <c r="L106" s="62">
        <f>VLOOKUP(K106,RatingsLU!L$5:M$30,2,)</f>
        <v>3</v>
      </c>
      <c r="M106" s="62" t="str">
        <f>VLOOKUP(IFERROR(VLOOKUP(B106, AMBest!A$1:L$399,3,FALSE),"NR"), RatingsLU!F$5:G$100, 2, FALSE)</f>
        <v>NR</v>
      </c>
      <c r="N106" s="62">
        <f>VLOOKUP(M106, RatingsLU!G$5:H$100, 2, FALSE)</f>
        <v>33</v>
      </c>
      <c r="O106" s="62">
        <f>IFERROR(VLOOKUP(B106, '2015q3'!A$1:C$400,3,),0)</f>
        <v>475</v>
      </c>
      <c r="P106" t="str">
        <f t="shared" si="12"/>
        <v>475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163</v>
      </c>
      <c r="X106" t="str">
        <f t="shared" si="8"/>
        <v>0</v>
      </c>
      <c r="Y106">
        <f>IFERROR(VLOOKUP(B106, 'c2013q4'!A$1:E$399,4,),0) + IFERROR(VLOOKUP(B106, 'c2014q1'!A$1:E$399,4,),0) + IFERROR(VLOOKUP(B106, 'c2014q2'!A$1:E$399,4,),0) + IFERROR(VLOOKUP(B106, 'c2014q3'!A$1:E$399,4,),0) + IFERROR(VLOOKUP(B106, 'c2014q4'!A$1:E$399,4,),0)</f>
        <v>0</v>
      </c>
      <c r="Z106">
        <f>IFERROR(VLOOKUP(B106, 'c2013q4'!A$1:E$399,4,),0)</f>
        <v>0</v>
      </c>
      <c r="AA106">
        <f>IFERROR(VLOOKUP(B106, 'c2014q1'!A$1:E$399,4,),0) + IFERROR(VLOOKUP(B106, 'c2014q2'!A$1:E$399,4,),0) + IFERROR(VLOOKUP(B106, 'c2014q3'!A$1:E$399,4,),0) + IFERROR(VLOOKUP(B106, 'c2014q4'!A$1:E$399,4,),0)</f>
        <v>0</v>
      </c>
      <c r="AB106" t="str">
        <f t="shared" si="9"/>
        <v>-</v>
      </c>
      <c r="AC106" t="str">
        <f t="shared" si="13"/>
        <v/>
      </c>
      <c r="AD106" s="62">
        <f t="shared" si="10"/>
        <v>0</v>
      </c>
      <c r="AE106" t="str">
        <f t="shared" si="11"/>
        <v>f</v>
      </c>
    </row>
    <row r="107" spans="1:31" x14ac:dyDescent="0.25">
      <c r="A107">
        <v>106</v>
      </c>
      <c r="B107"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I107" s="62" t="str">
        <f>VLOOKUP(IFERROR(VLOOKUP(B107, Weiss!A$1:L$399,12,FALSE),"NR"), RatingsLU!A$5:B$30, 2, FALSE)</f>
        <v>C+</v>
      </c>
      <c r="J107" s="62">
        <f>VLOOKUP(I107,RatingsLU!B$5:C$30,2,)</f>
        <v>7</v>
      </c>
      <c r="K107" s="62" t="str">
        <f>VLOOKUP(IFERROR(VLOOKUP(B107, Demotech!A$3:F$400, 6,FALSE), "NR"), RatingsLU!K$5:M$30, 2, FALSE)</f>
        <v>NR</v>
      </c>
      <c r="L107" s="62">
        <f>VLOOKUP(K107,RatingsLU!L$5:M$30,2,)</f>
        <v>7</v>
      </c>
      <c r="M107" s="62" t="str">
        <f>VLOOKUP(IFERROR(VLOOKUP(B107, AMBest!A$1:L$399,3,FALSE),"NR"), RatingsLU!F$5:G$100, 2, FALSE)</f>
        <v>A</v>
      </c>
      <c r="N107" s="62">
        <f>VLOOKUP(M107, RatingsLU!G$5:H$100, 2, FALSE)</f>
        <v>5</v>
      </c>
      <c r="O107" s="62">
        <f>IFERROR(VLOOKUP(B107, '2015q3'!A$1:C$400,3,),0)</f>
        <v>466</v>
      </c>
      <c r="P107" t="str">
        <f t="shared" si="12"/>
        <v>466</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t="str">
        <f t="shared" si="8"/>
        <v>3</v>
      </c>
      <c r="Y107">
        <f>IFERROR(VLOOKUP(B107, 'c2013q4'!A$1:E$399,4,),0) + IFERROR(VLOOKUP(B107, 'c2014q1'!A$1:E$399,4,),0) + IFERROR(VLOOKUP(B107, 'c2014q2'!A$1:E$399,4,),0) + IFERROR(VLOOKUP(B107, 'c2014q3'!A$1:E$399,4,),0) + IFERROR(VLOOKUP(B107, 'c2014q4'!A$1:E$399,4,),0)</f>
        <v>3</v>
      </c>
      <c r="Z107">
        <f>IFERROR(VLOOKUP(B107, 'c2013q4'!A$1:E$399,4,),0)</f>
        <v>2</v>
      </c>
      <c r="AA107">
        <f>IFERROR(VLOOKUP(B107, 'c2014q1'!A$1:E$399,4,),0) + IFERROR(VLOOKUP(B107, 'c2014q2'!A$1:E$399,4,),0) + IFERROR(VLOOKUP(B107, 'c2014q3'!A$1:E$399,4,),0) + IFERROR(VLOOKUP(B107, 'c2014q4'!A$1:E$399,4,),0)</f>
        <v>1</v>
      </c>
      <c r="AB107" t="str">
        <f t="shared" si="9"/>
        <v>-</v>
      </c>
      <c r="AC107" t="str">
        <f t="shared" si="13"/>
        <v/>
      </c>
      <c r="AD107" s="62">
        <f t="shared" si="10"/>
        <v>0</v>
      </c>
      <c r="AE107" t="str">
        <f t="shared" si="11"/>
        <v>f</v>
      </c>
    </row>
    <row r="108" spans="1:31" x14ac:dyDescent="0.25">
      <c r="A108">
        <v>107</v>
      </c>
      <c r="B108" t="s">
        <v>303</v>
      </c>
      <c r="C108" t="str">
        <f>IFERROR(VLOOKUP(B108,addresses!A$2:I$1997, 3, FALSE), "")</f>
        <v>#1 Horace Mann Plaza</v>
      </c>
      <c r="D108" t="str">
        <f>IFERROR(VLOOKUP(B108,addresses!A$2:I$1997, 5, FALSE), "")</f>
        <v>Springfield</v>
      </c>
      <c r="E108" t="str">
        <f>IFERROR(VLOOKUP(B108,addresses!A$2:I$1997, 7, FALSE),"")</f>
        <v>IL</v>
      </c>
      <c r="F108">
        <f>IFERROR(VLOOKUP(B108,addresses!A$2:I$1997, 8, FALSE),"")</f>
        <v>62715</v>
      </c>
      <c r="G108" t="str">
        <f>IFERROR(VLOOKUP(B108,addresses!A$2:I$1997, 9, FALSE),"")</f>
        <v>800-999-1030</v>
      </c>
      <c r="I108" s="62" t="str">
        <f>VLOOKUP(IFERROR(VLOOKUP(B108, Weiss!A$1:L$399,12,FALSE),"NR"), RatingsLU!A$5:B$30, 2, FALSE)</f>
        <v>B</v>
      </c>
      <c r="J108" s="62">
        <f>VLOOKUP(I108,RatingsLU!B$5:C$30,2,)</f>
        <v>5</v>
      </c>
      <c r="K108" s="62" t="str">
        <f>VLOOKUP(IFERROR(VLOOKUP(B108, Demotech!A$3:F$400, 6,FALSE), "NR"), RatingsLU!K$5:M$30, 2, FALSE)</f>
        <v>NR</v>
      </c>
      <c r="L108" s="62">
        <f>VLOOKUP(K108,RatingsLU!L$5:M$30,2,)</f>
        <v>7</v>
      </c>
      <c r="M108" s="62" t="str">
        <f>VLOOKUP(IFERROR(VLOOKUP(B108, AMBest!A$1:L$399,3,FALSE),"NR"), RatingsLU!F$5:G$100, 2, FALSE)</f>
        <v>A-</v>
      </c>
      <c r="N108" s="62">
        <f>VLOOKUP(M108, RatingsLU!G$5:H$100, 2, FALSE)</f>
        <v>7</v>
      </c>
      <c r="O108" s="62">
        <f>IFERROR(VLOOKUP(B108, '2015q3'!A$1:C$400,3,),0)</f>
        <v>463</v>
      </c>
      <c r="P108" t="str">
        <f t="shared" si="12"/>
        <v>463</v>
      </c>
      <c r="Q108">
        <f>IFERROR(VLOOKUP(B108, '2013q4'!A$1:C$399,3,),0)</f>
        <v>4645</v>
      </c>
      <c r="R108">
        <f>IFERROR(VLOOKUP(B108, '2014q1'!A$1:C$399,3,),0)</f>
        <v>4411</v>
      </c>
      <c r="S108">
        <f>IFERROR(VLOOKUP(B108, '2014q2'!A$1:C$399,3,),0)</f>
        <v>3829</v>
      </c>
      <c r="T108">
        <f>IFERROR(VLOOKUP(B108, '2014q3'!A$1:C$399,3,),0)</f>
        <v>2715</v>
      </c>
      <c r="U108">
        <f>IFERROR(VLOOKUP(B108, '2014q1'!A$1:C$399,3,),0)</f>
        <v>4411</v>
      </c>
      <c r="V108">
        <f>IFERROR(VLOOKUP(B108, '2014q2'!A$1:C$399,3,),0)</f>
        <v>3829</v>
      </c>
      <c r="W108">
        <f>IFERROR(VLOOKUP(B108, '2015q2'!A$1:C$399,3,),0)</f>
        <v>438</v>
      </c>
      <c r="X108" t="str">
        <f t="shared" si="8"/>
        <v>4</v>
      </c>
      <c r="Y108">
        <f>IFERROR(VLOOKUP(B108, 'c2013q4'!A$1:E$399,4,),0) + IFERROR(VLOOKUP(B108, 'c2014q1'!A$1:E$399,4,),0) + IFERROR(VLOOKUP(B108, 'c2014q2'!A$1:E$399,4,),0) + IFERROR(VLOOKUP(B108, 'c2014q3'!A$1:E$399,4,),0) + IFERROR(VLOOKUP(B108, 'c2014q4'!A$1:E$399,4,),0)</f>
        <v>4</v>
      </c>
      <c r="Z108">
        <f>IFERROR(VLOOKUP(B108, 'c2013q4'!A$1:E$399,4,),0)</f>
        <v>1</v>
      </c>
      <c r="AA108">
        <f>IFERROR(VLOOKUP(B108, 'c2014q1'!A$1:E$399,4,),0) + IFERROR(VLOOKUP(B108, 'c2014q2'!A$1:E$399,4,),0) + IFERROR(VLOOKUP(B108, 'c2014q3'!A$1:E$399,4,),0) + IFERROR(VLOOKUP(B108, 'c2014q4'!A$1:E$399,4,),0)</f>
        <v>3</v>
      </c>
      <c r="AB108" t="str">
        <f t="shared" si="9"/>
        <v>-</v>
      </c>
      <c r="AC108" t="str">
        <f t="shared" si="13"/>
        <v/>
      </c>
      <c r="AD108" s="62">
        <f t="shared" si="10"/>
        <v>0</v>
      </c>
      <c r="AE108" t="str">
        <f t="shared" si="11"/>
        <v>f</v>
      </c>
    </row>
    <row r="109" spans="1:31" x14ac:dyDescent="0.25">
      <c r="A109">
        <v>108</v>
      </c>
      <c r="B109"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I109" s="62" t="str">
        <f>VLOOKUP(IFERROR(VLOOKUP(B109, Weiss!A$1:L$399,12,FALSE),"NR"), RatingsLU!A$5:B$30, 2, FALSE)</f>
        <v>B</v>
      </c>
      <c r="J109" s="62">
        <f>VLOOKUP(I109,RatingsLU!B$5:C$30,2,)</f>
        <v>5</v>
      </c>
      <c r="K109" s="62" t="str">
        <f>VLOOKUP(IFERROR(VLOOKUP(B109, Demotech!A$3:F$400,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'2015q3'!A$1:C$400,3,),0)</f>
        <v>410</v>
      </c>
      <c r="P109" t="str">
        <f t="shared" si="12"/>
        <v>410</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t="str">
        <f t="shared" si="8"/>
        <v>0</v>
      </c>
      <c r="Y109">
        <f>IFERROR(VLOOKUP(B109, 'c2013q4'!A$1:E$399,4,),0) + IFERROR(VLOOKUP(B109, 'c2014q1'!A$1:E$399,4,),0) + IFERROR(VLOOKUP(B109, 'c2014q2'!A$1:E$399,4,),0) + IFERROR(VLOOKUP(B109, 'c2014q3'!A$1:E$399,4,),0) + IFERROR(VLOOKUP(B109, 'c2014q4'!A$1:E$399,4,),0)</f>
        <v>0</v>
      </c>
      <c r="Z109">
        <f>IFERROR(VLOOKUP(B109, 'c2013q4'!A$1:E$399,4,),0)</f>
        <v>0</v>
      </c>
      <c r="AA109">
        <f>IFERROR(VLOOKUP(B109, 'c2014q1'!A$1:E$399,4,),0) + IFERROR(VLOOKUP(B109, 'c2014q2'!A$1:E$399,4,),0) + IFERROR(VLOOKUP(B109, 'c2014q3'!A$1:E$399,4,),0) + IFERROR(VLOOKUP(B109, 'c2014q4'!A$1:E$399,4,),0)</f>
        <v>0</v>
      </c>
      <c r="AB109" t="str">
        <f t="shared" si="9"/>
        <v>-</v>
      </c>
      <c r="AC109" t="str">
        <f t="shared" si="13"/>
        <v/>
      </c>
      <c r="AD109" s="62">
        <f t="shared" si="10"/>
        <v>0</v>
      </c>
      <c r="AE109" t="str">
        <f t="shared" si="11"/>
        <v>f</v>
      </c>
    </row>
    <row r="110" spans="1:31" x14ac:dyDescent="0.25">
      <c r="A110">
        <v>109</v>
      </c>
      <c r="B110"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I110" s="62" t="str">
        <f>VLOOKUP(IFERROR(VLOOKUP(B110, Weiss!A$1:L$399,12,FALSE),"NR"), RatingsLU!A$5:B$30, 2, FALSE)</f>
        <v>B</v>
      </c>
      <c r="J110" s="62">
        <f>VLOOKUP(I110,RatingsLU!B$5:C$30,2,)</f>
        <v>5</v>
      </c>
      <c r="K110" s="62" t="str">
        <f>VLOOKUP(IFERROR(VLOOKUP(B110, Demotech!A$3:F$400, 6,FALSE), "NR"), RatingsLU!K$5:M$30, 2, FALSE)</f>
        <v>NR</v>
      </c>
      <c r="L110" s="62">
        <f>VLOOKUP(K110,RatingsLU!L$5:M$30,2,)</f>
        <v>7</v>
      </c>
      <c r="M110" s="62" t="str">
        <f>VLOOKUP(IFERROR(VLOOKUP(B110, AMBest!A$1:L$399,3,FALSE),"NR"), RatingsLU!F$5:G$100, 2, FALSE)</f>
        <v>NR</v>
      </c>
      <c r="N110" s="62">
        <f>VLOOKUP(M110, RatingsLU!G$5:H$100, 2, FALSE)</f>
        <v>33</v>
      </c>
      <c r="O110" s="62">
        <f>IFERROR(VLOOKUP(B110, '2015q3'!A$1:C$400,3,),0)</f>
        <v>340</v>
      </c>
      <c r="P110" t="str">
        <f t="shared" si="12"/>
        <v>340</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t="str">
        <f t="shared" si="8"/>
        <v>0</v>
      </c>
      <c r="Y110">
        <f>IFERROR(VLOOKUP(B110, 'c2013q4'!A$1:E$399,4,),0) + IFERROR(VLOOKUP(B110, 'c2014q1'!A$1:E$399,4,),0) + IFERROR(VLOOKUP(B110, 'c2014q2'!A$1:E$399,4,),0) + IFERROR(VLOOKUP(B110, 'c2014q3'!A$1:E$399,4,),0) + IFERROR(VLOOKUP(B110, 'c2014q4'!A$1:E$399,4,),0)</f>
        <v>0</v>
      </c>
      <c r="Z110">
        <f>IFERROR(VLOOKUP(B110, 'c2013q4'!A$1:E$399,4,),0)</f>
        <v>0</v>
      </c>
      <c r="AA110">
        <f>IFERROR(VLOOKUP(B110, 'c2014q1'!A$1:E$399,4,),0) + IFERROR(VLOOKUP(B110, 'c2014q2'!A$1:E$399,4,),0) + IFERROR(VLOOKUP(B110, 'c2014q3'!A$1:E$399,4,),0) + IFERROR(VLOOKUP(B110, 'c2014q4'!A$1:E$399,4,),0)</f>
        <v>0</v>
      </c>
      <c r="AB110" t="str">
        <f t="shared" si="9"/>
        <v>-</v>
      </c>
      <c r="AC110" t="str">
        <f t="shared" si="13"/>
        <v/>
      </c>
      <c r="AD110" s="62">
        <f t="shared" si="10"/>
        <v>0</v>
      </c>
      <c r="AE110" t="str">
        <f t="shared" si="11"/>
        <v>f</v>
      </c>
    </row>
    <row r="111" spans="1:31" x14ac:dyDescent="0.25">
      <c r="A111">
        <v>110</v>
      </c>
      <c r="B111"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I111" s="62" t="str">
        <f>VLOOKUP(IFERROR(VLOOKUP(B111, Weiss!A$1:L$399,12,FALSE),"NR"), RatingsLU!A$5:B$30, 2, FALSE)</f>
        <v>C</v>
      </c>
      <c r="J111" s="62">
        <f>VLOOKUP(I111,RatingsLU!B$5:C$30,2,)</f>
        <v>8</v>
      </c>
      <c r="K111" s="62" t="str">
        <f>VLOOKUP(IFERROR(VLOOKUP(B111, Demotech!A$3:F$400,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'2015q3'!A$1:C$400,3,),0)</f>
        <v>336</v>
      </c>
      <c r="P111" t="str">
        <f t="shared" si="12"/>
        <v>336</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t="str">
        <f t="shared" si="8"/>
        <v>0</v>
      </c>
      <c r="Y111">
        <f>IFERROR(VLOOKUP(B111, 'c2013q4'!A$1:E$399,4,),0) + IFERROR(VLOOKUP(B111, 'c2014q1'!A$1:E$399,4,),0) + IFERROR(VLOOKUP(B111, 'c2014q2'!A$1:E$399,4,),0) + IFERROR(VLOOKUP(B111, 'c2014q3'!A$1:E$399,4,),0) + IFERROR(VLOOKUP(B111, 'c2014q4'!A$1:E$399,4,),0)</f>
        <v>0</v>
      </c>
      <c r="Z111">
        <f>IFERROR(VLOOKUP(B111, 'c2013q4'!A$1:E$399,4,),0)</f>
        <v>0</v>
      </c>
      <c r="AA111">
        <f>IFERROR(VLOOKUP(B111, 'c2014q1'!A$1:E$399,4,),0) + IFERROR(VLOOKUP(B111, 'c2014q2'!A$1:E$399,4,),0) + IFERROR(VLOOKUP(B111, 'c2014q3'!A$1:E$399,4,),0) + IFERROR(VLOOKUP(B111, 'c2014q4'!A$1:E$399,4,),0)</f>
        <v>0</v>
      </c>
      <c r="AB111" t="str">
        <f t="shared" si="9"/>
        <v>-</v>
      </c>
      <c r="AC111" t="str">
        <f t="shared" si="13"/>
        <v/>
      </c>
      <c r="AD111" s="62">
        <f t="shared" si="10"/>
        <v>0</v>
      </c>
      <c r="AE111" t="str">
        <f t="shared" si="11"/>
        <v>f</v>
      </c>
    </row>
    <row r="112" spans="1:31" x14ac:dyDescent="0.25">
      <c r="A112">
        <v>111</v>
      </c>
      <c r="B112" t="s">
        <v>307</v>
      </c>
      <c r="C112" t="str">
        <f>IFERROR(VLOOKUP(B112,addresses!A$2:I$1997, 3, FALSE), "")</f>
        <v>225 W. Washington Street, Suite 1800</v>
      </c>
      <c r="D112" t="str">
        <f>IFERROR(VLOOKUP(B112,addresses!A$2:I$1997, 5, FALSE), "")</f>
        <v>Chicago</v>
      </c>
      <c r="E112" t="str">
        <f>IFERROR(VLOOKUP(B112,addresses!A$2:I$1997, 7, FALSE),"")</f>
        <v>IL</v>
      </c>
      <c r="F112" t="str">
        <f>IFERROR(VLOOKUP(B112,addresses!A$2:I$1997, 8, FALSE),"")</f>
        <v>60606-3484</v>
      </c>
      <c r="G112" t="str">
        <f>IFERROR(VLOOKUP(B112,addresses!A$2:I$1997, 9, FALSE),"")</f>
        <v>312-224-3371</v>
      </c>
      <c r="I112" s="62" t="str">
        <f>VLOOKUP(IFERROR(VLOOKUP(B112, Weiss!A$1:L$399,12,FALSE),"NR"), RatingsLU!A$5:B$30, 2, FALSE)</f>
        <v>C</v>
      </c>
      <c r="J112" s="62">
        <f>VLOOKUP(I112,RatingsLU!B$5:C$30,2,)</f>
        <v>8</v>
      </c>
      <c r="K112" s="62" t="str">
        <f>VLOOKUP(IFERROR(VLOOKUP(B112, Demotech!A$3:F$400, 6,FALSE), "NR"), RatingsLU!K$5:M$30, 2, FALSE)</f>
        <v>NR</v>
      </c>
      <c r="L112" s="62">
        <f>VLOOKUP(K112,RatingsLU!L$5:M$30,2,)</f>
        <v>7</v>
      </c>
      <c r="M112" s="62" t="str">
        <f>VLOOKUP(IFERROR(VLOOKUP(B112, AMBest!A$1:L$399,3,FALSE),"NR"), RatingsLU!F$5:G$100, 2, FALSE)</f>
        <v>A+</v>
      </c>
      <c r="N112" s="62">
        <f>VLOOKUP(M112, RatingsLU!G$5:H$100, 2, FALSE)</f>
        <v>3</v>
      </c>
      <c r="O112" s="62">
        <f>IFERROR(VLOOKUP(B112, '2015q3'!A$1:C$400,3,),0)</f>
        <v>236</v>
      </c>
      <c r="P112" t="str">
        <f t="shared" si="12"/>
        <v>236</v>
      </c>
      <c r="Q112">
        <f>IFERROR(VLOOKUP(B112, '2013q4'!A$1:C$399,3,),0)</f>
        <v>298</v>
      </c>
      <c r="R112">
        <f>IFERROR(VLOOKUP(B112, '2014q1'!A$1:C$399,3,),0)</f>
        <v>280</v>
      </c>
      <c r="S112">
        <f>IFERROR(VLOOKUP(B112, '2014q2'!A$1:C$399,3,),0)</f>
        <v>274</v>
      </c>
      <c r="T112">
        <f>IFERROR(VLOOKUP(B112, '2014q3'!A$1:C$399,3,),0)</f>
        <v>269</v>
      </c>
      <c r="U112">
        <f>IFERROR(VLOOKUP(B112, '2014q1'!A$1:C$399,3,),0)</f>
        <v>280</v>
      </c>
      <c r="V112">
        <f>IFERROR(VLOOKUP(B112, '2014q2'!A$1:C$399,3,),0)</f>
        <v>274</v>
      </c>
      <c r="W112">
        <f>IFERROR(VLOOKUP(B112, '2015q2'!A$1:C$399,3,),0)</f>
        <v>244</v>
      </c>
      <c r="X112" t="str">
        <f t="shared" si="8"/>
        <v>0</v>
      </c>
      <c r="Y112">
        <f>IFERROR(VLOOKUP(B112, 'c2013q4'!A$1:E$399,4,),0) + IFERROR(VLOOKUP(B112, 'c2014q1'!A$1:E$399,4,),0) + IFERROR(VLOOKUP(B112, 'c2014q2'!A$1:E$399,4,),0) + IFERROR(VLOOKUP(B112, 'c2014q3'!A$1:E$399,4,),0) + IFERROR(VLOOKUP(B112, 'c2014q4'!A$1:E$399,4,),0)</f>
        <v>0</v>
      </c>
      <c r="Z112">
        <f>IFERROR(VLOOKUP(B112, 'c2013q4'!A$1:E$399,4,),0)</f>
        <v>0</v>
      </c>
      <c r="AA112">
        <f>IFERROR(VLOOKUP(B112, 'c2014q1'!A$1:E$399,4,),0) + IFERROR(VLOOKUP(B112, 'c2014q2'!A$1:E$399,4,),0) + IFERROR(VLOOKUP(B112, 'c2014q3'!A$1:E$399,4,),0) + IFERROR(VLOOKUP(B112, 'c2014q4'!A$1:E$399,4,),0)</f>
        <v>0</v>
      </c>
      <c r="AB112" t="str">
        <f t="shared" si="9"/>
        <v>-</v>
      </c>
      <c r="AC112" t="str">
        <f t="shared" si="13"/>
        <v/>
      </c>
      <c r="AD112" s="62">
        <f t="shared" si="10"/>
        <v>0</v>
      </c>
      <c r="AE112" t="str">
        <f t="shared" si="11"/>
        <v>f</v>
      </c>
    </row>
    <row r="113" spans="1:31" x14ac:dyDescent="0.25">
      <c r="A113">
        <v>112</v>
      </c>
      <c r="B113"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I113" s="62" t="str">
        <f>VLOOKUP(IFERROR(VLOOKUP(B113, Weiss!A$1:L$399,12,FALSE),"NR"), RatingsLU!A$5:B$30, 2, FALSE)</f>
        <v>B</v>
      </c>
      <c r="J113" s="62">
        <f>VLOOKUP(I113,RatingsLU!B$5:C$30,2,)</f>
        <v>5</v>
      </c>
      <c r="K113" s="62" t="str">
        <f>VLOOKUP(IFERROR(VLOOKUP(B113, Demotech!A$3:F$400, 6,FALSE), "NR"), RatingsLU!K$5:M$30, 2, FALSE)</f>
        <v>NR</v>
      </c>
      <c r="L113" s="62">
        <f>VLOOKUP(K113,RatingsLU!L$5:M$30,2,)</f>
        <v>7</v>
      </c>
      <c r="M113" s="62" t="str">
        <f>VLOOKUP(IFERROR(VLOOKUP(B113, AMBest!A$1:L$399,3,FALSE),"NR"), RatingsLU!F$5:G$100, 2, FALSE)</f>
        <v>NR</v>
      </c>
      <c r="N113" s="62">
        <f>VLOOKUP(M113, RatingsLU!G$5:H$100, 2, FALSE)</f>
        <v>33</v>
      </c>
      <c r="O113" s="62">
        <f>IFERROR(VLOOKUP(B113, '2015q3'!A$1:C$400,3,),0)</f>
        <v>223</v>
      </c>
      <c r="P113" t="str">
        <f t="shared" si="12"/>
        <v>223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t="str">
        <f t="shared" si="8"/>
        <v>0</v>
      </c>
      <c r="Y113">
        <f>IFERROR(VLOOKUP(B113, 'c2013q4'!A$1:E$399,4,),0) + IFERROR(VLOOKUP(B113, 'c2014q1'!A$1:E$399,4,),0) + IFERROR(VLOOKUP(B113, 'c2014q2'!A$1:E$399,4,),0) + IFERROR(VLOOKUP(B113, 'c2014q3'!A$1:E$399,4,),0) + IFERROR(VLOOKUP(B113, 'c2014q4'!A$1:E$399,4,),0)</f>
        <v>0</v>
      </c>
      <c r="Z113">
        <f>IFERROR(VLOOKUP(B113, 'c2013q4'!A$1:E$399,4,),0)</f>
        <v>0</v>
      </c>
      <c r="AA113">
        <f>IFERROR(VLOOKUP(B113, 'c2014q1'!A$1:E$399,4,),0) + IFERROR(VLOOKUP(B113, 'c2014q2'!A$1:E$399,4,),0) + IFERROR(VLOOKUP(B113, 'c2014q3'!A$1:E$399,4,),0) + IFERROR(VLOOKUP(B113, 'c2014q4'!A$1:E$399,4,),0)</f>
        <v>0</v>
      </c>
      <c r="AB113" t="str">
        <f t="shared" si="9"/>
        <v>-</v>
      </c>
      <c r="AC113" t="str">
        <f t="shared" si="13"/>
        <v/>
      </c>
      <c r="AD113" s="62">
        <f t="shared" si="10"/>
        <v>0</v>
      </c>
      <c r="AE113" t="str">
        <f t="shared" si="11"/>
        <v>f</v>
      </c>
    </row>
    <row r="114" spans="1:31" x14ac:dyDescent="0.25">
      <c r="A114">
        <v>113</v>
      </c>
      <c r="B114"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I114" s="62" t="str">
        <f>VLOOKUP(IFERROR(VLOOKUP(B114, Weiss!A$1:L$399,12,FALSE),"NR"), RatingsLU!A$5:B$30, 2, FALSE)</f>
        <v>C+</v>
      </c>
      <c r="J114" s="62">
        <f>VLOOKUP(I114,RatingsLU!B$5:C$30,2,)</f>
        <v>7</v>
      </c>
      <c r="K114" s="62" t="str">
        <f>VLOOKUP(IFERROR(VLOOKUP(B114, Demotech!A$3:F$400, 6,FALSE), "NR"), RatingsLU!K$5:M$30, 2, FALSE)</f>
        <v>NR</v>
      </c>
      <c r="L114" s="62">
        <f>VLOOKUP(K114,RatingsLU!L$5:M$30,2,)</f>
        <v>7</v>
      </c>
      <c r="M114" s="62" t="str">
        <f>VLOOKUP(IFERROR(VLOOKUP(B114, AMBest!A$1:L$399,3,FALSE),"NR"), RatingsLU!F$5:G$100, 2, FALSE)</f>
        <v>A</v>
      </c>
      <c r="N114" s="62">
        <f>VLOOKUP(M114, RatingsLU!G$5:H$100, 2, FALSE)</f>
        <v>5</v>
      </c>
      <c r="O114" s="62">
        <f>IFERROR(VLOOKUP(B114, '2015q3'!A$1:C$400,3,),0)</f>
        <v>215</v>
      </c>
      <c r="P114" t="str">
        <f t="shared" si="12"/>
        <v>215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t="str">
        <f t="shared" si="8"/>
        <v>0</v>
      </c>
      <c r="Y114">
        <f>IFERROR(VLOOKUP(B114, 'c2013q4'!A$1:E$399,4,),0) + IFERROR(VLOOKUP(B114, 'c2014q1'!A$1:E$399,4,),0) + IFERROR(VLOOKUP(B114, 'c2014q2'!A$1:E$399,4,),0) + IFERROR(VLOOKUP(B114, 'c2014q3'!A$1:E$399,4,),0) + IFERROR(VLOOKUP(B114, 'c2014q4'!A$1:E$399,4,),0)</f>
        <v>0</v>
      </c>
      <c r="Z114">
        <f>IFERROR(VLOOKUP(B114, 'c2013q4'!A$1:E$399,4,),0)</f>
        <v>0</v>
      </c>
      <c r="AA114">
        <f>IFERROR(VLOOKUP(B114, 'c2014q1'!A$1:E$399,4,),0) + IFERROR(VLOOKUP(B114, 'c2014q2'!A$1:E$399,4,),0) + IFERROR(VLOOKUP(B114, 'c2014q3'!A$1:E$399,4,),0) + IFERROR(VLOOKUP(B114, 'c2014q4'!A$1:E$399,4,),0)</f>
        <v>0</v>
      </c>
      <c r="AB114" t="str">
        <f t="shared" si="9"/>
        <v>-</v>
      </c>
      <c r="AC114" t="str">
        <f t="shared" si="13"/>
        <v/>
      </c>
      <c r="AD114" s="62">
        <f t="shared" si="10"/>
        <v>0</v>
      </c>
      <c r="AE114" t="str">
        <f t="shared" si="11"/>
        <v>f</v>
      </c>
    </row>
    <row r="115" spans="1:31" x14ac:dyDescent="0.25">
      <c r="A115">
        <v>114</v>
      </c>
      <c r="B115"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I115" s="62" t="str">
        <f>VLOOKUP(IFERROR(VLOOKUP(B115, Weiss!A$1:L$399,12,FALSE),"NR"), RatingsLU!A$5:B$30, 2, FALSE)</f>
        <v>B</v>
      </c>
      <c r="J115" s="62">
        <f>VLOOKUP(I115,RatingsLU!B$5:C$30,2,)</f>
        <v>5</v>
      </c>
      <c r="K115" s="62" t="str">
        <f>VLOOKUP(IFERROR(VLOOKUP(B115, Demotech!A$3:F$400, 6,FALSE), "NR"), RatingsLU!K$5:M$30, 2, FALSE)</f>
        <v>NR</v>
      </c>
      <c r="L115" s="62">
        <f>VLOOKUP(K115,RatingsLU!L$5:M$30,2,)</f>
        <v>7</v>
      </c>
      <c r="M115" s="62" t="str">
        <f>VLOOKUP(IFERROR(VLOOKUP(B115, AMBest!A$1:L$399,3,FALSE),"NR"), RatingsLU!F$5:G$100, 2, FALSE)</f>
        <v>A+</v>
      </c>
      <c r="N115" s="62">
        <f>VLOOKUP(M115, RatingsLU!G$5:H$100, 2, FALSE)</f>
        <v>3</v>
      </c>
      <c r="O115" s="62">
        <f>IFERROR(VLOOKUP(B115, '2015q3'!A$1:C$400,3,),0)</f>
        <v>207</v>
      </c>
      <c r="P115" t="str">
        <f t="shared" si="12"/>
        <v>207</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t="str">
        <f t="shared" si="8"/>
        <v>8</v>
      </c>
      <c r="Y115">
        <f>IFERROR(VLOOKUP(B115, 'c2013q4'!A$1:E$399,4,),0) + IFERROR(VLOOKUP(B115, 'c2014q1'!A$1:E$399,4,),0) + IFERROR(VLOOKUP(B115, 'c2014q2'!A$1:E$399,4,),0) + IFERROR(VLOOKUP(B115, 'c2014q3'!A$1:E$399,4,),0) + IFERROR(VLOOKUP(B115, 'c2014q4'!A$1:E$399,4,),0)</f>
        <v>8</v>
      </c>
      <c r="Z115">
        <f>IFERROR(VLOOKUP(B115, 'c2013q4'!A$1:E$399,4,),0)</f>
        <v>8</v>
      </c>
      <c r="AA115">
        <f>IFERROR(VLOOKUP(B115, 'c2014q1'!A$1:E$399,4,),0) + IFERROR(VLOOKUP(B115, 'c2014q2'!A$1:E$399,4,),0) + IFERROR(VLOOKUP(B115, 'c2014q3'!A$1:E$399,4,),0) + IFERROR(VLOOKUP(B115, 'c2014q4'!A$1:E$399,4,),0)</f>
        <v>0</v>
      </c>
      <c r="AB115" t="str">
        <f t="shared" si="9"/>
        <v>-</v>
      </c>
      <c r="AC115" t="str">
        <f t="shared" si="13"/>
        <v/>
      </c>
      <c r="AD115" s="62">
        <f t="shared" si="10"/>
        <v>0</v>
      </c>
      <c r="AE115" t="str">
        <f t="shared" si="11"/>
        <v>f</v>
      </c>
    </row>
    <row r="116" spans="1:31" x14ac:dyDescent="0.25">
      <c r="A116">
        <v>115</v>
      </c>
      <c r="B116" t="s">
        <v>310</v>
      </c>
      <c r="C116" t="str">
        <f>IFERROR(VLOOKUP(B116,addresses!A$2:I$1997, 3, FALSE), "")</f>
        <v>Judith M. Calihan, 436 Walnut Street,            P</v>
      </c>
      <c r="D116" t="str">
        <f>IFERROR(VLOOKUP(B116,addresses!A$2:I$1997, 5, FALSE), "")</f>
        <v>Philadelphia</v>
      </c>
      <c r="E116" t="str">
        <f>IFERROR(VLOOKUP(B116,addresses!A$2:I$1997, 7, FALSE),"")</f>
        <v>PA</v>
      </c>
      <c r="F116">
        <f>IFERROR(VLOOKUP(B116,addresses!A$2:I$1997, 8, FALSE),"")</f>
        <v>19106</v>
      </c>
      <c r="G116" t="str">
        <f>IFERROR(VLOOKUP(B116,addresses!A$2:I$1997, 9, FALSE),"")</f>
        <v>215-640-4555</v>
      </c>
      <c r="I116" s="62" t="str">
        <f>VLOOKUP(IFERROR(VLOOKUP(B116, Weiss!A$1:L$399,12,FALSE),"NR"), RatingsLU!A$5:B$30, 2, FALSE)</f>
        <v>C</v>
      </c>
      <c r="J116" s="62">
        <f>VLOOKUP(I116,RatingsLU!B$5:C$30,2,)</f>
        <v>8</v>
      </c>
      <c r="K116" s="62" t="str">
        <f>VLOOKUP(IFERROR(VLOOKUP(B116, Demotech!A$3:F$400, 6,FALSE), "NR"), RatingsLU!K$5:M$30, 2, FALSE)</f>
        <v>NR</v>
      </c>
      <c r="L116" s="62">
        <f>VLOOKUP(K116,RatingsLU!L$5:M$30,2,)</f>
        <v>7</v>
      </c>
      <c r="M116" s="62" t="str">
        <f>VLOOKUP(IFERROR(VLOOKUP(B116, AMBest!A$1:L$399,3,FALSE),"NR"), RatingsLU!F$5:G$100, 2, FALSE)</f>
        <v>A++ u*</v>
      </c>
      <c r="N116" s="62">
        <f>VLOOKUP(M116, RatingsLU!G$5:H$100, 2, FALSE)</f>
        <v>2</v>
      </c>
      <c r="O116" s="62">
        <f>IFERROR(VLOOKUP(B116, '2015q3'!A$1:C$400,3,),0)</f>
        <v>197</v>
      </c>
      <c r="P116" t="str">
        <f t="shared" si="12"/>
        <v>197</v>
      </c>
      <c r="Q116">
        <f>IFERROR(VLOOKUP(B116, '2013q4'!A$1:C$399,3,),0)</f>
        <v>252</v>
      </c>
      <c r="R116">
        <f>IFERROR(VLOOKUP(B116, '2014q1'!A$1:C$399,3,),0)</f>
        <v>247</v>
      </c>
      <c r="S116">
        <f>IFERROR(VLOOKUP(B116, '2014q2'!A$1:C$399,3,),0)</f>
        <v>240</v>
      </c>
      <c r="T116">
        <f>IFERROR(VLOOKUP(B116, '2014q3'!A$1:C$399,3,),0)</f>
        <v>228</v>
      </c>
      <c r="U116">
        <f>IFERROR(VLOOKUP(B116, '2014q1'!A$1:C$399,3,),0)</f>
        <v>247</v>
      </c>
      <c r="V116">
        <f>IFERROR(VLOOKUP(B116, '2014q2'!A$1:C$399,3,),0)</f>
        <v>240</v>
      </c>
      <c r="W116">
        <f>IFERROR(VLOOKUP(B116, '2015q2'!A$1:C$399,3,),0)</f>
        <v>207</v>
      </c>
      <c r="X116" t="str">
        <f t="shared" si="8"/>
        <v>0</v>
      </c>
      <c r="Y116">
        <f>IFERROR(VLOOKUP(B116, 'c2013q4'!A$1:E$399,4,),0) + IFERROR(VLOOKUP(B116, 'c2014q1'!A$1:E$399,4,),0) + IFERROR(VLOOKUP(B116, 'c2014q2'!A$1:E$399,4,),0) + IFERROR(VLOOKUP(B116, 'c2014q3'!A$1:E$399,4,),0) + IFERROR(VLOOKUP(B116, 'c2014q4'!A$1:E$399,4,),0)</f>
        <v>0</v>
      </c>
      <c r="Z116">
        <f>IFERROR(VLOOKUP(B116, 'c2013q4'!A$1:E$399,4,),0)</f>
        <v>0</v>
      </c>
      <c r="AA116">
        <f>IFERROR(VLOOKUP(B116, 'c2014q1'!A$1:E$399,4,),0) + IFERROR(VLOOKUP(B116, 'c2014q2'!A$1:E$399,4,),0) + IFERROR(VLOOKUP(B116, 'c2014q3'!A$1:E$399,4,),0) + IFERROR(VLOOKUP(B116, 'c2014q4'!A$1:E$399,4,),0)</f>
        <v>0</v>
      </c>
      <c r="AB116" t="str">
        <f t="shared" si="9"/>
        <v>-</v>
      </c>
      <c r="AC116" t="str">
        <f t="shared" si="13"/>
        <v/>
      </c>
      <c r="AD116" s="62">
        <f t="shared" si="10"/>
        <v>0</v>
      </c>
      <c r="AE116" t="str">
        <f t="shared" si="11"/>
        <v>f</v>
      </c>
    </row>
    <row r="117" spans="1:31" x14ac:dyDescent="0.25">
      <c r="A117">
        <v>116</v>
      </c>
      <c r="B117"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I117" s="62" t="str">
        <f>VLOOKUP(IFERROR(VLOOKUP(B117, Weiss!A$1:L$399,12,FALSE),"NR"), RatingsLU!A$5:B$30, 2, FALSE)</f>
        <v>A-</v>
      </c>
      <c r="J117" s="62">
        <f>VLOOKUP(I117,RatingsLU!B$5:C$30,2,)</f>
        <v>3</v>
      </c>
      <c r="K117" s="62" t="str">
        <f>VLOOKUP(IFERROR(VLOOKUP(B117, Demotech!A$3:F$400, 6,FALSE), "NR"), RatingsLU!K$5:M$30, 2, FALSE)</f>
        <v>NR</v>
      </c>
      <c r="L117" s="62">
        <f>VLOOKUP(K117,RatingsLU!L$5:M$30,2,)</f>
        <v>7</v>
      </c>
      <c r="M117" s="62" t="str">
        <f>VLOOKUP(IFERROR(VLOOKUP(B117, AMBest!A$1:L$399,3,FALSE),"NR"), RatingsLU!F$5:G$100, 2, FALSE)</f>
        <v>NR</v>
      </c>
      <c r="N117" s="62">
        <f>VLOOKUP(M117, RatingsLU!G$5:H$100, 2, FALSE)</f>
        <v>33</v>
      </c>
      <c r="O117" s="62">
        <f>IFERROR(VLOOKUP(B117, '2015q3'!A$1:C$400,3,),0)</f>
        <v>187</v>
      </c>
      <c r="P117" t="str">
        <f t="shared" si="12"/>
        <v>187</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t="str">
        <f t="shared" si="8"/>
        <v>0</v>
      </c>
      <c r="Y117">
        <f>IFERROR(VLOOKUP(B117, 'c2013q4'!A$1:E$399,4,),0) + IFERROR(VLOOKUP(B117, 'c2014q1'!A$1:E$399,4,),0) + IFERROR(VLOOKUP(B117, 'c2014q2'!A$1:E$399,4,),0) + IFERROR(VLOOKUP(B117, 'c2014q3'!A$1:E$399,4,),0) + IFERROR(VLOOKUP(B117, 'c2014q4'!A$1:E$399,4,),0)</f>
        <v>0</v>
      </c>
      <c r="Z117">
        <f>IFERROR(VLOOKUP(B117, 'c2013q4'!A$1:E$399,4,),0)</f>
        <v>0</v>
      </c>
      <c r="AA117">
        <f>IFERROR(VLOOKUP(B117, 'c2014q1'!A$1:E$399,4,),0) + IFERROR(VLOOKUP(B117, 'c2014q2'!A$1:E$399,4,),0) + IFERROR(VLOOKUP(B117, 'c2014q3'!A$1:E$399,4,),0) + IFERROR(VLOOKUP(B117, 'c2014q4'!A$1:E$399,4,),0)</f>
        <v>0</v>
      </c>
      <c r="AB117" t="str">
        <f t="shared" si="9"/>
        <v>-</v>
      </c>
      <c r="AC117" t="str">
        <f t="shared" si="13"/>
        <v/>
      </c>
      <c r="AD117" s="62">
        <f t="shared" si="10"/>
        <v>0</v>
      </c>
      <c r="AE117" t="str">
        <f t="shared" si="11"/>
        <v>f</v>
      </c>
    </row>
    <row r="118" spans="1:31" x14ac:dyDescent="0.25">
      <c r="A118">
        <v>117</v>
      </c>
      <c r="B118"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I118" s="62" t="str">
        <f>VLOOKUP(IFERROR(VLOOKUP(B118, Weiss!A$1:L$399,12,FALSE),"NR"), RatingsLU!A$5:B$30, 2, FALSE)</f>
        <v>B</v>
      </c>
      <c r="J118" s="62">
        <f>VLOOKUP(I118,RatingsLU!B$5:C$30,2,)</f>
        <v>5</v>
      </c>
      <c r="K118" s="62" t="str">
        <f>VLOOKUP(IFERROR(VLOOKUP(B118, Demotech!A$3:F$400,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'2015q3'!A$1:C$400,3,),0)</f>
        <v>168</v>
      </c>
      <c r="P118" t="str">
        <f t="shared" si="12"/>
        <v>168</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t="str">
        <f t="shared" si="8"/>
        <v>0</v>
      </c>
      <c r="Y118">
        <f>IFERROR(VLOOKUP(B118, 'c2013q4'!A$1:E$399,4,),0) + IFERROR(VLOOKUP(B118, 'c2014q1'!A$1:E$399,4,),0) + IFERROR(VLOOKUP(B118, 'c2014q2'!A$1:E$399,4,),0) + IFERROR(VLOOKUP(B118, 'c2014q3'!A$1:E$399,4,),0) + IFERROR(VLOOKUP(B118, 'c2014q4'!A$1:E$399,4,),0)</f>
        <v>0</v>
      </c>
      <c r="Z118">
        <f>IFERROR(VLOOKUP(B118, 'c2013q4'!A$1:E$399,4,),0)</f>
        <v>0</v>
      </c>
      <c r="AA118">
        <f>IFERROR(VLOOKUP(B118, 'c2014q1'!A$1:E$399,4,),0) + IFERROR(VLOOKUP(B118, 'c2014q2'!A$1:E$399,4,),0) + IFERROR(VLOOKUP(B118, 'c2014q3'!A$1:E$399,4,),0) + IFERROR(VLOOKUP(B118, 'c2014q4'!A$1:E$399,4,),0)</f>
        <v>0</v>
      </c>
      <c r="AB118" t="str">
        <f t="shared" si="9"/>
        <v>-</v>
      </c>
      <c r="AC118" t="str">
        <f t="shared" si="13"/>
        <v/>
      </c>
      <c r="AD118" s="62">
        <f t="shared" si="10"/>
        <v>0</v>
      </c>
      <c r="AE118" t="str">
        <f t="shared" si="11"/>
        <v>f</v>
      </c>
    </row>
    <row r="119" spans="1:31" x14ac:dyDescent="0.25">
      <c r="A119">
        <v>118</v>
      </c>
      <c r="B119"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I119" s="62" t="str">
        <f>VLOOKUP(IFERROR(VLOOKUP(B119, Weiss!A$1:L$399,12,FALSE),"NR"), RatingsLU!A$5:B$30, 2, FALSE)</f>
        <v>B</v>
      </c>
      <c r="J119" s="62">
        <f>VLOOKUP(I119,RatingsLU!B$5:C$30,2,)</f>
        <v>5</v>
      </c>
      <c r="K119" s="62" t="str">
        <f>VLOOKUP(IFERROR(VLOOKUP(B119, Demotech!A$3:F$400,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'2015q3'!A$1:C$400,3,),0)</f>
        <v>167</v>
      </c>
      <c r="P119" t="str">
        <f t="shared" si="12"/>
        <v>167</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t="str">
        <f t="shared" si="8"/>
        <v>0</v>
      </c>
      <c r="Y119">
        <f>IFERROR(VLOOKUP(B119, 'c2013q4'!A$1:E$399,4,),0) + IFERROR(VLOOKUP(B119, 'c2014q1'!A$1:E$399,4,),0) + IFERROR(VLOOKUP(B119, 'c2014q2'!A$1:E$399,4,),0) + IFERROR(VLOOKUP(B119, 'c2014q3'!A$1:E$399,4,),0) + IFERROR(VLOOKUP(B119, 'c2014q4'!A$1:E$399,4,),0)</f>
        <v>0</v>
      </c>
      <c r="Z119">
        <f>IFERROR(VLOOKUP(B119, 'c2013q4'!A$1:E$399,4,),0)</f>
        <v>0</v>
      </c>
      <c r="AA119">
        <f>IFERROR(VLOOKUP(B119, 'c2014q1'!A$1:E$399,4,),0) + IFERROR(VLOOKUP(B119, 'c2014q2'!A$1:E$399,4,),0) + IFERROR(VLOOKUP(B119, 'c2014q3'!A$1:E$399,4,),0) + IFERROR(VLOOKUP(B119, 'c2014q4'!A$1:E$399,4,),0)</f>
        <v>0</v>
      </c>
      <c r="AB119" t="str">
        <f t="shared" si="9"/>
        <v>-</v>
      </c>
      <c r="AC119" t="str">
        <f t="shared" si="13"/>
        <v/>
      </c>
      <c r="AD119" s="62">
        <f t="shared" si="10"/>
        <v>0</v>
      </c>
      <c r="AE119" t="str">
        <f t="shared" si="11"/>
        <v>f</v>
      </c>
    </row>
    <row r="120" spans="1:31" x14ac:dyDescent="0.25">
      <c r="A120">
        <v>119</v>
      </c>
      <c r="B120"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I120" s="62" t="str">
        <f>VLOOKUP(IFERROR(VLOOKUP(B120, Weiss!A$1:L$399,12,FALSE),"NR"), RatingsLU!A$5:B$30, 2, FALSE)</f>
        <v>B-</v>
      </c>
      <c r="J120" s="62">
        <f>VLOOKUP(I120,RatingsLU!B$5:C$30,2,)</f>
        <v>6</v>
      </c>
      <c r="K120" s="62" t="str">
        <f>VLOOKUP(IFERROR(VLOOKUP(B120, Demotech!A$3:F$400, 6,FALSE), "NR"), RatingsLU!K$5:M$30, 2, FALSE)</f>
        <v>NR</v>
      </c>
      <c r="L120" s="62">
        <f>VLOOKUP(K120,RatingsLU!L$5:M$30,2,)</f>
        <v>7</v>
      </c>
      <c r="M120" s="62" t="str">
        <f>VLOOKUP(IFERROR(VLOOKUP(B120, AMBest!A$1:L$399,3,FALSE),"NR"), RatingsLU!F$5:G$100, 2, FALSE)</f>
        <v>NR</v>
      </c>
      <c r="N120" s="62">
        <f>VLOOKUP(M120, RatingsLU!G$5:H$100, 2, FALSE)</f>
        <v>33</v>
      </c>
      <c r="O120" s="62">
        <f>IFERROR(VLOOKUP(B120, '2015q3'!A$1:C$400,3,),0)</f>
        <v>159</v>
      </c>
      <c r="P120" t="str">
        <f t="shared" si="12"/>
        <v>159</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t="str">
        <f t="shared" si="8"/>
        <v>0</v>
      </c>
      <c r="Y120">
        <f>IFERROR(VLOOKUP(B120, 'c2013q4'!A$1:E$399,4,),0) + IFERROR(VLOOKUP(B120, 'c2014q1'!A$1:E$399,4,),0) + IFERROR(VLOOKUP(B120, 'c2014q2'!A$1:E$399,4,),0) + IFERROR(VLOOKUP(B120, 'c2014q3'!A$1:E$399,4,),0) + IFERROR(VLOOKUP(B120, 'c2014q4'!A$1:E$399,4,),0)</f>
        <v>0</v>
      </c>
      <c r="Z120">
        <f>IFERROR(VLOOKUP(B120, 'c2013q4'!A$1:E$399,4,),0)</f>
        <v>0</v>
      </c>
      <c r="AA120">
        <f>IFERROR(VLOOKUP(B120, 'c2014q1'!A$1:E$399,4,),0) + IFERROR(VLOOKUP(B120, 'c2014q2'!A$1:E$399,4,),0) + IFERROR(VLOOKUP(B120, 'c2014q3'!A$1:E$399,4,),0) + IFERROR(VLOOKUP(B120, 'c2014q4'!A$1:E$399,4,),0)</f>
        <v>0</v>
      </c>
      <c r="AB120" t="str">
        <f t="shared" si="9"/>
        <v>-</v>
      </c>
      <c r="AC120" t="str">
        <f t="shared" si="13"/>
        <v/>
      </c>
      <c r="AD120" s="62">
        <f t="shared" si="10"/>
        <v>0</v>
      </c>
      <c r="AE120" t="str">
        <f t="shared" si="11"/>
        <v>f</v>
      </c>
    </row>
    <row r="121" spans="1:31" x14ac:dyDescent="0.25">
      <c r="A121">
        <v>120</v>
      </c>
      <c r="B121" t="s">
        <v>312</v>
      </c>
      <c r="C121" t="str">
        <f>IFERROR(VLOOKUP(B121,addresses!A$2:I$1997, 3, FALSE), "")</f>
        <v>440 Lincoln Street</v>
      </c>
      <c r="D121" t="str">
        <f>IFERROR(VLOOKUP(B121,addresses!A$2:I$1997, 5, FALSE), "")</f>
        <v>Worcester</v>
      </c>
      <c r="E121" t="str">
        <f>IFERROR(VLOOKUP(B121,addresses!A$2:I$1997, 7, FALSE),"")</f>
        <v>MA</v>
      </c>
      <c r="F121" t="str">
        <f>IFERROR(VLOOKUP(B121,addresses!A$2:I$1997, 8, FALSE),"")</f>
        <v>01653-0002</v>
      </c>
      <c r="G121" t="str">
        <f>IFERROR(VLOOKUP(B121,addresses!A$2:I$1997, 9, FALSE),"")</f>
        <v>508-853-7200-8553955</v>
      </c>
      <c r="I121" s="62" t="str">
        <f>VLOOKUP(IFERROR(VLOOKUP(B121, Weiss!A$1:L$399,12,FALSE),"NR"), RatingsLU!A$5:B$30, 2, FALSE)</f>
        <v>B</v>
      </c>
      <c r="J121" s="62">
        <f>VLOOKUP(I121,RatingsLU!B$5:C$30,2,)</f>
        <v>5</v>
      </c>
      <c r="K121" s="62" t="str">
        <f>VLOOKUP(IFERROR(VLOOKUP(B121, Demotech!A$3:F$400, 6,FALSE), "NR"), RatingsLU!K$5:M$30, 2, FALSE)</f>
        <v>NR</v>
      </c>
      <c r="L121" s="62">
        <f>VLOOKUP(K121,RatingsLU!L$5:M$30,2,)</f>
        <v>7</v>
      </c>
      <c r="M121" s="62" t="str">
        <f>VLOOKUP(IFERROR(VLOOKUP(B121, AMBest!A$1:L$399,3,FALSE),"NR"), RatingsLU!F$5:G$100, 2, FALSE)</f>
        <v>NR</v>
      </c>
      <c r="N121" s="62">
        <f>VLOOKUP(M121, RatingsLU!G$5:H$100, 2, FALSE)</f>
        <v>33</v>
      </c>
      <c r="O121" s="62">
        <f>IFERROR(VLOOKUP(B121, '2015q3'!A$1:C$400,3,),0)</f>
        <v>147</v>
      </c>
      <c r="P121" t="str">
        <f t="shared" si="12"/>
        <v>147</v>
      </c>
      <c r="Q121">
        <f>IFERROR(VLOOKUP(B121, '2013q4'!A$1:C$399,3,),0)</f>
        <v>179</v>
      </c>
      <c r="R121">
        <f>IFERROR(VLOOKUP(B121, '2014q1'!A$1:C$399,3,),0)</f>
        <v>172</v>
      </c>
      <c r="S121">
        <f>IFERROR(VLOOKUP(B121, '2014q2'!A$1:C$399,3,),0)</f>
        <v>173</v>
      </c>
      <c r="T121">
        <f>IFERROR(VLOOKUP(B121, '2014q3'!A$1:C$399,3,),0)</f>
        <v>173</v>
      </c>
      <c r="U121">
        <f>IFERROR(VLOOKUP(B121, '2014q1'!A$1:C$399,3,),0)</f>
        <v>172</v>
      </c>
      <c r="V121">
        <f>IFERROR(VLOOKUP(B121, '2014q2'!A$1:C$399,3,),0)</f>
        <v>173</v>
      </c>
      <c r="W121">
        <f>IFERROR(VLOOKUP(B121, '2015q2'!A$1:C$399,3,),0)</f>
        <v>176</v>
      </c>
      <c r="X121" t="str">
        <f t="shared" si="8"/>
        <v>0</v>
      </c>
      <c r="Y121">
        <f>IFERROR(VLOOKUP(B121, 'c2013q4'!A$1:E$399,4,),0) + IFERROR(VLOOKUP(B121, 'c2014q1'!A$1:E$399,4,),0) + IFERROR(VLOOKUP(B121, 'c2014q2'!A$1:E$399,4,),0) + IFERROR(VLOOKUP(B121, 'c2014q3'!A$1:E$399,4,),0) + IFERROR(VLOOKUP(B121, 'c2014q4'!A$1:E$399,4,),0)</f>
        <v>0</v>
      </c>
      <c r="Z121">
        <f>IFERROR(VLOOKUP(B121, 'c2013q4'!A$1:E$399,4,),0)</f>
        <v>0</v>
      </c>
      <c r="AA121">
        <f>IFERROR(VLOOKUP(B121, 'c2014q1'!A$1:E$399,4,),0) + IFERROR(VLOOKUP(B121, 'c2014q2'!A$1:E$399,4,),0) + IFERROR(VLOOKUP(B121, 'c2014q3'!A$1:E$399,4,),0) + IFERROR(VLOOKUP(B121, 'c2014q4'!A$1:E$399,4,),0)</f>
        <v>0</v>
      </c>
      <c r="AB121" t="str">
        <f t="shared" si="9"/>
        <v>-</v>
      </c>
      <c r="AC121" t="str">
        <f t="shared" si="13"/>
        <v/>
      </c>
      <c r="AD121" s="62">
        <f t="shared" si="10"/>
        <v>0</v>
      </c>
      <c r="AE121" t="str">
        <f t="shared" si="11"/>
        <v>f</v>
      </c>
    </row>
    <row r="122" spans="1:31" x14ac:dyDescent="0.25">
      <c r="A122">
        <v>121</v>
      </c>
      <c r="B122" t="s">
        <v>317</v>
      </c>
      <c r="C122" t="str">
        <f>IFERROR(VLOOKUP(B122,addresses!A$2:I$1997, 3, FALSE), "")</f>
        <v>One Tower Square, Ms08A</v>
      </c>
      <c r="D122" t="str">
        <f>IFERROR(VLOOKUP(B122,addresses!A$2:I$1997, 5, FALSE), "")</f>
        <v>Hartford</v>
      </c>
      <c r="E122" t="str">
        <f>IFERROR(VLOOKUP(B122,addresses!A$2:I$1997, 7, FALSE),"")</f>
        <v>CT</v>
      </c>
      <c r="F122">
        <f>IFERROR(VLOOKUP(B122,addresses!A$2:I$1997, 8, FALSE),"")</f>
        <v>6183</v>
      </c>
      <c r="G122" t="str">
        <f>IFERROR(VLOOKUP(B122,addresses!A$2:I$1997, 9, FALSE),"")</f>
        <v>860-277-1248</v>
      </c>
      <c r="I122" s="62" t="str">
        <f>VLOOKUP(IFERROR(VLOOKUP(B122, Weiss!A$1:L$399,12,FALSE),"NR"), RatingsLU!A$5:B$30, 2, FALSE)</f>
        <v>NR</v>
      </c>
      <c r="J122" s="62">
        <f>VLOOKUP(I122,RatingsLU!B$5:C$30,2,)</f>
        <v>16</v>
      </c>
      <c r="K122" s="62" t="str">
        <f>VLOOKUP(IFERROR(VLOOKUP(B122, Demotech!A$3:F$400, 6,FALSE), "NR"), RatingsLU!K$5:M$30, 2, FALSE)</f>
        <v>NR</v>
      </c>
      <c r="L122" s="62">
        <f>VLOOKUP(K122,RatingsLU!L$5:M$30,2,)</f>
        <v>7</v>
      </c>
      <c r="M122" s="62" t="str">
        <f>VLOOKUP(IFERROR(VLOOKUP(B122, AMBest!A$1:L$399,3,FALSE),"NR"), RatingsLU!F$5:G$100, 2, FALSE)</f>
        <v>A++</v>
      </c>
      <c r="N122" s="62">
        <f>VLOOKUP(M122, RatingsLU!G$5:H$100, 2, FALSE)</f>
        <v>1</v>
      </c>
      <c r="O122" s="62">
        <f>IFERROR(VLOOKUP(B122, '2015q3'!A$1:C$400,3,),0)</f>
        <v>142</v>
      </c>
      <c r="P122" t="str">
        <f t="shared" si="12"/>
        <v>142</v>
      </c>
      <c r="Q122">
        <f>IFERROR(VLOOKUP(B122, '2013q4'!A$1:C$399,3,),0)</f>
        <v>114</v>
      </c>
      <c r="R122">
        <f>IFERROR(VLOOKUP(B122, '2014q1'!A$1:C$399,3,),0)</f>
        <v>117</v>
      </c>
      <c r="S122">
        <f>IFERROR(VLOOKUP(B122, '2014q2'!A$1:C$399,3,),0)</f>
        <v>127</v>
      </c>
      <c r="T122">
        <f>IFERROR(VLOOKUP(B122, '2014q3'!A$1:C$399,3,),0)</f>
        <v>132</v>
      </c>
      <c r="U122">
        <f>IFERROR(VLOOKUP(B122, '2014q1'!A$1:C$399,3,),0)</f>
        <v>117</v>
      </c>
      <c r="V122">
        <f>IFERROR(VLOOKUP(B122, '2014q2'!A$1:C$399,3,),0)</f>
        <v>127</v>
      </c>
      <c r="W122">
        <f>IFERROR(VLOOKUP(B122, '2015q2'!A$1:C$399,3,),0)</f>
        <v>133</v>
      </c>
      <c r="X122" t="str">
        <f t="shared" si="8"/>
        <v>0</v>
      </c>
      <c r="Y122">
        <f>IFERROR(VLOOKUP(B122, 'c2013q4'!A$1:E$399,4,),0) + IFERROR(VLOOKUP(B122, 'c2014q1'!A$1:E$399,4,),0) + IFERROR(VLOOKUP(B122, 'c2014q2'!A$1:E$399,4,),0) + IFERROR(VLOOKUP(B122, 'c2014q3'!A$1:E$399,4,),0) + IFERROR(VLOOKUP(B122, 'c2014q4'!A$1:E$399,4,),0)</f>
        <v>0</v>
      </c>
      <c r="Z122">
        <f>IFERROR(VLOOKUP(B122, 'c2013q4'!A$1:E$399,4,),0)</f>
        <v>0</v>
      </c>
      <c r="AA122">
        <f>IFERROR(VLOOKUP(B122, 'c2014q1'!A$1:E$399,4,),0) + IFERROR(VLOOKUP(B122, 'c2014q2'!A$1:E$399,4,),0) + IFERROR(VLOOKUP(B122, 'c2014q3'!A$1:E$399,4,),0) + IFERROR(VLOOKUP(B122, 'c2014q4'!A$1:E$399,4,),0)</f>
        <v>0</v>
      </c>
      <c r="AB122" t="str">
        <f t="shared" si="9"/>
        <v>-</v>
      </c>
      <c r="AC122" t="str">
        <f t="shared" si="13"/>
        <v/>
      </c>
      <c r="AD122" s="62">
        <f t="shared" si="10"/>
        <v>0</v>
      </c>
      <c r="AE122" t="str">
        <f t="shared" si="11"/>
        <v>f</v>
      </c>
    </row>
    <row r="123" spans="1:31" x14ac:dyDescent="0.25">
      <c r="A123">
        <v>122</v>
      </c>
      <c r="B123"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I123" s="62" t="str">
        <f>VLOOKUP(IFERROR(VLOOKUP(B123, Weiss!A$1:L$399,12,FALSE),"NR"), RatingsLU!A$5:B$30, 2, FALSE)</f>
        <v>C</v>
      </c>
      <c r="J123" s="62">
        <f>VLOOKUP(I123,RatingsLU!B$5:C$30,2,)</f>
        <v>8</v>
      </c>
      <c r="K123" s="62" t="str">
        <f>VLOOKUP(IFERROR(VLOOKUP(B123, Demotech!A$3:F$400,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'2015q3'!A$1:C$400,3,),0)</f>
        <v>127</v>
      </c>
      <c r="P123" t="str">
        <f t="shared" si="12"/>
        <v>127</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t="str">
        <f t="shared" si="8"/>
        <v>0</v>
      </c>
      <c r="Y123">
        <f>IFERROR(VLOOKUP(B123, 'c2013q4'!A$1:E$399,4,),0) + IFERROR(VLOOKUP(B123, 'c2014q1'!A$1:E$399,4,),0) + IFERROR(VLOOKUP(B123, 'c2014q2'!A$1:E$399,4,),0) + IFERROR(VLOOKUP(B123, 'c2014q3'!A$1:E$399,4,),0) + IFERROR(VLOOKUP(B123, 'c2014q4'!A$1:E$399,4,),0)</f>
        <v>0</v>
      </c>
      <c r="Z123">
        <f>IFERROR(VLOOKUP(B123, 'c2013q4'!A$1:E$399,4,),0)</f>
        <v>0</v>
      </c>
      <c r="AA123">
        <f>IFERROR(VLOOKUP(B123, 'c2014q1'!A$1:E$399,4,),0) + IFERROR(VLOOKUP(B123, 'c2014q2'!A$1:E$399,4,),0) + IFERROR(VLOOKUP(B123, 'c2014q3'!A$1:E$399,4,),0) + IFERROR(VLOOKUP(B123, 'c2014q4'!A$1:E$399,4,),0)</f>
        <v>0</v>
      </c>
      <c r="AB123" t="str">
        <f t="shared" si="9"/>
        <v>-</v>
      </c>
      <c r="AC123" t="str">
        <f t="shared" si="13"/>
        <v/>
      </c>
      <c r="AD123" s="62">
        <f t="shared" si="10"/>
        <v>0</v>
      </c>
      <c r="AE123" t="str">
        <f t="shared" si="11"/>
        <v>f</v>
      </c>
    </row>
    <row r="124" spans="1:31" x14ac:dyDescent="0.25">
      <c r="A124">
        <v>123</v>
      </c>
      <c r="B124"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I124" s="62" t="str">
        <f>VLOOKUP(IFERROR(VLOOKUP(B124, Weiss!A$1:L$399,12,FALSE),"NR"), RatingsLU!A$5:B$30, 2, FALSE)</f>
        <v>B-</v>
      </c>
      <c r="J124" s="62">
        <f>VLOOKUP(I124,RatingsLU!B$5:C$30,2,)</f>
        <v>6</v>
      </c>
      <c r="K124" s="62" t="str">
        <f>VLOOKUP(IFERROR(VLOOKUP(B124, Demotech!A$3:F$400,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'2015q3'!A$1:C$400,3,),0)</f>
        <v>109</v>
      </c>
      <c r="P124" t="str">
        <f t="shared" si="12"/>
        <v>109</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t="str">
        <f t="shared" si="8"/>
        <v>0</v>
      </c>
      <c r="Y124">
        <f>IFERROR(VLOOKUP(B124, 'c2013q4'!A$1:E$399,4,),0) + IFERROR(VLOOKUP(B124, 'c2014q1'!A$1:E$399,4,),0) + IFERROR(VLOOKUP(B124, 'c2014q2'!A$1:E$399,4,),0) + IFERROR(VLOOKUP(B124, 'c2014q3'!A$1:E$399,4,),0) + IFERROR(VLOOKUP(B124, 'c2014q4'!A$1:E$399,4,),0)</f>
        <v>0</v>
      </c>
      <c r="Z124">
        <f>IFERROR(VLOOKUP(B124, 'c2013q4'!A$1:E$399,4,),0)</f>
        <v>0</v>
      </c>
      <c r="AA124">
        <f>IFERROR(VLOOKUP(B124, 'c2014q1'!A$1:E$399,4,),0) + IFERROR(VLOOKUP(B124, 'c2014q2'!A$1:E$399,4,),0) + IFERROR(VLOOKUP(B124, 'c2014q3'!A$1:E$399,4,),0) + IFERROR(VLOOKUP(B124, 'c2014q4'!A$1:E$399,4,),0)</f>
        <v>0</v>
      </c>
      <c r="AB124" t="str">
        <f t="shared" si="9"/>
        <v>-</v>
      </c>
      <c r="AC124" t="str">
        <f t="shared" si="13"/>
        <v/>
      </c>
      <c r="AD124" s="62">
        <f t="shared" si="10"/>
        <v>0</v>
      </c>
      <c r="AE124" t="str">
        <f t="shared" si="11"/>
        <v>f</v>
      </c>
    </row>
    <row r="125" spans="1:31" x14ac:dyDescent="0.25">
      <c r="A125">
        <v>124</v>
      </c>
      <c r="B125"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I125" s="62" t="str">
        <f>VLOOKUP(IFERROR(VLOOKUP(B125, Weiss!A$1:L$399,12,FALSE),"NR"), RatingsLU!A$5:B$30, 2, FALSE)</f>
        <v>C</v>
      </c>
      <c r="J125" s="62">
        <f>VLOOKUP(I125,RatingsLU!B$5:C$30,2,)</f>
        <v>8</v>
      </c>
      <c r="K125" s="62" t="str">
        <f>VLOOKUP(IFERROR(VLOOKUP(B125, Demotech!A$3:F$400,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'2015q3'!A$1:C$400,3,),0)</f>
        <v>85</v>
      </c>
      <c r="P125" t="str">
        <f t="shared" si="12"/>
        <v>85</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t="str">
        <f t="shared" si="8"/>
        <v>0</v>
      </c>
      <c r="Y125">
        <f>IFERROR(VLOOKUP(B125, 'c2013q4'!A$1:E$399,4,),0) + IFERROR(VLOOKUP(B125, 'c2014q1'!A$1:E$399,4,),0) + IFERROR(VLOOKUP(B125, 'c2014q2'!A$1:E$399,4,),0) + IFERROR(VLOOKUP(B125, 'c2014q3'!A$1:E$399,4,),0) + IFERROR(VLOOKUP(B125, 'c2014q4'!A$1:E$399,4,),0)</f>
        <v>0</v>
      </c>
      <c r="Z125">
        <f>IFERROR(VLOOKUP(B125, 'c2013q4'!A$1:E$399,4,),0)</f>
        <v>0</v>
      </c>
      <c r="AA125">
        <f>IFERROR(VLOOKUP(B125, 'c2014q1'!A$1:E$399,4,),0) + IFERROR(VLOOKUP(B125, 'c2014q2'!A$1:E$399,4,),0) + IFERROR(VLOOKUP(B125, 'c2014q3'!A$1:E$399,4,),0) + IFERROR(VLOOKUP(B125, 'c2014q4'!A$1:E$399,4,),0)</f>
        <v>0</v>
      </c>
      <c r="AB125" t="str">
        <f t="shared" si="9"/>
        <v>-</v>
      </c>
      <c r="AC125" t="str">
        <f t="shared" si="13"/>
        <v/>
      </c>
      <c r="AD125" s="62">
        <f t="shared" si="10"/>
        <v>0</v>
      </c>
      <c r="AE125" t="str">
        <f t="shared" si="11"/>
        <v>f</v>
      </c>
    </row>
    <row r="126" spans="1:31" x14ac:dyDescent="0.25">
      <c r="A126">
        <v>125</v>
      </c>
      <c r="B126"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I126" s="62" t="str">
        <f>VLOOKUP(IFERROR(VLOOKUP(B126, Weiss!A$1:L$399,12,FALSE),"NR"), RatingsLU!A$5:B$30, 2, FALSE)</f>
        <v>B</v>
      </c>
      <c r="J126" s="62">
        <f>VLOOKUP(I126,RatingsLU!B$5:C$30,2,)</f>
        <v>5</v>
      </c>
      <c r="K126" s="62" t="str">
        <f>VLOOKUP(IFERROR(VLOOKUP(B126, Demotech!A$3:F$400,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'2015q3'!A$1:C$400,3,),0)</f>
        <v>83</v>
      </c>
      <c r="P126" t="str">
        <f t="shared" si="12"/>
        <v>83</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t="str">
        <f t="shared" si="8"/>
        <v>0</v>
      </c>
      <c r="Y126">
        <f>IFERROR(VLOOKUP(B126, 'c2013q4'!A$1:E$399,4,),0) + IFERROR(VLOOKUP(B126, 'c2014q1'!A$1:E$399,4,),0) + IFERROR(VLOOKUP(B126, 'c2014q2'!A$1:E$399,4,),0) + IFERROR(VLOOKUP(B126, 'c2014q3'!A$1:E$399,4,),0) + IFERROR(VLOOKUP(B126, 'c2014q4'!A$1:E$399,4,),0)</f>
        <v>0</v>
      </c>
      <c r="Z126">
        <f>IFERROR(VLOOKUP(B126, 'c2013q4'!A$1:E$399,4,),0)</f>
        <v>0</v>
      </c>
      <c r="AA126">
        <f>IFERROR(VLOOKUP(B126, 'c2014q1'!A$1:E$399,4,),0) + IFERROR(VLOOKUP(B126, 'c2014q2'!A$1:E$399,4,),0) + IFERROR(VLOOKUP(B126, 'c2014q3'!A$1:E$399,4,),0) + IFERROR(VLOOKUP(B126, 'c2014q4'!A$1:E$399,4,),0)</f>
        <v>0</v>
      </c>
      <c r="AB126" t="str">
        <f t="shared" si="9"/>
        <v>-</v>
      </c>
      <c r="AC126" t="str">
        <f t="shared" si="13"/>
        <v/>
      </c>
      <c r="AD126" s="62">
        <f t="shared" si="10"/>
        <v>0</v>
      </c>
      <c r="AE126" t="str">
        <f t="shared" si="11"/>
        <v>f</v>
      </c>
    </row>
    <row r="127" spans="1:31" x14ac:dyDescent="0.25">
      <c r="A127">
        <v>126</v>
      </c>
      <c r="B127"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I127" s="62" t="str">
        <f>VLOOKUP(IFERROR(VLOOKUP(B127, Weiss!A$1:L$399,12,FALSE),"NR"), RatingsLU!A$5:B$30, 2, FALSE)</f>
        <v>B</v>
      </c>
      <c r="J127" s="62">
        <f>VLOOKUP(I127,RatingsLU!B$5:C$30,2,)</f>
        <v>5</v>
      </c>
      <c r="K127" s="62" t="str">
        <f>VLOOKUP(IFERROR(VLOOKUP(B127, Demotech!A$3:F$400,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'2015q3'!A$1:C$400,3,),0)</f>
        <v>70</v>
      </c>
      <c r="P127" t="str">
        <f t="shared" si="12"/>
        <v>70</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t="str">
        <f t="shared" si="8"/>
        <v>1</v>
      </c>
      <c r="Y127">
        <f>IFERROR(VLOOKUP(B127, 'c2013q4'!A$1:E$399,4,),0) + IFERROR(VLOOKUP(B127, 'c2014q1'!A$1:E$399,4,),0) + IFERROR(VLOOKUP(B127, 'c2014q2'!A$1:E$399,4,),0) + IFERROR(VLOOKUP(B127, 'c2014q3'!A$1:E$399,4,),0) + IFERROR(VLOOKUP(B127, 'c2014q4'!A$1:E$399,4,),0)</f>
        <v>1</v>
      </c>
      <c r="Z127">
        <f>IFERROR(VLOOKUP(B127, 'c2013q4'!A$1:E$399,4,),0)</f>
        <v>1</v>
      </c>
      <c r="AA127">
        <f>IFERROR(VLOOKUP(B127, 'c2014q1'!A$1:E$399,4,),0) + IFERROR(VLOOKUP(B127, 'c2014q2'!A$1:E$399,4,),0) + IFERROR(VLOOKUP(B127, 'c2014q3'!A$1:E$399,4,),0) + IFERROR(VLOOKUP(B127, 'c2014q4'!A$1:E$399,4,),0)</f>
        <v>0</v>
      </c>
      <c r="AB127" t="str">
        <f t="shared" si="9"/>
        <v>-</v>
      </c>
      <c r="AC127" t="str">
        <f t="shared" si="13"/>
        <v/>
      </c>
      <c r="AD127" s="62">
        <f t="shared" si="10"/>
        <v>0</v>
      </c>
      <c r="AE127" t="str">
        <f t="shared" si="11"/>
        <v>f</v>
      </c>
    </row>
    <row r="128" spans="1:31" x14ac:dyDescent="0.25">
      <c r="A128">
        <v>127</v>
      </c>
      <c r="B128"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I128" s="62" t="str">
        <f>VLOOKUP(IFERROR(VLOOKUP(B128, Weiss!A$1:L$399,12,FALSE),"NR"), RatingsLU!A$5:B$30, 2, FALSE)</f>
        <v>B</v>
      </c>
      <c r="J128" s="62">
        <f>VLOOKUP(I128,RatingsLU!B$5:C$30,2,)</f>
        <v>5</v>
      </c>
      <c r="K128" s="62" t="str">
        <f>VLOOKUP(IFERROR(VLOOKUP(B128, Demotech!A$3:F$400,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'2015q3'!A$1:C$400,3,),0)</f>
        <v>66</v>
      </c>
      <c r="P128" t="str">
        <f t="shared" si="12"/>
        <v>66</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t="str">
        <f t="shared" si="8"/>
        <v>0</v>
      </c>
      <c r="Y128">
        <f>IFERROR(VLOOKUP(B128, 'c2013q4'!A$1:E$399,4,),0) + IFERROR(VLOOKUP(B128, 'c2014q1'!A$1:E$399,4,),0) + IFERROR(VLOOKUP(B128, 'c2014q2'!A$1:E$399,4,),0) + IFERROR(VLOOKUP(B128, 'c2014q3'!A$1:E$399,4,),0) + IFERROR(VLOOKUP(B128, 'c2014q4'!A$1:E$399,4,),0)</f>
        <v>0</v>
      </c>
      <c r="Z128">
        <f>IFERROR(VLOOKUP(B128, 'c2013q4'!A$1:E$399,4,),0)</f>
        <v>0</v>
      </c>
      <c r="AA128">
        <f>IFERROR(VLOOKUP(B128, 'c2014q1'!A$1:E$399,4,),0) + IFERROR(VLOOKUP(B128, 'c2014q2'!A$1:E$399,4,),0) + IFERROR(VLOOKUP(B128, 'c2014q3'!A$1:E$399,4,),0) + IFERROR(VLOOKUP(B128, 'c2014q4'!A$1:E$399,4,),0)</f>
        <v>0</v>
      </c>
      <c r="AB128" t="str">
        <f t="shared" si="9"/>
        <v>-</v>
      </c>
      <c r="AC128" t="str">
        <f t="shared" si="13"/>
        <v/>
      </c>
      <c r="AD128" s="62">
        <f t="shared" si="10"/>
        <v>0</v>
      </c>
      <c r="AE128" t="str">
        <f t="shared" si="11"/>
        <v>f</v>
      </c>
    </row>
    <row r="129" spans="1:31" x14ac:dyDescent="0.25">
      <c r="A129">
        <v>128</v>
      </c>
      <c r="B129"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I129" s="62" t="str">
        <f>VLOOKUP(IFERROR(VLOOKUP(B129, Weiss!A$1:L$399,12,FALSE),"NR"), RatingsLU!A$5:B$30, 2, FALSE)</f>
        <v>B</v>
      </c>
      <c r="J129" s="62">
        <f>VLOOKUP(I129,RatingsLU!B$5:C$30,2,)</f>
        <v>5</v>
      </c>
      <c r="K129" s="62" t="str">
        <f>VLOOKUP(IFERROR(VLOOKUP(B129, Demotech!A$3:F$400, 6,FALSE), "NR"), RatingsLU!K$5:M$30, 2, FALSE)</f>
        <v>NR</v>
      </c>
      <c r="L129" s="62">
        <f>VLOOKUP(K129,RatingsLU!L$5:M$30,2,)</f>
        <v>7</v>
      </c>
      <c r="M129" s="62" t="str">
        <f>VLOOKUP(IFERROR(VLOOKUP(B129, AMBest!A$1:L$399,3,FALSE),"NR"), RatingsLU!F$5:G$100, 2, FALSE)</f>
        <v>NR</v>
      </c>
      <c r="N129" s="62">
        <f>VLOOKUP(M129, RatingsLU!G$5:H$100, 2, FALSE)</f>
        <v>33</v>
      </c>
      <c r="O129" s="62">
        <f>IFERROR(VLOOKUP(B129, '2015q3'!A$1:C$400,3,),0)</f>
        <v>63</v>
      </c>
      <c r="P129" t="str">
        <f t="shared" si="12"/>
        <v>63</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t="str">
        <f t="shared" si="8"/>
        <v>0</v>
      </c>
      <c r="Y129">
        <f>IFERROR(VLOOKUP(B129, 'c2013q4'!A$1:E$399,4,),0) + IFERROR(VLOOKUP(B129, 'c2014q1'!A$1:E$399,4,),0) + IFERROR(VLOOKUP(B129, 'c2014q2'!A$1:E$399,4,),0) + IFERROR(VLOOKUP(B129, 'c2014q3'!A$1:E$399,4,),0) + IFERROR(VLOOKUP(B129, 'c2014q4'!A$1:E$399,4,),0)</f>
        <v>0</v>
      </c>
      <c r="Z129">
        <f>IFERROR(VLOOKUP(B129, 'c2013q4'!A$1:E$399,4,),0)</f>
        <v>0</v>
      </c>
      <c r="AA129">
        <f>IFERROR(VLOOKUP(B129, 'c2014q1'!A$1:E$399,4,),0) + IFERROR(VLOOKUP(B129, 'c2014q2'!A$1:E$399,4,),0) + IFERROR(VLOOKUP(B129, 'c2014q3'!A$1:E$399,4,),0) + IFERROR(VLOOKUP(B129, 'c2014q4'!A$1:E$399,4,),0)</f>
        <v>0</v>
      </c>
      <c r="AB129" t="str">
        <f t="shared" si="9"/>
        <v>-</v>
      </c>
      <c r="AC129" t="str">
        <f t="shared" si="13"/>
        <v/>
      </c>
      <c r="AD129" s="62">
        <f t="shared" si="10"/>
        <v>0</v>
      </c>
      <c r="AE129" t="str">
        <f t="shared" si="11"/>
        <v>f</v>
      </c>
    </row>
    <row r="130" spans="1:31" x14ac:dyDescent="0.25">
      <c r="A130">
        <v>129</v>
      </c>
      <c r="B130" t="s">
        <v>323</v>
      </c>
      <c r="C130" t="str">
        <f>IFERROR(VLOOKUP(B130,addresses!A$2:I$1997, 3, FALSE), "")</f>
        <v>6300 University Parkway</v>
      </c>
      <c r="D130" t="str">
        <f>IFERROR(VLOOKUP(B130,addresses!A$2:I$1997, 5, FALSE), "")</f>
        <v>Sarasota</v>
      </c>
      <c r="E130" t="str">
        <f>IFERROR(VLOOKUP(B130,addresses!A$2:I$1997, 7, FALSE),"")</f>
        <v>FL</v>
      </c>
      <c r="F130" t="str">
        <f>IFERROR(VLOOKUP(B130,addresses!A$2:I$1997, 8, FALSE),"")</f>
        <v>34240-8424</v>
      </c>
      <c r="G130" t="str">
        <f>IFERROR(VLOOKUP(B130,addresses!A$2:I$1997, 9, FALSE),"")</f>
        <v>800-226-3224-7632</v>
      </c>
      <c r="I130" s="62" t="str">
        <f>VLOOKUP(IFERROR(VLOOKUP(B130, Weiss!A$1:L$399,12,FALSE),"NR"), RatingsLU!A$5:B$30, 2, FALSE)</f>
        <v>C-</v>
      </c>
      <c r="J130" s="62">
        <f>VLOOKUP(I130,RatingsLU!B$5:C$30,2,)</f>
        <v>9</v>
      </c>
      <c r="K130" s="62" t="str">
        <f>VLOOKUP(IFERROR(VLOOKUP(B130, Demotech!A$3:F$400, 6,FALSE), "NR"), RatingsLU!K$5:M$30, 2, FALSE)</f>
        <v>NR</v>
      </c>
      <c r="L130" s="62">
        <f>VLOOKUP(K130,RatingsLU!L$5:M$30,2,)</f>
        <v>7</v>
      </c>
      <c r="M130" s="62" t="str">
        <f>VLOOKUP(IFERROR(VLOOKUP(B130, AMBest!A$1:L$399,3,FALSE),"NR"), RatingsLU!F$5:G$100, 2, FALSE)</f>
        <v>A</v>
      </c>
      <c r="N130" s="62">
        <f>VLOOKUP(M130, RatingsLU!G$5:H$100, 2, FALSE)</f>
        <v>5</v>
      </c>
      <c r="O130" s="62">
        <f>IFERROR(VLOOKUP(B130, '2015q3'!A$1:C$400,3,),0)</f>
        <v>62</v>
      </c>
      <c r="P130" t="str">
        <f t="shared" si="12"/>
        <v>62</v>
      </c>
      <c r="Q130">
        <f>IFERROR(VLOOKUP(B130, '2013q4'!A$1:C$399,3,),0)</f>
        <v>0</v>
      </c>
      <c r="R130">
        <f>IFERROR(VLOOKUP(B130, '2014q1'!A$1:C$399,3,),0)</f>
        <v>4</v>
      </c>
      <c r="S130">
        <f>IFERROR(VLOOKUP(B130, '2014q2'!A$1:C$399,3,),0)</f>
        <v>23</v>
      </c>
      <c r="T130">
        <f>IFERROR(VLOOKUP(B130, '2014q3'!A$1:C$399,3,),0)</f>
        <v>45</v>
      </c>
      <c r="U130">
        <f>IFERROR(VLOOKUP(B130, '2014q1'!A$1:C$399,3,),0)</f>
        <v>4</v>
      </c>
      <c r="V130">
        <f>IFERROR(VLOOKUP(B130, '2014q2'!A$1:C$399,3,),0)</f>
        <v>23</v>
      </c>
      <c r="W130">
        <f>IFERROR(VLOOKUP(B130, '2015q2'!A$1:C$399,3,),0)</f>
        <v>63</v>
      </c>
      <c r="X130" t="str">
        <f t="shared" si="8"/>
        <v>0</v>
      </c>
      <c r="Y130">
        <f>IFERROR(VLOOKUP(B130, 'c2013q4'!A$1:E$399,4,),0) + IFERROR(VLOOKUP(B130, 'c2014q1'!A$1:E$399,4,),0) + IFERROR(VLOOKUP(B130, 'c2014q2'!A$1:E$399,4,),0) + IFERROR(VLOOKUP(B130, 'c2014q3'!A$1:E$399,4,),0) + IFERROR(VLOOKUP(B130, 'c2014q4'!A$1:E$399,4,),0)</f>
        <v>0</v>
      </c>
      <c r="Z130">
        <f>IFERROR(VLOOKUP(B130, 'c2013q4'!A$1:E$399,4,),0)</f>
        <v>0</v>
      </c>
      <c r="AA130">
        <f>IFERROR(VLOOKUP(B130, 'c2014q1'!A$1:E$399,4,),0) + IFERROR(VLOOKUP(B130, 'c2014q2'!A$1:E$399,4,),0) + IFERROR(VLOOKUP(B130, 'c2014q3'!A$1:E$399,4,),0) + IFERROR(VLOOKUP(B130, 'c2014q4'!A$1:E$399,4,),0)</f>
        <v>0</v>
      </c>
      <c r="AB130" t="str">
        <f t="shared" si="9"/>
        <v>-</v>
      </c>
      <c r="AC130" t="str">
        <f t="shared" ref="AC130:AC161" si="14">IF(ISERROR(_xlfn.PERCENTRANK.INC(AB$2:AB$398, AB130)), "", ROUND(100*_xlfn.PERCENTRANK.INC(AB$2:AB$398, AB130),0))</f>
        <v/>
      </c>
      <c r="AD130" s="62">
        <f t="shared" si="10"/>
        <v>0</v>
      </c>
      <c r="AE130" t="str">
        <f t="shared" si="11"/>
        <v>f</v>
      </c>
    </row>
    <row r="131" spans="1:31" x14ac:dyDescent="0.25">
      <c r="A131">
        <v>130</v>
      </c>
      <c r="B131" t="s">
        <v>325</v>
      </c>
      <c r="C131" t="str">
        <f>IFERROR(VLOOKUP(B131,addresses!A$2:I$1997, 3, FALSE), "")</f>
        <v>4075 Sw 83 Avenue</v>
      </c>
      <c r="D131" t="str">
        <f>IFERROR(VLOOKUP(B131,addresses!A$2:I$1997, 5, FALSE), "")</f>
        <v>Miami</v>
      </c>
      <c r="E131" t="str">
        <f>IFERROR(VLOOKUP(B131,addresses!A$2:I$1997, 7, FALSE),"")</f>
        <v>FL</v>
      </c>
      <c r="F131">
        <f>IFERROR(VLOOKUP(B131,addresses!A$2:I$1997, 8, FALSE),"")</f>
        <v>33155</v>
      </c>
      <c r="G131" t="str">
        <f>IFERROR(VLOOKUP(B131,addresses!A$2:I$1997, 9, FALSE),"")</f>
        <v>305-554-0353</v>
      </c>
      <c r="I131" s="62" t="str">
        <f>VLOOKUP(IFERROR(VLOOKUP(B131, Weiss!A$1:L$399,12,FALSE),"NR"), RatingsLU!A$5:B$30, 2, FALSE)</f>
        <v>E+</v>
      </c>
      <c r="J131" s="62">
        <f>VLOOKUP(I131,RatingsLU!B$5:C$30,2,)</f>
        <v>13</v>
      </c>
      <c r="K131" s="62" t="str">
        <f>VLOOKUP(IFERROR(VLOOKUP(B131, Demotech!A$3:F$400, 6,FALSE), "NR"), RatingsLU!K$5:M$30, 2, FALSE)</f>
        <v>NR</v>
      </c>
      <c r="L131" s="62">
        <f>VLOOKUP(K131,RatingsLU!L$5:M$30,2,)</f>
        <v>7</v>
      </c>
      <c r="M131" s="62" t="str">
        <f>VLOOKUP(IFERROR(VLOOKUP(B131, AMBest!A$1:L$399,3,FALSE),"NR"), RatingsLU!F$5:G$100, 2, FALSE)</f>
        <v>NR</v>
      </c>
      <c r="N131" s="62">
        <f>VLOOKUP(M131, RatingsLU!G$5:H$100, 2, FALSE)</f>
        <v>33</v>
      </c>
      <c r="O131" s="62">
        <f>IFERROR(VLOOKUP(B131, '2015q3'!A$1:C$400,3,),0)</f>
        <v>47</v>
      </c>
      <c r="P131" t="str">
        <f t="shared" si="12"/>
        <v>47</v>
      </c>
      <c r="Q131">
        <f>IFERROR(VLOOKUP(B131, '2013q4'!A$1:C$399,3,),0)</f>
        <v>60</v>
      </c>
      <c r="R131">
        <f>IFERROR(VLOOKUP(B131, '2014q1'!A$1:C$399,3,),0)</f>
        <v>60</v>
      </c>
      <c r="S131">
        <f>IFERROR(VLOOKUP(B131, '2014q2'!A$1:C$399,3,),0)</f>
        <v>59</v>
      </c>
      <c r="T131">
        <f>IFERROR(VLOOKUP(B131, '2014q3'!A$1:C$399,3,),0)</f>
        <v>61</v>
      </c>
      <c r="U131">
        <f>IFERROR(VLOOKUP(B131, '2014q1'!A$1:C$399,3,),0)</f>
        <v>60</v>
      </c>
      <c r="V131">
        <f>IFERROR(VLOOKUP(B131, '2014q2'!A$1:C$399,3,),0)</f>
        <v>59</v>
      </c>
      <c r="W131">
        <f>IFERROR(VLOOKUP(B131, '2015q2'!A$1:C$399,3,),0)</f>
        <v>52</v>
      </c>
      <c r="X131" t="str">
        <f t="shared" ref="X131:X174" si="15">IF(Y131&gt;0,TEXT(Y131,"#,###,###"), "0")</f>
        <v>0</v>
      </c>
      <c r="Y131">
        <f>IFERROR(VLOOKUP(B131, 'c2013q4'!A$1:E$399,4,),0) + IFERROR(VLOOKUP(B131, 'c2014q1'!A$1:E$399,4,),0) + IFERROR(VLOOKUP(B131, 'c2014q2'!A$1:E$399,4,),0) + IFERROR(VLOOKUP(B131, 'c2014q3'!A$1:E$399,4,),0) + IFERROR(VLOOKUP(B131, 'c2014q4'!A$1:E$399,4,),0)</f>
        <v>0</v>
      </c>
      <c r="Z131">
        <f>IFERROR(VLOOKUP(B131, 'c2013q4'!A$1:E$399,4,),0)</f>
        <v>0</v>
      </c>
      <c r="AA131">
        <f>IFERROR(VLOOKUP(B131, 'c2014q1'!A$1:E$399,4,),0) + IFERROR(VLOOKUP(B131, 'c2014q2'!A$1:E$399,4,),0) + IFERROR(VLOOKUP(B131, 'c2014q3'!A$1:E$399,4,),0) + IFERROR(VLOOKUP(B131, 'c2014q4'!A$1:E$399,4,),0)</f>
        <v>0</v>
      </c>
      <c r="AB131" t="str">
        <f t="shared" ref="AB131:AB174" si="16">IF(O131&lt;1000, "-", ROUND((10000*Y131)/O131,1))</f>
        <v>-</v>
      </c>
      <c r="AC131" t="str">
        <f t="shared" si="14"/>
        <v/>
      </c>
      <c r="AD131" s="62">
        <f t="shared" ref="AD131:AD174" si="17">IF(AC131="", 0, IF(AC131&lt;=100/3, 1, IF(AC131&lt;=200/3, 2,3)))</f>
        <v>0</v>
      </c>
      <c r="AE131" t="str">
        <f t="shared" ref="AE131:AE174" si="18">IF(AD131="", "", "f")</f>
        <v>f</v>
      </c>
    </row>
    <row r="132" spans="1:31" x14ac:dyDescent="0.25">
      <c r="A132">
        <v>131</v>
      </c>
      <c r="B132" t="s">
        <v>328</v>
      </c>
      <c r="C132" t="str">
        <f>IFERROR(VLOOKUP(B132,addresses!A$2:I$1997, 3, FALSE), "")</f>
        <v>4521 Highwoods Parkway</v>
      </c>
      <c r="D132" t="str">
        <f>IFERROR(VLOOKUP(B132,addresses!A$2:I$1997, 5, FALSE), "")</f>
        <v>Glen Allen</v>
      </c>
      <c r="E132" t="str">
        <f>IFERROR(VLOOKUP(B132,addresses!A$2:I$1997, 7, FALSE),"")</f>
        <v>VA</v>
      </c>
      <c r="F132">
        <f>IFERROR(VLOOKUP(B132,addresses!A$2:I$1997, 8, FALSE),"")</f>
        <v>23060</v>
      </c>
      <c r="G132" t="str">
        <f>IFERROR(VLOOKUP(B132,addresses!A$2:I$1997, 9, FALSE),"")</f>
        <v>800-431-1270-3888</v>
      </c>
      <c r="I132" s="62" t="str">
        <f>VLOOKUP(IFERROR(VLOOKUP(B132, Weiss!A$1:L$399,12,FALSE),"NR"), RatingsLU!A$5:B$30, 2, FALSE)</f>
        <v>C</v>
      </c>
      <c r="J132" s="62">
        <f>VLOOKUP(I132,RatingsLU!B$5:C$30,2,)</f>
        <v>8</v>
      </c>
      <c r="K132" s="62" t="str">
        <f>VLOOKUP(IFERROR(VLOOKUP(B132, Demotech!A$3:F$400, 6,FALSE), "NR"), RatingsLU!K$5:M$30, 2, FALSE)</f>
        <v>NR</v>
      </c>
      <c r="L132" s="62">
        <f>VLOOKUP(K132,RatingsLU!L$5:M$30,2,)</f>
        <v>7</v>
      </c>
      <c r="M132" s="62" t="str">
        <f>VLOOKUP(IFERROR(VLOOKUP(B132, AMBest!A$1:L$399,3,FALSE),"NR"), RatingsLU!F$5:G$100, 2, FALSE)</f>
        <v>A</v>
      </c>
      <c r="N132" s="62">
        <f>VLOOKUP(M132, RatingsLU!G$5:H$100, 2, FALSE)</f>
        <v>5</v>
      </c>
      <c r="O132" s="62">
        <f>IFERROR(VLOOKUP(B132, '2015q3'!A$1:C$400,3,),0)</f>
        <v>44</v>
      </c>
      <c r="P132" t="str">
        <f t="shared" ref="P132:P174" si="19">IF(O132&gt;0,TEXT(O132,"#,###,###"), "0")</f>
        <v>44</v>
      </c>
      <c r="Q132">
        <f>IFERROR(VLOOKUP(B132, '2013q4'!A$1:C$399,3,),0)</f>
        <v>40</v>
      </c>
      <c r="R132">
        <f>IFERROR(VLOOKUP(B132, '2014q1'!A$1:C$399,3,),0)</f>
        <v>38</v>
      </c>
      <c r="S132">
        <f>IFERROR(VLOOKUP(B132, '2014q2'!A$1:C$399,3,),0)</f>
        <v>40</v>
      </c>
      <c r="T132">
        <f>IFERROR(VLOOKUP(B132, '2014q3'!A$1:C$399,3,),0)</f>
        <v>40</v>
      </c>
      <c r="U132">
        <f>IFERROR(VLOOKUP(B132, '2014q1'!A$1:C$399,3,),0)</f>
        <v>38</v>
      </c>
      <c r="V132">
        <f>IFERROR(VLOOKUP(B132, '2014q2'!A$1:C$399,3,),0)</f>
        <v>40</v>
      </c>
      <c r="W132">
        <f>IFERROR(VLOOKUP(B132, '2015q2'!A$1:C$399,3,),0)</f>
        <v>40</v>
      </c>
      <c r="X132" t="str">
        <f t="shared" si="15"/>
        <v>0</v>
      </c>
      <c r="Y132">
        <f>IFERROR(VLOOKUP(B132, 'c2013q4'!A$1:E$399,4,),0) + IFERROR(VLOOKUP(B132, 'c2014q1'!A$1:E$399,4,),0) + IFERROR(VLOOKUP(B132, 'c2014q2'!A$1:E$399,4,),0) + IFERROR(VLOOKUP(B132, 'c2014q3'!A$1:E$399,4,),0) + IFERROR(VLOOKUP(B132, 'c2014q4'!A$1:E$399,4,),0)</f>
        <v>0</v>
      </c>
      <c r="Z132">
        <f>IFERROR(VLOOKUP(B132, 'c2013q4'!A$1:E$399,4,),0)</f>
        <v>0</v>
      </c>
      <c r="AA132">
        <f>IFERROR(VLOOKUP(B132, 'c2014q1'!A$1:E$399,4,),0) + IFERROR(VLOOKUP(B132, 'c2014q2'!A$1:E$399,4,),0) + IFERROR(VLOOKUP(B132, 'c2014q3'!A$1:E$399,4,),0) + IFERROR(VLOOKUP(B132, 'c2014q4'!A$1:E$399,4,),0)</f>
        <v>0</v>
      </c>
      <c r="AB132" t="str">
        <f t="shared" si="16"/>
        <v>-</v>
      </c>
      <c r="AC132" t="str">
        <f t="shared" si="14"/>
        <v/>
      </c>
      <c r="AD132" s="62">
        <f t="shared" si="17"/>
        <v>0</v>
      </c>
      <c r="AE132" t="str">
        <f t="shared" si="18"/>
        <v>f</v>
      </c>
    </row>
    <row r="133" spans="1:31" x14ac:dyDescent="0.25">
      <c r="A133">
        <v>132</v>
      </c>
      <c r="B133" t="s">
        <v>326</v>
      </c>
      <c r="C133" t="str">
        <f>IFERROR(VLOOKUP(B133,addresses!A$2:I$1997, 3, FALSE), "")</f>
        <v>1111 Ashworth Road</v>
      </c>
      <c r="D133" t="str">
        <f>IFERROR(VLOOKUP(B133,addresses!A$2:I$1997, 5, FALSE), "")</f>
        <v>West Des Moines</v>
      </c>
      <c r="E133" t="str">
        <f>IFERROR(VLOOKUP(B133,addresses!A$2:I$1997, 7, FALSE),"")</f>
        <v>IA</v>
      </c>
      <c r="F133" t="str">
        <f>IFERROR(VLOOKUP(B133,addresses!A$2:I$1997, 8, FALSE),"")</f>
        <v>50265-3538</v>
      </c>
      <c r="G133" t="str">
        <f>IFERROR(VLOOKUP(B133,addresses!A$2:I$1997, 9, FALSE),"")</f>
        <v>515-267-2315</v>
      </c>
      <c r="I133" s="62" t="str">
        <f>VLOOKUP(IFERROR(VLOOKUP(B133, Weiss!A$1:L$399,12,FALSE),"NR"), RatingsLU!A$5:B$30, 2, FALSE)</f>
        <v>B</v>
      </c>
      <c r="J133" s="62">
        <f>VLOOKUP(I133,RatingsLU!B$5:C$30,2,)</f>
        <v>5</v>
      </c>
      <c r="K133" s="62" t="str">
        <f>VLOOKUP(IFERROR(VLOOKUP(B133, Demotech!A$3:F$400, 6,FALSE), "NR"), RatingsLU!K$5:M$30, 2, FALSE)</f>
        <v>NR</v>
      </c>
      <c r="L133" s="62">
        <f>VLOOKUP(K133,RatingsLU!L$5:M$30,2,)</f>
        <v>7</v>
      </c>
      <c r="M133" s="62" t="str">
        <f>VLOOKUP(IFERROR(VLOOKUP(B133, AMBest!A$1:L$399,3,FALSE),"NR"), RatingsLU!F$5:G$100, 2, FALSE)</f>
        <v>NR</v>
      </c>
      <c r="N133" s="62">
        <f>VLOOKUP(M133, RatingsLU!G$5:H$100, 2, FALSE)</f>
        <v>33</v>
      </c>
      <c r="O133" s="62">
        <f>IFERROR(VLOOKUP(B133, '2015q3'!A$1:C$400,3,),0)</f>
        <v>43</v>
      </c>
      <c r="P133" t="str">
        <f t="shared" si="19"/>
        <v>43</v>
      </c>
      <c r="Q133">
        <f>IFERROR(VLOOKUP(B133, '2013q4'!A$1:C$399,3,),0)</f>
        <v>48</v>
      </c>
      <c r="R133">
        <f>IFERROR(VLOOKUP(B133, '2014q1'!A$1:C$399,3,),0)</f>
        <v>48</v>
      </c>
      <c r="S133">
        <f>IFERROR(VLOOKUP(B133, '2014q2'!A$1:C$399,3,),0)</f>
        <v>45</v>
      </c>
      <c r="T133">
        <f>IFERROR(VLOOKUP(B133, '2014q3'!A$1:C$399,3,),0)</f>
        <v>46</v>
      </c>
      <c r="U133">
        <f>IFERROR(VLOOKUP(B133, '2014q1'!A$1:C$399,3,),0)</f>
        <v>48</v>
      </c>
      <c r="V133">
        <f>IFERROR(VLOOKUP(B133, '2014q2'!A$1:C$399,3,),0)</f>
        <v>45</v>
      </c>
      <c r="W133">
        <f>IFERROR(VLOOKUP(B133, '2015q2'!A$1:C$399,3,),0)</f>
        <v>44</v>
      </c>
      <c r="X133" t="str">
        <f t="shared" si="15"/>
        <v>0</v>
      </c>
      <c r="Y133">
        <f>IFERROR(VLOOKUP(B133, 'c2013q4'!A$1:E$399,4,),0) + IFERROR(VLOOKUP(B133, 'c2014q1'!A$1:E$399,4,),0) + IFERROR(VLOOKUP(B133, 'c2014q2'!A$1:E$399,4,),0) + IFERROR(VLOOKUP(B133, 'c2014q3'!A$1:E$399,4,),0) + IFERROR(VLOOKUP(B133, 'c2014q4'!A$1:E$399,4,),0)</f>
        <v>0</v>
      </c>
      <c r="Z133">
        <f>IFERROR(VLOOKUP(B133, 'c2013q4'!A$1:E$399,4,),0)</f>
        <v>0</v>
      </c>
      <c r="AA133">
        <f>IFERROR(VLOOKUP(B133, 'c2014q1'!A$1:E$399,4,),0) + IFERROR(VLOOKUP(B133, 'c2014q2'!A$1:E$399,4,),0) + IFERROR(VLOOKUP(B133, 'c2014q3'!A$1:E$399,4,),0) + IFERROR(VLOOKUP(B133, 'c2014q4'!A$1:E$399,4,),0)</f>
        <v>0</v>
      </c>
      <c r="AB133" t="str">
        <f t="shared" si="16"/>
        <v>-</v>
      </c>
      <c r="AC133" t="str">
        <f t="shared" si="14"/>
        <v/>
      </c>
      <c r="AD133" s="62">
        <f t="shared" si="17"/>
        <v>0</v>
      </c>
      <c r="AE133" t="str">
        <f t="shared" si="18"/>
        <v>f</v>
      </c>
    </row>
    <row r="134" spans="1:31" x14ac:dyDescent="0.25">
      <c r="A134">
        <v>133</v>
      </c>
      <c r="B134" t="s">
        <v>327</v>
      </c>
      <c r="C134" t="str">
        <f>IFERROR(VLOOKUP(B134,addresses!A$2:I$1997, 3, FALSE), "")</f>
        <v>200 Hopmeadow Street</v>
      </c>
      <c r="D134" t="str">
        <f>IFERROR(VLOOKUP(B134,addresses!A$2:I$1997, 5, FALSE), "")</f>
        <v>Simsbury</v>
      </c>
      <c r="E134" t="str">
        <f>IFERROR(VLOOKUP(B134,addresses!A$2:I$1997, 7, FALSE),"")</f>
        <v>CT</v>
      </c>
      <c r="F134" t="str">
        <f>IFERROR(VLOOKUP(B134,addresses!A$2:I$1997, 8, FALSE),"")</f>
        <v>06089-9793</v>
      </c>
      <c r="G134" t="str">
        <f>IFERROR(VLOOKUP(B134,addresses!A$2:I$1997, 9, FALSE),"")</f>
        <v>800-451-6944</v>
      </c>
      <c r="I134" s="62" t="str">
        <f>VLOOKUP(IFERROR(VLOOKUP(B134, Weiss!A$1:L$399,12,FALSE),"NR"), RatingsLU!A$5:B$30, 2, FALSE)</f>
        <v>B</v>
      </c>
      <c r="J134" s="62">
        <f>VLOOKUP(I134,RatingsLU!B$5:C$30,2,)</f>
        <v>5</v>
      </c>
      <c r="K134" s="62" t="str">
        <f>VLOOKUP(IFERROR(VLOOKUP(B134, Demotech!A$3:F$400, 6,FALSE), "NR"), RatingsLU!K$5:M$30, 2, FALSE)</f>
        <v>NR</v>
      </c>
      <c r="L134" s="62">
        <f>VLOOKUP(K134,RatingsLU!L$5:M$30,2,)</f>
        <v>7</v>
      </c>
      <c r="M134" s="62" t="str">
        <f>VLOOKUP(IFERROR(VLOOKUP(B134, AMBest!A$1:L$399,3,FALSE),"NR"), RatingsLU!F$5:G$100, 2, FALSE)</f>
        <v>A+</v>
      </c>
      <c r="N134" s="62">
        <f>VLOOKUP(M134, RatingsLU!G$5:H$100, 2, FALSE)</f>
        <v>3</v>
      </c>
      <c r="O134" s="62">
        <f>IFERROR(VLOOKUP(B134, '2015q3'!A$1:C$400,3,),0)</f>
        <v>42</v>
      </c>
      <c r="P134" t="str">
        <f t="shared" si="19"/>
        <v>42</v>
      </c>
      <c r="Q134">
        <f>IFERROR(VLOOKUP(B134, '2013q4'!A$1:C$399,3,),0)</f>
        <v>40</v>
      </c>
      <c r="R134">
        <f>IFERROR(VLOOKUP(B134, '2014q1'!A$1:C$399,3,),0)</f>
        <v>38</v>
      </c>
      <c r="S134">
        <f>IFERROR(VLOOKUP(B134, '2014q2'!A$1:C$399,3,),0)</f>
        <v>37</v>
      </c>
      <c r="T134">
        <f>IFERROR(VLOOKUP(B134, '2014q3'!A$1:C$399,3,),0)</f>
        <v>36</v>
      </c>
      <c r="U134">
        <f>IFERROR(VLOOKUP(B134, '2014q1'!A$1:C$399,3,),0)</f>
        <v>38</v>
      </c>
      <c r="V134">
        <f>IFERROR(VLOOKUP(B134, '2014q2'!A$1:C$399,3,),0)</f>
        <v>37</v>
      </c>
      <c r="W134">
        <f>IFERROR(VLOOKUP(B134, '2015q2'!A$1:C$399,3,),0)</f>
        <v>42</v>
      </c>
      <c r="X134" t="str">
        <f t="shared" si="15"/>
        <v>2</v>
      </c>
      <c r="Y134">
        <f>IFERROR(VLOOKUP(B134, 'c2013q4'!A$1:E$399,4,),0) + IFERROR(VLOOKUP(B134, 'c2014q1'!A$1:E$399,4,),0) + IFERROR(VLOOKUP(B134, 'c2014q2'!A$1:E$399,4,),0) + IFERROR(VLOOKUP(B134, 'c2014q3'!A$1:E$399,4,),0) + IFERROR(VLOOKUP(B134, 'c2014q4'!A$1:E$399,4,),0)</f>
        <v>2</v>
      </c>
      <c r="Z134">
        <f>IFERROR(VLOOKUP(B134, 'c2013q4'!A$1:E$399,4,),0)</f>
        <v>1</v>
      </c>
      <c r="AA134">
        <f>IFERROR(VLOOKUP(B134, 'c2014q1'!A$1:E$399,4,),0) + IFERROR(VLOOKUP(B134, 'c2014q2'!A$1:E$399,4,),0) + IFERROR(VLOOKUP(B134, 'c2014q3'!A$1:E$399,4,),0) + IFERROR(VLOOKUP(B134, 'c2014q4'!A$1:E$399,4,),0)</f>
        <v>1</v>
      </c>
      <c r="AB134" t="str">
        <f t="shared" si="16"/>
        <v>-</v>
      </c>
      <c r="AC134" t="str">
        <f t="shared" si="14"/>
        <v/>
      </c>
      <c r="AD134" s="62">
        <f t="shared" si="17"/>
        <v>0</v>
      </c>
      <c r="AE134" t="str">
        <f t="shared" si="18"/>
        <v>f</v>
      </c>
    </row>
    <row r="135" spans="1:31" x14ac:dyDescent="0.25">
      <c r="A135">
        <v>134</v>
      </c>
      <c r="B135"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I135" s="62" t="str">
        <f>VLOOKUP(IFERROR(VLOOKUP(B135, Weiss!A$1:L$399,12,FALSE),"NR"), RatingsLU!A$5:B$30, 2, FALSE)</f>
        <v>B</v>
      </c>
      <c r="J135" s="62">
        <f>VLOOKUP(I135,RatingsLU!B$5:C$30,2,)</f>
        <v>5</v>
      </c>
      <c r="K135" s="62" t="str">
        <f>VLOOKUP(IFERROR(VLOOKUP(B135, Demotech!A$3:F$400, 6,FALSE), "NR"), RatingsLU!K$5:M$30, 2, FALSE)</f>
        <v>NR</v>
      </c>
      <c r="L135" s="62">
        <f>VLOOKUP(K135,RatingsLU!L$5:M$30,2,)</f>
        <v>7</v>
      </c>
      <c r="M135" s="62" t="str">
        <f>VLOOKUP(IFERROR(VLOOKUP(B135, AMBest!A$1:L$399,3,FALSE),"NR"), RatingsLU!F$5:G$100, 2, FALSE)</f>
        <v>NR</v>
      </c>
      <c r="N135" s="62">
        <f>VLOOKUP(M135, RatingsLU!G$5:H$100, 2, FALSE)</f>
        <v>33</v>
      </c>
      <c r="O135" s="62">
        <f>IFERROR(VLOOKUP(B135, '2015q3'!A$1:C$400,3,),0)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t="str">
        <f t="shared" si="15"/>
        <v>0</v>
      </c>
      <c r="Y135">
        <f>IFERROR(VLOOKUP(B135, 'c2013q4'!A$1:E$399,4,),0) + IFERROR(VLOOKUP(B135, 'c2014q1'!A$1:E$399,4,),0) + IFERROR(VLOOKUP(B135, 'c2014q2'!A$1:E$399,4,),0) + IFERROR(VLOOKUP(B135, 'c2014q3'!A$1:E$399,4,),0) + IFERROR(VLOOKUP(B135, 'c2014q4'!A$1:E$399,4,),0)</f>
        <v>0</v>
      </c>
      <c r="Z135">
        <f>IFERROR(VLOOKUP(B135, 'c2013q4'!A$1:E$399,4,),0)</f>
        <v>0</v>
      </c>
      <c r="AA135">
        <f>IFERROR(VLOOKUP(B135, 'c2014q1'!A$1:E$399,4,),0) + IFERROR(VLOOKUP(B135, 'c2014q2'!A$1:E$399,4,),0) + IFERROR(VLOOKUP(B135, 'c2014q3'!A$1:E$399,4,),0) + IFERROR(VLOOKUP(B135, 'c2014q4'!A$1:E$399,4,),0)</f>
        <v>0</v>
      </c>
      <c r="AB135" t="str">
        <f t="shared" si="16"/>
        <v>-</v>
      </c>
      <c r="AC135" t="str">
        <f t="shared" si="14"/>
        <v/>
      </c>
      <c r="AD135" s="62">
        <f t="shared" si="17"/>
        <v>0</v>
      </c>
      <c r="AE135" t="str">
        <f t="shared" si="18"/>
        <v>f</v>
      </c>
    </row>
    <row r="136" spans="1:31" x14ac:dyDescent="0.25">
      <c r="A136">
        <v>135</v>
      </c>
      <c r="B136" t="s">
        <v>337</v>
      </c>
      <c r="C136" t="str">
        <f>IFERROR(VLOOKUP(B136,addresses!A$2:I$1997, 3, FALSE), "")</f>
        <v>300 Plaza Three</v>
      </c>
      <c r="D136" t="str">
        <f>IFERROR(VLOOKUP(B136,addresses!A$2:I$1997, 5, FALSE), "")</f>
        <v>Jersey City</v>
      </c>
      <c r="E136" t="str">
        <f>IFERROR(VLOOKUP(B136,addresses!A$2:I$1997, 7, FALSE),"")</f>
        <v>NJ</v>
      </c>
      <c r="F136" t="str">
        <f>IFERROR(VLOOKUP(B136,addresses!A$2:I$1997, 8, FALSE),"")</f>
        <v>07311-1107</v>
      </c>
      <c r="G136" t="str">
        <f>IFERROR(VLOOKUP(B136,addresses!A$2:I$1997, 9, FALSE),"")</f>
        <v>201-743-4000</v>
      </c>
      <c r="I136" s="62" t="str">
        <f>VLOOKUP(IFERROR(VLOOKUP(B136, Weiss!A$1:L$399,12,FALSE),"NR"), RatingsLU!A$5:B$30, 2, FALSE)</f>
        <v>C</v>
      </c>
      <c r="J136" s="62">
        <f>VLOOKUP(I136,RatingsLU!B$5:C$30,2,)</f>
        <v>8</v>
      </c>
      <c r="K136" s="62" t="str">
        <f>VLOOKUP(IFERROR(VLOOKUP(B136, Demotech!A$3:F$400, 6,FALSE), "NR"), RatingsLU!K$5:M$30, 2, FALSE)</f>
        <v>NR</v>
      </c>
      <c r="L136" s="62">
        <f>VLOOKUP(K136,RatingsLU!L$5:M$30,2,)</f>
        <v>7</v>
      </c>
      <c r="M136" s="62" t="str">
        <f>VLOOKUP(IFERROR(VLOOKUP(B136, AMBest!A$1:L$399,3,FALSE),"NR"), RatingsLU!F$5:G$100, 2, FALSE)</f>
        <v>NR</v>
      </c>
      <c r="N136" s="62">
        <f>VLOOKUP(M136, RatingsLU!G$5:H$100, 2, FALSE)</f>
        <v>33</v>
      </c>
      <c r="O136" s="62">
        <f>IFERROR(VLOOKUP(B136, '2015q3'!A$1:C$400,3,),0)</f>
        <v>27</v>
      </c>
      <c r="P136" t="str">
        <f t="shared" si="19"/>
        <v>27</v>
      </c>
      <c r="Q136">
        <f>IFERROR(VLOOKUP(B136, '2013q4'!A$1:C$399,3,),0)</f>
        <v>16</v>
      </c>
      <c r="R136">
        <f>IFERROR(VLOOKUP(B136, '2014q1'!A$1:C$399,3,),0)</f>
        <v>8</v>
      </c>
      <c r="S136">
        <f>IFERROR(VLOOKUP(B136, '2014q2'!A$1:C$399,3,),0)</f>
        <v>7</v>
      </c>
      <c r="T136">
        <f>IFERROR(VLOOKUP(B136, '2014q3'!A$1:C$399,3,),0)</f>
        <v>8</v>
      </c>
      <c r="U136">
        <f>IFERROR(VLOOKUP(B136, '2014q1'!A$1:C$399,3,),0)</f>
        <v>8</v>
      </c>
      <c r="V136">
        <f>IFERROR(VLOOKUP(B136, '2014q2'!A$1:C$399,3,),0)</f>
        <v>7</v>
      </c>
      <c r="W136">
        <f>IFERROR(VLOOKUP(B136, '2015q2'!A$1:C$399,3,),0)</f>
        <v>14</v>
      </c>
      <c r="X136" t="str">
        <f t="shared" si="15"/>
        <v>0</v>
      </c>
      <c r="Y136">
        <f>IFERROR(VLOOKUP(B136, 'c2013q4'!A$1:E$399,4,),0) + IFERROR(VLOOKUP(B136, 'c2014q1'!A$1:E$399,4,),0) + IFERROR(VLOOKUP(B136, 'c2014q2'!A$1:E$399,4,),0) + IFERROR(VLOOKUP(B136, 'c2014q3'!A$1:E$399,4,),0) + IFERROR(VLOOKUP(B136, 'c2014q4'!A$1:E$399,4,),0)</f>
        <v>0</v>
      </c>
      <c r="Z136">
        <f>IFERROR(VLOOKUP(B136, 'c2013q4'!A$1:E$399,4,),0)</f>
        <v>0</v>
      </c>
      <c r="AA136">
        <f>IFERROR(VLOOKUP(B136, 'c2014q1'!A$1:E$399,4,),0) + IFERROR(VLOOKUP(B136, 'c2014q2'!A$1:E$399,4,),0) + IFERROR(VLOOKUP(B136, 'c2014q3'!A$1:E$399,4,),0) + IFERROR(VLOOKUP(B136, 'c2014q4'!A$1:E$399,4,),0)</f>
        <v>0</v>
      </c>
      <c r="AB136" t="str">
        <f t="shared" si="16"/>
        <v>-</v>
      </c>
      <c r="AC136" t="str">
        <f t="shared" si="14"/>
        <v/>
      </c>
      <c r="AD136" s="62">
        <f t="shared" si="17"/>
        <v>0</v>
      </c>
      <c r="AE136" t="str">
        <f t="shared" si="18"/>
        <v>f</v>
      </c>
    </row>
    <row r="137" spans="1:31" x14ac:dyDescent="0.25">
      <c r="A137">
        <v>136</v>
      </c>
      <c r="B137" t="s">
        <v>330</v>
      </c>
      <c r="C137" t="str">
        <f>IFERROR(VLOOKUP(B137,addresses!A$2:I$1997, 3, FALSE), "")</f>
        <v>440 Lincoln Street</v>
      </c>
      <c r="D137" t="str">
        <f>IFERROR(VLOOKUP(B137,addresses!A$2:I$1997, 5, FALSE), "")</f>
        <v>Worcester</v>
      </c>
      <c r="E137" t="str">
        <f>IFERROR(VLOOKUP(B137,addresses!A$2:I$1997, 7, FALSE),"")</f>
        <v>MA</v>
      </c>
      <c r="F137" t="str">
        <f>IFERROR(VLOOKUP(B137,addresses!A$2:I$1997, 8, FALSE),"")</f>
        <v>01653-0002</v>
      </c>
      <c r="G137" t="str">
        <f>IFERROR(VLOOKUP(B137,addresses!A$2:I$1997, 9, FALSE),"")</f>
        <v>508-853-7200-8553955</v>
      </c>
      <c r="I137" s="62" t="str">
        <f>VLOOKUP(IFERROR(VLOOKUP(B137, Weiss!A$1:L$399,12,FALSE),"NR"), RatingsLU!A$5:B$30, 2, FALSE)</f>
        <v>C+</v>
      </c>
      <c r="J137" s="62">
        <f>VLOOKUP(I137,RatingsLU!B$5:C$30,2,)</f>
        <v>7</v>
      </c>
      <c r="K137" s="62" t="str">
        <f>VLOOKUP(IFERROR(VLOOKUP(B137, Demotech!A$3:F$400,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'2015q3'!A$1:C$400,3,),0)</f>
        <v>18</v>
      </c>
      <c r="P137" t="str">
        <f t="shared" si="19"/>
        <v>18</v>
      </c>
      <c r="Q137">
        <f>IFERROR(VLOOKUP(B137, '2013q4'!A$1:C$399,3,),0)</f>
        <v>21</v>
      </c>
      <c r="R137">
        <f>IFERROR(VLOOKUP(B137, '2014q1'!A$1:C$399,3,),0)</f>
        <v>20</v>
      </c>
      <c r="S137">
        <f>IFERROR(VLOOKUP(B137, '2014q2'!A$1:C$399,3,),0)</f>
        <v>20</v>
      </c>
      <c r="T137">
        <f>IFERROR(VLOOKUP(B137, '2014q3'!A$1:C$399,3,),0)</f>
        <v>19</v>
      </c>
      <c r="U137">
        <f>IFERROR(VLOOKUP(B137, '2014q1'!A$1:C$399,3,),0)</f>
        <v>20</v>
      </c>
      <c r="V137">
        <f>IFERROR(VLOOKUP(B137, '2014q2'!A$1:C$399,3,),0)</f>
        <v>20</v>
      </c>
      <c r="W137">
        <f>IFERROR(VLOOKUP(B137, '2015q2'!A$1:C$399,3,),0)</f>
        <v>20</v>
      </c>
      <c r="X137" t="str">
        <f t="shared" si="15"/>
        <v>0</v>
      </c>
      <c r="Y137">
        <f>IFERROR(VLOOKUP(B137, 'c2013q4'!A$1:E$399,4,),0) + IFERROR(VLOOKUP(B137, 'c2014q1'!A$1:E$399,4,),0) + IFERROR(VLOOKUP(B137, 'c2014q2'!A$1:E$399,4,),0) + IFERROR(VLOOKUP(B137, 'c2014q3'!A$1:E$399,4,),0) + IFERROR(VLOOKUP(B137, 'c2014q4'!A$1:E$399,4,),0)</f>
        <v>0</v>
      </c>
      <c r="Z137">
        <f>IFERROR(VLOOKUP(B137, 'c2013q4'!A$1:E$399,4,),0)</f>
        <v>0</v>
      </c>
      <c r="AA137">
        <f>IFERROR(VLOOKUP(B137, 'c2014q1'!A$1:E$399,4,),0) + IFERROR(VLOOKUP(B137, 'c2014q2'!A$1:E$399,4,),0) + IFERROR(VLOOKUP(B137, 'c2014q3'!A$1:E$399,4,),0) + IFERROR(VLOOKUP(B137, 'c2014q4'!A$1:E$399,4,),0)</f>
        <v>0</v>
      </c>
      <c r="AB137" t="str">
        <f t="shared" si="16"/>
        <v>-</v>
      </c>
      <c r="AC137" t="str">
        <f t="shared" si="14"/>
        <v/>
      </c>
      <c r="AD137" s="62">
        <f t="shared" si="17"/>
        <v>0</v>
      </c>
      <c r="AE137" t="str">
        <f t="shared" si="18"/>
        <v>f</v>
      </c>
    </row>
    <row r="138" spans="1:31" x14ac:dyDescent="0.25">
      <c r="A138">
        <v>137</v>
      </c>
      <c r="B138" t="s">
        <v>332</v>
      </c>
      <c r="C138" t="str">
        <f>IFERROR(VLOOKUP(B138,addresses!A$2:I$1997, 3, FALSE), "")</f>
        <v>305 Madison Avenue</v>
      </c>
      <c r="D138" t="str">
        <f>IFERROR(VLOOKUP(B138,addresses!A$2:I$1997, 5, FALSE), "")</f>
        <v>Morristown</v>
      </c>
      <c r="E138" t="str">
        <f>IFERROR(VLOOKUP(B138,addresses!A$2:I$1997, 7, FALSE),"")</f>
        <v>NJ</v>
      </c>
      <c r="F138">
        <f>IFERROR(VLOOKUP(B138,addresses!A$2:I$1997, 8, FALSE),"")</f>
        <v>7962</v>
      </c>
      <c r="G138" t="str">
        <f>IFERROR(VLOOKUP(B138,addresses!A$2:I$1997, 9, FALSE),"")</f>
        <v>973-490-6958</v>
      </c>
      <c r="I138" s="62" t="str">
        <f>VLOOKUP(IFERROR(VLOOKUP(B138, Weiss!A$1:L$399,12,FALSE),"NR"), RatingsLU!A$5:B$30, 2, FALSE)</f>
        <v>C</v>
      </c>
      <c r="J138" s="62">
        <f>VLOOKUP(I138,RatingsLU!B$5:C$30,2,)</f>
        <v>8</v>
      </c>
      <c r="K138" s="62" t="str">
        <f>VLOOKUP(IFERROR(VLOOKUP(B138, Demotech!A$3:F$400, 6,FALSE), "NR"), RatingsLU!K$5:M$30, 2, FALSE)</f>
        <v>NR</v>
      </c>
      <c r="L138" s="62">
        <f>VLOOKUP(K138,RatingsLU!L$5:M$30,2,)</f>
        <v>7</v>
      </c>
      <c r="M138" s="62" t="str">
        <f>VLOOKUP(IFERROR(VLOOKUP(B138, AMBest!A$1:L$399,3,FALSE),"NR"), RatingsLU!F$5:G$100, 2, FALSE)</f>
        <v>NR</v>
      </c>
      <c r="N138" s="62">
        <f>VLOOKUP(M138, RatingsLU!G$5:H$100, 2, FALSE)</f>
        <v>33</v>
      </c>
      <c r="O138" s="62">
        <f>IFERROR(VLOOKUP(B138, '2015q3'!A$1:C$400,3,),0)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18</v>
      </c>
      <c r="X138" t="str">
        <f t="shared" si="15"/>
        <v>0</v>
      </c>
      <c r="Y138">
        <f>IFERROR(VLOOKUP(B138, 'c2013q4'!A$1:E$399,4,),0) + IFERROR(VLOOKUP(B138, 'c2014q1'!A$1:E$399,4,),0) + IFERROR(VLOOKUP(B138, 'c2014q2'!A$1:E$399,4,),0) + IFERROR(VLOOKUP(B138, 'c2014q3'!A$1:E$399,4,),0) + IFERROR(VLOOKUP(B138, 'c2014q4'!A$1:E$399,4,),0)</f>
        <v>0</v>
      </c>
      <c r="Z138">
        <f>IFERROR(VLOOKUP(B138, 'c2013q4'!A$1:E$399,4,),0)</f>
        <v>0</v>
      </c>
      <c r="AA138">
        <f>IFERROR(VLOOKUP(B138, 'c2014q1'!A$1:E$399,4,),0) + IFERROR(VLOOKUP(B138, 'c2014q2'!A$1:E$399,4,),0) + IFERROR(VLOOKUP(B138, 'c2014q3'!A$1:E$399,4,),0) + IFERROR(VLOOKUP(B138, 'c2014q4'!A$1:E$399,4,),0)</f>
        <v>0</v>
      </c>
      <c r="AB138" t="str">
        <f t="shared" si="16"/>
        <v>-</v>
      </c>
      <c r="AC138" t="str">
        <f t="shared" si="14"/>
        <v/>
      </c>
      <c r="AD138" s="62">
        <f t="shared" si="17"/>
        <v>0</v>
      </c>
      <c r="AE138" t="str">
        <f t="shared" si="18"/>
        <v>f</v>
      </c>
    </row>
    <row r="139" spans="1:31" x14ac:dyDescent="0.25">
      <c r="A139">
        <v>138</v>
      </c>
      <c r="B139" t="s">
        <v>331</v>
      </c>
      <c r="C139" t="str">
        <f>IFERROR(VLOOKUP(B139,addresses!A$2:I$1997, 3, FALSE), "")</f>
        <v>301 E Fourth Street</v>
      </c>
      <c r="D139" t="str">
        <f>IFERROR(VLOOKUP(B139,addresses!A$2:I$1997, 5, FALSE), "")</f>
        <v>Cincinnati</v>
      </c>
      <c r="E139" t="str">
        <f>IFERROR(VLOOKUP(B139,addresses!A$2:I$1997, 7, FALSE),"")</f>
        <v>OH</v>
      </c>
      <c r="F139">
        <f>IFERROR(VLOOKUP(B139,addresses!A$2:I$1997, 8, FALSE),"")</f>
        <v>45202</v>
      </c>
      <c r="G139" t="str">
        <f>IFERROR(VLOOKUP(B139,addresses!A$2:I$1997, 9, FALSE),"")</f>
        <v>800-972-3008</v>
      </c>
      <c r="I139" s="62" t="str">
        <f>VLOOKUP(IFERROR(VLOOKUP(B139, Weiss!A$1:L$399,12,FALSE),"NR"), RatingsLU!A$5:B$30, 2, FALSE)</f>
        <v>C</v>
      </c>
      <c r="J139" s="62">
        <f>VLOOKUP(I139,RatingsLU!B$5:C$30,2,)</f>
        <v>8</v>
      </c>
      <c r="K139" s="62" t="str">
        <f>VLOOKUP(IFERROR(VLOOKUP(B139, Demotech!A$3:F$400,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'2015q3'!A$1:C$400,3,),0)</f>
        <v>17</v>
      </c>
      <c r="P139" t="str">
        <f t="shared" si="19"/>
        <v>17</v>
      </c>
      <c r="Q139">
        <f>IFERROR(VLOOKUP(B139, '2013q4'!A$1:C$399,3,),0)</f>
        <v>14</v>
      </c>
      <c r="R139">
        <f>IFERROR(VLOOKUP(B139, '2014q1'!A$1:C$399,3,),0)</f>
        <v>16</v>
      </c>
      <c r="S139">
        <f>IFERROR(VLOOKUP(B139, '2014q2'!A$1:C$399,3,),0)</f>
        <v>17</v>
      </c>
      <c r="T139">
        <f>IFERROR(VLOOKUP(B139, '2014q3'!A$1:C$399,3,),0)</f>
        <v>17</v>
      </c>
      <c r="U139">
        <f>IFERROR(VLOOKUP(B139, '2014q1'!A$1:C$399,3,),0)</f>
        <v>16</v>
      </c>
      <c r="V139">
        <f>IFERROR(VLOOKUP(B139, '2014q2'!A$1:C$399,3,),0)</f>
        <v>17</v>
      </c>
      <c r="W139">
        <f>IFERROR(VLOOKUP(B139, '2015q2'!A$1:C$399,3,),0)</f>
        <v>19</v>
      </c>
      <c r="X139" t="str">
        <f t="shared" si="15"/>
        <v>0</v>
      </c>
      <c r="Y139">
        <f>IFERROR(VLOOKUP(B139, 'c2013q4'!A$1:E$399,4,),0) + IFERROR(VLOOKUP(B139, 'c2014q1'!A$1:E$399,4,),0) + IFERROR(VLOOKUP(B139, 'c2014q2'!A$1:E$399,4,),0) + IFERROR(VLOOKUP(B139, 'c2014q3'!A$1:E$399,4,),0) + IFERROR(VLOOKUP(B139, 'c2014q4'!A$1:E$399,4,),0)</f>
        <v>0</v>
      </c>
      <c r="Z139">
        <f>IFERROR(VLOOKUP(B139, 'c2013q4'!A$1:E$399,4,),0)</f>
        <v>0</v>
      </c>
      <c r="AA139">
        <f>IFERROR(VLOOKUP(B139, 'c2014q1'!A$1:E$399,4,),0) + IFERROR(VLOOKUP(B139, 'c2014q2'!A$1:E$399,4,),0) + IFERROR(VLOOKUP(B139, 'c2014q3'!A$1:E$399,4,),0) + IFERROR(VLOOKUP(B139, 'c2014q4'!A$1:E$399,4,),0)</f>
        <v>0</v>
      </c>
      <c r="AB139" t="str">
        <f t="shared" si="16"/>
        <v>-</v>
      </c>
      <c r="AC139" t="str">
        <f t="shared" si="14"/>
        <v/>
      </c>
      <c r="AD139" s="62">
        <f t="shared" si="17"/>
        <v>0</v>
      </c>
      <c r="AE139" t="str">
        <f t="shared" si="18"/>
        <v>f</v>
      </c>
    </row>
    <row r="140" spans="1:31" x14ac:dyDescent="0.25">
      <c r="A140">
        <v>139</v>
      </c>
      <c r="B140" t="s">
        <v>334</v>
      </c>
      <c r="C140" t="str">
        <f>IFERROR(VLOOKUP(B140,addresses!A$2:I$1997, 3, FALSE), "")</f>
        <v>One Tower Square, 5 Ms</v>
      </c>
      <c r="D140" t="str">
        <f>IFERROR(VLOOKUP(B140,addresses!A$2:I$1997, 5, FALSE), "")</f>
        <v>Hartford</v>
      </c>
      <c r="E140" t="str">
        <f>IFERROR(VLOOKUP(B140,addresses!A$2:I$1997, 7, FALSE),"")</f>
        <v>CT</v>
      </c>
      <c r="F140">
        <f>IFERROR(VLOOKUP(B140,addresses!A$2:I$1997, 8, FALSE),"")</f>
        <v>6183</v>
      </c>
      <c r="G140" t="str">
        <f>IFERROR(VLOOKUP(B140,addresses!A$2:I$1997, 9, FALSE),"")</f>
        <v>860-277-1561</v>
      </c>
      <c r="I140" s="62" t="str">
        <f>VLOOKUP(IFERROR(VLOOKUP(B140, Weiss!A$1:L$399,12,FALSE),"NR"), RatingsLU!A$5:B$30, 2, FALSE)</f>
        <v>B</v>
      </c>
      <c r="J140" s="62">
        <f>VLOOKUP(I140,RatingsLU!B$5:C$30,2,)</f>
        <v>5</v>
      </c>
      <c r="K140" s="62" t="str">
        <f>VLOOKUP(IFERROR(VLOOKUP(B140, Demotech!A$3:F$400, 6,FALSE), "NR"), RatingsLU!K$5:M$30, 2, FALSE)</f>
        <v>NR</v>
      </c>
      <c r="L140" s="62">
        <f>VLOOKUP(K140,RatingsLU!L$5:M$30,2,)</f>
        <v>7</v>
      </c>
      <c r="M140" s="62" t="str">
        <f>VLOOKUP(IFERROR(VLOOKUP(B140, AMBest!A$1:L$399,3,FALSE),"NR"), RatingsLU!F$5:G$100, 2, FALSE)</f>
        <v>NR</v>
      </c>
      <c r="N140" s="62">
        <f>VLOOKUP(M140, RatingsLU!G$5:H$100, 2, FALSE)</f>
        <v>33</v>
      </c>
      <c r="O140" s="62">
        <f>IFERROR(VLOOKUP(B140, '2015q3'!A$1:C$400,3,),0)</f>
        <v>16</v>
      </c>
      <c r="P140" t="str">
        <f t="shared" si="19"/>
        <v>16</v>
      </c>
      <c r="Q140">
        <f>IFERROR(VLOOKUP(B140, '2013q4'!A$1:C$399,3,),0)</f>
        <v>16</v>
      </c>
      <c r="R140">
        <f>IFERROR(VLOOKUP(B140, '2014q1'!A$1:C$399,3,),0)</f>
        <v>16</v>
      </c>
      <c r="S140">
        <f>IFERROR(VLOOKUP(B140, '2014q2'!A$1:C$399,3,),0)</f>
        <v>15</v>
      </c>
      <c r="T140">
        <f>IFERROR(VLOOKUP(B140, '2014q3'!A$1:C$399,3,),0)</f>
        <v>13</v>
      </c>
      <c r="U140">
        <f>IFERROR(VLOOKUP(B140, '2014q1'!A$1:C$399,3,),0)</f>
        <v>16</v>
      </c>
      <c r="V140">
        <f>IFERROR(VLOOKUP(B140, '2014q2'!A$1:C$399,3,),0)</f>
        <v>15</v>
      </c>
      <c r="W140">
        <f>IFERROR(VLOOKUP(B140, '2015q2'!A$1:C$399,3,),0)</f>
        <v>15</v>
      </c>
      <c r="X140" t="str">
        <f t="shared" si="15"/>
        <v>0</v>
      </c>
      <c r="Y140">
        <f>IFERROR(VLOOKUP(B140, 'c2013q4'!A$1:E$399,4,),0) + IFERROR(VLOOKUP(B140, 'c2014q1'!A$1:E$399,4,),0) + IFERROR(VLOOKUP(B140, 'c2014q2'!A$1:E$399,4,),0) + IFERROR(VLOOKUP(B140, 'c2014q3'!A$1:E$399,4,),0) + IFERROR(VLOOKUP(B140, 'c2014q4'!A$1:E$399,4,),0)</f>
        <v>0</v>
      </c>
      <c r="Z140">
        <f>IFERROR(VLOOKUP(B140, 'c2013q4'!A$1:E$399,4,),0)</f>
        <v>0</v>
      </c>
      <c r="AA140">
        <f>IFERROR(VLOOKUP(B140, 'c2014q1'!A$1:E$399,4,),0) + IFERROR(VLOOKUP(B140, 'c2014q2'!A$1:E$399,4,),0) + IFERROR(VLOOKUP(B140, 'c2014q3'!A$1:E$399,4,),0) + IFERROR(VLOOKUP(B140, 'c2014q4'!A$1:E$399,4,),0)</f>
        <v>0</v>
      </c>
      <c r="AB140" t="str">
        <f t="shared" si="16"/>
        <v>-</v>
      </c>
      <c r="AC140" t="str">
        <f t="shared" si="14"/>
        <v/>
      </c>
      <c r="AD140" s="62">
        <f t="shared" si="17"/>
        <v>0</v>
      </c>
      <c r="AE140" t="str">
        <f t="shared" si="18"/>
        <v>f</v>
      </c>
    </row>
    <row r="141" spans="1:31" x14ac:dyDescent="0.25">
      <c r="A141">
        <v>140</v>
      </c>
      <c r="B141" t="s">
        <v>335</v>
      </c>
      <c r="C141" t="str">
        <f>IFERROR(VLOOKUP(B141,addresses!A$2:I$1997, 3, FALSE), "")</f>
        <v>1900 L. Don Dodson Dr.</v>
      </c>
      <c r="D141" t="str">
        <f>IFERROR(VLOOKUP(B141,addresses!A$2:I$1997, 5, FALSE), "")</f>
        <v>Bedford</v>
      </c>
      <c r="E141" t="str">
        <f>IFERROR(VLOOKUP(B141,addresses!A$2:I$1997, 7, FALSE),"")</f>
        <v>TX</v>
      </c>
      <c r="F141">
        <f>IFERROR(VLOOKUP(B141,addresses!A$2:I$1997, 8, FALSE),"")</f>
        <v>76021</v>
      </c>
      <c r="G141" t="str">
        <f>IFERROR(VLOOKUP(B141,addresses!A$2:I$1997, 9, FALSE),"")</f>
        <v>817-265-2000</v>
      </c>
      <c r="I141" s="62" t="str">
        <f>VLOOKUP(IFERROR(VLOOKUP(B141, Weiss!A$1:L$399,12,FALSE),"NR"), RatingsLU!A$5:B$30, 2, FALSE)</f>
        <v>C+</v>
      </c>
      <c r="J141" s="62">
        <f>VLOOKUP(I141,RatingsLU!B$5:C$30,2,)</f>
        <v>7</v>
      </c>
      <c r="K141" s="62" t="str">
        <f>VLOOKUP(IFERROR(VLOOKUP(B141, Demotech!A$3:F$400, 6,FALSE), "NR"), RatingsLU!K$5:M$30, 2, FALSE)</f>
        <v>NR</v>
      </c>
      <c r="L141" s="62">
        <f>VLOOKUP(K141,RatingsLU!L$5:M$30,2,)</f>
        <v>7</v>
      </c>
      <c r="M141" s="62" t="str">
        <f>VLOOKUP(IFERROR(VLOOKUP(B141, AMBest!A$1:L$399,3,FALSE),"NR"), RatingsLU!F$5:G$100, 2, FALSE)</f>
        <v>NR</v>
      </c>
      <c r="N141" s="62">
        <f>VLOOKUP(M141, RatingsLU!G$5:H$100, 2, FALSE)</f>
        <v>33</v>
      </c>
      <c r="O141" s="62">
        <f>IFERROR(VLOOKUP(B141, '2015q3'!A$1:C$400,3,),0)</f>
        <v>16</v>
      </c>
      <c r="P141" t="str">
        <f t="shared" si="19"/>
        <v>16</v>
      </c>
      <c r="Q141">
        <f>IFERROR(VLOOKUP(B141, '2013q4'!A$1:C$399,3,),0)</f>
        <v>0</v>
      </c>
      <c r="R141">
        <f>IFERROR(VLOOKUP(B141, '2014q1'!A$1:C$399,3,),0)</f>
        <v>0</v>
      </c>
      <c r="S141">
        <f>IFERROR(VLOOKUP(B141, '2014q2'!A$1:C$399,3,),0)</f>
        <v>2</v>
      </c>
      <c r="T141">
        <f>IFERROR(VLOOKUP(B141, '2014q3'!A$1:C$399,3,),0)</f>
        <v>3</v>
      </c>
      <c r="U141">
        <f>IFERROR(VLOOKUP(B141, '2014q1'!A$1:C$399,3,),0)</f>
        <v>0</v>
      </c>
      <c r="V141">
        <f>IFERROR(VLOOKUP(B141, '2014q2'!A$1:C$399,3,),0)</f>
        <v>2</v>
      </c>
      <c r="W141">
        <f>IFERROR(VLOOKUP(B141, '2015q2'!A$1:C$399,3,),0)</f>
        <v>15</v>
      </c>
      <c r="X141" t="str">
        <f t="shared" si="15"/>
        <v>0</v>
      </c>
      <c r="Y141">
        <f>IFERROR(VLOOKUP(B141, 'c2013q4'!A$1:E$399,4,),0) + IFERROR(VLOOKUP(B141, 'c2014q1'!A$1:E$399,4,),0) + IFERROR(VLOOKUP(B141, 'c2014q2'!A$1:E$399,4,),0) + IFERROR(VLOOKUP(B141, 'c2014q3'!A$1:E$399,4,),0) + IFERROR(VLOOKUP(B141, 'c2014q4'!A$1:E$399,4,),0)</f>
        <v>0</v>
      </c>
      <c r="Z141">
        <f>IFERROR(VLOOKUP(B141, 'c2013q4'!A$1:E$399,4,),0)</f>
        <v>0</v>
      </c>
      <c r="AA141">
        <f>IFERROR(VLOOKUP(B141, 'c2014q1'!A$1:E$399,4,),0) + IFERROR(VLOOKUP(B141, 'c2014q2'!A$1:E$399,4,),0) + IFERROR(VLOOKUP(B141, 'c2014q3'!A$1:E$399,4,),0) + IFERROR(VLOOKUP(B141, 'c2014q4'!A$1:E$399,4,),0)</f>
        <v>0</v>
      </c>
      <c r="AB141" t="str">
        <f t="shared" si="16"/>
        <v>-</v>
      </c>
      <c r="AC141" t="str">
        <f t="shared" si="14"/>
        <v/>
      </c>
      <c r="AD141" s="62">
        <f t="shared" si="17"/>
        <v>0</v>
      </c>
      <c r="AE141" t="str">
        <f t="shared" si="18"/>
        <v>f</v>
      </c>
    </row>
    <row r="142" spans="1:31" x14ac:dyDescent="0.25">
      <c r="A142">
        <v>141</v>
      </c>
      <c r="B14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I142" s="62" t="str">
        <f>VLOOKUP(IFERROR(VLOOKUP(B142, Weiss!A$1:L$399,12,FALSE),"NR"), RatingsLU!A$5:B$30, 2, FALSE)</f>
        <v>C</v>
      </c>
      <c r="J142" s="62">
        <f>VLOOKUP(I142,RatingsLU!B$5:C$30,2,)</f>
        <v>8</v>
      </c>
      <c r="K142" s="62" t="str">
        <f>VLOOKUP(IFERROR(VLOOKUP(B142, Demotech!A$3:F$400, 6,FALSE), "NR"), RatingsLU!K$5:M$30, 2, FALSE)</f>
        <v>NR</v>
      </c>
      <c r="L142" s="62">
        <f>VLOOKUP(K142,RatingsLU!L$5:M$30,2,)</f>
        <v>7</v>
      </c>
      <c r="M142" s="62" t="str">
        <f>VLOOKUP(IFERROR(VLOOKUP(B142, AMBest!A$1:L$399,3,FALSE),"NR"), RatingsLU!F$5:G$100, 2, FALSE)</f>
        <v>NR</v>
      </c>
      <c r="N142" s="62">
        <f>VLOOKUP(M142, RatingsLU!G$5:H$100, 2, FALSE)</f>
        <v>33</v>
      </c>
      <c r="O142" s="62">
        <f>IFERROR(VLOOKUP(B142, '2015q3'!A$1:C$400,3,),0)</f>
        <v>15</v>
      </c>
      <c r="P142" t="str">
        <f t="shared" si="19"/>
        <v>15</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t="str">
        <f t="shared" si="15"/>
        <v>0</v>
      </c>
      <c r="Y142">
        <f>IFERROR(VLOOKUP(B142, 'c2013q4'!A$1:E$399,4,),0) + IFERROR(VLOOKUP(B142, 'c2014q1'!A$1:E$399,4,),0) + IFERROR(VLOOKUP(B142, 'c2014q2'!A$1:E$399,4,),0) + IFERROR(VLOOKUP(B142, 'c2014q3'!A$1:E$399,4,),0) + IFERROR(VLOOKUP(B142, 'c2014q4'!A$1:E$399,4,),0)</f>
        <v>0</v>
      </c>
      <c r="Z142">
        <f>IFERROR(VLOOKUP(B142, 'c2013q4'!A$1:E$399,4,),0)</f>
        <v>0</v>
      </c>
      <c r="AA142">
        <f>IFERROR(VLOOKUP(B142, 'c2014q1'!A$1:E$399,4,),0) + IFERROR(VLOOKUP(B142, 'c2014q2'!A$1:E$399,4,),0) + IFERROR(VLOOKUP(B142, 'c2014q3'!A$1:E$399,4,),0) + IFERROR(VLOOKUP(B142, 'c2014q4'!A$1:E$399,4,),0)</f>
        <v>0</v>
      </c>
      <c r="AB142" t="str">
        <f t="shared" si="16"/>
        <v>-</v>
      </c>
      <c r="AC142" t="str">
        <f t="shared" si="14"/>
        <v/>
      </c>
      <c r="AD142" s="62">
        <f t="shared" si="17"/>
        <v>0</v>
      </c>
      <c r="AE142" t="str">
        <f t="shared" si="18"/>
        <v>f</v>
      </c>
    </row>
    <row r="143" spans="1:31" x14ac:dyDescent="0.25">
      <c r="A143">
        <v>142</v>
      </c>
      <c r="B143"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I143" s="62" t="str">
        <f>VLOOKUP(IFERROR(VLOOKUP(B143, Weiss!A$1:L$399,12,FALSE),"NR"), RatingsLU!A$5:B$30, 2, FALSE)</f>
        <v>B</v>
      </c>
      <c r="J143" s="62">
        <f>VLOOKUP(I143,RatingsLU!B$5:C$30,2,)</f>
        <v>5</v>
      </c>
      <c r="K143" s="62" t="str">
        <f>VLOOKUP(IFERROR(VLOOKUP(B143, Demotech!A$3:F$400, 6,FALSE), "NR"), RatingsLU!K$5:M$30, 2, FALSE)</f>
        <v>NR</v>
      </c>
      <c r="L143" s="62">
        <f>VLOOKUP(K143,RatingsLU!L$5:M$30,2,)</f>
        <v>7</v>
      </c>
      <c r="M143" s="62" t="str">
        <f>VLOOKUP(IFERROR(VLOOKUP(B143, AMBest!A$1:L$399,3,FALSE),"NR"), RatingsLU!F$5:G$100, 2, FALSE)</f>
        <v>A</v>
      </c>
      <c r="N143" s="62">
        <f>VLOOKUP(M143, RatingsLU!G$5:H$100, 2, FALSE)</f>
        <v>5</v>
      </c>
      <c r="O143" s="62">
        <f>IFERROR(VLOOKUP(B143, '2015q3'!A$1:C$400,3,),0)</f>
        <v>14</v>
      </c>
      <c r="P143" t="str">
        <f t="shared" si="19"/>
        <v>14</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t="str">
        <f t="shared" si="15"/>
        <v>15</v>
      </c>
      <c r="Y143">
        <f>IFERROR(VLOOKUP(B143, 'c2013q4'!A$1:E$399,4,),0) + IFERROR(VLOOKUP(B143, 'c2014q1'!A$1:E$399,4,),0) + IFERROR(VLOOKUP(B143, 'c2014q2'!A$1:E$399,4,),0) + IFERROR(VLOOKUP(B143, 'c2014q3'!A$1:E$399,4,),0) + IFERROR(VLOOKUP(B143, 'c2014q4'!A$1:E$399,4,),0)</f>
        <v>15</v>
      </c>
      <c r="Z143">
        <f>IFERROR(VLOOKUP(B143, 'c2013q4'!A$1:E$399,4,),0)</f>
        <v>4</v>
      </c>
      <c r="AA143">
        <f>IFERROR(VLOOKUP(B143, 'c2014q1'!A$1:E$399,4,),0) + IFERROR(VLOOKUP(B143, 'c2014q2'!A$1:E$399,4,),0) + IFERROR(VLOOKUP(B143, 'c2014q3'!A$1:E$399,4,),0) + IFERROR(VLOOKUP(B143, 'c2014q4'!A$1:E$399,4,),0)</f>
        <v>11</v>
      </c>
      <c r="AB143" t="str">
        <f t="shared" si="16"/>
        <v>-</v>
      </c>
      <c r="AC143" t="str">
        <f t="shared" si="14"/>
        <v/>
      </c>
      <c r="AD143" s="62">
        <f t="shared" si="17"/>
        <v>0</v>
      </c>
      <c r="AE143" t="str">
        <f t="shared" si="18"/>
        <v>f</v>
      </c>
    </row>
    <row r="144" spans="1:31" x14ac:dyDescent="0.25">
      <c r="A144">
        <v>143</v>
      </c>
      <c r="B144" t="s">
        <v>339</v>
      </c>
      <c r="C144" t="str">
        <f>IFERROR(VLOOKUP(B144,addresses!A$2:I$1997, 3, FALSE), "")</f>
        <v>1111 Ashworth Road</v>
      </c>
      <c r="D144" t="str">
        <f>IFERROR(VLOOKUP(B144,addresses!A$2:I$1997, 5, FALSE), "")</f>
        <v>West Des Moines</v>
      </c>
      <c r="E144" t="str">
        <f>IFERROR(VLOOKUP(B144,addresses!A$2:I$1997, 7, FALSE),"")</f>
        <v>IA</v>
      </c>
      <c r="F144" t="str">
        <f>IFERROR(VLOOKUP(B144,addresses!A$2:I$1997, 8, FALSE),"")</f>
        <v>50265-3538</v>
      </c>
      <c r="G144" t="str">
        <f>IFERROR(VLOOKUP(B144,addresses!A$2:I$1997, 9, FALSE),"")</f>
        <v>515-267-2315</v>
      </c>
      <c r="I144" s="62" t="str">
        <f>VLOOKUP(IFERROR(VLOOKUP(B144, Weiss!A$1:L$399,12,FALSE),"NR"), RatingsLU!A$5:B$30, 2, FALSE)</f>
        <v>C+</v>
      </c>
      <c r="J144" s="62">
        <f>VLOOKUP(I144,RatingsLU!B$5:C$30,2,)</f>
        <v>7</v>
      </c>
      <c r="K144" s="62" t="str">
        <f>VLOOKUP(IFERROR(VLOOKUP(B144, Demotech!A$3:F$400, 6,FALSE), "NR"), RatingsLU!K$5:M$30, 2, FALSE)</f>
        <v>NR</v>
      </c>
      <c r="L144" s="62">
        <f>VLOOKUP(K144,RatingsLU!L$5:M$30,2,)</f>
        <v>7</v>
      </c>
      <c r="M144" s="62" t="str">
        <f>VLOOKUP(IFERROR(VLOOKUP(B144, AMBest!A$1:L$399,3,FALSE),"NR"), RatingsLU!F$5:G$100, 2, FALSE)</f>
        <v>NR</v>
      </c>
      <c r="N144" s="62">
        <f>VLOOKUP(M144, RatingsLU!G$5:H$100, 2, FALSE)</f>
        <v>33</v>
      </c>
      <c r="O144" s="62">
        <f>IFERROR(VLOOKUP(B144, '2015q3'!A$1:C$400,3,),0)</f>
        <v>13</v>
      </c>
      <c r="P144" t="str">
        <f t="shared" si="19"/>
        <v>13</v>
      </c>
      <c r="Q144">
        <f>IFERROR(VLOOKUP(B144, '2013q4'!A$1:C$399,3,),0)</f>
        <v>16</v>
      </c>
      <c r="R144">
        <f>IFERROR(VLOOKUP(B144, '2014q1'!A$1:C$399,3,),0)</f>
        <v>15</v>
      </c>
      <c r="S144">
        <f>IFERROR(VLOOKUP(B144, '2014q2'!A$1:C$399,3,),0)</f>
        <v>15</v>
      </c>
      <c r="T144">
        <f>IFERROR(VLOOKUP(B144, '2014q3'!A$1:C$399,3,),0)</f>
        <v>14</v>
      </c>
      <c r="U144">
        <f>IFERROR(VLOOKUP(B144, '2014q1'!A$1:C$399,3,),0)</f>
        <v>15</v>
      </c>
      <c r="V144">
        <f>IFERROR(VLOOKUP(B144, '2014q2'!A$1:C$399,3,),0)</f>
        <v>15</v>
      </c>
      <c r="W144">
        <f>IFERROR(VLOOKUP(B144, '2015q2'!A$1:C$399,3,),0)</f>
        <v>13</v>
      </c>
      <c r="X144" t="str">
        <f t="shared" si="15"/>
        <v>0</v>
      </c>
      <c r="Y144">
        <f>IFERROR(VLOOKUP(B144, 'c2013q4'!A$1:E$399,4,),0) + IFERROR(VLOOKUP(B144, 'c2014q1'!A$1:E$399,4,),0) + IFERROR(VLOOKUP(B144, 'c2014q2'!A$1:E$399,4,),0) + IFERROR(VLOOKUP(B144, 'c2014q3'!A$1:E$399,4,),0) + IFERROR(VLOOKUP(B144, 'c2014q4'!A$1:E$399,4,),0)</f>
        <v>0</v>
      </c>
      <c r="Z144">
        <f>IFERROR(VLOOKUP(B144, 'c2013q4'!A$1:E$399,4,),0)</f>
        <v>0</v>
      </c>
      <c r="AA144">
        <f>IFERROR(VLOOKUP(B144, 'c2014q1'!A$1:E$399,4,),0) + IFERROR(VLOOKUP(B144, 'c2014q2'!A$1:E$399,4,),0) + IFERROR(VLOOKUP(B144, 'c2014q3'!A$1:E$399,4,),0) + IFERROR(VLOOKUP(B144, 'c2014q4'!A$1:E$399,4,),0)</f>
        <v>0</v>
      </c>
      <c r="AB144" t="str">
        <f t="shared" si="16"/>
        <v>-</v>
      </c>
      <c r="AC144" t="str">
        <f t="shared" si="14"/>
        <v/>
      </c>
      <c r="AD144" s="62">
        <f t="shared" si="17"/>
        <v>0</v>
      </c>
      <c r="AE144" t="str">
        <f t="shared" si="18"/>
        <v>f</v>
      </c>
    </row>
    <row r="145" spans="1:31" x14ac:dyDescent="0.25">
      <c r="A145">
        <v>144</v>
      </c>
      <c r="B145" t="s">
        <v>338</v>
      </c>
      <c r="C145" t="str">
        <f>IFERROR(VLOOKUP(B145,addresses!A$2:I$1997, 3, FALSE), "")</f>
        <v>333 S. Wabash Ave</v>
      </c>
      <c r="D145" t="str">
        <f>IFERROR(VLOOKUP(B145,addresses!A$2:I$1997, 5, FALSE), "")</f>
        <v>Chicago</v>
      </c>
      <c r="E145" t="str">
        <f>IFERROR(VLOOKUP(B145,addresses!A$2:I$1997, 7, FALSE),"")</f>
        <v>IL</v>
      </c>
      <c r="F145">
        <f>IFERROR(VLOOKUP(B145,addresses!A$2:I$1997, 8, FALSE),"")</f>
        <v>60604</v>
      </c>
      <c r="G145" t="str">
        <f>IFERROR(VLOOKUP(B145,addresses!A$2:I$1997, 9, FALSE),"")</f>
        <v>312-822-3955</v>
      </c>
      <c r="I145" s="62" t="str">
        <f>VLOOKUP(IFERROR(VLOOKUP(B145, Weiss!A$1:L$399,12,FALSE),"NR"), RatingsLU!A$5:B$30, 2, FALSE)</f>
        <v>C</v>
      </c>
      <c r="J145" s="62">
        <f>VLOOKUP(I145,RatingsLU!B$5:C$30,2,)</f>
        <v>8</v>
      </c>
      <c r="K145" s="62" t="str">
        <f>VLOOKUP(IFERROR(VLOOKUP(B145, Demotech!A$3:F$400, 6,FALSE), "NR"), RatingsLU!K$5:M$30, 2, FALSE)</f>
        <v>NR</v>
      </c>
      <c r="L145" s="62">
        <f>VLOOKUP(K145,RatingsLU!L$5:M$30,2,)</f>
        <v>7</v>
      </c>
      <c r="M145" s="62" t="str">
        <f>VLOOKUP(IFERROR(VLOOKUP(B145, AMBest!A$1:L$399,3,FALSE),"NR"), RatingsLU!F$5:G$100, 2, FALSE)</f>
        <v>NR</v>
      </c>
      <c r="N145" s="62">
        <f>VLOOKUP(M145, RatingsLU!G$5:H$100, 2, FALSE)</f>
        <v>33</v>
      </c>
      <c r="O145" s="62">
        <f>IFERROR(VLOOKUP(B145, '2015q3'!A$1:C$400,3,),0)</f>
        <v>12</v>
      </c>
      <c r="P145" t="str">
        <f t="shared" si="19"/>
        <v>12</v>
      </c>
      <c r="Q145">
        <f>IFERROR(VLOOKUP(B145, '2013q4'!A$1:C$399,3,),0)</f>
        <v>34</v>
      </c>
      <c r="R145">
        <f>IFERROR(VLOOKUP(B145, '2014q1'!A$1:C$399,3,),0)</f>
        <v>30</v>
      </c>
      <c r="S145">
        <f>IFERROR(VLOOKUP(B145, '2014q2'!A$1:C$399,3,),0)</f>
        <v>30</v>
      </c>
      <c r="T145">
        <f>IFERROR(VLOOKUP(B145, '2014q3'!A$1:C$399,3,),0)</f>
        <v>35</v>
      </c>
      <c r="U145">
        <f>IFERROR(VLOOKUP(B145, '2014q1'!A$1:C$399,3,),0)</f>
        <v>30</v>
      </c>
      <c r="V145">
        <f>IFERROR(VLOOKUP(B145, '2014q2'!A$1:C$399,3,),0)</f>
        <v>30</v>
      </c>
      <c r="W145">
        <f>IFERROR(VLOOKUP(B145, '2015q2'!A$1:C$399,3,),0)</f>
        <v>14</v>
      </c>
      <c r="X145" t="str">
        <f t="shared" si="15"/>
        <v>0</v>
      </c>
      <c r="Y145">
        <f>IFERROR(VLOOKUP(B145, 'c2013q4'!A$1:E$399,4,),0) + IFERROR(VLOOKUP(B145, 'c2014q1'!A$1:E$399,4,),0) + IFERROR(VLOOKUP(B145, 'c2014q2'!A$1:E$399,4,),0) + IFERROR(VLOOKUP(B145, 'c2014q3'!A$1:E$399,4,),0) + IFERROR(VLOOKUP(B145, 'c2014q4'!A$1:E$399,4,),0)</f>
        <v>0</v>
      </c>
      <c r="Z145">
        <f>IFERROR(VLOOKUP(B145, 'c2013q4'!A$1:E$399,4,),0)</f>
        <v>0</v>
      </c>
      <c r="AA145">
        <f>IFERROR(VLOOKUP(B145, 'c2014q1'!A$1:E$399,4,),0) + IFERROR(VLOOKUP(B145, 'c2014q2'!A$1:E$399,4,),0) + IFERROR(VLOOKUP(B145, 'c2014q3'!A$1:E$399,4,),0) + IFERROR(VLOOKUP(B145, 'c2014q4'!A$1:E$399,4,),0)</f>
        <v>0</v>
      </c>
      <c r="AB145" t="str">
        <f t="shared" si="16"/>
        <v>-</v>
      </c>
      <c r="AC145" t="str">
        <f t="shared" si="14"/>
        <v/>
      </c>
      <c r="AD145" s="62">
        <f t="shared" si="17"/>
        <v>0</v>
      </c>
      <c r="AE145" t="str">
        <f t="shared" si="18"/>
        <v>f</v>
      </c>
    </row>
    <row r="146" spans="1:31" x14ac:dyDescent="0.25">
      <c r="A146">
        <v>145</v>
      </c>
      <c r="B146" t="s">
        <v>340</v>
      </c>
      <c r="C146" t="str">
        <f>IFERROR(VLOOKUP(B146,addresses!A$2:I$1997, 3, FALSE), "")</f>
        <v>175 Berkeley Street</v>
      </c>
      <c r="D146" t="str">
        <f>IFERROR(VLOOKUP(B146,addresses!A$2:I$1997, 5, FALSE), "")</f>
        <v>Boston</v>
      </c>
      <c r="E146" t="str">
        <f>IFERROR(VLOOKUP(B146,addresses!A$2:I$1997, 7, FALSE),"")</f>
        <v>MA</v>
      </c>
      <c r="F146">
        <f>IFERROR(VLOOKUP(B146,addresses!A$2:I$1997, 8, FALSE),"")</f>
        <v>2116</v>
      </c>
      <c r="G146" t="str">
        <f>IFERROR(VLOOKUP(B146,addresses!A$2:I$1997, 9, FALSE),"")</f>
        <v>617-357-9500</v>
      </c>
      <c r="I146" s="62" t="str">
        <f>VLOOKUP(IFERROR(VLOOKUP(B146, Weiss!A$1:L$399,12,FALSE),"NR"), RatingsLU!A$5:B$30, 2, FALSE)</f>
        <v>C</v>
      </c>
      <c r="J146" s="62">
        <f>VLOOKUP(I146,RatingsLU!B$5:C$30,2,)</f>
        <v>8</v>
      </c>
      <c r="K146" s="62" t="str">
        <f>VLOOKUP(IFERROR(VLOOKUP(B146, Demotech!A$3:F$400, 6,FALSE), "NR"), RatingsLU!K$5:M$30, 2, FALSE)</f>
        <v>NR</v>
      </c>
      <c r="L146" s="62">
        <f>VLOOKUP(K146,RatingsLU!L$5:M$30,2,)</f>
        <v>7</v>
      </c>
      <c r="M146" s="62" t="str">
        <f>VLOOKUP(IFERROR(VLOOKUP(B146, AMBest!A$1:L$399,3,FALSE),"NR"), RatingsLU!F$5:G$100, 2, FALSE)</f>
        <v>NR</v>
      </c>
      <c r="N146" s="62">
        <f>VLOOKUP(M146, RatingsLU!G$5:H$100, 2, FALSE)</f>
        <v>33</v>
      </c>
      <c r="O146" s="62">
        <f>IFERROR(VLOOKUP(B146, '2015q3'!A$1:C$400,3,),0)</f>
        <v>11</v>
      </c>
      <c r="P146" t="str">
        <f t="shared" si="19"/>
        <v>11</v>
      </c>
      <c r="Q146">
        <f>IFERROR(VLOOKUP(B146, '2013q4'!A$1:C$399,3,),0)</f>
        <v>17</v>
      </c>
      <c r="R146">
        <f>IFERROR(VLOOKUP(B146, '2014q1'!A$1:C$399,3,),0)</f>
        <v>17</v>
      </c>
      <c r="S146">
        <f>IFERROR(VLOOKUP(B146, '2014q2'!A$1:C$399,3,),0)</f>
        <v>14</v>
      </c>
      <c r="T146">
        <f>IFERROR(VLOOKUP(B146, '2014q3'!A$1:C$399,3,),0)</f>
        <v>14</v>
      </c>
      <c r="U146">
        <f>IFERROR(VLOOKUP(B146, '2014q1'!A$1:C$399,3,),0)</f>
        <v>17</v>
      </c>
      <c r="V146">
        <f>IFERROR(VLOOKUP(B146, '2014q2'!A$1:C$399,3,),0)</f>
        <v>14</v>
      </c>
      <c r="W146">
        <f>IFERROR(VLOOKUP(B146, '2015q2'!A$1:C$399,3,),0)</f>
        <v>9</v>
      </c>
      <c r="X146" t="str">
        <f t="shared" si="15"/>
        <v>0</v>
      </c>
      <c r="Y146">
        <f>IFERROR(VLOOKUP(B146, 'c2013q4'!A$1:E$399,4,),0) + IFERROR(VLOOKUP(B146, 'c2014q1'!A$1:E$399,4,),0) + IFERROR(VLOOKUP(B146, 'c2014q2'!A$1:E$399,4,),0) + IFERROR(VLOOKUP(B146, 'c2014q3'!A$1:E$399,4,),0) + IFERROR(VLOOKUP(B146, 'c2014q4'!A$1:E$399,4,),0)</f>
        <v>0</v>
      </c>
      <c r="Z146">
        <f>IFERROR(VLOOKUP(B146, 'c2013q4'!A$1:E$399,4,),0)</f>
        <v>0</v>
      </c>
      <c r="AA146">
        <f>IFERROR(VLOOKUP(B146, 'c2014q1'!A$1:E$399,4,),0) + IFERROR(VLOOKUP(B146, 'c2014q2'!A$1:E$399,4,),0) + IFERROR(VLOOKUP(B146, 'c2014q3'!A$1:E$399,4,),0) + IFERROR(VLOOKUP(B146, 'c2014q4'!A$1:E$399,4,),0)</f>
        <v>0</v>
      </c>
      <c r="AB146" t="str">
        <f t="shared" si="16"/>
        <v>-</v>
      </c>
      <c r="AC146" t="str">
        <f t="shared" si="14"/>
        <v/>
      </c>
      <c r="AD146" s="62">
        <f t="shared" si="17"/>
        <v>0</v>
      </c>
      <c r="AE146" t="str">
        <f t="shared" si="18"/>
        <v>f</v>
      </c>
    </row>
    <row r="147" spans="1:31" x14ac:dyDescent="0.25">
      <c r="A147">
        <v>146</v>
      </c>
      <c r="B147" t="s">
        <v>342</v>
      </c>
      <c r="C147" t="str">
        <f>IFERROR(VLOOKUP(B147,addresses!A$2:I$1997, 3, FALSE), "")</f>
        <v>333 S. Wabash Ave</v>
      </c>
      <c r="D147" t="str">
        <f>IFERROR(VLOOKUP(B147,addresses!A$2:I$1997, 5, FALSE), "")</f>
        <v>Chicago</v>
      </c>
      <c r="E147" t="str">
        <f>IFERROR(VLOOKUP(B147,addresses!A$2:I$1997, 7, FALSE),"")</f>
        <v>IL</v>
      </c>
      <c r="F147">
        <f>IFERROR(VLOOKUP(B147,addresses!A$2:I$1997, 8, FALSE),"")</f>
        <v>60604</v>
      </c>
      <c r="G147" t="str">
        <f>IFERROR(VLOOKUP(B147,addresses!A$2:I$1997, 9, FALSE),"")</f>
        <v>312-822-3955</v>
      </c>
      <c r="I147" s="62" t="str">
        <f>VLOOKUP(IFERROR(VLOOKUP(B147, Weiss!A$1:L$399,12,FALSE),"NR"), RatingsLU!A$5:B$30, 2, FALSE)</f>
        <v>C</v>
      </c>
      <c r="J147" s="62">
        <f>VLOOKUP(I147,RatingsLU!B$5:C$30,2,)</f>
        <v>8</v>
      </c>
      <c r="K147" s="62" t="str">
        <f>VLOOKUP(IFERROR(VLOOKUP(B147, Demotech!A$3:F$400, 6,FALSE), "NR"), RatingsLU!K$5:M$30, 2, FALSE)</f>
        <v>NR</v>
      </c>
      <c r="L147" s="62">
        <f>VLOOKUP(K147,RatingsLU!L$5:M$30,2,)</f>
        <v>7</v>
      </c>
      <c r="M147" s="62" t="str">
        <f>VLOOKUP(IFERROR(VLOOKUP(B147, AMBest!A$1:L$399,3,FALSE),"NR"), RatingsLU!F$5:G$100, 2, FALSE)</f>
        <v>NR</v>
      </c>
      <c r="N147" s="62">
        <f>VLOOKUP(M147, RatingsLU!G$5:H$100, 2, FALSE)</f>
        <v>33</v>
      </c>
      <c r="O147" s="62">
        <f>IFERROR(VLOOKUP(B147, '2015q3'!A$1:C$400,3,),0)</f>
        <v>6</v>
      </c>
      <c r="P147" t="str">
        <f t="shared" si="19"/>
        <v>6</v>
      </c>
      <c r="Q147">
        <f>IFERROR(VLOOKUP(B147, '2013q4'!A$1:C$399,3,),0)</f>
        <v>17</v>
      </c>
      <c r="R147">
        <f>IFERROR(VLOOKUP(B147, '2014q1'!A$1:C$399,3,),0)</f>
        <v>18</v>
      </c>
      <c r="S147">
        <f>IFERROR(VLOOKUP(B147, '2014q2'!A$1:C$399,3,),0)</f>
        <v>14</v>
      </c>
      <c r="T147">
        <f>IFERROR(VLOOKUP(B147, '2014q3'!A$1:C$399,3,),0)</f>
        <v>8</v>
      </c>
      <c r="U147">
        <f>IFERROR(VLOOKUP(B147, '2014q1'!A$1:C$399,3,),0)</f>
        <v>18</v>
      </c>
      <c r="V147">
        <f>IFERROR(VLOOKUP(B147, '2014q2'!A$1:C$399,3,),0)</f>
        <v>14</v>
      </c>
      <c r="W147">
        <f>IFERROR(VLOOKUP(B147, '2015q2'!A$1:C$399,3,),0)</f>
        <v>6</v>
      </c>
      <c r="X147" t="str">
        <f t="shared" si="15"/>
        <v>0</v>
      </c>
      <c r="Y147">
        <f>IFERROR(VLOOKUP(B147, 'c2013q4'!A$1:E$399,4,),0) + IFERROR(VLOOKUP(B147, 'c2014q1'!A$1:E$399,4,),0) + IFERROR(VLOOKUP(B147, 'c2014q2'!A$1:E$399,4,),0) + IFERROR(VLOOKUP(B147, 'c2014q3'!A$1:E$399,4,),0) + IFERROR(VLOOKUP(B147, 'c2014q4'!A$1:E$399,4,),0)</f>
        <v>0</v>
      </c>
      <c r="Z147">
        <f>IFERROR(VLOOKUP(B147, 'c2013q4'!A$1:E$399,4,),0)</f>
        <v>0</v>
      </c>
      <c r="AA147">
        <f>IFERROR(VLOOKUP(B147, 'c2014q1'!A$1:E$399,4,),0) + IFERROR(VLOOKUP(B147, 'c2014q2'!A$1:E$399,4,),0) + IFERROR(VLOOKUP(B147, 'c2014q3'!A$1:E$399,4,),0) + IFERROR(VLOOKUP(B147, 'c2014q4'!A$1:E$399,4,),0)</f>
        <v>0</v>
      </c>
      <c r="AB147" t="str">
        <f t="shared" si="16"/>
        <v>-</v>
      </c>
      <c r="AC147" t="str">
        <f t="shared" si="14"/>
        <v/>
      </c>
      <c r="AD147" s="62">
        <f t="shared" si="17"/>
        <v>0</v>
      </c>
      <c r="AE147" t="str">
        <f t="shared" si="18"/>
        <v>f</v>
      </c>
    </row>
    <row r="148" spans="1:31" x14ac:dyDescent="0.25">
      <c r="A148">
        <v>147</v>
      </c>
      <c r="B148" t="s">
        <v>345</v>
      </c>
      <c r="C148" t="str">
        <f>IFERROR(VLOOKUP(B148,addresses!A$2:I$1997, 3, FALSE), "")</f>
        <v>440 Lincoln Street</v>
      </c>
      <c r="D148" t="str">
        <f>IFERROR(VLOOKUP(B148,addresses!A$2:I$1997, 5, FALSE), "")</f>
        <v>Worcester</v>
      </c>
      <c r="E148" t="str">
        <f>IFERROR(VLOOKUP(B148,addresses!A$2:I$1997, 7, FALSE),"")</f>
        <v>MA</v>
      </c>
      <c r="F148" t="str">
        <f>IFERROR(VLOOKUP(B148,addresses!A$2:I$1997, 8, FALSE),"")</f>
        <v>01653-0002</v>
      </c>
      <c r="G148" t="str">
        <f>IFERROR(VLOOKUP(B148,addresses!A$2:I$1997, 9, FALSE),"")</f>
        <v>508-853-7200-8553955</v>
      </c>
      <c r="I148" s="62" t="str">
        <f>VLOOKUP(IFERROR(VLOOKUP(B148, Weiss!A$1:L$399,12,FALSE),"NR"), RatingsLU!A$5:B$30, 2, FALSE)</f>
        <v>C</v>
      </c>
      <c r="J148" s="62">
        <f>VLOOKUP(I148,RatingsLU!B$5:C$30,2,)</f>
        <v>8</v>
      </c>
      <c r="K148" s="62" t="str">
        <f>VLOOKUP(IFERROR(VLOOKUP(B148, Demotech!A$3:F$400, 6,FALSE), "NR"), RatingsLU!K$5:M$30, 2, FALSE)</f>
        <v>NR</v>
      </c>
      <c r="L148" s="62">
        <f>VLOOKUP(K148,RatingsLU!L$5:M$30,2,)</f>
        <v>7</v>
      </c>
      <c r="M148" s="62" t="str">
        <f>VLOOKUP(IFERROR(VLOOKUP(B148, AMBest!A$1:L$399,3,FALSE),"NR"), RatingsLU!F$5:G$100, 2, FALSE)</f>
        <v>NR</v>
      </c>
      <c r="N148" s="62">
        <f>VLOOKUP(M148, RatingsLU!G$5:H$100, 2, FALSE)</f>
        <v>33</v>
      </c>
      <c r="O148" s="62">
        <f>IFERROR(VLOOKUP(B148, '2015q3'!A$1:C$400,3,),0)</f>
        <v>6</v>
      </c>
      <c r="P148" t="str">
        <f t="shared" si="19"/>
        <v>6</v>
      </c>
      <c r="Q148">
        <f>IFERROR(VLOOKUP(B148, '2013q4'!A$1:C$399,3,),0)</f>
        <v>8</v>
      </c>
      <c r="R148">
        <f>IFERROR(VLOOKUP(B148, '2014q1'!A$1:C$399,3,),0)</f>
        <v>9</v>
      </c>
      <c r="S148">
        <f>IFERROR(VLOOKUP(B148, '2014q2'!A$1:C$399,3,),0)</f>
        <v>10</v>
      </c>
      <c r="T148">
        <f>IFERROR(VLOOKUP(B148, '2014q3'!A$1:C$399,3,),0)</f>
        <v>6</v>
      </c>
      <c r="U148">
        <f>IFERROR(VLOOKUP(B148, '2014q1'!A$1:C$399,3,),0)</f>
        <v>9</v>
      </c>
      <c r="V148">
        <f>IFERROR(VLOOKUP(B148, '2014q2'!A$1:C$399,3,),0)</f>
        <v>10</v>
      </c>
      <c r="W148">
        <f>IFERROR(VLOOKUP(B148, '2015q2'!A$1:C$399,3,),0)</f>
        <v>4</v>
      </c>
      <c r="X148" t="str">
        <f t="shared" si="15"/>
        <v>0</v>
      </c>
      <c r="Y148">
        <f>IFERROR(VLOOKUP(B148, 'c2013q4'!A$1:E$399,4,),0) + IFERROR(VLOOKUP(B148, 'c2014q1'!A$1:E$399,4,),0) + IFERROR(VLOOKUP(B148, 'c2014q2'!A$1:E$399,4,),0) + IFERROR(VLOOKUP(B148, 'c2014q3'!A$1:E$399,4,),0) + IFERROR(VLOOKUP(B148, 'c2014q4'!A$1:E$399,4,),0)</f>
        <v>0</v>
      </c>
      <c r="Z148">
        <f>IFERROR(VLOOKUP(B148, 'c2013q4'!A$1:E$399,4,),0)</f>
        <v>0</v>
      </c>
      <c r="AA148">
        <f>IFERROR(VLOOKUP(B148, 'c2014q1'!A$1:E$399,4,),0) + IFERROR(VLOOKUP(B148, 'c2014q2'!A$1:E$399,4,),0) + IFERROR(VLOOKUP(B148, 'c2014q3'!A$1:E$399,4,),0) + IFERROR(VLOOKUP(B148, 'c2014q4'!A$1:E$399,4,),0)</f>
        <v>0</v>
      </c>
      <c r="AB148" t="str">
        <f t="shared" si="16"/>
        <v>-</v>
      </c>
      <c r="AC148" t="str">
        <f t="shared" si="14"/>
        <v/>
      </c>
      <c r="AD148" s="62">
        <f t="shared" si="17"/>
        <v>0</v>
      </c>
      <c r="AE148" t="str">
        <f t="shared" si="18"/>
        <v>f</v>
      </c>
    </row>
    <row r="149" spans="1:31" x14ac:dyDescent="0.25">
      <c r="A149">
        <v>148</v>
      </c>
      <c r="B149" t="s">
        <v>343</v>
      </c>
      <c r="C149" t="str">
        <f>IFERROR(VLOOKUP(B149,addresses!A$2:I$1997, 3, FALSE), "")</f>
        <v>40 Wantage Avenue</v>
      </c>
      <c r="D149" t="str">
        <f>IFERROR(VLOOKUP(B149,addresses!A$2:I$1997, 5, FALSE), "")</f>
        <v>Branchville</v>
      </c>
      <c r="E149" t="str">
        <f>IFERROR(VLOOKUP(B149,addresses!A$2:I$1997, 7, FALSE),"")</f>
        <v>NJ</v>
      </c>
      <c r="F149">
        <f>IFERROR(VLOOKUP(B149,addresses!A$2:I$1997, 8, FALSE),"")</f>
        <v>7890</v>
      </c>
      <c r="G149" t="str">
        <f>IFERROR(VLOOKUP(B149,addresses!A$2:I$1997, 9, FALSE),"")</f>
        <v>973-948-1311</v>
      </c>
      <c r="I149" s="62" t="str">
        <f>VLOOKUP(IFERROR(VLOOKUP(B149, Weiss!A$1:L$399,12,FALSE),"NR"), RatingsLU!A$5:B$30, 2, FALSE)</f>
        <v>B</v>
      </c>
      <c r="J149" s="62">
        <f>VLOOKUP(I149,RatingsLU!B$5:C$30,2,)</f>
        <v>5</v>
      </c>
      <c r="K149" s="62" t="str">
        <f>VLOOKUP(IFERROR(VLOOKUP(B149, Demotech!A$3:F$400, 6,FALSE), "NR"), RatingsLU!K$5:M$30, 2, FALSE)</f>
        <v>NR</v>
      </c>
      <c r="L149" s="62">
        <f>VLOOKUP(K149,RatingsLU!L$5:M$30,2,)</f>
        <v>7</v>
      </c>
      <c r="M149" s="62" t="str">
        <f>VLOOKUP(IFERROR(VLOOKUP(B149, AMBest!A$1:L$399,3,FALSE),"NR"), RatingsLU!F$5:G$100, 2, FALSE)</f>
        <v>NR</v>
      </c>
      <c r="N149" s="62">
        <f>VLOOKUP(M149, RatingsLU!G$5:H$100, 2, FALSE)</f>
        <v>33</v>
      </c>
      <c r="O149" s="62">
        <f>IFERROR(VLOOKUP(B149, '2015q3'!A$1:C$400,3,),0)</f>
        <v>5</v>
      </c>
      <c r="P149" t="str">
        <f t="shared" si="19"/>
        <v>5</v>
      </c>
      <c r="Q149">
        <f>IFERROR(VLOOKUP(B149, '2013q4'!A$1:C$399,3,),0)</f>
        <v>5</v>
      </c>
      <c r="R149">
        <f>IFERROR(VLOOKUP(B149, '2014q1'!A$1:C$399,3,),0)</f>
        <v>5</v>
      </c>
      <c r="S149">
        <f>IFERROR(VLOOKUP(B149, '2014q2'!A$1:C$399,3,),0)</f>
        <v>5</v>
      </c>
      <c r="T149">
        <f>IFERROR(VLOOKUP(B149, '2014q3'!A$1:C$399,3,),0)</f>
        <v>5</v>
      </c>
      <c r="U149">
        <f>IFERROR(VLOOKUP(B149, '2014q1'!A$1:C$399,3,),0)</f>
        <v>5</v>
      </c>
      <c r="V149">
        <f>IFERROR(VLOOKUP(B149, '2014q2'!A$1:C$399,3,),0)</f>
        <v>5</v>
      </c>
      <c r="W149">
        <f>IFERROR(VLOOKUP(B149, '2015q2'!A$1:C$399,3,),0)</f>
        <v>5</v>
      </c>
      <c r="X149" t="str">
        <f t="shared" si="15"/>
        <v>0</v>
      </c>
      <c r="Y149">
        <f>IFERROR(VLOOKUP(B149, 'c2013q4'!A$1:E$399,4,),0) + IFERROR(VLOOKUP(B149, 'c2014q1'!A$1:E$399,4,),0) + IFERROR(VLOOKUP(B149, 'c2014q2'!A$1:E$399,4,),0) + IFERROR(VLOOKUP(B149, 'c2014q3'!A$1:E$399,4,),0) + IFERROR(VLOOKUP(B149, 'c2014q4'!A$1:E$399,4,),0)</f>
        <v>0</v>
      </c>
      <c r="Z149">
        <f>IFERROR(VLOOKUP(B149, 'c2013q4'!A$1:E$399,4,),0)</f>
        <v>0</v>
      </c>
      <c r="AA149">
        <f>IFERROR(VLOOKUP(B149, 'c2014q1'!A$1:E$399,4,),0) + IFERROR(VLOOKUP(B149, 'c2014q2'!A$1:E$399,4,),0) + IFERROR(VLOOKUP(B149, 'c2014q3'!A$1:E$399,4,),0) + IFERROR(VLOOKUP(B149, 'c2014q4'!A$1:E$399,4,),0)</f>
        <v>0</v>
      </c>
      <c r="AB149" t="str">
        <f t="shared" si="16"/>
        <v>-</v>
      </c>
      <c r="AC149" t="str">
        <f t="shared" si="14"/>
        <v/>
      </c>
      <c r="AD149" s="62">
        <f t="shared" si="17"/>
        <v>0</v>
      </c>
      <c r="AE149" t="str">
        <f t="shared" si="18"/>
        <v>f</v>
      </c>
    </row>
    <row r="150" spans="1:31" x14ac:dyDescent="0.25">
      <c r="A150">
        <v>149</v>
      </c>
      <c r="B150" t="s">
        <v>347</v>
      </c>
      <c r="C150" t="str">
        <f>IFERROR(VLOOKUP(B150,addresses!A$2:I$1997, 3, FALSE), "")</f>
        <v>333 S. Wabash Ave</v>
      </c>
      <c r="D150" t="str">
        <f>IFERROR(VLOOKUP(B150,addresses!A$2:I$1997, 5, FALSE), "")</f>
        <v>Chicago</v>
      </c>
      <c r="E150" t="str">
        <f>IFERROR(VLOOKUP(B150,addresses!A$2:I$1997, 7, FALSE),"")</f>
        <v>IL</v>
      </c>
      <c r="F150">
        <f>IFERROR(VLOOKUP(B150,addresses!A$2:I$1997, 8, FALSE),"")</f>
        <v>60604</v>
      </c>
      <c r="G150" t="str">
        <f>IFERROR(VLOOKUP(B150,addresses!A$2:I$1997, 9, FALSE),"")</f>
        <v>312-822-3955</v>
      </c>
      <c r="I150" s="62" t="str">
        <f>VLOOKUP(IFERROR(VLOOKUP(B150, Weiss!A$1:L$399,12,FALSE),"NR"), RatingsLU!A$5:B$30, 2, FALSE)</f>
        <v>C</v>
      </c>
      <c r="J150" s="62">
        <f>VLOOKUP(I150,RatingsLU!B$5:C$30,2,)</f>
        <v>8</v>
      </c>
      <c r="K150" s="62" t="str">
        <f>VLOOKUP(IFERROR(VLOOKUP(B150, Demotech!A$3:F$400, 6,FALSE), "NR"), RatingsLU!K$5:M$30, 2, FALSE)</f>
        <v>NR</v>
      </c>
      <c r="L150" s="62">
        <f>VLOOKUP(K150,RatingsLU!L$5:M$30,2,)</f>
        <v>7</v>
      </c>
      <c r="M150" s="62" t="str">
        <f>VLOOKUP(IFERROR(VLOOKUP(B150, AMBest!A$1:L$399,3,FALSE),"NR"), RatingsLU!F$5:G$100, 2, FALSE)</f>
        <v>NR</v>
      </c>
      <c r="N150" s="62">
        <f>VLOOKUP(M150, RatingsLU!G$5:H$100, 2, FALSE)</f>
        <v>33</v>
      </c>
      <c r="O150" s="62">
        <f>IFERROR(VLOOKUP(B150, '2015q3'!A$1:C$400,3,),0)</f>
        <v>5</v>
      </c>
      <c r="P150" t="str">
        <f t="shared" si="19"/>
        <v>5</v>
      </c>
      <c r="Q150">
        <f>IFERROR(VLOOKUP(B150, '2013q4'!A$1:C$399,3,),0)</f>
        <v>2</v>
      </c>
      <c r="R150">
        <f>IFERROR(VLOOKUP(B150, '2014q1'!A$1:C$399,3,),0)</f>
        <v>3</v>
      </c>
      <c r="S150">
        <f>IFERROR(VLOOKUP(B150, '2014q2'!A$1:C$399,3,),0)</f>
        <v>3</v>
      </c>
      <c r="T150">
        <f>IFERROR(VLOOKUP(B150, '2014q3'!A$1:C$399,3,),0)</f>
        <v>4</v>
      </c>
      <c r="U150">
        <f>IFERROR(VLOOKUP(B150, '2014q1'!A$1:C$399,3,),0)</f>
        <v>3</v>
      </c>
      <c r="V150">
        <f>IFERROR(VLOOKUP(B150, '2014q2'!A$1:C$399,3,),0)</f>
        <v>3</v>
      </c>
      <c r="W150">
        <f>IFERROR(VLOOKUP(B150, '2015q2'!A$1:C$399,3,),0)</f>
        <v>4</v>
      </c>
      <c r="X150" t="str">
        <f t="shared" si="15"/>
        <v>0</v>
      </c>
      <c r="Y150">
        <f>IFERROR(VLOOKUP(B150, 'c2013q4'!A$1:E$399,4,),0) + IFERROR(VLOOKUP(B150, 'c2014q1'!A$1:E$399,4,),0) + IFERROR(VLOOKUP(B150, 'c2014q2'!A$1:E$399,4,),0) + IFERROR(VLOOKUP(B150, 'c2014q3'!A$1:E$399,4,),0) + IFERROR(VLOOKUP(B150, 'c2014q4'!A$1:E$399,4,),0)</f>
        <v>0</v>
      </c>
      <c r="Z150">
        <f>IFERROR(VLOOKUP(B150, 'c2013q4'!A$1:E$399,4,),0)</f>
        <v>0</v>
      </c>
      <c r="AA150">
        <f>IFERROR(VLOOKUP(B150, 'c2014q1'!A$1:E$399,4,),0) + IFERROR(VLOOKUP(B150, 'c2014q2'!A$1:E$399,4,),0) + IFERROR(VLOOKUP(B150, 'c2014q3'!A$1:E$399,4,),0) + IFERROR(VLOOKUP(B150, 'c2014q4'!A$1:E$399,4,),0)</f>
        <v>0</v>
      </c>
      <c r="AB150" t="str">
        <f t="shared" si="16"/>
        <v>-</v>
      </c>
      <c r="AC150" t="str">
        <f t="shared" si="14"/>
        <v/>
      </c>
      <c r="AD150" s="62">
        <f t="shared" si="17"/>
        <v>0</v>
      </c>
      <c r="AE150" t="str">
        <f t="shared" si="18"/>
        <v>f</v>
      </c>
    </row>
    <row r="151" spans="1:31" x14ac:dyDescent="0.25">
      <c r="A151">
        <v>150</v>
      </c>
      <c r="B151"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I151" s="62" t="str">
        <f>VLOOKUP(IFERROR(VLOOKUP(B151, Weiss!A$1:L$399,12,FALSE),"NR"), RatingsLU!A$5:B$30, 2, FALSE)</f>
        <v>C</v>
      </c>
      <c r="J151" s="62">
        <f>VLOOKUP(I151,RatingsLU!B$5:C$30,2,)</f>
        <v>8</v>
      </c>
      <c r="K151" s="62" t="str">
        <f>VLOOKUP(IFERROR(VLOOKUP(B151, Demotech!A$3:F$400, 6,FALSE), "NR"), RatingsLU!K$5:M$30, 2, FALSE)</f>
        <v>NR</v>
      </c>
      <c r="L151" s="62">
        <f>VLOOKUP(K151,RatingsLU!L$5:M$30,2,)</f>
        <v>7</v>
      </c>
      <c r="M151" s="62" t="str">
        <f>VLOOKUP(IFERROR(VLOOKUP(B151, AMBest!A$1:L$399,3,FALSE),"NR"), RatingsLU!F$5:G$100, 2, FALSE)</f>
        <v>NR</v>
      </c>
      <c r="N151" s="62">
        <f>VLOOKUP(M151, RatingsLU!G$5:H$100, 2, FALSE)</f>
        <v>33</v>
      </c>
      <c r="O151" s="62">
        <f>IFERROR(VLOOKUP(B151, '2015q3'!A$1:C$400,3,),0)</f>
        <v>4</v>
      </c>
      <c r="P151" t="str">
        <f t="shared" si="19"/>
        <v>4</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t="str">
        <f t="shared" si="15"/>
        <v>0</v>
      </c>
      <c r="Y151">
        <f>IFERROR(VLOOKUP(B151, 'c2013q4'!A$1:E$399,4,),0) + IFERROR(VLOOKUP(B151, 'c2014q1'!A$1:E$399,4,),0) + IFERROR(VLOOKUP(B151, 'c2014q2'!A$1:E$399,4,),0) + IFERROR(VLOOKUP(B151, 'c2014q3'!A$1:E$399,4,),0) + IFERROR(VLOOKUP(B151, 'c2014q4'!A$1:E$399,4,),0)</f>
        <v>0</v>
      </c>
      <c r="Z151">
        <f>IFERROR(VLOOKUP(B151, 'c2013q4'!A$1:E$399,4,),0)</f>
        <v>0</v>
      </c>
      <c r="AA151">
        <f>IFERROR(VLOOKUP(B151, 'c2014q1'!A$1:E$399,4,),0) + IFERROR(VLOOKUP(B151, 'c2014q2'!A$1:E$399,4,),0) + IFERROR(VLOOKUP(B151, 'c2014q3'!A$1:E$399,4,),0) + IFERROR(VLOOKUP(B151, 'c2014q4'!A$1:E$399,4,),0)</f>
        <v>0</v>
      </c>
      <c r="AB151" t="str">
        <f t="shared" si="16"/>
        <v>-</v>
      </c>
      <c r="AC151" t="str">
        <f t="shared" si="14"/>
        <v/>
      </c>
      <c r="AD151" s="62">
        <f t="shared" si="17"/>
        <v>0</v>
      </c>
      <c r="AE151" t="str">
        <f t="shared" si="18"/>
        <v>f</v>
      </c>
    </row>
    <row r="152" spans="1:31" x14ac:dyDescent="0.25">
      <c r="A152">
        <v>151</v>
      </c>
      <c r="B152" t="s">
        <v>348</v>
      </c>
      <c r="C152" t="str">
        <f>IFERROR(VLOOKUP(B152,addresses!A$2:I$1997, 3, FALSE), "")</f>
        <v>200 Hopmeadow Street</v>
      </c>
      <c r="D152" t="str">
        <f>IFERROR(VLOOKUP(B152,addresses!A$2:I$1997, 5, FALSE), "")</f>
        <v>Simsbury</v>
      </c>
      <c r="E152" t="str">
        <f>IFERROR(VLOOKUP(B152,addresses!A$2:I$1997, 7, FALSE),"")</f>
        <v>CT</v>
      </c>
      <c r="F152" t="str">
        <f>IFERROR(VLOOKUP(B152,addresses!A$2:I$1997, 8, FALSE),"")</f>
        <v>06089-9793</v>
      </c>
      <c r="G152" t="str">
        <f>IFERROR(VLOOKUP(B152,addresses!A$2:I$1997, 9, FALSE),"")</f>
        <v>800-451-6944</v>
      </c>
      <c r="I152" s="62" t="str">
        <f>VLOOKUP(IFERROR(VLOOKUP(B152, Weiss!A$1:L$399,12,FALSE),"NR"), RatingsLU!A$5:B$30, 2, FALSE)</f>
        <v>B</v>
      </c>
      <c r="J152" s="62">
        <f>VLOOKUP(I152,RatingsLU!B$5:C$30,2,)</f>
        <v>5</v>
      </c>
      <c r="K152" s="62" t="str">
        <f>VLOOKUP(IFERROR(VLOOKUP(B152, Demotech!A$3:F$400, 6,FALSE), "NR"), RatingsLU!K$5:M$30, 2, FALSE)</f>
        <v>NR</v>
      </c>
      <c r="L152" s="62">
        <f>VLOOKUP(K152,RatingsLU!L$5:M$30,2,)</f>
        <v>7</v>
      </c>
      <c r="M152" s="62" t="str">
        <f>VLOOKUP(IFERROR(VLOOKUP(B152, AMBest!A$1:L$399,3,FALSE),"NR"), RatingsLU!F$5:G$100, 2, FALSE)</f>
        <v>A+</v>
      </c>
      <c r="N152" s="62">
        <f>VLOOKUP(M152, RatingsLU!G$5:H$100, 2, FALSE)</f>
        <v>3</v>
      </c>
      <c r="O152" s="62">
        <f>IFERROR(VLOOKUP(B152, '2015q3'!A$1:C$400,3,),0)</f>
        <v>4</v>
      </c>
      <c r="P152" t="str">
        <f t="shared" si="19"/>
        <v>4</v>
      </c>
      <c r="Q152">
        <f>IFERROR(VLOOKUP(B152, '2013q4'!A$1:C$399,3,),0)</f>
        <v>4</v>
      </c>
      <c r="R152">
        <f>IFERROR(VLOOKUP(B152, '2014q1'!A$1:C$399,3,),0)</f>
        <v>4</v>
      </c>
      <c r="S152">
        <f>IFERROR(VLOOKUP(B152, '2014q2'!A$1:C$399,3,),0)</f>
        <v>4</v>
      </c>
      <c r="T152">
        <f>IFERROR(VLOOKUP(B152, '2014q3'!A$1:C$399,3,),0)</f>
        <v>4</v>
      </c>
      <c r="U152">
        <f>IFERROR(VLOOKUP(B152, '2014q1'!A$1:C$399,3,),0)</f>
        <v>4</v>
      </c>
      <c r="V152">
        <f>IFERROR(VLOOKUP(B152, '2014q2'!A$1:C$399,3,),0)</f>
        <v>4</v>
      </c>
      <c r="W152">
        <f>IFERROR(VLOOKUP(B152, '2015q2'!A$1:C$399,3,),0)</f>
        <v>4</v>
      </c>
      <c r="X152" t="str">
        <f t="shared" si="15"/>
        <v>0</v>
      </c>
      <c r="Y152">
        <f>IFERROR(VLOOKUP(B152, 'c2013q4'!A$1:E$399,4,),0) + IFERROR(VLOOKUP(B152, 'c2014q1'!A$1:E$399,4,),0) + IFERROR(VLOOKUP(B152, 'c2014q2'!A$1:E$399,4,),0) + IFERROR(VLOOKUP(B152, 'c2014q3'!A$1:E$399,4,),0) + IFERROR(VLOOKUP(B152, 'c2014q4'!A$1:E$399,4,),0)</f>
        <v>0</v>
      </c>
      <c r="Z152">
        <f>IFERROR(VLOOKUP(B152, 'c2013q4'!A$1:E$399,4,),0)</f>
        <v>0</v>
      </c>
      <c r="AA152">
        <f>IFERROR(VLOOKUP(B152, 'c2014q1'!A$1:E$399,4,),0) + IFERROR(VLOOKUP(B152, 'c2014q2'!A$1:E$399,4,),0) + IFERROR(VLOOKUP(B152, 'c2014q3'!A$1:E$399,4,),0) + IFERROR(VLOOKUP(B152, 'c2014q4'!A$1:E$399,4,),0)</f>
        <v>0</v>
      </c>
      <c r="AB152" t="str">
        <f t="shared" si="16"/>
        <v>-</v>
      </c>
      <c r="AC152" t="str">
        <f t="shared" si="14"/>
        <v/>
      </c>
      <c r="AD152" s="62">
        <f t="shared" si="17"/>
        <v>0</v>
      </c>
      <c r="AE152" t="str">
        <f t="shared" si="18"/>
        <v>f</v>
      </c>
    </row>
    <row r="153" spans="1:31" x14ac:dyDescent="0.25">
      <c r="A153">
        <v>152</v>
      </c>
      <c r="B153" t="s">
        <v>344</v>
      </c>
      <c r="C153" t="str">
        <f>IFERROR(VLOOKUP(B153,addresses!A$2:I$1997, 3, FALSE), "")</f>
        <v>Judith M. Calihan, 436 Walnut Street,</v>
      </c>
      <c r="D153" t="str">
        <f>IFERROR(VLOOKUP(B153,addresses!A$2:I$1997, 5, FALSE), "")</f>
        <v>Philadelphia</v>
      </c>
      <c r="E153" t="str">
        <f>IFERROR(VLOOKUP(B153,addresses!A$2:I$1997, 7, FALSE),"")</f>
        <v>PA</v>
      </c>
      <c r="F153">
        <f>IFERROR(VLOOKUP(B153,addresses!A$2:I$1997, 8, FALSE),"")</f>
        <v>19106</v>
      </c>
      <c r="G153" t="str">
        <f>IFERROR(VLOOKUP(B153,addresses!A$2:I$1997, 9, FALSE),"")</f>
        <v>215-640-4555</v>
      </c>
      <c r="I153" s="62" t="str">
        <f>VLOOKUP(IFERROR(VLOOKUP(B153, Weiss!A$1:L$399,12,FALSE),"NR"), RatingsLU!A$5:B$30, 2, FALSE)</f>
        <v>B-</v>
      </c>
      <c r="J153" s="62">
        <f>VLOOKUP(I153,RatingsLU!B$5:C$30,2,)</f>
        <v>6</v>
      </c>
      <c r="K153" s="62" t="str">
        <f>VLOOKUP(IFERROR(VLOOKUP(B153, Demotech!A$3:F$400, 6,FALSE), "NR"), RatingsLU!K$5:M$30, 2, FALSE)</f>
        <v>NR</v>
      </c>
      <c r="L153" s="62">
        <f>VLOOKUP(K153,RatingsLU!L$5:M$30,2,)</f>
        <v>7</v>
      </c>
      <c r="M153" s="62" t="str">
        <f>VLOOKUP(IFERROR(VLOOKUP(B153, AMBest!A$1:L$399,3,FALSE),"NR"), RatingsLU!F$5:G$100, 2, FALSE)</f>
        <v>NR</v>
      </c>
      <c r="N153" s="62">
        <f>VLOOKUP(M153, RatingsLU!G$5:H$100, 2, FALSE)</f>
        <v>33</v>
      </c>
      <c r="O153" s="62">
        <f>IFERROR(VLOOKUP(B153, '2015q3'!A$1:C$400,3,),0)</f>
        <v>3</v>
      </c>
      <c r="P153" t="str">
        <f t="shared" si="19"/>
        <v>3</v>
      </c>
      <c r="Q153">
        <f>IFERROR(VLOOKUP(B153, '2013q4'!A$1:C$399,3,),0)</f>
        <v>8</v>
      </c>
      <c r="R153">
        <f>IFERROR(VLOOKUP(B153, '2014q1'!A$1:C$399,3,),0)</f>
        <v>8</v>
      </c>
      <c r="S153">
        <f>IFERROR(VLOOKUP(B153, '2014q2'!A$1:C$399,3,),0)</f>
        <v>6</v>
      </c>
      <c r="T153">
        <f>IFERROR(VLOOKUP(B153, '2014q3'!A$1:C$399,3,),0)</f>
        <v>6</v>
      </c>
      <c r="U153">
        <f>IFERROR(VLOOKUP(B153, '2014q1'!A$1:C$399,3,),0)</f>
        <v>8</v>
      </c>
      <c r="V153">
        <f>IFERROR(VLOOKUP(B153, '2014q2'!A$1:C$399,3,),0)</f>
        <v>6</v>
      </c>
      <c r="W153">
        <f>IFERROR(VLOOKUP(B153, '2015q2'!A$1:C$399,3,),0)</f>
        <v>4</v>
      </c>
      <c r="X153" t="str">
        <f t="shared" si="15"/>
        <v>0</v>
      </c>
      <c r="Y153">
        <f>IFERROR(VLOOKUP(B153, 'c2013q4'!A$1:E$399,4,),0) + IFERROR(VLOOKUP(B153, 'c2014q1'!A$1:E$399,4,),0) + IFERROR(VLOOKUP(B153, 'c2014q2'!A$1:E$399,4,),0) + IFERROR(VLOOKUP(B153, 'c2014q3'!A$1:E$399,4,),0) + IFERROR(VLOOKUP(B153, 'c2014q4'!A$1:E$399,4,),0)</f>
        <v>0</v>
      </c>
      <c r="Z153">
        <f>IFERROR(VLOOKUP(B153, 'c2013q4'!A$1:E$399,4,),0)</f>
        <v>0</v>
      </c>
      <c r="AA153">
        <f>IFERROR(VLOOKUP(B153, 'c2014q1'!A$1:E$399,4,),0) + IFERROR(VLOOKUP(B153, 'c2014q2'!A$1:E$399,4,),0) + IFERROR(VLOOKUP(B153, 'c2014q3'!A$1:E$399,4,),0) + IFERROR(VLOOKUP(B153, 'c2014q4'!A$1:E$399,4,),0)</f>
        <v>0</v>
      </c>
      <c r="AB153" t="str">
        <f t="shared" si="16"/>
        <v>-</v>
      </c>
      <c r="AC153" t="str">
        <f t="shared" si="14"/>
        <v/>
      </c>
      <c r="AD153" s="62">
        <f t="shared" si="17"/>
        <v>0</v>
      </c>
      <c r="AE153" t="str">
        <f t="shared" si="18"/>
        <v>f</v>
      </c>
    </row>
    <row r="154" spans="1:31" x14ac:dyDescent="0.25">
      <c r="A154">
        <v>153</v>
      </c>
      <c r="B154" t="s">
        <v>341</v>
      </c>
      <c r="C154" t="str">
        <f>IFERROR(VLOOKUP(B154,addresses!A$2:I$1997, 3, FALSE), "")</f>
        <v>555 College Road East - P.O. Box 5241</v>
      </c>
      <c r="D154" t="str">
        <f>IFERROR(VLOOKUP(B154,addresses!A$2:I$1997, 5, FALSE), "")</f>
        <v>Princeton</v>
      </c>
      <c r="E154" t="str">
        <f>IFERROR(VLOOKUP(B154,addresses!A$2:I$1997, 7, FALSE),"")</f>
        <v>NJ</v>
      </c>
      <c r="F154">
        <f>IFERROR(VLOOKUP(B154,addresses!A$2:I$1997, 8, FALSE),"")</f>
        <v>8543</v>
      </c>
      <c r="G154" t="str">
        <f>IFERROR(VLOOKUP(B154,addresses!A$2:I$1997, 9, FALSE),"")</f>
        <v>609-243-4757</v>
      </c>
      <c r="I154" s="62" t="str">
        <f>VLOOKUP(IFERROR(VLOOKUP(B154, Weiss!A$1:L$399,12,FALSE),"NR"), RatingsLU!A$5:B$30, 2, FALSE)</f>
        <v>C</v>
      </c>
      <c r="J154" s="62">
        <f>VLOOKUP(I154,RatingsLU!B$5:C$30,2,)</f>
        <v>8</v>
      </c>
      <c r="K154" s="62" t="str">
        <f>VLOOKUP(IFERROR(VLOOKUP(B154, Demotech!A$3:F$400, 6,FALSE), "NR"), RatingsLU!K$5:M$30, 2, FALSE)</f>
        <v>NR</v>
      </c>
      <c r="L154" s="62">
        <f>VLOOKUP(K154,RatingsLU!L$5:M$30,2,)</f>
        <v>7</v>
      </c>
      <c r="M154" s="62" t="str">
        <f>VLOOKUP(IFERROR(VLOOKUP(B154, AMBest!A$1:L$399,3,FALSE),"NR"), RatingsLU!F$5:G$100, 2, FALSE)</f>
        <v>NR</v>
      </c>
      <c r="N154" s="62">
        <f>VLOOKUP(M154, RatingsLU!G$5:H$100, 2, FALSE)</f>
        <v>33</v>
      </c>
      <c r="O154" s="62">
        <f>IFERROR(VLOOKUP(B154, '2015q3'!A$1:C$400,3,),0)</f>
        <v>3</v>
      </c>
      <c r="P154" t="str">
        <f t="shared" si="19"/>
        <v>3</v>
      </c>
      <c r="Q154">
        <f>IFERROR(VLOOKUP(B154, '2013q4'!A$1:C$399,3,),0)</f>
        <v>8</v>
      </c>
      <c r="R154">
        <f>IFERROR(VLOOKUP(B154, '2014q1'!A$1:C$399,3,),0)</f>
        <v>8</v>
      </c>
      <c r="S154">
        <f>IFERROR(VLOOKUP(B154, '2014q2'!A$1:C$399,3,),0)</f>
        <v>6</v>
      </c>
      <c r="T154">
        <f>IFERROR(VLOOKUP(B154, '2014q3'!A$1:C$399,3,),0)</f>
        <v>7</v>
      </c>
      <c r="U154">
        <f>IFERROR(VLOOKUP(B154, '2014q1'!A$1:C$399,3,),0)</f>
        <v>8</v>
      </c>
      <c r="V154">
        <f>IFERROR(VLOOKUP(B154, '2014q2'!A$1:C$399,3,),0)</f>
        <v>6</v>
      </c>
      <c r="W154">
        <f>IFERROR(VLOOKUP(B154, '2015q2'!A$1:C$399,3,),0)</f>
        <v>7</v>
      </c>
      <c r="X154" t="str">
        <f t="shared" si="15"/>
        <v>0</v>
      </c>
      <c r="Y154">
        <f>IFERROR(VLOOKUP(B154, 'c2013q4'!A$1:E$399,4,),0) + IFERROR(VLOOKUP(B154, 'c2014q1'!A$1:E$399,4,),0) + IFERROR(VLOOKUP(B154, 'c2014q2'!A$1:E$399,4,),0) + IFERROR(VLOOKUP(B154, 'c2014q3'!A$1:E$399,4,),0) + IFERROR(VLOOKUP(B154, 'c2014q4'!A$1:E$399,4,),0)</f>
        <v>0</v>
      </c>
      <c r="Z154">
        <f>IFERROR(VLOOKUP(B154, 'c2013q4'!A$1:E$399,4,),0)</f>
        <v>0</v>
      </c>
      <c r="AA154">
        <f>IFERROR(VLOOKUP(B154, 'c2014q1'!A$1:E$399,4,),0) + IFERROR(VLOOKUP(B154, 'c2014q2'!A$1:E$399,4,),0) + IFERROR(VLOOKUP(B154, 'c2014q3'!A$1:E$399,4,),0) + IFERROR(VLOOKUP(B154, 'c2014q4'!A$1:E$399,4,),0)</f>
        <v>0</v>
      </c>
      <c r="AB154" t="str">
        <f t="shared" si="16"/>
        <v>-</v>
      </c>
      <c r="AC154" t="str">
        <f t="shared" si="14"/>
        <v/>
      </c>
      <c r="AD154" s="62">
        <f t="shared" si="17"/>
        <v>0</v>
      </c>
      <c r="AE154" t="str">
        <f t="shared" si="18"/>
        <v>f</v>
      </c>
    </row>
    <row r="155" spans="1:31" x14ac:dyDescent="0.25">
      <c r="A155">
        <v>154</v>
      </c>
      <c r="B155" t="s">
        <v>354</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I155" s="62" t="str">
        <f>VLOOKUP(IFERROR(VLOOKUP(B155, Weiss!A$1:L$399,12,FALSE),"NR"), RatingsLU!A$5:B$30, 2, FALSE)</f>
        <v>C</v>
      </c>
      <c r="J155" s="62">
        <f>VLOOKUP(I155,RatingsLU!B$5:C$30,2,)</f>
        <v>8</v>
      </c>
      <c r="K155" s="62" t="str">
        <f>VLOOKUP(IFERROR(VLOOKUP(B155, Demotech!A$3:F$400, 6,FALSE), "NR"), RatingsLU!K$5:M$30, 2, FALSE)</f>
        <v>NR</v>
      </c>
      <c r="L155" s="62">
        <f>VLOOKUP(K155,RatingsLU!L$5:M$30,2,)</f>
        <v>7</v>
      </c>
      <c r="M155" s="62" t="str">
        <f>VLOOKUP(IFERROR(VLOOKUP(B155, AMBest!A$1:L$399,3,FALSE),"NR"), RatingsLU!F$5:G$100, 2, FALSE)</f>
        <v>NR</v>
      </c>
      <c r="N155" s="62">
        <f>VLOOKUP(M155, RatingsLU!G$5:H$100, 2, FALSE)</f>
        <v>33</v>
      </c>
      <c r="O155" s="62">
        <f>IFERROR(VLOOKUP(B155, '2015q3'!A$1:C$400,3,),0)</f>
        <v>3</v>
      </c>
      <c r="P155" t="str">
        <f t="shared" si="19"/>
        <v>3</v>
      </c>
      <c r="Q155">
        <f>IFERROR(VLOOKUP(B155, '2013q4'!A$1:C$399,3,),0)</f>
        <v>3</v>
      </c>
      <c r="R155">
        <f>IFERROR(VLOOKUP(B155, '2014q1'!A$1:C$399,3,),0)</f>
        <v>2</v>
      </c>
      <c r="S155">
        <f>IFERROR(VLOOKUP(B155, '2014q2'!A$1:C$399,3,),0)</f>
        <v>2</v>
      </c>
      <c r="T155">
        <f>IFERROR(VLOOKUP(B155, '2014q3'!A$1:C$399,3,),0)</f>
        <v>3</v>
      </c>
      <c r="U155">
        <f>IFERROR(VLOOKUP(B155, '2014q1'!A$1:C$399,3,),0)</f>
        <v>2</v>
      </c>
      <c r="V155">
        <f>IFERROR(VLOOKUP(B155, '2014q2'!A$1:C$399,3,),0)</f>
        <v>2</v>
      </c>
      <c r="W155">
        <f>IFERROR(VLOOKUP(B155, '2015q2'!A$1:C$399,3,),0)</f>
        <v>2</v>
      </c>
      <c r="X155" t="str">
        <f t="shared" si="15"/>
        <v>0</v>
      </c>
      <c r="Y155">
        <f>IFERROR(VLOOKUP(B155, 'c2013q4'!A$1:E$399,4,),0) + IFERROR(VLOOKUP(B155, 'c2014q1'!A$1:E$399,4,),0) + IFERROR(VLOOKUP(B155, 'c2014q2'!A$1:E$399,4,),0) + IFERROR(VLOOKUP(B155, 'c2014q3'!A$1:E$399,4,),0) + IFERROR(VLOOKUP(B155, 'c2014q4'!A$1:E$399,4,),0)</f>
        <v>0</v>
      </c>
      <c r="Z155">
        <f>IFERROR(VLOOKUP(B155, 'c2013q4'!A$1:E$399,4,),0)</f>
        <v>0</v>
      </c>
      <c r="AA155">
        <f>IFERROR(VLOOKUP(B155, 'c2014q1'!A$1:E$399,4,),0) + IFERROR(VLOOKUP(B155, 'c2014q2'!A$1:E$399,4,),0) + IFERROR(VLOOKUP(B155, 'c2014q3'!A$1:E$399,4,),0) + IFERROR(VLOOKUP(B155, 'c2014q4'!A$1:E$399,4,),0)</f>
        <v>0</v>
      </c>
      <c r="AB155" t="str">
        <f t="shared" si="16"/>
        <v>-</v>
      </c>
      <c r="AC155" t="str">
        <f t="shared" si="14"/>
        <v/>
      </c>
      <c r="AD155" s="62">
        <f t="shared" si="17"/>
        <v>0</v>
      </c>
      <c r="AE155" t="str">
        <f t="shared" si="18"/>
        <v>f</v>
      </c>
    </row>
    <row r="156" spans="1:31" x14ac:dyDescent="0.25">
      <c r="A156">
        <v>155</v>
      </c>
      <c r="B156" t="s">
        <v>349</v>
      </c>
      <c r="C156" t="str">
        <f>IFERROR(VLOOKUP(B156,addresses!A$2:I$1997, 3, FALSE), "")</f>
        <v>15 Independence Blvd</v>
      </c>
      <c r="D156" t="str">
        <f>IFERROR(VLOOKUP(B156,addresses!A$2:I$1997, 5, FALSE), "")</f>
        <v>Warren</v>
      </c>
      <c r="E156" t="str">
        <f>IFERROR(VLOOKUP(B156,addresses!A$2:I$1997, 7, FALSE),"")</f>
        <v>NJ</v>
      </c>
      <c r="F156" t="str">
        <f>IFERROR(VLOOKUP(B156,addresses!A$2:I$1997, 8, FALSE),"")</f>
        <v>07059-0602</v>
      </c>
      <c r="G156" t="str">
        <f>IFERROR(VLOOKUP(B156,addresses!A$2:I$1997, 9, FALSE),"")</f>
        <v>908-604-2900</v>
      </c>
      <c r="I156" s="62" t="str">
        <f>VLOOKUP(IFERROR(VLOOKUP(B156, Weiss!A$1:L$399,12,FALSE),"NR"), RatingsLU!A$5:B$30, 2, FALSE)</f>
        <v>B+</v>
      </c>
      <c r="J156" s="62">
        <f>VLOOKUP(I156,RatingsLU!B$5:C$30,2,)</f>
        <v>4</v>
      </c>
      <c r="K156" s="62" t="str">
        <f>VLOOKUP(IFERROR(VLOOKUP(B156, Demotech!A$3:F$400, 6,FALSE), "NR"), RatingsLU!K$5:M$30, 2, FALSE)</f>
        <v>NR</v>
      </c>
      <c r="L156" s="62">
        <f>VLOOKUP(K156,RatingsLU!L$5:M$30,2,)</f>
        <v>7</v>
      </c>
      <c r="M156" s="62" t="str">
        <f>VLOOKUP(IFERROR(VLOOKUP(B156, AMBest!A$1:L$399,3,FALSE),"NR"), RatingsLU!F$5:G$100, 2, FALSE)</f>
        <v>NR</v>
      </c>
      <c r="N156" s="62">
        <f>VLOOKUP(M156, RatingsLU!G$5:H$100, 2, FALSE)</f>
        <v>33</v>
      </c>
      <c r="O156" s="62">
        <f>IFERROR(VLOOKUP(B156, '2015q3'!A$1:C$400,3,),0)</f>
        <v>3</v>
      </c>
      <c r="P156" t="str">
        <f t="shared" si="19"/>
        <v>3</v>
      </c>
      <c r="Q156">
        <f>IFERROR(VLOOKUP(B156, '2013q4'!A$1:C$399,3,),0)</f>
        <v>2</v>
      </c>
      <c r="R156">
        <f>IFERROR(VLOOKUP(B156, '2014q1'!A$1:C$399,3,),0)</f>
        <v>2</v>
      </c>
      <c r="S156">
        <f>IFERROR(VLOOKUP(B156, '2014q2'!A$1:C$399,3,),0)</f>
        <v>2</v>
      </c>
      <c r="T156">
        <f>IFERROR(VLOOKUP(B156, '2014q3'!A$1:C$399,3,),0)</f>
        <v>2</v>
      </c>
      <c r="U156">
        <f>IFERROR(VLOOKUP(B156, '2014q1'!A$1:C$399,3,),0)</f>
        <v>2</v>
      </c>
      <c r="V156">
        <f>IFERROR(VLOOKUP(B156, '2014q2'!A$1:C$399,3,),0)</f>
        <v>2</v>
      </c>
      <c r="W156">
        <f>IFERROR(VLOOKUP(B156, '2015q2'!A$1:C$399,3,),0)</f>
        <v>3</v>
      </c>
      <c r="X156" t="str">
        <f t="shared" si="15"/>
        <v>0</v>
      </c>
      <c r="Y156">
        <f>IFERROR(VLOOKUP(B156, 'c2013q4'!A$1:E$399,4,),0) + IFERROR(VLOOKUP(B156, 'c2014q1'!A$1:E$399,4,),0) + IFERROR(VLOOKUP(B156, 'c2014q2'!A$1:E$399,4,),0) + IFERROR(VLOOKUP(B156, 'c2014q3'!A$1:E$399,4,),0) + IFERROR(VLOOKUP(B156, 'c2014q4'!A$1:E$399,4,),0)</f>
        <v>0</v>
      </c>
      <c r="Z156">
        <f>IFERROR(VLOOKUP(B156, 'c2013q4'!A$1:E$399,4,),0)</f>
        <v>0</v>
      </c>
      <c r="AA156">
        <f>IFERROR(VLOOKUP(B156, 'c2014q1'!A$1:E$399,4,),0) + IFERROR(VLOOKUP(B156, 'c2014q2'!A$1:E$399,4,),0) + IFERROR(VLOOKUP(B156, 'c2014q3'!A$1:E$399,4,),0) + IFERROR(VLOOKUP(B156, 'c2014q4'!A$1:E$399,4,),0)</f>
        <v>0</v>
      </c>
      <c r="AB156" t="str">
        <f t="shared" si="16"/>
        <v>-</v>
      </c>
      <c r="AC156" t="str">
        <f t="shared" si="14"/>
        <v/>
      </c>
      <c r="AD156" s="62">
        <f t="shared" si="17"/>
        <v>0</v>
      </c>
      <c r="AE156" t="str">
        <f t="shared" si="18"/>
        <v>f</v>
      </c>
    </row>
    <row r="157" spans="1:31" x14ac:dyDescent="0.25">
      <c r="A157">
        <v>156</v>
      </c>
      <c r="B157" t="s">
        <v>350</v>
      </c>
      <c r="C157" t="str">
        <f>IFERROR(VLOOKUP(B157,addresses!A$2:I$1997, 3, FALSE), "")</f>
        <v>175 Berkeley Street</v>
      </c>
      <c r="D157" t="str">
        <f>IFERROR(VLOOKUP(B157,addresses!A$2:I$1997, 5, FALSE), "")</f>
        <v>Boston</v>
      </c>
      <c r="E157" t="str">
        <f>IFERROR(VLOOKUP(B157,addresses!A$2:I$1997, 7, FALSE),"")</f>
        <v>MA</v>
      </c>
      <c r="F157">
        <f>IFERROR(VLOOKUP(B157,addresses!A$2:I$1997, 8, FALSE),"")</f>
        <v>2116</v>
      </c>
      <c r="G157" t="str">
        <f>IFERROR(VLOOKUP(B157,addresses!A$2:I$1997, 9, FALSE),"")</f>
        <v>617-357-9500</v>
      </c>
      <c r="I157" s="62" t="str">
        <f>VLOOKUP(IFERROR(VLOOKUP(B157, Weiss!A$1:L$399,12,FALSE),"NR"), RatingsLU!A$5:B$30, 2, FALSE)</f>
        <v>C-</v>
      </c>
      <c r="J157" s="62">
        <f>VLOOKUP(I157,RatingsLU!B$5:C$30,2,)</f>
        <v>9</v>
      </c>
      <c r="K157" s="62" t="str">
        <f>VLOOKUP(IFERROR(VLOOKUP(B157, Demotech!A$3:F$400, 6,FALSE), "NR"), RatingsLU!K$5:M$30, 2, FALSE)</f>
        <v>NR</v>
      </c>
      <c r="L157" s="62">
        <f>VLOOKUP(K157,RatingsLU!L$5:M$30,2,)</f>
        <v>7</v>
      </c>
      <c r="M157" s="62" t="str">
        <f>VLOOKUP(IFERROR(VLOOKUP(B157, AMBest!A$1:L$399,3,FALSE),"NR"), RatingsLU!F$5:G$100, 2, FALSE)</f>
        <v>NR</v>
      </c>
      <c r="N157" s="62">
        <f>VLOOKUP(M157, RatingsLU!G$5:H$100, 2, FALSE)</f>
        <v>33</v>
      </c>
      <c r="O157" s="62">
        <f>IFERROR(VLOOKUP(B157, '2015q3'!A$1:C$400,3,),0)</f>
        <v>3</v>
      </c>
      <c r="P157" t="str">
        <f t="shared" si="19"/>
        <v>3</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t="str">
        <f t="shared" si="15"/>
        <v>0</v>
      </c>
      <c r="Y157">
        <f>IFERROR(VLOOKUP(B157, 'c2013q4'!A$1:E$399,4,),0) + IFERROR(VLOOKUP(B157, 'c2014q1'!A$1:E$399,4,),0) + IFERROR(VLOOKUP(B157, 'c2014q2'!A$1:E$399,4,),0) + IFERROR(VLOOKUP(B157, 'c2014q3'!A$1:E$399,4,),0) + IFERROR(VLOOKUP(B157, 'c2014q4'!A$1:E$399,4,),0)</f>
        <v>0</v>
      </c>
      <c r="Z157">
        <f>IFERROR(VLOOKUP(B157, 'c2013q4'!A$1:E$399,4,),0)</f>
        <v>0</v>
      </c>
      <c r="AA157">
        <f>IFERROR(VLOOKUP(B157, 'c2014q1'!A$1:E$399,4,),0) + IFERROR(VLOOKUP(B157, 'c2014q2'!A$1:E$399,4,),0) + IFERROR(VLOOKUP(B157, 'c2014q3'!A$1:E$399,4,),0) + IFERROR(VLOOKUP(B157, 'c2014q4'!A$1:E$399,4,),0)</f>
        <v>0</v>
      </c>
      <c r="AB157" t="str">
        <f t="shared" si="16"/>
        <v>-</v>
      </c>
      <c r="AC157" t="str">
        <f t="shared" si="14"/>
        <v/>
      </c>
      <c r="AD157" s="62">
        <f t="shared" si="17"/>
        <v>0</v>
      </c>
      <c r="AE157" t="str">
        <f t="shared" si="18"/>
        <v>f</v>
      </c>
    </row>
    <row r="158" spans="1:31" x14ac:dyDescent="0.25">
      <c r="A158">
        <v>157</v>
      </c>
      <c r="B158" t="s">
        <v>3696</v>
      </c>
      <c r="C158" t="str">
        <f>IFERROR(VLOOKUP(B158,addresses!A$2:I$1997, 3, FALSE), "")</f>
        <v>P. O. Box 45126</v>
      </c>
      <c r="D158" t="str">
        <f>IFERROR(VLOOKUP(B158,addresses!A$2:I$1997, 5, FALSE), "")</f>
        <v>Jacksonville</v>
      </c>
      <c r="E158" t="str">
        <f>IFERROR(VLOOKUP(B158,addresses!A$2:I$1997, 7, FALSE),"")</f>
        <v>FL</v>
      </c>
      <c r="F158" t="str">
        <f>IFERROR(VLOOKUP(B158,addresses!A$2:I$1997, 8, FALSE),"")</f>
        <v>32232-5126</v>
      </c>
      <c r="G158" t="str">
        <f>IFERROR(VLOOKUP(B158,addresses!A$2:I$1997, 9, FALSE),"")</f>
        <v>904-997-7310-</v>
      </c>
      <c r="I158" s="62" t="str">
        <f>VLOOKUP(IFERROR(VLOOKUP(B158, Weiss!A$1:L$399,12,FALSE),"NR"), RatingsLU!A$5:B$30, 2, FALSE)</f>
        <v>NR</v>
      </c>
      <c r="J158" s="62">
        <f>VLOOKUP(I158,RatingsLU!B$5:C$30,2,)</f>
        <v>16</v>
      </c>
      <c r="K158" s="62" t="str">
        <f>VLOOKUP(IFERROR(VLOOKUP(B158, Demotech!A$3:F$400, 6,FALSE), "NR"), RatingsLU!K$5:M$30, 2, FALSE)</f>
        <v>NR</v>
      </c>
      <c r="L158" s="62">
        <f>VLOOKUP(K158,RatingsLU!L$5:M$30,2,)</f>
        <v>7</v>
      </c>
      <c r="M158" s="62" t="str">
        <f>VLOOKUP(IFERROR(VLOOKUP(B158, AMBest!A$1:L$399,3,FALSE),"NR"), RatingsLU!F$5:G$100, 2, FALSE)</f>
        <v>NR</v>
      </c>
      <c r="N158" s="62">
        <f>VLOOKUP(M158, RatingsLU!G$5:H$100, 2, FALSE)</f>
        <v>33</v>
      </c>
      <c r="O158" s="62">
        <f>IFERROR(VLOOKUP(B158, '2015q3'!A$1:C$400,3,),0)</f>
        <v>3</v>
      </c>
      <c r="P158" t="str">
        <f t="shared" si="19"/>
        <v>3</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t="str">
        <f t="shared" si="15"/>
        <v>0</v>
      </c>
      <c r="Y158">
        <f>IFERROR(VLOOKUP(B158, 'c2013q4'!A$1:E$399,4,),0) + IFERROR(VLOOKUP(B158, 'c2014q1'!A$1:E$399,4,),0) + IFERROR(VLOOKUP(B158, 'c2014q2'!A$1:E$399,4,),0) + IFERROR(VLOOKUP(B158, 'c2014q3'!A$1:E$399,4,),0) + IFERROR(VLOOKUP(B158, 'c2014q4'!A$1:E$399,4,),0)</f>
        <v>0</v>
      </c>
      <c r="Z158">
        <f>IFERROR(VLOOKUP(B158, 'c2013q4'!A$1:E$399,4,),0)</f>
        <v>0</v>
      </c>
      <c r="AA158">
        <f>IFERROR(VLOOKUP(B158, 'c2014q1'!A$1:E$399,4,),0) + IFERROR(VLOOKUP(B158, 'c2014q2'!A$1:E$399,4,),0) + IFERROR(VLOOKUP(B158, 'c2014q3'!A$1:E$399,4,),0) + IFERROR(VLOOKUP(B158, 'c2014q4'!A$1:E$399,4,),0)</f>
        <v>0</v>
      </c>
      <c r="AB158" t="str">
        <f t="shared" si="16"/>
        <v>-</v>
      </c>
      <c r="AC158" t="str">
        <f t="shared" si="14"/>
        <v/>
      </c>
      <c r="AD158" s="62">
        <f t="shared" si="17"/>
        <v>0</v>
      </c>
      <c r="AE158" t="str">
        <f t="shared" si="18"/>
        <v>f</v>
      </c>
    </row>
    <row r="159" spans="1:31" x14ac:dyDescent="0.25">
      <c r="A159">
        <v>158</v>
      </c>
      <c r="B159" t="s">
        <v>351</v>
      </c>
      <c r="C159" t="str">
        <f>IFERROR(VLOOKUP(B159,addresses!A$2:I$1997, 3, FALSE), "")</f>
        <v>7101 82Nd Street</v>
      </c>
      <c r="D159" t="str">
        <f>IFERROR(VLOOKUP(B159,addresses!A$2:I$1997, 5, FALSE), "")</f>
        <v>Lubbock</v>
      </c>
      <c r="E159" t="str">
        <f>IFERROR(VLOOKUP(B159,addresses!A$2:I$1997, 7, FALSE),"")</f>
        <v>TX</v>
      </c>
      <c r="F159">
        <f>IFERROR(VLOOKUP(B159,addresses!A$2:I$1997, 8, FALSE),"")</f>
        <v>79424</v>
      </c>
      <c r="G159" t="str">
        <f>IFERROR(VLOOKUP(B159,addresses!A$2:I$1997, 9, FALSE),"")</f>
        <v>806-473-0333</v>
      </c>
      <c r="I159" s="62" t="str">
        <f>VLOOKUP(IFERROR(VLOOKUP(B159, Weiss!A$1:L$399,12,FALSE),"NR"), RatingsLU!A$5:B$30, 2, FALSE)</f>
        <v>C+</v>
      </c>
      <c r="J159" s="62">
        <f>VLOOKUP(I159,RatingsLU!B$5:C$30,2,)</f>
        <v>7</v>
      </c>
      <c r="K159" s="62" t="str">
        <f>VLOOKUP(IFERROR(VLOOKUP(B159, Demotech!A$3:F$400, 6,FALSE), "NR"), RatingsLU!K$5:M$30, 2, FALSE)</f>
        <v>NR</v>
      </c>
      <c r="L159" s="62">
        <f>VLOOKUP(K159,RatingsLU!L$5:M$30,2,)</f>
        <v>7</v>
      </c>
      <c r="M159" s="62" t="str">
        <f>VLOOKUP(IFERROR(VLOOKUP(B159, AMBest!A$1:L$399,3,FALSE),"NR"), RatingsLU!F$5:G$100, 2, FALSE)</f>
        <v>NR</v>
      </c>
      <c r="N159" s="62">
        <f>VLOOKUP(M159, RatingsLU!G$5:H$100, 2, FALSE)</f>
        <v>33</v>
      </c>
      <c r="O159" s="62">
        <f>IFERROR(VLOOKUP(B159, '2015q3'!A$1:C$400,3,),0)</f>
        <v>2</v>
      </c>
      <c r="P159" t="str">
        <f t="shared" si="19"/>
        <v>2</v>
      </c>
      <c r="Q159">
        <f>IFERROR(VLOOKUP(B159, '2013q4'!A$1:C$399,3,),0)</f>
        <v>4</v>
      </c>
      <c r="R159">
        <f>IFERROR(VLOOKUP(B159, '2014q1'!A$1:C$399,3,),0)</f>
        <v>4</v>
      </c>
      <c r="S159">
        <f>IFERROR(VLOOKUP(B159, '2014q2'!A$1:C$399,3,),0)</f>
        <v>4</v>
      </c>
      <c r="T159">
        <f>IFERROR(VLOOKUP(B159, '2014q3'!A$1:C$399,3,),0)</f>
        <v>5</v>
      </c>
      <c r="U159">
        <f>IFERROR(VLOOKUP(B159, '2014q1'!A$1:C$399,3,),0)</f>
        <v>4</v>
      </c>
      <c r="V159">
        <f>IFERROR(VLOOKUP(B159, '2014q2'!A$1:C$399,3,),0)</f>
        <v>4</v>
      </c>
      <c r="W159">
        <f>IFERROR(VLOOKUP(B159, '2015q2'!A$1:C$399,3,),0)</f>
        <v>2</v>
      </c>
      <c r="X159" t="str">
        <f t="shared" si="15"/>
        <v>0</v>
      </c>
      <c r="Y159">
        <f>IFERROR(VLOOKUP(B159, 'c2013q4'!A$1:E$399,4,),0) + IFERROR(VLOOKUP(B159, 'c2014q1'!A$1:E$399,4,),0) + IFERROR(VLOOKUP(B159, 'c2014q2'!A$1:E$399,4,),0) + IFERROR(VLOOKUP(B159, 'c2014q3'!A$1:E$399,4,),0) + IFERROR(VLOOKUP(B159, 'c2014q4'!A$1:E$399,4,),0)</f>
        <v>0</v>
      </c>
      <c r="Z159">
        <f>IFERROR(VLOOKUP(B159, 'c2013q4'!A$1:E$399,4,),0)</f>
        <v>0</v>
      </c>
      <c r="AA159">
        <f>IFERROR(VLOOKUP(B159, 'c2014q1'!A$1:E$399,4,),0) + IFERROR(VLOOKUP(B159, 'c2014q2'!A$1:E$399,4,),0) + IFERROR(VLOOKUP(B159, 'c2014q3'!A$1:E$399,4,),0) + IFERROR(VLOOKUP(B159, 'c2014q4'!A$1:E$399,4,),0)</f>
        <v>0</v>
      </c>
      <c r="AB159" t="str">
        <f t="shared" si="16"/>
        <v>-</v>
      </c>
      <c r="AC159" t="str">
        <f t="shared" si="14"/>
        <v/>
      </c>
      <c r="AD159" s="62">
        <f t="shared" si="17"/>
        <v>0</v>
      </c>
      <c r="AE159" t="str">
        <f t="shared" si="18"/>
        <v>f</v>
      </c>
    </row>
    <row r="160" spans="1:31" x14ac:dyDescent="0.25">
      <c r="A160">
        <v>159</v>
      </c>
      <c r="B160" t="s">
        <v>352</v>
      </c>
      <c r="C160" t="str">
        <f>IFERROR(VLOOKUP(B160,addresses!A$2:I$1997, 3, FALSE), "")</f>
        <v>1001 Fourth Avenue, Safeco Plaza</v>
      </c>
      <c r="D160" t="str">
        <f>IFERROR(VLOOKUP(B160,addresses!A$2:I$1997, 5, FALSE), "")</f>
        <v>Seattle</v>
      </c>
      <c r="E160" t="str">
        <f>IFERROR(VLOOKUP(B160,addresses!A$2:I$1997, 7, FALSE),"")</f>
        <v>WA</v>
      </c>
      <c r="F160">
        <f>IFERROR(VLOOKUP(B160,addresses!A$2:I$1997, 8, FALSE),"")</f>
        <v>98154</v>
      </c>
      <c r="G160" t="str">
        <f>IFERROR(VLOOKUP(B160,addresses!A$2:I$1997, 9, FALSE),"")</f>
        <v>617-357-9500</v>
      </c>
      <c r="I160" s="62" t="str">
        <f>VLOOKUP(IFERROR(VLOOKUP(B160, Weiss!A$1:L$399,12,FALSE),"NR"), RatingsLU!A$5:B$30, 2, FALSE)</f>
        <v>C</v>
      </c>
      <c r="J160" s="62">
        <f>VLOOKUP(I160,RatingsLU!B$5:C$30,2,)</f>
        <v>8</v>
      </c>
      <c r="K160" s="62" t="str">
        <f>VLOOKUP(IFERROR(VLOOKUP(B160, Demotech!A$3:F$400, 6,FALSE), "NR"), RatingsLU!K$5:M$30, 2, FALSE)</f>
        <v>NR</v>
      </c>
      <c r="L160" s="62">
        <f>VLOOKUP(K160,RatingsLU!L$5:M$30,2,)</f>
        <v>7</v>
      </c>
      <c r="M160" s="62" t="str">
        <f>VLOOKUP(IFERROR(VLOOKUP(B160, AMBest!A$1:L$399,3,FALSE),"NR"), RatingsLU!F$5:G$100, 2, FALSE)</f>
        <v>NR</v>
      </c>
      <c r="N160" s="62">
        <f>VLOOKUP(M160, RatingsLU!G$5:H$100, 2, FALSE)</f>
        <v>33</v>
      </c>
      <c r="O160" s="62">
        <f>IFERROR(VLOOKUP(B160, '2015q3'!A$1:C$400,3,),0)</f>
        <v>2</v>
      </c>
      <c r="P160" t="str">
        <f t="shared" si="19"/>
        <v>2</v>
      </c>
      <c r="Q160">
        <f>IFERROR(VLOOKUP(B160, '2013q4'!A$1:C$399,3,),0)</f>
        <v>4</v>
      </c>
      <c r="R160">
        <f>IFERROR(VLOOKUP(B160, '2014q1'!A$1:C$399,3,),0)</f>
        <v>2</v>
      </c>
      <c r="S160">
        <f>IFERROR(VLOOKUP(B160, '2014q2'!A$1:C$399,3,),0)</f>
        <v>3</v>
      </c>
      <c r="T160">
        <f>IFERROR(VLOOKUP(B160, '2014q3'!A$1:C$399,3,),0)</f>
        <v>3</v>
      </c>
      <c r="U160">
        <f>IFERROR(VLOOKUP(B160, '2014q1'!A$1:C$399,3,),0)</f>
        <v>2</v>
      </c>
      <c r="V160">
        <f>IFERROR(VLOOKUP(B160, '2014q2'!A$1:C$399,3,),0)</f>
        <v>3</v>
      </c>
      <c r="W160">
        <f>IFERROR(VLOOKUP(B160, '2015q2'!A$1:C$399,3,),0)</f>
        <v>2</v>
      </c>
      <c r="X160" t="str">
        <f t="shared" si="15"/>
        <v>0</v>
      </c>
      <c r="Y160">
        <f>IFERROR(VLOOKUP(B160, 'c2013q4'!A$1:E$399,4,),0) + IFERROR(VLOOKUP(B160, 'c2014q1'!A$1:E$399,4,),0) + IFERROR(VLOOKUP(B160, 'c2014q2'!A$1:E$399,4,),0) + IFERROR(VLOOKUP(B160, 'c2014q3'!A$1:E$399,4,),0) + IFERROR(VLOOKUP(B160, 'c2014q4'!A$1:E$399,4,),0)</f>
        <v>0</v>
      </c>
      <c r="Z160">
        <f>IFERROR(VLOOKUP(B160, 'c2013q4'!A$1:E$399,4,),0)</f>
        <v>0</v>
      </c>
      <c r="AA160">
        <f>IFERROR(VLOOKUP(B160, 'c2014q1'!A$1:E$399,4,),0) + IFERROR(VLOOKUP(B160, 'c2014q2'!A$1:E$399,4,),0) + IFERROR(VLOOKUP(B160, 'c2014q3'!A$1:E$399,4,),0) + IFERROR(VLOOKUP(B160, 'c2014q4'!A$1:E$399,4,),0)</f>
        <v>0</v>
      </c>
      <c r="AB160" t="str">
        <f t="shared" si="16"/>
        <v>-</v>
      </c>
      <c r="AC160" t="str">
        <f t="shared" si="14"/>
        <v/>
      </c>
      <c r="AD160" s="62">
        <f t="shared" si="17"/>
        <v>0</v>
      </c>
      <c r="AE160" t="str">
        <f t="shared" si="18"/>
        <v>f</v>
      </c>
    </row>
    <row r="161" spans="1:31" x14ac:dyDescent="0.25">
      <c r="A161">
        <v>160</v>
      </c>
      <c r="B161" t="s">
        <v>353</v>
      </c>
      <c r="C161" t="str">
        <f>IFERROR(VLOOKUP(B161,addresses!A$2:I$1997, 3, FALSE), "")</f>
        <v>16650 Sherman Way</v>
      </c>
      <c r="D161" t="str">
        <f>IFERROR(VLOOKUP(B161,addresses!A$2:I$1997, 5, FALSE), "")</f>
        <v>Van Nuys</v>
      </c>
      <c r="E161" t="str">
        <f>IFERROR(VLOOKUP(B161,addresses!A$2:I$1997, 7, FALSE),"")</f>
        <v>CA</v>
      </c>
      <c r="F161">
        <f>IFERROR(VLOOKUP(B161,addresses!A$2:I$1997, 8, FALSE),"")</f>
        <v>91406</v>
      </c>
      <c r="G161" t="str">
        <f>IFERROR(VLOOKUP(B161,addresses!A$2:I$1997, 9, FALSE),"")</f>
        <v>818-760-0880-2296</v>
      </c>
      <c r="I161" s="62" t="str">
        <f>VLOOKUP(IFERROR(VLOOKUP(B161, Weiss!A$1:L$399,12,FALSE),"NR"), RatingsLU!A$5:B$30, 2, FALSE)</f>
        <v>B</v>
      </c>
      <c r="J161" s="62">
        <f>VLOOKUP(I161,RatingsLU!B$5:C$30,2,)</f>
        <v>5</v>
      </c>
      <c r="K161" s="62" t="str">
        <f>VLOOKUP(IFERROR(VLOOKUP(B161, Demotech!A$3:F$400,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'2015q3'!A$1:C$400,3,),0)</f>
        <v>2</v>
      </c>
      <c r="P161" t="str">
        <f t="shared" si="19"/>
        <v>2</v>
      </c>
      <c r="Q161">
        <f>IFERROR(VLOOKUP(B161, '2013q4'!A$1:C$399,3,),0)</f>
        <v>4</v>
      </c>
      <c r="R161">
        <f>IFERROR(VLOOKUP(B161, '2014q1'!A$1:C$399,3,),0)</f>
        <v>4</v>
      </c>
      <c r="S161">
        <f>IFERROR(VLOOKUP(B161, '2014q2'!A$1:C$399,3,),0)</f>
        <v>4</v>
      </c>
      <c r="T161">
        <f>IFERROR(VLOOKUP(B161, '2014q3'!A$1:C$399,3,),0)</f>
        <v>2</v>
      </c>
      <c r="U161">
        <f>IFERROR(VLOOKUP(B161, '2014q1'!A$1:C$399,3,),0)</f>
        <v>4</v>
      </c>
      <c r="V161">
        <f>IFERROR(VLOOKUP(B161, '2014q2'!A$1:C$399,3,),0)</f>
        <v>4</v>
      </c>
      <c r="W161">
        <f>IFERROR(VLOOKUP(B161, '2015q2'!A$1:C$399,3,),0)</f>
        <v>2</v>
      </c>
      <c r="X161" t="str">
        <f t="shared" si="15"/>
        <v>0</v>
      </c>
      <c r="Y161">
        <f>IFERROR(VLOOKUP(B161, 'c2013q4'!A$1:E$399,4,),0) + IFERROR(VLOOKUP(B161, 'c2014q1'!A$1:E$399,4,),0) + IFERROR(VLOOKUP(B161, 'c2014q2'!A$1:E$399,4,),0) + IFERROR(VLOOKUP(B161, 'c2014q3'!A$1:E$399,4,),0) + IFERROR(VLOOKUP(B161, 'c2014q4'!A$1:E$399,4,),0)</f>
        <v>0</v>
      </c>
      <c r="Z161">
        <f>IFERROR(VLOOKUP(B161, 'c2013q4'!A$1:E$399,4,),0)</f>
        <v>0</v>
      </c>
      <c r="AA161">
        <f>IFERROR(VLOOKUP(B161, 'c2014q1'!A$1:E$399,4,),0) + IFERROR(VLOOKUP(B161, 'c2014q2'!A$1:E$399,4,),0) + IFERROR(VLOOKUP(B161, 'c2014q3'!A$1:E$399,4,),0) + IFERROR(VLOOKUP(B161, 'c2014q4'!A$1:E$399,4,),0)</f>
        <v>0</v>
      </c>
      <c r="AB161" t="str">
        <f t="shared" si="16"/>
        <v>-</v>
      </c>
      <c r="AC161" t="str">
        <f t="shared" si="14"/>
        <v/>
      </c>
      <c r="AD161" s="62">
        <f t="shared" si="17"/>
        <v>0</v>
      </c>
      <c r="AE161" t="str">
        <f t="shared" si="18"/>
        <v>f</v>
      </c>
    </row>
    <row r="162" spans="1:31" x14ac:dyDescent="0.25">
      <c r="A162">
        <v>161</v>
      </c>
      <c r="B162" t="s">
        <v>357</v>
      </c>
      <c r="C162" t="str">
        <f>IFERROR(VLOOKUP(B162,addresses!A$2:I$1997, 3, FALSE), "")</f>
        <v>225 W. Washington Street, Suite 1800</v>
      </c>
      <c r="D162" t="str">
        <f>IFERROR(VLOOKUP(B162,addresses!A$2:I$1997, 5, FALSE), "")</f>
        <v>Chicago</v>
      </c>
      <c r="E162" t="str">
        <f>IFERROR(VLOOKUP(B162,addresses!A$2:I$1997, 7, FALSE),"")</f>
        <v>IL</v>
      </c>
      <c r="F162" t="str">
        <f>IFERROR(VLOOKUP(B162,addresses!A$2:I$1997, 8, FALSE),"")</f>
        <v>60606-3484</v>
      </c>
      <c r="G162" t="str">
        <f>IFERROR(VLOOKUP(B162,addresses!A$2:I$1997, 9, FALSE),"")</f>
        <v>312-224-3371</v>
      </c>
      <c r="I162" s="62" t="str">
        <f>VLOOKUP(IFERROR(VLOOKUP(B162, Weiss!A$1:L$399,12,FALSE),"NR"), RatingsLU!A$5:B$30, 2, FALSE)</f>
        <v>C</v>
      </c>
      <c r="J162" s="62">
        <f>VLOOKUP(I162,RatingsLU!B$5:C$30,2,)</f>
        <v>8</v>
      </c>
      <c r="K162" s="62" t="str">
        <f>VLOOKUP(IFERROR(VLOOKUP(B162, Demotech!A$3:F$400, 6,FALSE), "NR"), RatingsLU!K$5:M$30, 2, FALSE)</f>
        <v>NR</v>
      </c>
      <c r="L162" s="62">
        <f>VLOOKUP(K162,RatingsLU!L$5:M$30,2,)</f>
        <v>7</v>
      </c>
      <c r="M162" s="62" t="str">
        <f>VLOOKUP(IFERROR(VLOOKUP(B162, AMBest!A$1:L$399,3,FALSE),"NR"), RatingsLU!F$5:G$100, 2, FALSE)</f>
        <v>NR</v>
      </c>
      <c r="N162" s="62">
        <f>VLOOKUP(M162, RatingsLU!G$5:H$100, 2, FALSE)</f>
        <v>33</v>
      </c>
      <c r="O162" s="62">
        <f>IFERROR(VLOOKUP(B162, '2015q3'!A$1:C$400,3,),0)</f>
        <v>1</v>
      </c>
      <c r="P162" t="str">
        <f t="shared" si="19"/>
        <v>1</v>
      </c>
      <c r="Q162">
        <f>IFERROR(VLOOKUP(B162, '2013q4'!A$1:C$399,3,),0)</f>
        <v>1</v>
      </c>
      <c r="R162">
        <f>IFERROR(VLOOKUP(B162, '2014q1'!A$1:C$399,3,),0)</f>
        <v>1</v>
      </c>
      <c r="S162">
        <f>IFERROR(VLOOKUP(B162, '2014q2'!A$1:C$399,3,),0)</f>
        <v>1</v>
      </c>
      <c r="T162">
        <f>IFERROR(VLOOKUP(B162, '2014q3'!A$1:C$399,3,),0)</f>
        <v>1</v>
      </c>
      <c r="U162">
        <f>IFERROR(VLOOKUP(B162, '2014q1'!A$1:C$399,3,),0)</f>
        <v>1</v>
      </c>
      <c r="V162">
        <f>IFERROR(VLOOKUP(B162, '2014q2'!A$1:C$399,3,),0)</f>
        <v>1</v>
      </c>
      <c r="W162">
        <f>IFERROR(VLOOKUP(B162, '2015q2'!A$1:C$399,3,),0)</f>
        <v>1</v>
      </c>
      <c r="X162" t="str">
        <f t="shared" si="15"/>
        <v>0</v>
      </c>
      <c r="Y162">
        <f>IFERROR(VLOOKUP(B162, 'c2013q4'!A$1:E$399,4,),0) + IFERROR(VLOOKUP(B162, 'c2014q1'!A$1:E$399,4,),0) + IFERROR(VLOOKUP(B162, 'c2014q2'!A$1:E$399,4,),0) + IFERROR(VLOOKUP(B162, 'c2014q3'!A$1:E$399,4,),0) + IFERROR(VLOOKUP(B162, 'c2014q4'!A$1:E$399,4,),0)</f>
        <v>0</v>
      </c>
      <c r="Z162">
        <f>IFERROR(VLOOKUP(B162, 'c2013q4'!A$1:E$399,4,),0)</f>
        <v>0</v>
      </c>
      <c r="AA162">
        <f>IFERROR(VLOOKUP(B162, 'c2014q1'!A$1:E$399,4,),0) + IFERROR(VLOOKUP(B162, 'c2014q2'!A$1:E$399,4,),0) + IFERROR(VLOOKUP(B162, 'c2014q3'!A$1:E$399,4,),0) + IFERROR(VLOOKUP(B162, 'c2014q4'!A$1:E$399,4,),0)</f>
        <v>0</v>
      </c>
      <c r="AB162" t="str">
        <f t="shared" si="16"/>
        <v>-</v>
      </c>
      <c r="AC162" t="str">
        <f t="shared" ref="AC162:AC174" si="20">IF(ISERROR(_xlfn.PERCENTRANK.INC(AB$2:AB$398, AB162)), "", ROUND(100*_xlfn.PERCENTRANK.INC(AB$2:AB$398, AB162),0))</f>
        <v/>
      </c>
      <c r="AD162" s="62">
        <f t="shared" si="17"/>
        <v>0</v>
      </c>
      <c r="AE162" t="str">
        <f t="shared" si="18"/>
        <v>f</v>
      </c>
    </row>
    <row r="163" spans="1:31" x14ac:dyDescent="0.25">
      <c r="A163">
        <v>162</v>
      </c>
      <c r="B163" t="s">
        <v>358</v>
      </c>
      <c r="C163" t="str">
        <f>IFERROR(VLOOKUP(B163,addresses!A$2:I$1997, 3, FALSE), "")</f>
        <v>175 Berkeley Street</v>
      </c>
      <c r="D163" t="str">
        <f>IFERROR(VLOOKUP(B163,addresses!A$2:I$1997, 5, FALSE), "")</f>
        <v>Boston</v>
      </c>
      <c r="E163" t="str">
        <f>IFERROR(VLOOKUP(B163,addresses!A$2:I$1997, 7, FALSE),"")</f>
        <v>MA</v>
      </c>
      <c r="F163">
        <f>IFERROR(VLOOKUP(B163,addresses!A$2:I$1997, 8, FALSE),"")</f>
        <v>2116</v>
      </c>
      <c r="G163" t="str">
        <f>IFERROR(VLOOKUP(B163,addresses!A$2:I$1997, 9, FALSE),"")</f>
        <v>617-357-9500</v>
      </c>
      <c r="I163" s="62" t="str">
        <f>VLOOKUP(IFERROR(VLOOKUP(B163, Weiss!A$1:L$399,12,FALSE),"NR"), RatingsLU!A$5:B$30, 2, FALSE)</f>
        <v>B-</v>
      </c>
      <c r="J163" s="62">
        <f>VLOOKUP(I163,RatingsLU!B$5:C$30,2,)</f>
        <v>6</v>
      </c>
      <c r="K163" s="62" t="str">
        <f>VLOOKUP(IFERROR(VLOOKUP(B163, Demotech!A$3:F$400, 6,FALSE), "NR"), RatingsLU!K$5:M$30, 2, FALSE)</f>
        <v>NR</v>
      </c>
      <c r="L163" s="62">
        <f>VLOOKUP(K163,RatingsLU!L$5:M$30,2,)</f>
        <v>7</v>
      </c>
      <c r="M163" s="62" t="str">
        <f>VLOOKUP(IFERROR(VLOOKUP(B163, AMBest!A$1:L$399,3,FALSE),"NR"), RatingsLU!F$5:G$100, 2, FALSE)</f>
        <v>NR</v>
      </c>
      <c r="N163" s="62">
        <f>VLOOKUP(M163, RatingsLU!G$5:H$100, 2, FALSE)</f>
        <v>33</v>
      </c>
      <c r="O163" s="62">
        <f>IFERROR(VLOOKUP(B163, '2015q3'!A$1:C$400,3,),0)</f>
        <v>1</v>
      </c>
      <c r="P163" t="str">
        <f t="shared" si="19"/>
        <v>1</v>
      </c>
      <c r="Q163">
        <f>IFERROR(VLOOKUP(B163, '2013q4'!A$1:C$399,3,),0)</f>
        <v>1</v>
      </c>
      <c r="R163">
        <f>IFERROR(VLOOKUP(B163, '2014q1'!A$1:C$399,3,),0)</f>
        <v>1</v>
      </c>
      <c r="S163">
        <f>IFERROR(VLOOKUP(B163, '2014q2'!A$1:C$399,3,),0)</f>
        <v>1</v>
      </c>
      <c r="T163">
        <f>IFERROR(VLOOKUP(B163, '2014q3'!A$1:C$399,3,),0)</f>
        <v>1</v>
      </c>
      <c r="U163">
        <f>IFERROR(VLOOKUP(B163, '2014q1'!A$1:C$399,3,),0)</f>
        <v>1</v>
      </c>
      <c r="V163">
        <f>IFERROR(VLOOKUP(B163, '2014q2'!A$1:C$399,3,),0)</f>
        <v>1</v>
      </c>
      <c r="W163">
        <f>IFERROR(VLOOKUP(B163, '2015q2'!A$1:C$399,3,),0)</f>
        <v>1</v>
      </c>
      <c r="X163" t="str">
        <f t="shared" si="15"/>
        <v>0</v>
      </c>
      <c r="Y163">
        <f>IFERROR(VLOOKUP(B163, 'c2013q4'!A$1:E$399,4,),0) + IFERROR(VLOOKUP(B163, 'c2014q1'!A$1:E$399,4,),0) + IFERROR(VLOOKUP(B163, 'c2014q2'!A$1:E$399,4,),0) + IFERROR(VLOOKUP(B163, 'c2014q3'!A$1:E$399,4,),0) + IFERROR(VLOOKUP(B163, 'c2014q4'!A$1:E$399,4,),0)</f>
        <v>0</v>
      </c>
      <c r="Z163">
        <f>IFERROR(VLOOKUP(B163, 'c2013q4'!A$1:E$399,4,),0)</f>
        <v>0</v>
      </c>
      <c r="AA163">
        <f>IFERROR(VLOOKUP(B163, 'c2014q1'!A$1:E$399,4,),0) + IFERROR(VLOOKUP(B163, 'c2014q2'!A$1:E$399,4,),0) + IFERROR(VLOOKUP(B163, 'c2014q3'!A$1:E$399,4,),0) + IFERROR(VLOOKUP(B163, 'c2014q4'!A$1:E$399,4,),0)</f>
        <v>0</v>
      </c>
      <c r="AB163" t="str">
        <f t="shared" si="16"/>
        <v>-</v>
      </c>
      <c r="AC163" t="str">
        <f t="shared" si="20"/>
        <v/>
      </c>
      <c r="AD163" s="62">
        <f t="shared" si="17"/>
        <v>0</v>
      </c>
      <c r="AE163" t="str">
        <f t="shared" si="18"/>
        <v>f</v>
      </c>
    </row>
    <row r="164" spans="1:31" x14ac:dyDescent="0.25">
      <c r="A164">
        <v>163</v>
      </c>
      <c r="B164" t="s">
        <v>3273</v>
      </c>
      <c r="C164" t="str">
        <f>IFERROR(VLOOKUP(B164,addresses!A$2:I$1997, 3, FALSE), "")</f>
        <v>15 Independence Blvd</v>
      </c>
      <c r="D164" t="str">
        <f>IFERROR(VLOOKUP(B164,addresses!A$2:I$1997, 5, FALSE), "")</f>
        <v>Warren</v>
      </c>
      <c r="E164" t="str">
        <f>IFERROR(VLOOKUP(B164,addresses!A$2:I$1997, 7, FALSE),"")</f>
        <v>NJ</v>
      </c>
      <c r="F164" t="str">
        <f>IFERROR(VLOOKUP(B164,addresses!A$2:I$1997, 8, FALSE),"")</f>
        <v>07059-0602</v>
      </c>
      <c r="G164" t="str">
        <f>IFERROR(VLOOKUP(B164,addresses!A$2:I$1997, 9, FALSE),"")</f>
        <v>908-604-2900</v>
      </c>
      <c r="I164" s="62" t="str">
        <f>VLOOKUP(IFERROR(VLOOKUP(B164, Weiss!A$1:L$399,12,FALSE),"NR"), RatingsLU!A$5:B$30, 2, FALSE)</f>
        <v>C</v>
      </c>
      <c r="J164" s="62">
        <f>VLOOKUP(I164,RatingsLU!B$5:C$30,2,)</f>
        <v>8</v>
      </c>
      <c r="K164" s="62" t="str">
        <f>VLOOKUP(IFERROR(VLOOKUP(B164, Demotech!A$3:F$400, 6,FALSE), "NR"), RatingsLU!K$5:M$30, 2, FALSE)</f>
        <v>NR</v>
      </c>
      <c r="L164" s="62">
        <f>VLOOKUP(K164,RatingsLU!L$5:M$30,2,)</f>
        <v>7</v>
      </c>
      <c r="M164" s="62" t="str">
        <f>VLOOKUP(IFERROR(VLOOKUP(B164, AMBest!A$1:L$399,3,FALSE),"NR"), RatingsLU!F$5:G$100, 2, FALSE)</f>
        <v>NR</v>
      </c>
      <c r="N164" s="62">
        <f>VLOOKUP(M164, RatingsLU!G$5:H$100, 2, FALSE)</f>
        <v>33</v>
      </c>
      <c r="O164" s="62">
        <f>IFERROR(VLOOKUP(B164, '2015q3'!A$1:C$400,3,),0)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t="str">
        <f t="shared" si="15"/>
        <v>0</v>
      </c>
      <c r="Y164">
        <f>IFERROR(VLOOKUP(B164, 'c2013q4'!A$1:E$399,4,),0) + IFERROR(VLOOKUP(B164, 'c2014q1'!A$1:E$399,4,),0) + IFERROR(VLOOKUP(B164, 'c2014q2'!A$1:E$399,4,),0) + IFERROR(VLOOKUP(B164, 'c2014q3'!A$1:E$399,4,),0) + IFERROR(VLOOKUP(B164, 'c2014q4'!A$1:E$399,4,),0)</f>
        <v>0</v>
      </c>
      <c r="Z164">
        <f>IFERROR(VLOOKUP(B164, 'c2013q4'!A$1:E$399,4,),0)</f>
        <v>0</v>
      </c>
      <c r="AA164">
        <f>IFERROR(VLOOKUP(B164, 'c2014q1'!A$1:E$399,4,),0) + IFERROR(VLOOKUP(B164, 'c2014q2'!A$1:E$399,4,),0) + IFERROR(VLOOKUP(B164, 'c2014q3'!A$1:E$399,4,),0) + IFERROR(VLOOKUP(B164, 'c2014q4'!A$1:E$399,4,),0)</f>
        <v>0</v>
      </c>
      <c r="AB164" t="str">
        <f t="shared" si="16"/>
        <v>-</v>
      </c>
      <c r="AC164" t="str">
        <f t="shared" si="20"/>
        <v/>
      </c>
      <c r="AD164" s="62">
        <f t="shared" si="17"/>
        <v>0</v>
      </c>
      <c r="AE164" t="str">
        <f t="shared" si="18"/>
        <v>f</v>
      </c>
    </row>
    <row r="165" spans="1:31" x14ac:dyDescent="0.25">
      <c r="A165">
        <v>164</v>
      </c>
      <c r="B165" t="s">
        <v>359</v>
      </c>
      <c r="C165" t="str">
        <f>IFERROR(VLOOKUP(B165,addresses!A$2:I$1997, 3, FALSE), "")</f>
        <v>One Tower Square, 5 Ms</v>
      </c>
      <c r="D165" t="str">
        <f>IFERROR(VLOOKUP(B165,addresses!A$2:I$1997, 5, FALSE), "")</f>
        <v>Hartford</v>
      </c>
      <c r="E165" t="str">
        <f>IFERROR(VLOOKUP(B165,addresses!A$2:I$1997, 7, FALSE),"")</f>
        <v>CT</v>
      </c>
      <c r="F165">
        <f>IFERROR(VLOOKUP(B165,addresses!A$2:I$1997, 8, FALSE),"")</f>
        <v>6183</v>
      </c>
      <c r="G165" t="str">
        <f>IFERROR(VLOOKUP(B165,addresses!A$2:I$1997, 9, FALSE),"")</f>
        <v>860-277-1561</v>
      </c>
      <c r="I165" s="62" t="str">
        <f>VLOOKUP(IFERROR(VLOOKUP(B165, Weiss!A$1:L$399,12,FALSE),"NR"), RatingsLU!A$5:B$30, 2, FALSE)</f>
        <v>B-</v>
      </c>
      <c r="J165" s="62">
        <f>VLOOKUP(I165,RatingsLU!B$5:C$30,2,)</f>
        <v>6</v>
      </c>
      <c r="K165" s="62" t="str">
        <f>VLOOKUP(IFERROR(VLOOKUP(B165, Demotech!A$3:F$400, 6,FALSE), "NR"), RatingsLU!K$5:M$30, 2, FALSE)</f>
        <v>NR</v>
      </c>
      <c r="L165" s="62">
        <f>VLOOKUP(K165,RatingsLU!L$5:M$30,2,)</f>
        <v>7</v>
      </c>
      <c r="M165" s="62" t="str">
        <f>VLOOKUP(IFERROR(VLOOKUP(B165, AMBest!A$1:L$399,3,FALSE),"NR"), RatingsLU!F$5:G$100, 2, FALSE)</f>
        <v>NR</v>
      </c>
      <c r="N165" s="62">
        <f>VLOOKUP(M165, RatingsLU!G$5:H$100, 2, FALSE)</f>
        <v>33</v>
      </c>
      <c r="O165" s="62">
        <f>IFERROR(VLOOKUP(B165, '2015q3'!A$1:C$400,3,),0)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t="str">
        <f t="shared" si="15"/>
        <v>0</v>
      </c>
      <c r="Y165">
        <f>IFERROR(VLOOKUP(B165, 'c2013q4'!A$1:E$399,4,),0) + IFERROR(VLOOKUP(B165, 'c2014q1'!A$1:E$399,4,),0) + IFERROR(VLOOKUP(B165, 'c2014q2'!A$1:E$399,4,),0) + IFERROR(VLOOKUP(B165, 'c2014q3'!A$1:E$399,4,),0) + IFERROR(VLOOKUP(B165, 'c2014q4'!A$1:E$399,4,),0)</f>
        <v>0</v>
      </c>
      <c r="Z165">
        <f>IFERROR(VLOOKUP(B165, 'c2013q4'!A$1:E$399,4,),0)</f>
        <v>0</v>
      </c>
      <c r="AA165">
        <f>IFERROR(VLOOKUP(B165, 'c2014q1'!A$1:E$399,4,),0) + IFERROR(VLOOKUP(B165, 'c2014q2'!A$1:E$399,4,),0) + IFERROR(VLOOKUP(B165, 'c2014q3'!A$1:E$399,4,),0) + IFERROR(VLOOKUP(B165, 'c2014q4'!A$1:E$399,4,),0)</f>
        <v>0</v>
      </c>
      <c r="AB165" t="str">
        <f t="shared" si="16"/>
        <v>-</v>
      </c>
      <c r="AC165" t="str">
        <f t="shared" si="20"/>
        <v/>
      </c>
      <c r="AD165" s="62">
        <f t="shared" si="17"/>
        <v>0</v>
      </c>
      <c r="AE165" t="str">
        <f t="shared" si="18"/>
        <v>f</v>
      </c>
    </row>
    <row r="166" spans="1:31" x14ac:dyDescent="0.25">
      <c r="A166">
        <v>165</v>
      </c>
      <c r="B166" t="s">
        <v>355</v>
      </c>
      <c r="C166" t="str">
        <f>IFERROR(VLOOKUP(B166,addresses!A$2:I$1997, 3, FALSE), "")</f>
        <v>333 S. Wabash Ave</v>
      </c>
      <c r="D166" t="str">
        <f>IFERROR(VLOOKUP(B166,addresses!A$2:I$1997, 5, FALSE), "")</f>
        <v>Chicago</v>
      </c>
      <c r="E166" t="str">
        <f>IFERROR(VLOOKUP(B166,addresses!A$2:I$1997, 7, FALSE),"")</f>
        <v>IL</v>
      </c>
      <c r="F166">
        <f>IFERROR(VLOOKUP(B166,addresses!A$2:I$1997, 8, FALSE),"")</f>
        <v>60604</v>
      </c>
      <c r="G166" t="str">
        <f>IFERROR(VLOOKUP(B166,addresses!A$2:I$1997, 9, FALSE),"")</f>
        <v>312-822-3955</v>
      </c>
      <c r="I166" s="62" t="str">
        <f>VLOOKUP(IFERROR(VLOOKUP(B166, Weiss!A$1:L$399,12,FALSE),"NR"), RatingsLU!A$5:B$30, 2, FALSE)</f>
        <v>C</v>
      </c>
      <c r="J166" s="62">
        <f>VLOOKUP(I166,RatingsLU!B$5:C$30,2,)</f>
        <v>8</v>
      </c>
      <c r="K166" s="62" t="str">
        <f>VLOOKUP(IFERROR(VLOOKUP(B166, Demotech!A$3:F$400, 6,FALSE), "NR"), RatingsLU!K$5:M$30, 2, FALSE)</f>
        <v>NR</v>
      </c>
      <c r="L166" s="62">
        <f>VLOOKUP(K166,RatingsLU!L$5:M$30,2,)</f>
        <v>7</v>
      </c>
      <c r="M166" s="62" t="str">
        <f>VLOOKUP(IFERROR(VLOOKUP(B166, AMBest!A$1:L$399,3,FALSE),"NR"), RatingsLU!F$5:G$100, 2, FALSE)</f>
        <v>NR</v>
      </c>
      <c r="N166" s="62">
        <f>VLOOKUP(M166, RatingsLU!G$5:H$100, 2, FALSE)</f>
        <v>33</v>
      </c>
      <c r="O166" s="62">
        <f>IFERROR(VLOOKUP(B166, '2015q3'!A$1:C$400,3,),0)</f>
        <v>1</v>
      </c>
      <c r="P166" t="str">
        <f t="shared" si="19"/>
        <v>1</v>
      </c>
      <c r="Q166">
        <f>IFERROR(VLOOKUP(B166, '2013q4'!A$1:C$399,3,),0)</f>
        <v>1</v>
      </c>
      <c r="R166">
        <f>IFERROR(VLOOKUP(B166, '2014q1'!A$1:C$399,3,),0)</f>
        <v>1</v>
      </c>
      <c r="S166">
        <f>IFERROR(VLOOKUP(B166, '2014q2'!A$1:C$399,3,),0)</f>
        <v>0</v>
      </c>
      <c r="T166">
        <f>IFERROR(VLOOKUP(B166, '2014q3'!A$1:C$399,3,),0)</f>
        <v>1</v>
      </c>
      <c r="U166">
        <f>IFERROR(VLOOKUP(B166, '2014q1'!A$1:C$399,3,),0)</f>
        <v>1</v>
      </c>
      <c r="V166">
        <f>IFERROR(VLOOKUP(B166, '2014q2'!A$1:C$399,3,),0)</f>
        <v>0</v>
      </c>
      <c r="W166">
        <f>IFERROR(VLOOKUP(B166, '2015q2'!A$1:C$399,3,),0)</f>
        <v>2</v>
      </c>
      <c r="X166" t="str">
        <f t="shared" si="15"/>
        <v>0</v>
      </c>
      <c r="Y166">
        <f>IFERROR(VLOOKUP(B166, 'c2013q4'!A$1:E$399,4,),0) + IFERROR(VLOOKUP(B166, 'c2014q1'!A$1:E$399,4,),0) + IFERROR(VLOOKUP(B166, 'c2014q2'!A$1:E$399,4,),0) + IFERROR(VLOOKUP(B166, 'c2014q3'!A$1:E$399,4,),0) + IFERROR(VLOOKUP(B166, 'c2014q4'!A$1:E$399,4,),0)</f>
        <v>0</v>
      </c>
      <c r="Z166">
        <f>IFERROR(VLOOKUP(B166, 'c2013q4'!A$1:E$399,4,),0)</f>
        <v>0</v>
      </c>
      <c r="AA166">
        <f>IFERROR(VLOOKUP(B166, 'c2014q1'!A$1:E$399,4,),0) + IFERROR(VLOOKUP(B166, 'c2014q2'!A$1:E$399,4,),0) + IFERROR(VLOOKUP(B166, 'c2014q3'!A$1:E$399,4,),0) + IFERROR(VLOOKUP(B166, 'c2014q4'!A$1:E$399,4,),0)</f>
        <v>0</v>
      </c>
      <c r="AB166" t="str">
        <f t="shared" si="16"/>
        <v>-</v>
      </c>
      <c r="AC166" t="str">
        <f t="shared" si="20"/>
        <v/>
      </c>
      <c r="AD166" s="62">
        <f t="shared" si="17"/>
        <v>0</v>
      </c>
      <c r="AE166" t="str">
        <f t="shared" si="18"/>
        <v>f</v>
      </c>
    </row>
    <row r="167" spans="1:31" x14ac:dyDescent="0.25">
      <c r="A167">
        <v>166</v>
      </c>
      <c r="B167" t="s">
        <v>360</v>
      </c>
      <c r="C167" t="str">
        <f>IFERROR(VLOOKUP(B167,addresses!A$2:I$1997, 3, FALSE), "")</f>
        <v>225 W. Washington Street, Suite 1800</v>
      </c>
      <c r="D167" t="str">
        <f>IFERROR(VLOOKUP(B167,addresses!A$2:I$1997, 5, FALSE), "")</f>
        <v>Chicago</v>
      </c>
      <c r="E167" t="str">
        <f>IFERROR(VLOOKUP(B167,addresses!A$2:I$1997, 7, FALSE),"")</f>
        <v>IL</v>
      </c>
      <c r="F167" t="str">
        <f>IFERROR(VLOOKUP(B167,addresses!A$2:I$1997, 8, FALSE),"")</f>
        <v>60606-3484</v>
      </c>
      <c r="G167" t="str">
        <f>IFERROR(VLOOKUP(B167,addresses!A$2:I$1997, 9, FALSE),"")</f>
        <v>312-224-3371</v>
      </c>
      <c r="I167" s="62" t="str">
        <f>VLOOKUP(IFERROR(VLOOKUP(B167, Weiss!A$1:L$399,12,FALSE),"NR"), RatingsLU!A$5:B$30, 2, FALSE)</f>
        <v>C-</v>
      </c>
      <c r="J167" s="62">
        <f>VLOOKUP(I167,RatingsLU!B$5:C$30,2,)</f>
        <v>9</v>
      </c>
      <c r="K167" s="62" t="str">
        <f>VLOOKUP(IFERROR(VLOOKUP(B167, Demotech!A$3:F$400, 6,FALSE), "NR"), RatingsLU!K$5:M$30, 2, FALSE)</f>
        <v>NR</v>
      </c>
      <c r="L167" s="62">
        <f>VLOOKUP(K167,RatingsLU!L$5:M$30,2,)</f>
        <v>7</v>
      </c>
      <c r="M167" s="62" t="str">
        <f>VLOOKUP(IFERROR(VLOOKUP(B167, AMBest!A$1:L$399,3,FALSE),"NR"), RatingsLU!F$5:G$100, 2, FALSE)</f>
        <v>NR</v>
      </c>
      <c r="N167" s="62">
        <f>VLOOKUP(M167, RatingsLU!G$5:H$100, 2, FALSE)</f>
        <v>33</v>
      </c>
      <c r="O167" s="62">
        <f>IFERROR(VLOOKUP(B167, '2015q3'!A$1:C$400,3,),0)</f>
        <v>0</v>
      </c>
      <c r="P167" t="str">
        <f t="shared" si="19"/>
        <v>0</v>
      </c>
      <c r="Q167">
        <f>IFERROR(VLOOKUP(B167, '2013q4'!A$1:C$399,3,),0)</f>
        <v>0</v>
      </c>
      <c r="R167">
        <f>IFERROR(VLOOKUP(B167, '2014q1'!A$1:C$399,3,),0)</f>
        <v>0</v>
      </c>
      <c r="S167">
        <f>IFERROR(VLOOKUP(B167, '2014q2'!A$1:C$399,3,),0)</f>
        <v>0</v>
      </c>
      <c r="T167">
        <f>IFERROR(VLOOKUP(B167, '2014q3'!A$1:C$399,3,),0)</f>
        <v>0</v>
      </c>
      <c r="U167">
        <f>IFERROR(VLOOKUP(B167, '2014q1'!A$1:C$399,3,),0)</f>
        <v>0</v>
      </c>
      <c r="V167">
        <f>IFERROR(VLOOKUP(B167, '2014q2'!A$1:C$399,3,),0)</f>
        <v>0</v>
      </c>
      <c r="W167">
        <f>IFERROR(VLOOKUP(B167, '2015q2'!A$1:C$399,3,),0)</f>
        <v>0</v>
      </c>
      <c r="X167" t="str">
        <f t="shared" si="15"/>
        <v>0</v>
      </c>
      <c r="Y167">
        <f>IFERROR(VLOOKUP(B167, 'c2013q4'!A$1:E$399,4,),0) + IFERROR(VLOOKUP(B167, 'c2014q1'!A$1:E$399,4,),0) + IFERROR(VLOOKUP(B167, 'c2014q2'!A$1:E$399,4,),0) + IFERROR(VLOOKUP(B167, 'c2014q3'!A$1:E$399,4,),0) + IFERROR(VLOOKUP(B167, 'c2014q4'!A$1:E$399,4,),0)</f>
        <v>0</v>
      </c>
      <c r="Z167">
        <f>IFERROR(VLOOKUP(B167, 'c2013q4'!A$1:E$399,4,),0)</f>
        <v>0</v>
      </c>
      <c r="AA167">
        <f>IFERROR(VLOOKUP(B167, 'c2014q1'!A$1:E$399,4,),0) + IFERROR(VLOOKUP(B167, 'c2014q2'!A$1:E$399,4,),0) + IFERROR(VLOOKUP(B167, 'c2014q3'!A$1:E$399,4,),0) + IFERROR(VLOOKUP(B167, 'c2014q4'!A$1:E$399,4,),0)</f>
        <v>0</v>
      </c>
      <c r="AB167" t="str">
        <f t="shared" si="16"/>
        <v>-</v>
      </c>
      <c r="AC167" t="str">
        <f t="shared" si="20"/>
        <v/>
      </c>
      <c r="AD167" s="62">
        <f t="shared" si="17"/>
        <v>0</v>
      </c>
      <c r="AE167" t="str">
        <f t="shared" si="18"/>
        <v>f</v>
      </c>
    </row>
    <row r="168" spans="1:31" x14ac:dyDescent="0.25">
      <c r="A168">
        <v>167</v>
      </c>
      <c r="B168" t="s">
        <v>3699</v>
      </c>
      <c r="C168" t="str">
        <f>IFERROR(VLOOKUP(B168,addresses!A$2:I$1997, 3, FALSE), "")</f>
        <v>1400 American Lane</v>
      </c>
      <c r="D168" t="str">
        <f>IFERROR(VLOOKUP(B168,addresses!A$2:I$1997, 5, FALSE), "")</f>
        <v>Schaumburg</v>
      </c>
      <c r="E168" t="str">
        <f>IFERROR(VLOOKUP(B168,addresses!A$2:I$1997, 7, FALSE),"")</f>
        <v>IL</v>
      </c>
      <c r="F168" t="str">
        <f>IFERROR(VLOOKUP(B168,addresses!A$2:I$1997, 8, FALSE),"")</f>
        <v>60196-1056</v>
      </c>
      <c r="G168" t="str">
        <f>IFERROR(VLOOKUP(B168,addresses!A$2:I$1997, 9, FALSE),"")</f>
        <v>847-605-6201</v>
      </c>
      <c r="I168" s="62" t="str">
        <f>VLOOKUP(IFERROR(VLOOKUP(B168, Weiss!A$1:L$399,12,FALSE),"NR"), RatingsLU!A$5:B$30, 2, FALSE)</f>
        <v>NR</v>
      </c>
      <c r="J168" s="62">
        <f>VLOOKUP(I168,RatingsLU!B$5:C$30,2,)</f>
        <v>16</v>
      </c>
      <c r="K168" s="62" t="str">
        <f>VLOOKUP(IFERROR(VLOOKUP(B168, Demotech!A$3:F$400, 6,FALSE), "NR"), RatingsLU!K$5:M$30, 2, FALSE)</f>
        <v>NR</v>
      </c>
      <c r="L168" s="62">
        <f>VLOOKUP(K168,RatingsLU!L$5:M$30,2,)</f>
        <v>7</v>
      </c>
      <c r="M168" s="62" t="str">
        <f>VLOOKUP(IFERROR(VLOOKUP(B168, AMBest!A$1:L$399,3,FALSE),"NR"), RatingsLU!F$5:G$100, 2, FALSE)</f>
        <v>NR</v>
      </c>
      <c r="N168" s="62">
        <f>VLOOKUP(M168, RatingsLU!G$5:H$100, 2, FALSE)</f>
        <v>33</v>
      </c>
      <c r="O168" s="62">
        <f>IFERROR(VLOOKUP(B168, '2015q3'!A$1:C$400,3,),0)</f>
        <v>0</v>
      </c>
      <c r="P168" t="str">
        <f t="shared" si="19"/>
        <v>0</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t="str">
        <f t="shared" si="15"/>
        <v>0</v>
      </c>
      <c r="Y168">
        <f>IFERROR(VLOOKUP(B168, 'c2013q4'!A$1:E$399,4,),0) + IFERROR(VLOOKUP(B168, 'c2014q1'!A$1:E$399,4,),0) + IFERROR(VLOOKUP(B168, 'c2014q2'!A$1:E$399,4,),0) + IFERROR(VLOOKUP(B168, 'c2014q3'!A$1:E$399,4,),0) + IFERROR(VLOOKUP(B168, 'c2014q4'!A$1:E$399,4,),0)</f>
        <v>0</v>
      </c>
      <c r="Z168">
        <f>IFERROR(VLOOKUP(B168, 'c2013q4'!A$1:E$399,4,),0)</f>
        <v>0</v>
      </c>
      <c r="AA168">
        <f>IFERROR(VLOOKUP(B168, 'c2014q1'!A$1:E$399,4,),0) + IFERROR(VLOOKUP(B168, 'c2014q2'!A$1:E$399,4,),0) + IFERROR(VLOOKUP(B168, 'c2014q3'!A$1:E$399,4,),0) + IFERROR(VLOOKUP(B168, 'c2014q4'!A$1:E$399,4,),0)</f>
        <v>0</v>
      </c>
      <c r="AB168" t="str">
        <f t="shared" si="16"/>
        <v>-</v>
      </c>
      <c r="AC168" t="str">
        <f t="shared" si="20"/>
        <v/>
      </c>
      <c r="AD168" s="62">
        <f t="shared" si="17"/>
        <v>0</v>
      </c>
      <c r="AE168" t="str">
        <f t="shared" si="18"/>
        <v>f</v>
      </c>
    </row>
    <row r="169" spans="1:31" x14ac:dyDescent="0.25">
      <c r="A169">
        <v>168</v>
      </c>
      <c r="B169" t="s">
        <v>361</v>
      </c>
      <c r="C169" t="str">
        <f>IFERROR(VLOOKUP(B169,addresses!A$2:I$1997, 3, FALSE), "")</f>
        <v>One Liberty Plaza, 165 Broadway</v>
      </c>
      <c r="D169" t="str">
        <f>IFERROR(VLOOKUP(B169,addresses!A$2:I$1997, 5, FALSE), "")</f>
        <v>New York</v>
      </c>
      <c r="E169" t="str">
        <f>IFERROR(VLOOKUP(B169,addresses!A$2:I$1997, 7, FALSE),"")</f>
        <v>NY</v>
      </c>
      <c r="F169">
        <f>IFERROR(VLOOKUP(B169,addresses!A$2:I$1997, 8, FALSE),"")</f>
        <v>10006</v>
      </c>
      <c r="G169" t="str">
        <f>IFERROR(VLOOKUP(B169,addresses!A$2:I$1997, 9, FALSE),"")</f>
        <v>212-365-2200</v>
      </c>
      <c r="I169" s="62" t="str">
        <f>VLOOKUP(IFERROR(VLOOKUP(B169, Weiss!A$1:L$399,12,FALSE),"NR"), RatingsLU!A$5:B$30, 2, FALSE)</f>
        <v>B</v>
      </c>
      <c r="J169" s="62">
        <f>VLOOKUP(I169,RatingsLU!B$5:C$30,2,)</f>
        <v>5</v>
      </c>
      <c r="K169" s="62" t="str">
        <f>VLOOKUP(IFERROR(VLOOKUP(B169, Demotech!A$3:F$400, 6,FALSE), "NR"), RatingsLU!K$5:M$30, 2, FALSE)</f>
        <v>NR</v>
      </c>
      <c r="L169" s="62">
        <f>VLOOKUP(K169,RatingsLU!L$5:M$30,2,)</f>
        <v>7</v>
      </c>
      <c r="M169" s="62" t="str">
        <f>VLOOKUP(IFERROR(VLOOKUP(B169, AMBest!A$1:L$399,3,FALSE),"NR"), RatingsLU!F$5:G$100, 2, FALSE)</f>
        <v>NR</v>
      </c>
      <c r="N169" s="62">
        <f>VLOOKUP(M169, RatingsLU!G$5:H$100, 2, FALSE)</f>
        <v>33</v>
      </c>
      <c r="O169" s="62">
        <f>IFERROR(VLOOKUP(B169, '2015q3'!A$1:C$400,3,),0)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t="str">
        <f t="shared" si="15"/>
        <v>0</v>
      </c>
      <c r="Y169">
        <f>IFERROR(VLOOKUP(B169, 'c2013q4'!A$1:E$399,4,),0) + IFERROR(VLOOKUP(B169, 'c2014q1'!A$1:E$399,4,),0) + IFERROR(VLOOKUP(B169, 'c2014q2'!A$1:E$399,4,),0) + IFERROR(VLOOKUP(B169, 'c2014q3'!A$1:E$399,4,),0) + IFERROR(VLOOKUP(B169, 'c2014q4'!A$1:E$399,4,),0)</f>
        <v>0</v>
      </c>
      <c r="Z169">
        <f>IFERROR(VLOOKUP(B169, 'c2013q4'!A$1:E$399,4,),0)</f>
        <v>0</v>
      </c>
      <c r="AA169">
        <f>IFERROR(VLOOKUP(B169, 'c2014q1'!A$1:E$399,4,),0) + IFERROR(VLOOKUP(B169, 'c2014q2'!A$1:E$399,4,),0) + IFERROR(VLOOKUP(B169, 'c2014q3'!A$1:E$399,4,),0) + IFERROR(VLOOKUP(B169, 'c2014q4'!A$1:E$399,4,),0)</f>
        <v>0</v>
      </c>
      <c r="AB169" t="str">
        <f t="shared" si="16"/>
        <v>-</v>
      </c>
      <c r="AC169" t="str">
        <f t="shared" si="20"/>
        <v/>
      </c>
      <c r="AD169" s="62">
        <f t="shared" si="17"/>
        <v>0</v>
      </c>
      <c r="AE169" t="str">
        <f t="shared" si="18"/>
        <v>f</v>
      </c>
    </row>
    <row r="170" spans="1:31" x14ac:dyDescent="0.25">
      <c r="A170">
        <v>169</v>
      </c>
      <c r="B170" t="s">
        <v>362</v>
      </c>
      <c r="C170" t="str">
        <f>IFERROR(VLOOKUP(B170,addresses!A$2:I$1997, 3, FALSE), "")</f>
        <v>1400 American Lane</v>
      </c>
      <c r="D170" t="str">
        <f>IFERROR(VLOOKUP(B170,addresses!A$2:I$1997, 5, FALSE), "")</f>
        <v>Schaumburg</v>
      </c>
      <c r="E170" t="str">
        <f>IFERROR(VLOOKUP(B170,addresses!A$2:I$1997, 7, FALSE),"")</f>
        <v>IL</v>
      </c>
      <c r="F170" t="str">
        <f>IFERROR(VLOOKUP(B170,addresses!A$2:I$1997, 8, FALSE),"")</f>
        <v>60196-1056</v>
      </c>
      <c r="G170" t="str">
        <f>IFERROR(VLOOKUP(B170,addresses!A$2:I$1997, 9, FALSE),"")</f>
        <v>847-605-6201</v>
      </c>
      <c r="I170" s="62" t="str">
        <f>VLOOKUP(IFERROR(VLOOKUP(B170, Weiss!A$1:L$399,12,FALSE),"NR"), RatingsLU!A$5:B$30, 2, FALSE)</f>
        <v>C</v>
      </c>
      <c r="J170" s="62">
        <f>VLOOKUP(I170,RatingsLU!B$5:C$30,2,)</f>
        <v>8</v>
      </c>
      <c r="K170" s="62" t="str">
        <f>VLOOKUP(IFERROR(VLOOKUP(B170, Demotech!A$3:F$400, 6,FALSE), "NR"), RatingsLU!K$5:M$30, 2, FALSE)</f>
        <v>NR</v>
      </c>
      <c r="L170" s="62">
        <f>VLOOKUP(K170,RatingsLU!L$5:M$30,2,)</f>
        <v>7</v>
      </c>
      <c r="M170" s="62" t="str">
        <f>VLOOKUP(IFERROR(VLOOKUP(B170, AMBest!A$1:L$399,3,FALSE),"NR"), RatingsLU!F$5:G$100, 2, FALSE)</f>
        <v>NR</v>
      </c>
      <c r="N170" s="62">
        <f>VLOOKUP(M170, RatingsLU!G$5:H$100, 2, FALSE)</f>
        <v>33</v>
      </c>
      <c r="O170" s="62">
        <f>IFERROR(VLOOKUP(B170, '2015q3'!A$1:C$400,3,),0)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t="str">
        <f t="shared" si="15"/>
        <v>0</v>
      </c>
      <c r="Y170">
        <f>IFERROR(VLOOKUP(B170, 'c2013q4'!A$1:E$399,4,),0) + IFERROR(VLOOKUP(B170, 'c2014q1'!A$1:E$399,4,),0) + IFERROR(VLOOKUP(B170, 'c2014q2'!A$1:E$399,4,),0) + IFERROR(VLOOKUP(B170, 'c2014q3'!A$1:E$399,4,),0) + IFERROR(VLOOKUP(B170, 'c2014q4'!A$1:E$399,4,),0)</f>
        <v>0</v>
      </c>
      <c r="Z170">
        <f>IFERROR(VLOOKUP(B170, 'c2013q4'!A$1:E$399,4,),0)</f>
        <v>0</v>
      </c>
      <c r="AA170">
        <f>IFERROR(VLOOKUP(B170, 'c2014q1'!A$1:E$399,4,),0) + IFERROR(VLOOKUP(B170, 'c2014q2'!A$1:E$399,4,),0) + IFERROR(VLOOKUP(B170, 'c2014q3'!A$1:E$399,4,),0) + IFERROR(VLOOKUP(B170, 'c2014q4'!A$1:E$399,4,),0)</f>
        <v>0</v>
      </c>
      <c r="AB170" t="str">
        <f t="shared" si="16"/>
        <v>-</v>
      </c>
      <c r="AC170" t="str">
        <f t="shared" si="20"/>
        <v/>
      </c>
      <c r="AD170" s="62">
        <f t="shared" si="17"/>
        <v>0</v>
      </c>
      <c r="AE170" t="str">
        <f t="shared" si="18"/>
        <v>f</v>
      </c>
    </row>
    <row r="171" spans="1:31" x14ac:dyDescent="0.25">
      <c r="A171">
        <v>170</v>
      </c>
      <c r="B171" t="s">
        <v>365</v>
      </c>
      <c r="C171" t="str">
        <f>IFERROR(VLOOKUP(B171,addresses!A$2:I$1997, 3, FALSE), "")</f>
        <v>#1 Horace Mann Plaza</v>
      </c>
      <c r="D171" t="str">
        <f>IFERROR(VLOOKUP(B171,addresses!A$2:I$1997, 5, FALSE), "")</f>
        <v>Springfield</v>
      </c>
      <c r="E171" t="str">
        <f>IFERROR(VLOOKUP(B171,addresses!A$2:I$1997, 7, FALSE),"")</f>
        <v>IL</v>
      </c>
      <c r="F171">
        <f>IFERROR(VLOOKUP(B171,addresses!A$2:I$1997, 8, FALSE),"")</f>
        <v>62715</v>
      </c>
      <c r="G171" t="str">
        <f>IFERROR(VLOOKUP(B171,addresses!A$2:I$1997, 9, FALSE),"")</f>
        <v>800-999-1030</v>
      </c>
      <c r="I171" s="62" t="str">
        <f>VLOOKUP(IFERROR(VLOOKUP(B171, Weiss!A$1:L$399,12,FALSE),"NR"), RatingsLU!A$5:B$30, 2, FALSE)</f>
        <v>B</v>
      </c>
      <c r="J171" s="62">
        <f>VLOOKUP(I171,RatingsLU!B$5:C$30,2,)</f>
        <v>5</v>
      </c>
      <c r="K171" s="62" t="str">
        <f>VLOOKUP(IFERROR(VLOOKUP(B171, Demotech!A$3:F$400, 6,FALSE), "NR"), RatingsLU!K$5:M$30, 2, FALSE)</f>
        <v>NR</v>
      </c>
      <c r="L171" s="62">
        <f>VLOOKUP(K171,RatingsLU!L$5:M$30,2,)</f>
        <v>7</v>
      </c>
      <c r="M171" s="62" t="str">
        <f>VLOOKUP(IFERROR(VLOOKUP(B171, AMBest!A$1:L$399,3,FALSE),"NR"), RatingsLU!F$5:G$100, 2, FALSE)</f>
        <v>A-</v>
      </c>
      <c r="N171" s="62">
        <f>VLOOKUP(M171, RatingsLU!G$5:H$100, 2, FALSE)</f>
        <v>7</v>
      </c>
      <c r="O171" s="62">
        <f>IFERROR(VLOOKUP(B171, '2015q3'!A$1:C$400,3,),0)</f>
        <v>0</v>
      </c>
      <c r="P171" t="str">
        <f t="shared" si="19"/>
        <v>0</v>
      </c>
      <c r="Q171">
        <f>IFERROR(VLOOKUP(B171, '2013q4'!A$1:C$399,3,),0)</f>
        <v>387</v>
      </c>
      <c r="R171">
        <f>IFERROR(VLOOKUP(B171, '2014q1'!A$1:C$399,3,),0)</f>
        <v>380</v>
      </c>
      <c r="S171">
        <f>IFERROR(VLOOKUP(B171, '2014q2'!A$1:C$399,3,),0)</f>
        <v>356</v>
      </c>
      <c r="T171">
        <f>IFERROR(VLOOKUP(B171, '2014q3'!A$1:C$399,3,),0)</f>
        <v>259</v>
      </c>
      <c r="U171">
        <f>IFERROR(VLOOKUP(B171, '2014q1'!A$1:C$399,3,),0)</f>
        <v>380</v>
      </c>
      <c r="V171">
        <f>IFERROR(VLOOKUP(B171, '2014q2'!A$1:C$399,3,),0)</f>
        <v>356</v>
      </c>
      <c r="W171">
        <f>IFERROR(VLOOKUP(B171, '2015q2'!A$1:C$399,3,),0)</f>
        <v>0</v>
      </c>
      <c r="X171" t="str">
        <f t="shared" si="15"/>
        <v>2</v>
      </c>
      <c r="Y171">
        <f>IFERROR(VLOOKUP(B171, 'c2013q4'!A$1:E$399,4,),0) + IFERROR(VLOOKUP(B171, 'c2014q1'!A$1:E$399,4,),0) + IFERROR(VLOOKUP(B171, 'c2014q2'!A$1:E$399,4,),0) + IFERROR(VLOOKUP(B171, 'c2014q3'!A$1:E$399,4,),0) + IFERROR(VLOOKUP(B171, 'c2014q4'!A$1:E$399,4,),0)</f>
        <v>2</v>
      </c>
      <c r="Z171">
        <f>IFERROR(VLOOKUP(B171, 'c2013q4'!A$1:E$399,4,),0)</f>
        <v>0</v>
      </c>
      <c r="AA171">
        <f>IFERROR(VLOOKUP(B171, 'c2014q1'!A$1:E$399,4,),0) + IFERROR(VLOOKUP(B171, 'c2014q2'!A$1:E$399,4,),0) + IFERROR(VLOOKUP(B171, 'c2014q3'!A$1:E$399,4,),0) + IFERROR(VLOOKUP(B171, 'c2014q4'!A$1:E$399,4,),0)</f>
        <v>2</v>
      </c>
      <c r="AB171" t="str">
        <f t="shared" si="16"/>
        <v>-</v>
      </c>
      <c r="AC171" t="str">
        <f t="shared" si="20"/>
        <v/>
      </c>
      <c r="AD171" s="62">
        <f t="shared" si="17"/>
        <v>0</v>
      </c>
      <c r="AE171" t="str">
        <f t="shared" si="18"/>
        <v>f</v>
      </c>
    </row>
    <row r="172" spans="1:31" x14ac:dyDescent="0.25">
      <c r="A172">
        <v>171</v>
      </c>
      <c r="B172" t="s">
        <v>366</v>
      </c>
      <c r="C172" t="str">
        <f>IFERROR(VLOOKUP(B172,addresses!A$2:I$1997, 3, FALSE), "")</f>
        <v>225 W. Washington Street, Suite 1800</v>
      </c>
      <c r="D172" t="str">
        <f>IFERROR(VLOOKUP(B172,addresses!A$2:I$1997, 5, FALSE), "")</f>
        <v>Chicago</v>
      </c>
      <c r="E172" t="str">
        <f>IFERROR(VLOOKUP(B172,addresses!A$2:I$1997, 7, FALSE),"")</f>
        <v>IL</v>
      </c>
      <c r="F172" t="str">
        <f>IFERROR(VLOOKUP(B172,addresses!A$2:I$1997, 8, FALSE),"")</f>
        <v>60606-3484</v>
      </c>
      <c r="G172" t="str">
        <f>IFERROR(VLOOKUP(B172,addresses!A$2:I$1997, 9, FALSE),"")</f>
        <v>312-224-3371</v>
      </c>
      <c r="I172" s="62" t="str">
        <f>VLOOKUP(IFERROR(VLOOKUP(B172, Weiss!A$1:L$399,12,FALSE),"NR"), RatingsLU!A$5:B$30, 2, FALSE)</f>
        <v>C</v>
      </c>
      <c r="J172" s="62">
        <f>VLOOKUP(I172,RatingsLU!B$5:C$30,2,)</f>
        <v>8</v>
      </c>
      <c r="K172" s="62" t="str">
        <f>VLOOKUP(IFERROR(VLOOKUP(B172, Demotech!A$3:F$400, 6,FALSE), "NR"), RatingsLU!K$5:M$30, 2, FALSE)</f>
        <v>NR</v>
      </c>
      <c r="L172" s="62">
        <f>VLOOKUP(K172,RatingsLU!L$5:M$30,2,)</f>
        <v>7</v>
      </c>
      <c r="M172" s="62" t="str">
        <f>VLOOKUP(IFERROR(VLOOKUP(B172, AMBest!A$1:L$399,3,FALSE),"NR"), RatingsLU!F$5:G$100, 2, FALSE)</f>
        <v>NR</v>
      </c>
      <c r="N172" s="62">
        <f>VLOOKUP(M172, RatingsLU!G$5:H$100, 2, FALSE)</f>
        <v>33</v>
      </c>
      <c r="O172" s="62">
        <f>IFERROR(VLOOKUP(B172, '2015q3'!A$1:C$400,3,),0)</f>
        <v>0</v>
      </c>
      <c r="P172" t="str">
        <f t="shared" si="19"/>
        <v>0</v>
      </c>
      <c r="Q172">
        <f>IFERROR(VLOOKUP(B172, '2013q4'!A$1:C$399,3,),0)</f>
        <v>0</v>
      </c>
      <c r="R172">
        <f>IFERROR(VLOOKUP(B172, '2014q1'!A$1:C$399,3,),0)</f>
        <v>0</v>
      </c>
      <c r="S172">
        <f>IFERROR(VLOOKUP(B172, '2014q2'!A$1:C$399,3,),0)</f>
        <v>0</v>
      </c>
      <c r="T172">
        <f>IFERROR(VLOOKUP(B172, '2014q3'!A$1:C$399,3,),0)</f>
        <v>0</v>
      </c>
      <c r="U172">
        <f>IFERROR(VLOOKUP(B172, '2014q1'!A$1:C$399,3,),0)</f>
        <v>0</v>
      </c>
      <c r="V172">
        <f>IFERROR(VLOOKUP(B172, '2014q2'!A$1:C$399,3,),0)</f>
        <v>0</v>
      </c>
      <c r="W172">
        <f>IFERROR(VLOOKUP(B172, '2015q2'!A$1:C$399,3,),0)</f>
        <v>0</v>
      </c>
      <c r="X172" t="str">
        <f t="shared" si="15"/>
        <v>0</v>
      </c>
      <c r="Y172">
        <f>IFERROR(VLOOKUP(B172, 'c2013q4'!A$1:E$399,4,),0) + IFERROR(VLOOKUP(B172, 'c2014q1'!A$1:E$399,4,),0) + IFERROR(VLOOKUP(B172, 'c2014q2'!A$1:E$399,4,),0) + IFERROR(VLOOKUP(B172, 'c2014q3'!A$1:E$399,4,),0) + IFERROR(VLOOKUP(B172, 'c2014q4'!A$1:E$399,4,),0)</f>
        <v>0</v>
      </c>
      <c r="Z172">
        <f>IFERROR(VLOOKUP(B172, 'c2013q4'!A$1:E$399,4,),0)</f>
        <v>0</v>
      </c>
      <c r="AA172">
        <f>IFERROR(VLOOKUP(B172, 'c2014q1'!A$1:E$399,4,),0) + IFERROR(VLOOKUP(B172, 'c2014q2'!A$1:E$399,4,),0) + IFERROR(VLOOKUP(B172, 'c2014q3'!A$1:E$399,4,),0) + IFERROR(VLOOKUP(B172, 'c2014q4'!A$1:E$399,4,),0)</f>
        <v>0</v>
      </c>
      <c r="AB172" t="str">
        <f t="shared" si="16"/>
        <v>-</v>
      </c>
      <c r="AC172" t="str">
        <f t="shared" si="20"/>
        <v/>
      </c>
      <c r="AD172" s="62">
        <f t="shared" si="17"/>
        <v>0</v>
      </c>
      <c r="AE172" t="str">
        <f t="shared" si="18"/>
        <v>f</v>
      </c>
    </row>
    <row r="173" spans="1:31" x14ac:dyDescent="0.25">
      <c r="A173">
        <v>172</v>
      </c>
      <c r="B173" t="s">
        <v>3697</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I173" s="62" t="str">
        <f>VLOOKUP(IFERROR(VLOOKUP(B173, Weiss!A$1:L$399,12,FALSE),"NR"), RatingsLU!A$5:B$30, 2, FALSE)</f>
        <v>NR</v>
      </c>
      <c r="J173" s="62">
        <f>VLOOKUP(I173,RatingsLU!B$5:C$30,2,)</f>
        <v>16</v>
      </c>
      <c r="K173" s="62" t="str">
        <f>VLOOKUP(IFERROR(VLOOKUP(B173, Demotech!A$3:F$400, 6,FALSE), "NR"), RatingsLU!K$5:M$30, 2, FALSE)</f>
        <v>NR</v>
      </c>
      <c r="L173" s="62">
        <f>VLOOKUP(K173,RatingsLU!L$5:M$30,2,)</f>
        <v>7</v>
      </c>
      <c r="M173" s="62" t="str">
        <f>VLOOKUP(IFERROR(VLOOKUP(B173, AMBest!A$1:L$399,3,FALSE),"NR"), RatingsLU!F$5:G$100, 2, FALSE)</f>
        <v>NR</v>
      </c>
      <c r="N173" s="62">
        <f>VLOOKUP(M173, RatingsLU!G$5:H$100, 2, FALSE)</f>
        <v>33</v>
      </c>
      <c r="O173" s="62">
        <f>IFERROR(VLOOKUP(B173, '2015q3'!A$1:C$400,3,),0)</f>
        <v>0</v>
      </c>
      <c r="P173" t="str">
        <f t="shared" si="19"/>
        <v>0</v>
      </c>
      <c r="Q173">
        <f>IFERROR(VLOOKUP(B173, '2013q4'!A$1:C$399,3,),0)</f>
        <v>1</v>
      </c>
      <c r="R173">
        <f>IFERROR(VLOOKUP(B173, '2014q1'!A$1:C$399,3,),0)</f>
        <v>1</v>
      </c>
      <c r="S173">
        <f>IFERROR(VLOOKUP(B173, '2014q2'!A$1:C$399,3,),0)</f>
        <v>0</v>
      </c>
      <c r="T173">
        <f>IFERROR(VLOOKUP(B173, '2014q3'!A$1:C$399,3,),0)</f>
        <v>0</v>
      </c>
      <c r="U173">
        <f>IFERROR(VLOOKUP(B173, '2014q1'!A$1:C$399,3,),0)</f>
        <v>1</v>
      </c>
      <c r="V173">
        <f>IFERROR(VLOOKUP(B173, '2014q2'!A$1:C$399,3,),0)</f>
        <v>0</v>
      </c>
      <c r="W173">
        <f>IFERROR(VLOOKUP(B173, '2015q2'!A$1:C$399,3,),0)</f>
        <v>0</v>
      </c>
      <c r="X173" t="str">
        <f t="shared" si="15"/>
        <v>0</v>
      </c>
      <c r="Y173">
        <f>IFERROR(VLOOKUP(B173, 'c2013q4'!A$1:E$399,4,),0) + IFERROR(VLOOKUP(B173, 'c2014q1'!A$1:E$399,4,),0) + IFERROR(VLOOKUP(B173, 'c2014q2'!A$1:E$399,4,),0) + IFERROR(VLOOKUP(B173, 'c2014q3'!A$1:E$399,4,),0) + IFERROR(VLOOKUP(B173, 'c2014q4'!A$1:E$399,4,),0)</f>
        <v>0</v>
      </c>
      <c r="Z173">
        <f>IFERROR(VLOOKUP(B173, 'c2013q4'!A$1:E$399,4,),0)</f>
        <v>0</v>
      </c>
      <c r="AA173">
        <f>IFERROR(VLOOKUP(B173, 'c2014q1'!A$1:E$399,4,),0) + IFERROR(VLOOKUP(B173, 'c2014q2'!A$1:E$399,4,),0) + IFERROR(VLOOKUP(B173, 'c2014q3'!A$1:E$399,4,),0) + IFERROR(VLOOKUP(B173, 'c2014q4'!A$1:E$399,4,),0)</f>
        <v>0</v>
      </c>
      <c r="AB173" t="str">
        <f t="shared" si="16"/>
        <v>-</v>
      </c>
      <c r="AC173" t="str">
        <f t="shared" si="20"/>
        <v/>
      </c>
      <c r="AD173" s="62">
        <f t="shared" si="17"/>
        <v>0</v>
      </c>
      <c r="AE173" t="str">
        <f t="shared" si="18"/>
        <v>f</v>
      </c>
    </row>
    <row r="174" spans="1:31" x14ac:dyDescent="0.25">
      <c r="A174">
        <v>173</v>
      </c>
      <c r="B174" t="s">
        <v>356</v>
      </c>
      <c r="C174" t="str">
        <f>IFERROR(VLOOKUP(B174,addresses!A$2:I$1997, 3, FALSE), "")</f>
        <v>1400 American Lane</v>
      </c>
      <c r="D174" t="str">
        <f>IFERROR(VLOOKUP(B174,addresses!A$2:I$1997, 5, FALSE), "")</f>
        <v>Schaumburg</v>
      </c>
      <c r="E174" t="str">
        <f>IFERROR(VLOOKUP(B174,addresses!A$2:I$1997, 7, FALSE),"")</f>
        <v>IL</v>
      </c>
      <c r="F174" t="str">
        <f>IFERROR(VLOOKUP(B174,addresses!A$2:I$1997, 8, FALSE),"")</f>
        <v>60196-1056</v>
      </c>
      <c r="G174" t="str">
        <f>IFERROR(VLOOKUP(B174,addresses!A$2:I$1997, 9, FALSE),"")</f>
        <v>847-605-6201</v>
      </c>
      <c r="I174" s="62" t="str">
        <f>VLOOKUP(IFERROR(VLOOKUP(B174, Weiss!A$1:L$399,12,FALSE),"NR"), RatingsLU!A$5:B$30, 2, FALSE)</f>
        <v>C+</v>
      </c>
      <c r="J174" s="62">
        <f>VLOOKUP(I174,RatingsLU!B$5:C$30,2,)</f>
        <v>7</v>
      </c>
      <c r="K174" s="62" t="str">
        <f>VLOOKUP(IFERROR(VLOOKUP(B174, Demotech!A$3:F$400, 6,FALSE), "NR"), RatingsLU!K$5:M$30, 2, FALSE)</f>
        <v>NR</v>
      </c>
      <c r="L174" s="62">
        <f>VLOOKUP(K174,RatingsLU!L$5:M$30,2,)</f>
        <v>7</v>
      </c>
      <c r="M174" s="62" t="str">
        <f>VLOOKUP(IFERROR(VLOOKUP(B174, AMBest!A$1:L$399,3,FALSE),"NR"), RatingsLU!F$5:G$100, 2, FALSE)</f>
        <v>NR</v>
      </c>
      <c r="N174" s="62">
        <f>VLOOKUP(M174, RatingsLU!G$5:H$100, 2, FALSE)</f>
        <v>33</v>
      </c>
      <c r="O174" s="62">
        <f>IFERROR(VLOOKUP(B174, '2015q3'!A$1:C$400,3,),0)</f>
        <v>0</v>
      </c>
      <c r="P174" t="str">
        <f t="shared" si="19"/>
        <v>0</v>
      </c>
      <c r="Q174">
        <f>IFERROR(VLOOKUP(B174, '2013q4'!A$1:C$399,3,),0)</f>
        <v>1</v>
      </c>
      <c r="R174">
        <f>IFERROR(VLOOKUP(B174, '2014q1'!A$1:C$399,3,),0)</f>
        <v>2</v>
      </c>
      <c r="S174">
        <f>IFERROR(VLOOKUP(B174, '2014q2'!A$1:C$399,3,),0)</f>
        <v>4</v>
      </c>
      <c r="T174">
        <f>IFERROR(VLOOKUP(B174, '2014q3'!A$1:C$399,3,),0)</f>
        <v>3</v>
      </c>
      <c r="U174">
        <f>IFERROR(VLOOKUP(B174, '2014q1'!A$1:C$399,3,),0)</f>
        <v>2</v>
      </c>
      <c r="V174">
        <f>IFERROR(VLOOKUP(B174, '2014q2'!A$1:C$399,3,),0)</f>
        <v>4</v>
      </c>
      <c r="W174">
        <f>IFERROR(VLOOKUP(B174, '2015q2'!A$1:C$399,3,),0)</f>
        <v>2</v>
      </c>
      <c r="X174" t="str">
        <f t="shared" si="15"/>
        <v>0</v>
      </c>
      <c r="Y174">
        <f>IFERROR(VLOOKUP(B174, 'c2013q4'!A$1:E$399,4,),0) + IFERROR(VLOOKUP(B174, 'c2014q1'!A$1:E$399,4,),0) + IFERROR(VLOOKUP(B174, 'c2014q2'!A$1:E$399,4,),0) + IFERROR(VLOOKUP(B174, 'c2014q3'!A$1:E$399,4,),0) + IFERROR(VLOOKUP(B174, 'c2014q4'!A$1:E$399,4,),0)</f>
        <v>0</v>
      </c>
      <c r="Z174">
        <f>IFERROR(VLOOKUP(B174, 'c2013q4'!A$1:E$399,4,),0)</f>
        <v>0</v>
      </c>
      <c r="AA174">
        <f>IFERROR(VLOOKUP(B174, 'c2014q1'!A$1:E$399,4,),0) + IFERROR(VLOOKUP(B174, 'c2014q2'!A$1:E$399,4,),0) + IFERROR(VLOOKUP(B174, 'c2014q3'!A$1:E$399,4,),0) + IFERROR(VLOOKUP(B174, 'c2014q4'!A$1:E$399,4,),0)</f>
        <v>0</v>
      </c>
      <c r="AB174" t="str">
        <f t="shared" si="16"/>
        <v>-</v>
      </c>
      <c r="AC174" t="str">
        <f t="shared" si="20"/>
        <v/>
      </c>
      <c r="AD174" s="62">
        <f t="shared" si="17"/>
        <v>0</v>
      </c>
      <c r="AE174" t="str">
        <f t="shared" si="18"/>
        <v>f</v>
      </c>
    </row>
    <row r="175" spans="1:31" x14ac:dyDescent="0.25">
      <c r="A175" s="62">
        <v>174</v>
      </c>
      <c r="B175" t="s">
        <v>3698</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I175" s="62" t="str">
        <f>VLOOKUP(IFERROR(VLOOKUP(B175, Weiss!A$1:L$399,12,FALSE),"NR"), RatingsLU!A$5:B$30, 2, FALSE)</f>
        <v>NR</v>
      </c>
      <c r="J175" s="62">
        <f>VLOOKUP(I175,RatingsLU!B$5:C$30,2,)</f>
        <v>16</v>
      </c>
      <c r="K175" s="62" t="str">
        <f>VLOOKUP(IFERROR(VLOOKUP(B175, Demotech!A$3:F$400, 6,FALSE), "NR"), RatingsLU!K$5:M$30, 2, FALSE)</f>
        <v>NR</v>
      </c>
      <c r="L175" s="62">
        <f>VLOOKUP(K175,RatingsLU!L$5:M$30,2,)</f>
        <v>7</v>
      </c>
      <c r="M175" s="62" t="str">
        <f>VLOOKUP(IFERROR(VLOOKUP(B175, AMBest!A$1:L$399,3,FALSE),"NR"), RatingsLU!F$5:G$100, 2, FALSE)</f>
        <v>NR</v>
      </c>
      <c r="N175" s="62">
        <f>VLOOKUP(M175, RatingsLU!G$5:H$100, 2, FALSE)</f>
        <v>33</v>
      </c>
      <c r="O175" s="62">
        <f>IFERROR(VLOOKUP(B175, '2015q3'!A$1:C$400,3,),0)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t="str">
        <f t="shared" ref="X175" si="22">IF(Y175&gt;0,TEXT(Y175,"#,###,###"), "0")</f>
        <v>0</v>
      </c>
      <c r="Y175" s="62">
        <f>IFERROR(VLOOKUP(B175, 'c2013q4'!A$1:E$399,4,),0) + IFERROR(VLOOKUP(B175, 'c2014q1'!A$1:E$399,4,),0) + IFERROR(VLOOKUP(B175, 'c2014q2'!A$1:E$399,4,),0) + IFERROR(VLOOKUP(B175, 'c2014q3'!A$1:E$399,4,),0) + IFERROR(VLOOKUP(B175, 'c2014q4'!A$1:E$399,4,),0)</f>
        <v>0</v>
      </c>
      <c r="Z175" s="62">
        <f>IFERROR(VLOOKUP(B175, 'c2013q4'!A$1:E$399,4,),0)</f>
        <v>0</v>
      </c>
      <c r="AA175" s="62">
        <f>IFERROR(VLOOKUP(B175, 'c2014q1'!A$1:E$399,4,),0) + IFERROR(VLOOKUP(B175, 'c2014q2'!A$1:E$399,4,),0) + IFERROR(VLOOKUP(B175, 'c2014q3'!A$1:E$399,4,),0) + IFERROR(VLOOKUP(B175, 'c2014q4'!A$1:E$399,4,),0)</f>
        <v>0</v>
      </c>
      <c r="AB175" s="62" t="str">
        <f t="shared" ref="AB175" si="23">IF(O175&lt;1000, "-", ROUND((10000*Y175)/O175,1))</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F2" sqref="F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26" sqref="B26"/>
    </sheetView>
  </sheetViews>
  <sheetFormatPr defaultRowHeight="15" x14ac:dyDescent="0.25"/>
  <sheetData>
    <row r="1" spans="2:2" s="62" customFormat="1" x14ac:dyDescent="0.25">
      <c r="B1" s="62" t="s">
        <v>3717</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3718</v>
      </c>
    </row>
    <row r="17" spans="2:2" x14ac:dyDescent="0.25">
      <c r="B17" t="s">
        <v>3719</v>
      </c>
    </row>
    <row r="18" spans="2:2" x14ac:dyDescent="0.25">
      <c r="B18" t="s">
        <v>3720</v>
      </c>
    </row>
    <row r="19" spans="2:2" x14ac:dyDescent="0.25">
      <c r="B19" t="s">
        <v>3721</v>
      </c>
    </row>
    <row r="20" spans="2:2" x14ac:dyDescent="0.25">
      <c r="B20" t="s">
        <v>3722</v>
      </c>
    </row>
    <row r="21" spans="2:2" x14ac:dyDescent="0.25">
      <c r="B21" t="s">
        <v>3723</v>
      </c>
    </row>
    <row r="22" spans="2:2" x14ac:dyDescent="0.25">
      <c r="B22" t="s">
        <v>3724</v>
      </c>
    </row>
    <row r="23" spans="2:2" x14ac:dyDescent="0.25">
      <c r="B23" t="s">
        <v>3725</v>
      </c>
    </row>
    <row r="24" spans="2:2" x14ac:dyDescent="0.25">
      <c r="B24" t="s">
        <v>3726</v>
      </c>
    </row>
    <row r="25" spans="2:2" x14ac:dyDescent="0.25">
      <c r="B25" t="s">
        <v>3727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79"/>
  <sheetViews>
    <sheetView workbookViewId="0">
      <pane ySplit="2" topLeftCell="A661" activePane="bottomLeft" state="frozen"/>
      <selection pane="bottomLeft" activeCell="B676" sqref="B676:B679"/>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ht="16.5" x14ac:dyDescent="0.3">
      <c r="A503" s="32" t="s">
        <v>3447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8"/>
  <sheetViews>
    <sheetView workbookViewId="0">
      <selection activeCell="B28" sqref="B28"/>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str">
        <f>VLOOKUP(B67, names!A$3:B$2402, 2,)</f>
        <v>QBE Insurance Corp.</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3" x14ac:dyDescent="0.25">
      <c r="A145" t="str">
        <f>VLOOKUP(B145, names!A$3:B$2402, 2,)</f>
        <v>Century-National Insurance Co.</v>
      </c>
      <c r="B145" s="30" t="s">
        <v>3526</v>
      </c>
      <c r="C145" s="27" t="s">
        <v>3402</v>
      </c>
    </row>
    <row r="146" spans="1:3" x14ac:dyDescent="0.25">
      <c r="A146">
        <f>VLOOKUP(B146, names!A$3:B$2402, 2,)</f>
        <v>0</v>
      </c>
      <c r="B146" s="31" t="s">
        <v>3527</v>
      </c>
      <c r="C146" s="27"/>
    </row>
    <row r="147" spans="1:3" x14ac:dyDescent="0.25">
      <c r="A147">
        <f>VLOOKUP(B147, names!A$3:B$2402, 2,)</f>
        <v>0</v>
      </c>
      <c r="B147" s="31" t="s">
        <v>3528</v>
      </c>
      <c r="C147" s="27"/>
    </row>
    <row r="148" spans="1:3" x14ac:dyDescent="0.25">
      <c r="A148" t="str">
        <f>VLOOKUP(B148, names!A$3:B$2402, 2,)</f>
        <v>Fidelity Fire &amp; Casualty Co.</v>
      </c>
      <c r="B148" s="31" t="s">
        <v>363</v>
      </c>
      <c r="C148" s="26" t="s">
        <v>3380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B21" sqref="B21"/>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162" workbookViewId="0">
      <selection activeCell="A180" sqref="A180"/>
    </sheetView>
  </sheetViews>
  <sheetFormatPr defaultRowHeight="15" x14ac:dyDescent="0.25"/>
  <cols>
    <col min="1" max="1" width="25.140625" customWidth="1"/>
    <col min="2" max="2" width="42.7109375"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2596</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2522</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2531</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2638</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2596</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2596</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2596</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2522</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2596</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2522</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5"/>
  <sheetViews>
    <sheetView workbookViewId="0">
      <selection activeCell="B865" sqref="B865"/>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9" x14ac:dyDescent="0.25">
      <c r="B1" t="s">
        <v>404</v>
      </c>
      <c r="C1" t="s">
        <v>2030</v>
      </c>
      <c r="D1" t="s">
        <v>405</v>
      </c>
      <c r="E1" t="s">
        <v>2467</v>
      </c>
      <c r="F1" t="s">
        <v>406</v>
      </c>
      <c r="G1" t="s">
        <v>2468</v>
      </c>
      <c r="H1" t="s">
        <v>2469</v>
      </c>
      <c r="I1" t="s">
        <v>407</v>
      </c>
    </row>
    <row r="2" spans="1:9" x14ac:dyDescent="0.25">
      <c r="A2" s="62" t="e">
        <f>VLOOKUP(B2, names!A$3:B$2402, 2,)</f>
        <v>#N/A</v>
      </c>
      <c r="B2" t="s">
        <v>408</v>
      </c>
      <c r="C2" t="str">
        <f>PROPER(LEFT(D2, LEN(D2)-1))</f>
        <v>3 Beaver Valley Road</v>
      </c>
      <c r="D2" t="s">
        <v>409</v>
      </c>
      <c r="E2" t="str">
        <f>PROPER(F2)</f>
        <v>Wilmington</v>
      </c>
      <c r="F2" t="s">
        <v>2031</v>
      </c>
      <c r="G2" t="s">
        <v>2284</v>
      </c>
      <c r="H2" t="s">
        <v>2285</v>
      </c>
      <c r="I2" t="s">
        <v>410</v>
      </c>
    </row>
    <row r="3" spans="1:9"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row>
    <row r="4" spans="1:9"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row>
    <row r="5" spans="1:9" x14ac:dyDescent="0.25">
      <c r="A5" s="62" t="e">
        <f>VLOOKUP(B5, names!A$3:B$2402, 2,)</f>
        <v>#N/A</v>
      </c>
      <c r="B5" t="s">
        <v>411</v>
      </c>
      <c r="C5" s="62" t="str">
        <f t="shared" si="0"/>
        <v>3 Beaver Valley Road</v>
      </c>
      <c r="D5" t="s">
        <v>409</v>
      </c>
      <c r="E5" s="62" t="str">
        <f t="shared" si="1"/>
        <v>Wilmington</v>
      </c>
      <c r="F5" t="s">
        <v>2031</v>
      </c>
      <c r="G5" t="s">
        <v>2284</v>
      </c>
      <c r="H5" t="s">
        <v>2285</v>
      </c>
      <c r="I5" t="s">
        <v>410</v>
      </c>
    </row>
    <row r="6" spans="1:9" x14ac:dyDescent="0.25">
      <c r="A6" s="62" t="e">
        <f>VLOOKUP(B6, names!A$3:B$2402, 2,)</f>
        <v>#N/A</v>
      </c>
      <c r="B6" t="s">
        <v>412</v>
      </c>
      <c r="C6" s="62" t="str">
        <f t="shared" si="0"/>
        <v>3 Beaver Valley Road</v>
      </c>
      <c r="D6" t="s">
        <v>409</v>
      </c>
      <c r="E6" s="62" t="str">
        <f t="shared" si="1"/>
        <v>Wilmington</v>
      </c>
      <c r="F6" t="s">
        <v>2031</v>
      </c>
      <c r="G6" t="s">
        <v>2284</v>
      </c>
      <c r="H6" t="s">
        <v>2285</v>
      </c>
      <c r="I6" t="s">
        <v>410</v>
      </c>
    </row>
    <row r="7" spans="1:9" x14ac:dyDescent="0.25">
      <c r="A7" s="62" t="e">
        <f>VLOOKUP(B7, names!A$3:B$2402, 2,)</f>
        <v>#N/A</v>
      </c>
      <c r="B7" t="s">
        <v>413</v>
      </c>
      <c r="C7" s="62" t="str">
        <f t="shared" si="0"/>
        <v>600 Fifth Avenue, 2Nd Floor</v>
      </c>
      <c r="D7" t="s">
        <v>414</v>
      </c>
      <c r="E7" s="62" t="str">
        <f t="shared" si="1"/>
        <v>New York</v>
      </c>
      <c r="F7" t="s">
        <v>2032</v>
      </c>
      <c r="G7" t="s">
        <v>2286</v>
      </c>
      <c r="H7">
        <v>10020</v>
      </c>
      <c r="I7" t="s">
        <v>415</v>
      </c>
    </row>
    <row r="8" spans="1:9" x14ac:dyDescent="0.25">
      <c r="A8" s="62" t="e">
        <f>VLOOKUP(B8, names!A$3:B$2402, 2,)</f>
        <v>#N/A</v>
      </c>
      <c r="B8" t="s">
        <v>416</v>
      </c>
      <c r="C8" s="62" t="str">
        <f t="shared" si="0"/>
        <v>302 South 36Th Street</v>
      </c>
      <c r="D8" t="s">
        <v>417</v>
      </c>
      <c r="E8" s="62" t="str">
        <f t="shared" si="1"/>
        <v>Omaha</v>
      </c>
      <c r="F8" t="s">
        <v>2033</v>
      </c>
      <c r="G8" t="s">
        <v>2287</v>
      </c>
      <c r="H8" t="s">
        <v>2288</v>
      </c>
      <c r="I8" t="s">
        <v>418</v>
      </c>
    </row>
    <row r="9" spans="1:9" x14ac:dyDescent="0.25">
      <c r="A9" s="62" t="e">
        <f>VLOOKUP(B9, names!A$3:B$2402, 2,)</f>
        <v>#N/A</v>
      </c>
      <c r="B9" t="s">
        <v>419</v>
      </c>
      <c r="C9" s="62" t="str">
        <f t="shared" si="0"/>
        <v>Three Ravinia Drive, Suite 400</v>
      </c>
      <c r="D9" t="s">
        <v>420</v>
      </c>
      <c r="E9" s="62" t="str">
        <f t="shared" si="1"/>
        <v>Atlanta</v>
      </c>
      <c r="F9" t="s">
        <v>2034</v>
      </c>
      <c r="G9" t="s">
        <v>2289</v>
      </c>
      <c r="H9">
        <v>30346</v>
      </c>
      <c r="I9" t="s">
        <v>421</v>
      </c>
    </row>
    <row r="10" spans="1:9" x14ac:dyDescent="0.25">
      <c r="A10" s="62" t="e">
        <f>VLOOKUP(B10, names!A$3:B$2402, 2,)</f>
        <v>#N/A</v>
      </c>
      <c r="B10" t="s">
        <v>422</v>
      </c>
      <c r="C10" s="62" t="str">
        <f t="shared" si="0"/>
        <v>200 N. Grand Avenue</v>
      </c>
      <c r="D10" t="s">
        <v>423</v>
      </c>
      <c r="E10" s="62" t="str">
        <f t="shared" si="1"/>
        <v>Lansing</v>
      </c>
      <c r="F10" t="s">
        <v>2035</v>
      </c>
      <c r="G10" t="s">
        <v>2290</v>
      </c>
      <c r="H10">
        <v>48933</v>
      </c>
      <c r="I10" t="s">
        <v>424</v>
      </c>
    </row>
    <row r="11" spans="1:9" x14ac:dyDescent="0.25">
      <c r="A11" s="62" t="e">
        <f>VLOOKUP(B11, names!A$3:B$2402, 2,)</f>
        <v>#N/A</v>
      </c>
      <c r="B11" t="s">
        <v>425</v>
      </c>
      <c r="C11" s="62" t="str">
        <f t="shared" si="0"/>
        <v>200 N. Grand Avenue</v>
      </c>
      <c r="D11" t="s">
        <v>423</v>
      </c>
      <c r="E11" s="62" t="str">
        <f t="shared" si="1"/>
        <v>Lansing</v>
      </c>
      <c r="F11" t="s">
        <v>2035</v>
      </c>
      <c r="G11" t="s">
        <v>2290</v>
      </c>
      <c r="H11">
        <v>48933</v>
      </c>
      <c r="I11" t="s">
        <v>424</v>
      </c>
    </row>
    <row r="12" spans="1:9" x14ac:dyDescent="0.25">
      <c r="A12" s="62" t="e">
        <f>VLOOKUP(B12, names!A$3:B$2402, 2,)</f>
        <v>#N/A</v>
      </c>
      <c r="B12" t="s">
        <v>426</v>
      </c>
      <c r="C12" s="62" t="str">
        <f t="shared" si="0"/>
        <v>200 N. Grand Avenue</v>
      </c>
      <c r="D12" t="s">
        <v>423</v>
      </c>
      <c r="E12" s="62" t="str">
        <f t="shared" si="1"/>
        <v>Lansing</v>
      </c>
      <c r="F12" t="s">
        <v>2035</v>
      </c>
      <c r="G12" t="s">
        <v>2290</v>
      </c>
      <c r="H12">
        <v>48933</v>
      </c>
      <c r="I12" t="s">
        <v>424</v>
      </c>
    </row>
    <row r="13" spans="1:9"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row>
    <row r="14" spans="1:9"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row>
    <row r="15" spans="1:9"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row>
    <row r="16" spans="1:9"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row>
    <row r="17" spans="1:9"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row>
    <row r="18" spans="1:9"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row>
    <row r="19" spans="1:9"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row>
    <row r="20" spans="1:9" x14ac:dyDescent="0.25">
      <c r="A20" s="62" t="e">
        <f>VLOOKUP(B20, names!A$3:B$2402, 2,)</f>
        <v>#N/A</v>
      </c>
      <c r="B20" t="s">
        <v>441</v>
      </c>
      <c r="C20" s="62" t="str">
        <f t="shared" si="0"/>
        <v>30 South Road</v>
      </c>
      <c r="D20" t="s">
        <v>442</v>
      </c>
      <c r="E20" s="62" t="str">
        <f t="shared" si="1"/>
        <v>Farmington</v>
      </c>
      <c r="F20" t="s">
        <v>2040</v>
      </c>
      <c r="G20" t="s">
        <v>2295</v>
      </c>
      <c r="H20">
        <v>6032</v>
      </c>
      <c r="I20" t="s">
        <v>443</v>
      </c>
    </row>
    <row r="21" spans="1:9"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row>
    <row r="22" spans="1:9"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row>
    <row r="23" spans="1:9"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row>
    <row r="24" spans="1:9" x14ac:dyDescent="0.25">
      <c r="A24" s="62" t="e">
        <f>VLOOKUP(B24, names!A$3:B$2402, 2,)</f>
        <v>#N/A</v>
      </c>
      <c r="B24" t="s">
        <v>451</v>
      </c>
      <c r="C24" s="62" t="str">
        <f t="shared" si="0"/>
        <v>151 Farmington Avenue</v>
      </c>
      <c r="D24" t="s">
        <v>452</v>
      </c>
      <c r="E24" s="62" t="str">
        <f t="shared" si="1"/>
        <v>Hartford</v>
      </c>
      <c r="F24" t="s">
        <v>2044</v>
      </c>
      <c r="G24" t="s">
        <v>2295</v>
      </c>
      <c r="H24">
        <v>6156</v>
      </c>
      <c r="I24" t="s">
        <v>453</v>
      </c>
    </row>
    <row r="25" spans="1:9"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row>
    <row r="26" spans="1:9"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row>
    <row r="27" spans="1:9"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row>
    <row r="28" spans="1:9" x14ac:dyDescent="0.25">
      <c r="A28" s="62" t="e">
        <f>VLOOKUP(B28, names!A$3:B$2402, 2,)</f>
        <v>#N/A</v>
      </c>
      <c r="B28" t="s">
        <v>462</v>
      </c>
      <c r="C28" s="62" t="str">
        <f t="shared" si="0"/>
        <v>7450 Coca Cola Drive</v>
      </c>
      <c r="D28" t="s">
        <v>463</v>
      </c>
      <c r="E28" s="62" t="str">
        <f t="shared" si="1"/>
        <v>Hanover</v>
      </c>
      <c r="F28" t="s">
        <v>2048</v>
      </c>
      <c r="G28" t="s">
        <v>2303</v>
      </c>
      <c r="H28">
        <v>21076</v>
      </c>
      <c r="I28" t="s">
        <v>464</v>
      </c>
    </row>
    <row r="29" spans="1:9"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row>
    <row r="30" spans="1:9"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row>
    <row r="31" spans="1:9"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row>
    <row r="32" spans="1:9"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row>
    <row r="33" spans="1:9" x14ac:dyDescent="0.25">
      <c r="A33" s="62" t="e">
        <f>VLOOKUP(B33, names!A$3:B$2402, 2,)</f>
        <v>#N/A</v>
      </c>
      <c r="B33" t="s">
        <v>471</v>
      </c>
      <c r="C33" s="62" t="str">
        <f t="shared" si="0"/>
        <v>238 International Road</v>
      </c>
      <c r="D33" t="s">
        <v>472</v>
      </c>
      <c r="E33" s="62" t="str">
        <f t="shared" si="1"/>
        <v>Burlington</v>
      </c>
      <c r="F33" t="s">
        <v>2049</v>
      </c>
      <c r="G33" t="s">
        <v>2304</v>
      </c>
      <c r="H33">
        <v>27215</v>
      </c>
      <c r="I33" t="s">
        <v>473</v>
      </c>
    </row>
    <row r="34" spans="1:9" x14ac:dyDescent="0.25">
      <c r="A34" s="62" t="e">
        <f>VLOOKUP(B34, names!A$3:B$2402, 2,)</f>
        <v>#N/A</v>
      </c>
      <c r="B34" t="s">
        <v>474</v>
      </c>
      <c r="C34" s="62" t="str">
        <f t="shared" si="0"/>
        <v>7001 Jewel Lake Road</v>
      </c>
      <c r="D34" t="s">
        <v>475</v>
      </c>
      <c r="E34" s="62" t="str">
        <f t="shared" si="1"/>
        <v>Anchorage</v>
      </c>
      <c r="F34" t="s">
        <v>2050</v>
      </c>
      <c r="G34" t="s">
        <v>2305</v>
      </c>
      <c r="H34" t="s">
        <v>2306</v>
      </c>
      <c r="I34" t="s">
        <v>476</v>
      </c>
    </row>
    <row r="35" spans="1:9"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row>
    <row r="36" spans="1:9"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row>
    <row r="37" spans="1:9"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row>
    <row r="38" spans="1:9" x14ac:dyDescent="0.25">
      <c r="A38" s="62" t="e">
        <f>VLOOKUP(B38, names!A$3:B$2402, 2,)</f>
        <v>#N/A</v>
      </c>
      <c r="B38" t="s">
        <v>484</v>
      </c>
      <c r="C38" s="62" t="str">
        <f t="shared" si="0"/>
        <v>Po Box 83777</v>
      </c>
      <c r="D38" t="s">
        <v>485</v>
      </c>
      <c r="E38" s="62" t="str">
        <f t="shared" si="1"/>
        <v>Lancaster</v>
      </c>
      <c r="F38" t="s">
        <v>2052</v>
      </c>
      <c r="G38" t="s">
        <v>2293</v>
      </c>
      <c r="H38" t="s">
        <v>2308</v>
      </c>
      <c r="I38" t="s">
        <v>486</v>
      </c>
    </row>
    <row r="39" spans="1:9"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row>
    <row r="40" spans="1:9"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row>
    <row r="41" spans="1:9" x14ac:dyDescent="0.25">
      <c r="A41" s="62" t="e">
        <f>VLOOKUP(B41, names!A$3:B$2402, 2,)</f>
        <v>#N/A</v>
      </c>
      <c r="B41" t="s">
        <v>492</v>
      </c>
      <c r="C41" s="62" t="str">
        <f t="shared" si="0"/>
        <v>199 Water Street</v>
      </c>
      <c r="D41" t="s">
        <v>493</v>
      </c>
      <c r="E41" s="62" t="str">
        <f t="shared" si="1"/>
        <v>New York</v>
      </c>
      <c r="F41" t="s">
        <v>2032</v>
      </c>
      <c r="G41" t="s">
        <v>2286</v>
      </c>
      <c r="H41">
        <v>10038</v>
      </c>
      <c r="I41" t="s">
        <v>494</v>
      </c>
    </row>
    <row r="42" spans="1:9" x14ac:dyDescent="0.25">
      <c r="A42" s="62" t="e">
        <f>VLOOKUP(B42, names!A$3:B$2402, 2,)</f>
        <v>#N/A</v>
      </c>
      <c r="B42" t="s">
        <v>495</v>
      </c>
      <c r="C42" s="62" t="str">
        <f t="shared" si="0"/>
        <v>199 Water Street</v>
      </c>
      <c r="D42" t="s">
        <v>493</v>
      </c>
      <c r="E42" s="62" t="str">
        <f t="shared" si="1"/>
        <v>New York</v>
      </c>
      <c r="F42" t="s">
        <v>2032</v>
      </c>
      <c r="G42" t="s">
        <v>2286</v>
      </c>
      <c r="H42">
        <v>10038</v>
      </c>
      <c r="I42" t="s">
        <v>494</v>
      </c>
    </row>
    <row r="43" spans="1:9" x14ac:dyDescent="0.25">
      <c r="A43" s="62" t="e">
        <f>VLOOKUP(B43, names!A$3:B$2402, 2,)</f>
        <v>#N/A</v>
      </c>
      <c r="B43" t="s">
        <v>496</v>
      </c>
      <c r="C43" s="62" t="str">
        <f t="shared" si="0"/>
        <v>199 Water Street</v>
      </c>
      <c r="D43" t="s">
        <v>493</v>
      </c>
      <c r="E43" s="62" t="str">
        <f t="shared" si="1"/>
        <v>New York</v>
      </c>
      <c r="F43" t="s">
        <v>2032</v>
      </c>
      <c r="G43" t="s">
        <v>2286</v>
      </c>
      <c r="H43">
        <v>10038</v>
      </c>
      <c r="I43" t="s">
        <v>494</v>
      </c>
    </row>
    <row r="44" spans="1:9" x14ac:dyDescent="0.25">
      <c r="A44" s="62" t="e">
        <f>VLOOKUP(B44, names!A$3:B$2402, 2,)</f>
        <v>#N/A</v>
      </c>
      <c r="B44" t="s">
        <v>497</v>
      </c>
      <c r="C44" s="62" t="str">
        <f t="shared" si="0"/>
        <v>440 Lincoln Street</v>
      </c>
      <c r="D44" t="s">
        <v>498</v>
      </c>
      <c r="E44" s="62" t="str">
        <f t="shared" si="1"/>
        <v>Worcester</v>
      </c>
      <c r="F44" t="s">
        <v>2054</v>
      </c>
      <c r="G44" t="s">
        <v>2311</v>
      </c>
      <c r="H44" t="s">
        <v>2312</v>
      </c>
      <c r="I44" t="s">
        <v>499</v>
      </c>
    </row>
    <row r="45" spans="1:9"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row>
    <row r="46" spans="1:9"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row>
    <row r="47" spans="1:9"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row>
    <row r="48" spans="1:9"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row>
    <row r="49" spans="1:9"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row>
    <row r="50" spans="1:9"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row>
    <row r="51" spans="1:9"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row>
    <row r="52" spans="1:9"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row>
    <row r="53" spans="1:9" x14ac:dyDescent="0.25">
      <c r="A53" s="62" t="e">
        <f>VLOOKUP(B53, names!A$3:B$2402, 2,)</f>
        <v>#N/A</v>
      </c>
      <c r="B53" t="s">
        <v>515</v>
      </c>
      <c r="C53" s="62" t="str">
        <f t="shared" si="0"/>
        <v>500 Morse Street, Ne</v>
      </c>
      <c r="D53" t="s">
        <v>516</v>
      </c>
      <c r="E53" s="62" t="str">
        <f t="shared" si="1"/>
        <v>Washington</v>
      </c>
      <c r="F53" t="s">
        <v>2057</v>
      </c>
      <c r="G53" t="s">
        <v>2314</v>
      </c>
      <c r="H53" t="s">
        <v>2315</v>
      </c>
      <c r="I53" t="s">
        <v>517</v>
      </c>
    </row>
    <row r="54" spans="1:9" x14ac:dyDescent="0.25">
      <c r="A54" s="62" t="e">
        <f>VLOOKUP(B54, names!A$3:B$2402, 2,)</f>
        <v>#N/A</v>
      </c>
      <c r="B54" t="s">
        <v>518</v>
      </c>
      <c r="C54" s="62" t="str">
        <f t="shared" si="0"/>
        <v>One State Street Plaza</v>
      </c>
      <c r="D54" t="s">
        <v>519</v>
      </c>
      <c r="E54" s="62" t="str">
        <f t="shared" si="1"/>
        <v>New York</v>
      </c>
      <c r="F54" t="s">
        <v>2032</v>
      </c>
      <c r="G54" t="s">
        <v>2286</v>
      </c>
      <c r="H54">
        <v>10004</v>
      </c>
      <c r="I54" t="s">
        <v>520</v>
      </c>
    </row>
    <row r="55" spans="1:9"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row>
    <row r="56" spans="1:9"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row>
    <row r="57" spans="1:9"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row>
    <row r="58" spans="1:9"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row>
    <row r="59" spans="1:9"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row>
    <row r="60" spans="1:9"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row>
    <row r="61" spans="1:9" x14ac:dyDescent="0.25">
      <c r="A61" s="62" t="e">
        <f>VLOOKUP(B61, names!A$3:B$2402, 2,)</f>
        <v>#N/A</v>
      </c>
      <c r="B61" t="s">
        <v>532</v>
      </c>
      <c r="C61" s="62" t="str">
        <f t="shared" si="0"/>
        <v>P.O. Box 723099</v>
      </c>
      <c r="D61" t="s">
        <v>533</v>
      </c>
      <c r="E61" s="62" t="str">
        <f t="shared" si="1"/>
        <v>Atlanta</v>
      </c>
      <c r="F61" t="s">
        <v>2034</v>
      </c>
      <c r="G61" t="s">
        <v>2289</v>
      </c>
      <c r="H61" t="s">
        <v>2317</v>
      </c>
      <c r="I61" t="s">
        <v>534</v>
      </c>
    </row>
    <row r="62" spans="1:9"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row>
    <row r="63" spans="1:9"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row>
    <row r="64" spans="1:9"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row>
    <row r="65" spans="1:9"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row>
    <row r="66" spans="1:9" x14ac:dyDescent="0.25">
      <c r="A66" s="62" t="e">
        <f>VLOOKUP(B66, names!A$3:B$2402, 2,)</f>
        <v>#N/A</v>
      </c>
      <c r="B66" t="s">
        <v>543</v>
      </c>
      <c r="C66" s="62" t="str">
        <f t="shared" si="2"/>
        <v>3590 Twin Creeks Dr</v>
      </c>
      <c r="D66" t="s">
        <v>544</v>
      </c>
      <c r="E66" s="62" t="str">
        <f t="shared" si="3"/>
        <v>Columbus</v>
      </c>
      <c r="F66" t="s">
        <v>2053</v>
      </c>
      <c r="G66" t="s">
        <v>2309</v>
      </c>
      <c r="H66" t="s">
        <v>2318</v>
      </c>
      <c r="I66" t="s">
        <v>545</v>
      </c>
    </row>
    <row r="67" spans="1:9" x14ac:dyDescent="0.25">
      <c r="A67" s="62" t="e">
        <f>VLOOKUP(B67, names!A$3:B$2402, 2,)</f>
        <v>#N/A</v>
      </c>
      <c r="B67" t="s">
        <v>546</v>
      </c>
      <c r="C67" s="62" t="str">
        <f t="shared" si="2"/>
        <v>518 East Broad Street</v>
      </c>
      <c r="D67" t="s">
        <v>547</v>
      </c>
      <c r="E67" s="62" t="str">
        <f t="shared" si="3"/>
        <v>Columbus</v>
      </c>
      <c r="F67" t="s">
        <v>2053</v>
      </c>
      <c r="G67" t="s">
        <v>2309</v>
      </c>
      <c r="H67">
        <v>43215</v>
      </c>
      <c r="I67" t="s">
        <v>548</v>
      </c>
    </row>
    <row r="68" spans="1:9"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row>
    <row r="69" spans="1:9"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row>
    <row r="70" spans="1:9" x14ac:dyDescent="0.25">
      <c r="A70" s="62" t="e">
        <f>VLOOKUP(B70, names!A$3:B$2402, 2,)</f>
        <v>#N/A</v>
      </c>
      <c r="B70" t="s">
        <v>554</v>
      </c>
      <c r="C70" s="62" t="str">
        <f t="shared" si="2"/>
        <v>301 East Fourth Street</v>
      </c>
      <c r="D70" t="s">
        <v>555</v>
      </c>
      <c r="E70" s="62" t="str">
        <f t="shared" si="3"/>
        <v>Cincinnati</v>
      </c>
      <c r="F70" t="s">
        <v>2067</v>
      </c>
      <c r="G70" t="s">
        <v>2309</v>
      </c>
      <c r="H70">
        <v>45202</v>
      </c>
      <c r="I70" t="s">
        <v>556</v>
      </c>
    </row>
    <row r="71" spans="1:9" x14ac:dyDescent="0.25">
      <c r="A71" s="62" t="e">
        <f>VLOOKUP(B71, names!A$3:B$2402, 2,)</f>
        <v>#N/A</v>
      </c>
      <c r="B71" t="s">
        <v>557</v>
      </c>
      <c r="C71" s="62" t="str">
        <f t="shared" si="2"/>
        <v>One Tower Square, Ms08A</v>
      </c>
      <c r="D71" t="s">
        <v>558</v>
      </c>
      <c r="E71" s="62" t="str">
        <f t="shared" si="3"/>
        <v>Hartford</v>
      </c>
      <c r="F71" t="s">
        <v>2044</v>
      </c>
      <c r="G71" t="s">
        <v>2295</v>
      </c>
      <c r="H71">
        <v>6183</v>
      </c>
      <c r="I71" t="s">
        <v>559</v>
      </c>
    </row>
    <row r="72" spans="1:9" x14ac:dyDescent="0.25">
      <c r="A72" s="62" t="e">
        <f>VLOOKUP(B72, names!A$3:B$2402, 2,)</f>
        <v>#N/A</v>
      </c>
      <c r="B72" t="s">
        <v>560</v>
      </c>
      <c r="C72" s="62" t="str">
        <f t="shared" si="2"/>
        <v>7000 Midland Blvd.</v>
      </c>
      <c r="D72" t="s">
        <v>561</v>
      </c>
      <c r="E72" s="62" t="str">
        <f t="shared" si="3"/>
        <v>Amelia</v>
      </c>
      <c r="F72" t="s">
        <v>2068</v>
      </c>
      <c r="G72" t="s">
        <v>2309</v>
      </c>
      <c r="H72" t="s">
        <v>2321</v>
      </c>
      <c r="I72" t="s">
        <v>562</v>
      </c>
    </row>
    <row r="73" spans="1:9" x14ac:dyDescent="0.25">
      <c r="A73" s="62" t="e">
        <f>VLOOKUP(B73, names!A$3:B$2402, 2,)</f>
        <v>#N/A</v>
      </c>
      <c r="B73" t="s">
        <v>396</v>
      </c>
      <c r="C73" s="62" t="str">
        <f t="shared" si="2"/>
        <v>175 Berkeley Street</v>
      </c>
      <c r="D73" t="s">
        <v>563</v>
      </c>
      <c r="E73" s="62" t="str">
        <f t="shared" si="3"/>
        <v>Boston</v>
      </c>
      <c r="F73" t="s">
        <v>2069</v>
      </c>
      <c r="G73" t="s">
        <v>2311</v>
      </c>
      <c r="H73">
        <v>2116</v>
      </c>
      <c r="I73" t="s">
        <v>553</v>
      </c>
    </row>
    <row r="74" spans="1:9" x14ac:dyDescent="0.25">
      <c r="A74" s="62" t="e">
        <f>VLOOKUP(B74, names!A$3:B$2402, 2,)</f>
        <v>#N/A</v>
      </c>
      <c r="B74" t="s">
        <v>564</v>
      </c>
      <c r="C74" s="62" t="str">
        <f t="shared" si="2"/>
        <v>1400 American Lane</v>
      </c>
      <c r="D74" t="s">
        <v>565</v>
      </c>
      <c r="E74" s="62" t="str">
        <f t="shared" si="3"/>
        <v>Schaumburg</v>
      </c>
      <c r="F74" t="s">
        <v>2059</v>
      </c>
      <c r="G74" t="s">
        <v>2301</v>
      </c>
      <c r="H74" t="s">
        <v>2322</v>
      </c>
      <c r="I74" t="s">
        <v>566</v>
      </c>
    </row>
    <row r="75" spans="1:9"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row>
    <row r="76" spans="1:9" x14ac:dyDescent="0.25">
      <c r="A76" s="62" t="e">
        <f>VLOOKUP(B76, names!A$3:B$2402, 2,)</f>
        <v>#N/A</v>
      </c>
      <c r="B76" t="s">
        <v>570</v>
      </c>
      <c r="C76" s="62" t="str">
        <f t="shared" si="2"/>
        <v>185 Greenwood Road</v>
      </c>
      <c r="D76" t="s">
        <v>571</v>
      </c>
      <c r="E76" s="62" t="str">
        <f t="shared" si="3"/>
        <v>Napa</v>
      </c>
      <c r="F76" t="s">
        <v>2071</v>
      </c>
      <c r="G76" t="s">
        <v>2319</v>
      </c>
      <c r="H76">
        <v>94558</v>
      </c>
      <c r="I76" t="s">
        <v>572</v>
      </c>
    </row>
    <row r="77" spans="1:9"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row>
    <row r="78" spans="1:9"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row>
    <row r="79" spans="1:9"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row>
    <row r="80" spans="1:9"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row>
    <row r="81" spans="1:9" x14ac:dyDescent="0.25">
      <c r="A81" s="62" t="e">
        <f>VLOOKUP(B81, names!A$3:B$2402, 2,)</f>
        <v>#N/A</v>
      </c>
      <c r="B81" t="s">
        <v>578</v>
      </c>
      <c r="C81" s="62" t="str">
        <f t="shared" si="2"/>
        <v>2301 Highway 190 West</v>
      </c>
      <c r="D81" t="s">
        <v>579</v>
      </c>
      <c r="E81" s="62" t="str">
        <f t="shared" si="3"/>
        <v>Deridder</v>
      </c>
      <c r="F81" t="s">
        <v>2074</v>
      </c>
      <c r="G81" t="s">
        <v>2323</v>
      </c>
      <c r="H81" t="s">
        <v>2324</v>
      </c>
      <c r="I81" t="s">
        <v>580</v>
      </c>
    </row>
    <row r="82" spans="1:9"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row>
    <row r="83" spans="1:9" x14ac:dyDescent="0.25">
      <c r="A83" s="62" t="e">
        <f>VLOOKUP(B83, names!A$3:B$2402, 2,)</f>
        <v>#N/A</v>
      </c>
      <c r="B83" t="s">
        <v>584</v>
      </c>
      <c r="C83" s="62" t="str">
        <f t="shared" si="2"/>
        <v>7000 Midland Blvd.</v>
      </c>
      <c r="D83" t="s">
        <v>561</v>
      </c>
      <c r="E83" s="62" t="str">
        <f t="shared" si="3"/>
        <v>Amelia</v>
      </c>
      <c r="F83" t="s">
        <v>2068</v>
      </c>
      <c r="G83" t="s">
        <v>2309</v>
      </c>
      <c r="H83" t="s">
        <v>2321</v>
      </c>
      <c r="I83" t="s">
        <v>562</v>
      </c>
    </row>
    <row r="84" spans="1:9"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row>
    <row r="85" spans="1:9" x14ac:dyDescent="0.25">
      <c r="A85" s="62" t="e">
        <f>VLOOKUP(B85, names!A$3:B$2402, 2,)</f>
        <v>#N/A</v>
      </c>
      <c r="B85" t="s">
        <v>586</v>
      </c>
      <c r="C85" s="62" t="str">
        <f t="shared" si="2"/>
        <v>7000 Midland Blvd.</v>
      </c>
      <c r="D85" t="s">
        <v>561</v>
      </c>
      <c r="E85" s="62" t="str">
        <f t="shared" si="3"/>
        <v>Amelia</v>
      </c>
      <c r="F85" t="s">
        <v>2068</v>
      </c>
      <c r="G85" t="s">
        <v>2309</v>
      </c>
      <c r="H85" t="s">
        <v>2321</v>
      </c>
      <c r="I85" t="s">
        <v>562</v>
      </c>
    </row>
    <row r="86" spans="1:9"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row>
    <row r="87" spans="1:9"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row>
    <row r="88" spans="1:9" x14ac:dyDescent="0.25">
      <c r="A88" s="62">
        <f>VLOOKUP(B88, names!A$3:B$2402, 2,)</f>
        <v>0</v>
      </c>
      <c r="B88" t="s">
        <v>591</v>
      </c>
      <c r="C88" s="62" t="str">
        <f t="shared" si="2"/>
        <v>907 Nw Ballard Way</v>
      </c>
      <c r="D88" t="s">
        <v>592</v>
      </c>
      <c r="E88" s="62" t="str">
        <f t="shared" si="3"/>
        <v>Seattle</v>
      </c>
      <c r="F88" t="s">
        <v>2066</v>
      </c>
      <c r="G88" t="s">
        <v>2320</v>
      </c>
      <c r="H88" t="s">
        <v>2328</v>
      </c>
      <c r="I88" t="s">
        <v>593</v>
      </c>
    </row>
    <row r="89" spans="1:9"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row>
    <row r="90" spans="1:9" x14ac:dyDescent="0.25">
      <c r="A90" s="62">
        <f>VLOOKUP(B90, names!A$3:B$2402, 2,)</f>
        <v>0</v>
      </c>
      <c r="B90" t="s">
        <v>596</v>
      </c>
      <c r="C90" s="62" t="str">
        <f t="shared" si="2"/>
        <v>36 Corbett Way</v>
      </c>
      <c r="D90" t="s">
        <v>597</v>
      </c>
      <c r="E90" s="62" t="str">
        <f t="shared" si="3"/>
        <v>Eatontown</v>
      </c>
      <c r="F90" t="s">
        <v>2078</v>
      </c>
      <c r="G90" t="s">
        <v>2307</v>
      </c>
      <c r="H90">
        <v>7724</v>
      </c>
      <c r="I90" t="s">
        <v>598</v>
      </c>
    </row>
    <row r="91" spans="1:9"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row>
    <row r="92" spans="1:9"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row>
    <row r="93" spans="1:9"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row>
    <row r="94" spans="1:9"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row>
    <row r="95" spans="1:9"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row>
    <row r="96" spans="1:9"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row>
    <row r="97" spans="1:9"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row>
    <row r="98" spans="1:9" x14ac:dyDescent="0.25">
      <c r="A98" s="62" t="e">
        <f>VLOOKUP(B98, names!A$3:B$2402, 2,)</f>
        <v>#N/A</v>
      </c>
      <c r="B98" t="s">
        <v>614</v>
      </c>
      <c r="C98" s="62" t="str">
        <f t="shared" si="2"/>
        <v>3715 Northside Parkway</v>
      </c>
      <c r="D98" t="s">
        <v>615</v>
      </c>
      <c r="E98" s="62" t="str">
        <f t="shared" si="3"/>
        <v>Atlanta</v>
      </c>
      <c r="F98" t="s">
        <v>2034</v>
      </c>
      <c r="G98" t="s">
        <v>2289</v>
      </c>
      <c r="H98" t="s">
        <v>2332</v>
      </c>
      <c r="I98" t="s">
        <v>616</v>
      </c>
    </row>
    <row r="99" spans="1:9"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row>
    <row r="100" spans="1:9"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row>
    <row r="101" spans="1:9"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row>
    <row r="102" spans="1:9"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row>
    <row r="103" spans="1:9"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row>
    <row r="104" spans="1:9"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row>
    <row r="105" spans="1:9"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row>
    <row r="106" spans="1:9"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row>
    <row r="107" spans="1:9"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row>
    <row r="108" spans="1:9"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row>
    <row r="109" spans="1:9"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row>
    <row r="110" spans="1:9"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row>
    <row r="111" spans="1:9"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row>
    <row r="112" spans="1:9"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row>
    <row r="113" spans="1:9"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row>
    <row r="114" spans="1:9"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row>
    <row r="115" spans="1:9"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row>
    <row r="116" spans="1:9"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row>
    <row r="117" spans="1:9"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row>
    <row r="118" spans="1:9"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row>
    <row r="119" spans="1:9"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row>
    <row r="120" spans="1:9"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row>
    <row r="121" spans="1:9"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row>
    <row r="122" spans="1:9"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row>
    <row r="123" spans="1:9"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row>
    <row r="124" spans="1:9"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row>
    <row r="125" spans="1:9"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row>
    <row r="126" spans="1:9"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row>
    <row r="127" spans="1:9"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row>
    <row r="128" spans="1:9"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row>
    <row r="129" spans="1:9"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row>
    <row r="130" spans="1:9"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row>
    <row r="131" spans="1:9"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row>
    <row r="132" spans="1:9"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row>
    <row r="133" spans="1:9"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row>
    <row r="134" spans="1:9"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row>
    <row r="135" spans="1:9" x14ac:dyDescent="0.25">
      <c r="A135" s="62" t="e">
        <f>VLOOKUP(B135, names!A$3:B$2402, 2,)</f>
        <v>#N/A</v>
      </c>
      <c r="B135" t="s">
        <v>686</v>
      </c>
      <c r="C135" s="62" t="str">
        <f t="shared" si="4"/>
        <v>P.O. Box 618</v>
      </c>
      <c r="D135" t="s">
        <v>687</v>
      </c>
      <c r="E135" s="62" t="str">
        <f t="shared" si="5"/>
        <v>Columbia</v>
      </c>
      <c r="F135" t="s">
        <v>2036</v>
      </c>
      <c r="G135" t="s">
        <v>2326</v>
      </c>
      <c r="H135">
        <v>65205</v>
      </c>
      <c r="I135" t="s">
        <v>688</v>
      </c>
    </row>
    <row r="136" spans="1:9"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row>
    <row r="137" spans="1:9"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row>
    <row r="138" spans="1:9"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row>
    <row r="139" spans="1:9"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row>
    <row r="140" spans="1:9"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row>
    <row r="141" spans="1:9" x14ac:dyDescent="0.25">
      <c r="A141" s="62" t="e">
        <f>VLOOKUP(B141, names!A$3:B$2402, 2,)</f>
        <v>#N/A</v>
      </c>
      <c r="B141" t="s">
        <v>387</v>
      </c>
      <c r="C141" s="62" t="str">
        <f t="shared" si="4"/>
        <v>1051 Texas Street</v>
      </c>
      <c r="D141" t="s">
        <v>701</v>
      </c>
      <c r="E141" s="62" t="str">
        <f t="shared" si="5"/>
        <v>Salem</v>
      </c>
      <c r="F141" t="s">
        <v>2104</v>
      </c>
      <c r="G141" t="s">
        <v>2347</v>
      </c>
      <c r="H141">
        <v>24153</v>
      </c>
      <c r="I141" t="s">
        <v>702</v>
      </c>
    </row>
    <row r="142" spans="1:9"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row>
    <row r="143" spans="1:9"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row>
    <row r="144" spans="1:9"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row>
    <row r="145" spans="1:9"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row>
    <row r="146" spans="1:9"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row>
    <row r="147" spans="1:9"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row>
    <row r="148" spans="1:9"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row>
    <row r="149" spans="1:9"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row>
    <row r="150" spans="1:9"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row>
    <row r="151" spans="1:9"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row>
    <row r="152" spans="1:9"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row>
    <row r="153" spans="1:9"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row>
    <row r="154" spans="1:9"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row>
    <row r="155" spans="1:9"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row>
    <row r="156" spans="1:9"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row>
    <row r="157" spans="1:9"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row>
    <row r="158" spans="1:9"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row>
    <row r="159" spans="1:9"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row>
    <row r="160" spans="1:9"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row>
    <row r="161" spans="1:9"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row>
    <row r="162" spans="1:9"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row>
    <row r="163" spans="1:9"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row>
    <row r="164" spans="1:9"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row>
    <row r="165" spans="1:9"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row>
    <row r="166" spans="1:9"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row>
    <row r="167" spans="1:9"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row>
    <row r="168" spans="1:9"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row>
    <row r="169" spans="1:9"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row>
    <row r="170" spans="1:9"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row>
    <row r="171" spans="1:9"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row>
    <row r="172" spans="1:9"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row>
    <row r="173" spans="1:9"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row>
    <row r="174" spans="1:9"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row>
    <row r="175" spans="1:9"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row>
    <row r="176" spans="1:9"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row>
    <row r="177" spans="1:9"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row>
    <row r="178" spans="1:9"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row>
    <row r="179" spans="1:9"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row>
    <row r="180" spans="1:9"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row>
    <row r="181" spans="1:9"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row>
    <row r="182" spans="1:9"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row>
    <row r="183" spans="1:9"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row>
    <row r="184" spans="1:9"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row>
    <row r="185" spans="1:9"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row>
    <row r="186" spans="1:9"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row>
    <row r="187" spans="1:9"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row>
    <row r="188" spans="1:9"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row>
    <row r="189" spans="1:9"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row>
    <row r="190" spans="1:9"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row>
    <row r="191" spans="1:9"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row>
    <row r="192" spans="1:9"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row>
    <row r="193" spans="1:9"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row>
    <row r="194" spans="1:9"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row>
    <row r="195" spans="1:9"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row>
    <row r="196" spans="1:9"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row>
    <row r="197" spans="1:9"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row>
    <row r="198" spans="1:9"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row>
    <row r="199" spans="1:9"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row>
    <row r="200" spans="1:9"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row>
    <row r="201" spans="1:9"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row>
    <row r="202" spans="1:9"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row>
    <row r="203" spans="1:9"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row>
    <row r="204" spans="1:9"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row>
    <row r="205" spans="1:9"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row>
    <row r="206" spans="1:9"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row>
    <row r="207" spans="1:9"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row>
    <row r="208" spans="1:9"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row>
    <row r="209" spans="1:9"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row>
    <row r="210" spans="1:9"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row>
    <row r="211" spans="1:9"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row>
    <row r="212" spans="1:9"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row>
    <row r="213" spans="1:9"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row>
    <row r="214" spans="1:9"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row>
    <row r="215" spans="1:9"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row>
    <row r="216" spans="1:9"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row>
    <row r="217" spans="1:9" x14ac:dyDescent="0.25">
      <c r="A217" s="62" t="e">
        <f>VLOOKUP(B217, names!A$3:B$2402, 2,)</f>
        <v>#N/A</v>
      </c>
      <c r="B217" t="s">
        <v>880</v>
      </c>
      <c r="C217" s="62" t="str">
        <f t="shared" si="6"/>
        <v>411 5Th Avenue</v>
      </c>
      <c r="D217" t="s">
        <v>881</v>
      </c>
      <c r="E217" s="62" t="str">
        <f t="shared" si="7"/>
        <v>New York</v>
      </c>
      <c r="F217" t="s">
        <v>2032</v>
      </c>
      <c r="G217" t="s">
        <v>2286</v>
      </c>
      <c r="H217">
        <v>10016</v>
      </c>
      <c r="I217" t="s">
        <v>882</v>
      </c>
    </row>
    <row r="218" spans="1:9"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row>
    <row r="219" spans="1:9"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row>
    <row r="220" spans="1:9"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row>
    <row r="221" spans="1:9"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row>
    <row r="222" spans="1:9"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row>
    <row r="223" spans="1:9"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row>
    <row r="224" spans="1:9"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row>
    <row r="225" spans="1:9"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row>
    <row r="226" spans="1:9"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row>
    <row r="227" spans="1:9"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row>
    <row r="228" spans="1:9"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row>
    <row r="229" spans="1:9"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row>
    <row r="230" spans="1:9" x14ac:dyDescent="0.25">
      <c r="A230" s="62" t="e">
        <f>VLOOKUP(B230, names!A$3:B$2402, 2,)</f>
        <v>#N/A</v>
      </c>
      <c r="B230" t="s">
        <v>908</v>
      </c>
      <c r="C230" s="62" t="str">
        <f t="shared" si="6"/>
        <v>Po Box 8424</v>
      </c>
      <c r="D230" t="s">
        <v>909</v>
      </c>
      <c r="E230" s="62" t="str">
        <f t="shared" si="7"/>
        <v>Omaha</v>
      </c>
      <c r="F230" t="s">
        <v>2033</v>
      </c>
      <c r="G230" t="s">
        <v>2287</v>
      </c>
      <c r="H230" t="s">
        <v>2368</v>
      </c>
      <c r="I230" t="s">
        <v>910</v>
      </c>
    </row>
    <row r="231" spans="1:9"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row>
    <row r="232" spans="1:9"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row>
    <row r="233" spans="1:9"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row>
    <row r="234" spans="1:9"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row>
    <row r="235" spans="1:9"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row>
    <row r="236" spans="1:9"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row>
    <row r="237" spans="1:9"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row>
    <row r="238" spans="1:9"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row>
    <row r="239" spans="1:9"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row>
    <row r="240" spans="1:9"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row>
    <row r="241" spans="1:9"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row>
    <row r="242" spans="1:9"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row>
    <row r="243" spans="1:9"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row>
    <row r="244" spans="1:9"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row>
    <row r="245" spans="1:9"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row>
    <row r="246" spans="1:9"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row>
    <row r="247" spans="1:9"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row>
    <row r="248" spans="1:9"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row>
    <row r="249" spans="1:9"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row>
    <row r="250" spans="1:9"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row>
    <row r="251" spans="1:9"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row>
    <row r="252" spans="1:9"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row>
    <row r="253" spans="1:9" x14ac:dyDescent="0.25">
      <c r="A253" s="62" t="e">
        <f>VLOOKUP(B253, names!A$3:B$2402, 2,)</f>
        <v>#N/A</v>
      </c>
      <c r="B253" t="s">
        <v>963</v>
      </c>
      <c r="C253" s="62" t="str">
        <f t="shared" si="6"/>
        <v>185 Greenwood Road</v>
      </c>
      <c r="D253" t="s">
        <v>571</v>
      </c>
      <c r="E253" s="62" t="str">
        <f t="shared" si="7"/>
        <v>Napa</v>
      </c>
      <c r="F253" t="s">
        <v>2071</v>
      </c>
      <c r="G253" t="s">
        <v>2319</v>
      </c>
      <c r="H253">
        <v>94558</v>
      </c>
      <c r="I253" t="s">
        <v>572</v>
      </c>
    </row>
    <row r="254" spans="1:9"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row>
    <row r="255" spans="1:9"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row>
    <row r="256" spans="1:9"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row>
    <row r="257" spans="1:9"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row>
    <row r="258" spans="1:9"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row>
    <row r="259" spans="1:9"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row>
    <row r="260" spans="1:9"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row>
    <row r="261" spans="1:9"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row>
    <row r="262" spans="1:9"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row>
    <row r="263" spans="1:9"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row>
    <row r="264" spans="1:9"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row>
    <row r="265" spans="1:9"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row>
    <row r="266" spans="1:9"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row>
    <row r="267" spans="1:9"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row>
    <row r="268" spans="1:9"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row>
    <row r="269" spans="1:9"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row>
    <row r="270" spans="1:9"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row>
    <row r="271" spans="1:9"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row>
    <row r="272" spans="1:9"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row>
    <row r="273" spans="1:9"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row>
    <row r="274" spans="1:9"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row>
    <row r="275" spans="1:9"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row>
    <row r="276" spans="1:9"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row>
    <row r="277" spans="1:9"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row>
    <row r="278" spans="1:9"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row>
    <row r="279" spans="1:9"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row>
    <row r="280" spans="1:9"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row>
    <row r="281" spans="1:9"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row>
    <row r="282" spans="1:9"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row>
    <row r="283" spans="1:9"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row>
    <row r="284" spans="1:9"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row>
    <row r="285" spans="1:9"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row>
    <row r="286" spans="1:9"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row>
    <row r="287" spans="1:9"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row>
    <row r="288" spans="1:9"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row>
    <row r="289" spans="1:9"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row>
    <row r="290" spans="1:9"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row>
    <row r="291" spans="1:9"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row>
    <row r="292" spans="1:9"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row>
    <row r="293" spans="1:9"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row>
    <row r="294" spans="1:9" x14ac:dyDescent="0.25">
      <c r="A294" s="62">
        <f>VLOOKUP(B294, names!A$3:B$2402, 2,)</f>
        <v>0</v>
      </c>
      <c r="B294" t="s">
        <v>390</v>
      </c>
      <c r="C294" s="62" t="str">
        <f t="shared" si="8"/>
        <v>P.O. Box 2450</v>
      </c>
      <c r="D294" t="s">
        <v>1041</v>
      </c>
      <c r="E294" s="62" t="str">
        <f t="shared" si="9"/>
        <v>Grand Rapids</v>
      </c>
      <c r="F294" t="s">
        <v>2160</v>
      </c>
      <c r="G294" t="s">
        <v>2290</v>
      </c>
      <c r="H294" t="s">
        <v>2381</v>
      </c>
      <c r="I294" t="s">
        <v>410</v>
      </c>
    </row>
    <row r="295" spans="1:9"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row>
    <row r="296" spans="1:9"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row>
    <row r="297" spans="1:9"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row>
    <row r="298" spans="1:9"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row>
    <row r="299" spans="1:9"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row>
    <row r="300" spans="1:9"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row>
    <row r="301" spans="1:9"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row>
    <row r="302" spans="1:9"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row>
    <row r="303" spans="1:9"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row>
    <row r="304" spans="1:9"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row>
    <row r="305" spans="1:9"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row>
    <row r="306" spans="1:9"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row>
    <row r="307" spans="1:9"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row>
    <row r="308" spans="1:9"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row>
    <row r="309" spans="1:9"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row>
    <row r="310" spans="1:9"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row>
    <row r="311" spans="1:9"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row>
    <row r="312" spans="1:9"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row>
    <row r="313" spans="1:9"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row>
    <row r="314" spans="1:9"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row>
    <row r="315" spans="1:9"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row>
    <row r="316" spans="1:9"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row>
    <row r="317" spans="1:9"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row>
    <row r="318" spans="1:9"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row>
    <row r="319" spans="1:9"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row>
    <row r="320" spans="1:9"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row>
    <row r="321" spans="1:9"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row>
    <row r="322" spans="1:9"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row>
    <row r="323" spans="1:9"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row>
    <row r="324" spans="1:9"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row>
    <row r="325" spans="1:9"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row>
    <row r="326" spans="1:9"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row>
    <row r="327" spans="1:9"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row>
    <row r="328" spans="1:9"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row>
    <row r="329" spans="1:9"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row>
    <row r="330" spans="1:9"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row>
    <row r="331" spans="1:9"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row>
    <row r="332" spans="1:9"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row>
    <row r="333" spans="1:9"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row>
    <row r="334" spans="1:9"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row>
    <row r="335" spans="1:9"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row>
    <row r="336" spans="1:9"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row>
    <row r="337" spans="1:9"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row>
    <row r="338" spans="1:9"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row>
    <row r="339" spans="1:9"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row>
    <row r="340" spans="1:9"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row>
    <row r="341" spans="1:9"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row>
    <row r="342" spans="1:9"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row>
    <row r="343" spans="1:9"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row>
    <row r="344" spans="1:9"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row>
    <row r="345" spans="1:9"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row>
    <row r="346" spans="1:9"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row>
    <row r="347" spans="1:9"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row>
    <row r="348" spans="1:9"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row>
    <row r="349" spans="1:9"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row>
    <row r="350" spans="1:9"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row>
    <row r="351" spans="1:9"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row>
    <row r="352" spans="1:9"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row>
    <row r="353" spans="1:9"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row>
    <row r="354" spans="1:9"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row>
    <row r="355" spans="1:9"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row>
    <row r="356" spans="1:9"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row>
    <row r="357" spans="1:9"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row>
    <row r="358" spans="1:9"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row>
    <row r="359" spans="1:9"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row>
    <row r="360" spans="1:9"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row>
    <row r="361" spans="1:9"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row>
    <row r="362" spans="1:9" x14ac:dyDescent="0.25">
      <c r="A362" s="62" t="e">
        <f>VLOOKUP(B362, names!A$3:B$2402, 2,)</f>
        <v>#N/A</v>
      </c>
      <c r="B362" t="s">
        <v>1165</v>
      </c>
      <c r="C362" s="62" t="str">
        <f t="shared" si="10"/>
        <v>P.O. Box 618</v>
      </c>
      <c r="D362" t="s">
        <v>687</v>
      </c>
      <c r="E362" s="62" t="str">
        <f t="shared" si="11"/>
        <v>Columbia</v>
      </c>
      <c r="F362" t="s">
        <v>2036</v>
      </c>
      <c r="G362" t="s">
        <v>2326</v>
      </c>
      <c r="H362">
        <v>65205</v>
      </c>
      <c r="I362" t="s">
        <v>688</v>
      </c>
    </row>
    <row r="363" spans="1:9"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row>
    <row r="364" spans="1:9"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row>
    <row r="365" spans="1:9"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row>
    <row r="366" spans="1:9"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row>
    <row r="367" spans="1:9" x14ac:dyDescent="0.25">
      <c r="A367" s="62" t="e">
        <f>VLOOKUP(B367, names!A$3:B$2402, 2,)</f>
        <v>#N/A</v>
      </c>
      <c r="B367" t="s">
        <v>1174</v>
      </c>
      <c r="C367" s="62" t="str">
        <f t="shared" si="10"/>
        <v>175 Water Street, 18Th Floor</v>
      </c>
      <c r="D367" t="s">
        <v>468</v>
      </c>
      <c r="E367" s="62" t="str">
        <f t="shared" si="11"/>
        <v>New York</v>
      </c>
      <c r="F367" t="s">
        <v>2032</v>
      </c>
      <c r="G367" t="s">
        <v>2286</v>
      </c>
      <c r="H367">
        <v>10038</v>
      </c>
      <c r="I367" t="s">
        <v>469</v>
      </c>
    </row>
    <row r="368" spans="1:9"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row>
    <row r="369" spans="1:9"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row>
    <row r="370" spans="1:9"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row>
    <row r="371" spans="1:9"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row>
    <row r="372" spans="1:9"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row>
    <row r="373" spans="1:9"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row>
    <row r="374" spans="1:9"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row>
    <row r="375" spans="1:9"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row>
    <row r="376" spans="1:9"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row>
    <row r="377" spans="1:9"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row>
    <row r="378" spans="1:9"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row>
    <row r="379" spans="1:9"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row>
    <row r="380" spans="1:9"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row>
    <row r="381" spans="1:9"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row>
    <row r="382" spans="1:9"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row>
    <row r="383" spans="1:9"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row>
    <row r="384" spans="1:9"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row>
    <row r="385" spans="1:9"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row>
    <row r="386" spans="1:9"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row>
    <row r="387" spans="1:9"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row>
    <row r="388" spans="1:9"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row>
    <row r="389" spans="1:9"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row>
    <row r="390" spans="1:9"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row>
    <row r="391" spans="1:9"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row>
    <row r="392" spans="1:9"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row>
    <row r="393" spans="1:9"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row>
    <row r="394" spans="1:9"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row>
    <row r="395" spans="1:9"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row>
    <row r="396" spans="1:9"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row>
    <row r="397" spans="1:9"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row>
    <row r="398" spans="1:9"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row>
    <row r="399" spans="1:9"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row>
    <row r="400" spans="1:9"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row>
    <row r="401" spans="1:9"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row>
    <row r="402" spans="1:9"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row>
    <row r="403" spans="1:9"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row>
    <row r="404" spans="1:9"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row>
    <row r="405" spans="1:9"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row>
    <row r="406" spans="1:9"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row>
    <row r="407" spans="1:9"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row>
    <row r="408" spans="1:9"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row>
    <row r="409" spans="1:9"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row>
    <row r="410" spans="1:9"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row>
    <row r="411" spans="1:9"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row>
    <row r="412" spans="1:9"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row>
    <row r="413" spans="1:9"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row>
    <row r="414" spans="1:9"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row>
    <row r="415" spans="1:9"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row>
    <row r="416" spans="1:9"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row>
    <row r="417" spans="1:9"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row>
    <row r="418" spans="1:9"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row>
    <row r="419" spans="1:9"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row>
    <row r="420" spans="1:9"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row>
    <row r="421" spans="1:9"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row>
    <row r="422" spans="1:9"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row>
    <row r="423" spans="1:9"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row>
    <row r="424" spans="1:9"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row>
    <row r="425" spans="1:9"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row>
    <row r="426" spans="1:9" x14ac:dyDescent="0.25">
      <c r="A426" s="62" t="e">
        <f>VLOOKUP(B426, names!A$3:B$2402, 2,)</f>
        <v>#N/A</v>
      </c>
      <c r="B426" t="s">
        <v>1273</v>
      </c>
      <c r="C426" s="62" t="str">
        <f t="shared" si="12"/>
        <v>175 Water Street, 18Th Floor</v>
      </c>
      <c r="D426" t="s">
        <v>468</v>
      </c>
      <c r="E426" s="62" t="str">
        <f t="shared" si="13"/>
        <v>New York</v>
      </c>
      <c r="F426" t="s">
        <v>2032</v>
      </c>
      <c r="G426" t="s">
        <v>2286</v>
      </c>
      <c r="H426">
        <v>10038</v>
      </c>
      <c r="I426" t="s">
        <v>469</v>
      </c>
    </row>
    <row r="427" spans="1:9"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row>
    <row r="428" spans="1:9"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row>
    <row r="429" spans="1:9"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row>
    <row r="430" spans="1:9"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row>
    <row r="431" spans="1:9"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row>
    <row r="432" spans="1:9"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row>
    <row r="433" spans="1:9"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row>
    <row r="434" spans="1:9"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row>
    <row r="435" spans="1:9"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row>
    <row r="436" spans="1:9"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row>
    <row r="437" spans="1:9"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row>
    <row r="438" spans="1:9"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row>
    <row r="439" spans="1:9"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row>
    <row r="440" spans="1:9"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row>
    <row r="441" spans="1:9"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row>
    <row r="442" spans="1:9"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row>
    <row r="443" spans="1:9"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row>
    <row r="444" spans="1:9"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row>
    <row r="445" spans="1:9"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row>
    <row r="446" spans="1:9"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row>
    <row r="447" spans="1:9"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row>
    <row r="448" spans="1:9" x14ac:dyDescent="0.25">
      <c r="A448" s="62" t="e">
        <f>VLOOKUP(B448, names!A$3:B$2402, 2,)</f>
        <v>#N/A</v>
      </c>
      <c r="B448" t="s">
        <v>1304</v>
      </c>
      <c r="C448" s="62" t="str">
        <f t="shared" si="14"/>
        <v>One Newark Center</v>
      </c>
      <c r="D448" t="s">
        <v>1305</v>
      </c>
      <c r="E448" s="62" t="str">
        <f t="shared" si="15"/>
        <v>Newark</v>
      </c>
      <c r="F448" t="s">
        <v>2051</v>
      </c>
      <c r="G448" t="s">
        <v>2307</v>
      </c>
      <c r="H448">
        <v>710</v>
      </c>
    </row>
    <row r="449" spans="1:9"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row>
    <row r="450" spans="1:9"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row>
    <row r="451" spans="1:9"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row>
    <row r="452" spans="1:9"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row>
    <row r="453" spans="1:9"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row>
    <row r="454" spans="1:9"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row>
    <row r="455" spans="1:9"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row>
    <row r="456" spans="1:9"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row>
    <row r="457" spans="1:9"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row>
    <row r="458" spans="1:9"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row>
    <row r="459" spans="1:9"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row>
    <row r="460" spans="1:9"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row>
    <row r="461" spans="1:9"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row>
    <row r="462" spans="1:9"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row>
    <row r="463" spans="1:9"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row>
    <row r="464" spans="1:9"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row>
    <row r="465" spans="1:9"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row>
    <row r="466" spans="1:9"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row>
    <row r="467" spans="1:9"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row>
    <row r="468" spans="1:9"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row>
    <row r="469" spans="1:9"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row>
    <row r="470" spans="1:9"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row>
    <row r="471" spans="1:9"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row>
    <row r="472" spans="1:9"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row>
    <row r="473" spans="1:9"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row>
    <row r="474" spans="1:9"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row>
    <row r="475" spans="1:9"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row>
    <row r="476" spans="1:9"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row>
    <row r="477" spans="1:9"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row>
    <row r="478" spans="1:9"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row>
    <row r="479" spans="1:9"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row>
    <row r="480" spans="1:9"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row>
    <row r="481" spans="1:9"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row>
    <row r="482" spans="1:9"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row>
    <row r="483" spans="1:9"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row>
    <row r="484" spans="1:9"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row>
    <row r="485" spans="1:9"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row>
    <row r="486" spans="1:9"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row>
    <row r="487" spans="1:9"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row>
    <row r="488" spans="1:9"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row>
    <row r="489" spans="1:9"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row>
    <row r="490" spans="1:9"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row>
    <row r="491" spans="1:9"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row>
    <row r="492" spans="1:9"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row>
    <row r="493" spans="1:9"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row>
    <row r="494" spans="1:9"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row>
    <row r="495" spans="1:9"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row>
    <row r="496" spans="1:9"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row>
    <row r="497" spans="1:9"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row>
    <row r="498" spans="1:9"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row>
    <row r="499" spans="1:9"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row>
    <row r="500" spans="1:9"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row>
    <row r="501" spans="1:9"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row>
    <row r="502" spans="1:9"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row>
    <row r="503" spans="1:9"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row>
    <row r="504" spans="1:9"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row>
    <row r="505" spans="1:9"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row>
    <row r="506" spans="1:9"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row>
    <row r="507" spans="1:9"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row>
    <row r="508" spans="1:9"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row>
    <row r="509" spans="1:9"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row>
    <row r="510" spans="1:9"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row>
    <row r="511" spans="1:9"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row>
    <row r="512" spans="1:9"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row>
    <row r="513" spans="1:9"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row>
    <row r="514" spans="1:9"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row>
    <row r="515" spans="1:9"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row>
    <row r="516" spans="1:9"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row>
    <row r="517" spans="1:9"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row>
    <row r="518" spans="1:9"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row>
    <row r="519" spans="1:9"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row>
    <row r="520" spans="1:9"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row>
    <row r="521" spans="1:9"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row>
    <row r="522" spans="1:9"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row>
    <row r="523" spans="1:9"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row>
    <row r="524" spans="1:9"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row>
    <row r="525" spans="1:9"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row>
    <row r="526" spans="1:9"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row>
    <row r="527" spans="1:9"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row>
    <row r="528" spans="1:9"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row>
    <row r="529" spans="1:9"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row>
    <row r="530" spans="1:9"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row>
    <row r="531" spans="1:9"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row>
    <row r="532" spans="1:9"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row>
    <row r="533" spans="1:9" x14ac:dyDescent="0.25">
      <c r="A533" s="62" t="e">
        <f>VLOOKUP(B533, names!A$3:B$2402, 2,)</f>
        <v>#N/A</v>
      </c>
      <c r="B533" t="s">
        <v>1468</v>
      </c>
      <c r="C533" s="62" t="e">
        <f t="shared" si="16"/>
        <v>#VALUE!</v>
      </c>
      <c r="E533" s="62" t="str">
        <f t="shared" si="17"/>
        <v>Princeton</v>
      </c>
      <c r="F533" t="s">
        <v>2060</v>
      </c>
      <c r="G533" t="s">
        <v>2307</v>
      </c>
      <c r="H533">
        <v>8543</v>
      </c>
      <c r="I533" t="s">
        <v>1469</v>
      </c>
    </row>
    <row r="534" spans="1:9"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row>
    <row r="535" spans="1:9"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row>
    <row r="536" spans="1:9"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row>
    <row r="537" spans="1:9"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row>
    <row r="538" spans="1:9"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row>
    <row r="539" spans="1:9"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row>
    <row r="540" spans="1:9"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row>
    <row r="541" spans="1:9"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row>
    <row r="542" spans="1:9"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row>
    <row r="543" spans="1:9"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row>
    <row r="544" spans="1:9"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row>
    <row r="545" spans="1:9"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row>
    <row r="546" spans="1:9"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row>
    <row r="547" spans="1:9"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row>
    <row r="548" spans="1:9"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row>
    <row r="549" spans="1:9"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row>
    <row r="550" spans="1:9"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row>
    <row r="551" spans="1:9"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row>
    <row r="552" spans="1:9"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row>
    <row r="553" spans="1:9"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row>
    <row r="554" spans="1:9"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row>
    <row r="555" spans="1:9" x14ac:dyDescent="0.25">
      <c r="A555" s="62" t="e">
        <f>VLOOKUP(B555, names!A$3:B$2402, 2,)</f>
        <v>#N/A</v>
      </c>
      <c r="B555" t="s">
        <v>1505</v>
      </c>
      <c r="C555" s="62" t="str">
        <f t="shared" si="16"/>
        <v>175 Water Street, 18Th Floor</v>
      </c>
      <c r="D555" t="s">
        <v>468</v>
      </c>
      <c r="E555" s="62" t="str">
        <f t="shared" si="17"/>
        <v>New York</v>
      </c>
      <c r="F555" t="s">
        <v>2032</v>
      </c>
      <c r="G555" t="s">
        <v>2286</v>
      </c>
      <c r="H555">
        <v>10038</v>
      </c>
      <c r="I555" t="s">
        <v>469</v>
      </c>
    </row>
    <row r="556" spans="1:9"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row>
    <row r="557" spans="1:9"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row>
    <row r="558" spans="1:9"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row>
    <row r="559" spans="1:9"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row>
    <row r="560" spans="1:9"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row>
    <row r="561" spans="1:9"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row>
    <row r="562" spans="1:9"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row>
    <row r="563" spans="1:9"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row>
    <row r="564" spans="1:9"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row>
    <row r="565" spans="1:9"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row>
    <row r="566" spans="1:9"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row>
    <row r="567" spans="1:9"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row>
    <row r="568" spans="1:9"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row>
    <row r="569" spans="1:9"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row>
    <row r="570" spans="1:9"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row>
    <row r="571" spans="1:9"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row>
    <row r="572" spans="1:9"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row>
    <row r="573" spans="1:9"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row>
    <row r="574" spans="1:9"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row>
    <row r="575" spans="1:9"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row>
    <row r="576" spans="1:9"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row>
    <row r="577" spans="1:9"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row>
    <row r="578" spans="1:9"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row>
    <row r="579" spans="1:9"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row>
    <row r="580" spans="1:9"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row>
    <row r="581" spans="1:9"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row>
    <row r="582" spans="1:9"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row>
    <row r="583" spans="1:9"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row>
    <row r="584" spans="1:9"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row>
    <row r="585" spans="1:9"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row>
    <row r="586" spans="1:9"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row>
    <row r="587" spans="1:9"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row>
    <row r="588" spans="1:9"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row>
    <row r="589" spans="1:9"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row>
    <row r="590" spans="1:9"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row>
    <row r="591" spans="1:9"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row>
    <row r="592" spans="1:9"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row>
    <row r="593" spans="1:9"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row>
    <row r="594" spans="1:9"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row>
    <row r="595" spans="1:9"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row>
    <row r="596" spans="1:9"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row>
    <row r="597" spans="1:9"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row>
    <row r="598" spans="1:9"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row>
    <row r="599" spans="1:9"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row>
    <row r="600" spans="1:9"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row>
    <row r="601" spans="1:9"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row>
    <row r="602" spans="1:9"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row>
    <row r="603" spans="1:9"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row>
    <row r="604" spans="1:9"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row>
    <row r="605" spans="1:9"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row>
    <row r="606" spans="1:9"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row>
    <row r="607" spans="1:9"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row>
    <row r="608" spans="1:9"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row>
    <row r="609" spans="1:9"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row>
    <row r="610" spans="1:9"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row>
    <row r="611" spans="1:9"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row>
    <row r="612" spans="1:9"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row>
    <row r="613" spans="1:9"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row>
    <row r="614" spans="1:9"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row>
    <row r="615" spans="1:9"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row>
    <row r="616" spans="1:9"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row>
    <row r="617" spans="1:9"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row>
    <row r="618" spans="1:9"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row>
    <row r="619" spans="1:9"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row>
    <row r="620" spans="1:9"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row>
    <row r="621" spans="1:9"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row>
    <row r="622" spans="1:9"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row>
    <row r="623" spans="1:9"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row>
    <row r="624" spans="1:9"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row>
    <row r="625" spans="1:9"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row>
    <row r="626" spans="1:9"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row>
    <row r="627" spans="1:9"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row>
    <row r="628" spans="1:9"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row>
    <row r="629" spans="1:9"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row>
    <row r="630" spans="1:9"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row>
    <row r="631" spans="1:9"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row>
    <row r="632" spans="1:9"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row>
    <row r="633" spans="1:9"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row>
    <row r="634" spans="1:9"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row>
    <row r="635" spans="1:9"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row>
    <row r="636" spans="1:9"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row>
    <row r="637" spans="1:9"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row>
    <row r="638" spans="1:9"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row>
    <row r="639" spans="1:9"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row>
    <row r="640" spans="1:9"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row>
    <row r="641" spans="1:9"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row>
    <row r="642" spans="1:9"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row>
    <row r="643" spans="1:9"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row>
    <row r="644" spans="1:9"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row>
    <row r="645" spans="1:9"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row>
    <row r="646" spans="1:9"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row>
    <row r="647" spans="1:9"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row>
    <row r="648" spans="1:9"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row>
    <row r="649" spans="1:9"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row>
    <row r="650" spans="1:9"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row>
    <row r="651" spans="1:9"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row>
    <row r="652" spans="1:9"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row>
    <row r="653" spans="1:9"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row>
    <row r="654" spans="1:9"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row>
    <row r="655" spans="1:9"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row>
    <row r="656" spans="1:9"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row>
    <row r="657" spans="1:9"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row>
    <row r="658" spans="1:9"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row>
    <row r="659" spans="1:9"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row>
    <row r="660" spans="1:9"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row>
    <row r="661" spans="1:9"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row>
    <row r="662" spans="1:9"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row>
    <row r="663" spans="1:9"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row>
    <row r="664" spans="1:9"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row>
    <row r="665" spans="1:9"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row>
    <row r="666" spans="1:9"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row>
    <row r="667" spans="1:9"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row>
    <row r="668" spans="1:9"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row>
    <row r="669" spans="1:9"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row>
    <row r="670" spans="1:9"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row>
    <row r="671" spans="1:9"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row>
    <row r="672" spans="1:9"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row>
    <row r="673" spans="1:9"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row>
    <row r="674" spans="1:9"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row>
    <row r="675" spans="1:9"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row>
    <row r="676" spans="1:9"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row>
    <row r="677" spans="1:9"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row>
    <row r="678" spans="1:9"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row>
    <row r="679" spans="1:9"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row>
    <row r="680" spans="1:9"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row>
    <row r="681" spans="1:9"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row>
    <row r="682" spans="1:9"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row>
    <row r="683" spans="1:9"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row>
    <row r="684" spans="1:9"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row>
    <row r="685" spans="1:9"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row>
    <row r="686" spans="1:9"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row>
    <row r="687" spans="1:9"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row>
    <row r="688" spans="1:9"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row>
    <row r="689" spans="1:9"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row>
    <row r="690" spans="1:9"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row>
    <row r="691" spans="1:9"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row>
    <row r="692" spans="1:9"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row>
    <row r="693" spans="1:9"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row>
    <row r="694" spans="1:9"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row>
    <row r="695" spans="1:9"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row>
    <row r="696" spans="1:9"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row>
    <row r="697" spans="1:9"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row>
    <row r="698" spans="1:9"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row>
    <row r="699" spans="1:9"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row>
    <row r="700" spans="1:9"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row>
    <row r="701" spans="1:9"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row>
    <row r="702" spans="1:9"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row>
    <row r="703" spans="1:9"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row>
    <row r="704" spans="1:9"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row>
    <row r="705" spans="1:9"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row>
    <row r="706" spans="1:9"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row>
    <row r="707" spans="1:9"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row>
    <row r="708" spans="1:9"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row>
    <row r="709" spans="1:9"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row>
    <row r="710" spans="1:9"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row>
    <row r="711" spans="1:9"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row>
    <row r="712" spans="1:9"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row>
    <row r="713" spans="1:9"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row>
    <row r="714" spans="1:9"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row>
    <row r="715" spans="1:9"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row>
    <row r="716" spans="1:9"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row>
    <row r="717" spans="1:9"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row>
    <row r="718" spans="1:9"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row>
    <row r="719" spans="1:9"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row>
    <row r="720" spans="1:9"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row>
    <row r="721" spans="1:9"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row>
    <row r="722" spans="1:9"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row>
    <row r="723" spans="1:9"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row>
    <row r="724" spans="1:9"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row>
    <row r="725" spans="1:9"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row>
    <row r="726" spans="1:9"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row>
    <row r="727" spans="1:9"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row>
    <row r="728" spans="1:9"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row>
    <row r="729" spans="1:9"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row>
    <row r="730" spans="1:9"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row>
    <row r="731" spans="1:9"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row>
    <row r="732" spans="1:9"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row>
    <row r="733" spans="1:9"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row>
    <row r="734" spans="1:9"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row>
    <row r="735" spans="1:9"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row>
    <row r="736" spans="1:9"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row>
    <row r="737" spans="1:9"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row>
    <row r="738" spans="1:9"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row>
    <row r="739" spans="1:9"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row>
    <row r="740" spans="1:9"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row>
    <row r="741" spans="1:9"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row>
    <row r="742" spans="1:9"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row>
    <row r="743" spans="1:9"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row>
    <row r="744" spans="1:9"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row>
    <row r="745" spans="1:9"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row>
    <row r="746" spans="1:9"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row>
    <row r="747" spans="1:9"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row>
    <row r="748" spans="1:9"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row>
    <row r="749" spans="1:9"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row>
    <row r="750" spans="1:9"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row>
    <row r="751" spans="1:9"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row>
    <row r="752" spans="1:9"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row>
    <row r="753" spans="1:9"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row>
    <row r="754" spans="1:9"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row>
    <row r="755" spans="1:9"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row>
    <row r="756" spans="1:9"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row>
    <row r="757" spans="1:9"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row>
    <row r="758" spans="1:9"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row>
    <row r="759" spans="1:9"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row>
    <row r="760" spans="1:9"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row>
    <row r="761" spans="1:9"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row>
    <row r="762" spans="1:9"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row>
    <row r="763" spans="1:9"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row>
    <row r="764" spans="1:9"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row>
    <row r="765" spans="1:9"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row>
    <row r="766" spans="1:9"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row>
    <row r="767" spans="1:9"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row>
    <row r="768" spans="1:9"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row>
    <row r="769" spans="1:9"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row>
    <row r="770" spans="1:9"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row>
    <row r="771" spans="1:9"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row>
    <row r="772" spans="1:9"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row>
    <row r="773" spans="1:9"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row>
    <row r="774" spans="1:9"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row>
    <row r="775" spans="1:9"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row>
    <row r="776" spans="1:9"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row>
    <row r="777" spans="1:9"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row>
    <row r="778" spans="1:9"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row>
    <row r="779" spans="1:9"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row>
    <row r="780" spans="1:9"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row>
    <row r="781" spans="1:9"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row>
    <row r="782" spans="1:9"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row>
    <row r="783" spans="1:9"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row>
    <row r="784" spans="1:9"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row>
    <row r="785" spans="1:9"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row>
    <row r="786" spans="1:9"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row>
    <row r="787" spans="1:9"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row>
    <row r="788" spans="1:9"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row>
    <row r="789" spans="1:9"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row>
    <row r="790" spans="1:9"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row>
    <row r="791" spans="1:9"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row>
    <row r="792" spans="1:9"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row>
    <row r="793" spans="1:9"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row>
    <row r="794" spans="1:9"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row>
    <row r="795" spans="1:9"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row>
    <row r="796" spans="1:9"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row>
    <row r="797" spans="1:9"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row>
    <row r="798" spans="1:9"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row>
    <row r="799" spans="1:9"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row>
    <row r="800" spans="1:9"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row>
    <row r="801" spans="1:9"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row>
    <row r="802" spans="1:9"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row>
    <row r="803" spans="1:9"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row>
    <row r="804" spans="1:9"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row>
    <row r="805" spans="1:9"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row>
    <row r="806" spans="1:9"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row>
    <row r="807" spans="1:9"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row>
    <row r="808" spans="1:9"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row>
    <row r="809" spans="1:9"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row>
    <row r="810" spans="1:9"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row>
    <row r="811" spans="1:9"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row>
    <row r="812" spans="1:9"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row>
    <row r="813" spans="1:9"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row>
    <row r="814" spans="1:9" x14ac:dyDescent="0.25">
      <c r="A814" s="62" t="e">
        <f>VLOOKUP(B814, names!A$3:B$2402, 2,)</f>
        <v>#N/A</v>
      </c>
      <c r="B814" t="s">
        <v>1946</v>
      </c>
      <c r="C814" s="62" t="e">
        <f t="shared" si="24"/>
        <v>#VALUE!</v>
      </c>
      <c r="E814" s="62" t="str">
        <f t="shared" si="25"/>
        <v>Caparra Heights Guaynabo</v>
      </c>
      <c r="F814" t="s">
        <v>2274</v>
      </c>
      <c r="G814" t="s">
        <v>2462</v>
      </c>
      <c r="H814">
        <v>968</v>
      </c>
      <c r="I814" t="s">
        <v>1947</v>
      </c>
    </row>
    <row r="815" spans="1:9"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row>
    <row r="816" spans="1:9"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row>
    <row r="817" spans="1:9"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row>
    <row r="818" spans="1:9"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row>
    <row r="819" spans="1:9"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row>
    <row r="820" spans="1:9"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row>
    <row r="821" spans="1:9"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row>
    <row r="822" spans="1:9"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row>
    <row r="823" spans="1:9"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row>
    <row r="824" spans="1:9"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row>
    <row r="825" spans="1:9"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row>
    <row r="826" spans="1:9"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row>
    <row r="827" spans="1:9"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row>
    <row r="828" spans="1:9"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row>
    <row r="829" spans="1:9"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row>
    <row r="830" spans="1:9"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row>
    <row r="831" spans="1:9"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row>
    <row r="832" spans="1:9"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row>
    <row r="833" spans="1:9"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row>
    <row r="834" spans="1:9"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row>
    <row r="835" spans="1:9"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row>
    <row r="836" spans="1:9"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row>
    <row r="837" spans="1:9"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row>
    <row r="838" spans="1:9"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row>
    <row r="839" spans="1:9"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row>
    <row r="840" spans="1:9"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row>
    <row r="841" spans="1:9"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row>
    <row r="842" spans="1:9"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row>
    <row r="843" spans="1:9"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row>
    <row r="844" spans="1:9"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row>
    <row r="845" spans="1:9"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row>
    <row r="846" spans="1:9"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row>
    <row r="847" spans="1:9"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row>
    <row r="848" spans="1:9"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row>
    <row r="849" spans="1:9"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row>
    <row r="850" spans="1:9"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row>
    <row r="851" spans="1:9"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row>
    <row r="852" spans="1:9"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row>
    <row r="853" spans="1:9"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row>
    <row r="854" spans="1:9"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row>
    <row r="855" spans="1:9"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row>
    <row r="856" spans="1:9"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row>
    <row r="857" spans="1:9"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row>
    <row r="858" spans="1:9"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row>
    <row r="859" spans="1:9"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row>
    <row r="860" spans="1:9"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row>
    <row r="861" spans="1:9"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row>
    <row r="862" spans="1:9"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row>
    <row r="863" spans="1:9"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row>
    <row r="864" spans="1:9"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row>
    <row r="865" spans="1:9" x14ac:dyDescent="0.25">
      <c r="A865" s="62" t="s">
        <v>230</v>
      </c>
      <c r="B865" s="62" t="s">
        <v>230</v>
      </c>
      <c r="C865" s="62" t="str">
        <f t="shared" si="26"/>
        <v>7131 Business Park Lane, Suite 300</v>
      </c>
      <c r="D865" t="s">
        <v>1095</v>
      </c>
      <c r="E865" s="62" t="str">
        <f t="shared" si="27"/>
        <v>Lake Mary</v>
      </c>
      <c r="F865" t="s">
        <v>2167</v>
      </c>
      <c r="G865" t="s">
        <v>2292</v>
      </c>
      <c r="H865">
        <v>32746</v>
      </c>
      <c r="I865" t="s">
        <v>2842</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opLeftCell="A140" workbookViewId="0">
      <selection activeCell="A2" sqref="A2:A175"/>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344915</v>
      </c>
      <c r="D4" s="62" t="s">
        <v>3716</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master</vt:lpstr>
      <vt:lpstr>Instructions</vt:lpstr>
      <vt:lpstr>names</vt:lpstr>
      <vt:lpstr>RatingsLU</vt:lpstr>
      <vt:lpstr>AMBest</vt:lpstr>
      <vt:lpstr>Demotech</vt:lpstr>
      <vt:lpstr>Weiss</vt:lpstr>
      <vt:lpstr>addresses</vt:lpstr>
      <vt:lpstr>2015q3</vt:lpstr>
      <vt:lpstr>2015q2</vt:lpstr>
      <vt:lpstr>2015q1</vt:lpstr>
      <vt:lpstr>2014q4</vt:lpstr>
      <vt:lpstr>2014q3</vt:lpstr>
      <vt:lpstr>2014q2</vt:lpstr>
      <vt:lpstr>2014q1</vt:lpstr>
      <vt:lpstr>2013q4</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2016-02-09T19:52:55Z</dcterms:modified>
</cp:coreProperties>
</file>