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bookViews>
  <sheets>
    <sheet name="master" sheetId="1" r:id="rId1"/>
    <sheet name="Instructions" sheetId="22" r:id="rId2"/>
    <sheet name="names" sheetId="2" r:id="rId3"/>
    <sheet name="AMBest" sheetId="13" r:id="rId4"/>
    <sheet name="AMBest old" sheetId="35" r:id="rId5"/>
    <sheet name="RatingsLU" sheetId="20" r:id="rId6"/>
    <sheet name="Demotech old" sheetId="41" r:id="rId7"/>
    <sheet name="Demotech" sheetId="28" r:id="rId8"/>
    <sheet name="Weiss" sheetId="11" r:id="rId9"/>
    <sheet name="Weiss old" sheetId="33" r:id="rId10"/>
    <sheet name="addresses" sheetId="10" r:id="rId11"/>
    <sheet name="2016q4" sheetId="40" r:id="rId12"/>
    <sheet name="2016q3" sheetId="31" r:id="rId13"/>
    <sheet name="2016q2" sheetId="30" r:id="rId14"/>
    <sheet name="2016q1" sheetId="29" r:id="rId15"/>
    <sheet name="2015q4" sheetId="23" r:id="rId16"/>
    <sheet name="2015q3" sheetId="21" r:id="rId17"/>
    <sheet name="2015q2" sheetId="3" r:id="rId18"/>
    <sheet name="2015q1" sheetId="4" r:id="rId19"/>
    <sheet name="2014q4" sheetId="5" r:id="rId20"/>
    <sheet name="2014q3" sheetId="6" r:id="rId21"/>
    <sheet name="2014q2" sheetId="7" r:id="rId22"/>
    <sheet name="2014q1" sheetId="8" r:id="rId23"/>
    <sheet name="2013q4" sheetId="9" r:id="rId24"/>
    <sheet name="c2016q4" sheetId="36" r:id="rId25"/>
    <sheet name="c2016q3" sheetId="37" r:id="rId26"/>
    <sheet name="c2016q2" sheetId="38" r:id="rId27"/>
    <sheet name="c2016q1" sheetId="39" r:id="rId28"/>
    <sheet name="c2015q4" sheetId="27" r:id="rId29"/>
    <sheet name="c2015q3" sheetId="26" r:id="rId30"/>
    <sheet name="c2015q2" sheetId="25" r:id="rId31"/>
    <sheet name="c2015q1" sheetId="24" r:id="rId32"/>
    <sheet name="c2014q4" sheetId="19" r:id="rId33"/>
    <sheet name="c2014q3" sheetId="18" r:id="rId34"/>
    <sheet name="c2014q2" sheetId="17" r:id="rId35"/>
    <sheet name="c2014q1" sheetId="16" r:id="rId36"/>
    <sheet name="c2013q4" sheetId="15" r:id="rId37"/>
  </sheets>
  <definedNames>
    <definedName name="_xlnm._FilterDatabase" localSheetId="0" hidden="1">master!$A$1:$AL$175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28" l="1"/>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3" i="28"/>
  <c r="G4" i="28"/>
  <c r="G5" i="28"/>
  <c r="G6" i="28"/>
  <c r="G7" i="28"/>
  <c r="G8" i="28"/>
  <c r="G9" i="28"/>
  <c r="G10" i="28"/>
  <c r="G11" i="28"/>
  <c r="G12" i="28"/>
  <c r="G13" i="28"/>
  <c r="G14" i="28"/>
  <c r="G15" i="28"/>
  <c r="G16" i="28"/>
  <c r="G17" i="28"/>
  <c r="G18" i="28"/>
  <c r="G19" i="28"/>
  <c r="G20" i="28"/>
  <c r="G21" i="28"/>
  <c r="G22" i="28"/>
  <c r="G23" i="28"/>
  <c r="G24" i="28"/>
  <c r="G25" i="28"/>
  <c r="G2" i="28"/>
  <c r="G143" i="41"/>
  <c r="F143" i="41"/>
  <c r="A143" i="41"/>
  <c r="G142" i="41"/>
  <c r="F142" i="41"/>
  <c r="A142" i="41"/>
  <c r="G141" i="41"/>
  <c r="F141" i="41"/>
  <c r="A141" i="41"/>
  <c r="G140" i="41"/>
  <c r="F140" i="41"/>
  <c r="A140" i="41"/>
  <c r="G139" i="41"/>
  <c r="F139" i="41"/>
  <c r="A139" i="41"/>
  <c r="G138" i="41"/>
  <c r="F138" i="41"/>
  <c r="A138" i="41"/>
  <c r="G137" i="41"/>
  <c r="F137" i="41"/>
  <c r="A137" i="41"/>
  <c r="G136" i="41"/>
  <c r="F136" i="41"/>
  <c r="A136" i="41"/>
  <c r="G135" i="41"/>
  <c r="F135" i="41"/>
  <c r="A135" i="41"/>
  <c r="G134" i="41"/>
  <c r="F134" i="41"/>
  <c r="A134" i="41"/>
  <c r="G133" i="41"/>
  <c r="F133" i="41"/>
  <c r="A133" i="41"/>
  <c r="G132" i="41"/>
  <c r="F132" i="41"/>
  <c r="A132" i="41"/>
  <c r="G131" i="41"/>
  <c r="F131" i="41"/>
  <c r="A131" i="41"/>
  <c r="G130" i="41"/>
  <c r="F130" i="41"/>
  <c r="A130" i="41"/>
  <c r="G129" i="41"/>
  <c r="F129" i="41"/>
  <c r="A129" i="41"/>
  <c r="G128" i="41"/>
  <c r="F128" i="41"/>
  <c r="A128" i="41"/>
  <c r="G127" i="41"/>
  <c r="F127" i="41"/>
  <c r="A127" i="41"/>
  <c r="G126" i="41"/>
  <c r="F126" i="41"/>
  <c r="A126" i="41"/>
  <c r="G125" i="41"/>
  <c r="F125" i="41"/>
  <c r="A125" i="41"/>
  <c r="G124" i="41"/>
  <c r="F124" i="41"/>
  <c r="A124" i="41"/>
  <c r="G123" i="41"/>
  <c r="F123" i="41"/>
  <c r="A123" i="41"/>
  <c r="G122" i="41"/>
  <c r="F122" i="41"/>
  <c r="A122" i="41"/>
  <c r="G121" i="41"/>
  <c r="F121" i="41"/>
  <c r="A121" i="41"/>
  <c r="G120" i="41"/>
  <c r="F120" i="41"/>
  <c r="A120" i="41"/>
  <c r="G119" i="41"/>
  <c r="F119" i="41"/>
  <c r="A119" i="41"/>
  <c r="G118" i="41"/>
  <c r="F118" i="41"/>
  <c r="A118" i="41"/>
  <c r="G117" i="41"/>
  <c r="F117" i="41"/>
  <c r="A117" i="41"/>
  <c r="G116" i="41"/>
  <c r="F116" i="41"/>
  <c r="A116" i="41"/>
  <c r="G115" i="41"/>
  <c r="F115" i="41"/>
  <c r="A115" i="41"/>
  <c r="G114" i="41"/>
  <c r="F114" i="41"/>
  <c r="A114" i="41"/>
  <c r="G113" i="41"/>
  <c r="F113" i="41"/>
  <c r="A113" i="41"/>
  <c r="G112" i="41"/>
  <c r="F112" i="41"/>
  <c r="A112" i="41"/>
  <c r="G111" i="41"/>
  <c r="F111" i="41"/>
  <c r="A111" i="41"/>
  <c r="G110" i="41"/>
  <c r="F110" i="41"/>
  <c r="A110" i="41"/>
  <c r="G109" i="41"/>
  <c r="F109" i="41"/>
  <c r="A109" i="41"/>
  <c r="G108" i="41"/>
  <c r="F108" i="41"/>
  <c r="A108" i="41"/>
  <c r="G107" i="41"/>
  <c r="F107" i="41"/>
  <c r="A107" i="41"/>
  <c r="G106" i="41"/>
  <c r="F106" i="41"/>
  <c r="A106" i="41"/>
  <c r="G105" i="41"/>
  <c r="F105" i="41"/>
  <c r="A105" i="41"/>
  <c r="G104" i="41"/>
  <c r="F104" i="41"/>
  <c r="A104" i="41"/>
  <c r="G103" i="41"/>
  <c r="F103" i="41"/>
  <c r="A103" i="41"/>
  <c r="G102" i="41"/>
  <c r="F102" i="41"/>
  <c r="A102" i="41"/>
  <c r="G101" i="41"/>
  <c r="F101" i="41"/>
  <c r="A101" i="41"/>
  <c r="G100" i="41"/>
  <c r="F100" i="41"/>
  <c r="A100" i="41"/>
  <c r="G99" i="41"/>
  <c r="F99" i="41"/>
  <c r="A99" i="41"/>
  <c r="G98" i="41"/>
  <c r="F98" i="41"/>
  <c r="A98" i="41"/>
  <c r="G97" i="41"/>
  <c r="F97" i="41"/>
  <c r="A97" i="41"/>
  <c r="G96" i="41"/>
  <c r="F96" i="41"/>
  <c r="A96" i="41"/>
  <c r="G95" i="41"/>
  <c r="F95" i="41"/>
  <c r="A95" i="41"/>
  <c r="G94" i="41"/>
  <c r="F94" i="41"/>
  <c r="A94" i="41"/>
  <c r="G93" i="41"/>
  <c r="F93" i="41"/>
  <c r="A93" i="41"/>
  <c r="G92" i="41"/>
  <c r="F92" i="41"/>
  <c r="A92" i="41"/>
  <c r="G91" i="41"/>
  <c r="F91" i="41"/>
  <c r="A91" i="41"/>
  <c r="G90" i="41"/>
  <c r="F90" i="41"/>
  <c r="A90" i="41"/>
  <c r="G89" i="41"/>
  <c r="F89" i="41"/>
  <c r="A89" i="41"/>
  <c r="G88" i="41"/>
  <c r="F88" i="41"/>
  <c r="A88" i="41"/>
  <c r="G87" i="41"/>
  <c r="F87" i="41"/>
  <c r="A87" i="41"/>
  <c r="G86" i="41"/>
  <c r="F86" i="41"/>
  <c r="A86" i="41"/>
  <c r="G85" i="41"/>
  <c r="F85" i="41"/>
  <c r="A85" i="41"/>
  <c r="G84" i="41"/>
  <c r="F84" i="41"/>
  <c r="A84" i="41"/>
  <c r="G83" i="41"/>
  <c r="F83" i="41"/>
  <c r="A83" i="41"/>
  <c r="G82" i="41"/>
  <c r="F82" i="41"/>
  <c r="A82" i="41"/>
  <c r="G81" i="41"/>
  <c r="F81" i="41"/>
  <c r="A81" i="41"/>
  <c r="G80" i="41"/>
  <c r="F80" i="41"/>
  <c r="A80" i="41"/>
  <c r="G79" i="41"/>
  <c r="F79" i="41"/>
  <c r="A79" i="41"/>
  <c r="G78" i="41"/>
  <c r="F78" i="41"/>
  <c r="A78" i="41"/>
  <c r="G77" i="41"/>
  <c r="F77" i="41"/>
  <c r="A77" i="41"/>
  <c r="G76" i="41"/>
  <c r="F76" i="41"/>
  <c r="A76" i="41"/>
  <c r="G75" i="41"/>
  <c r="F75" i="41"/>
  <c r="A75" i="41"/>
  <c r="G74" i="41"/>
  <c r="F74" i="41"/>
  <c r="A74" i="41"/>
  <c r="G73" i="41"/>
  <c r="F73" i="41"/>
  <c r="A73" i="41"/>
  <c r="G72" i="41"/>
  <c r="F72" i="41"/>
  <c r="A72" i="41"/>
  <c r="G71" i="41"/>
  <c r="F71" i="41"/>
  <c r="A71" i="41"/>
  <c r="G70" i="41"/>
  <c r="F70" i="41"/>
  <c r="A70" i="41"/>
  <c r="G69" i="41"/>
  <c r="F69" i="41"/>
  <c r="A69" i="41"/>
  <c r="G68" i="41"/>
  <c r="F68" i="41"/>
  <c r="A68" i="41"/>
  <c r="G67" i="41"/>
  <c r="F67" i="41"/>
  <c r="A67" i="41"/>
  <c r="G66" i="41"/>
  <c r="F66" i="41"/>
  <c r="A66" i="41"/>
  <c r="G65" i="41"/>
  <c r="F65" i="41"/>
  <c r="A65" i="41"/>
  <c r="G64" i="41"/>
  <c r="F64" i="41"/>
  <c r="A64" i="41"/>
  <c r="G63" i="41"/>
  <c r="F63" i="41"/>
  <c r="A63" i="41"/>
  <c r="G62" i="41"/>
  <c r="F62" i="41"/>
  <c r="A62" i="41"/>
  <c r="G61" i="41"/>
  <c r="F61" i="41"/>
  <c r="A61" i="41"/>
  <c r="G60" i="41"/>
  <c r="F60" i="41"/>
  <c r="A60" i="41"/>
  <c r="G59" i="41"/>
  <c r="F59" i="41"/>
  <c r="A59" i="41"/>
  <c r="G58" i="41"/>
  <c r="F58" i="41"/>
  <c r="A58" i="41"/>
  <c r="G57" i="41"/>
  <c r="F57" i="41"/>
  <c r="A57" i="41"/>
  <c r="G56" i="41"/>
  <c r="F56" i="41"/>
  <c r="A56" i="41"/>
  <c r="G55" i="41"/>
  <c r="F55" i="41"/>
  <c r="A55" i="41"/>
  <c r="G54" i="41"/>
  <c r="F54" i="41"/>
  <c r="A54" i="41"/>
  <c r="G53" i="41"/>
  <c r="F53" i="41"/>
  <c r="A53" i="41"/>
  <c r="G52" i="41"/>
  <c r="F52" i="41"/>
  <c r="A52" i="41"/>
  <c r="G51" i="41"/>
  <c r="F51" i="41"/>
  <c r="A51" i="41"/>
  <c r="G50" i="41"/>
  <c r="F50" i="41"/>
  <c r="A50" i="41"/>
  <c r="G49" i="41"/>
  <c r="F49" i="41"/>
  <c r="A49" i="41"/>
  <c r="G48" i="41"/>
  <c r="F48" i="41"/>
  <c r="A48" i="41"/>
  <c r="G47" i="41"/>
  <c r="F47" i="41"/>
  <c r="A47" i="41"/>
  <c r="G46" i="41"/>
  <c r="F46" i="41"/>
  <c r="A46" i="41"/>
  <c r="G45" i="41"/>
  <c r="F45" i="41"/>
  <c r="A45" i="41"/>
  <c r="G44" i="41"/>
  <c r="F44" i="41"/>
  <c r="A44" i="41"/>
  <c r="G43" i="41"/>
  <c r="F43" i="41"/>
  <c r="A43" i="41"/>
  <c r="G42" i="41"/>
  <c r="F42" i="41"/>
  <c r="A42" i="41"/>
  <c r="G41" i="41"/>
  <c r="F41" i="41"/>
  <c r="A41" i="41"/>
  <c r="G40" i="41"/>
  <c r="F40" i="41"/>
  <c r="A40" i="41"/>
  <c r="G39" i="41"/>
  <c r="F39" i="41"/>
  <c r="A39" i="41"/>
  <c r="G38" i="41"/>
  <c r="F38" i="41"/>
  <c r="A38" i="41"/>
  <c r="G37" i="41"/>
  <c r="F37" i="41"/>
  <c r="A37" i="41"/>
  <c r="G36" i="41"/>
  <c r="F36" i="41"/>
  <c r="A36" i="41"/>
  <c r="G35" i="41"/>
  <c r="F35" i="41"/>
  <c r="A35" i="41"/>
  <c r="G34" i="41"/>
  <c r="F34" i="41"/>
  <c r="A34" i="41"/>
  <c r="G33" i="41"/>
  <c r="F33" i="41"/>
  <c r="A33" i="41"/>
  <c r="G32" i="41"/>
  <c r="F32" i="41"/>
  <c r="A32" i="41"/>
  <c r="G31" i="41"/>
  <c r="F31" i="41"/>
  <c r="A31" i="41"/>
  <c r="G30" i="41"/>
  <c r="F30" i="41"/>
  <c r="A30" i="41"/>
  <c r="G29" i="41"/>
  <c r="F29" i="41"/>
  <c r="A29" i="41"/>
  <c r="G28" i="41"/>
  <c r="F28" i="41"/>
  <c r="A28" i="41"/>
  <c r="G27" i="41"/>
  <c r="F27" i="41"/>
  <c r="A27" i="41"/>
  <c r="G26" i="41"/>
  <c r="F26" i="41"/>
  <c r="A26" i="41"/>
  <c r="G25" i="41"/>
  <c r="F25" i="41"/>
  <c r="A25" i="41"/>
  <c r="G24" i="41"/>
  <c r="F24" i="41"/>
  <c r="A24" i="41"/>
  <c r="G23" i="41"/>
  <c r="F23" i="41"/>
  <c r="A23" i="41"/>
  <c r="G22" i="41"/>
  <c r="F22" i="41"/>
  <c r="A22" i="41"/>
  <c r="G21" i="41"/>
  <c r="F21" i="41"/>
  <c r="A21" i="41"/>
  <c r="G20" i="41"/>
  <c r="F20" i="41"/>
  <c r="A20" i="41"/>
  <c r="G19" i="41"/>
  <c r="F19" i="41"/>
  <c r="A19" i="41"/>
  <c r="G18" i="41"/>
  <c r="F18" i="41"/>
  <c r="A18" i="41"/>
  <c r="G17" i="41"/>
  <c r="F17" i="41"/>
  <c r="A17" i="41"/>
  <c r="G16" i="41"/>
  <c r="F16" i="41"/>
  <c r="A16" i="41"/>
  <c r="G15" i="41"/>
  <c r="F15" i="41"/>
  <c r="A15" i="41"/>
  <c r="G14" i="41"/>
  <c r="F14" i="41"/>
  <c r="A14" i="41"/>
  <c r="G13" i="41"/>
  <c r="F13" i="41"/>
  <c r="A13" i="41"/>
  <c r="G12" i="41"/>
  <c r="F12" i="41"/>
  <c r="A12" i="41"/>
  <c r="G11" i="41"/>
  <c r="F11" i="41"/>
  <c r="A11" i="41"/>
  <c r="G10" i="41"/>
  <c r="F10" i="41"/>
  <c r="A10" i="41"/>
  <c r="G9" i="41"/>
  <c r="F9" i="41"/>
  <c r="A9" i="41"/>
  <c r="G8" i="41"/>
  <c r="F8" i="41"/>
  <c r="A8" i="41"/>
  <c r="G7" i="41"/>
  <c r="F7" i="41"/>
  <c r="A7" i="41"/>
  <c r="G6" i="41"/>
  <c r="F6" i="41"/>
  <c r="A6" i="41"/>
  <c r="G5" i="41"/>
  <c r="F5" i="41"/>
  <c r="A5" i="41"/>
  <c r="G4" i="41"/>
  <c r="F4" i="41"/>
  <c r="A4" i="41"/>
  <c r="G3" i="41"/>
  <c r="F3" i="41"/>
  <c r="A3" i="41"/>
  <c r="G2" i="41"/>
  <c r="F2" i="41"/>
  <c r="A2" i="41"/>
  <c r="A3" i="40" l="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2"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3" i="1"/>
  <c r="AD4" i="1"/>
  <c r="AD2" i="1"/>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E190" i="35" l="1"/>
  <c r="A190" i="35"/>
  <c r="E189" i="35"/>
  <c r="A189" i="35"/>
  <c r="E188" i="35"/>
  <c r="A188" i="35"/>
  <c r="E187" i="35"/>
  <c r="A187" i="35"/>
  <c r="E186" i="35"/>
  <c r="A186" i="35"/>
  <c r="E185" i="35"/>
  <c r="A185" i="35"/>
  <c r="E184" i="35"/>
  <c r="A184" i="35"/>
  <c r="E183" i="35"/>
  <c r="A183" i="35"/>
  <c r="E182" i="35"/>
  <c r="A182" i="35"/>
  <c r="E181" i="35"/>
  <c r="A181" i="35"/>
  <c r="E180" i="35"/>
  <c r="A180" i="35"/>
  <c r="E179" i="35"/>
  <c r="A179" i="35"/>
  <c r="E178" i="35"/>
  <c r="A178" i="35"/>
  <c r="E177" i="35"/>
  <c r="A177" i="35"/>
  <c r="E176" i="35"/>
  <c r="A176" i="35"/>
  <c r="E175" i="35"/>
  <c r="A175" i="35"/>
  <c r="E174" i="35"/>
  <c r="A174" i="35"/>
  <c r="E173" i="35"/>
  <c r="A173" i="35"/>
  <c r="E172" i="35"/>
  <c r="A172" i="35"/>
  <c r="E171" i="35"/>
  <c r="A171" i="35"/>
  <c r="E170" i="35"/>
  <c r="A170" i="35"/>
  <c r="E169" i="35"/>
  <c r="A169" i="35"/>
  <c r="E168" i="35"/>
  <c r="A168" i="35"/>
  <c r="E167" i="35"/>
  <c r="A167" i="35"/>
  <c r="E166" i="35"/>
  <c r="A166" i="35"/>
  <c r="E165" i="35"/>
  <c r="A165" i="35"/>
  <c r="E164" i="35"/>
  <c r="A164" i="35"/>
  <c r="E163" i="35"/>
  <c r="A163" i="35"/>
  <c r="E162" i="35"/>
  <c r="A162" i="35"/>
  <c r="E161" i="35"/>
  <c r="A161" i="35"/>
  <c r="E160" i="35"/>
  <c r="A160" i="35"/>
  <c r="E159" i="35"/>
  <c r="A159" i="35"/>
  <c r="E158" i="35"/>
  <c r="A158" i="35"/>
  <c r="E157" i="35"/>
  <c r="A157" i="35"/>
  <c r="E156" i="35"/>
  <c r="A156" i="35"/>
  <c r="E155" i="35"/>
  <c r="A155" i="35"/>
  <c r="E154" i="35"/>
  <c r="A154" i="35"/>
  <c r="E153" i="35"/>
  <c r="A153" i="35"/>
  <c r="E152" i="35"/>
  <c r="A152" i="35"/>
  <c r="E151" i="35"/>
  <c r="A151" i="35"/>
  <c r="E150" i="35"/>
  <c r="A150" i="35"/>
  <c r="E149" i="35"/>
  <c r="A149" i="35"/>
  <c r="A148" i="35"/>
  <c r="A147" i="35"/>
  <c r="A146" i="35"/>
  <c r="A145" i="35"/>
  <c r="A144" i="3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E866" i="10" l="1"/>
  <c r="A4" i="31"/>
  <c r="A5" i="31"/>
  <c r="A6" i="31"/>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X127" i="33"/>
  <c r="Y127" i="33" s="1"/>
  <c r="A127" i="33"/>
  <c r="AC126" i="33"/>
  <c r="AD126" i="33" s="1"/>
  <c r="AA126" i="33"/>
  <c r="AB126" i="33" s="1"/>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C121" i="33"/>
  <c r="AD121" i="33" s="1"/>
  <c r="AA121" i="33"/>
  <c r="AB121" i="33" s="1"/>
  <c r="X121" i="33"/>
  <c r="Y121" i="33" s="1"/>
  <c r="A121" i="33"/>
  <c r="AC120" i="33"/>
  <c r="AD120" i="33" s="1"/>
  <c r="AA120" i="33"/>
  <c r="AB120" i="33" s="1"/>
  <c r="X120" i="33"/>
  <c r="Y120" i="33" s="1"/>
  <c r="A120" i="33"/>
  <c r="AC119" i="33"/>
  <c r="AD119" i="33" s="1"/>
  <c r="AB119" i="33"/>
  <c r="AA119" i="33"/>
  <c r="X119" i="33"/>
  <c r="Y119" i="33" s="1"/>
  <c r="A119" i="33"/>
  <c r="AC118" i="33"/>
  <c r="AD118" i="33" s="1"/>
  <c r="AA118" i="33"/>
  <c r="AB118" i="33" s="1"/>
  <c r="X118" i="33"/>
  <c r="Y118" i="33" s="1"/>
  <c r="A118" i="33"/>
  <c r="AC117" i="33"/>
  <c r="AD117" i="33" s="1"/>
  <c r="AA117" i="33"/>
  <c r="AB117" i="33" s="1"/>
  <c r="X117" i="33"/>
  <c r="Y117" i="33" s="1"/>
  <c r="A117" i="33"/>
  <c r="AC116" i="33"/>
  <c r="AD116" i="33" s="1"/>
  <c r="AA116" i="33"/>
  <c r="AB116" i="33" s="1"/>
  <c r="Y116" i="33"/>
  <c r="X116" i="33"/>
  <c r="A116" i="33"/>
  <c r="AC115" i="33"/>
  <c r="AD115" i="33" s="1"/>
  <c r="AA115" i="33"/>
  <c r="AB115" i="33" s="1"/>
  <c r="Y115" i="33"/>
  <c r="X115" i="33"/>
  <c r="A115" i="33"/>
  <c r="AC114" i="33"/>
  <c r="AD114" i="33" s="1"/>
  <c r="AA114" i="33"/>
  <c r="AB114" i="33" s="1"/>
  <c r="X114" i="33"/>
  <c r="Y114" i="33" s="1"/>
  <c r="A114" i="33"/>
  <c r="AD113" i="33"/>
  <c r="AC113" i="33"/>
  <c r="AA113" i="33"/>
  <c r="AB113" i="33" s="1"/>
  <c r="X113" i="33"/>
  <c r="Y113" i="33" s="1"/>
  <c r="A113" i="33"/>
  <c r="AC112" i="33"/>
  <c r="AD112" i="33" s="1"/>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X108" i="33"/>
  <c r="Y108" i="33" s="1"/>
  <c r="A108" i="33"/>
  <c r="AD107" i="33"/>
  <c r="AC107" i="33"/>
  <c r="AA107" i="33"/>
  <c r="AB107" i="33" s="1"/>
  <c r="X107" i="33"/>
  <c r="Y107" i="33" s="1"/>
  <c r="A107" i="33"/>
  <c r="AC106" i="33"/>
  <c r="AD106" i="33" s="1"/>
  <c r="AA106" i="33"/>
  <c r="AB106" i="33" s="1"/>
  <c r="X106" i="33"/>
  <c r="Y106" i="33" s="1"/>
  <c r="A106" i="33"/>
  <c r="AC105" i="33"/>
  <c r="AD105" i="33" s="1"/>
  <c r="AA105" i="33"/>
  <c r="AB105" i="33" s="1"/>
  <c r="X105" i="33"/>
  <c r="Y105" i="33" s="1"/>
  <c r="A105" i="33"/>
  <c r="AC104" i="33"/>
  <c r="AD104" i="33" s="1"/>
  <c r="AA104" i="33"/>
  <c r="AB104" i="33" s="1"/>
  <c r="X104" i="33"/>
  <c r="Y104" i="33" s="1"/>
  <c r="A104" i="33"/>
  <c r="AC103" i="33"/>
  <c r="AD103" i="33" s="1"/>
  <c r="AA103" i="33"/>
  <c r="AB103" i="33" s="1"/>
  <c r="X103" i="33"/>
  <c r="Y103" i="33" s="1"/>
  <c r="A103" i="33"/>
  <c r="AC102" i="33"/>
  <c r="AD102" i="33" s="1"/>
  <c r="AA102" i="33"/>
  <c r="AB102" i="33" s="1"/>
  <c r="X102" i="33"/>
  <c r="Y102" i="33" s="1"/>
  <c r="A102" i="33"/>
  <c r="AC101" i="33"/>
  <c r="AD101" i="33" s="1"/>
  <c r="AA101" i="33"/>
  <c r="AB101" i="33" s="1"/>
  <c r="X101" i="33"/>
  <c r="Y101" i="33" s="1"/>
  <c r="A101" i="33"/>
  <c r="AC100" i="33"/>
  <c r="AD100" i="33" s="1"/>
  <c r="AA100" i="33"/>
  <c r="AB100" i="33" s="1"/>
  <c r="Y100" i="33"/>
  <c r="X100" i="33"/>
  <c r="A100" i="33"/>
  <c r="AC99" i="33"/>
  <c r="AD99" i="33" s="1"/>
  <c r="AA99" i="33"/>
  <c r="AB99" i="33" s="1"/>
  <c r="Y99" i="33"/>
  <c r="X99" i="33"/>
  <c r="A99" i="33"/>
  <c r="AC98" i="33"/>
  <c r="AD98" i="33" s="1"/>
  <c r="AA98" i="33"/>
  <c r="AB98" i="33" s="1"/>
  <c r="X98" i="33"/>
  <c r="Y98" i="33" s="1"/>
  <c r="A98" i="33"/>
  <c r="AC97" i="33"/>
  <c r="AD97" i="33" s="1"/>
  <c r="AA97" i="33"/>
  <c r="AB97" i="33" s="1"/>
  <c r="X97" i="33"/>
  <c r="Y97" i="33" s="1"/>
  <c r="A97" i="33"/>
  <c r="AC96" i="33"/>
  <c r="AD96" i="33" s="1"/>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X92" i="33"/>
  <c r="Y92" i="33" s="1"/>
  <c r="A92" i="33"/>
  <c r="AD91" i="33"/>
  <c r="AC91" i="33"/>
  <c r="AA91" i="33"/>
  <c r="AB91" i="33" s="1"/>
  <c r="X91" i="33"/>
  <c r="Y91" i="33" s="1"/>
  <c r="A91" i="33"/>
  <c r="AC90" i="33"/>
  <c r="AD90" i="33" s="1"/>
  <c r="AA90" i="33"/>
  <c r="AB90" i="33" s="1"/>
  <c r="X90" i="33"/>
  <c r="Y90" i="33" s="1"/>
  <c r="A90" i="33"/>
  <c r="AC89" i="33"/>
  <c r="AD89" i="33" s="1"/>
  <c r="AA89" i="33"/>
  <c r="AB89" i="33" s="1"/>
  <c r="X89" i="33"/>
  <c r="Y89" i="33" s="1"/>
  <c r="A89" i="33"/>
  <c r="AC88" i="33"/>
  <c r="AD88" i="33" s="1"/>
  <c r="AA88" i="33"/>
  <c r="AB88" i="33" s="1"/>
  <c r="X88" i="33"/>
  <c r="Y88" i="33" s="1"/>
  <c r="A88" i="33"/>
  <c r="AC87" i="33"/>
  <c r="AD87" i="33" s="1"/>
  <c r="AA87" i="33"/>
  <c r="AB87" i="33" s="1"/>
  <c r="X87" i="33"/>
  <c r="Y87" i="33" s="1"/>
  <c r="A87" i="33"/>
  <c r="AC86" i="33"/>
  <c r="AD86" i="33" s="1"/>
  <c r="AA86" i="33"/>
  <c r="AB86" i="33" s="1"/>
  <c r="X86" i="33"/>
  <c r="Y86" i="33" s="1"/>
  <c r="A86" i="33"/>
  <c r="AC85" i="33"/>
  <c r="AD85" i="33" s="1"/>
  <c r="AA85" i="33"/>
  <c r="AB85" i="33" s="1"/>
  <c r="X85" i="33"/>
  <c r="Y85" i="33" s="1"/>
  <c r="A85" i="33"/>
  <c r="AC84" i="33"/>
  <c r="AD84" i="33" s="1"/>
  <c r="AA84" i="33"/>
  <c r="AB84" i="33" s="1"/>
  <c r="Y84" i="33"/>
  <c r="X84" i="33"/>
  <c r="A84" i="33"/>
  <c r="AC83" i="33"/>
  <c r="AD83" i="33" s="1"/>
  <c r="AA83" i="33"/>
  <c r="AB83" i="33" s="1"/>
  <c r="Y83" i="33"/>
  <c r="X83" i="33"/>
  <c r="A83" i="33"/>
  <c r="AC82" i="33"/>
  <c r="AD82" i="33" s="1"/>
  <c r="AA82" i="33"/>
  <c r="AB82" i="33" s="1"/>
  <c r="X82" i="33"/>
  <c r="Y82" i="33" s="1"/>
  <c r="A82" i="33"/>
  <c r="AC81" i="33"/>
  <c r="AD81" i="33" s="1"/>
  <c r="AA81" i="33"/>
  <c r="AB81" i="33" s="1"/>
  <c r="X81" i="33"/>
  <c r="Y81" i="33" s="1"/>
  <c r="A81" i="33"/>
  <c r="AC80" i="33"/>
  <c r="AD80" i="33" s="1"/>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X76" i="33"/>
  <c r="Y76" i="33" s="1"/>
  <c r="A76" i="33"/>
  <c r="AD75" i="33"/>
  <c r="AC75" i="33"/>
  <c r="AA75" i="33"/>
  <c r="AB75" i="33" s="1"/>
  <c r="X75" i="33"/>
  <c r="Y75" i="33" s="1"/>
  <c r="A75" i="33"/>
  <c r="AC74" i="33"/>
  <c r="AD74" i="33" s="1"/>
  <c r="AA74" i="33"/>
  <c r="AB74" i="33" s="1"/>
  <c r="X74" i="33"/>
  <c r="Y74" i="33" s="1"/>
  <c r="A74" i="33"/>
  <c r="AC73" i="33"/>
  <c r="AD73" i="33" s="1"/>
  <c r="AA73" i="33"/>
  <c r="AB73" i="33" s="1"/>
  <c r="X73" i="33"/>
  <c r="Y73" i="33" s="1"/>
  <c r="A73" i="33"/>
  <c r="AC72" i="33"/>
  <c r="AD72" i="33" s="1"/>
  <c r="AA72" i="33"/>
  <c r="AB72" i="33" s="1"/>
  <c r="X72" i="33"/>
  <c r="Y72" i="33" s="1"/>
  <c r="A72" i="33"/>
  <c r="AC71" i="33"/>
  <c r="AD71" i="33" s="1"/>
  <c r="AA71" i="33"/>
  <c r="AB71" i="33" s="1"/>
  <c r="X71" i="33"/>
  <c r="Y71" i="33" s="1"/>
  <c r="A71" i="33"/>
  <c r="AC70" i="33"/>
  <c r="AD70" i="33" s="1"/>
  <c r="AA70" i="33"/>
  <c r="AB70" i="33" s="1"/>
  <c r="X70" i="33"/>
  <c r="Y70" i="33" s="1"/>
  <c r="A70" i="33"/>
  <c r="AC69" i="33"/>
  <c r="AD69" i="33" s="1"/>
  <c r="AA69" i="33"/>
  <c r="AB69" i="33" s="1"/>
  <c r="X69" i="33"/>
  <c r="Y69" i="33" s="1"/>
  <c r="A69" i="33"/>
  <c r="AC68" i="33"/>
  <c r="AD68" i="33" s="1"/>
  <c r="AA68" i="33"/>
  <c r="AB68" i="33" s="1"/>
  <c r="Y68" i="33"/>
  <c r="X68" i="33"/>
  <c r="A68" i="33"/>
  <c r="AC67" i="33"/>
  <c r="AD67" i="33" s="1"/>
  <c r="AA67" i="33"/>
  <c r="AB67" i="33" s="1"/>
  <c r="Y67" i="33"/>
  <c r="X67" i="33"/>
  <c r="A67" i="33"/>
  <c r="AC66" i="33"/>
  <c r="AD66" i="33" s="1"/>
  <c r="AA66" i="33"/>
  <c r="AB66" i="33" s="1"/>
  <c r="X66" i="33"/>
  <c r="Y66" i="33" s="1"/>
  <c r="A66" i="33"/>
  <c r="AC65" i="33"/>
  <c r="AD65" i="33" s="1"/>
  <c r="AA65" i="33"/>
  <c r="AB65" i="33" s="1"/>
  <c r="X65" i="33"/>
  <c r="Y65" i="33" s="1"/>
  <c r="A65" i="33"/>
  <c r="AC64" i="33"/>
  <c r="AD64" i="33" s="1"/>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X60" i="33"/>
  <c r="Y60" i="33" s="1"/>
  <c r="A60" i="33"/>
  <c r="AD59" i="33"/>
  <c r="AC59" i="33"/>
  <c r="AA59" i="33"/>
  <c r="AB59" i="33" s="1"/>
  <c r="X59" i="33"/>
  <c r="Y59" i="33" s="1"/>
  <c r="A59" i="33"/>
  <c r="AC58" i="33"/>
  <c r="AD58" i="33" s="1"/>
  <c r="AA58" i="33"/>
  <c r="AB58" i="33" s="1"/>
  <c r="X58" i="33"/>
  <c r="Y58" i="33" s="1"/>
  <c r="A58" i="33"/>
  <c r="AC57" i="33"/>
  <c r="AD57" i="33" s="1"/>
  <c r="AA57" i="33"/>
  <c r="AB57" i="33" s="1"/>
  <c r="X57" i="33"/>
  <c r="Y57" i="33" s="1"/>
  <c r="A57" i="33"/>
  <c r="AC56" i="33"/>
  <c r="AD56" i="33" s="1"/>
  <c r="AA56" i="33"/>
  <c r="AB56" i="33" s="1"/>
  <c r="X56" i="33"/>
  <c r="Y56" i="33" s="1"/>
  <c r="A56" i="33"/>
  <c r="AC55" i="33"/>
  <c r="AD55" i="33" s="1"/>
  <c r="AA55" i="33"/>
  <c r="AB55" i="33" s="1"/>
  <c r="X55" i="33"/>
  <c r="Y55" i="33" s="1"/>
  <c r="A55" i="33"/>
  <c r="AC54" i="33"/>
  <c r="AD54" i="33" s="1"/>
  <c r="AA54" i="33"/>
  <c r="AB54" i="33" s="1"/>
  <c r="X54" i="33"/>
  <c r="Y54" i="33" s="1"/>
  <c r="A54" i="33"/>
  <c r="AC53" i="33"/>
  <c r="AD53" i="33" s="1"/>
  <c r="AA53" i="33"/>
  <c r="AB53" i="33" s="1"/>
  <c r="X53" i="33"/>
  <c r="Y53" i="33" s="1"/>
  <c r="A53" i="33"/>
  <c r="AC52" i="33"/>
  <c r="AD52" i="33" s="1"/>
  <c r="AA52" i="33"/>
  <c r="AB52" i="33" s="1"/>
  <c r="Y52" i="33"/>
  <c r="X52" i="33"/>
  <c r="A52" i="33"/>
  <c r="AC51" i="33"/>
  <c r="AD51" i="33" s="1"/>
  <c r="AA51" i="33"/>
  <c r="AB51" i="33" s="1"/>
  <c r="Y51" i="33"/>
  <c r="X51" i="33"/>
  <c r="A51" i="33"/>
  <c r="AC50" i="33"/>
  <c r="AD50" i="33" s="1"/>
  <c r="AA50" i="33"/>
  <c r="AB50" i="33" s="1"/>
  <c r="X50" i="33"/>
  <c r="Y50" i="33" s="1"/>
  <c r="A50" i="33"/>
  <c r="AC49" i="33"/>
  <c r="AD49" i="33" s="1"/>
  <c r="AA49" i="33"/>
  <c r="AB49" i="33" s="1"/>
  <c r="X49" i="33"/>
  <c r="Y49" i="33" s="1"/>
  <c r="A49" i="33"/>
  <c r="AC48" i="33"/>
  <c r="AD48" i="33" s="1"/>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X44" i="33"/>
  <c r="Y44" i="33" s="1"/>
  <c r="A44" i="33"/>
  <c r="AD43" i="33"/>
  <c r="AC43" i="33"/>
  <c r="AA43" i="33"/>
  <c r="AB43" i="33" s="1"/>
  <c r="X43" i="33"/>
  <c r="Y43" i="33" s="1"/>
  <c r="A43" i="33"/>
  <c r="AC42" i="33"/>
  <c r="AD42" i="33" s="1"/>
  <c r="AA42" i="33"/>
  <c r="AB42" i="33" s="1"/>
  <c r="X42" i="33"/>
  <c r="Y42" i="33" s="1"/>
  <c r="A42" i="33"/>
  <c r="AC41" i="33"/>
  <c r="AD41" i="33" s="1"/>
  <c r="AA41" i="33"/>
  <c r="AB41" i="33" s="1"/>
  <c r="X41" i="33"/>
  <c r="Y41" i="33" s="1"/>
  <c r="A41" i="33"/>
  <c r="AC40" i="33"/>
  <c r="AD40" i="33" s="1"/>
  <c r="AA40" i="33"/>
  <c r="AB40" i="33" s="1"/>
  <c r="X40" i="33"/>
  <c r="Y40" i="33" s="1"/>
  <c r="A40" i="33"/>
  <c r="AC39" i="33"/>
  <c r="AD39" i="33" s="1"/>
  <c r="AA39" i="33"/>
  <c r="AB39" i="33" s="1"/>
  <c r="X39" i="33"/>
  <c r="Y39" i="33" s="1"/>
  <c r="A39" i="33"/>
  <c r="AC38" i="33"/>
  <c r="AD38" i="33" s="1"/>
  <c r="AA38" i="33"/>
  <c r="AB38" i="33" s="1"/>
  <c r="X38" i="33"/>
  <c r="Y38" i="33" s="1"/>
  <c r="A38" i="33"/>
  <c r="AC37" i="33"/>
  <c r="AD37" i="33" s="1"/>
  <c r="AA37" i="33"/>
  <c r="AB37" i="33" s="1"/>
  <c r="X37" i="33"/>
  <c r="Y37" i="33" s="1"/>
  <c r="A37" i="33"/>
  <c r="AC36" i="33"/>
  <c r="AD36" i="33" s="1"/>
  <c r="AA36" i="33"/>
  <c r="AB36" i="33" s="1"/>
  <c r="Y36" i="33"/>
  <c r="X36" i="33"/>
  <c r="A36" i="33"/>
  <c r="AC35" i="33"/>
  <c r="AD35" i="33" s="1"/>
  <c r="AA35" i="33"/>
  <c r="AB35" i="33" s="1"/>
  <c r="Y35" i="33"/>
  <c r="X35" i="33"/>
  <c r="A35" i="33"/>
  <c r="AC34" i="33"/>
  <c r="AD34" i="33" s="1"/>
  <c r="AA34" i="33"/>
  <c r="AB34" i="33" s="1"/>
  <c r="X34" i="33"/>
  <c r="Y34" i="33" s="1"/>
  <c r="A34" i="33"/>
  <c r="AC33" i="33"/>
  <c r="AD33" i="33" s="1"/>
  <c r="AA33" i="33"/>
  <c r="AB33" i="33" s="1"/>
  <c r="X33" i="33"/>
  <c r="Y33" i="33" s="1"/>
  <c r="A33" i="33"/>
  <c r="AC32" i="33"/>
  <c r="AD32" i="33" s="1"/>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X28" i="33"/>
  <c r="Y28" i="33" s="1"/>
  <c r="A28" i="33"/>
  <c r="AD27" i="33"/>
  <c r="AC27" i="33"/>
  <c r="AA27" i="33"/>
  <c r="AB27" i="33" s="1"/>
  <c r="X27" i="33"/>
  <c r="Y27" i="33" s="1"/>
  <c r="A27" i="33"/>
  <c r="AC26" i="33"/>
  <c r="AD26" i="33" s="1"/>
  <c r="AA26" i="33"/>
  <c r="AB26" i="33" s="1"/>
  <c r="X26" i="33"/>
  <c r="Y26" i="33" s="1"/>
  <c r="A26" i="33"/>
  <c r="AC25" i="33"/>
  <c r="AD25" i="33" s="1"/>
  <c r="AA25" i="33"/>
  <c r="AB25" i="33" s="1"/>
  <c r="X25" i="33"/>
  <c r="Y25" i="33" s="1"/>
  <c r="A25" i="33"/>
  <c r="AC24" i="33"/>
  <c r="AD24" i="33" s="1"/>
  <c r="AA24" i="33"/>
  <c r="AB24" i="33" s="1"/>
  <c r="X24" i="33"/>
  <c r="Y24" i="33" s="1"/>
  <c r="A24" i="33"/>
  <c r="AC23" i="33"/>
  <c r="AD23" i="33" s="1"/>
  <c r="AA23" i="33"/>
  <c r="AB23" i="33" s="1"/>
  <c r="X23" i="33"/>
  <c r="Y23" i="33" s="1"/>
  <c r="A23" i="33"/>
  <c r="AC22" i="33"/>
  <c r="AD22" i="33" s="1"/>
  <c r="AA22" i="33"/>
  <c r="AB22" i="33" s="1"/>
  <c r="X22" i="33"/>
  <c r="Y22" i="33" s="1"/>
  <c r="A22" i="33"/>
  <c r="AC21" i="33"/>
  <c r="AD21" i="33" s="1"/>
  <c r="AA21" i="33"/>
  <c r="AB21" i="33" s="1"/>
  <c r="X21" i="33"/>
  <c r="Y21" i="33" s="1"/>
  <c r="A21" i="33"/>
  <c r="AC20" i="33"/>
  <c r="AD20" i="33" s="1"/>
  <c r="AA20" i="33"/>
  <c r="AB20" i="33" s="1"/>
  <c r="Y20" i="33"/>
  <c r="X20" i="33"/>
  <c r="A20" i="33"/>
  <c r="AC19" i="33"/>
  <c r="AD19" i="33" s="1"/>
  <c r="AA19" i="33"/>
  <c r="AB19" i="33" s="1"/>
  <c r="Y19" i="33"/>
  <c r="X19" i="33"/>
  <c r="A19" i="33"/>
  <c r="AC18" i="33"/>
  <c r="AD18" i="33" s="1"/>
  <c r="AA18" i="33"/>
  <c r="AB18" i="33" s="1"/>
  <c r="X18" i="33"/>
  <c r="Y18" i="33" s="1"/>
  <c r="A18" i="33"/>
  <c r="AC17" i="33"/>
  <c r="AD17" i="33" s="1"/>
  <c r="AA17" i="33"/>
  <c r="AB17" i="33" s="1"/>
  <c r="X17" i="33"/>
  <c r="Y17" i="33" s="1"/>
  <c r="A17" i="33"/>
  <c r="AC16" i="33"/>
  <c r="AD16" i="33" s="1"/>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X12" i="33"/>
  <c r="Y12" i="33" s="1"/>
  <c r="A12" i="33"/>
  <c r="AD11" i="33"/>
  <c r="AC11" i="33"/>
  <c r="AA11" i="33"/>
  <c r="AB11" i="33" s="1"/>
  <c r="X11" i="33"/>
  <c r="Y11" i="33" s="1"/>
  <c r="A11" i="33"/>
  <c r="AC10" i="33"/>
  <c r="AD10" i="33" s="1"/>
  <c r="AA10" i="33"/>
  <c r="AB10" i="33" s="1"/>
  <c r="X10" i="33"/>
  <c r="Y10" i="33" s="1"/>
  <c r="A10" i="33"/>
  <c r="AC9" i="33"/>
  <c r="AD9" i="33" s="1"/>
  <c r="AA9" i="33"/>
  <c r="AB9" i="33" s="1"/>
  <c r="X9" i="33"/>
  <c r="Y9" i="33" s="1"/>
  <c r="A9" i="33"/>
  <c r="AC8" i="33"/>
  <c r="AD8" i="33" s="1"/>
  <c r="AA8" i="33"/>
  <c r="AB8" i="33" s="1"/>
  <c r="X8" i="33"/>
  <c r="Y8" i="33" s="1"/>
  <c r="A8" i="33"/>
  <c r="AC7" i="33"/>
  <c r="AD7" i="33" s="1"/>
  <c r="AA7" i="33"/>
  <c r="AB7" i="33" s="1"/>
  <c r="X7" i="33"/>
  <c r="Y7" i="33" s="1"/>
  <c r="A7" i="33"/>
  <c r="AC6" i="33"/>
  <c r="AD6" i="33" s="1"/>
  <c r="AA6" i="33"/>
  <c r="AB6" i="33" s="1"/>
  <c r="X6" i="33"/>
  <c r="Y6" i="33" s="1"/>
  <c r="A6" i="33"/>
  <c r="AC5" i="33"/>
  <c r="AD5" i="33" s="1"/>
  <c r="AA5" i="33"/>
  <c r="AB5" i="33" s="1"/>
  <c r="X5" i="33"/>
  <c r="Y5" i="33" s="1"/>
  <c r="A5" i="33"/>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Z139" i="1" l="1"/>
  <c r="I81" i="1"/>
  <c r="I6" i="1"/>
  <c r="AA56" i="1"/>
  <c r="Z53" i="1"/>
  <c r="I48" i="1"/>
  <c r="I173" i="1"/>
  <c r="I109" i="1"/>
  <c r="I21" i="1"/>
  <c r="Z13" i="1"/>
  <c r="AA3" i="1"/>
  <c r="AA11" i="1"/>
  <c r="AA19" i="1"/>
  <c r="AA27" i="1"/>
  <c r="AA35" i="1"/>
  <c r="AA43" i="1"/>
  <c r="AA51" i="1"/>
  <c r="AA59" i="1"/>
  <c r="AA67" i="1"/>
  <c r="AA75" i="1"/>
  <c r="AA83" i="1"/>
  <c r="AA91" i="1"/>
  <c r="AA99" i="1"/>
  <c r="AA107" i="1"/>
  <c r="AA115" i="1"/>
  <c r="AA123" i="1"/>
  <c r="AA131" i="1"/>
  <c r="AA139" i="1"/>
  <c r="AA147" i="1"/>
  <c r="AA155" i="1"/>
  <c r="AA163" i="1"/>
  <c r="AA171" i="1"/>
  <c r="AA179" i="1"/>
  <c r="AA4" i="1"/>
  <c r="AA12" i="1"/>
  <c r="AA20" i="1"/>
  <c r="AA28" i="1"/>
  <c r="AA36" i="1"/>
  <c r="AA44" i="1"/>
  <c r="AA52" i="1"/>
  <c r="AA60" i="1"/>
  <c r="AA68" i="1"/>
  <c r="AA76" i="1"/>
  <c r="AA84" i="1"/>
  <c r="AA92" i="1"/>
  <c r="AA100" i="1"/>
  <c r="AA108" i="1"/>
  <c r="AA116" i="1"/>
  <c r="AA124" i="1"/>
  <c r="AA132" i="1"/>
  <c r="AA140" i="1"/>
  <c r="AA148" i="1"/>
  <c r="AA156" i="1"/>
  <c r="AA164" i="1"/>
  <c r="AA172" i="1"/>
  <c r="AA180" i="1"/>
  <c r="AA5" i="1"/>
  <c r="AA15" i="1"/>
  <c r="AA25" i="1"/>
  <c r="AA37" i="1"/>
  <c r="AA47" i="1"/>
  <c r="AA57" i="1"/>
  <c r="AA69" i="1"/>
  <c r="AA79" i="1"/>
  <c r="AA89" i="1"/>
  <c r="AA101" i="1"/>
  <c r="AA111" i="1"/>
  <c r="AA121" i="1"/>
  <c r="AA133" i="1"/>
  <c r="AA143" i="1"/>
  <c r="AA153" i="1"/>
  <c r="AA165" i="1"/>
  <c r="AA175" i="1"/>
  <c r="AA6" i="1"/>
  <c r="AA16" i="1"/>
  <c r="AA26" i="1"/>
  <c r="AA38" i="1"/>
  <c r="AA48" i="1"/>
  <c r="AA58" i="1"/>
  <c r="AA70" i="1"/>
  <c r="AA80" i="1"/>
  <c r="AA90" i="1"/>
  <c r="AA102" i="1"/>
  <c r="AA112" i="1"/>
  <c r="AA122" i="1"/>
  <c r="AA134" i="1"/>
  <c r="AA144" i="1"/>
  <c r="AA154" i="1"/>
  <c r="AA166" i="1"/>
  <c r="AA176" i="1"/>
  <c r="AA7" i="1"/>
  <c r="AA17" i="1"/>
  <c r="AA29" i="1"/>
  <c r="AA39" i="1"/>
  <c r="AA49" i="1"/>
  <c r="AA61" i="1"/>
  <c r="AA71" i="1"/>
  <c r="AA81" i="1"/>
  <c r="AA93" i="1"/>
  <c r="AA103" i="1"/>
  <c r="AA113" i="1"/>
  <c r="AA125" i="1"/>
  <c r="AA135" i="1"/>
  <c r="AA145" i="1"/>
  <c r="AA157" i="1"/>
  <c r="AA167" i="1"/>
  <c r="AA177" i="1"/>
  <c r="AA13" i="1"/>
  <c r="AA31" i="1"/>
  <c r="AA46" i="1"/>
  <c r="AA64" i="1"/>
  <c r="AA82" i="1"/>
  <c r="AA97" i="1"/>
  <c r="AA117" i="1"/>
  <c r="AA130" i="1"/>
  <c r="AA150" i="1"/>
  <c r="AA168" i="1"/>
  <c r="AA14" i="1"/>
  <c r="AA32" i="1"/>
  <c r="AA50" i="1"/>
  <c r="AA65" i="1"/>
  <c r="AA85" i="1"/>
  <c r="AA98" i="1"/>
  <c r="AA118" i="1"/>
  <c r="AA136" i="1"/>
  <c r="AA151" i="1"/>
  <c r="AA169" i="1"/>
  <c r="AA21" i="1"/>
  <c r="AA54" i="1"/>
  <c r="AA87" i="1"/>
  <c r="AA120" i="1"/>
  <c r="AA158" i="1"/>
  <c r="AA18" i="1"/>
  <c r="AA33" i="1"/>
  <c r="AA53" i="1"/>
  <c r="AA66" i="1"/>
  <c r="AA86" i="1"/>
  <c r="AA104" i="1"/>
  <c r="AA119" i="1"/>
  <c r="AA137" i="1"/>
  <c r="AA152" i="1"/>
  <c r="AA170" i="1"/>
  <c r="AA34" i="1"/>
  <c r="AA72" i="1"/>
  <c r="AA105" i="1"/>
  <c r="AA138" i="1"/>
  <c r="AA173" i="1"/>
  <c r="AA2" i="1"/>
  <c r="AA9" i="1"/>
  <c r="AA24" i="1"/>
  <c r="AA42" i="1"/>
  <c r="AA62" i="1"/>
  <c r="AA77" i="1"/>
  <c r="AA95" i="1"/>
  <c r="AA110" i="1"/>
  <c r="AA128" i="1"/>
  <c r="AA146" i="1"/>
  <c r="AA161" i="1"/>
  <c r="AA181" i="1"/>
  <c r="I137" i="1"/>
  <c r="I85" i="1"/>
  <c r="Z99" i="1"/>
  <c r="AA96" i="1"/>
  <c r="I119" i="1"/>
  <c r="I46" i="1"/>
  <c r="Z98" i="1"/>
  <c r="AA182" i="1"/>
  <c r="AA94" i="1"/>
  <c r="Z7" i="1"/>
  <c r="Z15" i="1"/>
  <c r="Z23" i="1"/>
  <c r="Z31" i="1"/>
  <c r="Z39" i="1"/>
  <c r="Z47" i="1"/>
  <c r="Z55" i="1"/>
  <c r="Z63" i="1"/>
  <c r="Z71" i="1"/>
  <c r="Z79" i="1"/>
  <c r="Z87" i="1"/>
  <c r="Z95" i="1"/>
  <c r="Z103" i="1"/>
  <c r="Z111" i="1"/>
  <c r="Z119" i="1"/>
  <c r="Z127" i="1"/>
  <c r="Z135" i="1"/>
  <c r="Z143" i="1"/>
  <c r="Z8" i="1"/>
  <c r="Z16" i="1"/>
  <c r="Z24" i="1"/>
  <c r="Z32" i="1"/>
  <c r="Z40" i="1"/>
  <c r="Z48" i="1"/>
  <c r="Z56" i="1"/>
  <c r="Z64" i="1"/>
  <c r="Z72" i="1"/>
  <c r="Z80" i="1"/>
  <c r="Z88" i="1"/>
  <c r="Z96" i="1"/>
  <c r="Z104" i="1"/>
  <c r="Z112" i="1"/>
  <c r="Z120" i="1"/>
  <c r="Z128" i="1"/>
  <c r="Z136" i="1"/>
  <c r="Z144" i="1"/>
  <c r="Z5" i="1"/>
  <c r="Z17" i="1"/>
  <c r="Z27" i="1"/>
  <c r="Z37" i="1"/>
  <c r="Z49" i="1"/>
  <c r="Z59" i="1"/>
  <c r="Z69" i="1"/>
  <c r="Z81" i="1"/>
  <c r="Z91" i="1"/>
  <c r="Z101" i="1"/>
  <c r="Z113" i="1"/>
  <c r="Z123" i="1"/>
  <c r="Z133" i="1"/>
  <c r="Z145" i="1"/>
  <c r="Z153" i="1"/>
  <c r="Z161" i="1"/>
  <c r="Z169" i="1"/>
  <c r="Z177" i="1"/>
  <c r="Z2" i="1"/>
  <c r="Z6" i="1"/>
  <c r="Z18" i="1"/>
  <c r="Z28" i="1"/>
  <c r="Z38" i="1"/>
  <c r="Z50" i="1"/>
  <c r="Z60" i="1"/>
  <c r="Z70" i="1"/>
  <c r="Z82" i="1"/>
  <c r="Z92" i="1"/>
  <c r="Z102" i="1"/>
  <c r="Z114" i="1"/>
  <c r="Z124" i="1"/>
  <c r="Z134" i="1"/>
  <c r="Z146" i="1"/>
  <c r="Z154" i="1"/>
  <c r="Z162" i="1"/>
  <c r="Z170" i="1"/>
  <c r="Z178" i="1"/>
  <c r="Z9" i="1"/>
  <c r="Z19" i="1"/>
  <c r="Z29" i="1"/>
  <c r="Z41" i="1"/>
  <c r="Z51" i="1"/>
  <c r="Z61" i="1"/>
  <c r="Z73" i="1"/>
  <c r="Z83" i="1"/>
  <c r="Z93" i="1"/>
  <c r="Z105" i="1"/>
  <c r="Z115" i="1"/>
  <c r="Z125" i="1"/>
  <c r="Z137" i="1"/>
  <c r="Z147" i="1"/>
  <c r="Z155" i="1"/>
  <c r="Z163" i="1"/>
  <c r="Z171" i="1"/>
  <c r="Z179" i="1"/>
  <c r="Z3" i="1"/>
  <c r="Z21" i="1"/>
  <c r="Z36" i="1"/>
  <c r="Z54" i="1"/>
  <c r="Z74" i="1"/>
  <c r="Z89" i="1"/>
  <c r="Z107" i="1"/>
  <c r="Z122" i="1"/>
  <c r="Z140" i="1"/>
  <c r="Z156" i="1"/>
  <c r="Z167" i="1"/>
  <c r="Z181" i="1"/>
  <c r="Z4" i="1"/>
  <c r="Z22" i="1"/>
  <c r="Z42" i="1"/>
  <c r="Z57" i="1"/>
  <c r="Z75" i="1"/>
  <c r="Z90" i="1"/>
  <c r="Z108" i="1"/>
  <c r="Z126" i="1"/>
  <c r="Z141" i="1"/>
  <c r="Z157" i="1"/>
  <c r="Z168" i="1"/>
  <c r="Z182" i="1"/>
  <c r="Z11" i="1"/>
  <c r="Z44" i="1"/>
  <c r="Z77" i="1"/>
  <c r="Z110" i="1"/>
  <c r="Z148" i="1"/>
  <c r="Z173" i="1"/>
  <c r="Z10" i="1"/>
  <c r="Z25" i="1"/>
  <c r="Z43" i="1"/>
  <c r="Z58" i="1"/>
  <c r="Z76" i="1"/>
  <c r="Z94" i="1"/>
  <c r="Z109" i="1"/>
  <c r="Z129" i="1"/>
  <c r="Z142" i="1"/>
  <c r="Z158" i="1"/>
  <c r="Z172" i="1"/>
  <c r="Z26" i="1"/>
  <c r="Z62" i="1"/>
  <c r="Z97" i="1"/>
  <c r="Z130" i="1"/>
  <c r="Z159" i="1"/>
  <c r="Z14" i="1"/>
  <c r="Z34" i="1"/>
  <c r="Z52" i="1"/>
  <c r="Z67" i="1"/>
  <c r="Z85" i="1"/>
  <c r="Z100" i="1"/>
  <c r="Z118" i="1"/>
  <c r="Z138" i="1"/>
  <c r="Z151" i="1"/>
  <c r="Z165" i="1"/>
  <c r="Z176" i="1"/>
  <c r="I175" i="1"/>
  <c r="I159" i="1"/>
  <c r="I143" i="1"/>
  <c r="I127" i="1"/>
  <c r="I111" i="1"/>
  <c r="I95" i="1"/>
  <c r="I62" i="1"/>
  <c r="I31" i="1"/>
  <c r="Z160" i="1"/>
  <c r="Z117" i="1"/>
  <c r="Z68" i="1"/>
  <c r="Z30" i="1"/>
  <c r="AA160" i="1"/>
  <c r="AA114" i="1"/>
  <c r="AA73" i="1"/>
  <c r="AA23" i="1"/>
  <c r="I174" i="1"/>
  <c r="I158" i="1"/>
  <c r="I142" i="1"/>
  <c r="I126" i="1"/>
  <c r="I110" i="1"/>
  <c r="I94" i="1"/>
  <c r="I57" i="1"/>
  <c r="I23" i="1"/>
  <c r="Z152" i="1"/>
  <c r="Z116" i="1"/>
  <c r="Z66" i="1"/>
  <c r="Z20" i="1"/>
  <c r="AA159" i="1"/>
  <c r="AA109" i="1"/>
  <c r="AA63" i="1"/>
  <c r="AA22" i="1"/>
  <c r="I125" i="1"/>
  <c r="I56" i="1"/>
  <c r="Z65" i="1"/>
  <c r="AA106" i="1"/>
  <c r="AA10" i="1"/>
  <c r="I153" i="1"/>
  <c r="I105" i="1"/>
  <c r="I17" i="1"/>
  <c r="Z149" i="1"/>
  <c r="Z12" i="1"/>
  <c r="AA55" i="1"/>
  <c r="I135" i="1"/>
  <c r="I182" i="1"/>
  <c r="J182" i="1" s="1"/>
  <c r="I166" i="1"/>
  <c r="I134" i="1"/>
  <c r="I118" i="1"/>
  <c r="I102" i="1"/>
  <c r="I73" i="1"/>
  <c r="I45" i="1"/>
  <c r="Z174" i="1"/>
  <c r="Z132" i="1"/>
  <c r="Z86" i="1"/>
  <c r="Z45" i="1"/>
  <c r="AA178" i="1"/>
  <c r="AA129" i="1"/>
  <c r="AA88" i="1"/>
  <c r="AA41" i="1"/>
  <c r="I167" i="1"/>
  <c r="I103" i="1"/>
  <c r="Z175" i="1"/>
  <c r="Z46" i="1"/>
  <c r="AA141" i="1"/>
  <c r="AA45" i="1"/>
  <c r="I181" i="1"/>
  <c r="J181" i="1" s="1"/>
  <c r="I165" i="1"/>
  <c r="I149" i="1"/>
  <c r="I133" i="1"/>
  <c r="I117" i="1"/>
  <c r="I101" i="1"/>
  <c r="I71" i="1"/>
  <c r="I37" i="1"/>
  <c r="Z166" i="1"/>
  <c r="Z131" i="1"/>
  <c r="Z84" i="1"/>
  <c r="Z35" i="1"/>
  <c r="AA174" i="1"/>
  <c r="AA127" i="1"/>
  <c r="AA78" i="1"/>
  <c r="AA40" i="1"/>
  <c r="I141" i="1"/>
  <c r="I87" i="1"/>
  <c r="Z150" i="1"/>
  <c r="Z106" i="1"/>
  <c r="AA149" i="1"/>
  <c r="I169" i="1"/>
  <c r="I121" i="1"/>
  <c r="Z180" i="1"/>
  <c r="AA142" i="1"/>
  <c r="AA8" i="1"/>
  <c r="I151" i="1"/>
  <c r="I5" i="1"/>
  <c r="I30" i="1"/>
  <c r="I55" i="1"/>
  <c r="I80" i="1"/>
  <c r="I16" i="1"/>
  <c r="I41" i="1"/>
  <c r="I69" i="1"/>
  <c r="I93" i="1"/>
  <c r="I8" i="1"/>
  <c r="I177" i="1"/>
  <c r="J177" i="1" s="1"/>
  <c r="I161" i="1"/>
  <c r="I129" i="1"/>
  <c r="I97" i="1"/>
  <c r="I70" i="1"/>
  <c r="I32" i="1"/>
  <c r="Z164" i="1"/>
  <c r="Z121" i="1"/>
  <c r="Z78" i="1"/>
  <c r="Z33" i="1"/>
  <c r="AA162" i="1"/>
  <c r="AA126" i="1"/>
  <c r="AA74" i="1"/>
  <c r="AA30" i="1"/>
  <c r="I176" i="1"/>
  <c r="J176" i="1" s="1"/>
  <c r="I168" i="1"/>
  <c r="I160" i="1"/>
  <c r="I152" i="1"/>
  <c r="I136" i="1"/>
  <c r="I128" i="1"/>
  <c r="I120" i="1"/>
  <c r="I112" i="1"/>
  <c r="I104" i="1"/>
  <c r="I96" i="1"/>
  <c r="I86" i="1"/>
  <c r="I72" i="1"/>
  <c r="I61" i="1"/>
  <c r="I47" i="1"/>
  <c r="I33" i="1"/>
  <c r="I22" i="1"/>
  <c r="I18" i="1"/>
  <c r="I34" i="1"/>
  <c r="I42" i="1"/>
  <c r="I50" i="1"/>
  <c r="I58" i="1"/>
  <c r="I74" i="1"/>
  <c r="I82" i="1"/>
  <c r="I90" i="1"/>
  <c r="I3" i="1"/>
  <c r="I11" i="1"/>
  <c r="I19" i="1"/>
  <c r="I27" i="1"/>
  <c r="I43" i="1"/>
  <c r="I51" i="1"/>
  <c r="I59" i="1"/>
  <c r="I67" i="1"/>
  <c r="I75" i="1"/>
  <c r="I83" i="1"/>
  <c r="I91" i="1"/>
  <c r="I4" i="1"/>
  <c r="I12" i="1"/>
  <c r="I20" i="1"/>
  <c r="I28" i="1"/>
  <c r="I36" i="1"/>
  <c r="I44" i="1"/>
  <c r="I52" i="1"/>
  <c r="I60" i="1"/>
  <c r="I68" i="1"/>
  <c r="I76" i="1"/>
  <c r="I84" i="1"/>
  <c r="I180" i="1"/>
  <c r="J180" i="1" s="1"/>
  <c r="I172" i="1"/>
  <c r="I164" i="1"/>
  <c r="I156" i="1"/>
  <c r="I148" i="1"/>
  <c r="I140" i="1"/>
  <c r="I132" i="1"/>
  <c r="I124" i="1"/>
  <c r="I116" i="1"/>
  <c r="I108" i="1"/>
  <c r="I100" i="1"/>
  <c r="I92" i="1"/>
  <c r="I79" i="1"/>
  <c r="I65" i="1"/>
  <c r="I54" i="1"/>
  <c r="I40" i="1"/>
  <c r="I15" i="1"/>
  <c r="I179" i="1"/>
  <c r="J179" i="1" s="1"/>
  <c r="I171" i="1"/>
  <c r="I163" i="1"/>
  <c r="I147" i="1"/>
  <c r="I139" i="1"/>
  <c r="I131" i="1"/>
  <c r="I123" i="1"/>
  <c r="I115" i="1"/>
  <c r="I107" i="1"/>
  <c r="I89" i="1"/>
  <c r="I78" i="1"/>
  <c r="I64" i="1"/>
  <c r="I39" i="1"/>
  <c r="I25" i="1"/>
  <c r="I14" i="1"/>
  <c r="I178" i="1"/>
  <c r="J178" i="1" s="1"/>
  <c r="I170" i="1"/>
  <c r="I162" i="1"/>
  <c r="I154" i="1"/>
  <c r="I138" i="1"/>
  <c r="I130" i="1"/>
  <c r="I122" i="1"/>
  <c r="I114" i="1"/>
  <c r="I106" i="1"/>
  <c r="I98" i="1"/>
  <c r="I88" i="1"/>
  <c r="I77" i="1"/>
  <c r="I63" i="1"/>
  <c r="I49" i="1"/>
  <c r="I38" i="1"/>
  <c r="I24" i="1"/>
  <c r="I13"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O176" i="1" l="1"/>
  <c r="O179" i="1"/>
  <c r="O182" i="1"/>
  <c r="O177" i="1"/>
  <c r="O180" i="1"/>
  <c r="O178" i="1"/>
  <c r="O181" i="1"/>
  <c r="O5" i="1"/>
  <c r="O13" i="1"/>
  <c r="O21" i="1"/>
  <c r="O29" i="1"/>
  <c r="O37" i="1"/>
  <c r="O45" i="1"/>
  <c r="O53" i="1"/>
  <c r="O61" i="1"/>
  <c r="O69" i="1"/>
  <c r="O77" i="1"/>
  <c r="O85" i="1"/>
  <c r="O93" i="1"/>
  <c r="O101" i="1"/>
  <c r="O109" i="1"/>
  <c r="O117" i="1"/>
  <c r="O125" i="1"/>
  <c r="O133" i="1"/>
  <c r="O141" i="1"/>
  <c r="O149" i="1"/>
  <c r="O157" i="1"/>
  <c r="O165" i="1"/>
  <c r="O173" i="1"/>
  <c r="AB7" i="1"/>
  <c r="AB15" i="1"/>
  <c r="AB23" i="1"/>
  <c r="AB31" i="1"/>
  <c r="AB39" i="1"/>
  <c r="AB47" i="1"/>
  <c r="AB55" i="1"/>
  <c r="AB63" i="1"/>
  <c r="AB71" i="1"/>
  <c r="AB79" i="1"/>
  <c r="AB87" i="1"/>
  <c r="AB95" i="1"/>
  <c r="AB103" i="1"/>
  <c r="AB111" i="1"/>
  <c r="AB119" i="1"/>
  <c r="AB127" i="1"/>
  <c r="AB135" i="1"/>
  <c r="AB143" i="1"/>
  <c r="AB151" i="1"/>
  <c r="AB159" i="1"/>
  <c r="AB167" i="1"/>
  <c r="AB175" i="1"/>
  <c r="O6" i="1"/>
  <c r="O14" i="1"/>
  <c r="O22" i="1"/>
  <c r="O30" i="1"/>
  <c r="O38" i="1"/>
  <c r="O46" i="1"/>
  <c r="O54" i="1"/>
  <c r="O62" i="1"/>
  <c r="O70" i="1"/>
  <c r="O78" i="1"/>
  <c r="O86" i="1"/>
  <c r="O94" i="1"/>
  <c r="O102" i="1"/>
  <c r="O110" i="1"/>
  <c r="O118" i="1"/>
  <c r="O126" i="1"/>
  <c r="O134" i="1"/>
  <c r="O142" i="1"/>
  <c r="O150" i="1"/>
  <c r="O158" i="1"/>
  <c r="O166" i="1"/>
  <c r="O174" i="1"/>
  <c r="AB8" i="1"/>
  <c r="AB16" i="1"/>
  <c r="AB24" i="1"/>
  <c r="AB32" i="1"/>
  <c r="AB40" i="1"/>
  <c r="AB48" i="1"/>
  <c r="AB56" i="1"/>
  <c r="AB64" i="1"/>
  <c r="AB72" i="1"/>
  <c r="AB80" i="1"/>
  <c r="AB88" i="1"/>
  <c r="AB96" i="1"/>
  <c r="AB104" i="1"/>
  <c r="AB112" i="1"/>
  <c r="AB120" i="1"/>
  <c r="AB128" i="1"/>
  <c r="AB136" i="1"/>
  <c r="AB144" i="1"/>
  <c r="AB152" i="1"/>
  <c r="AB160" i="1"/>
  <c r="AB168" i="1"/>
  <c r="AB176" i="1"/>
  <c r="O7" i="1"/>
  <c r="O17" i="1"/>
  <c r="O27" i="1"/>
  <c r="O39" i="1"/>
  <c r="O49" i="1"/>
  <c r="O59" i="1"/>
  <c r="O71" i="1"/>
  <c r="O81" i="1"/>
  <c r="O91" i="1"/>
  <c r="O103" i="1"/>
  <c r="O113" i="1"/>
  <c r="O123" i="1"/>
  <c r="O135" i="1"/>
  <c r="O145" i="1"/>
  <c r="O155" i="1"/>
  <c r="O167" i="1"/>
  <c r="AB3" i="1"/>
  <c r="AB13" i="1"/>
  <c r="AB25" i="1"/>
  <c r="AB35" i="1"/>
  <c r="AB45" i="1"/>
  <c r="AB57" i="1"/>
  <c r="AB67" i="1"/>
  <c r="AB77" i="1"/>
  <c r="AB89" i="1"/>
  <c r="AB99" i="1"/>
  <c r="AB109" i="1"/>
  <c r="AB121" i="1"/>
  <c r="AB131" i="1"/>
  <c r="AB141" i="1"/>
  <c r="AB153" i="1"/>
  <c r="AB163" i="1"/>
  <c r="AB173" i="1"/>
  <c r="O8" i="1"/>
  <c r="O18" i="1"/>
  <c r="O28" i="1"/>
  <c r="O40" i="1"/>
  <c r="O50" i="1"/>
  <c r="O60" i="1"/>
  <c r="O72" i="1"/>
  <c r="O82" i="1"/>
  <c r="O92" i="1"/>
  <c r="O104" i="1"/>
  <c r="O114" i="1"/>
  <c r="O124" i="1"/>
  <c r="O136" i="1"/>
  <c r="O146" i="1"/>
  <c r="O156" i="1"/>
  <c r="O168" i="1"/>
  <c r="AB4" i="1"/>
  <c r="AB14" i="1"/>
  <c r="AB26" i="1"/>
  <c r="AB36" i="1"/>
  <c r="AB46" i="1"/>
  <c r="AB58" i="1"/>
  <c r="AB68" i="1"/>
  <c r="AB78" i="1"/>
  <c r="AB90" i="1"/>
  <c r="AB100" i="1"/>
  <c r="AB110" i="1"/>
  <c r="AB122" i="1"/>
  <c r="AB132" i="1"/>
  <c r="AB142" i="1"/>
  <c r="AB154" i="1"/>
  <c r="AB164" i="1"/>
  <c r="AB174" i="1"/>
  <c r="O9" i="1"/>
  <c r="O19" i="1"/>
  <c r="O31" i="1"/>
  <c r="O41" i="1"/>
  <c r="O51" i="1"/>
  <c r="O63" i="1"/>
  <c r="O73" i="1"/>
  <c r="O83" i="1"/>
  <c r="O95" i="1"/>
  <c r="O105" i="1"/>
  <c r="O115" i="1"/>
  <c r="O127" i="1"/>
  <c r="O137" i="1"/>
  <c r="O147" i="1"/>
  <c r="O159" i="1"/>
  <c r="O169" i="1"/>
  <c r="AB5" i="1"/>
  <c r="AB17" i="1"/>
  <c r="AB27" i="1"/>
  <c r="AB37" i="1"/>
  <c r="AB49" i="1"/>
  <c r="AB59" i="1"/>
  <c r="AB69" i="1"/>
  <c r="AB81" i="1"/>
  <c r="AB91" i="1"/>
  <c r="AB101" i="1"/>
  <c r="AB113" i="1"/>
  <c r="AB123" i="1"/>
  <c r="AB133" i="1"/>
  <c r="AB145" i="1"/>
  <c r="AB155" i="1"/>
  <c r="AB165" i="1"/>
  <c r="AB177" i="1"/>
  <c r="O10" i="1"/>
  <c r="O25" i="1"/>
  <c r="O43" i="1"/>
  <c r="O58" i="1"/>
  <c r="O76" i="1"/>
  <c r="O96" i="1"/>
  <c r="O111" i="1"/>
  <c r="O129" i="1"/>
  <c r="O144" i="1"/>
  <c r="O162" i="1"/>
  <c r="AB6" i="1"/>
  <c r="AB21" i="1"/>
  <c r="AB41" i="1"/>
  <c r="AB54" i="1"/>
  <c r="AB74" i="1"/>
  <c r="AB92" i="1"/>
  <c r="AB107" i="1"/>
  <c r="AB125" i="1"/>
  <c r="AB140" i="1"/>
  <c r="AB158" i="1"/>
  <c r="AB178" i="1"/>
  <c r="O11" i="1"/>
  <c r="O26" i="1"/>
  <c r="O44" i="1"/>
  <c r="O64" i="1"/>
  <c r="O79" i="1"/>
  <c r="O97" i="1"/>
  <c r="O112" i="1"/>
  <c r="O130" i="1"/>
  <c r="O148" i="1"/>
  <c r="O163" i="1"/>
  <c r="AB9" i="1"/>
  <c r="AB22" i="1"/>
  <c r="AB42" i="1"/>
  <c r="AB60" i="1"/>
  <c r="AB75" i="1"/>
  <c r="AB93" i="1"/>
  <c r="AB108" i="1"/>
  <c r="AB126" i="1"/>
  <c r="AB146" i="1"/>
  <c r="AB161" i="1"/>
  <c r="AB179" i="1"/>
  <c r="AB44" i="1"/>
  <c r="AB115" i="1"/>
  <c r="AB166" i="1"/>
  <c r="O12" i="1"/>
  <c r="O32" i="1"/>
  <c r="O47" i="1"/>
  <c r="O65" i="1"/>
  <c r="O80" i="1"/>
  <c r="O98" i="1"/>
  <c r="O116" i="1"/>
  <c r="O131" i="1"/>
  <c r="O151" i="1"/>
  <c r="O164" i="1"/>
  <c r="AB10" i="1"/>
  <c r="AB28" i="1"/>
  <c r="AB43" i="1"/>
  <c r="AB61" i="1"/>
  <c r="AB76" i="1"/>
  <c r="AB94" i="1"/>
  <c r="AB114" i="1"/>
  <c r="AB129" i="1"/>
  <c r="AB147" i="1"/>
  <c r="AB162" i="1"/>
  <c r="AB180" i="1"/>
  <c r="AB2" i="1"/>
  <c r="O15" i="1"/>
  <c r="O33" i="1"/>
  <c r="O48" i="1"/>
  <c r="O66" i="1"/>
  <c r="O84" i="1"/>
  <c r="O99" i="1"/>
  <c r="O119" i="1"/>
  <c r="O132" i="1"/>
  <c r="O152" i="1"/>
  <c r="O170" i="1"/>
  <c r="AB11" i="1"/>
  <c r="AB29" i="1"/>
  <c r="AB62" i="1"/>
  <c r="AB82" i="1"/>
  <c r="AB97" i="1"/>
  <c r="AB130" i="1"/>
  <c r="AB148" i="1"/>
  <c r="AB181" i="1"/>
  <c r="O3" i="1"/>
  <c r="O23" i="1"/>
  <c r="O36" i="1"/>
  <c r="O56" i="1"/>
  <c r="O74" i="1"/>
  <c r="O89" i="1"/>
  <c r="O107" i="1"/>
  <c r="O122" i="1"/>
  <c r="O140" i="1"/>
  <c r="O160" i="1"/>
  <c r="O175" i="1"/>
  <c r="AI175" i="1" s="1"/>
  <c r="AJ175" i="1" s="1"/>
  <c r="AK175" i="1" s="1"/>
  <c r="AL175" i="1" s="1"/>
  <c r="AB19" i="1"/>
  <c r="AB34" i="1"/>
  <c r="AB52" i="1"/>
  <c r="AB70" i="1"/>
  <c r="AB85" i="1"/>
  <c r="AB105" i="1"/>
  <c r="AB118" i="1"/>
  <c r="AB138" i="1"/>
  <c r="AB156" i="1"/>
  <c r="AB171" i="1"/>
  <c r="O20" i="1"/>
  <c r="O67" i="1"/>
  <c r="O108" i="1"/>
  <c r="O154" i="1"/>
  <c r="AB30" i="1"/>
  <c r="AB73" i="1"/>
  <c r="AB117" i="1"/>
  <c r="AB169" i="1"/>
  <c r="O42" i="1"/>
  <c r="O88" i="1"/>
  <c r="O138" i="1"/>
  <c r="O2" i="1"/>
  <c r="AB98" i="1"/>
  <c r="O52" i="1"/>
  <c r="O139" i="1"/>
  <c r="AB53" i="1"/>
  <c r="AB102" i="1"/>
  <c r="AB149" i="1"/>
  <c r="O24" i="1"/>
  <c r="O68" i="1"/>
  <c r="O120" i="1"/>
  <c r="O161" i="1"/>
  <c r="AB33" i="1"/>
  <c r="AB83" i="1"/>
  <c r="AB124" i="1"/>
  <c r="AB170" i="1"/>
  <c r="O35" i="1"/>
  <c r="O87" i="1"/>
  <c r="O128" i="1"/>
  <c r="AB50" i="1"/>
  <c r="AB86" i="1"/>
  <c r="AB182" i="1"/>
  <c r="AB139" i="1"/>
  <c r="O90" i="1"/>
  <c r="O34" i="1"/>
  <c r="O75" i="1"/>
  <c r="O121" i="1"/>
  <c r="O171" i="1"/>
  <c r="AB38" i="1"/>
  <c r="AB84" i="1"/>
  <c r="AB134" i="1"/>
  <c r="AB172" i="1"/>
  <c r="AB51" i="1"/>
  <c r="AB12" i="1"/>
  <c r="O4" i="1"/>
  <c r="O55" i="1"/>
  <c r="O100" i="1"/>
  <c r="O143" i="1"/>
  <c r="AB18" i="1"/>
  <c r="AB65" i="1"/>
  <c r="AB106" i="1"/>
  <c r="AB150" i="1"/>
  <c r="O16" i="1"/>
  <c r="O57" i="1"/>
  <c r="O106" i="1"/>
  <c r="O153" i="1"/>
  <c r="AB20" i="1"/>
  <c r="AB66" i="1"/>
  <c r="AB116" i="1"/>
  <c r="AB157" i="1"/>
  <c r="O172" i="1"/>
  <c r="AB137" i="1"/>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P181" i="1" l="1"/>
  <c r="AI181" i="1"/>
  <c r="AJ181" i="1" s="1"/>
  <c r="AK181" i="1" s="1"/>
  <c r="AL181" i="1" s="1"/>
  <c r="AI180" i="1"/>
  <c r="AJ180" i="1" s="1"/>
  <c r="AK180" i="1" s="1"/>
  <c r="AL180" i="1" s="1"/>
  <c r="P180" i="1"/>
  <c r="AI177" i="1"/>
  <c r="AJ177" i="1" s="1"/>
  <c r="AK177" i="1" s="1"/>
  <c r="AL177" i="1" s="1"/>
  <c r="P177" i="1"/>
  <c r="Y176" i="1"/>
  <c r="Y179" i="1"/>
  <c r="Y182" i="1"/>
  <c r="Y177" i="1"/>
  <c r="Y180" i="1"/>
  <c r="Y181" i="1"/>
  <c r="Y178" i="1"/>
  <c r="K181" i="1"/>
  <c r="L181" i="1" s="1"/>
  <c r="K182" i="1"/>
  <c r="L182" i="1" s="1"/>
  <c r="K177" i="1"/>
  <c r="L177" i="1" s="1"/>
  <c r="K178" i="1"/>
  <c r="L178" i="1" s="1"/>
  <c r="K179" i="1"/>
  <c r="L179" i="1" s="1"/>
  <c r="K180" i="1"/>
  <c r="L180" i="1" s="1"/>
  <c r="K176" i="1"/>
  <c r="L176" i="1" s="1"/>
  <c r="AI178" i="1"/>
  <c r="AJ178" i="1" s="1"/>
  <c r="AK178" i="1" s="1"/>
  <c r="AL178" i="1" s="1"/>
  <c r="P178" i="1"/>
  <c r="AI182" i="1"/>
  <c r="AJ182" i="1" s="1"/>
  <c r="AK182" i="1" s="1"/>
  <c r="AL182" i="1" s="1"/>
  <c r="P182" i="1"/>
  <c r="P179" i="1"/>
  <c r="AI179" i="1"/>
  <c r="AJ179" i="1" s="1"/>
  <c r="AK179" i="1" s="1"/>
  <c r="AL179" i="1" s="1"/>
  <c r="AG182" i="1"/>
  <c r="AG175" i="1"/>
  <c r="AG179" i="1"/>
  <c r="AG181" i="1"/>
  <c r="AG177" i="1"/>
  <c r="AG180" i="1"/>
  <c r="AG176" i="1"/>
  <c r="AG178" i="1"/>
  <c r="P176" i="1"/>
  <c r="AI176" i="1"/>
  <c r="AJ176" i="1" s="1"/>
  <c r="AK176" i="1" s="1"/>
  <c r="AL176" i="1" s="1"/>
  <c r="K27" i="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Y167" i="1"/>
  <c r="Y9" i="1"/>
  <c r="AG8" i="1"/>
  <c r="AG124" i="1"/>
  <c r="Y98" i="1"/>
  <c r="AG149" i="1"/>
  <c r="Y68" i="1"/>
  <c r="AG47" i="1"/>
  <c r="Y131" i="1"/>
  <c r="Y143" i="1"/>
  <c r="Y110" i="1"/>
  <c r="Y82" i="1"/>
  <c r="Y46" i="1"/>
  <c r="Y12" i="1"/>
  <c r="Y171" i="1"/>
  <c r="Y142" i="1"/>
  <c r="Y107" i="1"/>
  <c r="Y74" i="1"/>
  <c r="Y44" i="1"/>
  <c r="Y10" i="1"/>
  <c r="AG99" i="1"/>
  <c r="Y169" i="1"/>
  <c r="Y135" i="1"/>
  <c r="Y106" i="1"/>
  <c r="Y71" i="1"/>
  <c r="Y36" i="1"/>
  <c r="AG72" i="1"/>
  <c r="Y4" i="1"/>
  <c r="Y18" i="1"/>
  <c r="Y30" i="1"/>
  <c r="Y42" i="1"/>
  <c r="Y54" i="1"/>
  <c r="Y66" i="1"/>
  <c r="Y78" i="1"/>
  <c r="Y90" i="1"/>
  <c r="Y103" i="1"/>
  <c r="Y115" i="1"/>
  <c r="Y127" i="1"/>
  <c r="Y139" i="1"/>
  <c r="Y151" i="1"/>
  <c r="Y163" i="1"/>
  <c r="Y175" i="1"/>
  <c r="Y159" i="1"/>
  <c r="Y130" i="1"/>
  <c r="Y95" i="1"/>
  <c r="Y62" i="1"/>
  <c r="Y33" i="1"/>
  <c r="AG21" i="1"/>
  <c r="Y156" i="1"/>
  <c r="Y122" i="1"/>
  <c r="Y94" i="1"/>
  <c r="Y58" i="1"/>
  <c r="Y25" i="1"/>
  <c r="Y154" i="1"/>
  <c r="Y119" i="1"/>
  <c r="Y86" i="1"/>
  <c r="Y57" i="1"/>
  <c r="Y22" i="1"/>
  <c r="Y147" i="1"/>
  <c r="Y118" i="1"/>
  <c r="Y83" i="1"/>
  <c r="Y50" i="1"/>
  <c r="Y20" i="1"/>
  <c r="AG37" i="1"/>
  <c r="AG155" i="1"/>
  <c r="AG128" i="1"/>
  <c r="AG103" i="1"/>
  <c r="AG77" i="1"/>
  <c r="AG52" i="1"/>
  <c r="AG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Y170" i="1"/>
  <c r="Y158" i="1"/>
  <c r="Y146" i="1"/>
  <c r="Y132" i="1"/>
  <c r="Y121" i="1"/>
  <c r="Y108" i="1"/>
  <c r="Y97" i="1"/>
  <c r="Y84" i="1"/>
  <c r="Y73" i="1"/>
  <c r="Y60" i="1"/>
  <c r="Y47" i="1"/>
  <c r="Y35" i="1"/>
  <c r="Y23" i="1"/>
  <c r="Y11" i="1"/>
  <c r="AG152" i="1"/>
  <c r="AG127" i="1"/>
  <c r="AG101" i="1"/>
  <c r="AG76" i="1"/>
  <c r="AG51" i="1"/>
  <c r="AG24" i="1"/>
  <c r="AG172" i="1"/>
  <c r="AG147" i="1"/>
  <c r="AG120" i="1"/>
  <c r="AG95" i="1"/>
  <c r="AG69" i="1"/>
  <c r="AG44" i="1"/>
  <c r="AG19" i="1"/>
  <c r="Y164" i="1"/>
  <c r="Y153" i="1"/>
  <c r="Y140" i="1"/>
  <c r="Y129" i="1"/>
  <c r="Y116" i="1"/>
  <c r="Y105" i="1"/>
  <c r="Y92" i="1"/>
  <c r="Y79" i="1"/>
  <c r="Y67" i="1"/>
  <c r="Y55" i="1"/>
  <c r="Y43" i="1"/>
  <c r="Y31" i="1"/>
  <c r="Y19" i="1"/>
  <c r="Y7" i="1"/>
  <c r="AG167" i="1"/>
  <c r="AG141" i="1"/>
  <c r="AG116" i="1"/>
  <c r="AG91" i="1"/>
  <c r="AG64" i="1"/>
  <c r="AG39" i="1"/>
  <c r="AG13" i="1"/>
  <c r="AG165" i="1"/>
  <c r="AG115" i="1"/>
  <c r="AG63" i="1"/>
  <c r="AG12" i="1"/>
  <c r="Y174" i="1"/>
  <c r="Y162" i="1"/>
  <c r="Y150" i="1"/>
  <c r="Y138" i="1"/>
  <c r="Y126" i="1"/>
  <c r="Y114" i="1"/>
  <c r="Y100" i="1"/>
  <c r="Y89" i="1"/>
  <c r="Y76" i="1"/>
  <c r="Y65" i="1"/>
  <c r="Y52" i="1"/>
  <c r="Y41" i="1"/>
  <c r="Y28" i="1"/>
  <c r="Y15" i="1"/>
  <c r="Y3" i="1"/>
  <c r="AG163" i="1"/>
  <c r="AG136" i="1"/>
  <c r="AG111" i="1"/>
  <c r="AG85" i="1"/>
  <c r="AG60" i="1"/>
  <c r="AG35" i="1"/>
  <c r="AG140" i="1"/>
  <c r="AG88" i="1"/>
  <c r="Y172" i="1"/>
  <c r="Y161" i="1"/>
  <c r="Y148" i="1"/>
  <c r="Y137" i="1"/>
  <c r="Y124" i="1"/>
  <c r="Y111" i="1"/>
  <c r="Y99" i="1"/>
  <c r="Y87" i="1"/>
  <c r="Y75" i="1"/>
  <c r="Y63" i="1"/>
  <c r="Y51" i="1"/>
  <c r="Y39" i="1"/>
  <c r="Y26" i="1"/>
  <c r="Y14" i="1"/>
  <c r="AG9" i="1"/>
  <c r="AG17" i="1"/>
  <c r="AG25" i="1"/>
  <c r="AG33" i="1"/>
  <c r="AG41" i="1"/>
  <c r="AG49" i="1"/>
  <c r="AG57" i="1"/>
  <c r="AG65" i="1"/>
  <c r="AG73" i="1"/>
  <c r="AG81" i="1"/>
  <c r="AG89" i="1"/>
  <c r="AG97" i="1"/>
  <c r="AG105" i="1"/>
  <c r="AG113" i="1"/>
  <c r="AG121" i="1"/>
  <c r="AG129" i="1"/>
  <c r="AG137" i="1"/>
  <c r="AG145" i="1"/>
  <c r="AG153" i="1"/>
  <c r="AG161" i="1"/>
  <c r="AG169" i="1"/>
  <c r="AG10" i="1"/>
  <c r="AG18" i="1"/>
  <c r="AG26" i="1"/>
  <c r="AG34" i="1"/>
  <c r="AG42" i="1"/>
  <c r="AG50" i="1"/>
  <c r="AG58" i="1"/>
  <c r="AG66" i="1"/>
  <c r="AG74" i="1"/>
  <c r="AG82" i="1"/>
  <c r="AG90" i="1"/>
  <c r="AG98" i="1"/>
  <c r="AG106" i="1"/>
  <c r="AG114" i="1"/>
  <c r="AG122" i="1"/>
  <c r="AG130" i="1"/>
  <c r="AG138" i="1"/>
  <c r="AG146" i="1"/>
  <c r="AG154" i="1"/>
  <c r="AG162" i="1"/>
  <c r="AG170" i="1"/>
  <c r="AG6" i="1"/>
  <c r="AG14" i="1"/>
  <c r="AG22" i="1"/>
  <c r="AG30" i="1"/>
  <c r="AG38" i="1"/>
  <c r="AG46" i="1"/>
  <c r="AG54" i="1"/>
  <c r="AG62" i="1"/>
  <c r="AG70" i="1"/>
  <c r="AG78" i="1"/>
  <c r="AG86" i="1"/>
  <c r="AG94" i="1"/>
  <c r="AG102" i="1"/>
  <c r="AG110" i="1"/>
  <c r="AG118" i="1"/>
  <c r="AG126" i="1"/>
  <c r="AG134" i="1"/>
  <c r="AG142" i="1"/>
  <c r="AG150" i="1"/>
  <c r="AG158" i="1"/>
  <c r="AG166" i="1"/>
  <c r="AG174" i="1"/>
  <c r="AG3" i="1"/>
  <c r="AG15" i="1"/>
  <c r="AG28" i="1"/>
  <c r="AG40" i="1"/>
  <c r="AG53" i="1"/>
  <c r="AG67" i="1"/>
  <c r="AG79" i="1"/>
  <c r="AG92" i="1"/>
  <c r="AG104" i="1"/>
  <c r="AG117" i="1"/>
  <c r="AG131" i="1"/>
  <c r="AG143" i="1"/>
  <c r="AG156" i="1"/>
  <c r="AG168" i="1"/>
  <c r="AG4" i="1"/>
  <c r="AG16" i="1"/>
  <c r="AG29" i="1"/>
  <c r="AG43" i="1"/>
  <c r="AG55" i="1"/>
  <c r="AG68" i="1"/>
  <c r="AG80" i="1"/>
  <c r="AG93" i="1"/>
  <c r="AG107" i="1"/>
  <c r="AG119" i="1"/>
  <c r="AG132" i="1"/>
  <c r="AG144" i="1"/>
  <c r="AG157" i="1"/>
  <c r="AG171" i="1"/>
  <c r="AG7" i="1"/>
  <c r="AG20" i="1"/>
  <c r="AG32" i="1"/>
  <c r="AG45" i="1"/>
  <c r="AG59" i="1"/>
  <c r="AG71" i="1"/>
  <c r="AG84" i="1"/>
  <c r="AG96" i="1"/>
  <c r="AG109" i="1"/>
  <c r="AG123" i="1"/>
  <c r="AG135" i="1"/>
  <c r="AG148" i="1"/>
  <c r="AG160" i="1"/>
  <c r="AG173" i="1"/>
  <c r="AG11" i="1"/>
  <c r="AG23" i="1"/>
  <c r="AG36" i="1"/>
  <c r="AG48" i="1"/>
  <c r="AG61" i="1"/>
  <c r="AG75" i="1"/>
  <c r="AG87" i="1"/>
  <c r="AG100" i="1"/>
  <c r="AG112" i="1"/>
  <c r="AG125" i="1"/>
  <c r="AG139" i="1"/>
  <c r="AG151" i="1"/>
  <c r="AG164" i="1"/>
  <c r="AG2" i="1"/>
  <c r="AG159" i="1"/>
  <c r="AG133" i="1"/>
  <c r="AG108" i="1"/>
  <c r="AG83" i="1"/>
  <c r="AG56" i="1"/>
  <c r="AG31" i="1"/>
  <c r="AG5" i="1"/>
  <c r="A45" i="13" l="1"/>
  <c r="A174" i="13"/>
  <c r="A72" i="13"/>
  <c r="A63" i="13"/>
  <c r="A155" i="13"/>
  <c r="A157" i="13"/>
  <c r="A127" i="13"/>
  <c r="A187" i="13"/>
  <c r="A46" i="13"/>
  <c r="A34" i="13"/>
  <c r="A137" i="13"/>
  <c r="A121" i="13"/>
  <c r="A143" i="13"/>
  <c r="A4" i="13"/>
  <c r="A90" i="13"/>
  <c r="A37" i="13"/>
  <c r="A176" i="13"/>
  <c r="A166" i="13"/>
  <c r="A69" i="13"/>
  <c r="A162" i="13"/>
  <c r="A92" i="13"/>
  <c r="A188" i="13"/>
  <c r="A83" i="13"/>
  <c r="A110" i="13"/>
  <c r="A14" i="13"/>
  <c r="A100" i="13"/>
  <c r="A85" i="13"/>
  <c r="A180" i="13"/>
  <c r="A118" i="13"/>
  <c r="A61" i="13"/>
  <c r="A16" i="13"/>
  <c r="A142" i="13"/>
  <c r="A189" i="13"/>
  <c r="A190" i="13"/>
  <c r="A177" i="13"/>
  <c r="A104" i="13"/>
  <c r="A150" i="13"/>
  <c r="A62" i="13"/>
  <c r="A135" i="13"/>
  <c r="A51" i="13"/>
  <c r="A114" i="13"/>
  <c r="A158"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76" i="1" l="1"/>
  <c r="X179" i="1"/>
  <c r="X182" i="1"/>
  <c r="X181" i="1"/>
  <c r="X178" i="1"/>
  <c r="X177" i="1"/>
  <c r="X180" i="1"/>
  <c r="X10" i="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D176" i="1" s="1"/>
  <c r="E181" i="1" l="1"/>
  <c r="G179" i="1"/>
  <c r="H176" i="1"/>
  <c r="H181" i="1"/>
  <c r="G177" i="1"/>
  <c r="D181" i="1"/>
  <c r="E177" i="1"/>
  <c r="F182" i="1"/>
  <c r="F180" i="1"/>
  <c r="E176" i="1"/>
  <c r="G178" i="1"/>
  <c r="D179" i="1"/>
  <c r="C178" i="1"/>
  <c r="E178" i="1"/>
  <c r="H177" i="1"/>
  <c r="F181" i="1"/>
  <c r="H179" i="1"/>
  <c r="G180" i="1"/>
  <c r="H182" i="1"/>
  <c r="G182" i="1"/>
  <c r="D177" i="1"/>
  <c r="C176" i="1"/>
  <c r="D180" i="1"/>
  <c r="D182" i="1"/>
  <c r="F178" i="1"/>
  <c r="E182" i="1"/>
  <c r="G181" i="1"/>
  <c r="H178" i="1"/>
  <c r="H180" i="1"/>
  <c r="F176" i="1"/>
  <c r="F179" i="1"/>
  <c r="C177" i="1"/>
  <c r="G176" i="1"/>
  <c r="C180" i="1"/>
  <c r="E180" i="1"/>
  <c r="F177" i="1"/>
  <c r="E179" i="1"/>
  <c r="C182" i="1"/>
  <c r="C181" i="1"/>
  <c r="D178" i="1"/>
  <c r="C179"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C175" i="1" l="1"/>
  <c r="AC176" i="1"/>
  <c r="AE177" i="1"/>
  <c r="AE180" i="1"/>
  <c r="AE179" i="1"/>
  <c r="AC181" i="1"/>
  <c r="AC177" i="1"/>
  <c r="AE175" i="1"/>
  <c r="AE176" i="1"/>
  <c r="AC179" i="1"/>
  <c r="AC178" i="1"/>
  <c r="AE178" i="1"/>
  <c r="AE181" i="1"/>
  <c r="AC182" i="1"/>
  <c r="AE182" i="1"/>
  <c r="AC180" i="1"/>
  <c r="AF179" i="1"/>
  <c r="AF178" i="1"/>
  <c r="AF181" i="1"/>
  <c r="AF177" i="1"/>
  <c r="AF180" i="1"/>
  <c r="AF175" i="1"/>
  <c r="AF176" i="1"/>
  <c r="AF182" i="1"/>
  <c r="A176" i="3"/>
  <c r="J80" i="1" l="1"/>
  <c r="L91" i="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181" i="13"/>
  <c r="A175" i="13"/>
  <c r="A109" i="13"/>
  <c r="A138" i="13"/>
  <c r="A30" i="13"/>
  <c r="A139" i="13"/>
  <c r="A39" i="13"/>
  <c r="A169" i="13"/>
  <c r="A87" i="13"/>
  <c r="A59" i="13"/>
  <c r="A106" i="13"/>
  <c r="A19" i="13"/>
  <c r="A73" i="13"/>
  <c r="A57" i="13"/>
  <c r="A76" i="13"/>
  <c r="A71" i="13"/>
  <c r="A77" i="13"/>
  <c r="A29" i="13"/>
  <c r="A9" i="13"/>
  <c r="A18" i="13"/>
  <c r="A27" i="13"/>
  <c r="A173" i="13"/>
  <c r="A89" i="13"/>
  <c r="A70" i="13"/>
  <c r="A74" i="13"/>
  <c r="A65" i="13"/>
  <c r="A10" i="13"/>
  <c r="A41" i="13"/>
  <c r="A23" i="13"/>
  <c r="A133" i="13"/>
  <c r="A184" i="13"/>
  <c r="A132" i="13"/>
  <c r="A67" i="13"/>
  <c r="A164" i="13"/>
  <c r="A165" i="13"/>
  <c r="A93" i="13"/>
  <c r="A105" i="13"/>
  <c r="A183" i="13"/>
  <c r="A40" i="13"/>
  <c r="A102" i="13"/>
  <c r="A128" i="13"/>
  <c r="A108" i="13"/>
  <c r="A167" i="13"/>
  <c r="A94" i="13"/>
  <c r="A43" i="13"/>
  <c r="A123" i="13"/>
  <c r="A52" i="13"/>
  <c r="A91" i="13"/>
  <c r="A159" i="13"/>
  <c r="A122" i="13"/>
  <c r="A13" i="13"/>
  <c r="A78" i="13"/>
  <c r="A48" i="13"/>
  <c r="A3" i="13"/>
  <c r="A35" i="13"/>
  <c r="A124" i="13"/>
  <c r="A36" i="13"/>
  <c r="A149" i="13"/>
  <c r="A44" i="13"/>
  <c r="A15" i="13"/>
  <c r="A103" i="13"/>
  <c r="A54" i="13"/>
  <c r="A98" i="13"/>
  <c r="A11" i="13"/>
  <c r="A126" i="13"/>
  <c r="A24" i="13"/>
  <c r="A140" i="13"/>
  <c r="A64" i="13"/>
  <c r="A38" i="13"/>
  <c r="A42" i="13"/>
  <c r="A33" i="13"/>
  <c r="A153" i="13"/>
  <c r="A55" i="13"/>
  <c r="A186" i="13"/>
  <c r="A28" i="13"/>
  <c r="A154" i="13"/>
  <c r="A170" i="13"/>
  <c r="A58" i="13"/>
  <c r="A148" i="13"/>
  <c r="A68" i="13"/>
  <c r="A86" i="13"/>
  <c r="A79" i="13"/>
  <c r="A66" i="13"/>
  <c r="A119" i="13"/>
  <c r="A56" i="13"/>
  <c r="A160" i="13"/>
  <c r="A129" i="13"/>
  <c r="A179" i="13"/>
  <c r="A82" i="13"/>
  <c r="A168" i="13"/>
  <c r="A31" i="13"/>
  <c r="A50" i="13"/>
  <c r="A81" i="13"/>
  <c r="A178" i="13"/>
  <c r="A136" i="13"/>
  <c r="A26" i="13"/>
  <c r="A147" i="13"/>
  <c r="A99" i="13"/>
  <c r="A88" i="13"/>
  <c r="A130" i="13"/>
  <c r="A60" i="13"/>
  <c r="A151" i="13"/>
  <c r="A145" i="13"/>
  <c r="A6" i="13"/>
  <c r="A53" i="13"/>
  <c r="A21" i="13"/>
  <c r="A141" i="13"/>
  <c r="A96" i="13"/>
  <c r="A22" i="13"/>
  <c r="A95" i="13"/>
  <c r="A12" i="13"/>
  <c r="A32" i="13"/>
  <c r="A25" i="13"/>
  <c r="A182" i="13"/>
  <c r="A134" i="13"/>
  <c r="A17" i="13"/>
  <c r="A152" i="13"/>
  <c r="A117" i="13"/>
  <c r="A185" i="13"/>
  <c r="A116" i="13"/>
  <c r="A97" i="13"/>
  <c r="A8" i="13"/>
  <c r="A47" i="13"/>
  <c r="A101" i="13"/>
  <c r="A84" i="13"/>
  <c r="A80" i="13"/>
  <c r="A131" i="13"/>
  <c r="A125" i="13"/>
  <c r="A5" i="13"/>
  <c r="A111" i="13"/>
  <c r="A144" i="13"/>
  <c r="A7" i="13"/>
  <c r="A113" i="13"/>
  <c r="A171" i="13"/>
  <c r="A49" i="13"/>
  <c r="A120" i="13"/>
  <c r="A112" i="13"/>
  <c r="A163" i="13"/>
  <c r="A107" i="13"/>
  <c r="A146" i="13"/>
  <c r="A75" i="13"/>
  <c r="A20" i="13"/>
  <c r="A161" i="13"/>
  <c r="A172" i="13"/>
  <c r="A115" i="13"/>
  <c r="A156"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C2" i="10"/>
  <c r="E2" i="10"/>
  <c r="F6" i="1"/>
  <c r="G6" i="1"/>
  <c r="E6" i="1"/>
  <c r="D6" i="1"/>
  <c r="H6" i="1"/>
  <c r="AE6" i="1"/>
  <c r="AF6" i="1"/>
  <c r="AE139" i="1"/>
  <c r="AF139" i="1"/>
  <c r="H139" i="1"/>
  <c r="E139" i="1"/>
  <c r="G139" i="1"/>
  <c r="D139" i="1"/>
  <c r="F139" i="1"/>
  <c r="F97" i="1"/>
  <c r="H97" i="1"/>
  <c r="G97" i="1"/>
  <c r="E97" i="1"/>
  <c r="AE97" i="1"/>
  <c r="AF97" i="1"/>
  <c r="D97" i="1"/>
  <c r="D112" i="1"/>
  <c r="AE112" i="1"/>
  <c r="H112" i="1"/>
  <c r="E112" i="1"/>
  <c r="F112" i="1"/>
  <c r="AF112" i="1"/>
  <c r="G112" i="1"/>
  <c r="AE48" i="1"/>
  <c r="G48" i="1"/>
  <c r="H48" i="1"/>
  <c r="AF48" i="1"/>
  <c r="E48" i="1"/>
  <c r="D48" i="1"/>
  <c r="F48" i="1"/>
  <c r="AF131" i="1"/>
  <c r="H131" i="1"/>
  <c r="F131" i="1"/>
  <c r="D131" i="1"/>
  <c r="AE131" i="1"/>
  <c r="G131" i="1"/>
  <c r="E131" i="1"/>
  <c r="F43" i="1"/>
  <c r="G43" i="1"/>
  <c r="H43" i="1"/>
  <c r="AF43" i="1"/>
  <c r="E43" i="1"/>
  <c r="AE43" i="1"/>
  <c r="D43" i="1"/>
  <c r="AF138" i="1"/>
  <c r="G138" i="1"/>
  <c r="F138" i="1"/>
  <c r="AE138" i="1"/>
  <c r="D138" i="1"/>
  <c r="E138" i="1"/>
  <c r="H138" i="1"/>
  <c r="D74" i="1"/>
  <c r="G74" i="1"/>
  <c r="E74" i="1"/>
  <c r="AE74" i="1"/>
  <c r="AF74" i="1"/>
  <c r="H74" i="1"/>
  <c r="F74" i="1"/>
  <c r="AF169" i="1"/>
  <c r="F169" i="1"/>
  <c r="D169" i="1"/>
  <c r="E169" i="1"/>
  <c r="H169" i="1"/>
  <c r="AE169" i="1"/>
  <c r="G169" i="1"/>
  <c r="H73" i="1"/>
  <c r="E73" i="1"/>
  <c r="G73" i="1"/>
  <c r="AF73" i="1"/>
  <c r="D73" i="1"/>
  <c r="AE73" i="1"/>
  <c r="F73" i="1"/>
  <c r="AF119" i="1"/>
  <c r="H119" i="1"/>
  <c r="E119" i="1"/>
  <c r="F119" i="1"/>
  <c r="G119" i="1"/>
  <c r="AE119" i="1"/>
  <c r="D119" i="1"/>
  <c r="F55" i="1"/>
  <c r="E55" i="1"/>
  <c r="AF55" i="1"/>
  <c r="G55" i="1"/>
  <c r="D55" i="1"/>
  <c r="H55" i="1"/>
  <c r="AE55" i="1"/>
  <c r="AE166" i="1"/>
  <c r="H166" i="1"/>
  <c r="D166" i="1"/>
  <c r="G166" i="1"/>
  <c r="AF166" i="1"/>
  <c r="E166" i="1"/>
  <c r="F166" i="1"/>
  <c r="E102" i="1"/>
  <c r="D102" i="1"/>
  <c r="AF102" i="1"/>
  <c r="AE102" i="1"/>
  <c r="G102" i="1"/>
  <c r="F102" i="1"/>
  <c r="H102" i="1"/>
  <c r="H38" i="1"/>
  <c r="D38" i="1"/>
  <c r="G38" i="1"/>
  <c r="AE38" i="1"/>
  <c r="E38" i="1"/>
  <c r="AF38" i="1"/>
  <c r="F38" i="1"/>
  <c r="AF141" i="1"/>
  <c r="G141" i="1"/>
  <c r="H141" i="1"/>
  <c r="D141" i="1"/>
  <c r="E141" i="1"/>
  <c r="AE141" i="1"/>
  <c r="F141" i="1"/>
  <c r="E77" i="1"/>
  <c r="G77" i="1"/>
  <c r="AE77" i="1"/>
  <c r="F77" i="1"/>
  <c r="D77" i="1"/>
  <c r="H77" i="1"/>
  <c r="AF77" i="1"/>
  <c r="G13" i="1"/>
  <c r="F13" i="1"/>
  <c r="AF13" i="1"/>
  <c r="H13" i="1"/>
  <c r="AE13" i="1"/>
  <c r="D13" i="1"/>
  <c r="E13" i="1"/>
  <c r="G116" i="1"/>
  <c r="H116" i="1"/>
  <c r="AF116" i="1"/>
  <c r="E116" i="1"/>
  <c r="AE116" i="1"/>
  <c r="F116" i="1"/>
  <c r="D116" i="1"/>
  <c r="AE52" i="1"/>
  <c r="D52" i="1"/>
  <c r="AF52" i="1"/>
  <c r="H52" i="1"/>
  <c r="G52" i="1"/>
  <c r="F52" i="1"/>
  <c r="E52" i="1"/>
  <c r="E5" i="1"/>
  <c r="D5" i="1"/>
  <c r="AF5" i="1"/>
  <c r="AE5" i="1"/>
  <c r="H5" i="1"/>
  <c r="G5" i="1"/>
  <c r="F5" i="1"/>
  <c r="AF123" i="1"/>
  <c r="H123" i="1"/>
  <c r="F123" i="1"/>
  <c r="D123" i="1"/>
  <c r="G123" i="1"/>
  <c r="AE123" i="1"/>
  <c r="E123" i="1"/>
  <c r="F168" i="1"/>
  <c r="AE168" i="1"/>
  <c r="E168" i="1"/>
  <c r="G168" i="1"/>
  <c r="H168" i="1"/>
  <c r="D168" i="1"/>
  <c r="AF168" i="1"/>
  <c r="G104" i="1"/>
  <c r="E104" i="1"/>
  <c r="H104" i="1"/>
  <c r="AE104" i="1"/>
  <c r="AF104" i="1"/>
  <c r="F104" i="1"/>
  <c r="D104" i="1"/>
  <c r="AE40" i="1"/>
  <c r="H40" i="1"/>
  <c r="E40" i="1"/>
  <c r="F40" i="1"/>
  <c r="AF40" i="1"/>
  <c r="G40" i="1"/>
  <c r="D40" i="1"/>
  <c r="F115" i="1"/>
  <c r="H115" i="1"/>
  <c r="E115" i="1"/>
  <c r="AF115" i="1"/>
  <c r="D115" i="1"/>
  <c r="G115" i="1"/>
  <c r="AE115" i="1"/>
  <c r="E35" i="1"/>
  <c r="D35" i="1"/>
  <c r="F35" i="1"/>
  <c r="G35" i="1"/>
  <c r="AE35" i="1"/>
  <c r="H35" i="1"/>
  <c r="AF35" i="1"/>
  <c r="G130" i="1"/>
  <c r="F130" i="1"/>
  <c r="AF130" i="1"/>
  <c r="E130" i="1"/>
  <c r="D130" i="1"/>
  <c r="H130" i="1"/>
  <c r="AE130" i="1"/>
  <c r="H66" i="1"/>
  <c r="AF66" i="1"/>
  <c r="D66" i="1"/>
  <c r="F66" i="1"/>
  <c r="E66" i="1"/>
  <c r="AE66" i="1"/>
  <c r="G66" i="1"/>
  <c r="E9" i="1"/>
  <c r="AF9" i="1"/>
  <c r="F9" i="1"/>
  <c r="D9" i="1"/>
  <c r="AE9" i="1"/>
  <c r="H9" i="1"/>
  <c r="G9" i="1"/>
  <c r="F153" i="1"/>
  <c r="E153" i="1"/>
  <c r="G153" i="1"/>
  <c r="AE153" i="1"/>
  <c r="AF153" i="1"/>
  <c r="H153" i="1"/>
  <c r="D153" i="1"/>
  <c r="G2" i="1"/>
  <c r="H2" i="1"/>
  <c r="D2" i="1"/>
  <c r="F2" i="1"/>
  <c r="AE2" i="1"/>
  <c r="AF2" i="1"/>
  <c r="E2" i="1"/>
  <c r="AF111" i="1"/>
  <c r="G111" i="1"/>
  <c r="E111" i="1"/>
  <c r="AE111" i="1"/>
  <c r="F111" i="1"/>
  <c r="D111" i="1"/>
  <c r="H111" i="1"/>
  <c r="AE47" i="1"/>
  <c r="G47" i="1"/>
  <c r="D47" i="1"/>
  <c r="F47" i="1"/>
  <c r="E47" i="1"/>
  <c r="H47" i="1"/>
  <c r="AF47" i="1"/>
  <c r="AF30" i="1"/>
  <c r="F30" i="1"/>
  <c r="E30" i="1"/>
  <c r="D30" i="1"/>
  <c r="AE30" i="1"/>
  <c r="G30" i="1"/>
  <c r="H30" i="1"/>
  <c r="D108" i="1"/>
  <c r="H108" i="1"/>
  <c r="F108" i="1"/>
  <c r="G108" i="1"/>
  <c r="AE108" i="1"/>
  <c r="E108" i="1"/>
  <c r="AF108" i="1"/>
  <c r="E4" i="1"/>
  <c r="F4" i="1"/>
  <c r="AE4" i="1"/>
  <c r="AF4" i="1"/>
  <c r="H4" i="1"/>
  <c r="D4" i="1"/>
  <c r="G4" i="1"/>
  <c r="H96" i="1"/>
  <c r="E96" i="1"/>
  <c r="D96" i="1"/>
  <c r="AE96" i="1"/>
  <c r="AF96" i="1"/>
  <c r="G96" i="1"/>
  <c r="F96" i="1"/>
  <c r="H27" i="1"/>
  <c r="G27" i="1"/>
  <c r="F27" i="1"/>
  <c r="D27" i="1"/>
  <c r="AF27" i="1"/>
  <c r="E27" i="1"/>
  <c r="AE27" i="1"/>
  <c r="H137" i="1"/>
  <c r="AF137" i="1"/>
  <c r="G137" i="1"/>
  <c r="D137" i="1"/>
  <c r="E137" i="1"/>
  <c r="F137" i="1"/>
  <c r="AE137" i="1"/>
  <c r="AF103" i="1"/>
  <c r="G103" i="1"/>
  <c r="AE103" i="1"/>
  <c r="F103" i="1"/>
  <c r="D103" i="1"/>
  <c r="E103" i="1"/>
  <c r="H103" i="1"/>
  <c r="G86" i="1"/>
  <c r="H86" i="1"/>
  <c r="E86" i="1"/>
  <c r="AE86" i="1"/>
  <c r="D86" i="1"/>
  <c r="AF86" i="1"/>
  <c r="F86" i="1"/>
  <c r="E164" i="1"/>
  <c r="AE164" i="1"/>
  <c r="G164" i="1"/>
  <c r="AF164" i="1"/>
  <c r="F164" i="1"/>
  <c r="D164" i="1"/>
  <c r="H164" i="1"/>
  <c r="E67" i="1"/>
  <c r="H67" i="1"/>
  <c r="G67" i="1"/>
  <c r="AE67" i="1"/>
  <c r="AF67" i="1"/>
  <c r="F67" i="1"/>
  <c r="D67" i="1"/>
  <c r="AF24" i="1"/>
  <c r="E24" i="1"/>
  <c r="F24" i="1"/>
  <c r="D24" i="1"/>
  <c r="G24" i="1"/>
  <c r="AE24" i="1"/>
  <c r="H24" i="1"/>
  <c r="H50" i="1"/>
  <c r="AE50" i="1"/>
  <c r="F50" i="1"/>
  <c r="AF50" i="1"/>
  <c r="E50" i="1"/>
  <c r="D50" i="1"/>
  <c r="G50" i="1"/>
  <c r="AF95" i="1"/>
  <c r="F95" i="1"/>
  <c r="E95" i="1"/>
  <c r="D95" i="1"/>
  <c r="H95" i="1"/>
  <c r="G95" i="1"/>
  <c r="AE95" i="1"/>
  <c r="G14" i="1"/>
  <c r="AE14" i="1"/>
  <c r="H14" i="1"/>
  <c r="D14" i="1"/>
  <c r="AF14" i="1"/>
  <c r="E14" i="1"/>
  <c r="F14" i="1"/>
  <c r="D92" i="1"/>
  <c r="F92" i="1"/>
  <c r="E92" i="1"/>
  <c r="AF92" i="1"/>
  <c r="H92" i="1"/>
  <c r="G92" i="1"/>
  <c r="AE92" i="1"/>
  <c r="E146" i="1"/>
  <c r="AF146" i="1"/>
  <c r="G146" i="1"/>
  <c r="H146" i="1"/>
  <c r="D146" i="1"/>
  <c r="AE146" i="1"/>
  <c r="F146" i="1"/>
  <c r="AF16" i="1"/>
  <c r="D16" i="1"/>
  <c r="E16" i="1"/>
  <c r="G16" i="1"/>
  <c r="AE16" i="1"/>
  <c r="F16" i="1"/>
  <c r="H16" i="1"/>
  <c r="AE42" i="1"/>
  <c r="H42" i="1"/>
  <c r="D42" i="1"/>
  <c r="AF42" i="1"/>
  <c r="G42" i="1"/>
  <c r="F42" i="1"/>
  <c r="E42" i="1"/>
  <c r="AE23" i="1"/>
  <c r="D23" i="1"/>
  <c r="F23" i="1"/>
  <c r="E23" i="1"/>
  <c r="G23" i="1"/>
  <c r="AF23" i="1"/>
  <c r="H23" i="1"/>
  <c r="D109" i="1"/>
  <c r="F109" i="1"/>
  <c r="E109" i="1"/>
  <c r="H109" i="1"/>
  <c r="AF109" i="1"/>
  <c r="AE109" i="1"/>
  <c r="G109" i="1"/>
  <c r="E20" i="1"/>
  <c r="F20" i="1"/>
  <c r="AF20" i="1"/>
  <c r="D20" i="1"/>
  <c r="AE20" i="1"/>
  <c r="H20" i="1"/>
  <c r="G20" i="1"/>
  <c r="AE65" i="1"/>
  <c r="G65" i="1"/>
  <c r="AF65" i="1"/>
  <c r="F65" i="1"/>
  <c r="H65" i="1"/>
  <c r="D65" i="1"/>
  <c r="E65" i="1"/>
  <c r="E22" i="1"/>
  <c r="D22" i="1"/>
  <c r="AE22" i="1"/>
  <c r="AF22" i="1"/>
  <c r="H22" i="1"/>
  <c r="G22" i="1"/>
  <c r="F22" i="1"/>
  <c r="G175" i="1"/>
  <c r="E175" i="1"/>
  <c r="F175" i="1"/>
  <c r="D175" i="1"/>
  <c r="H175" i="1"/>
  <c r="E114" i="1"/>
  <c r="AF114" i="1"/>
  <c r="AE114" i="1"/>
  <c r="G114" i="1"/>
  <c r="F114" i="1"/>
  <c r="D114" i="1"/>
  <c r="H114" i="1"/>
  <c r="G159" i="1"/>
  <c r="F159" i="1"/>
  <c r="E159" i="1"/>
  <c r="H159" i="1"/>
  <c r="AE159" i="1"/>
  <c r="AF159" i="1"/>
  <c r="D159" i="1"/>
  <c r="H78" i="1"/>
  <c r="F78" i="1"/>
  <c r="G78" i="1"/>
  <c r="AF78" i="1"/>
  <c r="AE78" i="1"/>
  <c r="E78" i="1"/>
  <c r="D78" i="1"/>
  <c r="F156" i="1"/>
  <c r="D156" i="1"/>
  <c r="H156" i="1"/>
  <c r="AF156" i="1"/>
  <c r="E156" i="1"/>
  <c r="G156" i="1"/>
  <c r="AE156" i="1"/>
  <c r="AE144" i="1"/>
  <c r="H144" i="1"/>
  <c r="D144" i="1"/>
  <c r="E144" i="1"/>
  <c r="AF144" i="1"/>
  <c r="F144" i="1"/>
  <c r="G144" i="1"/>
  <c r="AF106" i="1"/>
  <c r="E106" i="1"/>
  <c r="G106" i="1"/>
  <c r="D106" i="1"/>
  <c r="F106" i="1"/>
  <c r="AE106" i="1"/>
  <c r="H106" i="1"/>
  <c r="AE151" i="1"/>
  <c r="F151" i="1"/>
  <c r="G151" i="1"/>
  <c r="AF151" i="1"/>
  <c r="D151" i="1"/>
  <c r="E151" i="1"/>
  <c r="H151" i="1"/>
  <c r="D134" i="1"/>
  <c r="AF134" i="1"/>
  <c r="AE134" i="1"/>
  <c r="H134" i="1"/>
  <c r="F134" i="1"/>
  <c r="E134" i="1"/>
  <c r="G134" i="1"/>
  <c r="AE45" i="1"/>
  <c r="H45" i="1"/>
  <c r="G45" i="1"/>
  <c r="E45" i="1"/>
  <c r="AF45" i="1"/>
  <c r="D45" i="1"/>
  <c r="F45" i="1"/>
  <c r="AF161" i="1"/>
  <c r="G161" i="1"/>
  <c r="F161" i="1"/>
  <c r="AE161" i="1"/>
  <c r="D161" i="1"/>
  <c r="E161" i="1"/>
  <c r="H161" i="1"/>
  <c r="F136" i="1"/>
  <c r="H136" i="1"/>
  <c r="G136" i="1"/>
  <c r="D136" i="1"/>
  <c r="AE136" i="1"/>
  <c r="E136" i="1"/>
  <c r="AF136" i="1"/>
  <c r="H72" i="1"/>
  <c r="AF72" i="1"/>
  <c r="E72" i="1"/>
  <c r="AE72" i="1"/>
  <c r="F72" i="1"/>
  <c r="G72" i="1"/>
  <c r="D72" i="1"/>
  <c r="H8" i="1"/>
  <c r="F8" i="1"/>
  <c r="D8" i="1"/>
  <c r="AE8" i="1"/>
  <c r="E8" i="1"/>
  <c r="AF8" i="1"/>
  <c r="G8" i="1"/>
  <c r="AC67" i="1"/>
  <c r="F75" i="1"/>
  <c r="D75" i="1"/>
  <c r="E75" i="1"/>
  <c r="G75" i="1"/>
  <c r="AF75" i="1"/>
  <c r="AE75" i="1"/>
  <c r="H75" i="1"/>
  <c r="H170" i="1"/>
  <c r="E170" i="1"/>
  <c r="G170" i="1"/>
  <c r="AF170" i="1"/>
  <c r="F170" i="1"/>
  <c r="AE170" i="1"/>
  <c r="D170" i="1"/>
  <c r="AE98" i="1"/>
  <c r="D98" i="1"/>
  <c r="E98" i="1"/>
  <c r="F98" i="1"/>
  <c r="G98" i="1"/>
  <c r="H98" i="1"/>
  <c r="AF98" i="1"/>
  <c r="E10" i="1"/>
  <c r="G10" i="1"/>
  <c r="AE10" i="1"/>
  <c r="H10" i="1"/>
  <c r="F10" i="1"/>
  <c r="D10" i="1"/>
  <c r="AF10" i="1"/>
  <c r="D34" i="1"/>
  <c r="F34" i="1"/>
  <c r="AE34" i="1"/>
  <c r="AF34" i="1"/>
  <c r="H34" i="1"/>
  <c r="G34" i="1"/>
  <c r="E34" i="1"/>
  <c r="AC4" i="1"/>
  <c r="E105" i="1"/>
  <c r="D105" i="1"/>
  <c r="F105" i="1"/>
  <c r="AF105" i="1"/>
  <c r="G105" i="1"/>
  <c r="H105" i="1"/>
  <c r="AE105" i="1"/>
  <c r="AF33" i="1"/>
  <c r="AE33" i="1"/>
  <c r="G33" i="1"/>
  <c r="E33" i="1"/>
  <c r="F33" i="1"/>
  <c r="H33" i="1"/>
  <c r="D33" i="1"/>
  <c r="F143" i="1"/>
  <c r="AF143" i="1"/>
  <c r="AE143" i="1"/>
  <c r="G143" i="1"/>
  <c r="E143" i="1"/>
  <c r="H143" i="1"/>
  <c r="D143" i="1"/>
  <c r="E79" i="1"/>
  <c r="F79" i="1"/>
  <c r="AE79" i="1"/>
  <c r="H79" i="1"/>
  <c r="D79" i="1"/>
  <c r="AF79" i="1"/>
  <c r="G79" i="1"/>
  <c r="E15" i="1"/>
  <c r="AE15" i="1"/>
  <c r="F15" i="1"/>
  <c r="AF15" i="1"/>
  <c r="G15" i="1"/>
  <c r="H15" i="1"/>
  <c r="D15" i="1"/>
  <c r="G126" i="1"/>
  <c r="D126" i="1"/>
  <c r="F126" i="1"/>
  <c r="E126" i="1"/>
  <c r="H126" i="1"/>
  <c r="AF126" i="1"/>
  <c r="AE126" i="1"/>
  <c r="H62" i="1"/>
  <c r="AE62" i="1"/>
  <c r="G62" i="1"/>
  <c r="AF62" i="1"/>
  <c r="E62" i="1"/>
  <c r="D62" i="1"/>
  <c r="F62" i="1"/>
  <c r="AE165" i="1"/>
  <c r="H165" i="1"/>
  <c r="D165" i="1"/>
  <c r="F165" i="1"/>
  <c r="G165" i="1"/>
  <c r="AF165" i="1"/>
  <c r="E165" i="1"/>
  <c r="D101" i="1"/>
  <c r="AE101" i="1"/>
  <c r="H101" i="1"/>
  <c r="G101" i="1"/>
  <c r="F101" i="1"/>
  <c r="E101" i="1"/>
  <c r="AF101" i="1"/>
  <c r="E37" i="1"/>
  <c r="G37" i="1"/>
  <c r="AE37" i="1"/>
  <c r="AF37" i="1"/>
  <c r="H37" i="1"/>
  <c r="F37" i="1"/>
  <c r="D37" i="1"/>
  <c r="AE140" i="1"/>
  <c r="F140" i="1"/>
  <c r="E140" i="1"/>
  <c r="G140" i="1"/>
  <c r="AF140" i="1"/>
  <c r="H140" i="1"/>
  <c r="D140" i="1"/>
  <c r="D76" i="1"/>
  <c r="H76" i="1"/>
  <c r="E76" i="1"/>
  <c r="AE76" i="1"/>
  <c r="AF76" i="1"/>
  <c r="G76" i="1"/>
  <c r="F76" i="1"/>
  <c r="E12" i="1"/>
  <c r="AE12" i="1"/>
  <c r="AF12" i="1"/>
  <c r="F12" i="1"/>
  <c r="H12" i="1"/>
  <c r="D12" i="1"/>
  <c r="G12" i="1"/>
  <c r="F129" i="1"/>
  <c r="AE129" i="1"/>
  <c r="H129" i="1"/>
  <c r="D129" i="1"/>
  <c r="E129" i="1"/>
  <c r="AF129" i="1"/>
  <c r="G129" i="1"/>
  <c r="AE56" i="1"/>
  <c r="G56" i="1"/>
  <c r="AF56" i="1"/>
  <c r="F56" i="1"/>
  <c r="H56" i="1"/>
  <c r="D56" i="1"/>
  <c r="E56" i="1"/>
  <c r="E147" i="1"/>
  <c r="AE147" i="1"/>
  <c r="H147" i="1"/>
  <c r="F147" i="1"/>
  <c r="AF147" i="1"/>
  <c r="G147" i="1"/>
  <c r="D147" i="1"/>
  <c r="AC169" i="1"/>
  <c r="AC5" i="1"/>
  <c r="D154" i="1"/>
  <c r="F154" i="1"/>
  <c r="AF154" i="1"/>
  <c r="E154" i="1"/>
  <c r="H154" i="1"/>
  <c r="AE154" i="1"/>
  <c r="G154" i="1"/>
  <c r="F18" i="1"/>
  <c r="H18" i="1"/>
  <c r="E18" i="1"/>
  <c r="D18" i="1"/>
  <c r="AF18" i="1"/>
  <c r="G18" i="1"/>
  <c r="AE18" i="1"/>
  <c r="AC73" i="1"/>
  <c r="AE17" i="1"/>
  <c r="G17" i="1"/>
  <c r="E17" i="1"/>
  <c r="F17" i="1"/>
  <c r="D17" i="1"/>
  <c r="H17" i="1"/>
  <c r="AF17" i="1"/>
  <c r="F63" i="1"/>
  <c r="D63" i="1"/>
  <c r="H63" i="1"/>
  <c r="AE63" i="1"/>
  <c r="AF63" i="1"/>
  <c r="G63" i="1"/>
  <c r="E63" i="1"/>
  <c r="G110" i="1"/>
  <c r="H110" i="1"/>
  <c r="E110" i="1"/>
  <c r="F110" i="1"/>
  <c r="D110" i="1"/>
  <c r="AF110" i="1"/>
  <c r="AE110" i="1"/>
  <c r="AF149" i="1"/>
  <c r="F149" i="1"/>
  <c r="E149" i="1"/>
  <c r="H149" i="1"/>
  <c r="G149" i="1"/>
  <c r="AE149" i="1"/>
  <c r="D149" i="1"/>
  <c r="AF21" i="1"/>
  <c r="D21" i="1"/>
  <c r="H21" i="1"/>
  <c r="AE21" i="1"/>
  <c r="E21" i="1"/>
  <c r="G21" i="1"/>
  <c r="F21" i="1"/>
  <c r="F60" i="1"/>
  <c r="D60" i="1"/>
  <c r="AE60" i="1"/>
  <c r="H60" i="1"/>
  <c r="E60" i="1"/>
  <c r="AF60" i="1"/>
  <c r="G60" i="1"/>
  <c r="H94" i="1"/>
  <c r="AF94" i="1"/>
  <c r="D94" i="1"/>
  <c r="E94" i="1"/>
  <c r="F94" i="1"/>
  <c r="G94" i="1"/>
  <c r="AE94" i="1"/>
  <c r="G172" i="1"/>
  <c r="AE172" i="1"/>
  <c r="AF172" i="1"/>
  <c r="D172" i="1"/>
  <c r="E172" i="1"/>
  <c r="F172" i="1"/>
  <c r="H172" i="1"/>
  <c r="G99" i="1"/>
  <c r="H99" i="1"/>
  <c r="AF99" i="1"/>
  <c r="E99" i="1"/>
  <c r="F99" i="1"/>
  <c r="AE99" i="1"/>
  <c r="D99" i="1"/>
  <c r="AF32" i="1"/>
  <c r="E32" i="1"/>
  <c r="H32" i="1"/>
  <c r="AE32" i="1"/>
  <c r="D32" i="1"/>
  <c r="G32" i="1"/>
  <c r="F32" i="1"/>
  <c r="D122" i="1"/>
  <c r="G122" i="1"/>
  <c r="F122" i="1"/>
  <c r="H122" i="1"/>
  <c r="AE122" i="1"/>
  <c r="AF122" i="1"/>
  <c r="E122" i="1"/>
  <c r="F57" i="1"/>
  <c r="AE57" i="1"/>
  <c r="E57" i="1"/>
  <c r="H57" i="1"/>
  <c r="AF57" i="1"/>
  <c r="D57" i="1"/>
  <c r="G57" i="1"/>
  <c r="D39" i="1"/>
  <c r="G39" i="1"/>
  <c r="AE39" i="1"/>
  <c r="AF39" i="1"/>
  <c r="F39" i="1"/>
  <c r="H39" i="1"/>
  <c r="E39" i="1"/>
  <c r="G125" i="1"/>
  <c r="H125" i="1"/>
  <c r="F125" i="1"/>
  <c r="E125" i="1"/>
  <c r="AE125" i="1"/>
  <c r="AF125" i="1"/>
  <c r="D125" i="1"/>
  <c r="AF100" i="1"/>
  <c r="E100" i="1"/>
  <c r="G100" i="1"/>
  <c r="F100" i="1"/>
  <c r="AE100" i="1"/>
  <c r="H100" i="1"/>
  <c r="D100" i="1"/>
  <c r="F152" i="1"/>
  <c r="G152" i="1"/>
  <c r="AF152" i="1"/>
  <c r="AE152" i="1"/>
  <c r="D152" i="1"/>
  <c r="E152" i="1"/>
  <c r="H152" i="1"/>
  <c r="D19" i="1"/>
  <c r="F19" i="1"/>
  <c r="AF19" i="1"/>
  <c r="AE19" i="1"/>
  <c r="E19" i="1"/>
  <c r="H19" i="1"/>
  <c r="G19" i="1"/>
  <c r="H49" i="1"/>
  <c r="E49" i="1"/>
  <c r="D49" i="1"/>
  <c r="AE49" i="1"/>
  <c r="AF49" i="1"/>
  <c r="G49" i="1"/>
  <c r="F49" i="1"/>
  <c r="AF142" i="1"/>
  <c r="H142" i="1"/>
  <c r="AE142" i="1"/>
  <c r="E142" i="1"/>
  <c r="F142" i="1"/>
  <c r="D142" i="1"/>
  <c r="G142" i="1"/>
  <c r="AE53" i="1"/>
  <c r="AF53" i="1"/>
  <c r="H53" i="1"/>
  <c r="E53" i="1"/>
  <c r="F53" i="1"/>
  <c r="G53" i="1"/>
  <c r="D53" i="1"/>
  <c r="AE3" i="1"/>
  <c r="E3" i="1"/>
  <c r="H3" i="1"/>
  <c r="AF3" i="1"/>
  <c r="F3" i="1"/>
  <c r="D3" i="1"/>
  <c r="G3" i="1"/>
  <c r="F83" i="1"/>
  <c r="D83" i="1"/>
  <c r="E83" i="1"/>
  <c r="AF83" i="1"/>
  <c r="H83" i="1"/>
  <c r="AE83" i="1"/>
  <c r="G83" i="1"/>
  <c r="AC111" i="1"/>
  <c r="AC43" i="1"/>
  <c r="AC66" i="1"/>
  <c r="AC102" i="1"/>
  <c r="AC119" i="1"/>
  <c r="AC141" i="1"/>
  <c r="G41" i="1"/>
  <c r="H41" i="1"/>
  <c r="AE41" i="1"/>
  <c r="E41" i="1"/>
  <c r="F41" i="1"/>
  <c r="AF41" i="1"/>
  <c r="D41" i="1"/>
  <c r="D70" i="1"/>
  <c r="AE70" i="1"/>
  <c r="AF70" i="1"/>
  <c r="F70" i="1"/>
  <c r="H70" i="1"/>
  <c r="G70" i="1"/>
  <c r="E70" i="1"/>
  <c r="E148" i="1"/>
  <c r="AE148" i="1"/>
  <c r="D148" i="1"/>
  <c r="H148" i="1"/>
  <c r="F148" i="1"/>
  <c r="G148" i="1"/>
  <c r="AF148" i="1"/>
  <c r="AE171" i="1"/>
  <c r="F171" i="1"/>
  <c r="D171" i="1"/>
  <c r="AF171" i="1"/>
  <c r="E171" i="1"/>
  <c r="H171" i="1"/>
  <c r="G171" i="1"/>
  <c r="G145" i="1"/>
  <c r="F145" i="1"/>
  <c r="AE145" i="1"/>
  <c r="D145" i="1"/>
  <c r="H145" i="1"/>
  <c r="E145" i="1"/>
  <c r="AF145" i="1"/>
  <c r="AC65" i="1"/>
  <c r="AC104" i="1"/>
  <c r="F128" i="1"/>
  <c r="E128" i="1"/>
  <c r="H128" i="1"/>
  <c r="D128" i="1"/>
  <c r="AF128" i="1"/>
  <c r="G128" i="1"/>
  <c r="AE128" i="1"/>
  <c r="F64" i="1"/>
  <c r="D64" i="1"/>
  <c r="G64" i="1"/>
  <c r="AE64" i="1"/>
  <c r="AF64" i="1"/>
  <c r="H64" i="1"/>
  <c r="E64" i="1"/>
  <c r="E163" i="1"/>
  <c r="F163" i="1"/>
  <c r="AF163" i="1"/>
  <c r="AE163" i="1"/>
  <c r="H163" i="1"/>
  <c r="D163" i="1"/>
  <c r="G163" i="1"/>
  <c r="F59" i="1"/>
  <c r="G59" i="1"/>
  <c r="H59" i="1"/>
  <c r="E59" i="1"/>
  <c r="AF59" i="1"/>
  <c r="D59" i="1"/>
  <c r="AE59" i="1"/>
  <c r="G162" i="1"/>
  <c r="E162" i="1"/>
  <c r="D162" i="1"/>
  <c r="H162" i="1"/>
  <c r="F162" i="1"/>
  <c r="AF162" i="1"/>
  <c r="AE162" i="1"/>
  <c r="E90" i="1"/>
  <c r="D90" i="1"/>
  <c r="AF90" i="1"/>
  <c r="H90" i="1"/>
  <c r="F90" i="1"/>
  <c r="AE90" i="1"/>
  <c r="G90" i="1"/>
  <c r="D26" i="1"/>
  <c r="AF26" i="1"/>
  <c r="G26" i="1"/>
  <c r="F26" i="1"/>
  <c r="H26" i="1"/>
  <c r="E26" i="1"/>
  <c r="AE26" i="1"/>
  <c r="D89" i="1"/>
  <c r="AE89" i="1"/>
  <c r="H89" i="1"/>
  <c r="G89" i="1"/>
  <c r="F89" i="1"/>
  <c r="E89" i="1"/>
  <c r="AF89" i="1"/>
  <c r="E25" i="1"/>
  <c r="F25" i="1"/>
  <c r="D25" i="1"/>
  <c r="H25" i="1"/>
  <c r="G25" i="1"/>
  <c r="AE25" i="1"/>
  <c r="AF25" i="1"/>
  <c r="AF135" i="1"/>
  <c r="G135" i="1"/>
  <c r="F135" i="1"/>
  <c r="H135" i="1"/>
  <c r="D135" i="1"/>
  <c r="E135" i="1"/>
  <c r="AE135" i="1"/>
  <c r="F71" i="1"/>
  <c r="AF71" i="1"/>
  <c r="H71" i="1"/>
  <c r="G71" i="1"/>
  <c r="AE71" i="1"/>
  <c r="E71" i="1"/>
  <c r="D71" i="1"/>
  <c r="E7" i="1"/>
  <c r="D7" i="1"/>
  <c r="H7" i="1"/>
  <c r="AE7" i="1"/>
  <c r="G7" i="1"/>
  <c r="F7" i="1"/>
  <c r="AF7" i="1"/>
  <c r="E118" i="1"/>
  <c r="AE118" i="1"/>
  <c r="G118" i="1"/>
  <c r="D118" i="1"/>
  <c r="F118" i="1"/>
  <c r="H118" i="1"/>
  <c r="AF118" i="1"/>
  <c r="E54" i="1"/>
  <c r="AE54" i="1"/>
  <c r="G54" i="1"/>
  <c r="AF54" i="1"/>
  <c r="D54" i="1"/>
  <c r="H54" i="1"/>
  <c r="F54" i="1"/>
  <c r="G157" i="1"/>
  <c r="F157" i="1"/>
  <c r="E157" i="1"/>
  <c r="AF157" i="1"/>
  <c r="AE157" i="1"/>
  <c r="D157" i="1"/>
  <c r="H157" i="1"/>
  <c r="F93" i="1"/>
  <c r="AE93" i="1"/>
  <c r="E93" i="1"/>
  <c r="D93" i="1"/>
  <c r="G93" i="1"/>
  <c r="AF93" i="1"/>
  <c r="H93" i="1"/>
  <c r="AC48" i="1"/>
  <c r="AC138" i="1"/>
  <c r="F29" i="1"/>
  <c r="H29" i="1"/>
  <c r="AF29" i="1"/>
  <c r="AE29" i="1"/>
  <c r="D29" i="1"/>
  <c r="E29" i="1"/>
  <c r="G29" i="1"/>
  <c r="G132" i="1"/>
  <c r="E132" i="1"/>
  <c r="AF132" i="1"/>
  <c r="D132" i="1"/>
  <c r="F132" i="1"/>
  <c r="H132" i="1"/>
  <c r="AE132" i="1"/>
  <c r="E68" i="1"/>
  <c r="G68" i="1"/>
  <c r="H68" i="1"/>
  <c r="D68" i="1"/>
  <c r="AF68" i="1"/>
  <c r="F68" i="1"/>
  <c r="AE68" i="1"/>
  <c r="H155" i="1"/>
  <c r="E155" i="1"/>
  <c r="AF155" i="1"/>
  <c r="F155" i="1"/>
  <c r="G155" i="1"/>
  <c r="AE155" i="1"/>
  <c r="D155" i="1"/>
  <c r="E120" i="1"/>
  <c r="F120" i="1"/>
  <c r="G120" i="1"/>
  <c r="AF120" i="1"/>
  <c r="AE120" i="1"/>
  <c r="H120" i="1"/>
  <c r="D120" i="1"/>
  <c r="AE51" i="1"/>
  <c r="H51" i="1"/>
  <c r="AF51" i="1"/>
  <c r="G51" i="1"/>
  <c r="E51" i="1"/>
  <c r="F51" i="1"/>
  <c r="D51" i="1"/>
  <c r="D82" i="1"/>
  <c r="AF82" i="1"/>
  <c r="F82" i="1"/>
  <c r="H82" i="1"/>
  <c r="G82" i="1"/>
  <c r="AE82" i="1"/>
  <c r="E82" i="1"/>
  <c r="AF81" i="1"/>
  <c r="D81" i="1"/>
  <c r="AE81" i="1"/>
  <c r="H81" i="1"/>
  <c r="F81" i="1"/>
  <c r="E81" i="1"/>
  <c r="G81" i="1"/>
  <c r="D127" i="1"/>
  <c r="F127" i="1"/>
  <c r="AF127" i="1"/>
  <c r="E127" i="1"/>
  <c r="H127" i="1"/>
  <c r="G127" i="1"/>
  <c r="AE127" i="1"/>
  <c r="AF174" i="1"/>
  <c r="D174" i="1"/>
  <c r="AE174" i="1"/>
  <c r="H174" i="1"/>
  <c r="G174" i="1"/>
  <c r="E174" i="1"/>
  <c r="F174" i="1"/>
  <c r="H46" i="1"/>
  <c r="E46" i="1"/>
  <c r="AF46" i="1"/>
  <c r="G46" i="1"/>
  <c r="D46" i="1"/>
  <c r="F46" i="1"/>
  <c r="AE46" i="1"/>
  <c r="H85" i="1"/>
  <c r="G85" i="1"/>
  <c r="AF85" i="1"/>
  <c r="D85" i="1"/>
  <c r="F85" i="1"/>
  <c r="E85" i="1"/>
  <c r="AE85" i="1"/>
  <c r="AE124" i="1"/>
  <c r="E124" i="1"/>
  <c r="G124" i="1"/>
  <c r="H124" i="1"/>
  <c r="F124" i="1"/>
  <c r="AF124" i="1"/>
  <c r="D124" i="1"/>
  <c r="F158" i="1"/>
  <c r="E158" i="1"/>
  <c r="AE158" i="1"/>
  <c r="AF158" i="1"/>
  <c r="D158" i="1"/>
  <c r="G158" i="1"/>
  <c r="H158" i="1"/>
  <c r="G133" i="1"/>
  <c r="AE133" i="1"/>
  <c r="D133" i="1"/>
  <c r="AF133" i="1"/>
  <c r="F133" i="1"/>
  <c r="E133" i="1"/>
  <c r="H133" i="1"/>
  <c r="F69" i="1"/>
  <c r="H69" i="1"/>
  <c r="E69" i="1"/>
  <c r="G69" i="1"/>
  <c r="D69" i="1"/>
  <c r="AF69" i="1"/>
  <c r="AE69" i="1"/>
  <c r="D44" i="1"/>
  <c r="AF44" i="1"/>
  <c r="H44" i="1"/>
  <c r="E44" i="1"/>
  <c r="AE44" i="1"/>
  <c r="G44" i="1"/>
  <c r="F44" i="1"/>
  <c r="D160" i="1"/>
  <c r="E160" i="1"/>
  <c r="AE160" i="1"/>
  <c r="H160" i="1"/>
  <c r="AF160" i="1"/>
  <c r="G160" i="1"/>
  <c r="F160" i="1"/>
  <c r="D107" i="1"/>
  <c r="AE107" i="1"/>
  <c r="AF107" i="1"/>
  <c r="F107" i="1"/>
  <c r="G107" i="1"/>
  <c r="E107" i="1"/>
  <c r="H107" i="1"/>
  <c r="D58" i="1"/>
  <c r="G58" i="1"/>
  <c r="AE58" i="1"/>
  <c r="E58" i="1"/>
  <c r="H58" i="1"/>
  <c r="F58" i="1"/>
  <c r="AF58" i="1"/>
  <c r="F167" i="1"/>
  <c r="AE167" i="1"/>
  <c r="AF167" i="1"/>
  <c r="E167" i="1"/>
  <c r="H167" i="1"/>
  <c r="G167" i="1"/>
  <c r="D167" i="1"/>
  <c r="AE150" i="1"/>
  <c r="H150" i="1"/>
  <c r="F150" i="1"/>
  <c r="D150" i="1"/>
  <c r="G150" i="1"/>
  <c r="AF150" i="1"/>
  <c r="E150" i="1"/>
  <c r="AF61" i="1"/>
  <c r="E61" i="1"/>
  <c r="AE61" i="1"/>
  <c r="D61" i="1"/>
  <c r="F61" i="1"/>
  <c r="G61" i="1"/>
  <c r="H61" i="1"/>
  <c r="AF36" i="1"/>
  <c r="AE36" i="1"/>
  <c r="F36" i="1"/>
  <c r="H36" i="1"/>
  <c r="E36" i="1"/>
  <c r="D36" i="1"/>
  <c r="G36" i="1"/>
  <c r="H88" i="1"/>
  <c r="F88" i="1"/>
  <c r="AF88" i="1"/>
  <c r="D88" i="1"/>
  <c r="E88" i="1"/>
  <c r="AE88" i="1"/>
  <c r="G88" i="1"/>
  <c r="E91" i="1"/>
  <c r="F91" i="1"/>
  <c r="AE91" i="1"/>
  <c r="AF91" i="1"/>
  <c r="G91" i="1"/>
  <c r="D91" i="1"/>
  <c r="H91" i="1"/>
  <c r="AC53" i="1"/>
  <c r="AC79" i="1"/>
  <c r="AI77" i="1"/>
  <c r="AC139" i="1"/>
  <c r="AC153" i="1"/>
  <c r="AC12" i="1"/>
  <c r="AC27" i="1"/>
  <c r="AC98" i="1"/>
  <c r="AC16" i="1"/>
  <c r="AC103" i="1"/>
  <c r="F121" i="1"/>
  <c r="AF121" i="1"/>
  <c r="AE121" i="1"/>
  <c r="D121" i="1"/>
  <c r="G121" i="1"/>
  <c r="H121" i="1"/>
  <c r="E121" i="1"/>
  <c r="G31" i="1"/>
  <c r="D31" i="1"/>
  <c r="F31" i="1"/>
  <c r="AF31" i="1"/>
  <c r="H31" i="1"/>
  <c r="E31" i="1"/>
  <c r="AE31" i="1"/>
  <c r="AE117" i="1"/>
  <c r="G117" i="1"/>
  <c r="D117" i="1"/>
  <c r="E117" i="1"/>
  <c r="F117" i="1"/>
  <c r="AF117" i="1"/>
  <c r="H117" i="1"/>
  <c r="H28" i="1"/>
  <c r="F28" i="1"/>
  <c r="AE28" i="1"/>
  <c r="E28" i="1"/>
  <c r="AF28" i="1"/>
  <c r="G28" i="1"/>
  <c r="D28" i="1"/>
  <c r="E80" i="1"/>
  <c r="D80" i="1"/>
  <c r="AE80" i="1"/>
  <c r="H80" i="1"/>
  <c r="AF80" i="1"/>
  <c r="F80" i="1"/>
  <c r="G80" i="1"/>
  <c r="H11" i="1"/>
  <c r="D11" i="1"/>
  <c r="F11" i="1"/>
  <c r="E11" i="1"/>
  <c r="G11" i="1"/>
  <c r="AE11" i="1"/>
  <c r="AF11" i="1"/>
  <c r="H113" i="1"/>
  <c r="E113" i="1"/>
  <c r="G113" i="1"/>
  <c r="D113" i="1"/>
  <c r="AF113" i="1"/>
  <c r="F113" i="1"/>
  <c r="AE113" i="1"/>
  <c r="H87" i="1"/>
  <c r="G87" i="1"/>
  <c r="F87" i="1"/>
  <c r="E87" i="1"/>
  <c r="D87" i="1"/>
  <c r="AF87" i="1"/>
  <c r="AE87" i="1"/>
  <c r="AF173" i="1"/>
  <c r="D173" i="1"/>
  <c r="H173" i="1"/>
  <c r="E173" i="1"/>
  <c r="AE173" i="1"/>
  <c r="G173" i="1"/>
  <c r="F173" i="1"/>
  <c r="G84" i="1"/>
  <c r="H84" i="1"/>
  <c r="F84" i="1"/>
  <c r="D84" i="1"/>
  <c r="AE84" i="1"/>
  <c r="E84" i="1"/>
  <c r="AF84" i="1"/>
  <c r="AC20" i="1"/>
  <c r="AC156" i="1"/>
  <c r="AC94" i="1"/>
  <c r="AC136" i="1"/>
  <c r="AC86" i="1"/>
  <c r="AC64" i="1"/>
  <c r="AC155" i="1"/>
  <c r="P33" i="1"/>
  <c r="P59" i="1"/>
  <c r="AC47" i="1"/>
  <c r="P112" i="1"/>
  <c r="P98" i="1"/>
  <c r="AC39" i="1"/>
  <c r="AC52" i="1"/>
  <c r="AC137" i="1"/>
  <c r="AI33" i="1"/>
  <c r="AC33" i="1"/>
  <c r="AC99" i="1"/>
  <c r="AC158" i="1"/>
  <c r="AC38" i="1"/>
  <c r="AI23" i="1"/>
  <c r="AC23" i="1"/>
  <c r="P166" i="1"/>
  <c r="AC174" i="1"/>
  <c r="AC107" i="1"/>
  <c r="AC151" i="1"/>
  <c r="AC173" i="1"/>
  <c r="AC144" i="1"/>
  <c r="AC50" i="1"/>
  <c r="AC9" i="1"/>
  <c r="AC163" i="1"/>
  <c r="AC127" i="1"/>
  <c r="P152" i="1"/>
  <c r="AI72" i="1"/>
  <c r="P148" i="1"/>
  <c r="P48" i="1"/>
  <c r="P10" i="1"/>
  <c r="AC113" i="1"/>
  <c r="AC126" i="1"/>
  <c r="AI31" i="1"/>
  <c r="AC31" i="1"/>
  <c r="AC58" i="1"/>
  <c r="AC71" i="1"/>
  <c r="AI59" i="1"/>
  <c r="AC59" i="1"/>
  <c r="AC19" i="1"/>
  <c r="P175" i="1"/>
  <c r="AC51" i="1"/>
  <c r="AC70" i="1"/>
  <c r="AI30" i="1"/>
  <c r="AC30" i="1"/>
  <c r="P34" i="1"/>
  <c r="AI166" i="1"/>
  <c r="AJ166" i="1" s="1"/>
  <c r="AK166" i="1" s="1"/>
  <c r="AL166" i="1" s="1"/>
  <c r="P89" i="1"/>
  <c r="P168" i="1"/>
  <c r="AC133" i="1"/>
  <c r="AC109" i="1"/>
  <c r="P65" i="1"/>
  <c r="AI15" i="1"/>
  <c r="P174" i="1"/>
  <c r="P169" i="1"/>
  <c r="AC172" i="1"/>
  <c r="AC106" i="1"/>
  <c r="AC131" i="1"/>
  <c r="AI49" i="1"/>
  <c r="AC49" i="1"/>
  <c r="AC101" i="1"/>
  <c r="P145" i="1"/>
  <c r="P38" i="1"/>
  <c r="AC168" i="1"/>
  <c r="AC108" i="1"/>
  <c r="AC62" i="1"/>
  <c r="P120" i="1"/>
  <c r="AC18" i="1"/>
  <c r="P103" i="1"/>
  <c r="AI103" i="1"/>
  <c r="AJ103" i="1" s="1"/>
  <c r="AK103" i="1" s="1"/>
  <c r="AL103" i="1" s="1"/>
  <c r="AC167" i="1"/>
  <c r="P28" i="1"/>
  <c r="P17" i="1"/>
  <c r="AC36" i="1"/>
  <c r="AI89" i="1"/>
  <c r="AC89" i="1"/>
  <c r="P141" i="1"/>
  <c r="AC157" i="1"/>
  <c r="AC74" i="1"/>
  <c r="AC95" i="1"/>
  <c r="AC145" i="1"/>
  <c r="P113" i="1"/>
  <c r="AC121" i="1"/>
  <c r="AC129" i="1"/>
  <c r="P101" i="1"/>
  <c r="P164" i="1"/>
  <c r="AC82" i="1"/>
  <c r="P130" i="1"/>
  <c r="P6" i="1"/>
  <c r="AI113" i="1"/>
  <c r="AJ113" i="1" s="1"/>
  <c r="AK113" i="1" s="1"/>
  <c r="AL113" i="1" s="1"/>
  <c r="AI65" i="1"/>
  <c r="AC88" i="1"/>
  <c r="AC68" i="1"/>
  <c r="AC69" i="1"/>
  <c r="AC116" i="1"/>
  <c r="AC159" i="1"/>
  <c r="AC100" i="1"/>
  <c r="AC56" i="1"/>
  <c r="P117" i="1"/>
  <c r="AC8" i="1"/>
  <c r="AC142" i="1"/>
  <c r="AC135" i="1"/>
  <c r="AC125" i="1"/>
  <c r="P91" i="1"/>
  <c r="AC128" i="1"/>
  <c r="AI164" i="1"/>
  <c r="AJ164" i="1" s="1"/>
  <c r="AK164" i="1" s="1"/>
  <c r="AL164" i="1" s="1"/>
  <c r="AC24" i="1"/>
  <c r="AC124" i="1"/>
  <c r="AC96" i="1"/>
  <c r="AI17" i="1"/>
  <c r="AC17" i="1"/>
  <c r="P5" i="1"/>
  <c r="P20" i="1"/>
  <c r="P107" i="1"/>
  <c r="AI107" i="1"/>
  <c r="AJ107" i="1" s="1"/>
  <c r="AK107" i="1" s="1"/>
  <c r="AL107" i="1" s="1"/>
  <c r="P40" i="1"/>
  <c r="P79" i="1"/>
  <c r="AI139" i="1"/>
  <c r="AJ139" i="1" s="1"/>
  <c r="AK139" i="1" s="1"/>
  <c r="AL139" i="1" s="1"/>
  <c r="AI115" i="1"/>
  <c r="AJ115" i="1" s="1"/>
  <c r="AK115" i="1" s="1"/>
  <c r="AL115" i="1" s="1"/>
  <c r="P149" i="1"/>
  <c r="AC134" i="1"/>
  <c r="P126" i="1"/>
  <c r="AI126" i="1"/>
  <c r="AJ126" i="1" s="1"/>
  <c r="AK126" i="1" s="1"/>
  <c r="AL126" i="1" s="1"/>
  <c r="P64" i="1"/>
  <c r="P159" i="1"/>
  <c r="P67" i="1"/>
  <c r="AC170" i="1"/>
  <c r="P109" i="1"/>
  <c r="AC44" i="1"/>
  <c r="AC28" i="1"/>
  <c r="AC97" i="1"/>
  <c r="AC161" i="1"/>
  <c r="AC10" i="1"/>
  <c r="AC37" i="1"/>
  <c r="AC13" i="1"/>
  <c r="AI61" i="1"/>
  <c r="AI87" i="1"/>
  <c r="AC21" i="1"/>
  <c r="AC41" i="1"/>
  <c r="P123" i="1"/>
  <c r="P132" i="1"/>
  <c r="AI132" i="1"/>
  <c r="AJ132" i="1" s="1"/>
  <c r="AK132" i="1" s="1"/>
  <c r="AL132" i="1" s="1"/>
  <c r="P140" i="1"/>
  <c r="AC85" i="1"/>
  <c r="AC114" i="1"/>
  <c r="P163" i="1"/>
  <c r="P4" i="1"/>
  <c r="AI4" i="1"/>
  <c r="AI125" i="1"/>
  <c r="AJ125" i="1" s="1"/>
  <c r="AK125" i="1" s="1"/>
  <c r="AL125" i="1" s="1"/>
  <c r="P124" i="1"/>
  <c r="P56" i="1"/>
  <c r="C41" i="1"/>
  <c r="P42" i="1"/>
  <c r="AI160" i="1"/>
  <c r="AJ160" i="1" s="1"/>
  <c r="AK160" i="1" s="1"/>
  <c r="AL160" i="1" s="1"/>
  <c r="P160" i="1"/>
  <c r="AC46" i="1"/>
  <c r="P44" i="1"/>
  <c r="C166" i="1"/>
  <c r="AC166" i="1"/>
  <c r="AC130" i="1"/>
  <c r="AC122" i="1"/>
  <c r="AI163" i="1"/>
  <c r="AJ163" i="1" s="1"/>
  <c r="AK163" i="1" s="1"/>
  <c r="AL163" i="1" s="1"/>
  <c r="AI81" i="1"/>
  <c r="AC81" i="1"/>
  <c r="P43" i="1"/>
  <c r="AI152" i="1"/>
  <c r="AJ152" i="1" s="1"/>
  <c r="AK152" i="1" s="1"/>
  <c r="AL152" i="1" s="1"/>
  <c r="AC7" i="1"/>
  <c r="P47" i="1"/>
  <c r="P133" i="1"/>
  <c r="AI133" i="1"/>
  <c r="AJ133" i="1" s="1"/>
  <c r="AK133" i="1" s="1"/>
  <c r="AL133" i="1" s="1"/>
  <c r="P82" i="1"/>
  <c r="AI147" i="1"/>
  <c r="AJ147" i="1" s="1"/>
  <c r="AK147" i="1" s="1"/>
  <c r="AL147" i="1" s="1"/>
  <c r="AC35" i="1"/>
  <c r="AC160" i="1"/>
  <c r="P167" i="1"/>
  <c r="P14" i="1"/>
  <c r="P84" i="1"/>
  <c r="P77" i="1"/>
  <c r="AC63" i="1"/>
  <c r="AC154" i="1"/>
  <c r="C96" i="1"/>
  <c r="P96" i="1"/>
  <c r="AI96" i="1"/>
  <c r="AJ96" i="1" s="1"/>
  <c r="AK96" i="1" s="1"/>
  <c r="AL96" i="1" s="1"/>
  <c r="P12" i="1"/>
  <c r="AC76" i="1"/>
  <c r="P76" i="1"/>
  <c r="AI76" i="1"/>
  <c r="AI167" i="1"/>
  <c r="AJ167" i="1" s="1"/>
  <c r="AK167" i="1" s="1"/>
  <c r="AL167" i="1" s="1"/>
  <c r="P86" i="1"/>
  <c r="P105" i="1"/>
  <c r="C88" i="1"/>
  <c r="AI168" i="1"/>
  <c r="AJ168" i="1" s="1"/>
  <c r="AK168" i="1" s="1"/>
  <c r="AL168" i="1" s="1"/>
  <c r="AC152" i="1"/>
  <c r="AC140" i="1"/>
  <c r="AI120" i="1"/>
  <c r="AJ120" i="1" s="1"/>
  <c r="AK120" i="1" s="1"/>
  <c r="AL120" i="1" s="1"/>
  <c r="C40" i="1"/>
  <c r="AI40" i="1"/>
  <c r="AC54" i="1"/>
  <c r="AI67" i="1"/>
  <c r="AC55" i="1"/>
  <c r="P138" i="1"/>
  <c r="AI138" i="1"/>
  <c r="AJ138" i="1" s="1"/>
  <c r="AK138" i="1" s="1"/>
  <c r="AL138" i="1" s="1"/>
  <c r="C4" i="1"/>
  <c r="AC143" i="1"/>
  <c r="C168" i="1"/>
  <c r="P2" i="1"/>
  <c r="AC2" i="1"/>
  <c r="AC148" i="1"/>
  <c r="AC80" i="1"/>
  <c r="AC165" i="1"/>
  <c r="C99" i="1"/>
  <c r="AI99" i="1"/>
  <c r="AJ99" i="1" s="1"/>
  <c r="AK99" i="1" s="1"/>
  <c r="AL99" i="1" s="1"/>
  <c r="AC162" i="1"/>
  <c r="P137" i="1"/>
  <c r="AI137" i="1"/>
  <c r="AJ137" i="1" s="1"/>
  <c r="AK137" i="1" s="1"/>
  <c r="AL137" i="1" s="1"/>
  <c r="P136" i="1"/>
  <c r="AI136" i="1"/>
  <c r="AJ136" i="1" s="1"/>
  <c r="AK136" i="1" s="1"/>
  <c r="AL136" i="1" s="1"/>
  <c r="AC120" i="1"/>
  <c r="AC110" i="1"/>
  <c r="C164" i="1"/>
  <c r="AC164" i="1"/>
  <c r="P11" i="1"/>
  <c r="AC117" i="1"/>
  <c r="C94" i="1"/>
  <c r="P94" i="1"/>
  <c r="AI94" i="1"/>
  <c r="AI154" i="1"/>
  <c r="AJ154" i="1" s="1"/>
  <c r="AK154" i="1" s="1"/>
  <c r="AL154" i="1" s="1"/>
  <c r="P16" i="1"/>
  <c r="AI149" i="1"/>
  <c r="AJ149" i="1" s="1"/>
  <c r="AK149" i="1" s="1"/>
  <c r="AL149" i="1" s="1"/>
  <c r="AI92" i="1"/>
  <c r="AC92" i="1"/>
  <c r="P32" i="1"/>
  <c r="AI101" i="1"/>
  <c r="AJ101" i="1" s="1"/>
  <c r="AK101" i="1" s="1"/>
  <c r="AL101" i="1" s="1"/>
  <c r="AI148" i="1"/>
  <c r="AJ148" i="1" s="1"/>
  <c r="AK148" i="1" s="1"/>
  <c r="AL148" i="1" s="1"/>
  <c r="C48" i="1"/>
  <c r="C52" i="1"/>
  <c r="P52" i="1"/>
  <c r="AI52" i="1"/>
  <c r="P23" i="1"/>
  <c r="C57" i="1"/>
  <c r="P57" i="1"/>
  <c r="P66" i="1"/>
  <c r="C133" i="1"/>
  <c r="P71" i="1"/>
  <c r="C38" i="1"/>
  <c r="P95" i="1"/>
  <c r="AC171" i="1"/>
  <c r="AI140" i="1"/>
  <c r="C20" i="1"/>
  <c r="P25" i="1"/>
  <c r="P21" i="1"/>
  <c r="C82" i="1"/>
  <c r="C136" i="1"/>
  <c r="C76" i="1"/>
  <c r="C113" i="1"/>
  <c r="AC146" i="1"/>
  <c r="AC45" i="1"/>
  <c r="AI169" i="1"/>
  <c r="AJ169" i="1" s="1"/>
  <c r="AK169" i="1" s="1"/>
  <c r="AL169" i="1" s="1"/>
  <c r="C170" i="1"/>
  <c r="AI170" i="1"/>
  <c r="AJ170" i="1" s="1"/>
  <c r="AK170" i="1" s="1"/>
  <c r="AL170" i="1" s="1"/>
  <c r="P170" i="1"/>
  <c r="C15" i="1"/>
  <c r="P15" i="1"/>
  <c r="AI165" i="1"/>
  <c r="AJ165" i="1" s="1"/>
  <c r="AK165" i="1" s="1"/>
  <c r="AL165" i="1" s="1"/>
  <c r="C6" i="1"/>
  <c r="P73" i="1"/>
  <c r="AI73" i="1"/>
  <c r="C111" i="1"/>
  <c r="C137" i="1"/>
  <c r="AC150" i="1"/>
  <c r="C101" i="1"/>
  <c r="AC132" i="1"/>
  <c r="AI162" i="1"/>
  <c r="AJ162" i="1" s="1"/>
  <c r="AK162" i="1" s="1"/>
  <c r="AL162" i="1" s="1"/>
  <c r="P162" i="1"/>
  <c r="C86" i="1"/>
  <c r="P26" i="1"/>
  <c r="AC83" i="1"/>
  <c r="C79" i="1"/>
  <c r="C148" i="1"/>
  <c r="C134" i="1"/>
  <c r="P134" i="1"/>
  <c r="AI134" i="1"/>
  <c r="AJ134" i="1" s="1"/>
  <c r="AK134" i="1" s="1"/>
  <c r="AL134" i="1" s="1"/>
  <c r="C114" i="1"/>
  <c r="C8" i="1"/>
  <c r="C69" i="1"/>
  <c r="P69" i="1"/>
  <c r="AC123" i="1"/>
  <c r="C145" i="1"/>
  <c r="AI145" i="1"/>
  <c r="AJ145" i="1" s="1"/>
  <c r="AK145" i="1" s="1"/>
  <c r="AL145" i="1" s="1"/>
  <c r="AI151" i="1"/>
  <c r="AJ151" i="1" s="1"/>
  <c r="AK151" i="1" s="1"/>
  <c r="AL151" i="1" s="1"/>
  <c r="C152" i="1"/>
  <c r="C160" i="1"/>
  <c r="C89" i="1"/>
  <c r="P3" i="1"/>
  <c r="AI3" i="1"/>
  <c r="C126" i="1"/>
  <c r="C64" i="1"/>
  <c r="C43" i="1"/>
  <c r="AC112" i="1"/>
  <c r="C107" i="1"/>
  <c r="C130" i="1"/>
  <c r="C110" i="1"/>
  <c r="P110" i="1"/>
  <c r="AI110" i="1"/>
  <c r="AJ110" i="1" s="1"/>
  <c r="AK110" i="1" s="1"/>
  <c r="AL110" i="1" s="1"/>
  <c r="C98" i="1"/>
  <c r="AI98" i="1"/>
  <c r="AJ98" i="1" s="1"/>
  <c r="AK98" i="1" s="1"/>
  <c r="AL98" i="1" s="1"/>
  <c r="AI118" i="1"/>
  <c r="AJ118" i="1" s="1"/>
  <c r="AK118" i="1" s="1"/>
  <c r="AL118" i="1" s="1"/>
  <c r="AI25" i="1"/>
  <c r="C91" i="1"/>
  <c r="C30" i="1"/>
  <c r="P30" i="1"/>
  <c r="C159" i="1"/>
  <c r="AI159" i="1"/>
  <c r="AJ159" i="1" s="1"/>
  <c r="AK159" i="1" s="1"/>
  <c r="AL159" i="1" s="1"/>
  <c r="C55" i="1"/>
  <c r="C119" i="1"/>
  <c r="P143" i="1"/>
  <c r="AI143" i="1"/>
  <c r="AJ143" i="1" s="1"/>
  <c r="AK143" i="1" s="1"/>
  <c r="AL143" i="1" s="1"/>
  <c r="C17" i="1"/>
  <c r="AC78" i="1"/>
  <c r="AI32" i="1"/>
  <c r="AC32" i="1"/>
  <c r="P87" i="1"/>
  <c r="C32" i="1"/>
  <c r="P97" i="1"/>
  <c r="AI97" i="1"/>
  <c r="AJ97" i="1" s="1"/>
  <c r="AK97" i="1" s="1"/>
  <c r="AL97" i="1" s="1"/>
  <c r="C58" i="1"/>
  <c r="C153" i="1"/>
  <c r="P153" i="1"/>
  <c r="AI153" i="1"/>
  <c r="C146" i="1"/>
  <c r="P146" i="1"/>
  <c r="AI146" i="1"/>
  <c r="AJ146" i="1" s="1"/>
  <c r="AK146" i="1" s="1"/>
  <c r="AL146" i="1" s="1"/>
  <c r="C118" i="1"/>
  <c r="AC118" i="1"/>
  <c r="C24" i="1"/>
  <c r="C147" i="1"/>
  <c r="AC147" i="1"/>
  <c r="C123" i="1"/>
  <c r="AI123" i="1"/>
  <c r="AJ123" i="1" s="1"/>
  <c r="AK123" i="1" s="1"/>
  <c r="AL123" i="1" s="1"/>
  <c r="C74" i="1"/>
  <c r="C141" i="1"/>
  <c r="AI141" i="1"/>
  <c r="AJ141" i="1" s="1"/>
  <c r="AK141" i="1" s="1"/>
  <c r="AL141" i="1" s="1"/>
  <c r="C67" i="1"/>
  <c r="C163" i="1"/>
  <c r="C19" i="1"/>
  <c r="P19" i="1"/>
  <c r="C26" i="1"/>
  <c r="AI26" i="1"/>
  <c r="AC26" i="1"/>
  <c r="C95" i="1"/>
  <c r="C132" i="1"/>
  <c r="C62" i="1"/>
  <c r="C78" i="1"/>
  <c r="C139" i="1"/>
  <c r="AC3" i="1"/>
  <c r="P61" i="1"/>
  <c r="C83" i="1"/>
  <c r="C71" i="1"/>
  <c r="C16" i="1"/>
  <c r="P81" i="1"/>
  <c r="C81" i="1"/>
  <c r="C27" i="1"/>
  <c r="C23" i="1"/>
  <c r="C128" i="1"/>
  <c r="C59" i="1"/>
  <c r="C51" i="1"/>
  <c r="C172" i="1"/>
  <c r="P172" i="1"/>
  <c r="AI172" i="1"/>
  <c r="AJ172" i="1" s="1"/>
  <c r="AK172" i="1" s="1"/>
  <c r="AL172" i="1" s="1"/>
  <c r="C50" i="1"/>
  <c r="P50" i="1"/>
  <c r="C10" i="1"/>
  <c r="P131" i="1"/>
  <c r="AI131" i="1"/>
  <c r="AJ131" i="1" s="1"/>
  <c r="AK131" i="1" s="1"/>
  <c r="AL131" i="1" s="1"/>
  <c r="C102" i="1"/>
  <c r="P102" i="1"/>
  <c r="AI102" i="1"/>
  <c r="AJ102" i="1" s="1"/>
  <c r="AK102" i="1" s="1"/>
  <c r="AL102" i="1" s="1"/>
  <c r="C103" i="1"/>
  <c r="C142" i="1"/>
  <c r="C3" i="1"/>
  <c r="C138" i="1"/>
  <c r="C54" i="1"/>
  <c r="P54" i="1"/>
  <c r="C56" i="1"/>
  <c r="P75" i="1"/>
  <c r="C161" i="1"/>
  <c r="P161" i="1"/>
  <c r="AI161" i="1"/>
  <c r="AJ161" i="1" s="1"/>
  <c r="AK161" i="1" s="1"/>
  <c r="AL161" i="1" s="1"/>
  <c r="C39" i="1"/>
  <c r="C2" i="1"/>
  <c r="C25" i="1"/>
  <c r="C53" i="1"/>
  <c r="P53" i="1"/>
  <c r="C35" i="1"/>
  <c r="AI105" i="1"/>
  <c r="AJ105" i="1" s="1"/>
  <c r="AK105" i="1" s="1"/>
  <c r="AL105" i="1" s="1"/>
  <c r="C97" i="1"/>
  <c r="C9" i="1"/>
  <c r="P9" i="1"/>
  <c r="AI9" i="1"/>
  <c r="AC75" i="1"/>
  <c r="C144" i="1"/>
  <c r="C149" i="1"/>
  <c r="AC149" i="1"/>
  <c r="C46" i="1"/>
  <c r="P46" i="1"/>
  <c r="C143" i="1"/>
  <c r="C42" i="1"/>
  <c r="AC42" i="1"/>
  <c r="C121" i="1"/>
  <c r="C92" i="1"/>
  <c r="P92" i="1"/>
  <c r="C72" i="1"/>
  <c r="P72" i="1"/>
  <c r="C28" i="1"/>
  <c r="C21" i="1"/>
  <c r="C120" i="1"/>
  <c r="C169" i="1"/>
  <c r="AC29" i="1"/>
  <c r="C175" i="1"/>
  <c r="C11" i="1"/>
  <c r="C117" i="1"/>
  <c r="C150" i="1"/>
  <c r="P150" i="1"/>
  <c r="AI150" i="1"/>
  <c r="AJ150" i="1" s="1"/>
  <c r="AK150" i="1" s="1"/>
  <c r="AL150" i="1" s="1"/>
  <c r="C100" i="1"/>
  <c r="C129" i="1"/>
  <c r="P129" i="1"/>
  <c r="AI129" i="1"/>
  <c r="AJ129" i="1" s="1"/>
  <c r="AK129" i="1" s="1"/>
  <c r="AL129" i="1" s="1"/>
  <c r="C155" i="1"/>
  <c r="P155" i="1"/>
  <c r="AI155" i="1"/>
  <c r="AJ155" i="1" s="1"/>
  <c r="AK155" i="1" s="1"/>
  <c r="AL155" i="1" s="1"/>
  <c r="C80" i="1"/>
  <c r="C171" i="1"/>
  <c r="P171" i="1"/>
  <c r="AI171" i="1"/>
  <c r="AJ171" i="1" s="1"/>
  <c r="AK171" i="1" s="1"/>
  <c r="AL171" i="1" s="1"/>
  <c r="C34" i="1"/>
  <c r="C70" i="1"/>
  <c r="C13" i="1"/>
  <c r="AI124" i="1"/>
  <c r="AJ124" i="1" s="1"/>
  <c r="AK124" i="1" s="1"/>
  <c r="AL124" i="1" s="1"/>
  <c r="C75" i="1"/>
  <c r="C165" i="1"/>
  <c r="C60" i="1"/>
  <c r="AC60" i="1"/>
  <c r="C122" i="1"/>
  <c r="C109" i="1"/>
  <c r="AI109" i="1"/>
  <c r="AJ109" i="1" s="1"/>
  <c r="AK109" i="1" s="1"/>
  <c r="AL109" i="1" s="1"/>
  <c r="C73" i="1"/>
  <c r="C104" i="1"/>
  <c r="C127" i="1"/>
  <c r="C156" i="1"/>
  <c r="P156" i="1"/>
  <c r="AI156" i="1"/>
  <c r="AJ156" i="1" s="1"/>
  <c r="AK156" i="1" s="1"/>
  <c r="AL156" i="1" s="1"/>
  <c r="C151" i="1"/>
  <c r="C66" i="1"/>
  <c r="C162" i="1"/>
  <c r="C14" i="1"/>
  <c r="AI14" i="1"/>
  <c r="C49" i="1"/>
  <c r="P49" i="1"/>
  <c r="P135" i="1"/>
  <c r="AI135" i="1"/>
  <c r="AJ135" i="1" s="1"/>
  <c r="AK135" i="1" s="1"/>
  <c r="AL135" i="1" s="1"/>
  <c r="C47" i="1"/>
  <c r="AI47" i="1"/>
  <c r="C167" i="1"/>
  <c r="C93" i="1"/>
  <c r="AC93" i="1"/>
  <c r="C5" i="1"/>
  <c r="AI5" i="1"/>
  <c r="C22" i="1"/>
  <c r="P22" i="1"/>
  <c r="C158" i="1"/>
  <c r="C65" i="1"/>
  <c r="C112" i="1"/>
  <c r="AI112" i="1"/>
  <c r="AJ112" i="1" s="1"/>
  <c r="AK112" i="1" s="1"/>
  <c r="AL112" i="1" s="1"/>
  <c r="C12" i="1"/>
  <c r="C29" i="1"/>
  <c r="C106" i="1"/>
  <c r="C108" i="1"/>
  <c r="C87" i="1"/>
  <c r="C33" i="1"/>
  <c r="C116" i="1"/>
  <c r="P116" i="1"/>
  <c r="AI116" i="1"/>
  <c r="AJ116" i="1" s="1"/>
  <c r="AK116" i="1" s="1"/>
  <c r="AL116" i="1" s="1"/>
  <c r="C18" i="1"/>
  <c r="C135" i="1"/>
  <c r="C68" i="1"/>
  <c r="C124" i="1"/>
  <c r="C85" i="1"/>
  <c r="AI85" i="1"/>
  <c r="C44" i="1"/>
  <c r="C115" i="1"/>
  <c r="AC115" i="1"/>
  <c r="C84" i="1"/>
  <c r="C157" i="1"/>
  <c r="P157" i="1"/>
  <c r="AI157" i="1"/>
  <c r="AJ157" i="1" s="1"/>
  <c r="AK157" i="1" s="1"/>
  <c r="AL157" i="1" s="1"/>
  <c r="C90" i="1"/>
  <c r="P90" i="1"/>
  <c r="C7" i="1"/>
  <c r="C140" i="1"/>
  <c r="C131" i="1"/>
  <c r="C31" i="1"/>
  <c r="C45" i="1"/>
  <c r="C61" i="1"/>
  <c r="C154" i="1"/>
  <c r="C125" i="1"/>
  <c r="C36" i="1"/>
  <c r="C105" i="1"/>
  <c r="AC105" i="1"/>
  <c r="C173" i="1"/>
  <c r="C77" i="1"/>
  <c r="C174" i="1"/>
  <c r="AI174" i="1"/>
  <c r="AJ174" i="1" s="1"/>
  <c r="AK174" i="1" s="1"/>
  <c r="AL174" i="1" s="1"/>
  <c r="C37" i="1"/>
  <c r="C63" i="1"/>
  <c r="AI63" i="1"/>
  <c r="U177" i="1" l="1"/>
  <c r="R178" i="1"/>
  <c r="U180" i="1"/>
  <c r="R177" i="1"/>
  <c r="R180" i="1"/>
  <c r="R176" i="1"/>
  <c r="R179" i="1"/>
  <c r="U181" i="1"/>
  <c r="R182" i="1"/>
  <c r="U178" i="1"/>
  <c r="U176" i="1"/>
  <c r="U179" i="1"/>
  <c r="U182" i="1"/>
  <c r="R181" i="1"/>
  <c r="Q176" i="1"/>
  <c r="Q179" i="1"/>
  <c r="Q182" i="1"/>
  <c r="Q177" i="1"/>
  <c r="Q180" i="1"/>
  <c r="Q181" i="1"/>
  <c r="Q178" i="1"/>
  <c r="V3" i="1"/>
  <c r="S181" i="1"/>
  <c r="V177" i="1"/>
  <c r="S178" i="1"/>
  <c r="V180" i="1"/>
  <c r="S177" i="1"/>
  <c r="S180" i="1"/>
  <c r="S176" i="1"/>
  <c r="S179" i="1"/>
  <c r="V181" i="1"/>
  <c r="S182" i="1"/>
  <c r="V178" i="1"/>
  <c r="V176" i="1"/>
  <c r="V179" i="1"/>
  <c r="V182" i="1"/>
  <c r="W3" i="1"/>
  <c r="W178" i="1"/>
  <c r="W177" i="1"/>
  <c r="W180" i="1"/>
  <c r="W181" i="1"/>
  <c r="W176" i="1"/>
  <c r="W179" i="1"/>
  <c r="W182" i="1"/>
  <c r="T181" i="1"/>
  <c r="T179" i="1"/>
  <c r="T177" i="1"/>
  <c r="T180" i="1"/>
  <c r="T178" i="1"/>
  <c r="T176" i="1"/>
  <c r="T182" i="1"/>
  <c r="M176" i="1"/>
  <c r="N176" i="1" s="1"/>
  <c r="M177" i="1"/>
  <c r="N177" i="1" s="1"/>
  <c r="M180" i="1"/>
  <c r="N180" i="1" s="1"/>
  <c r="M178" i="1"/>
  <c r="N178" i="1" s="1"/>
  <c r="M179" i="1"/>
  <c r="N179" i="1" s="1"/>
  <c r="M181" i="1"/>
  <c r="N181" i="1" s="1"/>
  <c r="M182" i="1"/>
  <c r="N182" i="1" s="1"/>
  <c r="S3" i="1"/>
  <c r="Q8" i="1"/>
  <c r="J123" i="1"/>
  <c r="Q166" i="1"/>
  <c r="Q2" i="1"/>
  <c r="Q5" i="1"/>
  <c r="V5" i="1"/>
  <c r="M2" i="1"/>
  <c r="N2" i="1" s="1"/>
  <c r="M4" i="1"/>
  <c r="N4" i="1" s="1"/>
  <c r="Q3" i="1"/>
  <c r="T131" i="1"/>
  <c r="V81" i="1"/>
  <c r="J16" i="1"/>
  <c r="U64" i="1"/>
  <c r="W36" i="1"/>
  <c r="U125" i="1"/>
  <c r="J31" i="1"/>
  <c r="Q146" i="1"/>
  <c r="S151" i="1"/>
  <c r="L72" i="1"/>
  <c r="L6" i="1"/>
  <c r="J36" i="1"/>
  <c r="J95" i="1"/>
  <c r="M110" i="1"/>
  <c r="N110" i="1" s="1"/>
  <c r="J105" i="1"/>
  <c r="L173" i="1"/>
  <c r="L139" i="1"/>
  <c r="R91" i="1"/>
  <c r="S7" i="1"/>
  <c r="L59" i="1"/>
  <c r="L82" i="1"/>
  <c r="L103" i="1"/>
  <c r="J139" i="1"/>
  <c r="L35" i="1"/>
  <c r="L52" i="1"/>
  <c r="M8" i="1"/>
  <c r="N8" i="1" s="1"/>
  <c r="J154" i="1"/>
  <c r="R143" i="1"/>
  <c r="U73" i="1"/>
  <c r="L5" i="1"/>
  <c r="M25" i="1"/>
  <c r="N25" i="1" s="1"/>
  <c r="S160" i="1"/>
  <c r="V8" i="1"/>
  <c r="M148" i="1"/>
  <c r="N148" i="1" s="1"/>
  <c r="R107" i="1"/>
  <c r="S10" i="1"/>
  <c r="W160" i="1"/>
  <c r="M100" i="1"/>
  <c r="N100" i="1" s="1"/>
  <c r="T6" i="1"/>
  <c r="V122" i="1"/>
  <c r="U69" i="1"/>
  <c r="Q73" i="1"/>
  <c r="L3" i="1"/>
  <c r="J40" i="1"/>
  <c r="M47" i="1"/>
  <c r="N47" i="1" s="1"/>
  <c r="J83" i="1"/>
  <c r="V87" i="1"/>
  <c r="T65" i="1"/>
  <c r="J117" i="1"/>
  <c r="L80" i="1"/>
  <c r="M75" i="1"/>
  <c r="N75" i="1" s="1"/>
  <c r="J87" i="1"/>
  <c r="L117" i="1"/>
  <c r="M90" i="1"/>
  <c r="N90" i="1" s="1"/>
  <c r="L45" i="1"/>
  <c r="L156" i="1"/>
  <c r="L121" i="1"/>
  <c r="J106" i="1"/>
  <c r="Q4" i="1"/>
  <c r="W144" i="1"/>
  <c r="M131" i="1"/>
  <c r="N131" i="1" s="1"/>
  <c r="M150" i="1"/>
  <c r="N150" i="1" s="1"/>
  <c r="L77" i="1"/>
  <c r="M28" i="1"/>
  <c r="N28" i="1" s="1"/>
  <c r="J71" i="1"/>
  <c r="L32" i="1"/>
  <c r="J65" i="1"/>
  <c r="M130" i="1"/>
  <c r="N130" i="1" s="1"/>
  <c r="J39" i="1"/>
  <c r="M63" i="1"/>
  <c r="N63" i="1" s="1"/>
  <c r="L104" i="1"/>
  <c r="M37" i="1"/>
  <c r="N37" i="1" s="1"/>
  <c r="L44" i="1"/>
  <c r="L51" i="1"/>
  <c r="M134" i="1"/>
  <c r="N134" i="1" s="1"/>
  <c r="U28" i="1"/>
  <c r="R165" i="1"/>
  <c r="S65" i="1"/>
  <c r="S5" i="1"/>
  <c r="L122" i="1"/>
  <c r="J97" i="1"/>
  <c r="J127" i="1"/>
  <c r="L84" i="1"/>
  <c r="S11" i="1"/>
  <c r="T117" i="1"/>
  <c r="L9" i="1"/>
  <c r="J24" i="1"/>
  <c r="J136" i="1"/>
  <c r="J21" i="1"/>
  <c r="M155" i="1"/>
  <c r="N155" i="1" s="1"/>
  <c r="M62" i="1"/>
  <c r="N62" i="1" s="1"/>
  <c r="J118" i="1"/>
  <c r="Q148" i="1"/>
  <c r="V57" i="1"/>
  <c r="R159" i="1"/>
  <c r="M149" i="1"/>
  <c r="N149" i="1" s="1"/>
  <c r="M122" i="1"/>
  <c r="N122" i="1" s="1"/>
  <c r="M86" i="1"/>
  <c r="N86" i="1" s="1"/>
  <c r="M175" i="1"/>
  <c r="N175" i="1" s="1"/>
  <c r="L150" i="1"/>
  <c r="M127" i="1"/>
  <c r="N127" i="1" s="1"/>
  <c r="L17" i="1"/>
  <c r="L28" i="1"/>
  <c r="M147" i="1"/>
  <c r="N147" i="1" s="1"/>
  <c r="J82" i="1"/>
  <c r="J77" i="1"/>
  <c r="L166" i="1"/>
  <c r="M27" i="1"/>
  <c r="N27" i="1" s="1"/>
  <c r="L73" i="1"/>
  <c r="L70" i="1"/>
  <c r="J41" i="1"/>
  <c r="J108" i="1"/>
  <c r="L4" i="1"/>
  <c r="S91" i="1"/>
  <c r="W107" i="1"/>
  <c r="W133" i="1"/>
  <c r="S9" i="1"/>
  <c r="S6" i="1"/>
  <c r="R104" i="1"/>
  <c r="Q147" i="1"/>
  <c r="L137" i="1"/>
  <c r="L161" i="1"/>
  <c r="J156" i="1"/>
  <c r="J124" i="1"/>
  <c r="L34" i="1"/>
  <c r="M59" i="1"/>
  <c r="N59" i="1" s="1"/>
  <c r="J114" i="1"/>
  <c r="J23" i="1"/>
  <c r="S157" i="1"/>
  <c r="S104" i="1"/>
  <c r="L12" i="1"/>
  <c r="L2" i="1"/>
  <c r="J131" i="1"/>
  <c r="J74" i="1"/>
  <c r="J37" i="1"/>
  <c r="L131" i="1"/>
  <c r="J94" i="1"/>
  <c r="J122" i="1"/>
  <c r="L113" i="1"/>
  <c r="J162" i="1"/>
  <c r="R11" i="1"/>
  <c r="J96" i="1"/>
  <c r="Q150" i="1"/>
  <c r="M169" i="1"/>
  <c r="N169" i="1" s="1"/>
  <c r="M11" i="1"/>
  <c r="N11" i="1" s="1"/>
  <c r="L149" i="1"/>
  <c r="L58" i="1"/>
  <c r="L64" i="1"/>
  <c r="L126" i="1"/>
  <c r="J67" i="1"/>
  <c r="J90" i="1"/>
  <c r="L31" i="1"/>
  <c r="L26" i="1"/>
  <c r="J30" i="1"/>
  <c r="S84" i="1"/>
  <c r="T28" i="1"/>
  <c r="Q69" i="1"/>
  <c r="V7" i="1"/>
  <c r="U89" i="1"/>
  <c r="J112" i="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J163" i="1"/>
  <c r="M36" i="1"/>
  <c r="N36" i="1" s="1"/>
  <c r="M13" i="1"/>
  <c r="N13" i="1" s="1"/>
  <c r="M58" i="1"/>
  <c r="N58" i="1" s="1"/>
  <c r="J168" i="1"/>
  <c r="M32" i="1"/>
  <c r="N32" i="1" s="1"/>
  <c r="M46" i="1"/>
  <c r="N46" i="1" s="1"/>
  <c r="L90" i="1"/>
  <c r="M41" i="1"/>
  <c r="N41" i="1" s="1"/>
  <c r="L132" i="1"/>
  <c r="L114" i="1"/>
  <c r="M109" i="1"/>
  <c r="N109" i="1" s="1"/>
  <c r="M145" i="1"/>
  <c r="N145" i="1" s="1"/>
  <c r="S80" i="1"/>
  <c r="W28" i="1"/>
  <c r="Q117" i="1"/>
  <c r="R31" i="1"/>
  <c r="J13" i="1"/>
  <c r="U58" i="1"/>
  <c r="U107" i="1"/>
  <c r="T160" i="1"/>
  <c r="T133" i="1"/>
  <c r="U174" i="1"/>
  <c r="Q82" i="1"/>
  <c r="U51" i="1"/>
  <c r="U132" i="1"/>
  <c r="U26" i="1"/>
  <c r="R59" i="1"/>
  <c r="W145" i="1"/>
  <c r="T148" i="1"/>
  <c r="V152" i="1"/>
  <c r="U17" i="1"/>
  <c r="R17" i="1"/>
  <c r="R101" i="1"/>
  <c r="W15" i="1"/>
  <c r="W79" i="1"/>
  <c r="V50" i="1"/>
  <c r="R77" i="1"/>
  <c r="Q77" i="1"/>
  <c r="L125" i="1"/>
  <c r="L63" i="1"/>
  <c r="J33" i="1"/>
  <c r="J120" i="1"/>
  <c r="M80" i="1"/>
  <c r="N80" i="1" s="1"/>
  <c r="J107" i="1"/>
  <c r="J129" i="1"/>
  <c r="J148" i="1"/>
  <c r="J50" i="1"/>
  <c r="M105" i="1"/>
  <c r="N105" i="1" s="1"/>
  <c r="J172" i="1"/>
  <c r="L92" i="1"/>
  <c r="L54" i="1"/>
  <c r="M125" i="1"/>
  <c r="N125" i="1" s="1"/>
  <c r="M6" i="1"/>
  <c r="N6" i="1" s="1"/>
  <c r="M165" i="1"/>
  <c r="N165" i="1" s="1"/>
  <c r="J125" i="1"/>
  <c r="L88" i="1"/>
  <c r="M81" i="1"/>
  <c r="N81" i="1" s="1"/>
  <c r="L175" i="1"/>
  <c r="L93" i="1"/>
  <c r="L81" i="1"/>
  <c r="M79" i="1"/>
  <c r="N79" i="1" s="1"/>
  <c r="M73" i="1"/>
  <c r="N73" i="1" s="1"/>
  <c r="M158" i="1"/>
  <c r="N158" i="1" s="1"/>
  <c r="M38" i="1"/>
  <c r="N38" i="1" s="1"/>
  <c r="J102" i="1"/>
  <c r="M9" i="1"/>
  <c r="N9" i="1" s="1"/>
  <c r="L107" i="1"/>
  <c r="L101" i="1"/>
  <c r="J135" i="1"/>
  <c r="J28" i="1"/>
  <c r="M102" i="1"/>
  <c r="N102" i="1" s="1"/>
  <c r="J160" i="1"/>
  <c r="J98" i="1"/>
  <c r="L37" i="1"/>
  <c r="M162" i="1"/>
  <c r="N162" i="1" s="1"/>
  <c r="J128" i="1"/>
  <c r="U11" i="1"/>
  <c r="V80" i="1"/>
  <c r="Q28" i="1"/>
  <c r="W117" i="1"/>
  <c r="U31" i="1"/>
  <c r="Q121" i="1"/>
  <c r="R121" i="1"/>
  <c r="L16" i="1"/>
  <c r="M50" i="1"/>
  <c r="N50" i="1" s="1"/>
  <c r="V36" i="1"/>
  <c r="V61" i="1"/>
  <c r="U150" i="1"/>
  <c r="R44" i="1"/>
  <c r="W69" i="1"/>
  <c r="U133" i="1"/>
  <c r="W124" i="1"/>
  <c r="V124" i="1"/>
  <c r="R46" i="1"/>
  <c r="W120" i="1"/>
  <c r="M137" i="1"/>
  <c r="N137" i="1" s="1"/>
  <c r="J34" i="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J89" i="1"/>
  <c r="L94" i="1"/>
  <c r="M64" i="1"/>
  <c r="N64" i="1" s="1"/>
  <c r="J58" i="1"/>
  <c r="M61" i="1"/>
  <c r="N61" i="1" s="1"/>
  <c r="M45" i="1"/>
  <c r="N45" i="1" s="1"/>
  <c r="L174" i="1"/>
  <c r="M146" i="1"/>
  <c r="N146" i="1" s="1"/>
  <c r="M142" i="1"/>
  <c r="N142" i="1" s="1"/>
  <c r="M68" i="1"/>
  <c r="N68" i="1" s="1"/>
  <c r="L159" i="1"/>
  <c r="J171" i="1"/>
  <c r="L66" i="1"/>
  <c r="L89" i="1"/>
  <c r="J12" i="1"/>
  <c r="L39" i="1"/>
  <c r="M163" i="1"/>
  <c r="N163" i="1" s="1"/>
  <c r="J166" i="1"/>
  <c r="M106" i="1"/>
  <c r="N106" i="1" s="1"/>
  <c r="J75" i="1"/>
  <c r="J69" i="1"/>
  <c r="M143" i="1"/>
  <c r="N143" i="1" s="1"/>
  <c r="L87" i="1"/>
  <c r="J151" i="1"/>
  <c r="M22" i="1"/>
  <c r="N22" i="1" s="1"/>
  <c r="M35" i="1"/>
  <c r="N35" i="1" s="1"/>
  <c r="J63" i="1"/>
  <c r="M12" i="1"/>
  <c r="N12" i="1" s="1"/>
  <c r="M21" i="1"/>
  <c r="N21" i="1" s="1"/>
  <c r="M99" i="1"/>
  <c r="N99" i="1" s="1"/>
  <c r="L130" i="1"/>
  <c r="J141" i="1"/>
  <c r="J14" i="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J55" i="1"/>
  <c r="J104" i="1"/>
  <c r="J132" i="1"/>
  <c r="J62" i="1"/>
  <c r="J22" i="1"/>
  <c r="J4" i="1"/>
  <c r="J57" i="1"/>
  <c r="J42" i="1"/>
  <c r="J5" i="1"/>
  <c r="J18" i="1"/>
  <c r="J49" i="1"/>
  <c r="J142" i="1"/>
  <c r="J101" i="1"/>
  <c r="J38" i="1"/>
  <c r="J86" i="1"/>
  <c r="J48" i="1"/>
  <c r="J119" i="1"/>
  <c r="J153" i="1"/>
  <c r="J161" i="1"/>
  <c r="J109" i="1"/>
  <c r="J20" i="1"/>
  <c r="J19" i="1"/>
  <c r="J84" i="1"/>
  <c r="J130" i="1"/>
  <c r="J173" i="1"/>
  <c r="J92" i="1"/>
  <c r="J143" i="1"/>
  <c r="J8" i="1"/>
  <c r="J15" i="1"/>
  <c r="J61" i="1"/>
  <c r="J46" i="1"/>
  <c r="J73" i="1"/>
  <c r="J115" i="1"/>
  <c r="J103" i="1"/>
  <c r="J110" i="1"/>
  <c r="J52" i="1"/>
  <c r="J76" i="1"/>
  <c r="M92" i="1"/>
  <c r="N92" i="1" s="1"/>
  <c r="L14" i="1"/>
  <c r="L154" i="1"/>
  <c r="J158" i="1"/>
  <c r="J167" i="1"/>
  <c r="L120" i="1"/>
  <c r="L138" i="1"/>
  <c r="M117" i="1"/>
  <c r="N117" i="1" s="1"/>
  <c r="L157" i="1"/>
  <c r="J100" i="1"/>
  <c r="J149" i="1"/>
  <c r="M107" i="1"/>
  <c r="N107" i="1" s="1"/>
  <c r="L160" i="1"/>
  <c r="L148" i="1"/>
  <c r="J60" i="1"/>
  <c r="L111" i="1"/>
  <c r="L61" i="1"/>
  <c r="M174" i="1"/>
  <c r="N174" i="1" s="1"/>
  <c r="J68" i="1"/>
  <c r="J59" i="1"/>
  <c r="L68" i="1"/>
  <c r="L133" i="1"/>
  <c r="L152" i="1"/>
  <c r="J159" i="1"/>
  <c r="J134" i="1"/>
  <c r="M96" i="1"/>
  <c r="N96" i="1" s="1"/>
  <c r="J78" i="1"/>
  <c r="M69" i="1"/>
  <c r="N69" i="1" s="1"/>
  <c r="M135" i="1"/>
  <c r="N135" i="1" s="1"/>
  <c r="J79" i="1"/>
  <c r="M170" i="1"/>
  <c r="N170" i="1" s="1"/>
  <c r="M5" i="1"/>
  <c r="N5" i="1" s="1"/>
  <c r="L123" i="1"/>
  <c r="M123" i="1"/>
  <c r="N123" i="1" s="1"/>
  <c r="J116" i="1"/>
  <c r="M139" i="1"/>
  <c r="N139" i="1" s="1"/>
  <c r="L38" i="1"/>
  <c r="L46" i="1"/>
  <c r="L18" i="1"/>
  <c r="J27" i="1"/>
  <c r="L119" i="1"/>
  <c r="Q84" i="1"/>
  <c r="U84" i="1"/>
  <c r="S113" i="1"/>
  <c r="S28" i="1"/>
  <c r="J43" i="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J126" i="1"/>
  <c r="M94" i="1"/>
  <c r="N94" i="1" s="1"/>
  <c r="L142" i="1"/>
  <c r="M93" i="1"/>
  <c r="N93" i="1" s="1"/>
  <c r="M152" i="1"/>
  <c r="N152" i="1" s="1"/>
  <c r="J88" i="1"/>
  <c r="L36" i="1"/>
  <c r="J72" i="1"/>
  <c r="L29" i="1"/>
  <c r="J111" i="1"/>
  <c r="M126" i="1"/>
  <c r="N126" i="1" s="1"/>
  <c r="J44" i="1"/>
  <c r="L50" i="1"/>
  <c r="L127" i="1"/>
  <c r="L100" i="1"/>
  <c r="M156" i="1"/>
  <c r="N156" i="1" s="1"/>
  <c r="M160" i="1"/>
  <c r="N160" i="1" s="1"/>
  <c r="M24" i="1"/>
  <c r="N24" i="1" s="1"/>
  <c r="M17" i="1"/>
  <c r="N17" i="1" s="1"/>
  <c r="J133" i="1"/>
  <c r="L102" i="1"/>
  <c r="L21" i="1"/>
  <c r="J51" i="1"/>
  <c r="J54" i="1"/>
  <c r="J175" i="1"/>
  <c r="M159" i="1"/>
  <c r="N159" i="1" s="1"/>
  <c r="L60" i="1"/>
  <c r="J3" i="1"/>
  <c r="M26" i="1"/>
  <c r="N26" i="1" s="1"/>
  <c r="L162" i="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J121" i="1"/>
  <c r="J17" i="1"/>
  <c r="L19" i="1"/>
  <c r="J56" i="1"/>
  <c r="L85" i="1"/>
  <c r="M51" i="1"/>
  <c r="N51" i="1" s="1"/>
  <c r="M132" i="1"/>
  <c r="N132" i="1" s="1"/>
  <c r="M144" i="1"/>
  <c r="N144" i="1" s="1"/>
  <c r="L33" i="1"/>
  <c r="M85" i="1"/>
  <c r="N85" i="1" s="1"/>
  <c r="L71" i="1"/>
  <c r="J70" i="1"/>
  <c r="L141" i="1"/>
  <c r="M164" i="1"/>
  <c r="N164" i="1" s="1"/>
  <c r="M138" i="1"/>
  <c r="N138" i="1" s="1"/>
  <c r="L167" i="1"/>
  <c r="J91" i="1"/>
  <c r="L98" i="1"/>
  <c r="M60" i="1"/>
  <c r="N60" i="1" s="1"/>
  <c r="L49" i="1"/>
  <c r="M121" i="1"/>
  <c r="N121" i="1" s="1"/>
  <c r="M49" i="1"/>
  <c r="N49" i="1" s="1"/>
  <c r="L57" i="1"/>
  <c r="J45" i="1"/>
  <c r="L155" i="1"/>
  <c r="L147" i="1"/>
  <c r="L171" i="1"/>
  <c r="J152" i="1"/>
  <c r="M114" i="1"/>
  <c r="N114" i="1" s="1"/>
  <c r="L96" i="1"/>
  <c r="M33" i="1"/>
  <c r="N33" i="1" s="1"/>
  <c r="J85" i="1"/>
  <c r="J11" i="1"/>
  <c r="J25" i="1"/>
  <c r="L128" i="1"/>
  <c r="M7" i="1"/>
  <c r="N7" i="1" s="1"/>
  <c r="J93" i="1"/>
  <c r="L170" i="1"/>
  <c r="J47" i="1"/>
  <c r="M98" i="1"/>
  <c r="N98" i="1" s="1"/>
  <c r="J81" i="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I46" i="1"/>
  <c r="AI38" i="1"/>
  <c r="AI44" i="1"/>
  <c r="AC14" i="1"/>
  <c r="AI27" i="1"/>
  <c r="AI66" i="1"/>
  <c r="AI55" i="1"/>
  <c r="AC40" i="1"/>
  <c r="AC61" i="1"/>
  <c r="AC15" i="1"/>
  <c r="AC72" i="1"/>
  <c r="AC25" i="1"/>
  <c r="AI86" i="1"/>
  <c r="AC87" i="1"/>
  <c r="AI50" i="1"/>
  <c r="AI75" i="1"/>
  <c r="AI79" i="1"/>
  <c r="AI54" i="1"/>
  <c r="AI19" i="1"/>
  <c r="AI48" i="1"/>
  <c r="AI53" i="1"/>
  <c r="AC77" i="1"/>
  <c r="AI16" i="1"/>
  <c r="AI12" i="1"/>
  <c r="AI64" i="1"/>
  <c r="AI82" i="1"/>
  <c r="AI28" i="1"/>
  <c r="P70" i="1"/>
  <c r="AI70" i="1"/>
  <c r="AC34" i="1"/>
  <c r="AI34" i="1"/>
  <c r="AI100" i="1"/>
  <c r="AJ100" i="1" s="1"/>
  <c r="AK100" i="1" s="1"/>
  <c r="AL100" i="1" s="1"/>
  <c r="P100" i="1"/>
  <c r="P8" i="1"/>
  <c r="AI8" i="1"/>
  <c r="P37" i="1"/>
  <c r="AI37" i="1"/>
  <c r="P68" i="1"/>
  <c r="AI68" i="1"/>
  <c r="P13" i="1"/>
  <c r="AI13" i="1"/>
  <c r="P122" i="1"/>
  <c r="AI122" i="1"/>
  <c r="AJ122" i="1" s="1"/>
  <c r="AK122" i="1" s="1"/>
  <c r="AL122" i="1" s="1"/>
  <c r="P173" i="1"/>
  <c r="AI173" i="1"/>
  <c r="AJ173" i="1" s="1"/>
  <c r="AK173" i="1" s="1"/>
  <c r="AL173" i="1" s="1"/>
  <c r="AC84" i="1"/>
  <c r="AI84" i="1"/>
  <c r="AI80" i="1"/>
  <c r="P80" i="1"/>
  <c r="AI10" i="1"/>
  <c r="P29" i="1"/>
  <c r="AI29" i="1"/>
  <c r="P158" i="1"/>
  <c r="AI158" i="1"/>
  <c r="AJ158" i="1" s="1"/>
  <c r="AK158" i="1" s="1"/>
  <c r="AL158" i="1" s="1"/>
  <c r="P74" i="1"/>
  <c r="AI74" i="1"/>
  <c r="P121" i="1"/>
  <c r="AI121" i="1"/>
  <c r="AJ121" i="1" s="1"/>
  <c r="AK121" i="1" s="1"/>
  <c r="AL121" i="1" s="1"/>
  <c r="AI83" i="1"/>
  <c r="P83" i="1"/>
  <c r="P114" i="1"/>
  <c r="AI114" i="1"/>
  <c r="AJ114" i="1" s="1"/>
  <c r="AK114" i="1" s="1"/>
  <c r="AL114" i="1" s="1"/>
  <c r="AC11" i="1"/>
  <c r="AI11" i="1"/>
  <c r="AI60" i="1"/>
  <c r="P60" i="1"/>
  <c r="P106" i="1"/>
  <c r="AI106" i="1"/>
  <c r="AJ106" i="1" s="1"/>
  <c r="AK106" i="1" s="1"/>
  <c r="AL106" i="1" s="1"/>
  <c r="P36" i="1"/>
  <c r="AI36" i="1"/>
  <c r="AI35" i="1"/>
  <c r="P35" i="1"/>
  <c r="AI62" i="1"/>
  <c r="P62" i="1"/>
  <c r="P111" i="1"/>
  <c r="AI111" i="1"/>
  <c r="AJ111" i="1" s="1"/>
  <c r="AK111" i="1" s="1"/>
  <c r="AL111" i="1" s="1"/>
  <c r="AI24" i="1"/>
  <c r="P24" i="1"/>
  <c r="P142" i="1"/>
  <c r="AI142" i="1"/>
  <c r="AJ142" i="1" s="1"/>
  <c r="AK142" i="1" s="1"/>
  <c r="AL142" i="1" s="1"/>
  <c r="P58" i="1"/>
  <c r="AI58" i="1"/>
  <c r="P104" i="1"/>
  <c r="AI104" i="1"/>
  <c r="AJ104" i="1" s="1"/>
  <c r="AK104" i="1" s="1"/>
  <c r="AL104" i="1" s="1"/>
  <c r="AI18" i="1"/>
  <c r="P18" i="1"/>
  <c r="AI69" i="1"/>
  <c r="AI95" i="1"/>
  <c r="AJ95" i="1" s="1"/>
  <c r="AK95" i="1" s="1"/>
  <c r="AL95" i="1" s="1"/>
  <c r="AC91" i="1"/>
  <c r="AI91" i="1"/>
  <c r="AI2" i="1"/>
  <c r="P144" i="1"/>
  <c r="AI144" i="1"/>
  <c r="AJ144" i="1" s="1"/>
  <c r="AK144" i="1" s="1"/>
  <c r="AL144" i="1" s="1"/>
  <c r="P151" i="1"/>
  <c r="P45" i="1"/>
  <c r="AI45" i="1"/>
  <c r="P51" i="1"/>
  <c r="AI51" i="1"/>
  <c r="P78" i="1"/>
  <c r="AI78" i="1"/>
  <c r="P27" i="1"/>
  <c r="P39" i="1"/>
  <c r="AI39" i="1"/>
  <c r="P128" i="1"/>
  <c r="AI128" i="1"/>
  <c r="AJ128" i="1" s="1"/>
  <c r="AK128" i="1" s="1"/>
  <c r="AL128" i="1" s="1"/>
  <c r="P99" i="1"/>
  <c r="P165" i="1"/>
  <c r="P147" i="1"/>
  <c r="P125" i="1"/>
  <c r="AI21" i="1"/>
  <c r="AI71" i="1"/>
  <c r="AC90" i="1"/>
  <c r="AI90" i="1"/>
  <c r="AC6" i="1"/>
  <c r="AI6" i="1"/>
  <c r="AI20" i="1"/>
  <c r="AI117" i="1"/>
  <c r="AJ117" i="1" s="1"/>
  <c r="AK117" i="1" s="1"/>
  <c r="AL117" i="1" s="1"/>
  <c r="AI130" i="1"/>
  <c r="AJ130" i="1" s="1"/>
  <c r="AK130" i="1" s="1"/>
  <c r="AL130" i="1" s="1"/>
  <c r="P115" i="1"/>
  <c r="P139" i="1"/>
  <c r="P63" i="1"/>
  <c r="P154" i="1"/>
  <c r="AC22" i="1"/>
  <c r="AI22" i="1"/>
  <c r="AI127" i="1"/>
  <c r="AJ127" i="1" s="1"/>
  <c r="AK127" i="1" s="1"/>
  <c r="AL127" i="1" s="1"/>
  <c r="P127" i="1"/>
  <c r="P119" i="1"/>
  <c r="AI119" i="1"/>
  <c r="AJ119" i="1" s="1"/>
  <c r="AK119" i="1" s="1"/>
  <c r="AL119" i="1" s="1"/>
  <c r="P7" i="1"/>
  <c r="AI7" i="1"/>
  <c r="AI57" i="1"/>
  <c r="AC57" i="1"/>
  <c r="P118" i="1"/>
  <c r="P41" i="1"/>
  <c r="AI41" i="1"/>
  <c r="P85" i="1"/>
  <c r="P55" i="1"/>
  <c r="AI43" i="1"/>
  <c r="AI108" i="1"/>
  <c r="AJ108" i="1" s="1"/>
  <c r="AK108" i="1" s="1"/>
  <c r="AL108" i="1" s="1"/>
  <c r="P108" i="1"/>
  <c r="AI56" i="1"/>
  <c r="P31" i="1"/>
  <c r="P88" i="1"/>
  <c r="AI88" i="1"/>
  <c r="AI42" i="1"/>
  <c r="AI93" i="1"/>
  <c r="P93" i="1"/>
  <c r="AJ93" i="1" l="1"/>
  <c r="AK93" i="1" s="1"/>
  <c r="AL93" i="1" s="1"/>
  <c r="AJ140" i="1"/>
  <c r="AK140" i="1" s="1"/>
  <c r="AL140" i="1" s="1"/>
  <c r="AJ94" i="1"/>
  <c r="AK94" i="1" s="1"/>
  <c r="AL94" i="1" s="1"/>
  <c r="AJ153" i="1"/>
  <c r="AK153" i="1" s="1"/>
  <c r="AL153" i="1" s="1"/>
  <c r="AJ49" i="1"/>
  <c r="AK49" i="1" s="1"/>
  <c r="AL49" i="1" s="1"/>
  <c r="AJ76" i="1"/>
  <c r="AK76" i="1" s="1"/>
  <c r="AL76" i="1" s="1"/>
  <c r="AJ4" i="1"/>
  <c r="AK4" i="1" s="1"/>
  <c r="AL4" i="1" s="1"/>
  <c r="AJ69" i="1"/>
  <c r="AK69" i="1" s="1"/>
  <c r="AL69" i="1" s="1"/>
  <c r="AJ3" i="1"/>
  <c r="AK3" i="1" s="1"/>
  <c r="AL3" i="1" s="1"/>
  <c r="AJ62" i="1"/>
  <c r="AK62" i="1" s="1"/>
  <c r="AL62" i="1" s="1"/>
  <c r="AJ19" i="1"/>
  <c r="AK19" i="1" s="1"/>
  <c r="AL19" i="1" s="1"/>
  <c r="AJ28" i="1"/>
  <c r="AK28" i="1" s="1"/>
  <c r="AL28" i="1" s="1"/>
  <c r="AJ30" i="1"/>
  <c r="AK30" i="1" s="1"/>
  <c r="AL30" i="1" s="1"/>
  <c r="AJ31" i="1"/>
  <c r="AK31" i="1" s="1"/>
  <c r="AL31" i="1" s="1"/>
  <c r="AJ91" i="1"/>
  <c r="AK91" i="1" s="1"/>
  <c r="AL91" i="1" s="1"/>
  <c r="AJ64" i="1"/>
  <c r="AK64" i="1" s="1"/>
  <c r="AL64" i="1" s="1"/>
  <c r="AJ14" i="1"/>
  <c r="AK14" i="1" s="1"/>
  <c r="AL14" i="1" s="1"/>
  <c r="AJ60" i="1"/>
  <c r="AK60" i="1" s="1"/>
  <c r="AL60" i="1" s="1"/>
  <c r="AJ29" i="1"/>
  <c r="AK29" i="1" s="1"/>
  <c r="AL29" i="1" s="1"/>
  <c r="AJ8" i="1"/>
  <c r="AK8" i="1" s="1"/>
  <c r="AL8" i="1" s="1"/>
  <c r="AJ57" i="1"/>
  <c r="AK57" i="1" s="1"/>
  <c r="AL57" i="1" s="1"/>
  <c r="AJ22" i="1"/>
  <c r="AK22" i="1" s="1"/>
  <c r="AL22" i="1" s="1"/>
  <c r="AJ20" i="1"/>
  <c r="AK20" i="1" s="1"/>
  <c r="AL20" i="1" s="1"/>
  <c r="AJ58" i="1"/>
  <c r="AK58" i="1" s="1"/>
  <c r="AL58" i="1" s="1"/>
  <c r="AJ36" i="1"/>
  <c r="AK36" i="1" s="1"/>
  <c r="AL36" i="1" s="1"/>
  <c r="AJ11" i="1"/>
  <c r="AK11" i="1" s="1"/>
  <c r="AL11" i="1" s="1"/>
  <c r="AJ13" i="1"/>
  <c r="AK13" i="1" s="1"/>
  <c r="AL13" i="1" s="1"/>
  <c r="AJ56" i="1"/>
  <c r="AK56" i="1" s="1"/>
  <c r="AL56" i="1" s="1"/>
  <c r="AJ7" i="1"/>
  <c r="AK7" i="1" s="1"/>
  <c r="AL7" i="1" s="1"/>
  <c r="AJ6" i="1"/>
  <c r="AK6" i="1" s="1"/>
  <c r="AL6" i="1" s="1"/>
  <c r="AJ78" i="1"/>
  <c r="AK78" i="1" s="1"/>
  <c r="AL78" i="1" s="1"/>
  <c r="AJ74" i="1"/>
  <c r="AK74" i="1" s="1"/>
  <c r="AL74" i="1" s="1"/>
  <c r="AJ73" i="1"/>
  <c r="AK73" i="1" s="1"/>
  <c r="AL73" i="1" s="1"/>
  <c r="AJ90" i="1"/>
  <c r="AK90" i="1" s="1"/>
  <c r="AL90" i="1" s="1"/>
  <c r="AJ51" i="1"/>
  <c r="AK51" i="1" s="1"/>
  <c r="AL51" i="1" s="1"/>
  <c r="AJ50" i="1"/>
  <c r="AK50" i="1" s="1"/>
  <c r="AL50" i="1" s="1"/>
  <c r="AJ40" i="1"/>
  <c r="AK40" i="1" s="1"/>
  <c r="AL40" i="1" s="1"/>
  <c r="AJ9" i="1"/>
  <c r="AK9" i="1" s="1"/>
  <c r="AL9" i="1" s="1"/>
  <c r="AJ34" i="1"/>
  <c r="AK34" i="1" s="1"/>
  <c r="AL34" i="1" s="1"/>
  <c r="AJ2" i="1"/>
  <c r="AK2" i="1" s="1"/>
  <c r="AL2" i="1" s="1"/>
  <c r="AJ38" i="1"/>
  <c r="AK38" i="1" s="1"/>
  <c r="AL38" i="1" s="1"/>
  <c r="AJ12" i="1"/>
  <c r="AK12" i="1" s="1"/>
  <c r="AL12" i="1" s="1"/>
  <c r="AJ82" i="1"/>
  <c r="AK82" i="1" s="1"/>
  <c r="AL82" i="1" s="1"/>
  <c r="AJ23" i="1"/>
  <c r="AK23" i="1" s="1"/>
  <c r="AL23" i="1" s="1"/>
  <c r="AJ27" i="1"/>
  <c r="AK27" i="1" s="1"/>
  <c r="AL27" i="1" s="1"/>
  <c r="AJ67" i="1"/>
  <c r="AK67" i="1" s="1"/>
  <c r="AL67" i="1" s="1"/>
  <c r="AJ46" i="1"/>
  <c r="AK46" i="1" s="1"/>
  <c r="AL46" i="1" s="1"/>
  <c r="AJ16" i="1"/>
  <c r="AK16" i="1" s="1"/>
  <c r="AL16" i="1" s="1"/>
  <c r="AJ92" i="1"/>
  <c r="AK92" i="1" s="1"/>
  <c r="AL92" i="1" s="1"/>
  <c r="AJ89" i="1"/>
  <c r="AK89" i="1" s="1"/>
  <c r="AL89" i="1" s="1"/>
  <c r="AJ55" i="1"/>
  <c r="AK55" i="1" s="1"/>
  <c r="AL55" i="1" s="1"/>
  <c r="AJ15" i="1"/>
  <c r="AK15" i="1" s="1"/>
  <c r="AL15" i="1" s="1"/>
  <c r="AJ77" i="1"/>
  <c r="AK77" i="1" s="1"/>
  <c r="AL77" i="1" s="1"/>
  <c r="AJ66" i="1"/>
  <c r="AK66" i="1" s="1"/>
  <c r="AL66" i="1" s="1"/>
  <c r="AJ25" i="1"/>
  <c r="AK25" i="1" s="1"/>
  <c r="AL25" i="1" s="1"/>
  <c r="AJ26" i="1"/>
  <c r="AK26" i="1" s="1"/>
  <c r="AL26" i="1" s="1"/>
  <c r="AJ61" i="1"/>
  <c r="AK61" i="1" s="1"/>
  <c r="AL61" i="1" s="1"/>
  <c r="AJ17" i="1"/>
  <c r="AK17" i="1" s="1"/>
  <c r="AL17" i="1" s="1"/>
  <c r="AJ47" i="1"/>
  <c r="AK47" i="1" s="1"/>
  <c r="AL47" i="1" s="1"/>
  <c r="AJ85" i="1"/>
  <c r="AK85" i="1" s="1"/>
  <c r="AL85" i="1" s="1"/>
  <c r="AJ44" i="1"/>
  <c r="AK44" i="1" s="1"/>
  <c r="AL44" i="1" s="1"/>
  <c r="AJ75" i="1"/>
  <c r="AK75" i="1" s="1"/>
  <c r="AL75" i="1" s="1"/>
  <c r="AJ53" i="1"/>
  <c r="AK53" i="1" s="1"/>
  <c r="AL53" i="1" s="1"/>
  <c r="AJ65" i="1"/>
  <c r="AK65" i="1" s="1"/>
  <c r="AL65" i="1" s="1"/>
  <c r="AJ42" i="1"/>
  <c r="AK42" i="1" s="1"/>
  <c r="AL42" i="1" s="1"/>
  <c r="AJ45" i="1"/>
  <c r="AK45" i="1" s="1"/>
  <c r="AL45" i="1" s="1"/>
  <c r="AJ52" i="1"/>
  <c r="AK52" i="1" s="1"/>
  <c r="AL52" i="1" s="1"/>
  <c r="AJ35" i="1"/>
  <c r="AK35" i="1" s="1"/>
  <c r="AL35" i="1" s="1"/>
  <c r="AJ33" i="1"/>
  <c r="AK33" i="1" s="1"/>
  <c r="AL33" i="1" s="1"/>
  <c r="AJ83" i="1"/>
  <c r="AK83" i="1" s="1"/>
  <c r="AL83" i="1" s="1"/>
  <c r="AJ80" i="1"/>
  <c r="AK80" i="1" s="1"/>
  <c r="AL80" i="1" s="1"/>
  <c r="AJ81" i="1"/>
  <c r="AK81" i="1" s="1"/>
  <c r="AL81" i="1" s="1"/>
  <c r="AJ37" i="1"/>
  <c r="AK37" i="1" s="1"/>
  <c r="AL37" i="1" s="1"/>
  <c r="AJ70" i="1"/>
  <c r="AK70" i="1" s="1"/>
  <c r="AL70" i="1" s="1"/>
  <c r="AJ10" i="1"/>
  <c r="AK10" i="1" s="1"/>
  <c r="AL10" i="1" s="1"/>
  <c r="AJ5" i="1"/>
  <c r="AK5" i="1" s="1"/>
  <c r="AL5" i="1" s="1"/>
  <c r="AJ41" i="1"/>
  <c r="AK41" i="1" s="1"/>
  <c r="AL41" i="1" s="1"/>
  <c r="AJ87" i="1"/>
  <c r="AK87" i="1" s="1"/>
  <c r="AL87" i="1" s="1"/>
  <c r="AJ68" i="1"/>
  <c r="AK68" i="1" s="1"/>
  <c r="AL68" i="1" s="1"/>
  <c r="AJ54" i="1"/>
  <c r="AK54" i="1" s="1"/>
  <c r="AL54" i="1" s="1"/>
  <c r="AJ18" i="1"/>
  <c r="AK18" i="1" s="1"/>
  <c r="AL18" i="1" s="1"/>
  <c r="AJ48" i="1"/>
  <c r="AK48" i="1" s="1"/>
  <c r="AL48" i="1" s="1"/>
  <c r="AJ32" i="1"/>
  <c r="AK32" i="1" s="1"/>
  <c r="AL32" i="1" s="1"/>
  <c r="AJ63" i="1"/>
  <c r="AK63" i="1" s="1"/>
  <c r="AL63" i="1" s="1"/>
  <c r="AJ79" i="1"/>
  <c r="AK79" i="1" s="1"/>
  <c r="AL79" i="1" s="1"/>
  <c r="AJ71" i="1"/>
  <c r="AK71" i="1" s="1"/>
  <c r="AL71" i="1" s="1"/>
  <c r="AJ88" i="1"/>
  <c r="AK88" i="1" s="1"/>
  <c r="AL88" i="1" s="1"/>
  <c r="AJ43" i="1"/>
  <c r="AK43" i="1" s="1"/>
  <c r="AL43" i="1" s="1"/>
  <c r="AJ21" i="1"/>
  <c r="AK21" i="1" s="1"/>
  <c r="AL21" i="1" s="1"/>
  <c r="AJ39" i="1"/>
  <c r="AK39" i="1" s="1"/>
  <c r="AL39" i="1" s="1"/>
  <c r="AJ86" i="1"/>
  <c r="AK86" i="1" s="1"/>
  <c r="AL86" i="1" s="1"/>
  <c r="AJ24" i="1"/>
  <c r="AK24" i="1" s="1"/>
  <c r="AL24" i="1" s="1"/>
  <c r="AJ72" i="1"/>
  <c r="AK72" i="1" s="1"/>
  <c r="AL72" i="1" s="1"/>
  <c r="AJ59" i="1"/>
  <c r="AK59" i="1" s="1"/>
  <c r="AL59" i="1" s="1"/>
  <c r="AJ84" i="1"/>
  <c r="AK84" i="1" s="1"/>
  <c r="AL84" i="1" s="1"/>
  <c r="A167" i="11"/>
  <c r="I99" i="1" s="1"/>
  <c r="J99" i="1" s="1"/>
  <c r="J169" i="1" l="1"/>
  <c r="I66" i="1"/>
  <c r="J66" i="1" s="1"/>
  <c r="I35" i="1"/>
  <c r="J35" i="1" s="1"/>
  <c r="I155" i="1"/>
  <c r="J155" i="1" s="1"/>
  <c r="I7" i="1"/>
  <c r="J7" i="1" s="1"/>
  <c r="I29" i="1"/>
  <c r="J29" i="1" s="1"/>
  <c r="I113" i="1"/>
  <c r="J113" i="1" s="1"/>
  <c r="I10" i="1"/>
  <c r="J10" i="1" s="1"/>
  <c r="I26" i="1"/>
  <c r="J26" i="1" s="1"/>
  <c r="I53" i="1"/>
  <c r="J53" i="1" s="1"/>
  <c r="I157" i="1"/>
  <c r="J157" i="1" s="1"/>
  <c r="I2" i="1"/>
  <c r="J2" i="1" s="1"/>
  <c r="I150" i="1"/>
  <c r="J150" i="1" s="1"/>
  <c r="I145" i="1"/>
  <c r="J145" i="1" s="1"/>
  <c r="I146" i="1"/>
  <c r="J146" i="1" s="1"/>
  <c r="I144" i="1"/>
  <c r="J144" i="1" s="1"/>
  <c r="I9" i="1"/>
  <c r="J9" i="1" s="1"/>
  <c r="J170" i="1"/>
  <c r="J174" i="1"/>
  <c r="J147" i="1"/>
  <c r="J6" i="1"/>
  <c r="J137" i="1"/>
  <c r="J140" i="1"/>
  <c r="J64" i="1"/>
  <c r="J164" i="1"/>
  <c r="J138" i="1"/>
  <c r="J32" i="1"/>
  <c r="J165" i="1"/>
</calcChain>
</file>

<file path=xl/sharedStrings.xml><?xml version="1.0" encoding="utf-8"?>
<sst xmlns="http://schemas.openxmlformats.org/spreadsheetml/2006/main" count="15648" uniqueCount="4171">
  <si>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</si>
  <si>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</si>
  <si>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</si>
  <si>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</si>
  <si>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</si>
  <si>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</si>
  <si>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</si>
  <si>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</si>
  <si>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</si>
  <si>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</si>
  <si>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</si>
  <si>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</si>
  <si>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</si>
  <si>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</si>
  <si>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</si>
  <si>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</si>
  <si>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</si>
  <si>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</si>
  <si>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</si>
  <si>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</si>
  <si>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</si>
  <si>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</si>
  <si>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</si>
  <si>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</si>
  <si>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</si>
  <si>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</si>
  <si>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</si>
  <si>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</si>
  <si>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</si>
  <si>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</si>
  <si>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</si>
  <si>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</si>
  <si>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</si>
  <si>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</si>
  <si>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</si>
  <si>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</si>
  <si>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</si>
  <si>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</si>
  <si>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</si>
  <si>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</si>
  <si>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</si>
  <si>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</si>
  <si>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</si>
  <si>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</si>
  <si>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</si>
  <si>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</si>
  <si>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</si>
  <si>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</si>
  <si>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</si>
  <si>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</si>
  <si>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</si>
  <si>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</si>
  <si>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</si>
  <si>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</si>
  <si>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</si>
  <si>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</si>
  <si>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</si>
  <si>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</si>
  <si>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</si>
  <si>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</si>
  <si>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</si>
  <si>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</si>
  <si>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</si>
  <si>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</si>
  <si>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</si>
  <si>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</si>
  <si>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</si>
  <si>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</si>
  <si>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</si>
  <si>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</si>
  <si>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</si>
  <si>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</si>
  <si>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</si>
  <si>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</si>
  <si>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</si>
  <si>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</si>
  <si>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</si>
  <si>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</si>
  <si>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</si>
  <si>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</si>
  <si>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</si>
  <si>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</si>
  <si>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</si>
  <si>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</si>
  <si>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</si>
  <si>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</si>
  <si>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</si>
  <si>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</si>
  <si>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</si>
  <si>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</si>
  <si>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</si>
  <si>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</si>
  <si>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</si>
  <si>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</si>
  <si>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</si>
  <si>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</si>
  <si>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</si>
  <si>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</si>
  <si>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</si>
  <si>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</si>
  <si>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</si>
  <si>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</si>
  <si>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</si>
  <si>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</si>
  <si>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</si>
  <si>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</si>
  <si>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</si>
  <si>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</si>
  <si>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</si>
  <si>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</si>
  <si>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</si>
  <si>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</si>
  <si>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</si>
  <si>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</si>
  <si>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</si>
  <si>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</si>
  <si>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</si>
  <si>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</si>
  <si>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</si>
  <si>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</si>
  <si>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</si>
  <si>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</si>
  <si>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</si>
  <si>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</si>
  <si>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</si>
  <si>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</si>
  <si>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</si>
  <si>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</si>
  <si>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</si>
  <si>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</si>
  <si>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</si>
  <si>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</si>
  <si>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</si>
  <si>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</si>
  <si>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</si>
  <si>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</si>
  <si>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</si>
  <si>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</si>
  <si>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</si>
  <si>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</si>
  <si>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</si>
  <si>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</si>
  <si>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</si>
  <si>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</si>
  <si>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</si>
  <si>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</si>
  <si>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</si>
  <si>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</si>
  <si>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</si>
  <si>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</si>
  <si>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</si>
  <si>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</si>
  <si>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</si>
  <si>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</si>
  <si>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</si>
  <si>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</si>
  <si>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</si>
  <si>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</si>
  <si>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</si>
  <si>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</si>
  <si>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</si>
  <si>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</si>
  <si>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</si>
  <si>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</si>
  <si>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</si>
  <si>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</si>
  <si>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</si>
  <si>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</si>
  <si>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</si>
  <si>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</si>
  <si>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</si>
  <si>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</si>
  <si>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</si>
  <si>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</si>
  <si>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</si>
  <si>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</si>
  <si>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</si>
  <si>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</si>
  <si>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</si>
  <si>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</si>
  <si>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</si>
  <si>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</si>
  <si>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</si>
  <si>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</si>
  <si>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</si>
  <si>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</si>
  <si>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</si>
  <si>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</si>
  <si>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</si>
  <si>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</si>
  <si>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</si>
  <si>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</si>
  <si>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</si>
  <si>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</si>
  <si>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</si>
  <si>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</si>
  <si>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</si>
  <si>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</si>
  <si>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</si>
  <si>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</si>
  <si>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</si>
  <si>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</si>
  <si>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</si>
  <si>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</si>
  <si>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</si>
  <si>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</si>
  <si>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</si>
  <si>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</si>
  <si>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</si>
  <si>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</si>
  <si>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</si>
  <si>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</si>
  <si>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</si>
  <si>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</si>
  <si>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</si>
  <si>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</si>
  <si>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</si>
  <si>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</si>
  <si>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</si>
  <si>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</si>
  <si>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</si>
  <si>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</si>
  <si>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</si>
  <si>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</si>
  <si>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</si>
  <si>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</si>
  <si>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</si>
  <si>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</si>
  <si>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</si>
  <si>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</si>
  <si>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</si>
  <si>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</si>
  <si>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</si>
  <si>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</si>
  <si>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</si>
  <si>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</si>
  <si>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</si>
  <si>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</si>
  <si>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</si>
  <si>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</si>
  <si>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</si>
  <si>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</si>
  <si>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</si>
  <si>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</si>
  <si>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</si>
  <si>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</si>
  <si>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</si>
  <si>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</si>
  <si>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</si>
  <si>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</si>
  <si>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</si>
  <si>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</si>
  <si>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</si>
  <si>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</si>
  <si>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</si>
  <si>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</si>
  <si>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</si>
  <si>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</si>
  <si>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</si>
  <si>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</si>
  <si>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</si>
  <si>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</si>
  <si>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</si>
  <si>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</si>
  <si>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</si>
  <si>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</si>
  <si>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</si>
  <si>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</si>
  <si>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</si>
  <si>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</si>
  <si>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</si>
  <si>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</si>
  <si>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</si>
  <si>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</si>
  <si>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</si>
  <si>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</si>
  <si>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</si>
  <si>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</si>
  <si>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</si>
  <si>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</si>
  <si>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</si>
  <si>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</si>
  <si>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</si>
  <si>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</si>
  <si>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</si>
  <si>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</si>
  <si>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</si>
  <si>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</si>
  <si>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</si>
  <si>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</si>
  <si>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</si>
  <si>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</si>
  <si>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</si>
  <si>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</si>
  <si>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</si>
  <si>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</si>
  <si>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</si>
  <si>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</si>
  <si>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</si>
  <si>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</si>
  <si>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</si>
  <si>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</si>
  <si>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</si>
  <si>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</si>
  <si>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</si>
  <si>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</si>
  <si>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</si>
  <si>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</si>
  <si>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</si>
  <si>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</si>
  <si>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</si>
  <si>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</si>
  <si>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</si>
  <si>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</si>
  <si>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</si>
  <si>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</si>
  <si>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</si>
  <si>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</si>
  <si>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</si>
  <si>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</si>
  <si>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</si>
  <si>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</si>
  <si>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</si>
  <si>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</si>
  <si>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</si>
  <si>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</si>
  <si>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</si>
  <si>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</si>
  <si>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</si>
  <si>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</si>
  <si>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</si>
  <si>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</si>
  <si>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</si>
  <si>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</si>
  <si>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</si>
  <si>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</si>
  <si>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</si>
  <si>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</si>
  <si>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</si>
  <si>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</si>
  <si>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</si>
  <si>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</si>
  <si>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</si>
  <si>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</si>
  <si>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</si>
  <si>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</si>
  <si>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</si>
  <si>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</si>
  <si>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</si>
  <si>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</si>
  <si>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</si>
  <si>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</si>
  <si>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</si>
  <si>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</si>
  <si>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</si>
  <si>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</si>
  <si>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</si>
  <si>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</si>
  <si>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</si>
  <si>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</si>
  <si>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</si>
  <si>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</si>
  <si>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</si>
  <si>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</si>
  <si>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</si>
  <si>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</si>
  <si>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</si>
  <si>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</si>
  <si>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</si>
  <si>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</si>
  <si>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</si>
  <si>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</si>
  <si>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</si>
  <si>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</si>
  <si>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</si>
  <si>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</si>
  <si>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</si>
  <si>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</si>
  <si>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</si>
  <si>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</si>
  <si>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</si>
  <si>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</si>
  <si>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</si>
  <si>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</si>
  <si>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</si>
  <si>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</si>
  <si>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</si>
  <si>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</si>
  <si>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</si>
  <si>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</si>
  <si>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</si>
  <si>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</si>
  <si>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</si>
  <si>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</si>
  <si>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</si>
  <si>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</si>
  <si>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</si>
  <si>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</si>
  <si>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</si>
  <si>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</si>
  <si>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</si>
  <si>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</si>
  <si>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</si>
  <si>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</si>
  <si>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</si>
  <si>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</si>
  <si>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</si>
  <si>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</si>
  <si>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</si>
  <si>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</si>
  <si>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</si>
  <si>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</si>
  <si>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</si>
  <si>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</si>
  <si>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</si>
  <si>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</si>
  <si>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</si>
  <si>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</si>
  <si>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</si>
  <si>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</si>
  <si>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</si>
  <si>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</si>
  <si>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</si>
  <si>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</si>
  <si>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</si>
  <si>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</si>
  <si>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</si>
  <si>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</si>
  <si>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</si>
  <si>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</si>
  <si>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</si>
  <si>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</si>
  <si>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</si>
  <si>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</si>
  <si>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</si>
  <si>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</si>
  <si>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</si>
  <si>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</si>
  <si>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</si>
  <si>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</si>
  <si>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</si>
  <si>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</si>
  <si>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</si>
  <si>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</si>
  <si>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</si>
  <si>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</si>
  <si>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</si>
  <si>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</si>
  <si>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</si>
  <si>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</si>
  <si>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</si>
  <si>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</si>
  <si>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</si>
  <si>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</si>
  <si>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</si>
  <si>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</si>
  <si>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</si>
  <si>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</si>
  <si>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</si>
  <si>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</si>
  <si>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</si>
  <si>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</si>
  <si>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</si>
  <si>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</si>
  <si>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</si>
  <si>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</si>
  <si>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</si>
  <si>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</si>
  <si>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</si>
  <si>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</si>
  <si>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</si>
  <si>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</si>
  <si>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</si>
  <si>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</si>
  <si>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</si>
  <si>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</si>
  <si>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</si>
  <si>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</si>
  <si>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</si>
  <si>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</si>
  <si>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</si>
  <si>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</si>
  <si>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</si>
  <si>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</si>
  <si>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</si>
  <si>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</si>
  <si>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</si>
  <si>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</si>
  <si>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</si>
  <si>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</si>
  <si>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</si>
  <si>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</si>
  <si>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</si>
  <si>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</si>
  <si>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</si>
  <si>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</si>
  <si>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</si>
  <si>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</si>
  <si>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</si>
  <si>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</si>
  <si>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</si>
  <si>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</si>
  <si>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</si>
  <si>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</si>
  <si>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</si>
  <si>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</si>
  <si>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</si>
  <si>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</si>
  <si>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</si>
  <si>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</si>
  <si>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</si>
  <si>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</si>
  <si>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</si>
  <si>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</si>
  <si>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</si>
  <si>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</si>
  <si>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</si>
  <si>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</si>
  <si>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</si>
  <si>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</si>
  <si>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</si>
  <si>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</si>
  <si>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</si>
  <si>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</si>
  <si>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</si>
  <si>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</si>
  <si>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</si>
  <si>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</si>
  <si>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</si>
  <si>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</si>
  <si>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</si>
  <si>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</si>
  <si>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</si>
  <si>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</si>
  <si>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</si>
  <si>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</si>
  <si>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</si>
  <si>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</si>
  <si>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</si>
  <si>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</si>
  <si>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</si>
  <si>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</si>
  <si>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</si>
  <si>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</si>
  <si>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</si>
  <si>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</si>
  <si>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</si>
  <si>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</si>
  <si>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</si>
  <si>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</si>
  <si>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</si>
  <si>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</si>
  <si>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</si>
  <si>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</si>
  <si>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</si>
  <si>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</si>
  <si>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</si>
  <si>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</si>
  <si>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</si>
  <si>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</si>
  <si>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</si>
  <si>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</si>
  <si>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</si>
  <si>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</si>
  <si>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</si>
  <si>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</si>
  <si>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</si>
  <si>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</si>
  <si>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</si>
  <si>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</si>
  <si>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</si>
  <si>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</si>
  <si>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</si>
  <si>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</si>
  <si>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</si>
  <si>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</si>
  <si>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</si>
  <si>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</si>
  <si>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</si>
  <si>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</si>
  <si>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</si>
  <si>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</si>
  <si>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</si>
  <si>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</si>
  <si>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</si>
  <si>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</si>
  <si>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</si>
  <si>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</si>
  <si>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</si>
  <si>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</si>
  <si>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</si>
  <si>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</si>
  <si>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</si>
  <si>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</si>
  <si>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</si>
  <si>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</si>
  <si>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</si>
  <si>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</si>
  <si>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</si>
  <si>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</si>
  <si>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</si>
  <si>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</si>
  <si>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</si>
  <si>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</si>
  <si>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</si>
  <si>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</si>
  <si>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</si>
  <si>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</si>
  <si>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</si>
  <si>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</si>
  <si>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</si>
  <si>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</si>
  <si>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</si>
  <si>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</si>
  <si>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</si>
  <si>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</si>
  <si>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</si>
  <si>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</si>
  <si>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</si>
  <si>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</si>
  <si>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</si>
  <si>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</si>
  <si>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</si>
  <si>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</si>
  <si>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</si>
  <si>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</si>
  <si>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</si>
  <si>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</si>
  <si>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</si>
  <si>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</si>
  <si>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</si>
  <si>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</si>
  <si>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</si>
  <si>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</si>
  <si>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</si>
  <si>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</si>
  <si>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</si>
  <si>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</si>
  <si>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</si>
  <si>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</si>
  <si>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</si>
  <si>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</si>
  <si>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</si>
  <si>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</si>
  <si>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</si>
  <si>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</si>
  <si>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</si>
  <si>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</si>
  <si>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</si>
  <si>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</si>
  <si>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</si>
  <si>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</si>
  <si>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</si>
  <si>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</si>
  <si>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</si>
  <si>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</si>
  <si>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</si>
  <si>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</si>
  <si>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</si>
  <si>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</si>
  <si>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</si>
  <si>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</si>
  <si>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</si>
  <si>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</si>
  <si>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</si>
  <si>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</si>
  <si>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</si>
  <si>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</si>
  <si>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</si>
  <si>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</si>
  <si>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</si>
  <si>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</si>
  <si>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</si>
  <si>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</si>
  <si>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</si>
  <si>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</si>
  <si>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</si>
  <si>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</si>
  <si>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</si>
  <si>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</si>
  <si>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</si>
  <si>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</si>
  <si>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</si>
  <si>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</si>
  <si>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</si>
  <si>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</si>
  <si>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</si>
  <si>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</si>
  <si>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</si>
  <si>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</si>
  <si>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</si>
  <si>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</si>
  <si>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</si>
  <si>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</si>
  <si>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</si>
  <si>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</si>
  <si>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</si>
  <si>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</si>
  <si>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</si>
  <si>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</si>
  <si>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</si>
  <si>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</si>
  <si>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</si>
  <si>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</si>
  <si>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</si>
  <si>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</si>
  <si>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</si>
  <si>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</si>
  <si>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</si>
  <si>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</si>
  <si>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</si>
  <si>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</si>
  <si>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</si>
  <si>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</si>
  <si>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</si>
  <si>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</si>
  <si>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</si>
  <si>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</si>
  <si>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</si>
  <si>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</si>
  <si>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</si>
  <si>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</si>
  <si>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</si>
  <si>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</si>
  <si>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</si>
  <si>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</si>
  <si>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</si>
  <si>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</si>
  <si>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</si>
  <si>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</si>
  <si>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</si>
  <si>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</si>
  <si>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</si>
  <si>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</si>
  <si>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</si>
  <si>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</si>
  <si>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</si>
  <si>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</si>
  <si>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</si>
  <si>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</si>
  <si>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</si>
  <si>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</si>
  <si>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</si>
  <si>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</si>
  <si>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</si>
  <si>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</si>
  <si>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</si>
  <si>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</si>
  <si>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</si>
  <si>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</si>
  <si>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</si>
  <si>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</si>
  <si>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</si>
  <si>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</si>
  <si>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</si>
  <si>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</si>
  <si>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</si>
  <si>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</si>
  <si>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</si>
  <si>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</si>
  <si>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</si>
  <si>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</si>
  <si>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</si>
  <si>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</si>
  <si>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</si>
  <si>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</si>
  <si>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</si>
  <si>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</si>
  <si>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</si>
  <si>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</si>
  <si>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</si>
  <si>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</si>
  <si>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</si>
  <si>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</si>
  <si>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</si>
  <si>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</si>
  <si>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</si>
  <si>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</si>
  <si>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</si>
  <si>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</si>
  <si>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</si>
  <si>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</si>
  <si>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</si>
  <si>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</si>
  <si>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</si>
  <si>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</si>
  <si>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</si>
  <si>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</si>
  <si>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</si>
  <si>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</si>
  <si>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</si>
  <si>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</si>
  <si>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</si>
  <si>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</si>
  <si>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</si>
  <si>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</si>
  <si>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</si>
  <si>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</si>
  <si>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</si>
  <si>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</si>
  <si>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</si>
  <si>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</si>
  <si>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</si>
  <si>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</si>
  <si>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</si>
  <si>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</si>
  <si>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</si>
  <si>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</si>
  <si>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</si>
  <si>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</si>
  <si>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</si>
  <si>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</si>
  <si>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</si>
  <si>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</si>
  <si>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</si>
  <si>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</si>
  <si>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</si>
  <si>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</si>
  <si>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</si>
  <si>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</si>
  <si>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</si>
  <si>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</si>
  <si>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</si>
  <si>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</si>
  <si>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</si>
  <si>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</si>
  <si>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</si>
  <si>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</si>
  <si>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</si>
  <si>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</si>
  <si>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</si>
  <si>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</si>
  <si>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</si>
  <si>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</si>
  <si>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</si>
  <si>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</si>
  <si>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</si>
  <si>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</si>
  <si>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</si>
  <si>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</si>
  <si>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</si>
  <si>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</si>
  <si>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</si>
  <si>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</si>
  <si>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</si>
  <si>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</si>
  <si>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</si>
  <si>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</si>
  <si>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</si>
  <si>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</si>
  <si>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</si>
  <si>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</si>
  <si>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</si>
  <si>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</si>
  <si>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</si>
  <si>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</si>
  <si>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</si>
  <si>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</si>
  <si>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</si>
  <si>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</si>
  <si>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</si>
  <si>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</si>
  <si>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</si>
  <si>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</si>
  <si>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</si>
  <si>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</si>
  <si>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</si>
  <si>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</si>
  <si>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</si>
  <si>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</si>
  <si>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</si>
  <si>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</si>
  <si>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</si>
  <si>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</si>
  <si>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</si>
  <si>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</si>
  <si>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</si>
  <si>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</si>
  <si>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</si>
  <si>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</si>
  <si>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</si>
  <si>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</si>
  <si>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</si>
  <si>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</si>
  <si>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</si>
  <si>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</si>
  <si>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</si>
  <si>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</si>
  <si>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</si>
  <si>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</si>
  <si>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</si>
  <si>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</si>
  <si>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</si>
  <si>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</si>
  <si>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</si>
  <si>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</si>
  <si>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</si>
  <si>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</si>
  <si>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</si>
  <si>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</si>
  <si>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</si>
  <si>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</si>
  <si>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</si>
  <si>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</si>
  <si>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</si>
  <si>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</si>
  <si>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</si>
  <si>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</si>
  <si>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</si>
  <si>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</si>
  <si>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</si>
  <si>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</si>
  <si>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</si>
  <si>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</si>
  <si>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</si>
  <si>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</si>
  <si>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</si>
  <si>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</si>
  <si>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</si>
  <si>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</si>
  <si>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</si>
  <si>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</si>
  <si>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</si>
  <si>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</si>
  <si>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</si>
  <si>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</si>
  <si>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</si>
  <si>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</si>
  <si>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</si>
  <si>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</si>
  <si>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</si>
  <si>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</si>
  <si>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</si>
  <si>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</si>
  <si>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</si>
  <si>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</si>
  <si>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</si>
  <si>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</si>
  <si>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</si>
  <si>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</si>
  <si>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</si>
  <si>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</si>
  <si>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</si>
  <si>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</si>
  <si>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</si>
  <si>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</si>
  <si>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</si>
  <si>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</si>
  <si>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</si>
  <si>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</si>
  <si>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</si>
  <si>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</si>
  <si>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</si>
  <si>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</si>
  <si>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</si>
  <si>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</si>
  <si>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</si>
  <si>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</si>
  <si>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</si>
  <si>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</si>
  <si>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</si>
  <si>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</si>
  <si>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</si>
  <si>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</si>
  <si>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</si>
  <si>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</si>
  <si>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</si>
  <si>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</si>
  <si>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</si>
  <si>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</si>
  <si>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</si>
  <si>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</si>
  <si>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</si>
  <si>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</si>
  <si>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</si>
  <si>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</si>
  <si>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</si>
  <si>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</si>
  <si>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</si>
  <si>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</si>
  <si>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</si>
  <si>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</si>
  <si>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</si>
  <si>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</si>
  <si>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</si>
  <si>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</si>
  <si>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</si>
  <si>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</si>
  <si>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</si>
  <si>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</si>
  <si>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</si>
  <si>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</si>
  <si>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</si>
  <si>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</si>
  <si>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</si>
  <si>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</si>
  <si>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</si>
  <si>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</si>
  <si>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</si>
  <si>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</si>
  <si>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</si>
  <si>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</si>
  <si>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</si>
  <si>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</si>
  <si>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</si>
  <si>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</si>
  <si>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</si>
  <si>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</si>
  <si>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</si>
  <si>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</si>
  <si>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</si>
  <si>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</si>
  <si>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</si>
  <si>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</si>
  <si>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</si>
  <si>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</si>
  <si>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</si>
  <si>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</si>
  <si>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</si>
  <si>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</si>
  <si>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</si>
  <si>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</si>
  <si>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</si>
  <si>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</si>
  <si>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</si>
  <si>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</si>
  <si>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</si>
  <si>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</si>
  <si>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</si>
  <si>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</si>
  <si>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</si>
  <si>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</si>
  <si>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</si>
  <si>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</si>
  <si>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</si>
  <si>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</si>
  <si>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</si>
  <si>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</si>
  <si>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</si>
  <si>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</si>
  <si>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</si>
  <si>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</si>
  <si>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</si>
  <si>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</si>
  <si>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</si>
  <si>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</si>
  <si>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</si>
  <si>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</si>
  <si>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</si>
  <si>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</si>
  <si>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</si>
  <si>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</si>
  <si>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</si>
  <si>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</si>
  <si>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</si>
  <si>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</si>
  <si>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</si>
  <si>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</si>
  <si>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</si>
  <si>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</si>
  <si>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</si>
  <si>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</si>
  <si>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</si>
  <si>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</si>
  <si>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</si>
  <si>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</si>
  <si>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</si>
  <si>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</si>
  <si>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</si>
  <si>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</si>
  <si>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</si>
  <si>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</si>
  <si>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</si>
  <si>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</si>
  <si>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</si>
  <si>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</si>
  <si>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</si>
  <si>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</si>
  <si>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</si>
  <si>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</si>
  <si>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</si>
  <si>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</si>
  <si>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</si>
  <si>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</si>
  <si>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</si>
  <si>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</si>
  <si>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</si>
  <si>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</si>
  <si>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</si>
  <si>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</si>
  <si>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</si>
  <si>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</si>
  <si>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</si>
  <si>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</si>
  <si>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</si>
  <si>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</si>
  <si>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</si>
  <si>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</si>
  <si>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</si>
  <si>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</si>
  <si>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</si>
  <si>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</si>
  <si>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</si>
  <si>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</si>
  <si>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</si>
  <si>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</si>
  <si>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</si>
  <si>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</si>
  <si>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</si>
  <si>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</si>
  <si>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</si>
  <si>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</si>
  <si>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</si>
  <si>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</si>
  <si>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</si>
  <si>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</si>
  <si>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</si>
  <si>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</si>
  <si>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</si>
  <si>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</si>
  <si>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</si>
  <si>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</si>
  <si>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</si>
  <si>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</si>
  <si>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</si>
  <si>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</si>
  <si>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</si>
  <si>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</si>
  <si>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</si>
  <si>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</si>
  <si>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</si>
  <si>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</si>
  <si>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</si>
  <si>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</si>
  <si>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</si>
  <si>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</si>
  <si>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</si>
  <si>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</si>
  <si>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</si>
  <si>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</si>
  <si>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</si>
  <si>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</si>
  <si>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</si>
  <si>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</si>
  <si>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</si>
  <si>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</si>
  <si>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</si>
  <si>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</si>
  <si>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</si>
  <si>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</si>
  <si>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</si>
  <si>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</si>
  <si>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</si>
  <si>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</si>
  <si>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</si>
  <si>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</si>
  <si>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</si>
  <si>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</si>
  <si>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</si>
  <si>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</si>
  <si>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</si>
  <si>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</si>
  <si>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</si>
  <si>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</si>
  <si>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</si>
  <si>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</si>
  <si>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</si>
  <si>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</si>
  <si>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</si>
  <si>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</si>
  <si>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</si>
  <si>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</si>
  <si>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</si>
  <si>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</si>
  <si>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</si>
  <si>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</si>
  <si>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</si>
  <si>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</si>
  <si>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</si>
  <si>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</si>
  <si>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</si>
  <si>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</si>
  <si>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</si>
  <si>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</si>
  <si>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</si>
  <si>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</si>
  <si>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</si>
  <si>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</si>
  <si>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</si>
  <si>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</si>
  <si>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</si>
  <si>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</si>
  <si>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</si>
  <si>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</si>
  <si>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</si>
  <si>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</si>
  <si>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</si>
  <si>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</si>
  <si>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</si>
  <si>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</si>
  <si>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</si>
  <si>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</si>
  <si>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</si>
  <si>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</si>
  <si>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</si>
  <si>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</si>
  <si>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</si>
  <si>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</si>
  <si>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</si>
  <si>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</si>
  <si>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</si>
  <si>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</si>
  <si>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</si>
  <si>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</si>
  <si>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</si>
  <si>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</si>
  <si>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</si>
  <si>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</si>
  <si>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</si>
  <si>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</si>
  <si>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</si>
  <si>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</si>
  <si>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</si>
  <si>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</si>
  <si>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</si>
  <si>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</si>
  <si>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</si>
  <si>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</si>
  <si>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</si>
  <si>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</si>
  <si>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</si>
  <si>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</si>
  <si>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</si>
  <si>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</si>
  <si>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</si>
  <si>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</si>
  <si>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</si>
  <si>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</si>
  <si>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</si>
  <si>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</si>
  <si>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</si>
  <si>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</si>
  <si>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</si>
  <si>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</si>
  <si>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</si>
  <si>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</si>
  <si>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</si>
  <si>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</si>
  <si>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</si>
  <si>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</si>
  <si>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</si>
  <si>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</si>
  <si>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</si>
  <si>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</si>
  <si>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</si>
  <si>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</si>
  <si>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</si>
  <si>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</si>
  <si>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</si>
  <si>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</si>
  <si>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</si>
  <si>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</si>
  <si>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</si>
  <si>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</si>
  <si>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</si>
  <si>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</si>
  <si>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</si>
  <si>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</si>
  <si>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</si>
  <si>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</si>
  <si>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</si>
  <si>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</si>
  <si>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</si>
  <si>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</si>
  <si>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</si>
  <si>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</si>
  <si>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</si>
  <si>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</si>
  <si>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</si>
  <si>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</si>
  <si>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</si>
  <si>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</si>
  <si>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</si>
  <si>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</si>
  <si>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</si>
  <si>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</si>
  <si>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</si>
  <si>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</si>
  <si>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</si>
  <si>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</si>
  <si>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</si>
  <si>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</si>
  <si>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</si>
  <si>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</si>
  <si>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</si>
  <si>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</si>
  <si>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</si>
  <si>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</si>
  <si>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</si>
  <si>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</si>
  <si>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</si>
  <si>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</si>
  <si>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</si>
  <si>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</si>
  <si>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</si>
  <si>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</si>
  <si>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</si>
  <si>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</si>
  <si>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</si>
  <si>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</si>
  <si>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</si>
  <si>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</si>
  <si>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</si>
  <si>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</si>
  <si>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</si>
  <si>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</si>
  <si>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</si>
  <si>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</si>
  <si>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</si>
  <si>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</si>
  <si>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</si>
  <si>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</si>
  <si>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</si>
  <si>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</si>
  <si>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</si>
  <si>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</si>
  <si>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</si>
  <si>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</si>
  <si>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</si>
  <si>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</si>
  <si>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</si>
  <si>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</si>
  <si>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</si>
  <si>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</si>
  <si>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</si>
  <si>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</si>
  <si>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</si>
  <si>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</si>
  <si>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</si>
  <si>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</si>
  <si>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</si>
  <si>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</si>
  <si>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</si>
  <si>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</si>
  <si>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</si>
  <si>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</si>
  <si>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</si>
  <si>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</si>
  <si>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</si>
  <si>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</si>
  <si>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</si>
  <si>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</si>
  <si>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</si>
  <si>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</si>
  <si>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</si>
  <si>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</si>
  <si>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</si>
  <si>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</si>
  <si>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</si>
  <si>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</si>
  <si>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</si>
  <si>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</si>
  <si>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</si>
  <si>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</si>
  <si>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</si>
  <si>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</si>
  <si>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</si>
  <si>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</si>
  <si>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</si>
  <si>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</si>
  <si>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</si>
  <si>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</si>
  <si>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</si>
  <si>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</si>
  <si>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</si>
  <si>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</si>
  <si>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</si>
  <si>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</si>
  <si>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</si>
  <si>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</si>
  <si>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</si>
  <si>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</si>
  <si>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</si>
  <si>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</si>
  <si>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</si>
  <si>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</si>
  <si>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</si>
  <si>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</si>
  <si>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</si>
  <si>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</si>
  <si>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</si>
  <si>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</si>
  <si>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</si>
  <si>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</si>
  <si>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</si>
  <si>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</si>
  <si>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</si>
  <si>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</si>
  <si>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</si>
  <si>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</si>
  <si>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</si>
  <si>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</si>
  <si>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</si>
  <si>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</si>
  <si>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</si>
  <si>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</si>
  <si>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</si>
  <si>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</si>
  <si>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</si>
  <si>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</si>
  <si>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</si>
  <si>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</si>
  <si>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</si>
  <si>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</si>
  <si>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</si>
  <si>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</si>
  <si>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</si>
  <si>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</si>
  <si>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</si>
  <si>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</si>
  <si>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</si>
  <si>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</si>
  <si>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</si>
  <si>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</si>
  <si>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</si>
  <si>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</si>
  <si>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</si>
  <si>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</si>
  <si>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</si>
  <si>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</si>
  <si>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</si>
  <si>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</si>
  <si>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</si>
  <si>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</si>
  <si>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</si>
  <si>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</si>
  <si>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</si>
  <si>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</si>
  <si>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</si>
  <si>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</si>
  <si>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</si>
  <si>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</si>
  <si>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</si>
  <si>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</si>
  <si>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</si>
  <si>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</si>
  <si>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</si>
  <si>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</si>
  <si>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</si>
  <si>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</si>
  <si>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</si>
  <si>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</si>
  <si>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</si>
  <si>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</si>
  <si>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</si>
  <si>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</si>
  <si>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</si>
  <si>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</si>
  <si>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</si>
  <si>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</si>
  <si>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</si>
  <si>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</si>
  <si>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</si>
  <si>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</si>
  <si>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</si>
  <si>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</si>
  <si>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</si>
  <si>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</si>
  <si>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</si>
  <si>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</si>
  <si>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</si>
  <si>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</si>
  <si>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</si>
  <si>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</si>
  <si>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</si>
  <si>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</si>
  <si>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</si>
  <si>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</si>
  <si>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</si>
  <si>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</si>
  <si>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</si>
  <si>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</si>
  <si>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</si>
  <si>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</si>
  <si>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</si>
  <si>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</si>
  <si>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</si>
  <si>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</si>
  <si>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</si>
  <si>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</si>
  <si>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</si>
  <si>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</si>
  <si>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</si>
  <si>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</si>
  <si>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</si>
  <si>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</si>
  <si>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</si>
  <si>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</si>
  <si>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</si>
  <si>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</si>
  <si>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</si>
  <si>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</si>
  <si>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</si>
  <si>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</si>
  <si>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</si>
  <si>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</si>
  <si>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</si>
  <si>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</si>
  <si>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</si>
  <si>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</si>
  <si>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</si>
  <si>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</si>
  <si>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</si>
  <si>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</si>
  <si>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</si>
  <si>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</si>
  <si>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</si>
  <si>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</si>
  <si>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</si>
  <si>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</si>
  <si>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</si>
  <si>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</si>
  <si>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</si>
  <si>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</si>
  <si>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</si>
  <si>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</si>
  <si>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</si>
  <si>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</si>
  <si>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</si>
  <si>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</si>
  <si>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</si>
  <si>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</si>
  <si>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</si>
  <si>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</si>
  <si>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</si>
  <si>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</si>
  <si>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</si>
  <si>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</si>
  <si>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</si>
  <si>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</si>
  <si>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</si>
  <si>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</si>
  <si>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</si>
  <si>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</si>
  <si>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</si>
  <si>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</si>
  <si>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</si>
  <si>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</si>
  <si>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</si>
  <si>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</si>
  <si>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</si>
  <si>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</si>
  <si>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</si>
  <si>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</si>
  <si>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</si>
  <si>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</si>
  <si>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</si>
  <si>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</si>
  <si>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</si>
  <si>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</si>
  <si>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</si>
  <si>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</si>
  <si>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</si>
  <si>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</si>
  <si>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</si>
  <si>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</si>
  <si>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</si>
  <si>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</si>
  <si>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</si>
  <si>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</si>
  <si>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</si>
  <si>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</si>
  <si>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</si>
  <si>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</si>
  <si>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</si>
  <si>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</si>
  <si>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</si>
  <si>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</si>
  <si>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</si>
  <si>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</si>
  <si>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</si>
  <si>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</si>
  <si>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</si>
  <si>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</si>
  <si>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</si>
  <si>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</si>
  <si>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</si>
  <si>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</si>
  <si>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</si>
  <si>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</si>
  <si>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</si>
  <si>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</si>
  <si>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</si>
  <si>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</si>
  <si>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</si>
  <si>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</si>
  <si>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</si>
  <si>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</si>
  <si>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</si>
  <si>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</si>
  <si>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</si>
  <si>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</si>
  <si>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</si>
  <si>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</si>
  <si>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</si>
  <si>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</si>
  <si>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</si>
  <si>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</si>
  <si>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</si>
  <si>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</si>
  <si>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</si>
  <si>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</si>
  <si>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</si>
  <si>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</si>
  <si>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</si>
  <si>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</si>
  <si>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</si>
  <si>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</si>
  <si>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</si>
  <si>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</si>
  <si>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</si>
  <si>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</si>
  <si>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</si>
  <si>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</si>
  <si>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</si>
  <si>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</si>
  <si>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</si>
  <si>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</si>
  <si>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</si>
  <si>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</si>
  <si>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</si>
  <si>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</si>
  <si>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</si>
  <si>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</si>
  <si>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</si>
  <si>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</si>
  <si>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</si>
  <si>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</si>
  <si>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</si>
  <si>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</si>
  <si>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</si>
  <si>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</si>
  <si>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</si>
  <si>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</si>
  <si>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</si>
  <si>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</si>
  <si>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</si>
  <si>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</si>
  <si>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</si>
  <si>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</si>
  <si>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</si>
  <si>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</si>
  <si>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</si>
  <si>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</si>
  <si>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</si>
  <si>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</si>
  <si>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</si>
  <si>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</si>
  <si>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</si>
  <si>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</si>
  <si>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</si>
  <si>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</si>
  <si>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</si>
  <si>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</si>
  <si>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</si>
  <si>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</si>
  <si>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</si>
  <si>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</si>
  <si>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</si>
  <si>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</si>
  <si>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</si>
  <si>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</si>
  <si>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</si>
  <si>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</si>
  <si>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</si>
  <si>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</si>
  <si>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</si>
  <si>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</si>
  <si>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</si>
  <si>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</si>
  <si>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</si>
  <si>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</si>
  <si>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</si>
  <si>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</si>
  <si>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</si>
  <si>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</si>
  <si>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</si>
  <si>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</si>
  <si>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</si>
  <si>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</si>
  <si>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</si>
  <si>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</si>
  <si>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</si>
  <si>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</si>
  <si>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</si>
  <si>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</si>
  <si>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</si>
  <si>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</si>
  <si>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</si>
  <si>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</si>
  <si>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</si>
  <si>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</si>
  <si>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</si>
  <si>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</si>
  <si>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</si>
  <si>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</si>
  <si>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</si>
  <si>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</si>
  <si>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</si>
  <si>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</si>
  <si>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</si>
  <si>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</si>
  <si>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</si>
  <si>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</si>
  <si>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</si>
  <si>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</si>
  <si>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</si>
  <si>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</si>
  <si>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</si>
  <si>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</si>
  <si>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</si>
  <si>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</si>
  <si>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</si>
  <si>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</si>
  <si>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</si>
  <si>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</si>
  <si>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</si>
  <si>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</si>
  <si>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</si>
  <si>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</si>
  <si>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</si>
  <si>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</si>
  <si>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</si>
  <si>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</si>
  <si>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</si>
  <si>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</si>
  <si>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</si>
  <si>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</si>
  <si>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</si>
  <si>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</si>
  <si>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</si>
  <si>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</si>
  <si>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</si>
  <si>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</si>
  <si>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</si>
  <si>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</si>
  <si>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</si>
  <si>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</si>
  <si>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</si>
  <si>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</si>
  <si>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</si>
  <si>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</si>
  <si>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</si>
  <si>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</si>
  <si>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</si>
  <si>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</si>
  <si>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</si>
  <si>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</si>
  <si>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</si>
  <si>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</si>
  <si>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</si>
  <si>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</si>
  <si>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</si>
  <si>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</si>
  <si>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</si>
  <si>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</si>
  <si>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</si>
  <si>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</si>
  <si>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</si>
  <si>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</si>
  <si>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</si>
  <si>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</si>
  <si>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</si>
  <si>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</si>
  <si>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</si>
  <si>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</si>
  <si>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</si>
  <si>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</si>
  <si>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</si>
  <si>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</si>
  <si>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</si>
  <si>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</si>
  <si>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</si>
  <si>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</si>
  <si>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</si>
  <si>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</si>
  <si>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</si>
  <si>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</si>
  <si>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</si>
  <si>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</si>
  <si>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</si>
  <si>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</si>
  <si>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</si>
  <si>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</si>
  <si>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</si>
  <si>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</si>
  <si>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</si>
  <si>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</si>
  <si>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</si>
  <si>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</si>
  <si>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</si>
  <si>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</si>
  <si>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</si>
  <si>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</si>
  <si>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</si>
  <si>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</si>
  <si>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</si>
  <si>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</si>
  <si>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</si>
  <si>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</si>
  <si>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</si>
  <si>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</si>
  <si>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</si>
  <si>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</si>
  <si>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</si>
  <si>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</si>
  <si>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</si>
  <si>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</si>
  <si>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</si>
  <si>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</si>
  <si>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</si>
  <si>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</si>
  <si>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</si>
  <si>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</si>
  <si>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</si>
  <si>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</si>
  <si>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</si>
  <si>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</si>
  <si>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</si>
  <si>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</si>
  <si>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</si>
  <si>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</si>
  <si>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</si>
  <si>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</si>
  <si>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</si>
  <si>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</si>
  <si>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</si>
  <si>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</si>
  <si>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</si>
  <si>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</si>
  <si>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</si>
  <si>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</si>
  <si>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</si>
  <si>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</si>
  <si>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</si>
  <si>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</si>
  <si>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</si>
  <si>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</si>
  <si>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</si>
  <si>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</si>
  <si>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</si>
  <si>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</si>
  <si>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</si>
  <si>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</si>
  <si>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</si>
  <si>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</si>
  <si>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</si>
  <si>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</si>
  <si>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</si>
  <si>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</si>
  <si>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</si>
  <si>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</si>
  <si>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</si>
  <si>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</si>
  <si>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</si>
  <si>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</si>
  <si>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</si>
  <si>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</si>
  <si>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</si>
  <si>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</si>
  <si>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</si>
  <si>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</si>
  <si>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</si>
  <si>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</si>
  <si>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</si>
  <si>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</si>
  <si>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</si>
  <si>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</si>
  <si>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</si>
  <si>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</si>
  <si>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</si>
  <si>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</si>
  <si>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</si>
  <si>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</si>
  <si>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</si>
  <si>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</si>
  <si>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</si>
  <si>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</si>
  <si>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</si>
  <si>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</si>
  <si>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</si>
  <si>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</si>
  <si>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</si>
  <si>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</si>
  <si>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</si>
  <si>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</si>
  <si>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</si>
  <si>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</si>
  <si>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</si>
  <si>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</si>
  <si>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</si>
  <si>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</si>
  <si>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</si>
  <si>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</si>
  <si>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</si>
  <si>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</si>
  <si>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</si>
  <si>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</si>
  <si>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</si>
  <si>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</si>
  <si>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</si>
  <si>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</si>
  <si>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</si>
  <si>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</si>
  <si>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</si>
  <si>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</si>
  <si>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</si>
  <si>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</si>
  <si>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</si>
  <si>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</si>
  <si>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</si>
  <si>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</si>
  <si>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</si>
  <si>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</si>
  <si>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</si>
  <si>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</si>
  <si>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</si>
  <si>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</si>
  <si>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</si>
  <si>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</si>
  <si>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</si>
  <si>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</si>
  <si>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</si>
  <si>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</si>
  <si>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</si>
  <si>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</si>
  <si>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</si>
  <si>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</si>
  <si>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</si>
  <si>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</si>
  <si>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</si>
  <si>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</si>
  <si>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</si>
  <si>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</si>
  <si>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</si>
  <si>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</si>
  <si>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</si>
  <si>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</si>
  <si>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</si>
  <si>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</si>
  <si>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</si>
  <si>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</si>
  <si>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</si>
  <si>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</si>
  <si>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</si>
  <si>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</si>
  <si>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</si>
  <si>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</si>
  <si>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</si>
  <si>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</si>
  <si>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</si>
  <si>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</si>
  <si>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</si>
  <si>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</si>
  <si>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</si>
  <si>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</si>
  <si>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</si>
  <si>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</si>
  <si>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</si>
  <si>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</si>
  <si>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</si>
  <si>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</si>
  <si>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</si>
  <si>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</si>
  <si>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</si>
  <si>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</si>
  <si>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</si>
  <si>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</si>
  <si>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</si>
  <si>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</si>
  <si>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</si>
  <si>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</si>
  <si>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</si>
  <si>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</si>
  <si>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</si>
  <si>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</si>
  <si>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</si>
  <si>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</si>
  <si>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</si>
  <si>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</si>
  <si>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</si>
  <si>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</si>
  <si>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</si>
  <si>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</si>
  <si>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</si>
  <si>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</si>
  <si>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</si>
  <si>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</si>
  <si>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</si>
  <si>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</si>
  <si>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</si>
  <si>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</si>
  <si>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</si>
  <si>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</si>
  <si>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</si>
  <si>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</si>
  <si>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</si>
  <si>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</si>
  <si>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</si>
  <si>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</si>
  <si>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</si>
  <si>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</si>
  <si>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</si>
  <si>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</si>
  <si>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</si>
  <si>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</si>
  <si>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</si>
  <si>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</si>
  <si>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</si>
  <si>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</si>
  <si>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</si>
  <si>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</si>
  <si>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</si>
  <si>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</si>
  <si>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</si>
  <si>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</si>
  <si>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</si>
  <si>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</si>
  <si>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</si>
  <si>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</si>
  <si>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</si>
  <si>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</si>
  <si>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</si>
  <si>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</si>
  <si>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</si>
  <si>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</si>
  <si>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</si>
  <si>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</si>
  <si>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</si>
  <si>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</si>
  <si>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</si>
  <si>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</si>
  <si>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</si>
  <si>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</si>
  <si>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</si>
  <si>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</si>
  <si>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</si>
  <si>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</si>
  <si>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</si>
  <si>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</si>
  <si>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</si>
  <si>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</si>
  <si>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</si>
  <si>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</si>
  <si>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</si>
  <si>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</si>
  <si>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</si>
  <si>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</si>
  <si>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</si>
  <si>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</si>
  <si>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</si>
  <si>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</si>
  <si>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</si>
  <si>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</si>
  <si>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</si>
  <si>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</si>
  <si>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</si>
  <si>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</si>
  <si>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</si>
  <si>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</si>
  <si>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</si>
  <si>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</si>
  <si>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</si>
  <si>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</si>
  <si>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</si>
  <si>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</si>
  <si>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</si>
  <si>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</si>
  <si>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</si>
  <si>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</si>
  <si>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</si>
  <si>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</si>
  <si>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</si>
  <si>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</si>
  <si>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</si>
  <si>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</si>
  <si>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</si>
  <si>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</si>
  <si>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</si>
  <si>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</si>
  <si>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</si>
  <si>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</si>
  <si>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</si>
  <si>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</si>
  <si>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</si>
  <si>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</si>
  <si>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</si>
  <si>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</si>
  <si>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</si>
  <si>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</si>
  <si>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</si>
  <si>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</si>
  <si>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</si>
  <si>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</si>
  <si>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</si>
  <si>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</si>
  <si>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</si>
  <si>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</si>
  <si>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</si>
  <si>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</si>
  <si>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</si>
  <si>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</si>
  <si>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</si>
  <si>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</si>
  <si>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</si>
  <si>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</si>
  <si>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</si>
  <si>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</si>
  <si>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</si>
  <si>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</si>
  <si>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</si>
  <si>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</si>
  <si>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</si>
  <si>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</si>
  <si>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</si>
  <si>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</si>
  <si>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</si>
  <si>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</si>
  <si>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</si>
  <si>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</si>
  <si>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</si>
  <si>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</si>
  <si>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</si>
  <si>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</si>
  <si>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</si>
  <si>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</si>
  <si>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</si>
  <si>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</si>
  <si>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</si>
  <si>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</si>
  <si>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</si>
  <si>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</si>
  <si>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</si>
  <si>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</si>
  <si>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</si>
  <si>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</si>
  <si>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</si>
  <si>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</si>
  <si>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</si>
  <si>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</si>
  <si>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</si>
  <si>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</si>
  <si>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</si>
  <si>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</si>
  <si>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</si>
  <si>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</si>
  <si>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</si>
  <si>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</si>
  <si>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</si>
  <si>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</si>
  <si>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</si>
  <si>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</si>
  <si>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</si>
  <si>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</si>
  <si>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</si>
  <si>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</si>
  <si>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</si>
  <si>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</si>
  <si>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</si>
  <si>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</si>
  <si>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</si>
  <si>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</si>
  <si>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</si>
  <si>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</si>
  <si>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</si>
  <si>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</si>
  <si>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</si>
  <si>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</si>
  <si>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</si>
  <si>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</si>
  <si>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</si>
  <si>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</si>
  <si>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</si>
  <si>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</si>
  <si>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</si>
  <si>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</si>
  <si>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</si>
  <si>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</si>
  <si>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</si>
  <si>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</si>
  <si>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</si>
  <si>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</si>
  <si>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</si>
  <si>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</si>
  <si>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</si>
  <si>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</si>
  <si>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</si>
  <si>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</si>
  <si>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</si>
  <si>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</si>
  <si>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</si>
  <si>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</si>
  <si>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</si>
  <si>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</si>
  <si>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</si>
  <si>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</si>
  <si>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</si>
  <si>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</si>
  <si>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</si>
  <si>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</si>
  <si>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</si>
  <si>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</si>
  <si>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</si>
  <si>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</si>
  <si>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</si>
  <si>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</si>
  <si>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</si>
  <si>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</si>
  <si>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</si>
  <si>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</si>
  <si>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</si>
  <si>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</si>
  <si>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</si>
  <si>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</si>
  <si>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</si>
  <si>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</si>
  <si>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</si>
  <si>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</si>
  <si>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</si>
  <si>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</si>
  <si>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</si>
  <si>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</si>
  <si>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</si>
  <si>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</si>
  <si>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</si>
  <si>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</si>
  <si>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</si>
  <si>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</si>
  <si>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</si>
  <si>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</si>
  <si>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</si>
  <si>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</si>
  <si>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</si>
  <si>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</si>
  <si>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</si>
  <si>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</si>
  <si>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</si>
  <si>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</si>
  <si>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</si>
  <si>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</si>
  <si>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</si>
  <si>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</si>
  <si>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</si>
  <si>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</si>
  <si>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</si>
  <si>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</si>
  <si>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</si>
  <si>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</si>
  <si>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</si>
  <si>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</si>
  <si>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</si>
  <si>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</si>
  <si>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</si>
  <si>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</si>
  <si>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</si>
  <si>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</si>
  <si>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</si>
  <si>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</si>
  <si>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</si>
  <si>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</si>
  <si>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</si>
  <si>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</si>
  <si>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</si>
  <si>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</si>
  <si>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</si>
  <si>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</si>
  <si>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</si>
  <si>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</si>
  <si>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</si>
  <si>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</si>
  <si>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</si>
  <si>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</si>
  <si>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</si>
  <si>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</si>
  <si>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</si>
  <si>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</si>
  <si>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</si>
  <si>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</si>
  <si>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</si>
  <si>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</si>
  <si>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</si>
  <si>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</si>
  <si>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</si>
  <si>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</si>
  <si>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</si>
  <si>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</si>
  <si>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</si>
  <si>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</si>
  <si>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</si>
  <si>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</si>
  <si>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</si>
  <si>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</si>
  <si>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</si>
  <si>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</si>
  <si>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</si>
  <si>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</si>
  <si>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</si>
  <si>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</si>
  <si>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</si>
  <si>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</si>
  <si>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</si>
  <si>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</si>
  <si>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</si>
  <si>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</si>
  <si>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</si>
  <si>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</si>
  <si>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</si>
  <si>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</si>
  <si>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</si>
  <si>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</si>
  <si>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</si>
  <si>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</si>
  <si>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</si>
  <si>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</si>
  <si>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</si>
  <si>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</si>
  <si>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</si>
  <si>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</si>
  <si>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</si>
  <si>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</si>
  <si>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</si>
  <si>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</si>
  <si>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</si>
  <si>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</si>
  <si>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</si>
  <si>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</si>
  <si>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</si>
  <si>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</si>
  <si>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</si>
  <si>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</si>
  <si>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</si>
  <si>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</si>
  <si>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</si>
  <si>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</si>
  <si>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</si>
  <si>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</si>
  <si>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</si>
  <si>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</si>
  <si>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</si>
  <si>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</si>
  <si>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</si>
  <si>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</si>
  <si>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</si>
  <si>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</si>
  <si>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</si>
  <si>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</si>
  <si>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</si>
  <si>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</si>
  <si>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</si>
  <si>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</si>
  <si>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</si>
  <si>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</si>
  <si>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</si>
  <si>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</si>
  <si>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</si>
  <si>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</si>
  <si>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</si>
  <si>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</si>
  <si>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</si>
  <si>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</si>
  <si>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</si>
  <si>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</si>
  <si>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</si>
  <si>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</si>
  <si>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</si>
  <si>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</si>
  <si>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</si>
  <si>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</si>
  <si>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</si>
  <si>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</si>
  <si>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</si>
  <si>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</si>
  <si>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</si>
  <si>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</si>
  <si>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</si>
  <si>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</si>
  <si>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</si>
  <si>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</si>
  <si>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</si>
  <si>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</si>
  <si>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</si>
  <si>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</si>
  <si>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</si>
  <si>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</si>
  <si>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</si>
  <si>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</si>
  <si>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</si>
  <si>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</si>
  <si>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</si>
  <si>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</si>
  <si>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</si>
  <si>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</si>
  <si>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</si>
  <si>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</si>
  <si>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</si>
  <si>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</si>
  <si>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</si>
  <si>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</si>
  <si>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</si>
  <si>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</si>
  <si>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</si>
  <si>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</si>
  <si>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</si>
  <si>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</si>
  <si>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</si>
  <si>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</si>
  <si>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</si>
  <si>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</si>
  <si>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</si>
  <si>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</si>
  <si>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</si>
  <si>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</si>
  <si>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</si>
  <si>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</si>
  <si>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</si>
  <si>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</si>
  <si>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</si>
  <si>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</si>
  <si>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</si>
  <si>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</si>
  <si>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</si>
  <si>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</si>
  <si>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</si>
  <si>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</si>
  <si>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</si>
  <si>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</si>
  <si>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</si>
  <si>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</si>
  <si>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</si>
  <si>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</si>
  <si>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</si>
  <si>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</si>
  <si>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</si>
  <si>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</si>
  <si>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</si>
  <si>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</si>
  <si>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</si>
  <si>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</si>
  <si>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</si>
  <si>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</si>
  <si>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</si>
  <si>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</si>
  <si>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</si>
  <si>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</si>
  <si>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</si>
  <si>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</si>
  <si>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</si>
  <si>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</si>
  <si>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</si>
  <si>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</si>
  <si>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</si>
  <si>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</si>
  <si>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</si>
  <si>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</si>
  <si>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</si>
  <si>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</si>
  <si>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</si>
  <si>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</si>
  <si>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</si>
  <si>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</si>
  <si>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</si>
  <si>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</si>
  <si>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</si>
  <si>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</si>
  <si>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</si>
  <si>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</si>
  <si>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</si>
  <si>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</si>
  <si>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</si>
  <si>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</si>
  <si>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</si>
  <si>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</si>
  <si>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</si>
  <si>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</si>
  <si>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</si>
  <si>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</si>
  <si>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</si>
  <si>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</si>
  <si>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</si>
  <si>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</si>
  <si>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</si>
  <si>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</si>
  <si>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</si>
  <si>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</si>
  <si>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</si>
  <si>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</si>
  <si>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</si>
  <si>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</si>
  <si>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</si>
  <si>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</si>
  <si>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</si>
  <si>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</si>
  <si>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</si>
  <si>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</si>
  <si>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</si>
  <si>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</si>
  <si>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</si>
  <si>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</si>
  <si>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</si>
  <si>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</si>
  <si>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</si>
  <si>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</si>
  <si>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</si>
  <si>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</si>
  <si>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</si>
  <si>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</si>
  <si>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</si>
  <si>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</si>
  <si>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</si>
  <si>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</si>
  <si>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</si>
  <si>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</si>
  <si>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</si>
  <si>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</si>
  <si>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</si>
  <si>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</si>
  <si>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</si>
  <si>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</si>
  <si>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</si>
  <si>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</si>
  <si>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</si>
  <si>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</si>
  <si>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</si>
  <si>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</si>
  <si>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</si>
  <si>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</si>
  <si>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</si>
  <si>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</si>
  <si>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</si>
  <si>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</si>
  <si>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</si>
  <si>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</si>
  <si>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</si>
  <si>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</si>
  <si>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</si>
  <si>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</si>
  <si>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</si>
  <si>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</si>
  <si>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</si>
  <si>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</si>
  <si>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</si>
  <si>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</si>
  <si>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</si>
  <si>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</si>
  <si>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</si>
  <si>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</si>
  <si>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</si>
  <si>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</si>
  <si>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</si>
  <si>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</si>
  <si>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</si>
  <si>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</si>
  <si>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</si>
  <si>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</si>
  <si>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</si>
  <si>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</si>
  <si>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</si>
  <si>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</si>
  <si>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</si>
  <si>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</si>
  <si>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</si>
  <si>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</si>
  <si>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</si>
  <si>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</si>
  <si>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</si>
  <si>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</si>
  <si>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</si>
  <si>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</si>
  <si>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</si>
  <si>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</si>
  <si>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</si>
  <si>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</si>
  <si>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</si>
  <si>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</si>
  <si>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</si>
  <si>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</si>
  <si>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</si>
  <si>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</si>
  <si>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</si>
  <si>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</si>
  <si>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</si>
  <si>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</si>
  <si>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</si>
  <si>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</si>
  <si>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</si>
  <si>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</si>
  <si>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</si>
  <si>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</si>
  <si>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</si>
  <si>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</si>
  <si>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</si>
  <si>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</si>
  <si>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</si>
  <si>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</si>
  <si>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</si>
  <si>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</si>
  <si>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</si>
  <si>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</si>
  <si>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</si>
  <si>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</si>
  <si>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</si>
  <si>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</si>
  <si>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</si>
  <si>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</si>
  <si>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</si>
  <si>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</si>
  <si>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</si>
  <si>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</si>
  <si>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</si>
  <si>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</si>
  <si>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</si>
  <si>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</si>
  <si>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</si>
  <si>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</si>
  <si>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</si>
  <si>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</si>
  <si>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</si>
  <si>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</si>
  <si>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</si>
  <si>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</si>
  <si>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</si>
  <si>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</si>
  <si>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</si>
  <si>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</si>
  <si>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</si>
  <si>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</si>
  <si>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</si>
  <si>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</si>
  <si>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</si>
  <si>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</si>
  <si>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</si>
  <si>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</si>
  <si>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</si>
  <si>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</si>
  <si>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</si>
  <si>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</si>
  <si>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</si>
  <si>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</si>
  <si>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</si>
  <si>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</si>
  <si>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</si>
  <si>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</si>
  <si>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</si>
  <si>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</si>
  <si>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</si>
  <si>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</si>
  <si>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</si>
  <si>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</si>
  <si>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</si>
  <si>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</si>
  <si>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</si>
  <si>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</si>
  <si>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</si>
  <si>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</si>
  <si>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</si>
  <si>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</si>
  <si>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</si>
  <si>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</si>
  <si>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</si>
  <si>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</si>
  <si>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</si>
  <si>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</si>
  <si>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</si>
  <si>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</si>
  <si>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</si>
  <si>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</si>
  <si>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</si>
  <si>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</si>
  <si>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</si>
  <si>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</si>
  <si>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</si>
  <si>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</si>
  <si>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</si>
  <si>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</si>
  <si>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</si>
  <si>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</si>
  <si>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</si>
  <si>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</si>
  <si>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</si>
  <si>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</si>
  <si>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</si>
  <si>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</si>
  <si>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</si>
  <si>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</si>
  <si>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</si>
  <si>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</si>
  <si>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</si>
  <si>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</si>
  <si>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</si>
  <si>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</si>
  <si>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</si>
  <si>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</si>
  <si>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</si>
  <si>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</si>
  <si>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</si>
  <si>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</si>
  <si>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</si>
  <si>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</si>
  <si>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</si>
  <si>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</si>
  <si>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</si>
  <si>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</si>
  <si>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</si>
  <si>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</si>
  <si>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</si>
  <si>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</si>
  <si>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</si>
  <si>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</si>
  <si>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</si>
  <si>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</si>
  <si>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</si>
  <si>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</si>
  <si>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</si>
  <si>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</si>
  <si>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</si>
  <si>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</si>
  <si>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</si>
  <si>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</si>
  <si>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</si>
  <si>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</si>
  <si>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</si>
  <si>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</si>
  <si>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</si>
  <si>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</si>
  <si>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</si>
  <si>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</si>
  <si>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</si>
  <si>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</si>
  <si>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</si>
  <si>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</si>
  <si>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</si>
  <si>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</si>
  <si>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</si>
  <si>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</si>
  <si>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</si>
  <si>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</si>
  <si>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</si>
  <si>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</si>
  <si>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</si>
  <si>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</si>
  <si>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</si>
  <si>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</si>
  <si>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</si>
  <si>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</si>
  <si>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</si>
  <si>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</si>
  <si>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</si>
  <si>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</si>
  <si>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</si>
  <si>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</si>
  <si>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</si>
  <si>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</si>
  <si>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</si>
  <si>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</si>
  <si>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</si>
  <si>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</si>
  <si>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</si>
  <si>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</si>
  <si>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</si>
  <si>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</si>
  <si>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</si>
  <si>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</si>
  <si>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</si>
  <si>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</si>
  <si>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</si>
  <si>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</si>
  <si>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</si>
  <si>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</si>
  <si>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</si>
  <si>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</si>
  <si>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</si>
  <si>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</si>
  <si>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</si>
  <si>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</si>
  <si>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</si>
  <si>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</si>
  <si>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</si>
  <si>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</si>
  <si>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</si>
  <si>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</si>
  <si>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</si>
  <si>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</si>
  <si>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</si>
  <si>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</si>
  <si>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</si>
  <si>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</si>
  <si>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</si>
  <si>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</si>
  <si>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</si>
  <si>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</si>
  <si>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</si>
  <si>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</si>
  <si>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</si>
  <si>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</si>
  <si>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</si>
  <si>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</si>
  <si>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</si>
  <si>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</si>
  <si>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</si>
  <si>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</si>
  <si>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</si>
  <si>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</si>
  <si>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</si>
  <si>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</si>
  <si>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</si>
  <si>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</si>
  <si>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</si>
  <si>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</si>
  <si>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</si>
  <si>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</si>
  <si>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</si>
  <si>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</si>
  <si>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</si>
  <si>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</si>
  <si>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</si>
  <si>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</si>
  <si>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</si>
  <si>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</si>
  <si>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</si>
  <si>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</si>
  <si>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</si>
  <si>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</si>
  <si>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</si>
  <si>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</si>
  <si>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</si>
  <si>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</si>
  <si>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</si>
  <si>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</si>
  <si>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</si>
  <si>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</si>
  <si>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</si>
  <si>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</si>
  <si>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</si>
  <si>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</si>
  <si>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</si>
  <si>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</si>
  <si>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</si>
  <si>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</si>
  <si>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</si>
  <si>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</si>
  <si>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</si>
  <si>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</si>
  <si>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</si>
  <si>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</si>
  <si>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</si>
  <si>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</si>
  <si>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</si>
  <si>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</si>
  <si>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</si>
  <si>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</si>
  <si>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</si>
  <si>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</si>
  <si>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</si>
  <si>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</si>
  <si>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</si>
  <si>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</si>
  <si>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</si>
  <si>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</si>
  <si>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</si>
  <si>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</si>
  <si>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</si>
  <si>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</si>
  <si>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</si>
  <si>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</si>
  <si>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</si>
  <si>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</si>
  <si>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</si>
  <si>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</si>
  <si>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</si>
  <si>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</si>
  <si>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</si>
  <si>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</si>
  <si>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</si>
  <si>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</si>
  <si>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</si>
  <si>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</si>
  <si>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</si>
  <si>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</si>
  <si>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</si>
  <si>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</si>
  <si>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</si>
  <si>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</si>
  <si>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</si>
  <si>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</si>
  <si>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</si>
  <si>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</si>
  <si>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</si>
  <si>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</si>
  <si>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</si>
  <si>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</si>
  <si>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</si>
  <si>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</si>
  <si>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</si>
  <si>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</si>
  <si>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</si>
  <si>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</si>
  <si>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</si>
  <si>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</si>
  <si>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</si>
  <si>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</si>
  <si>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</si>
  <si>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</si>
  <si>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</si>
  <si>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</si>
  <si>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</si>
  <si>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</si>
  <si>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</si>
  <si>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</si>
  <si>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</si>
  <si>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</si>
  <si>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</si>
  <si>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</si>
  <si>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</si>
  <si>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</si>
  <si>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</si>
  <si>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</si>
  <si>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</si>
  <si>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</si>
  <si>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</si>
  <si>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</si>
  <si>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</si>
  <si>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</si>
  <si>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</si>
  <si>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</si>
  <si>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</si>
  <si>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</si>
  <si>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</si>
  <si>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</si>
  <si>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</si>
  <si>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</si>
  <si>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</si>
  <si>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</si>
  <si>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</si>
  <si>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</si>
  <si>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</si>
  <si>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</si>
  <si>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</si>
  <si>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</si>
  <si>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</si>
  <si>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</si>
  <si>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</si>
  <si>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</si>
  <si>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</si>
  <si>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</si>
  <si>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</si>
  <si>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</si>
  <si>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</si>
  <si>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</si>
  <si>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</si>
  <si>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</si>
  <si>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</si>
  <si>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</si>
  <si>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</si>
  <si>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</si>
  <si>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</si>
  <si>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</si>
  <si>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</si>
  <si>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</si>
  <si>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</si>
  <si>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</si>
  <si>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</si>
  <si>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</si>
  <si>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</si>
  <si>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</si>
  <si>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</si>
  <si>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</si>
  <si>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</si>
  <si>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</si>
  <si>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</si>
  <si>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</si>
  <si>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</si>
  <si>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</si>
  <si>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</si>
  <si>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</si>
  <si>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</si>
  <si>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</si>
  <si>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</si>
  <si>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</si>
  <si>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</si>
  <si>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</si>
  <si>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</si>
  <si>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</si>
  <si>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</si>
  <si>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</si>
  <si>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</si>
  <si>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</si>
  <si>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</si>
  <si>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</si>
  <si>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</si>
  <si>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</si>
  <si>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</si>
  <si>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</si>
  <si>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</si>
  <si>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</si>
  <si>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</si>
  <si>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</si>
  <si>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</si>
  <si>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</si>
  <si>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</si>
  <si>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</si>
  <si>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</si>
  <si>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</si>
  <si>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</si>
  <si>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</si>
  <si>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</si>
  <si>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</si>
  <si>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</si>
  <si>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</si>
  <si>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</si>
  <si>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</si>
  <si>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</si>
  <si>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</si>
  <si>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</si>
  <si>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</si>
  <si>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</si>
  <si>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</si>
  <si>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</si>
  <si>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</si>
  <si>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</si>
  <si>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</si>
  <si>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</si>
  <si>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</si>
  <si>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</si>
  <si>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</si>
  <si>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</si>
  <si>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</si>
  <si>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</si>
  <si>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</si>
  <si>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</si>
  <si>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</si>
  <si>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</si>
  <si>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</si>
  <si>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</si>
  <si>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</si>
  <si>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</si>
  <si>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</si>
  <si>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</si>
  <si>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</si>
  <si>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</si>
  <si>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</si>
  <si>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</si>
  <si>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</si>
  <si>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</si>
  <si>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</si>
  <si>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</si>
  <si>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</si>
  <si>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</si>
  <si>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</si>
  <si>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</si>
  <si>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</si>
  <si>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</si>
  <si>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</si>
  <si>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</si>
  <si>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</si>
  <si>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</si>
  <si>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</si>
  <si>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</si>
  <si>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</si>
  <si>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</si>
  <si>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</si>
  <si>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</si>
  <si>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</si>
  <si>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</si>
  <si>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</si>
  <si>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</si>
  <si>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</si>
  <si>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</si>
  <si>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</si>
  <si>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</si>
  <si>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</si>
  <si>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</si>
  <si>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</si>
  <si>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</si>
  <si>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</si>
  <si>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</si>
  <si>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</si>
  <si>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</si>
  <si>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</si>
  <si>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</si>
  <si>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</si>
  <si>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</si>
  <si>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</si>
  <si>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</si>
  <si>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</si>
  <si>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</si>
  <si>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</si>
  <si>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</si>
  <si>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</si>
  <si>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</si>
  <si>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</si>
  <si>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</si>
  <si>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</si>
  <si>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</si>
  <si>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</si>
  <si>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</si>
  <si>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</si>
  <si>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</si>
  <si>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</si>
  <si>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</si>
  <si>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</si>
  <si>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</si>
  <si>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</si>
  <si>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</si>
  <si>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</si>
  <si>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</si>
  <si>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</si>
  <si>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</si>
  <si>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</si>
  <si>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</si>
  <si>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</si>
  <si>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</si>
  <si>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</si>
  <si>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</si>
  <si>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</si>
  <si>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</si>
  <si>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</si>
  <si>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</si>
  <si>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</si>
  <si>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</si>
  <si>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</si>
  <si>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</si>
  <si>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</si>
  <si>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</si>
  <si>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</si>
  <si>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</si>
  <si>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</si>
  <si>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</si>
  <si>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</si>
  <si>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</si>
  <si>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</si>
  <si>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</si>
  <si>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</si>
  <si>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</si>
  <si>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</si>
  <si>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</si>
  <si>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</si>
  <si>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</si>
  <si>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</si>
  <si>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</si>
  <si>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</si>
  <si>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</si>
  <si>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</si>
  <si>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</si>
  <si>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</si>
  <si>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</si>
  <si>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</si>
  <si>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</si>
  <si>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</si>
  <si>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</si>
  <si>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</si>
  <si>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</si>
  <si>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</si>
  <si>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</si>
  <si>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</si>
  <si>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</si>
  <si>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</si>
  <si>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</si>
  <si>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</si>
  <si>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</si>
  <si>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</si>
  <si>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</si>
  <si>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</si>
  <si>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</si>
  <si>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</si>
  <si>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</si>
  <si>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</si>
  <si>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</si>
  <si>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</si>
  <si>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</si>
  <si>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</si>
  <si>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</si>
  <si>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</si>
  <si>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</si>
  <si>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</si>
  <si>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</si>
  <si>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</si>
  <si>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</si>
  <si>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</si>
  <si>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</si>
  <si>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</si>
  <si>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</si>
  <si>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</si>
  <si>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</si>
  <si>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</si>
  <si>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</si>
  <si>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</si>
  <si>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</si>
  <si>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</si>
  <si>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</si>
  <si>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</si>
  <si>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</si>
  <si>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</si>
  <si>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</si>
  <si>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</si>
  <si>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</si>
  <si>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</si>
  <si>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</si>
  <si>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</si>
  <si>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</si>
  <si>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</si>
  <si>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</si>
  <si>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</si>
  <si>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</si>
  <si>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</si>
  <si>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</si>
  <si>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</si>
  <si>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</si>
  <si>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</si>
  <si>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</si>
  <si>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</si>
  <si>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</si>
  <si>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</si>
  <si>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</si>
  <si>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</si>
  <si>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</si>
  <si>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</si>
  <si>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</si>
  <si>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</si>
  <si>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</si>
  <si>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</si>
  <si>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</si>
  <si>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</si>
  <si>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</si>
  <si>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</si>
  <si>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</si>
  <si>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</si>
  <si>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</si>
  <si>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</si>
  <si>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</si>
  <si>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</si>
  <si>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</si>
  <si>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</si>
  <si>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</si>
  <si>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</si>
  <si>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</si>
  <si>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</si>
  <si>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</si>
  <si>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</si>
  <si>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</si>
  <si>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</si>
  <si>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</si>
  <si>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</si>
  <si>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</si>
  <si>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</si>
  <si>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</si>
  <si>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</si>
  <si>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</si>
  <si>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</si>
  <si>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</si>
  <si>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</si>
  <si>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</si>
  <si>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</si>
  <si>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</si>
  <si>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</si>
  <si>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</si>
  <si>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</si>
  <si>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</si>
  <si>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</si>
  <si>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</si>
  <si>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</si>
  <si>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</si>
  <si>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</si>
  <si>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</si>
  <si>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</si>
  <si>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</si>
  <si>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</si>
  <si>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</si>
  <si>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</si>
  <si>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</si>
  <si>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</si>
  <si>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</si>
  <si>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</si>
  <si>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</si>
  <si>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</si>
  <si>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</si>
  <si>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</si>
  <si>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</si>
  <si>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</si>
  <si>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</si>
  <si>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</si>
  <si>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</si>
  <si>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</si>
  <si>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</si>
  <si>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</si>
  <si>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</si>
  <si>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</si>
  <si>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</si>
  <si>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</si>
  <si>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</si>
  <si>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</si>
  <si>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</si>
  <si>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</si>
  <si>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</si>
  <si>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</si>
  <si>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</si>
  <si>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</si>
  <si>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</si>
  <si>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</si>
  <si>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</si>
  <si>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</si>
  <si>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</si>
  <si>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</si>
  <si>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</si>
  <si>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</si>
  <si>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</si>
  <si>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</si>
  <si>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</si>
  <si>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</si>
  <si>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</si>
  <si>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</si>
  <si>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</si>
  <si>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</si>
  <si>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</si>
  <si>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</si>
  <si>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</si>
  <si>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</si>
  <si>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</si>
  <si>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</si>
  <si>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</si>
  <si>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</si>
  <si>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</si>
  <si>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</si>
  <si>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</si>
  <si>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</si>
  <si>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</si>
  <si>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</si>
  <si>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</si>
  <si>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</si>
  <si>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</si>
  <si>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</si>
  <si>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</si>
  <si>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</si>
  <si>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</si>
  <si>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</si>
  <si>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</si>
  <si>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</si>
  <si>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</si>
  <si>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</si>
  <si>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</si>
  <si>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</si>
  <si>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</si>
  <si>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</si>
  <si>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</si>
  <si>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</si>
  <si>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</si>
  <si>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</si>
  <si>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</si>
  <si>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</si>
  <si>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</si>
  <si>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</si>
  <si>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</si>
  <si>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</si>
  <si>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</si>
  <si>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</si>
  <si>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</si>
  <si>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</si>
  <si>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</si>
  <si>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</si>
  <si>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</si>
  <si>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</si>
  <si>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</si>
  <si>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</si>
  <si>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</si>
  <si>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</si>
  <si>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</si>
  <si>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</si>
  <si>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</si>
  <si>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</si>
  <si>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</si>
  <si>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</si>
  <si>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</si>
  <si>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</si>
  <si>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</si>
  <si>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</si>
  <si>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</si>
  <si>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</si>
  <si>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</si>
  <si>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</si>
  <si>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</si>
  <si>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</si>
  <si>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</si>
  <si>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</si>
  <si>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</si>
  <si>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</si>
  <si>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</si>
  <si>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</si>
  <si>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</si>
  <si>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</si>
  <si>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</si>
  <si>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</si>
  <si>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</si>
  <si>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</si>
  <si>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</si>
  <si>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</si>
  <si>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</si>
  <si>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</si>
  <si>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</si>
  <si>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</si>
  <si>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</si>
  <si>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</si>
  <si>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</si>
  <si>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</si>
  <si>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</si>
  <si>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</si>
  <si>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</si>
  <si>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</si>
  <si>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</si>
  <si>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</si>
  <si>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</si>
  <si>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</si>
  <si>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</si>
  <si>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</si>
  <si>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</si>
  <si>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</si>
  <si>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</si>
  <si>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</si>
  <si>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</si>
  <si>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</si>
  <si>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</si>
  <si>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</si>
  <si>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</si>
  <si>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</si>
  <si>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</si>
  <si>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</si>
  <si>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</si>
  <si>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</si>
  <si>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</si>
  <si>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</si>
  <si>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</si>
  <si>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</si>
  <si>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</si>
  <si>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</si>
  <si>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</si>
  <si>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</si>
  <si>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</si>
  <si>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</si>
  <si>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</si>
  <si>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</si>
  <si>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</si>
  <si>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</si>
  <si>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</si>
  <si>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</si>
  <si>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</si>
  <si>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</si>
  <si>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</si>
  <si>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</si>
  <si>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</si>
  <si>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</si>
  <si>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</si>
  <si>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</si>
  <si>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</si>
  <si>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</si>
  <si>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</si>
  <si>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</si>
  <si>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</si>
  <si>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</si>
  <si>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</si>
  <si>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</si>
  <si>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</si>
  <si>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</si>
  <si>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</si>
  <si>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</si>
  <si>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</si>
  <si>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</si>
  <si>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</si>
  <si>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</si>
  <si>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</si>
  <si>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</si>
  <si>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</si>
  <si>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</si>
  <si>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</si>
  <si>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</si>
  <si>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</si>
  <si>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</si>
  <si>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</si>
  <si>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</si>
  <si>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</si>
  <si>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</si>
  <si>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</si>
  <si>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</si>
  <si>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</si>
  <si>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</si>
  <si>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</si>
  <si>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</si>
  <si>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</si>
  <si>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</si>
  <si>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</si>
  <si>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</si>
  <si>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</si>
  <si>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</si>
  <si>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</si>
  <si>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</si>
  <si>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</si>
  <si>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</si>
  <si>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</si>
  <si>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</si>
  <si>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</si>
  <si>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</si>
  <si>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</si>
  <si>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</si>
  <si>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</si>
  <si>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</si>
  <si>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</si>
  <si>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</si>
  <si>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</si>
  <si>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</si>
  <si>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</si>
  <si>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</si>
  <si>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</si>
  <si>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</si>
  <si>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</si>
  <si>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</si>
  <si>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</si>
  <si>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</si>
  <si>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</si>
  <si>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</si>
  <si>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</si>
  <si>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</si>
  <si>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</si>
  <si>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</si>
  <si>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</si>
  <si>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</si>
  <si>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</si>
  <si>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</si>
  <si>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</si>
  <si>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</si>
  <si>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</si>
  <si>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</si>
  <si>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</si>
  <si>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</si>
  <si>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</si>
  <si>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</si>
  <si>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</si>
  <si>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</si>
  <si>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</si>
  <si>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</si>
  <si>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</si>
  <si>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</si>
  <si>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</si>
  <si>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</si>
  <si>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</si>
  <si>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</si>
  <si>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</si>
  <si>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</si>
  <si>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</si>
  <si>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</si>
  <si>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</si>
  <si>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</si>
  <si>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</si>
  <si>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</si>
  <si>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</si>
  <si>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</si>
  <si>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</si>
  <si>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</si>
  <si>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</si>
  <si>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</si>
  <si>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</si>
  <si>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</si>
  <si>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</si>
  <si>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</si>
  <si>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</si>
  <si>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</si>
  <si>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</si>
  <si>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</si>
  <si>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</si>
  <si>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</si>
  <si>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</si>
  <si>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</si>
  <si>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</si>
  <si>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</si>
  <si>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</si>
  <si>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</si>
  <si>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</si>
  <si>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</si>
  <si>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</si>
  <si>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</si>
  <si>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</si>
  <si>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</si>
  <si>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</si>
  <si>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</si>
  <si>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</si>
  <si>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</si>
  <si>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</si>
  <si>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</si>
  <si>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</si>
  <si>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</si>
  <si>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</si>
  <si>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</si>
  <si>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</si>
  <si>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</si>
  <si>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</si>
  <si>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</si>
  <si>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</si>
  <si>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</si>
  <si>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</si>
  <si>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</si>
  <si>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</si>
  <si>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</si>
  <si>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</si>
  <si>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</si>
  <si>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</si>
  <si>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</si>
  <si>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</si>
  <si>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</si>
  <si>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</si>
  <si>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</si>
  <si>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</si>
  <si>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</si>
  <si>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</si>
  <si>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</si>
  <si>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</si>
  <si>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</si>
  <si>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</si>
  <si>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</si>
  <si>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</si>
  <si>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</si>
  <si>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</si>
  <si>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</si>
  <si>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</si>
  <si>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</si>
  <si>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</si>
  <si>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</si>
  <si>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</si>
  <si>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</si>
  <si>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</si>
  <si>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</si>
  <si>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</si>
  <si>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</si>
  <si>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</si>
  <si>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</si>
  <si>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</si>
  <si>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</si>
  <si>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</si>
  <si>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</si>
  <si>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</si>
  <si>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</si>
  <si>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</si>
  <si>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</si>
  <si>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</si>
  <si>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</si>
  <si>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</si>
  <si>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</si>
  <si>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</si>
  <si>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</si>
  <si>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</si>
  <si>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</si>
  <si>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</si>
  <si>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</si>
  <si>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</si>
  <si>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</si>
  <si>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</si>
  <si>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</si>
  <si>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</si>
  <si>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</si>
  <si>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</si>
  <si>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</si>
  <si>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</si>
  <si>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</si>
  <si>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</si>
  <si>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</si>
  <si>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</si>
  <si>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</si>
  <si>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</si>
  <si>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</si>
  <si>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</si>
  <si>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</si>
  <si>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</si>
  <si>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</si>
  <si>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</si>
  <si>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</si>
  <si>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</si>
  <si>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</si>
  <si>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</si>
  <si>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</si>
  <si>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</si>
  <si>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</si>
  <si>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</si>
  <si>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</si>
  <si>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</si>
  <si>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</si>
  <si>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</si>
  <si>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</si>
  <si>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</si>
  <si>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</si>
  <si>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</si>
  <si>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</si>
  <si>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</si>
  <si>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</si>
  <si>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</si>
  <si>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</si>
  <si>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</si>
  <si>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</si>
  <si>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</si>
  <si>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</si>
  <si>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</si>
  <si>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</si>
  <si>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</si>
  <si>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</si>
  <si>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</si>
  <si>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</si>
  <si>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</si>
  <si>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</si>
  <si>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</si>
  <si>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</si>
  <si>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</si>
  <si>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</si>
  <si>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</si>
  <si>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</si>
  <si>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</si>
  <si>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</si>
  <si>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</si>
  <si>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</si>
  <si>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</si>
  <si>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</si>
  <si>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</si>
  <si>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</si>
  <si>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</si>
  <si>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</si>
  <si>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</si>
  <si>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</si>
  <si>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</si>
  <si>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</si>
  <si>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</si>
  <si>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</si>
  <si>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</si>
  <si>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</si>
  <si>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</si>
  <si>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</si>
  <si>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</si>
  <si>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</si>
  <si>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</si>
  <si>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</si>
  <si>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</si>
  <si>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</si>
  <si>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</si>
  <si>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</si>
  <si>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</si>
  <si>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</si>
  <si>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</si>
  <si>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</si>
  <si>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</si>
  <si>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</si>
  <si>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</si>
  <si>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</si>
  <si>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</si>
  <si>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</si>
  <si>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</si>
  <si>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</si>
  <si>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</si>
  <si>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</si>
  <si>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</si>
  <si>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</si>
  <si>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</si>
  <si>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</si>
  <si>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</si>
  <si>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</si>
  <si>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</si>
  <si>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</si>
  <si>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</si>
  <si>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</si>
  <si>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</si>
  <si>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</si>
  <si>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</si>
  <si>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</si>
  <si>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</si>
  <si>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</si>
  <si>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</si>
  <si>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</si>
  <si>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</si>
  <si>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</si>
  <si>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</si>
  <si>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</si>
  <si>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</si>
  <si>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</si>
  <si>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</si>
  <si>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</si>
  <si>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</si>
  <si>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</si>
  <si>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</si>
  <si>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</si>
  <si>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</si>
  <si>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</si>
  <si>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</si>
  <si>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</si>
  <si>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</si>
  <si>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</si>
  <si>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</si>
  <si>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</si>
  <si>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</si>
  <si>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</si>
  <si>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</si>
  <si>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</si>
  <si>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</si>
  <si>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</si>
  <si>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</si>
  <si>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</si>
  <si>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</si>
  <si>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</si>
  <si>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</si>
  <si>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</si>
  <si>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</si>
  <si>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</si>
  <si>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</si>
  <si>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</si>
  <si>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</si>
  <si>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</si>
  <si>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</si>
  <si>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</si>
  <si>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</si>
  <si>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</si>
  <si>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</si>
  <si>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</si>
  <si>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</si>
  <si>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</si>
  <si>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</si>
  <si>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</si>
  <si>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</si>
  <si>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</si>
  <si>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</si>
  <si>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</si>
  <si>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</si>
  <si>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</si>
  <si>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</si>
  <si>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</si>
  <si>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</si>
  <si>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</si>
  <si>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</si>
  <si>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</si>
  <si>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</si>
  <si>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</si>
  <si>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</si>
  <si>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</si>
  <si>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</si>
  <si>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</si>
  <si>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</si>
  <si>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</si>
  <si>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</si>
  <si>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</si>
  <si>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</si>
  <si>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</si>
  <si>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</si>
  <si>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</si>
  <si>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</si>
  <si>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</si>
  <si>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</si>
  <si>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</si>
  <si>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</si>
  <si>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</si>
  <si>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</si>
  <si>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</si>
  <si>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</si>
  <si>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</si>
  <si>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</si>
  <si>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</si>
  <si>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</si>
  <si>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</si>
  <si>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</si>
  <si>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</si>
  <si>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</si>
  <si>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</si>
  <si>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</si>
  <si>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</si>
  <si>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</si>
  <si>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</si>
  <si>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</si>
  <si>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</si>
  <si>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</si>
  <si>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</si>
  <si>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</si>
  <si>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</si>
  <si>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</si>
  <si>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</si>
  <si>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</si>
  <si>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</si>
  <si>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</si>
  <si>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</si>
  <si>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</si>
  <si>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</si>
  <si>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</si>
  <si>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</si>
  <si>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</si>
  <si>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</si>
  <si>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</si>
  <si>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</si>
  <si>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</si>
  <si>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</si>
  <si>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</si>
  <si>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</si>
  <si>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</si>
  <si>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</si>
  <si>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</si>
  <si>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</si>
  <si>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</si>
  <si>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</si>
  <si>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</si>
  <si>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</si>
  <si>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</si>
  <si>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</si>
  <si>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</si>
  <si>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</si>
  <si>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</si>
  <si>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</si>
  <si>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</si>
  <si>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</si>
  <si>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</si>
  <si>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</si>
  <si>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</si>
  <si>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</si>
  <si>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</si>
  <si>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</si>
  <si>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</si>
  <si>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</si>
  <si>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</si>
  <si>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</si>
  <si>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</si>
  <si>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</si>
  <si>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</si>
  <si>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</si>
  <si>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</si>
  <si>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</si>
  <si>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</si>
  <si>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</si>
  <si>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</si>
  <si>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</si>
  <si>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</si>
  <si>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</si>
  <si>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</si>
  <si>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</si>
  <si>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</si>
  <si>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</si>
  <si>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</si>
  <si>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</si>
  <si>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</si>
  <si>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</si>
  <si>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</si>
  <si>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</si>
  <si>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</si>
  <si>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</si>
  <si>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</si>
  <si>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</si>
  <si>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</si>
  <si>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</si>
  <si>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</si>
  <si>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</si>
  <si>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</si>
  <si>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</si>
  <si>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</si>
  <si>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</si>
  <si>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</si>
  <si>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</si>
  <si>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</si>
  <si>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</si>
  <si>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</si>
  <si>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</si>
  <si>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</si>
  <si>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</si>
  <si>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</si>
  <si>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</si>
  <si>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</si>
  <si>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</si>
  <si>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</si>
  <si>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</si>
  <si>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</si>
  <si>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</si>
  <si>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</si>
  <si>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</si>
  <si>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</si>
  <si>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</si>
  <si>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</si>
  <si>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</si>
  <si>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</si>
  <si>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</si>
  <si>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</si>
  <si>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</si>
  <si>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</si>
  <si>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</si>
  <si>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</si>
  <si>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</si>
  <si>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</si>
  <si>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</si>
  <si>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</si>
  <si>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</si>
  <si>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</si>
  <si>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</si>
  <si>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</si>
  <si>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</si>
  <si>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</si>
  <si>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</si>
  <si>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</si>
  <si>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</si>
  <si>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</si>
  <si>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</si>
  <si>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</si>
  <si>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</si>
  <si>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</si>
  <si>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</si>
  <si>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</si>
  <si>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</si>
  <si>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</si>
  <si>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</si>
  <si>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</si>
  <si>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</si>
  <si>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</si>
  <si>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</si>
  <si>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</si>
  <si>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</si>
  <si>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</si>
  <si>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</si>
  <si>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</si>
  <si>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</si>
  <si>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</si>
  <si>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</si>
  <si>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</si>
  <si>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</si>
  <si>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</si>
  <si>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</si>
  <si>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</si>
  <si>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</si>
  <si>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</si>
  <si>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</si>
  <si>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</si>
  <si>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</si>
  <si>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</si>
  <si>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</si>
  <si>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</si>
  <si>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</si>
  <si>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</si>
  <si>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</si>
  <si>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</si>
  <si>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</si>
  <si>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</si>
  <si>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</si>
  <si>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</si>
  <si>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</si>
  <si>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</si>
  <si>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</si>
  <si>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</si>
  <si>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</si>
  <si>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</si>
  <si>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</si>
  <si>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</si>
  <si>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</si>
  <si>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</si>
  <si>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</si>
  <si>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</si>
  <si>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</si>
  <si>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</si>
  <si>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</si>
  <si>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</si>
  <si>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</si>
  <si>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</si>
  <si>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</si>
  <si>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</si>
  <si>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</si>
  <si>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</si>
  <si>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</si>
  <si>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</si>
  <si>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</si>
  <si>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</si>
  <si>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</si>
  <si>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</si>
  <si>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</si>
  <si>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</si>
  <si>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</si>
  <si>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</si>
  <si>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</si>
  <si>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</si>
  <si>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</si>
  <si>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</si>
  <si>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</si>
  <si>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</si>
  <si>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</si>
  <si>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</si>
  <si>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</si>
  <si>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</si>
  <si>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</si>
  <si>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</si>
  <si>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</si>
  <si>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</si>
  <si>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</si>
  <si>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</si>
  <si>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</si>
  <si>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</si>
  <si>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</si>
  <si>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</si>
  <si>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</si>
  <si>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</si>
  <si>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</si>
  <si>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</si>
  <si>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</si>
  <si>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</si>
  <si>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</si>
  <si>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</si>
  <si>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</si>
  <si>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</si>
  <si>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</si>
  <si>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</si>
  <si>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</si>
  <si>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</si>
  <si>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</si>
  <si>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</si>
  <si>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</si>
  <si>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</si>
  <si>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</si>
  <si>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</si>
  <si>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</si>
  <si>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</si>
  <si>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</si>
  <si>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</si>
  <si>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</si>
  <si>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</si>
  <si>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</si>
  <si>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</si>
  <si>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</si>
  <si>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Adds from 3/17</t>
  </si>
  <si>
    <t>x</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</si>
  <si>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</si>
  <si>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</si>
  <si>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</si>
  <si>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</si>
  <si>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</si>
  <si>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</si>
  <si>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</si>
  <si>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</si>
  <si>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</si>
  <si>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</si>
  <si>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</si>
  <si>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</si>
  <si>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</si>
  <si>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</si>
  <si>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</si>
  <si>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</si>
  <si>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</si>
  <si>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</si>
  <si>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</si>
  <si>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</si>
  <si>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</si>
  <si>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</si>
  <si>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</si>
  <si>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</si>
  <si>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OLD REPUBLIC</t>
  </si>
  <si>
    <t>PROGRESSIVE GROUP</t>
  </si>
  <si>
    <t>MEADOWBROOK INSURANCE GROUP</t>
  </si>
  <si>
    <t>AVENTUS INSURANCE COMPANY</t>
  </si>
  <si>
    <t>CENTAURI SPECIALTY INSURANCE HOLDINGS GROUP</t>
  </si>
  <si>
    <t>CENTURY SURETY COMPANY</t>
  </si>
  <si>
    <t>CHICAGO / FIDELITY</t>
  </si>
  <si>
    <t>DOCTORS PROFESSIONAL LIABILITY RRG, INC</t>
  </si>
  <si>
    <t>FIRST AMERICAN</t>
  </si>
  <si>
    <t>FIRST NATIONAL TITLE INSURANCE COMPANY</t>
  </si>
  <si>
    <t>FLORIDA PUBLIC HOUSING AUTHORITY SELF INSURANCE FUND (FPHASIF)</t>
  </si>
  <si>
    <t>INVESTORS</t>
  </si>
  <si>
    <t>MAISON INSURANCE COMPANY</t>
  </si>
  <si>
    <t>KINGSWAY GROUP</t>
  </si>
  <si>
    <t>NATIONAL CONSUMER TITLE INSURANCE COMPANY</t>
  </si>
  <si>
    <t>SAVERS PROPERTY AND CASUALTY INSURANCE COMPANY</t>
  </si>
  <si>
    <t>FSR - L</t>
  </si>
  <si>
    <t>SENIORSFIRST RISK RETENTION GROUP, INC</t>
  </si>
  <si>
    <t>STEWART</t>
  </si>
  <si>
    <t>SUNLAND RISK RETENTION GROUP, INC</t>
  </si>
  <si>
    <t>WILLISTON FINANCIAL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</si>
</sst>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4"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cellStyleXfs>
  <cellXfs count="139">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xf numFmtId="49" fontId="31" fillId="11" borderId="2" xfId="0" applyNumberFormat="1" applyFont="1" applyFill="1" applyBorder="1" applyAlignment="1">
      <alignment horizontal="center" vertical="center" wrapText="1"/>
    </xf>
    <xf numFmtId="168" fontId="31" fillId="11" borderId="2" xfId="1" applyNumberFormat="1" applyFont="1" applyFill="1" applyBorder="1" applyAlignment="1" applyProtection="1">
      <alignment horizontal="center" vertical="center" wrapText="1"/>
    </xf>
    <xf numFmtId="10" fontId="31" fillId="11"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22" fillId="0" borderId="9" xfId="7" applyBorder="1" applyAlignment="1">
      <alignment vertical="top" wrapText="1"/>
    </xf>
    <xf numFmtId="0" fontId="24" fillId="0" borderId="10" xfId="0" applyFont="1" applyBorder="1" applyAlignment="1">
      <alignment horizontal="left" vertical="top"/>
    </xf>
    <xf numFmtId="0" fontId="24" fillId="0" borderId="10" xfId="0" applyFont="1" applyBorder="1" applyAlignment="1">
      <alignment horizontal="left" vertical="top" wrapText="1"/>
    </xf>
  </cellXfs>
  <cellStyles count="13">
    <cellStyle name="Comma" xfId="1" builtinId="3"/>
    <cellStyle name="Explanatory Text" xfId="12" builtinId="5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8.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63" Type="http://schemas.openxmlformats.org/officeDocument/2006/relationships/hyperlink" Target="http://www.demotech.com/search_results_cfo.aspx?id=22209&amp;t=2" TargetMode="External"/><Relationship Id="rId84" Type="http://schemas.openxmlformats.org/officeDocument/2006/relationships/hyperlink" Target="http://www.demotech.com/search_results_cfo.aspx?id=36072&amp;t=2" TargetMode="External"/><Relationship Id="rId138" Type="http://schemas.openxmlformats.org/officeDocument/2006/relationships/hyperlink" Target="http://www.demotech.com/search_results_cfo.aspx?id=22390&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59" Type="http://schemas.openxmlformats.org/officeDocument/2006/relationships/hyperlink" Target="http://www.demotech.com/search_results_cfo.aspx?id=10132&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54" Type="http://schemas.openxmlformats.org/officeDocument/2006/relationships/hyperlink" Target="http://www.demotech.com/search_results_cfo.aspx?id=10790&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49" Type="http://schemas.openxmlformats.org/officeDocument/2006/relationships/hyperlink" Target="http://www.demotech.com/search_results_cfo.aspx?id=15130&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44" Type="http://schemas.openxmlformats.org/officeDocument/2006/relationships/hyperlink" Target="http://www.demotech.com/search_results_cfo.aspx?id=15312&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25" Type="http://schemas.openxmlformats.org/officeDocument/2006/relationships/hyperlink" Target="http://www.demotech.com/search_results_cfo.aspx?id=13142&amp;t=2" TargetMode="External"/><Relationship Id="rId46" Type="http://schemas.openxmlformats.org/officeDocument/2006/relationships/hyperlink" Target="http://www.demotech.com/search_results_cfo.aspx?id=11714&amp;t=2" TargetMode="External"/><Relationship Id="rId67" Type="http://schemas.openxmlformats.org/officeDocument/2006/relationships/hyperlink" Target="http://www.demotech.com/search_results_cfo.aspx?id=12237&amp;t=2" TargetMode="External"/><Relationship Id="rId116" Type="http://schemas.openxmlformats.org/officeDocument/2006/relationships/hyperlink" Target="http://www.demotech.com/search_results_cfo.aspx?id=11347&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62" Type="http://schemas.openxmlformats.org/officeDocument/2006/relationships/hyperlink" Target="http://www.demotech.com/search_results_cfo.aspx?id=1397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5" Type="http://schemas.openxmlformats.org/officeDocument/2006/relationships/hyperlink" Target="http://www.demotech.com/search_results_cfo.aspx?id=21806&amp;t=2" TargetMode="External"/><Relationship Id="rId36" Type="http://schemas.openxmlformats.org/officeDocument/2006/relationships/hyperlink" Target="http://www.demotech.com/search_results_cfo.aspx?id=14388&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52" Type="http://schemas.openxmlformats.org/officeDocument/2006/relationships/hyperlink" Target="http://www.demotech.com/search_results_cfo.aspx?id=13838&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43" Type="http://schemas.openxmlformats.org/officeDocument/2006/relationships/printerSettings" Target="../printerSettings/printerSettings4.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26" Type="http://schemas.openxmlformats.org/officeDocument/2006/relationships/hyperlink" Target="http://www.demotech.com/search_results_cfo.aspx?id=12813&amp;t=2" TargetMode="External"/><Relationship Id="rId47" Type="http://schemas.openxmlformats.org/officeDocument/2006/relationships/hyperlink" Target="http://www.demotech.com/search_results_cfo.aspx?id=25402&amp;t=2" TargetMode="External"/><Relationship Id="rId68" Type="http://schemas.openxmlformats.org/officeDocument/2006/relationships/hyperlink" Target="http://www.demotech.com/search_results_cfo.aspx?id=2358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6" Type="http://schemas.openxmlformats.org/officeDocument/2006/relationships/hyperlink" Target="http://www.demotech.com/search_results_cfo.aspx?id=42897&amp;t=2"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42897&amp;t=2" TargetMode="External"/><Relationship Id="rId42" Type="http://schemas.openxmlformats.org/officeDocument/2006/relationships/hyperlink" Target="http://www.demotech.com/search_results_cfo.aspx?id=36951&amp;t=2" TargetMode="External"/><Relationship Id="rId63" Type="http://schemas.openxmlformats.org/officeDocument/2006/relationships/hyperlink" Target="http://www.demotech.com/search_results_cfo.aspx?id=50814&amp;t=1" TargetMode="External"/><Relationship Id="rId84" Type="http://schemas.openxmlformats.org/officeDocument/2006/relationships/hyperlink" Target="http://www.demotech.com/search_results_cfo.aspx?id=12957&amp;t=2" TargetMode="External"/><Relationship Id="rId138" Type="http://schemas.openxmlformats.org/officeDocument/2006/relationships/hyperlink" Target="http://www.demotech.com/search_results_cfo.aspx?id=14930&amp;t=2" TargetMode="External"/><Relationship Id="rId107" Type="http://schemas.openxmlformats.org/officeDocument/2006/relationships/hyperlink" Target="http://www.demotech.com/search_results_cfo.aspx?id=13038&amp;t=2" TargetMode="External"/><Relationship Id="rId11" Type="http://schemas.openxmlformats.org/officeDocument/2006/relationships/hyperlink" Target="http://www.demotech.com/search_results_cfo.aspx?id=19240&amp;t=2" TargetMode="External"/><Relationship Id="rId32" Type="http://schemas.openxmlformats.org/officeDocument/2006/relationships/hyperlink" Target="http://www.demotech.com/search_results_cfo.aspx?id=13139&amp;t=2" TargetMode="External"/><Relationship Id="rId37" Type="http://schemas.openxmlformats.org/officeDocument/2006/relationships/hyperlink" Target="http://www.demotech.com/search_results_cfo.aspx?id=11825&amp;t=2" TargetMode="External"/><Relationship Id="rId53" Type="http://schemas.openxmlformats.org/officeDocument/2006/relationships/hyperlink" Target="http://www.demotech.com/search_results_cfo.aspx?id=11714&amp;t=2" TargetMode="External"/><Relationship Id="rId58" Type="http://schemas.openxmlformats.org/officeDocument/2006/relationships/hyperlink" Target="http://www.demotech.com/search_results_cfo.aspx?id=25712&amp;t=2" TargetMode="External"/><Relationship Id="rId74" Type="http://schemas.openxmlformats.org/officeDocument/2006/relationships/hyperlink" Target="http://www.demotech.com/search_results_cfo.aspx?id=26654&amp;t=2" TargetMode="External"/><Relationship Id="rId79" Type="http://schemas.openxmlformats.org/officeDocument/2006/relationships/hyperlink" Target="http://www.demotech.com/search_results_cfo.aspx?id=50369&amp;t=1" TargetMode="External"/><Relationship Id="rId102" Type="http://schemas.openxmlformats.org/officeDocument/2006/relationships/hyperlink" Target="http://www.demotech.com/search_results_cfo.aspx?id=11973&amp;t=2" TargetMode="External"/><Relationship Id="rId123" Type="http://schemas.openxmlformats.org/officeDocument/2006/relationships/hyperlink" Target="http://www.demotech.com/search_results_cfo.aspx?id=50121&amp;t=1" TargetMode="External"/><Relationship Id="rId128" Type="http://schemas.openxmlformats.org/officeDocument/2006/relationships/hyperlink" Target="http://www.demotech.com/search_results_cfo.aspx?id=11027&amp;t=2" TargetMode="External"/><Relationship Id="rId5" Type="http://schemas.openxmlformats.org/officeDocument/2006/relationships/hyperlink" Target="http://www.demotech.com/search_results_cfo.aspx?id=11932&amp;t=2" TargetMode="External"/><Relationship Id="rId90" Type="http://schemas.openxmlformats.org/officeDocument/2006/relationships/hyperlink" Target="http://www.demotech.com/search_results_cfo.aspx?id=12114&amp;t=2" TargetMode="External"/><Relationship Id="rId95" Type="http://schemas.openxmlformats.org/officeDocument/2006/relationships/hyperlink" Target="http://www.demotech.com/search_results_cfo.aspx?id=36455&amp;t=2" TargetMode="External"/><Relationship Id="rId22" Type="http://schemas.openxmlformats.org/officeDocument/2006/relationships/hyperlink" Target="http://www.demotech.com/search_results_cfo.aspx?id=10872&amp;t=2" TargetMode="External"/><Relationship Id="rId27" Type="http://schemas.openxmlformats.org/officeDocument/2006/relationships/hyperlink" Target="http://www.demotech.com/search_results_cfo.aspx?id=11598&amp;t=2" TargetMode="External"/><Relationship Id="rId43" Type="http://schemas.openxmlformats.org/officeDocument/2006/relationships/hyperlink" Target="http://www.demotech.com/search_results_cfo.aspx?id=14388&amp;t=2" TargetMode="External"/><Relationship Id="rId48" Type="http://schemas.openxmlformats.org/officeDocument/2006/relationships/hyperlink" Target="http://www.demotech.com/search_results_cfo.aspx?id=10783&amp;t=2" TargetMode="External"/><Relationship Id="rId64" Type="http://schemas.openxmlformats.org/officeDocument/2006/relationships/hyperlink" Target="http://www.demotech.com/search_results_cfo.aspx?id=29980&amp;t=2" TargetMode="External"/><Relationship Id="rId69" Type="http://schemas.openxmlformats.org/officeDocument/2006/relationships/hyperlink" Target="http://www.demotech.com/search_results_cfo.aspx?id=10132&amp;t=2" TargetMode="External"/><Relationship Id="rId113" Type="http://schemas.openxmlformats.org/officeDocument/2006/relationships/hyperlink" Target="http://www.demotech.com/search_results_cfo.aspx?id=13619&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861&amp;t=2" TargetMode="External"/><Relationship Id="rId139" Type="http://schemas.openxmlformats.org/officeDocument/2006/relationships/hyperlink" Target="http://www.demotech.com/search_results_cfo.aspx?id=51152&amp;t=1" TargetMode="External"/><Relationship Id="rId80" Type="http://schemas.openxmlformats.org/officeDocument/2006/relationships/hyperlink" Target="http://www.demotech.com/search_results_cfo.aspx?id=13648&amp;t=2" TargetMode="External"/><Relationship Id="rId85" Type="http://schemas.openxmlformats.org/officeDocument/2006/relationships/hyperlink" Target="http://www.demotech.com/search_results_cfo.aspx?id=15715&amp;t=2" TargetMode="External"/><Relationship Id="rId12" Type="http://schemas.openxmlformats.org/officeDocument/2006/relationships/hyperlink" Target="http://www.demotech.com/search_results_cfo.aspx?id=19232&amp;t=2" TargetMode="External"/><Relationship Id="rId17" Type="http://schemas.openxmlformats.org/officeDocument/2006/relationships/hyperlink" Target="http://www.demotech.com/search_results_cfo.aspx?id=12841&amp;t=2" TargetMode="External"/><Relationship Id="rId33" Type="http://schemas.openxmlformats.org/officeDocument/2006/relationships/hyperlink" Target="http://www.demotech.com/search_results_cfo.aspx?id=22390&amp;t=2" TargetMode="External"/><Relationship Id="rId38" Type="http://schemas.openxmlformats.org/officeDocument/2006/relationships/hyperlink" Target="http://www.demotech.com/search_results_cfo.aspx?id=10835&amp;t=2" TargetMode="External"/><Relationship Id="rId59" Type="http://schemas.openxmlformats.org/officeDocument/2006/relationships/hyperlink" Target="http://www.demotech.com/search_results_cfo.aspx?id=30210&amp;t=2" TargetMode="External"/><Relationship Id="rId103" Type="http://schemas.openxmlformats.org/officeDocument/2006/relationships/hyperlink" Target="http://www.demotech.com/search_results_cfo.aspx?id=14974&amp;t=2" TargetMode="External"/><Relationship Id="rId108" Type="http://schemas.openxmlformats.org/officeDocument/2006/relationships/hyperlink" Target="http://www.demotech.com/search_results_cfo.aspx?id=61700&amp;t=2" TargetMode="External"/><Relationship Id="rId124" Type="http://schemas.openxmlformats.org/officeDocument/2006/relationships/hyperlink" Target="http://www.demotech.com/search_results_cfo.aspx?id=14026&amp;t=2" TargetMode="External"/><Relationship Id="rId129" Type="http://schemas.openxmlformats.org/officeDocument/2006/relationships/hyperlink" Target="http://www.demotech.com/search_results_cfo.aspx?id=12011&amp;t=2" TargetMode="External"/><Relationship Id="rId54" Type="http://schemas.openxmlformats.org/officeDocument/2006/relationships/hyperlink" Target="http://www.demotech.com/search_results_cfo.aspx?id=25402&amp;t=2" TargetMode="External"/><Relationship Id="rId70" Type="http://schemas.openxmlformats.org/officeDocument/2006/relationships/hyperlink" Target="http://www.demotech.com/search_results_cfo.aspx?id=-39&amp;t=2" TargetMode="External"/><Relationship Id="rId75" Type="http://schemas.openxmlformats.org/officeDocument/2006/relationships/hyperlink" Target="http://www.demotech.com/search_results_cfo.aspx?id=12237&amp;t=2" TargetMode="External"/><Relationship Id="rId91" Type="http://schemas.openxmlformats.org/officeDocument/2006/relationships/hyperlink" Target="http://www.demotech.com/search_results_cfo.aspx?id=51020&amp;t=1" TargetMode="External"/><Relationship Id="rId96" Type="http://schemas.openxmlformats.org/officeDocument/2006/relationships/hyperlink" Target="http://www.demotech.com/search_results_cfo.aspx?id=12360&amp;t=2" TargetMode="External"/><Relationship Id="rId140" Type="http://schemas.openxmlformats.org/officeDocument/2006/relationships/hyperlink" Target="http://www.demotech.com/search_results_cfo.aspx?id=11932&amp;t=2" TargetMode="External"/><Relationship Id="rId1" Type="http://schemas.openxmlformats.org/officeDocument/2006/relationships/hyperlink" Target="http://www.demotech.com/search_results_cfo.aspx?id=40827&amp;t=2" TargetMode="External"/><Relationship Id="rId6" Type="http://schemas.openxmlformats.org/officeDocument/2006/relationships/hyperlink" Target="http://www.demotech.com/search_results_cfo.aspx?id=31232&amp;t=2" TargetMode="External"/><Relationship Id="rId23" Type="http://schemas.openxmlformats.org/officeDocument/2006/relationships/hyperlink" Target="http://www.demotech.com/search_results_cfo.aspx?id=12359&amp;t=2" TargetMode="External"/><Relationship Id="rId28" Type="http://schemas.openxmlformats.org/officeDocument/2006/relationships/hyperlink" Target="http://www.demotech.com/search_results_cfo.aspx?id=12196&amp;t=2" TargetMode="External"/><Relationship Id="rId49" Type="http://schemas.openxmlformats.org/officeDocument/2006/relationships/hyperlink" Target="http://www.demotech.com/search_results_cfo.aspx?id=10953&amp;t=2" TargetMode="External"/><Relationship Id="rId114" Type="http://schemas.openxmlformats.org/officeDocument/2006/relationships/hyperlink" Target="http://www.demotech.com/search_results_cfo.aspx?id=10117&amp;t=2" TargetMode="External"/><Relationship Id="rId119" Type="http://schemas.openxmlformats.org/officeDocument/2006/relationships/hyperlink" Target="http://www.demotech.com/search_results_cfo.aspx?id=12247&amp;t=2" TargetMode="External"/><Relationship Id="rId44" Type="http://schemas.openxmlformats.org/officeDocument/2006/relationships/hyperlink" Target="http://www.demotech.com/search_results_cfo.aspx?id=50229&amp;t=1" TargetMode="External"/><Relationship Id="rId60" Type="http://schemas.openxmlformats.org/officeDocument/2006/relationships/hyperlink" Target="http://www.demotech.com/search_results_cfo.aspx?id=10790&amp;t=2" TargetMode="External"/><Relationship Id="rId65" Type="http://schemas.openxmlformats.org/officeDocument/2006/relationships/hyperlink" Target="http://www.demotech.com/search_results_cfo.aspx?id=13990&amp;t=2" TargetMode="External"/><Relationship Id="rId81" Type="http://schemas.openxmlformats.org/officeDocument/2006/relationships/hyperlink" Target="http://www.demotech.com/search_results_cfo.aspx?id=13014&amp;t=2" TargetMode="External"/><Relationship Id="rId86" Type="http://schemas.openxmlformats.org/officeDocument/2006/relationships/hyperlink" Target="http://www.demotech.com/search_results_cfo.aspx?id=13331&amp;t=2" TargetMode="External"/><Relationship Id="rId130" Type="http://schemas.openxmlformats.org/officeDocument/2006/relationships/hyperlink" Target="http://www.demotech.com/search_results_cfo.aspx?id=12538&amp;t=2" TargetMode="External"/><Relationship Id="rId135" Type="http://schemas.openxmlformats.org/officeDocument/2006/relationships/hyperlink" Target="http://www.demotech.com/search_results_cfo.aspx?id=15900&amp;t=2" TargetMode="External"/><Relationship Id="rId13" Type="http://schemas.openxmlformats.org/officeDocument/2006/relationships/hyperlink" Target="http://www.demotech.com/search_results_cfo.aspx?id=17230&amp;t=2" TargetMode="External"/><Relationship Id="rId18" Type="http://schemas.openxmlformats.org/officeDocument/2006/relationships/hyperlink" Target="http://www.demotech.com/search_results_cfo.aspx?id=12190&amp;t=2" TargetMode="External"/><Relationship Id="rId39" Type="http://schemas.openxmlformats.org/officeDocument/2006/relationships/hyperlink" Target="http://www.demotech.com/search_results_cfo.aspx?id=30511&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33162&amp;t=2" TargetMode="External"/><Relationship Id="rId50" Type="http://schemas.openxmlformats.org/officeDocument/2006/relationships/hyperlink" Target="http://www.demotech.com/search_results_cfo.aspx?id=15893&amp;t=2" TargetMode="External"/><Relationship Id="rId55" Type="http://schemas.openxmlformats.org/officeDocument/2006/relationships/hyperlink" Target="http://www.demotech.com/search_results_cfo.aspx?id=10346&amp;t=2" TargetMode="External"/><Relationship Id="rId76" Type="http://schemas.openxmlformats.org/officeDocument/2006/relationships/hyperlink" Target="http://www.demotech.com/search_results_cfo.aspx?id=12767&amp;t=2" TargetMode="External"/><Relationship Id="rId97" Type="http://schemas.openxmlformats.org/officeDocument/2006/relationships/hyperlink" Target="http://www.demotech.com/search_results_cfo.aspx?id=26565&amp;t=2" TargetMode="External"/><Relationship Id="rId104" Type="http://schemas.openxmlformats.org/officeDocument/2006/relationships/hyperlink" Target="http://www.demotech.com/search_results_cfo.aspx?id=13125&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50016&amp;t=1" TargetMode="External"/><Relationship Id="rId141" Type="http://schemas.openxmlformats.org/officeDocument/2006/relationships/hyperlink" Target="http://www.demotech.com/search_results_cfo.aspx?id=25780&amp;t=2" TargetMode="External"/><Relationship Id="rId7" Type="http://schemas.openxmlformats.org/officeDocument/2006/relationships/hyperlink" Target="http://www.demotech.com/search_results_cfo.aspx?id=10105&amp;t=2" TargetMode="External"/><Relationship Id="rId71" Type="http://schemas.openxmlformats.org/officeDocument/2006/relationships/hyperlink" Target="http://www.demotech.com/search_results_cfo.aspx?id=17248&amp;t=2" TargetMode="External"/><Relationship Id="rId92" Type="http://schemas.openxmlformats.org/officeDocument/2006/relationships/hyperlink" Target="http://www.demotech.com/search_results_cfo.aspx?id=13012&amp;t=2" TargetMode="External"/><Relationship Id="rId2" Type="http://schemas.openxmlformats.org/officeDocument/2006/relationships/hyperlink" Target="http://www.demotech.com/search_results_cfo.aspx?id=22390&amp;t=2" TargetMode="External"/><Relationship Id="rId29" Type="http://schemas.openxmlformats.org/officeDocument/2006/relationships/hyperlink" Target="http://www.demotech.com/search_results_cfo.aspx?id=11072&amp;t=2" TargetMode="External"/><Relationship Id="rId24" Type="http://schemas.openxmlformats.org/officeDocument/2006/relationships/hyperlink" Target="http://www.demotech.com/search_results_cfo.aspx?id=27898&amp;t=2" TargetMode="External"/><Relationship Id="rId40" Type="http://schemas.openxmlformats.org/officeDocument/2006/relationships/hyperlink" Target="http://www.demotech.com/search_results_cfo.aspx?id=12573&amp;t=2" TargetMode="External"/><Relationship Id="rId45" Type="http://schemas.openxmlformats.org/officeDocument/2006/relationships/hyperlink" Target="http://www.demotech.com/search_results_cfo.aspx?id=50083&amp;t=1" TargetMode="External"/><Relationship Id="rId66" Type="http://schemas.openxmlformats.org/officeDocument/2006/relationships/hyperlink" Target="http://www.demotech.com/search_results_cfo.aspx?id=14240&amp;t=1" TargetMode="External"/><Relationship Id="rId87" Type="http://schemas.openxmlformats.org/officeDocument/2006/relationships/hyperlink" Target="http://www.demotech.com/search_results_cfo.aspx?id=11806&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6088&amp;t=2" TargetMode="External"/><Relationship Id="rId131" Type="http://schemas.openxmlformats.org/officeDocument/2006/relationships/hyperlink" Target="http://www.demotech.com/search_results_cfo.aspx?id=15885&amp;t=2" TargetMode="External"/><Relationship Id="rId136" Type="http://schemas.openxmlformats.org/officeDocument/2006/relationships/hyperlink" Target="http://www.demotech.com/search_results_cfo.aspx?id=40827&amp;t=2" TargetMode="External"/><Relationship Id="rId61" Type="http://schemas.openxmlformats.org/officeDocument/2006/relationships/hyperlink" Target="http://www.demotech.com/search_results_cfo.aspx?id=51586&amp;t=1" TargetMode="External"/><Relationship Id="rId82" Type="http://schemas.openxmlformats.org/officeDocument/2006/relationships/hyperlink" Target="http://www.demotech.com/search_results_cfo.aspx?id=14568&amp;t=2" TargetMode="External"/><Relationship Id="rId19" Type="http://schemas.openxmlformats.org/officeDocument/2006/relationships/hyperlink" Target="http://www.demotech.com/search_results_cfo.aspx?id=13563&amp;t=2" TargetMode="External"/><Relationship Id="rId14" Type="http://schemas.openxmlformats.org/officeDocument/2006/relationships/hyperlink" Target="http://www.demotech.com/search_results_cfo.aspx?id=37907&amp;t=2" TargetMode="External"/><Relationship Id="rId30" Type="http://schemas.openxmlformats.org/officeDocument/2006/relationships/hyperlink" Target="http://www.demotech.com/search_results_cfo.aspx?id=13142&amp;t=2" TargetMode="External"/><Relationship Id="rId35" Type="http://schemas.openxmlformats.org/officeDocument/2006/relationships/hyperlink" Target="http://www.demotech.com/search_results_cfo.aspx?id=29513&amp;t=2" TargetMode="External"/><Relationship Id="rId56" Type="http://schemas.openxmlformats.org/officeDocument/2006/relationships/hyperlink" Target="http://www.demotech.com/search_results_cfo.aspx?id=15130&amp;t=2" TargetMode="External"/><Relationship Id="rId77" Type="http://schemas.openxmlformats.org/officeDocument/2006/relationships/hyperlink" Target="http://www.demotech.com/search_results_cfo.aspx?id=14407&amp;t=2" TargetMode="External"/><Relationship Id="rId100" Type="http://schemas.openxmlformats.org/officeDocument/2006/relationships/hyperlink" Target="http://www.demotech.com/search_results_cfo.aspx?id=12954&amp;t=2" TargetMode="External"/><Relationship Id="rId105" Type="http://schemas.openxmlformats.org/officeDocument/2006/relationships/hyperlink" Target="http://www.demotech.com/search_results_cfo.aspx?id=50026&amp;t=1" TargetMode="External"/><Relationship Id="rId126" Type="http://schemas.openxmlformats.org/officeDocument/2006/relationships/hyperlink" Target="http://www.demotech.com/search_results_cfo.aspx?id=18031&amp;t=2" TargetMode="External"/><Relationship Id="rId8" Type="http://schemas.openxmlformats.org/officeDocument/2006/relationships/hyperlink" Target="http://www.demotech.com/search_results_cfo.aspx?id=12309&amp;t=1" TargetMode="External"/><Relationship Id="rId51" Type="http://schemas.openxmlformats.org/officeDocument/2006/relationships/hyperlink" Target="http://www.demotech.com/search_results_cfo.aspx?id=12482&amp;t=2" TargetMode="External"/><Relationship Id="rId72" Type="http://schemas.openxmlformats.org/officeDocument/2006/relationships/hyperlink" Target="http://www.demotech.com/search_results_cfo.aspx?id=10074&amp;t=2" TargetMode="External"/><Relationship Id="rId93" Type="http://schemas.openxmlformats.org/officeDocument/2006/relationships/hyperlink" Target="http://www.demotech.com/search_results_cfo.aspx?id=50130&amp;t=1" TargetMode="External"/><Relationship Id="rId98" Type="http://schemas.openxmlformats.org/officeDocument/2006/relationships/hyperlink" Target="http://www.demotech.com/search_results_cfo.aspx?id=50520&amp;t=1"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37150&amp;t=2" TargetMode="External"/><Relationship Id="rId25" Type="http://schemas.openxmlformats.org/officeDocument/2006/relationships/hyperlink" Target="http://www.demotech.com/search_results_cfo.aspx?id=10665&amp;t=2" TargetMode="External"/><Relationship Id="rId46" Type="http://schemas.openxmlformats.org/officeDocument/2006/relationships/hyperlink" Target="http://www.demotech.com/search_results_cfo.aspx?id=29734&amp;t=2" TargetMode="External"/><Relationship Id="rId67" Type="http://schemas.openxmlformats.org/officeDocument/2006/relationships/hyperlink" Target="http://www.demotech.com/search_results_cfo.aspx?id=10897&amp;t=2" TargetMode="External"/><Relationship Id="rId116" Type="http://schemas.openxmlformats.org/officeDocument/2006/relationships/hyperlink" Target="http://www.demotech.com/search_results_cfo.aspx?id=11347&amp;t=2" TargetMode="External"/><Relationship Id="rId137" Type="http://schemas.openxmlformats.org/officeDocument/2006/relationships/hyperlink" Target="http://www.demotech.com/search_results_cfo.aspx?id=50050&amp;t=1" TargetMode="External"/><Relationship Id="rId20" Type="http://schemas.openxmlformats.org/officeDocument/2006/relationships/hyperlink" Target="http://www.demotech.com/search_results_cfo.aspx?id=21806&amp;t=2" TargetMode="External"/><Relationship Id="rId41" Type="http://schemas.openxmlformats.org/officeDocument/2006/relationships/hyperlink" Target="http://www.demotech.com/search_results_cfo.aspx?id=11976&amp;t=2" TargetMode="External"/><Relationship Id="rId62" Type="http://schemas.openxmlformats.org/officeDocument/2006/relationships/hyperlink" Target="http://www.demotech.com/search_results_cfo.aspx?id=51624&amp;t=1" TargetMode="External"/><Relationship Id="rId83" Type="http://schemas.openxmlformats.org/officeDocument/2006/relationships/hyperlink" Target="http://www.demotech.com/search_results_cfo.aspx?id=13793&amp;t=2" TargetMode="External"/><Relationship Id="rId88" Type="http://schemas.openxmlformats.org/officeDocument/2006/relationships/hyperlink" Target="http://www.demotech.com/search_results_cfo.aspx?id=16169&amp;t=1"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969&amp;t=2" TargetMode="External"/><Relationship Id="rId15" Type="http://schemas.openxmlformats.org/officeDocument/2006/relationships/hyperlink" Target="http://www.demotech.com/search_results_cfo.aspx?id=12968&amp;t=2" TargetMode="External"/><Relationship Id="rId36" Type="http://schemas.openxmlformats.org/officeDocument/2006/relationships/hyperlink" Target="http://www.demotech.com/search_results_cfo.aspx?id=10908&amp;t=2" TargetMode="External"/><Relationship Id="rId57" Type="http://schemas.openxmlformats.org/officeDocument/2006/relationships/hyperlink" Target="http://www.demotech.com/search_results_cfo.aspx?id=51632&amp;t=1" TargetMode="External"/><Relationship Id="rId106" Type="http://schemas.openxmlformats.org/officeDocument/2006/relationships/hyperlink" Target="http://www.demotech.com/search_results_cfo.aspx?id=13687&amp;t=2" TargetMode="External"/><Relationship Id="rId127" Type="http://schemas.openxmlformats.org/officeDocument/2006/relationships/hyperlink" Target="http://www.demotech.com/search_results_cfo.aspx?id=29050&amp;t=2" TargetMode="External"/><Relationship Id="rId10" Type="http://schemas.openxmlformats.org/officeDocument/2006/relationships/hyperlink" Target="http://www.demotech.com/search_results_cfo.aspx?id=29688&amp;t=2" TargetMode="External"/><Relationship Id="rId31" Type="http://schemas.openxmlformats.org/officeDocument/2006/relationships/hyperlink" Target="http://www.demotech.com/search_results_cfo.aspx?id=12813&amp;t=2" TargetMode="External"/><Relationship Id="rId52" Type="http://schemas.openxmlformats.org/officeDocument/2006/relationships/hyperlink" Target="http://www.demotech.com/search_results_cfo.aspx?id=12003&amp;t=2" TargetMode="External"/><Relationship Id="rId73" Type="http://schemas.openxmlformats.org/officeDocument/2006/relationships/hyperlink" Target="http://www.demotech.com/search_results_cfo.aspx?id=28339&amp;t=2" TargetMode="External"/><Relationship Id="rId78" Type="http://schemas.openxmlformats.org/officeDocument/2006/relationships/hyperlink" Target="http://www.demotech.com/search_results_cfo.aspx?id=12944&amp;t=2" TargetMode="External"/><Relationship Id="rId94" Type="http://schemas.openxmlformats.org/officeDocument/2006/relationships/hyperlink" Target="http://www.demotech.com/search_results_cfo.aspx?id=13167&amp;t=2" TargetMode="External"/><Relationship Id="rId99" Type="http://schemas.openxmlformats.org/officeDocument/2006/relationships/hyperlink" Target="http://www.demotech.com/search_results_cfo.aspx?id=37060&amp;t=2" TargetMode="External"/><Relationship Id="rId101" Type="http://schemas.openxmlformats.org/officeDocument/2006/relationships/hyperlink" Target="http://www.demotech.com/search_results_cfo.aspx?id=38644&amp;t=2" TargetMode="External"/><Relationship Id="rId122" Type="http://schemas.openxmlformats.org/officeDocument/2006/relationships/hyperlink" Target="http://www.demotech.com/search_results_cfo.aspx?id=18023&amp;t=2" TargetMode="External"/><Relationship Id="rId143" Type="http://schemas.openxmlformats.org/officeDocument/2006/relationships/printerSettings" Target="../printerSettings/printerSettings5.bin"/><Relationship Id="rId4" Type="http://schemas.openxmlformats.org/officeDocument/2006/relationships/hyperlink" Target="http://www.demotech.com/search_results_cfo.aspx?id=14930&amp;t=2" TargetMode="External"/><Relationship Id="rId9" Type="http://schemas.openxmlformats.org/officeDocument/2006/relationships/hyperlink" Target="http://www.demotech.com/search_results_cfo.aspx?id=11710&amp;t=2" TargetMode="External"/><Relationship Id="rId26" Type="http://schemas.openxmlformats.org/officeDocument/2006/relationships/hyperlink" Target="http://www.demotech.com/search_results_cfo.aspx?id=15617&amp;t=2" TargetMode="External"/><Relationship Id="rId47" Type="http://schemas.openxmlformats.org/officeDocument/2006/relationships/hyperlink" Target="http://www.demotech.com/search_results_cfo.aspx?id=10075&amp;t=2" TargetMode="External"/><Relationship Id="rId68" Type="http://schemas.openxmlformats.org/officeDocument/2006/relationships/hyperlink" Target="http://www.demotech.com/search_results_cfo.aspx?id=10688&amp;t=2" TargetMode="External"/><Relationship Id="rId89" Type="http://schemas.openxmlformats.org/officeDocument/2006/relationships/hyperlink" Target="http://www.demotech.com/search_results_cfo.aspx?id=50377&amp;t=1" TargetMode="External"/><Relationship Id="rId112" Type="http://schemas.openxmlformats.org/officeDocument/2006/relationships/hyperlink" Target="http://www.demotech.com/search_results_cfo.aspx?id=16551&amp;t=2" TargetMode="External"/><Relationship Id="rId133" Type="http://schemas.openxmlformats.org/officeDocument/2006/relationships/hyperlink" Target="http://www.demotech.com/search_results_cfo.aspx?id=11986&amp;t=2" TargetMode="External"/><Relationship Id="rId16" Type="http://schemas.openxmlformats.org/officeDocument/2006/relationships/hyperlink" Target="http://www.demotech.com/search_results_cfo.aspx?id=51411&amp;t=1"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2"/>
  <sheetViews>
    <sheetView tabSelected="1" workbookViewId="0">
      <pane xSplit="2" ySplit="1" topLeftCell="C2" activePane="bottomRight" state="frozen"/>
      <selection pane="topRight" activeCell="C1" sqref="C1"/>
      <selection pane="bottomLeft" activeCell="A2" sqref="A2"/>
      <selection pane="bottomRight" activeCell="A20" sqref="A20"/>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28" width="11.140625" style="120" customWidth="1"/>
    <col min="32" max="32" width="15.5703125" customWidth="1"/>
    <col min="33" max="33" width="15.5703125" style="62" customWidth="1"/>
    <col min="34" max="34" width="15.5703125" style="120" customWidth="1"/>
    <col min="36" max="37" width="18.14062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3994</v>
      </c>
      <c r="Y1" s="62" t="s">
        <v>3995</v>
      </c>
      <c r="Z1" s="120" t="s">
        <v>4076</v>
      </c>
      <c r="AA1" s="120" t="s">
        <v>4077</v>
      </c>
      <c r="AB1" s="120" t="s">
        <v>4078</v>
      </c>
      <c r="AC1" t="s">
        <v>23</v>
      </c>
      <c r="AD1" s="2" t="s">
        <v>24</v>
      </c>
      <c r="AE1" t="s">
        <v>25</v>
      </c>
      <c r="AF1" t="s">
        <v>26</v>
      </c>
      <c r="AG1" s="62" t="s">
        <v>3996</v>
      </c>
      <c r="AH1" s="120" t="s">
        <v>4147</v>
      </c>
      <c r="AI1" t="s">
        <v>27</v>
      </c>
      <c r="AJ1" t="s">
        <v>28</v>
      </c>
      <c r="AK1" t="s">
        <v>29</v>
      </c>
      <c r="AL1" t="s">
        <v>30</v>
      </c>
    </row>
    <row r="2" spans="1:38"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'2016q3'!A$1:C$400,3,),0)</f>
        <v>572865</v>
      </c>
      <c r="P2" t="str">
        <f>IF(O2&gt;0,TEXT(O2,"#,###,###"), "0")</f>
        <v>572,865</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20">
        <f>IFERROR(VLOOKUP(B2, '2016q1'!A$1:C$399,3,),0)</f>
        <v>555866</v>
      </c>
      <c r="AA2" s="120">
        <f>IFERROR(VLOOKUP(B2, '2016q2'!A$1:C$399,3,),0)</f>
        <v>564439</v>
      </c>
      <c r="AB2" s="120">
        <f>IFERROR(VLOOKUP(B2, '2016q3'!A$1:C$399,3,),0)</f>
        <v>572865</v>
      </c>
      <c r="AC2" t="str">
        <f>IF(AD2&gt;0,TEXT(AD2,"#,###,###"), "0")</f>
        <v>1,600</v>
      </c>
      <c r="AD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 + IFERROR(VLOOKUP(B2, 'c2016q1'!A$1:E$399,4,),0) + IFERROR(VLOOKUP(B2, 'c2016q2'!A$1:E$399,4,),0) + IFERROR(VLOOKUP(B2, 'c2016q3'!A$1:E$399,4,),0) + IFERROR(VLOOKUP(B2, 'c2016q4'!A$1:E$399,4,),0)</f>
        <v>1600</v>
      </c>
      <c r="AE2">
        <f>IFERROR(VLOOKUP(B2, 'c2013q4'!A$1:E$399,4,),0)</f>
        <v>730</v>
      </c>
      <c r="AF2">
        <f>IFERROR(VLOOKUP(B2, 'c2014q1'!A$1:E$399,4,),0) + IFERROR(VLOOKUP(B2, 'c2014q2'!A$1:E$399,4,),0) + IFERROR(VLOOKUP(B2, 'c2014q3'!A$1:E$399,4,),0) + IFERROR(VLOOKUP(B2, 'c2014q4'!A$1:E$399,4,),0)</f>
        <v>435</v>
      </c>
      <c r="AG2" s="62">
        <f>IFERROR(VLOOKUP(B2, 'c2015q1'!A$1:E$399,4,),0) + IFERROR(VLOOKUP(B2, 'c2015q2'!A$1:E$399,4,),0) + IFERROR(VLOOKUP(B2, 'c2015q3'!A$1:E$399,4,),0) + IFERROR(VLOOKUP(B2, 'c2015q4'!A$1:E$399,4,),0)</f>
        <v>220</v>
      </c>
      <c r="AH2" s="120">
        <f>IFERROR(VLOOKUP(B2, 'c2016q1'!A$1:E$399,4,),0) + IFERROR(VLOOKUP(B2, 'c2016q2'!A$1:E$399,4,),0) + IFERROR(VLOOKUP(B2, 'c2016q3'!A$1:E$399,4,),0) + IFERROR(VLOOKUP(B2, 'c2016q4'!A$1:E$399,4,),0)</f>
        <v>215</v>
      </c>
      <c r="AI2">
        <f>IF(O2&lt;1000, "-", ROUND((10000*AD2)/O2,1))</f>
        <v>27.9</v>
      </c>
      <c r="AJ2">
        <f t="shared" ref="AJ2:AJ33" si="0">IF(ISERROR(_xlfn.PERCENTRANK.INC(AI$2:AI$398, AI2)), "", ROUND(100*_xlfn.PERCENTRANK.INC(AI$2:AI$398, AI2),0))</f>
        <v>74</v>
      </c>
      <c r="AK2">
        <f>IF(AJ2="", 0, IF(AJ2&lt;=100/3, 1, IF(AJ2&lt;=200/3, 2,3)))</f>
        <v>3</v>
      </c>
      <c r="AL2" t="str">
        <f>IF(AK2="", "", "f")</f>
        <v>f</v>
      </c>
    </row>
    <row r="3" spans="1:38"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20" t="str">
        <f>VLOOKUP(IFERROR(VLOOKUP(B3, Weiss!A$1:C$398,3,FALSE),"NR"),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120">
        <f>IFERROR(VLOOKUP(B3, '2016q3'!A$1:C$400,3,),0)</f>
        <v>479195</v>
      </c>
      <c r="P3" t="str">
        <f t="shared" ref="P3:P67" si="1">IF(O3&gt;0,TEXT(O3,"#,###,###"), "0")</f>
        <v>479,195</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20">
        <f>IFERROR(VLOOKUP(B3, '2016q1'!A$1:C$399,3,),0)</f>
        <v>476278</v>
      </c>
      <c r="AA3" s="120">
        <f>IFERROR(VLOOKUP(B3, '2016q2'!A$1:C$399,3,),0)</f>
        <v>475761</v>
      </c>
      <c r="AB3" s="120">
        <f>IFERROR(VLOOKUP(B3, '2016q3'!A$1:C$399,3,),0)</f>
        <v>479195</v>
      </c>
      <c r="AC3" t="str">
        <f t="shared" ref="AC3:AC66" si="2">IF(AD3&gt;0,TEXT(AD3,"#,###,###"), "0")</f>
        <v>6,470</v>
      </c>
      <c r="AD3" s="120">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 + IFERROR(VLOOKUP(B3, 'c2016q1'!A$1:E$399,4,),0) + IFERROR(VLOOKUP(B3, 'c2016q2'!A$1:E$399,4,),0) + IFERROR(VLOOKUP(B3, 'c2016q3'!A$1:E$399,4,),0) + IFERROR(VLOOKUP(B3, 'c2016q4'!A$1:E$399,4,),0)</f>
        <v>6470</v>
      </c>
      <c r="AE3">
        <f>IFERROR(VLOOKUP(B3, 'c2013q4'!A$1:E$399,4,),0)</f>
        <v>3245</v>
      </c>
      <c r="AF3">
        <f>IFERROR(VLOOKUP(B3, 'c2014q1'!A$1:E$399,4,),0) + IFERROR(VLOOKUP(B3, 'c2014q2'!A$1:E$399,4,),0) + IFERROR(VLOOKUP(B3, 'c2014q3'!A$1:E$399,4,),0) + IFERROR(VLOOKUP(B3, 'c2014q4'!A$1:E$399,4,),0)</f>
        <v>1925</v>
      </c>
      <c r="AG3" s="62">
        <f>IFERROR(VLOOKUP(B3, 'c2015q1'!A$1:E$399,4,),0) + IFERROR(VLOOKUP(B3, 'c2015q2'!A$1:E$399,4,),0) + IFERROR(VLOOKUP(B3, 'c2015q3'!A$1:E$399,4,),0) + IFERROR(VLOOKUP(B3, 'c2015q4'!A$1:E$399,4,),0)</f>
        <v>648</v>
      </c>
      <c r="AH3" s="120">
        <f>IFERROR(VLOOKUP(B3, 'c2016q1'!A$1:E$399,4,),0) + IFERROR(VLOOKUP(B3, 'c2016q2'!A$1:E$399,4,),0) + IFERROR(VLOOKUP(B3, 'c2016q3'!A$1:E$399,4,),0) + IFERROR(VLOOKUP(B3, 'c2016q4'!A$1:E$399,4,),0)</f>
        <v>652</v>
      </c>
      <c r="AI3">
        <f t="shared" ref="AI3:AI66" si="3">IF(O3&lt;1000, "-", ROUND((10000*AD3)/O3,1))</f>
        <v>135</v>
      </c>
      <c r="AJ3">
        <f t="shared" si="0"/>
        <v>100</v>
      </c>
      <c r="AK3" s="62">
        <f t="shared" ref="AK3:AK66" si="4">IF(AJ3="", 0, IF(AJ3&lt;=100/3, 1, IF(AJ3&lt;=200/3, 2,3)))</f>
        <v>3</v>
      </c>
      <c r="AL3" t="str">
        <f t="shared" ref="AL3:AL66" si="5">IF(AK3="", "", "f")</f>
        <v>f</v>
      </c>
    </row>
    <row r="4" spans="1:38" x14ac:dyDescent="0.25">
      <c r="A4">
        <v>3</v>
      </c>
      <c r="B4" s="62" t="s">
        <v>3520</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20" t="str">
        <f>VLOOKUP(IFERROR(VLOOKUP(B4, Weiss!A$1:C$398,3,FALSE),"NR"), RatingsLU!A$5:B$30, 2, FALSE)</f>
        <v>B-</v>
      </c>
      <c r="J4" s="62">
        <f>VLOOKUP(I4,RatingsLU!B$5:C$30,2,)</f>
        <v>6</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9</v>
      </c>
      <c r="O4" s="120">
        <f>IFERROR(VLOOKUP(B4, '2016q3'!A$1:C$400,3,),0)</f>
        <v>364131</v>
      </c>
      <c r="P4" t="str">
        <f t="shared" si="1"/>
        <v>364,131</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20">
        <f>IFERROR(VLOOKUP(B4, '2016q1'!A$1:C$399,3,),0)</f>
        <v>0</v>
      </c>
      <c r="AA4" s="120">
        <f>IFERROR(VLOOKUP(B4, '2016q2'!A$1:C$399,3,),0)</f>
        <v>0</v>
      </c>
      <c r="AB4" s="120">
        <f>IFERROR(VLOOKUP(B4, '2016q3'!A$1:C$399,3,),0)</f>
        <v>364131</v>
      </c>
      <c r="AC4" t="str">
        <f t="shared" si="2"/>
        <v>659</v>
      </c>
      <c r="AD4" s="120">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 + IFERROR(VLOOKUP(B4, 'c2016q1'!A$1:E$399,4,),0) + IFERROR(VLOOKUP(B4, 'c2016q2'!A$1:E$399,4,),0) + IFERROR(VLOOKUP(B4, 'c2016q3'!A$1:E$399,4,),0) + IFERROR(VLOOKUP(B4, 'c2016q4'!A$1:E$399,4,),0)</f>
        <v>659</v>
      </c>
      <c r="AE4">
        <f>IFERROR(VLOOKUP(B4, 'c2013q4'!A$1:E$399,4,),0)</f>
        <v>499</v>
      </c>
      <c r="AF4">
        <f>IFERROR(VLOOKUP(B4, 'c2014q1'!A$1:E$399,4,),0) + IFERROR(VLOOKUP(B4, 'c2014q2'!A$1:E$399,4,),0) + IFERROR(VLOOKUP(B4, 'c2014q3'!A$1:E$399,4,),0) + IFERROR(VLOOKUP(B4, 'c2014q4'!A$1:E$399,4,),0)</f>
        <v>0</v>
      </c>
      <c r="AG4" s="62">
        <f>IFERROR(VLOOKUP(B4, 'c2015q1'!A$1:E$399,4,),0) + IFERROR(VLOOKUP(B4, 'c2015q2'!A$1:E$399,4,),0) + IFERROR(VLOOKUP(B4, 'c2015q3'!A$1:E$399,4,),0) + IFERROR(VLOOKUP(B4, 'c2015q4'!A$1:E$399,4,),0)</f>
        <v>0</v>
      </c>
      <c r="AH4" s="120">
        <f>IFERROR(VLOOKUP(B4, 'c2016q1'!A$1:E$399,4,),0) + IFERROR(VLOOKUP(B4, 'c2016q2'!A$1:E$399,4,),0) + IFERROR(VLOOKUP(B4, 'c2016q3'!A$1:E$399,4,),0) + IFERROR(VLOOKUP(B4, 'c2016q4'!A$1:E$399,4,),0)</f>
        <v>160</v>
      </c>
      <c r="AI4">
        <f t="shared" si="3"/>
        <v>18.100000000000001</v>
      </c>
      <c r="AJ4">
        <f t="shared" si="0"/>
        <v>54</v>
      </c>
      <c r="AK4" s="62">
        <f t="shared" si="4"/>
        <v>2</v>
      </c>
      <c r="AL4" t="str">
        <f t="shared" si="5"/>
        <v>f</v>
      </c>
    </row>
    <row r="5" spans="1:38"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20" t="str">
        <f>VLOOKUP(IFERROR(VLOOKUP(B5, Weiss!A$1:C$398,3,FALSE),"NR"), RatingsLU!A$5:B$30, 2, FALSE)</f>
        <v>B-</v>
      </c>
      <c r="J5" s="62">
        <f>VLOOKUP(I5,RatingsLU!B$5:C$30,2,)</f>
        <v>6</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120">
        <f>IFERROR(VLOOKUP(B5, '2016q3'!A$1:C$400,3,),0)</f>
        <v>328266</v>
      </c>
      <c r="P5" t="str">
        <f t="shared" si="1"/>
        <v>328,266</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20">
        <f>IFERROR(VLOOKUP(B5, '2016q1'!A$1:C$399,3,),0)</f>
        <v>297412</v>
      </c>
      <c r="AA5" s="120">
        <f>IFERROR(VLOOKUP(B5, '2016q2'!A$1:C$399,3,),0)</f>
        <v>315769</v>
      </c>
      <c r="AB5" s="120">
        <f>IFERROR(VLOOKUP(B5, '2016q3'!A$1:C$399,3,),0)</f>
        <v>328266</v>
      </c>
      <c r="AC5" t="str">
        <f t="shared" si="2"/>
        <v>1,125</v>
      </c>
      <c r="AD5" s="120">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 + IFERROR(VLOOKUP(B5, 'c2016q1'!A$1:E$399,4,),0) + IFERROR(VLOOKUP(B5, 'c2016q2'!A$1:E$399,4,),0) + IFERROR(VLOOKUP(B5, 'c2016q3'!A$1:E$399,4,),0) + IFERROR(VLOOKUP(B5, 'c2016q4'!A$1:E$399,4,),0)</f>
        <v>1125</v>
      </c>
      <c r="AE5">
        <f>IFERROR(VLOOKUP(B5, 'c2013q4'!A$1:E$399,4,),0)</f>
        <v>418</v>
      </c>
      <c r="AF5">
        <f>IFERROR(VLOOKUP(B5, 'c2014q1'!A$1:E$399,4,),0) + IFERROR(VLOOKUP(B5, 'c2014q2'!A$1:E$399,4,),0) + IFERROR(VLOOKUP(B5, 'c2014q3'!A$1:E$399,4,),0) + IFERROR(VLOOKUP(B5, 'c2014q4'!A$1:E$399,4,),0)</f>
        <v>262</v>
      </c>
      <c r="AG5" s="62">
        <f>IFERROR(VLOOKUP(B5, 'c2015q1'!A$1:E$399,4,),0) + IFERROR(VLOOKUP(B5, 'c2015q2'!A$1:E$399,4,),0) + IFERROR(VLOOKUP(B5, 'c2015q3'!A$1:E$399,4,),0) + IFERROR(VLOOKUP(B5, 'c2015q4'!A$1:E$399,4,),0)</f>
        <v>223</v>
      </c>
      <c r="AH5" s="120">
        <f>IFERROR(VLOOKUP(B5, 'c2016q1'!A$1:E$399,4,),0) + IFERROR(VLOOKUP(B5, 'c2016q2'!A$1:E$399,4,),0) + IFERROR(VLOOKUP(B5, 'c2016q3'!A$1:E$399,4,),0) + IFERROR(VLOOKUP(B5, 'c2016q4'!A$1:E$399,4,),0)</f>
        <v>222</v>
      </c>
      <c r="AI5">
        <f t="shared" si="3"/>
        <v>34.299999999999997</v>
      </c>
      <c r="AJ5">
        <f t="shared" si="0"/>
        <v>83</v>
      </c>
      <c r="AK5" s="62">
        <f t="shared" si="4"/>
        <v>3</v>
      </c>
      <c r="AL5" t="str">
        <f t="shared" si="5"/>
        <v>f</v>
      </c>
    </row>
    <row r="6" spans="1:38"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20" t="str">
        <f>VLOOKUP(IFERROR(VLOOKUP(B6, Weiss!A$1:C$398,3,FALSE),"NR"),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120">
        <f>IFERROR(VLOOKUP(B6, '2016q3'!A$1:C$400,3,),0)</f>
        <v>271461</v>
      </c>
      <c r="P6" t="str">
        <f t="shared" si="1"/>
        <v>271,461</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20">
        <f>IFERROR(VLOOKUP(B6, '2016q1'!A$1:C$399,3,),0)</f>
        <v>252975</v>
      </c>
      <c r="AA6" s="120">
        <f>IFERROR(VLOOKUP(B6, '2016q2'!A$1:C$399,3,),0)</f>
        <v>265503</v>
      </c>
      <c r="AB6" s="120">
        <f>IFERROR(VLOOKUP(B6, '2016q3'!A$1:C$399,3,),0)</f>
        <v>271461</v>
      </c>
      <c r="AC6" t="str">
        <f t="shared" si="2"/>
        <v>524</v>
      </c>
      <c r="AD6" s="120">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 + IFERROR(VLOOKUP(B6, 'c2016q1'!A$1:E$399,4,),0) + IFERROR(VLOOKUP(B6, 'c2016q2'!A$1:E$399,4,),0) + IFERROR(VLOOKUP(B6, 'c2016q3'!A$1:E$399,4,),0) + IFERROR(VLOOKUP(B6, 'c2016q4'!A$1:E$399,4,),0)</f>
        <v>524</v>
      </c>
      <c r="AE6">
        <f>IFERROR(VLOOKUP(B6, 'c2013q4'!A$1:E$399,4,),0)</f>
        <v>107</v>
      </c>
      <c r="AF6">
        <f>IFERROR(VLOOKUP(B6, 'c2014q1'!A$1:E$399,4,),0) + IFERROR(VLOOKUP(B6, 'c2014q2'!A$1:E$399,4,),0) + IFERROR(VLOOKUP(B6, 'c2014q3'!A$1:E$399,4,),0) + IFERROR(VLOOKUP(B6, 'c2014q4'!A$1:E$399,4,),0)</f>
        <v>97</v>
      </c>
      <c r="AG6" s="62">
        <f>IFERROR(VLOOKUP(B6, 'c2015q1'!A$1:E$399,4,),0) + IFERROR(VLOOKUP(B6, 'c2015q2'!A$1:E$399,4,),0) + IFERROR(VLOOKUP(B6, 'c2015q3'!A$1:E$399,4,),0) + IFERROR(VLOOKUP(B6, 'c2015q4'!A$1:E$399,4,),0)</f>
        <v>82</v>
      </c>
      <c r="AH6" s="120">
        <f>IFERROR(VLOOKUP(B6, 'c2016q1'!A$1:E$399,4,),0) + IFERROR(VLOOKUP(B6, 'c2016q2'!A$1:E$399,4,),0) + IFERROR(VLOOKUP(B6, 'c2016q3'!A$1:E$399,4,),0) + IFERROR(VLOOKUP(B6, 'c2016q4'!A$1:E$399,4,),0)</f>
        <v>238</v>
      </c>
      <c r="AI6">
        <f t="shared" si="3"/>
        <v>19.3</v>
      </c>
      <c r="AJ6">
        <f t="shared" si="0"/>
        <v>58</v>
      </c>
      <c r="AK6" s="62">
        <f t="shared" si="4"/>
        <v>2</v>
      </c>
      <c r="AL6" t="str">
        <f t="shared" si="5"/>
        <v>f</v>
      </c>
    </row>
    <row r="7" spans="1:38" x14ac:dyDescent="0.25">
      <c r="A7">
        <v>6</v>
      </c>
      <c r="B7" s="62" t="s">
        <v>213</v>
      </c>
      <c r="C7" t="str">
        <f>IFERROR(VLOOKUP(B7,addresses!A$2:I$1997, 3, FALSE), "")</f>
        <v>2600 Mccormick Drive Suite 30</v>
      </c>
      <c r="D7" t="str">
        <f>IFERROR(VLOOKUP(B7,addresses!A$2:I$1997, 5, FALSE), "")</f>
        <v>Clearwater</v>
      </c>
      <c r="E7" t="str">
        <f>IFERROR(VLOOKUP(B7,addresses!A$2:I$1997, 7, FALSE),"")</f>
        <v>FL</v>
      </c>
      <c r="F7">
        <f>IFERROR(VLOOKUP(B7,addresses!A$2:I$1997, 8, FALSE),"")</f>
        <v>33759</v>
      </c>
      <c r="G7" t="str">
        <f>IFERROR(VLOOKUP(B7,addresses!A$2:I$1997, 9, FALSE),"")</f>
        <v>727-362-7205</v>
      </c>
      <c r="H7" s="62" t="str">
        <f>IFERROR(VLOOKUP(B7,addresses!A$2:J$1997, 10, FALSE), "")</f>
        <v>http://www.heritagepci.com</v>
      </c>
      <c r="I7" s="120" t="str">
        <f>VLOOKUP(IFERROR(VLOOKUP(B7, Weiss!A$1:C$398,3,FALSE),"NR"), RatingsLU!A$5:B$30, 2, FALSE)</f>
        <v>C+</v>
      </c>
      <c r="J7" s="62">
        <f>VLOOKUP(I7,RatingsLU!B$5:C$30,2,)</f>
        <v>7</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120">
        <f>IFERROR(VLOOKUP(B7, '2016q3'!A$1:C$400,3,),0)</f>
        <v>247406</v>
      </c>
      <c r="P7" t="str">
        <f t="shared" si="1"/>
        <v>247,406</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62">
        <f>IFERROR(VLOOKUP(B7, '2015q3'!A$1:C$399,3,),0)</f>
        <v>247221</v>
      </c>
      <c r="Y7" s="62">
        <f>IFERROR(VLOOKUP(B7, '2015q4'!A$1:C$399,3,),0)</f>
        <v>266831</v>
      </c>
      <c r="Z7" s="120">
        <f>IFERROR(VLOOKUP(B7, '2016q1'!A$1:C$399,3,),0)</f>
        <v>266846</v>
      </c>
      <c r="AA7" s="120">
        <f>IFERROR(VLOOKUP(B7, '2016q2'!A$1:C$399,3,),0)</f>
        <v>254505</v>
      </c>
      <c r="AB7" s="120">
        <f>IFERROR(VLOOKUP(B7, '2016q3'!A$1:C$399,3,),0)</f>
        <v>247406</v>
      </c>
      <c r="AC7" t="str">
        <f t="shared" si="2"/>
        <v>438</v>
      </c>
      <c r="AD7" s="120">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 + IFERROR(VLOOKUP(B7, 'c2016q1'!A$1:E$399,4,),0) + IFERROR(VLOOKUP(B7, 'c2016q2'!A$1:E$399,4,),0) + IFERROR(VLOOKUP(B7, 'c2016q3'!A$1:E$399,4,),0) + IFERROR(VLOOKUP(B7, 'c2016q4'!A$1:E$399,4,),0)</f>
        <v>438</v>
      </c>
      <c r="AE7">
        <f>IFERROR(VLOOKUP(B7, 'c2013q4'!A$1:E$399,4,),0)</f>
        <v>60</v>
      </c>
      <c r="AF7">
        <f>IFERROR(VLOOKUP(B7, 'c2014q1'!A$1:E$399,4,),0) + IFERROR(VLOOKUP(B7, 'c2014q2'!A$1:E$399,4,),0) + IFERROR(VLOOKUP(B7, 'c2014q3'!A$1:E$399,4,),0) + IFERROR(VLOOKUP(B7, 'c2014q4'!A$1:E$399,4,),0)</f>
        <v>126</v>
      </c>
      <c r="AG7" s="62">
        <f>IFERROR(VLOOKUP(B7, 'c2015q1'!A$1:E$399,4,),0) + IFERROR(VLOOKUP(B7, 'c2015q2'!A$1:E$399,4,),0) + IFERROR(VLOOKUP(B7, 'c2015q3'!A$1:E$399,4,),0) + IFERROR(VLOOKUP(B7, 'c2015q4'!A$1:E$399,4,),0)</f>
        <v>127</v>
      </c>
      <c r="AH7" s="120">
        <f>IFERROR(VLOOKUP(B7, 'c2016q1'!A$1:E$399,4,),0) + IFERROR(VLOOKUP(B7, 'c2016q2'!A$1:E$399,4,),0) + IFERROR(VLOOKUP(B7, 'c2016q3'!A$1:E$399,4,),0) + IFERROR(VLOOKUP(B7, 'c2016q4'!A$1:E$399,4,),0)</f>
        <v>125</v>
      </c>
      <c r="AI7">
        <f t="shared" si="3"/>
        <v>17.7</v>
      </c>
      <c r="AJ7">
        <f t="shared" si="0"/>
        <v>53</v>
      </c>
      <c r="AK7" s="62">
        <f t="shared" si="4"/>
        <v>2</v>
      </c>
      <c r="AL7" t="str">
        <f t="shared" si="5"/>
        <v>f</v>
      </c>
    </row>
    <row r="8" spans="1:38"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120" t="str">
        <f>VLOOKUP(IFERROR(VLOOKUP(B8, Weiss!A$1:C$398,3,FALSE),"NR"), RatingsLU!A$5:B$30, 2, FALSE)</f>
        <v>C</v>
      </c>
      <c r="J8" s="62">
        <f>VLOOKUP(I8,RatingsLU!B$5:C$30,2,)</f>
        <v>8</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120">
        <f>IFERROR(VLOOKUP(B8, '2016q3'!A$1:C$400,3,),0)</f>
        <v>229098</v>
      </c>
      <c r="P8" t="str">
        <f t="shared" si="1"/>
        <v>229,098</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s="120">
        <f>IFERROR(VLOOKUP(B8, '2016q1'!A$1:C$399,3,),0)</f>
        <v>216310</v>
      </c>
      <c r="AA8" s="120">
        <f>IFERROR(VLOOKUP(B8, '2016q2'!A$1:C$399,3,),0)</f>
        <v>221982</v>
      </c>
      <c r="AB8" s="120">
        <f>IFERROR(VLOOKUP(B8, '2016q3'!A$1:C$399,3,),0)</f>
        <v>229098</v>
      </c>
      <c r="AC8" t="str">
        <f t="shared" si="2"/>
        <v>879</v>
      </c>
      <c r="AD8" s="120">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 + IFERROR(VLOOKUP(B8, 'c2016q1'!A$1:E$399,4,),0) + IFERROR(VLOOKUP(B8, 'c2016q2'!A$1:E$399,4,),0) + IFERROR(VLOOKUP(B8, 'c2016q3'!A$1:E$399,4,),0) + IFERROR(VLOOKUP(B8, 'c2016q4'!A$1:E$399,4,),0)</f>
        <v>879</v>
      </c>
      <c r="AE8">
        <f>IFERROR(VLOOKUP(B8, 'c2013q4'!A$1:E$399,4,),0)</f>
        <v>198</v>
      </c>
      <c r="AF8">
        <f>IFERROR(VLOOKUP(B8, 'c2014q1'!A$1:E$399,4,),0) + IFERROR(VLOOKUP(B8, 'c2014q2'!A$1:E$399,4,),0) + IFERROR(VLOOKUP(B8, 'c2014q3'!A$1:E$399,4,),0) + IFERROR(VLOOKUP(B8, 'c2014q4'!A$1:E$399,4,),0)</f>
        <v>173</v>
      </c>
      <c r="AG8" s="62">
        <f>IFERROR(VLOOKUP(B8, 'c2015q1'!A$1:E$399,4,),0) + IFERROR(VLOOKUP(B8, 'c2015q2'!A$1:E$399,4,),0) + IFERROR(VLOOKUP(B8, 'c2015q3'!A$1:E$399,4,),0) + IFERROR(VLOOKUP(B8, 'c2015q4'!A$1:E$399,4,),0)</f>
        <v>254</v>
      </c>
      <c r="AH8" s="120">
        <f>IFERROR(VLOOKUP(B8, 'c2016q1'!A$1:E$399,4,),0) + IFERROR(VLOOKUP(B8, 'c2016q2'!A$1:E$399,4,),0) + IFERROR(VLOOKUP(B8, 'c2016q3'!A$1:E$399,4,),0) + IFERROR(VLOOKUP(B8, 'c2016q4'!A$1:E$399,4,),0)</f>
        <v>254</v>
      </c>
      <c r="AI8">
        <f t="shared" si="3"/>
        <v>38.4</v>
      </c>
      <c r="AJ8">
        <f t="shared" si="0"/>
        <v>88</v>
      </c>
      <c r="AK8" s="62">
        <f t="shared" si="4"/>
        <v>3</v>
      </c>
      <c r="AL8" t="str">
        <f t="shared" si="5"/>
        <v>f</v>
      </c>
    </row>
    <row r="9" spans="1:38"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120" t="str">
        <f>VLOOKUP(IFERROR(VLOOKUP(B9, Weiss!A$1:C$398,3,FALSE),"NR"), RatingsLU!A$5:B$30, 2, FALSE)</f>
        <v>C+</v>
      </c>
      <c r="J9" s="62">
        <f>VLOOKUP(I9,RatingsLU!B$5:C$30,2,)</f>
        <v>7</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120">
        <f>IFERROR(VLOOKUP(B9, '2016q3'!A$1:C$400,3,),0)</f>
        <v>184465</v>
      </c>
      <c r="P9" t="str">
        <f t="shared" si="1"/>
        <v>184,465</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s="120">
        <f>IFERROR(VLOOKUP(B9, '2016q1'!A$1:C$399,3,),0)</f>
        <v>185440</v>
      </c>
      <c r="AA9" s="120">
        <f>IFERROR(VLOOKUP(B9, '2016q2'!A$1:C$399,3,),0)</f>
        <v>184650</v>
      </c>
      <c r="AB9" s="120">
        <f>IFERROR(VLOOKUP(B9, '2016q3'!A$1:C$399,3,),0)</f>
        <v>184465</v>
      </c>
      <c r="AC9" t="str">
        <f t="shared" si="2"/>
        <v>791</v>
      </c>
      <c r="AD9" s="120">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 + IFERROR(VLOOKUP(B9, 'c2016q1'!A$1:E$399,4,),0) + IFERROR(VLOOKUP(B9, 'c2016q2'!A$1:E$399,4,),0) + IFERROR(VLOOKUP(B9, 'c2016q3'!A$1:E$399,4,),0) + IFERROR(VLOOKUP(B9, 'c2016q4'!A$1:E$399,4,),0)</f>
        <v>791</v>
      </c>
      <c r="AE9">
        <f>IFERROR(VLOOKUP(B9, 'c2013q4'!A$1:E$399,4,),0)</f>
        <v>140</v>
      </c>
      <c r="AF9">
        <f>IFERROR(VLOOKUP(B9, 'c2014q1'!A$1:E$399,4,),0) + IFERROR(VLOOKUP(B9, 'c2014q2'!A$1:E$399,4,),0) + IFERROR(VLOOKUP(B9, 'c2014q3'!A$1:E$399,4,),0) + IFERROR(VLOOKUP(B9, 'c2014q4'!A$1:E$399,4,),0)</f>
        <v>152</v>
      </c>
      <c r="AG9" s="62">
        <f>IFERROR(VLOOKUP(B9, 'c2015q1'!A$1:E$399,4,),0) + IFERROR(VLOOKUP(B9, 'c2015q2'!A$1:E$399,4,),0) + IFERROR(VLOOKUP(B9, 'c2015q3'!A$1:E$399,4,),0) + IFERROR(VLOOKUP(B9, 'c2015q4'!A$1:E$399,4,),0)</f>
        <v>250</v>
      </c>
      <c r="AH9" s="120">
        <f>IFERROR(VLOOKUP(B9, 'c2016q1'!A$1:E$399,4,),0) + IFERROR(VLOOKUP(B9, 'c2016q2'!A$1:E$399,4,),0) + IFERROR(VLOOKUP(B9, 'c2016q3'!A$1:E$399,4,),0) + IFERROR(VLOOKUP(B9, 'c2016q4'!A$1:E$399,4,),0)</f>
        <v>249</v>
      </c>
      <c r="AI9">
        <f t="shared" si="3"/>
        <v>42.9</v>
      </c>
      <c r="AJ9">
        <f t="shared" si="0"/>
        <v>90</v>
      </c>
      <c r="AK9" s="62">
        <f t="shared" si="4"/>
        <v>3</v>
      </c>
      <c r="AL9" t="str">
        <f t="shared" si="5"/>
        <v>f</v>
      </c>
    </row>
    <row r="10" spans="1:38"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120" t="str">
        <f>VLOOKUP(IFERROR(VLOOKUP(B10, Weiss!A$1:C$398,3,FALSE),"NR"), RatingsLU!A$5:B$30, 2, FALSE)</f>
        <v>C-</v>
      </c>
      <c r="J10" s="62">
        <f>VLOOKUP(I10,RatingsLU!B$5:C$30,2,)</f>
        <v>9</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120">
        <f>IFERROR(VLOOKUP(B10, '2016q3'!A$1:C$400,3,),0)</f>
        <v>166942</v>
      </c>
      <c r="P10" t="str">
        <f t="shared" si="1"/>
        <v>166,942</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s="120">
        <f>IFERROR(VLOOKUP(B10, '2016q1'!A$1:C$399,3,),0)</f>
        <v>167844</v>
      </c>
      <c r="AA10" s="120">
        <f>IFERROR(VLOOKUP(B10, '2016q2'!A$1:C$399,3,),0)</f>
        <v>167531</v>
      </c>
      <c r="AB10" s="120">
        <f>IFERROR(VLOOKUP(B10, '2016q3'!A$1:C$399,3,),0)</f>
        <v>166942</v>
      </c>
      <c r="AC10" t="str">
        <f t="shared" si="2"/>
        <v>288</v>
      </c>
      <c r="AD10" s="120">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 + IFERROR(VLOOKUP(B10, 'c2016q1'!A$1:E$399,4,),0) + IFERROR(VLOOKUP(B10, 'c2016q2'!A$1:E$399,4,),0) + IFERROR(VLOOKUP(B10, 'c2016q3'!A$1:E$399,4,),0) + IFERROR(VLOOKUP(B10, 'c2016q4'!A$1:E$399,4,),0)</f>
        <v>288</v>
      </c>
      <c r="AE10">
        <f>IFERROR(VLOOKUP(B10, 'c2013q4'!A$1:E$399,4,),0)</f>
        <v>0</v>
      </c>
      <c r="AF10">
        <f>IFERROR(VLOOKUP(B10, 'c2014q1'!A$1:E$399,4,),0) + IFERROR(VLOOKUP(B10, 'c2014q2'!A$1:E$399,4,),0) + IFERROR(VLOOKUP(B10, 'c2014q3'!A$1:E$399,4,),0) + IFERROR(VLOOKUP(B10, 'c2014q4'!A$1:E$399,4,),0)</f>
        <v>132</v>
      </c>
      <c r="AG10" s="62">
        <f>IFERROR(VLOOKUP(B10, 'c2015q1'!A$1:E$399,4,),0) + IFERROR(VLOOKUP(B10, 'c2015q2'!A$1:E$399,4,),0) + IFERROR(VLOOKUP(B10, 'c2015q3'!A$1:E$399,4,),0) + IFERROR(VLOOKUP(B10, 'c2015q4'!A$1:E$399,4,),0)</f>
        <v>79</v>
      </c>
      <c r="AH10" s="120">
        <f>IFERROR(VLOOKUP(B10, 'c2016q1'!A$1:E$399,4,),0) + IFERROR(VLOOKUP(B10, 'c2016q2'!A$1:E$399,4,),0) + IFERROR(VLOOKUP(B10, 'c2016q3'!A$1:E$399,4,),0) + IFERROR(VLOOKUP(B10, 'c2016q4'!A$1:E$399,4,),0)</f>
        <v>77</v>
      </c>
      <c r="AI10">
        <f t="shared" si="3"/>
        <v>17.3</v>
      </c>
      <c r="AJ10">
        <f t="shared" si="0"/>
        <v>52</v>
      </c>
      <c r="AK10" s="62">
        <f t="shared" si="4"/>
        <v>2</v>
      </c>
      <c r="AL10" t="str">
        <f t="shared" si="5"/>
        <v>f</v>
      </c>
    </row>
    <row r="11" spans="1:38" x14ac:dyDescent="0.25">
      <c r="A11">
        <v>10</v>
      </c>
      <c r="B11" s="62" t="s">
        <v>369</v>
      </c>
      <c r="C11" t="str">
        <f>IFERROR(VLOOKUP(B11,addresses!A$2:I$1997, 3, FALSE), "")</f>
        <v>18 People'S Trust Way</v>
      </c>
      <c r="D11" t="str">
        <f>IFERROR(VLOOKUP(B11,addresses!A$2:I$1997, 5, FALSE), "")</f>
        <v>Deerfield Beach</v>
      </c>
      <c r="E11" t="str">
        <f>IFERROR(VLOOKUP(B11,addresses!A$2:I$1997, 7, FALSE),"")</f>
        <v>FL</v>
      </c>
      <c r="F11" t="str">
        <f>IFERROR(VLOOKUP(B11,addresses!A$2:I$1997, 8, FALSE),"")</f>
        <v>33441-6720</v>
      </c>
      <c r="G11" t="str">
        <f>IFERROR(VLOOKUP(B11,addresses!A$2:I$1997, 9, FALSE),"")</f>
        <v>561-988-9170</v>
      </c>
      <c r="H11" s="62" t="str">
        <f>IFERROR(VLOOKUP(B11,addresses!A$2:J$1997, 10, FALSE), "")</f>
        <v>http://www.peoplestrustinsurance.com</v>
      </c>
      <c r="I11" s="120" t="str">
        <f>VLOOKUP(IFERROR(VLOOKUP(B11, Weiss!A$1:C$398,3,FALSE),"NR"), RatingsLU!A$5:B$30, 2, FALSE)</f>
        <v>C-</v>
      </c>
      <c r="J11" s="62">
        <f>VLOOKUP(I11,RatingsLU!B$5:C$30,2,)</f>
        <v>9</v>
      </c>
      <c r="K11" s="62" t="str">
        <f>VLOOKUP(IFERROR(VLOOKUP(B11, Demotech!A$1:G$400, 6,FALSE), "NR"), RatingsLU!K$5:M$30, 2, FALSE)</f>
        <v>A</v>
      </c>
      <c r="L11" s="62">
        <f>VLOOKUP(K11,RatingsLU!L$5:M$30,2,)</f>
        <v>3</v>
      </c>
      <c r="M11" s="62" t="str">
        <f>VLOOKUP(IFERROR(VLOOKUP(B11, AMBest!A$1:L$399,3,FALSE),"NR"), RatingsLU!F$5:G$100, 2, FALSE)</f>
        <v>NR</v>
      </c>
      <c r="N11" s="62">
        <f>VLOOKUP(M11, RatingsLU!G$5:H$100, 2, FALSE)</f>
        <v>33</v>
      </c>
      <c r="O11" s="120">
        <f>IFERROR(VLOOKUP(B11, '2016q3'!A$1:C$400,3,),0)</f>
        <v>150077</v>
      </c>
      <c r="P11" t="str">
        <f t="shared" si="1"/>
        <v>150,077</v>
      </c>
      <c r="Q11">
        <f>IFERROR(VLOOKUP(B11, '2013q4'!A$1:C$399,3,),0)</f>
        <v>93882</v>
      </c>
      <c r="R11">
        <f>IFERROR(VLOOKUP(B11, '2014q1'!A$1:C$399,3,),0)</f>
        <v>119639</v>
      </c>
      <c r="S11">
        <f>IFERROR(VLOOKUP(B11, '2014q2'!A$1:C$399,3,),0)</f>
        <v>128295</v>
      </c>
      <c r="T11">
        <f>IFERROR(VLOOKUP(B11, '2014q3'!A$1:C$399,3,),0)</f>
        <v>132790</v>
      </c>
      <c r="U11">
        <f>IFERROR(VLOOKUP(B11, '2014q1'!A$1:C$399,3,),0)</f>
        <v>119639</v>
      </c>
      <c r="V11">
        <f>IFERROR(VLOOKUP(B11, '2014q2'!A$1:C$399,3,),0)</f>
        <v>128295</v>
      </c>
      <c r="W11">
        <f>IFERROR(VLOOKUP(B11, '2015q2'!A$1:C$399,3,),0)</f>
        <v>141705</v>
      </c>
      <c r="X11" s="62">
        <f>IFERROR(VLOOKUP(B11, '2015q3'!A$1:C$399,3,),0)</f>
        <v>146128</v>
      </c>
      <c r="Y11" s="62">
        <f>IFERROR(VLOOKUP(B11, '2015q4'!A$1:C$399,3,),0)</f>
        <v>151893</v>
      </c>
      <c r="Z11" s="120">
        <f>IFERROR(VLOOKUP(B11, '2016q1'!A$1:C$399,3,),0)</f>
        <v>153752</v>
      </c>
      <c r="AA11" s="120">
        <f>IFERROR(VLOOKUP(B11, '2016q2'!A$1:C$399,3,),0)</f>
        <v>152519</v>
      </c>
      <c r="AB11" s="120">
        <f>IFERROR(VLOOKUP(B11, '2016q3'!A$1:C$399,3,),0)</f>
        <v>150077</v>
      </c>
      <c r="AC11" t="str">
        <f t="shared" si="2"/>
        <v>461</v>
      </c>
      <c r="AD11" s="120">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 + IFERROR(VLOOKUP(B11, 'c2016q1'!A$1:E$399,4,),0) + IFERROR(VLOOKUP(B11, 'c2016q2'!A$1:E$399,4,),0) + IFERROR(VLOOKUP(B11, 'c2016q3'!A$1:E$399,4,),0) + IFERROR(VLOOKUP(B11, 'c2016q4'!A$1:E$399,4,),0)</f>
        <v>461</v>
      </c>
      <c r="AE11">
        <f>IFERROR(VLOOKUP(B11, 'c2013q4'!A$1:E$399,4,),0)</f>
        <v>125</v>
      </c>
      <c r="AF11">
        <f>IFERROR(VLOOKUP(B11, 'c2014q1'!A$1:E$399,4,),0) + IFERROR(VLOOKUP(B11, 'c2014q2'!A$1:E$399,4,),0) + IFERROR(VLOOKUP(B11, 'c2014q3'!A$1:E$399,4,),0) + IFERROR(VLOOKUP(B11, 'c2014q4'!A$1:E$399,4,),0)</f>
        <v>197</v>
      </c>
      <c r="AG11" s="62">
        <f>IFERROR(VLOOKUP(B11, 'c2015q1'!A$1:E$399,4,),0) + IFERROR(VLOOKUP(B11, 'c2015q2'!A$1:E$399,4,),0) + IFERROR(VLOOKUP(B11, 'c2015q3'!A$1:E$399,4,),0) + IFERROR(VLOOKUP(B11, 'c2015q4'!A$1:E$399,4,),0)</f>
        <v>70</v>
      </c>
      <c r="AH11" s="120">
        <f>IFERROR(VLOOKUP(B11, 'c2016q1'!A$1:E$399,4,),0) + IFERROR(VLOOKUP(B11, 'c2016q2'!A$1:E$399,4,),0) + IFERROR(VLOOKUP(B11, 'c2016q3'!A$1:E$399,4,),0) + IFERROR(VLOOKUP(B11, 'c2016q4'!A$1:E$399,4,),0)</f>
        <v>69</v>
      </c>
      <c r="AI11">
        <f t="shared" si="3"/>
        <v>30.7</v>
      </c>
      <c r="AJ11">
        <f t="shared" si="0"/>
        <v>79</v>
      </c>
      <c r="AK11" s="62">
        <f t="shared" si="4"/>
        <v>3</v>
      </c>
      <c r="AL11" t="str">
        <f t="shared" si="5"/>
        <v>f</v>
      </c>
    </row>
    <row r="12" spans="1:38"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120" t="str">
        <f>VLOOKUP(IFERROR(VLOOKUP(B12, Weiss!A$1:C$398,3,FALSE),"NR"), RatingsLU!A$5:B$30, 2, FALSE)</f>
        <v>C-</v>
      </c>
      <c r="J12" s="62">
        <f>VLOOKUP(I12,RatingsLU!B$5:C$30,2,)</f>
        <v>9</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120">
        <f>IFERROR(VLOOKUP(B12, '2016q3'!A$1:C$400,3,),0)</f>
        <v>146260</v>
      </c>
      <c r="P12" t="str">
        <f t="shared" si="1"/>
        <v>146,260</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s="120">
        <f>IFERROR(VLOOKUP(B12, '2016q1'!A$1:C$399,3,),0)</f>
        <v>157734</v>
      </c>
      <c r="AA12" s="120">
        <f>IFERROR(VLOOKUP(B12, '2016q2'!A$1:C$399,3,),0)</f>
        <v>151450</v>
      </c>
      <c r="AB12" s="120">
        <f>IFERROR(VLOOKUP(B12, '2016q3'!A$1:C$399,3,),0)</f>
        <v>146260</v>
      </c>
      <c r="AC12" t="str">
        <f t="shared" si="2"/>
        <v>246</v>
      </c>
      <c r="AD12" s="120">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 + IFERROR(VLOOKUP(B12, 'c2016q1'!A$1:E$399,4,),0) + IFERROR(VLOOKUP(B12, 'c2016q2'!A$1:E$399,4,),0) + IFERROR(VLOOKUP(B12, 'c2016q3'!A$1:E$399,4,),0) + IFERROR(VLOOKUP(B12, 'c2016q4'!A$1:E$399,4,),0)</f>
        <v>246</v>
      </c>
      <c r="AE12">
        <f>IFERROR(VLOOKUP(B12, 'c2013q4'!A$1:E$399,4,),0)</f>
        <v>0</v>
      </c>
      <c r="AF12">
        <f>IFERROR(VLOOKUP(B12, 'c2014q1'!A$1:E$399,4,),0) + IFERROR(VLOOKUP(B12, 'c2014q2'!A$1:E$399,4,),0) + IFERROR(VLOOKUP(B12, 'c2014q3'!A$1:E$399,4,),0) + IFERROR(VLOOKUP(B12, 'c2014q4'!A$1:E$399,4,),0)</f>
        <v>112</v>
      </c>
      <c r="AG12" s="62">
        <f>IFERROR(VLOOKUP(B12, 'c2015q1'!A$1:E$399,4,),0) + IFERROR(VLOOKUP(B12, 'c2015q2'!A$1:E$399,4,),0) + IFERROR(VLOOKUP(B12, 'c2015q3'!A$1:E$399,4,),0) + IFERROR(VLOOKUP(B12, 'c2015q4'!A$1:E$399,4,),0)</f>
        <v>67</v>
      </c>
      <c r="AH12" s="120">
        <f>IFERROR(VLOOKUP(B12, 'c2016q1'!A$1:E$399,4,),0) + IFERROR(VLOOKUP(B12, 'c2016q2'!A$1:E$399,4,),0) + IFERROR(VLOOKUP(B12, 'c2016q3'!A$1:E$399,4,),0) + IFERROR(VLOOKUP(B12, 'c2016q4'!A$1:E$399,4,),0)</f>
        <v>67</v>
      </c>
      <c r="AI12">
        <f t="shared" si="3"/>
        <v>16.8</v>
      </c>
      <c r="AJ12">
        <f t="shared" si="0"/>
        <v>50</v>
      </c>
      <c r="AK12" s="62">
        <f t="shared" si="4"/>
        <v>2</v>
      </c>
      <c r="AL12" t="str">
        <f t="shared" si="5"/>
        <v>f</v>
      </c>
    </row>
    <row r="13" spans="1:38" x14ac:dyDescent="0.25">
      <c r="A13">
        <v>12</v>
      </c>
      <c r="B13" s="62" t="s">
        <v>220</v>
      </c>
      <c r="C13" t="str">
        <f>IFERROR(VLOOKUP(B13,addresses!A$2:I$1997, 3, FALSE), "")</f>
        <v>7201 N.W. 11Th Place</v>
      </c>
      <c r="D13" t="str">
        <f>IFERROR(VLOOKUP(B13,addresses!A$2:I$1997, 5, FALSE), "")</f>
        <v>Gainesville</v>
      </c>
      <c r="E13" t="str">
        <f>IFERROR(VLOOKUP(B13,addresses!A$2:I$1997, 7, FALSE),"")</f>
        <v>FL</v>
      </c>
      <c r="F13">
        <f>IFERROR(VLOOKUP(B13,addresses!A$2:I$1997, 8, FALSE),"")</f>
        <v>32605</v>
      </c>
      <c r="G13" t="str">
        <f>IFERROR(VLOOKUP(B13,addresses!A$2:I$1997, 9, FALSE),"")</f>
        <v>352-333-1362</v>
      </c>
      <c r="H13" s="62" t="str">
        <f>IFERROR(VLOOKUP(B13,addresses!A$2:J$1997, 10, FALSE), "")</f>
        <v>http://www.thig.com</v>
      </c>
      <c r="I13" s="120" t="str">
        <f>VLOOKUP(IFERROR(VLOOKUP(B13, Weiss!A$1:C$398,3,FALSE),"NR"), RatingsLU!A$5:B$30, 2, FALSE)</f>
        <v>D</v>
      </c>
      <c r="J13" s="62">
        <f>VLOOKUP(I13,RatingsLU!B$5:C$30,2,)</f>
        <v>11</v>
      </c>
      <c r="K13" s="62" t="str">
        <f>VLOOKUP(IFERROR(VLOOKUP(B13, Demotech!A$1:G$400, 6,FALSE), "NR"), RatingsLU!K$5:M$30, 2, FALSE)</f>
        <v>A</v>
      </c>
      <c r="L13" s="62">
        <f>VLOOKUP(K13,RatingsLU!L$5:M$30,2,)</f>
        <v>3</v>
      </c>
      <c r="M13" s="62" t="str">
        <f>VLOOKUP(IFERROR(VLOOKUP(B13, AMBest!A$1:L$399,3,FALSE),"NR"), RatingsLU!F$5:G$100, 2, FALSE)</f>
        <v>A-</v>
      </c>
      <c r="N13" s="62">
        <f>VLOOKUP(M13, RatingsLU!G$5:H$100, 2, FALSE)</f>
        <v>7</v>
      </c>
      <c r="O13" s="120">
        <f>IFERROR(VLOOKUP(B13, '2016q3'!A$1:C$400,3,),0)</f>
        <v>144638</v>
      </c>
      <c r="P13" t="str">
        <f t="shared" si="1"/>
        <v>144,638</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62">
        <f>IFERROR(VLOOKUP(B13, '2015q3'!A$1:C$399,3,),0)</f>
        <v>144845</v>
      </c>
      <c r="Y13" s="62">
        <f>IFERROR(VLOOKUP(B13, '2015q4'!A$1:C$399,3,),0)</f>
        <v>144576</v>
      </c>
      <c r="Z13" s="120">
        <f>IFERROR(VLOOKUP(B13, '2016q1'!A$1:C$399,3,),0)</f>
        <v>145077</v>
      </c>
      <c r="AA13" s="120">
        <f>IFERROR(VLOOKUP(B13, '2016q2'!A$1:C$399,3,),0)</f>
        <v>144141</v>
      </c>
      <c r="AB13" s="120">
        <f>IFERROR(VLOOKUP(B13, '2016q3'!A$1:C$399,3,),0)</f>
        <v>144638</v>
      </c>
      <c r="AC13" t="str">
        <f t="shared" si="2"/>
        <v>425</v>
      </c>
      <c r="AD13" s="120">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 + IFERROR(VLOOKUP(B13, 'c2016q1'!A$1:E$399,4,),0) + IFERROR(VLOOKUP(B13, 'c2016q2'!A$1:E$399,4,),0) + IFERROR(VLOOKUP(B13, 'c2016q3'!A$1:E$399,4,),0) + IFERROR(VLOOKUP(B13, 'c2016q4'!A$1:E$399,4,),0)</f>
        <v>425</v>
      </c>
      <c r="AE13">
        <f>IFERROR(VLOOKUP(B13, 'c2013q4'!A$1:E$399,4,),0)</f>
        <v>164</v>
      </c>
      <c r="AF13">
        <f>IFERROR(VLOOKUP(B13, 'c2014q1'!A$1:E$399,4,),0) + IFERROR(VLOOKUP(B13, 'c2014q2'!A$1:E$399,4,),0) + IFERROR(VLOOKUP(B13, 'c2014q3'!A$1:E$399,4,),0) + IFERROR(VLOOKUP(B13, 'c2014q4'!A$1:E$399,4,),0)</f>
        <v>101</v>
      </c>
      <c r="AG13" s="62">
        <f>IFERROR(VLOOKUP(B13, 'c2015q1'!A$1:E$399,4,),0) + IFERROR(VLOOKUP(B13, 'c2015q2'!A$1:E$399,4,),0) + IFERROR(VLOOKUP(B13, 'c2015q3'!A$1:E$399,4,),0) + IFERROR(VLOOKUP(B13, 'c2015q4'!A$1:E$399,4,),0)</f>
        <v>81</v>
      </c>
      <c r="AH13" s="120">
        <f>IFERROR(VLOOKUP(B13, 'c2016q1'!A$1:E$399,4,),0) + IFERROR(VLOOKUP(B13, 'c2016q2'!A$1:E$399,4,),0) + IFERROR(VLOOKUP(B13, 'c2016q3'!A$1:E$399,4,),0) + IFERROR(VLOOKUP(B13, 'c2016q4'!A$1:E$399,4,),0)</f>
        <v>79</v>
      </c>
      <c r="AI13">
        <f t="shared" si="3"/>
        <v>29.4</v>
      </c>
      <c r="AJ13">
        <f t="shared" si="0"/>
        <v>76</v>
      </c>
      <c r="AK13" s="62">
        <f t="shared" si="4"/>
        <v>3</v>
      </c>
      <c r="AL13" t="str">
        <f t="shared" si="5"/>
        <v>f</v>
      </c>
    </row>
    <row r="14" spans="1:38" x14ac:dyDescent="0.25">
      <c r="A14">
        <v>13</v>
      </c>
      <c r="B14" s="62" t="s">
        <v>219</v>
      </c>
      <c r="C14" t="str">
        <f>IFERROR(VLOOKUP(B14,addresses!A$2:I$1997, 3, FALSE), "")</f>
        <v>11222 Quail Roost Drive</v>
      </c>
      <c r="D14" t="str">
        <f>IFERROR(VLOOKUP(B14,addresses!A$2:I$1997, 5, FALSE), "")</f>
        <v>Miami</v>
      </c>
      <c r="E14" t="str">
        <f>IFERROR(VLOOKUP(B14,addresses!A$2:I$1997, 7, FALSE),"")</f>
        <v>FL</v>
      </c>
      <c r="F14" t="str">
        <f>IFERROR(VLOOKUP(B14,addresses!A$2:I$1997, 8, FALSE),"")</f>
        <v>33157-6596</v>
      </c>
      <c r="G14" t="str">
        <f>IFERROR(VLOOKUP(B14,addresses!A$2:I$1997, 9, FALSE),"")</f>
        <v>305-253-2244-35421</v>
      </c>
      <c r="H14" s="62" t="str">
        <f>IFERROR(VLOOKUP(B14,addresses!A$2:J$1997, 10, FALSE), "")</f>
        <v>http://www.assurant.com</v>
      </c>
      <c r="I14" s="120" t="str">
        <f>VLOOKUP(IFERROR(VLOOKUP(B14, Weiss!A$1:C$398,3,FALSE),"NR"), RatingsLU!A$5:B$30, 2, FALSE)</f>
        <v>B</v>
      </c>
      <c r="J14" s="62">
        <f>VLOOKUP(I14,RatingsLU!B$5:C$30,2,)</f>
        <v>5</v>
      </c>
      <c r="K14" s="62" t="str">
        <f>VLOOKUP(IFERROR(VLOOKUP(B14, Demotech!A$1:G$400, 6,FALSE), "NR"), RatingsLU!K$5:M$30, 2, FALSE)</f>
        <v>NR</v>
      </c>
      <c r="L14" s="62">
        <f>VLOOKUP(K14,RatingsLU!L$5:M$30,2,)</f>
        <v>7</v>
      </c>
      <c r="M14" s="62" t="str">
        <f>VLOOKUP(IFERROR(VLOOKUP(B14, AMBest!A$1:L$399,3,FALSE),"NR"), RatingsLU!F$5:G$100, 2, FALSE)</f>
        <v>A</v>
      </c>
      <c r="N14" s="62">
        <f>VLOOKUP(M14, RatingsLU!G$5:H$100, 2, FALSE)</f>
        <v>5</v>
      </c>
      <c r="O14" s="120">
        <f>IFERROR(VLOOKUP(B14, '2016q3'!A$1:C$400,3,),0)</f>
        <v>133281</v>
      </c>
      <c r="P14" t="str">
        <f t="shared" si="1"/>
        <v>133,281</v>
      </c>
      <c r="Q14">
        <f>IFERROR(VLOOKUP(B14, '2013q4'!A$1:C$399,3,),0)</f>
        <v>124003</v>
      </c>
      <c r="R14">
        <f>IFERROR(VLOOKUP(B14, '2014q1'!A$1:C$399,3,),0)</f>
        <v>129118</v>
      </c>
      <c r="S14">
        <f>IFERROR(VLOOKUP(B14, '2014q2'!A$1:C$399,3,),0)</f>
        <v>135716</v>
      </c>
      <c r="T14">
        <f>IFERROR(VLOOKUP(B14, '2014q3'!A$1:C$399,3,),0)</f>
        <v>144341</v>
      </c>
      <c r="U14">
        <f>IFERROR(VLOOKUP(B14, '2014q1'!A$1:C$399,3,),0)</f>
        <v>129118</v>
      </c>
      <c r="V14">
        <f>IFERROR(VLOOKUP(B14, '2014q2'!A$1:C$399,3,),0)</f>
        <v>135716</v>
      </c>
      <c r="W14">
        <f>IFERROR(VLOOKUP(B14, '2015q2'!A$1:C$399,3,),0)</f>
        <v>158241</v>
      </c>
      <c r="X14" s="62">
        <f>IFERROR(VLOOKUP(B14, '2015q3'!A$1:C$399,3,),0)</f>
        <v>167279</v>
      </c>
      <c r="Y14" s="62">
        <f>IFERROR(VLOOKUP(B14, '2015q4'!A$1:C$399,3,),0)</f>
        <v>167712</v>
      </c>
      <c r="Z14" s="120">
        <f>IFERROR(VLOOKUP(B14, '2016q1'!A$1:C$399,3,),0)</f>
        <v>173213</v>
      </c>
      <c r="AA14" s="120">
        <f>IFERROR(VLOOKUP(B14, '2016q2'!A$1:C$399,3,),0)</f>
        <v>175723</v>
      </c>
      <c r="AB14" s="120">
        <f>IFERROR(VLOOKUP(B14, '2016q3'!A$1:C$399,3,),0)</f>
        <v>133281</v>
      </c>
      <c r="AC14" t="str">
        <f t="shared" si="2"/>
        <v>89</v>
      </c>
      <c r="AD14" s="120">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 + IFERROR(VLOOKUP(B14, 'c2016q1'!A$1:E$399,4,),0) + IFERROR(VLOOKUP(B14, 'c2016q2'!A$1:E$399,4,),0) + IFERROR(VLOOKUP(B14, 'c2016q3'!A$1:E$399,4,),0) + IFERROR(VLOOKUP(B14, 'c2016q4'!A$1:E$399,4,),0)</f>
        <v>89</v>
      </c>
      <c r="AE14">
        <f>IFERROR(VLOOKUP(B14, 'c2013q4'!A$1:E$399,4,),0)</f>
        <v>34</v>
      </c>
      <c r="AF14">
        <f>IFERROR(VLOOKUP(B14, 'c2014q1'!A$1:E$399,4,),0) + IFERROR(VLOOKUP(B14, 'c2014q2'!A$1:E$399,4,),0) + IFERROR(VLOOKUP(B14, 'c2014q3'!A$1:E$399,4,),0) + IFERROR(VLOOKUP(B14, 'c2014q4'!A$1:E$399,4,),0)</f>
        <v>29</v>
      </c>
      <c r="AG14" s="62">
        <f>IFERROR(VLOOKUP(B14, 'c2015q1'!A$1:E$399,4,),0) + IFERROR(VLOOKUP(B14, 'c2015q2'!A$1:E$399,4,),0) + IFERROR(VLOOKUP(B14, 'c2015q3'!A$1:E$399,4,),0) + IFERROR(VLOOKUP(B14, 'c2015q4'!A$1:E$399,4,),0)</f>
        <v>13</v>
      </c>
      <c r="AH14" s="120">
        <f>IFERROR(VLOOKUP(B14, 'c2016q1'!A$1:E$399,4,),0) + IFERROR(VLOOKUP(B14, 'c2016q2'!A$1:E$399,4,),0) + IFERROR(VLOOKUP(B14, 'c2016q3'!A$1:E$399,4,),0) + IFERROR(VLOOKUP(B14, 'c2016q4'!A$1:E$399,4,),0)</f>
        <v>13</v>
      </c>
      <c r="AI14">
        <f t="shared" si="3"/>
        <v>6.7</v>
      </c>
      <c r="AJ14">
        <f t="shared" si="0"/>
        <v>29</v>
      </c>
      <c r="AK14" s="62">
        <f t="shared" si="4"/>
        <v>1</v>
      </c>
      <c r="AL14" t="str">
        <f t="shared" si="5"/>
        <v>f</v>
      </c>
    </row>
    <row r="15" spans="1:38"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120" t="str">
        <f>VLOOKUP(IFERROR(VLOOKUP(B15, Weiss!A$1:C$398,3,FALSE),"NR"), RatingsLU!A$5:B$30, 2, FALSE)</f>
        <v>B+</v>
      </c>
      <c r="J15" s="62">
        <f>VLOOKUP(I15,RatingsLU!B$5:C$30,2,)</f>
        <v>4</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120">
        <f>IFERROR(VLOOKUP(B15, '2016q3'!A$1:C$400,3,),0)</f>
        <v>124004</v>
      </c>
      <c r="P15" t="str">
        <f t="shared" si="1"/>
        <v>124,004</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s="120">
        <f>IFERROR(VLOOKUP(B15, '2016q1'!A$1:C$399,3,),0)</f>
        <v>123565</v>
      </c>
      <c r="AA15" s="120">
        <f>IFERROR(VLOOKUP(B15, '2016q2'!A$1:C$399,3,),0)</f>
        <v>123746</v>
      </c>
      <c r="AB15" s="120">
        <f>IFERROR(VLOOKUP(B15, '2016q3'!A$1:C$399,3,),0)</f>
        <v>124004</v>
      </c>
      <c r="AC15" t="str">
        <f t="shared" si="2"/>
        <v>49</v>
      </c>
      <c r="AD15" s="120">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 + IFERROR(VLOOKUP(B15, 'c2016q1'!A$1:E$399,4,),0) + IFERROR(VLOOKUP(B15, 'c2016q2'!A$1:E$399,4,),0) + IFERROR(VLOOKUP(B15, 'c2016q3'!A$1:E$399,4,),0) + IFERROR(VLOOKUP(B15, 'c2016q4'!A$1:E$399,4,),0)</f>
        <v>49</v>
      </c>
      <c r="AE15">
        <f>IFERROR(VLOOKUP(B15, 'c2013q4'!A$1:E$399,4,),0)</f>
        <v>24</v>
      </c>
      <c r="AF15">
        <f>IFERROR(VLOOKUP(B15, 'c2014q1'!A$1:E$399,4,),0) + IFERROR(VLOOKUP(B15, 'c2014q2'!A$1:E$399,4,),0) + IFERROR(VLOOKUP(B15, 'c2014q3'!A$1:E$399,4,),0) + IFERROR(VLOOKUP(B15, 'c2014q4'!A$1:E$399,4,),0)</f>
        <v>19</v>
      </c>
      <c r="AG15" s="62">
        <f>IFERROR(VLOOKUP(B15, 'c2015q1'!A$1:E$399,4,),0) + IFERROR(VLOOKUP(B15, 'c2015q2'!A$1:E$399,4,),0) + IFERROR(VLOOKUP(B15, 'c2015q3'!A$1:E$399,4,),0) + IFERROR(VLOOKUP(B15, 'c2015q4'!A$1:E$399,4,),0)</f>
        <v>3</v>
      </c>
      <c r="AH15" s="120">
        <f>IFERROR(VLOOKUP(B15, 'c2016q1'!A$1:E$399,4,),0) + IFERROR(VLOOKUP(B15, 'c2016q2'!A$1:E$399,4,),0) + IFERROR(VLOOKUP(B15, 'c2016q3'!A$1:E$399,4,),0) + IFERROR(VLOOKUP(B15, 'c2016q4'!A$1:E$399,4,),0)</f>
        <v>3</v>
      </c>
      <c r="AI15">
        <f t="shared" si="3"/>
        <v>4</v>
      </c>
      <c r="AJ15">
        <f t="shared" si="0"/>
        <v>22</v>
      </c>
      <c r="AK15" s="62">
        <f t="shared" si="4"/>
        <v>1</v>
      </c>
      <c r="AL15" t="str">
        <f t="shared" si="5"/>
        <v>f</v>
      </c>
    </row>
    <row r="16" spans="1:38" x14ac:dyDescent="0.25">
      <c r="A16">
        <v>15</v>
      </c>
      <c r="B16" s="62" t="s">
        <v>370</v>
      </c>
      <c r="C16" t="str">
        <f>IFERROR(VLOOKUP(B16,addresses!A$2:I$1997, 3, FALSE), "")</f>
        <v>1 Asi Way</v>
      </c>
      <c r="D16" t="str">
        <f>IFERROR(VLOOKUP(B16,addresses!A$2:I$1997, 5, FALSE), "")</f>
        <v>St. Petersburg</v>
      </c>
      <c r="E16" t="str">
        <f>IFERROR(VLOOKUP(B16,addresses!A$2:I$1997, 7, FALSE),"")</f>
        <v>FL</v>
      </c>
      <c r="F16" t="str">
        <f>IFERROR(VLOOKUP(B16,addresses!A$2:I$1997, 8, FALSE),"")</f>
        <v>33702-2514</v>
      </c>
      <c r="G16" t="str">
        <f>IFERROR(VLOOKUP(B16,addresses!A$2:I$1997, 9, FALSE),"")</f>
        <v>727-821-8765</v>
      </c>
      <c r="H16" s="62" t="str">
        <f>IFERROR(VLOOKUP(B16,addresses!A$2:J$1997, 10, FALSE), "")</f>
        <v>http://www.americanstrategic.com</v>
      </c>
      <c r="I16" s="120" t="str">
        <f>VLOOKUP(IFERROR(VLOOKUP(B16, Weiss!A$1:C$398,3,FALSE),"NR"), RatingsLU!A$5:B$30, 2, FALSE)</f>
        <v>B-</v>
      </c>
      <c r="J16" s="62">
        <f>VLOOKUP(I16,RatingsLU!B$5:C$30,2,)</f>
        <v>6</v>
      </c>
      <c r="K16" s="62" t="str">
        <f>VLOOKUP(IFERROR(VLOOKUP(B16, Demotech!A$1:G$400, 6,FALSE), "NR"), RatingsLU!K$5:M$30, 2, FALSE)</f>
        <v>A''</v>
      </c>
      <c r="L16" s="62">
        <f>VLOOKUP(K16,RatingsLU!L$5:M$30,2,)</f>
        <v>1</v>
      </c>
      <c r="M16" s="62" t="str">
        <f>VLOOKUP(IFERROR(VLOOKUP(B16, AMBest!A$1:L$399,3,FALSE),"NR"), RatingsLU!F$5:G$100, 2, FALSE)</f>
        <v>A</v>
      </c>
      <c r="N16" s="62">
        <f>VLOOKUP(M16, RatingsLU!G$5:H$100, 2, FALSE)</f>
        <v>5</v>
      </c>
      <c r="O16" s="120">
        <f>IFERROR(VLOOKUP(B16, '2016q3'!A$1:C$400,3,),0)</f>
        <v>122263</v>
      </c>
      <c r="P16" t="str">
        <f t="shared" si="1"/>
        <v>122,263</v>
      </c>
      <c r="Q16">
        <f>IFERROR(VLOOKUP(B16, '2013q4'!A$1:C$399,3,),0)</f>
        <v>99265</v>
      </c>
      <c r="R16">
        <f>IFERROR(VLOOKUP(B16, '2014q1'!A$1:C$399,3,),0)</f>
        <v>102139</v>
      </c>
      <c r="S16">
        <f>IFERROR(VLOOKUP(B16, '2014q2'!A$1:C$399,3,),0)</f>
        <v>105312</v>
      </c>
      <c r="T16">
        <f>IFERROR(VLOOKUP(B16, '2014q3'!A$1:C$399,3,),0)</f>
        <v>107695</v>
      </c>
      <c r="U16">
        <f>IFERROR(VLOOKUP(B16, '2014q1'!A$1:C$399,3,),0)</f>
        <v>102139</v>
      </c>
      <c r="V16">
        <f>IFERROR(VLOOKUP(B16, '2014q2'!A$1:C$399,3,),0)</f>
        <v>105312</v>
      </c>
      <c r="W16">
        <f>IFERROR(VLOOKUP(B16, '2015q2'!A$1:C$399,3,),0)</f>
        <v>113562</v>
      </c>
      <c r="X16" s="62">
        <f>IFERROR(VLOOKUP(B16, '2015q3'!A$1:C$399,3,),0)</f>
        <v>115159</v>
      </c>
      <c r="Y16" s="62">
        <f>IFERROR(VLOOKUP(B16, '2015q4'!A$1:C$399,3,),0)</f>
        <v>116810</v>
      </c>
      <c r="Z16" s="120">
        <f>IFERROR(VLOOKUP(B16, '2016q1'!A$1:C$399,3,),0)</f>
        <v>118141</v>
      </c>
      <c r="AA16" s="120">
        <f>IFERROR(VLOOKUP(B16, '2016q2'!A$1:C$399,3,),0)</f>
        <v>120037</v>
      </c>
      <c r="AB16" s="120">
        <f>IFERROR(VLOOKUP(B16, '2016q3'!A$1:C$399,3,),0)</f>
        <v>122263</v>
      </c>
      <c r="AC16" t="str">
        <f t="shared" si="2"/>
        <v>71</v>
      </c>
      <c r="AD16" s="120">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 + IFERROR(VLOOKUP(B16, 'c2016q1'!A$1:E$399,4,),0) + IFERROR(VLOOKUP(B16, 'c2016q2'!A$1:E$399,4,),0) + IFERROR(VLOOKUP(B16, 'c2016q3'!A$1:E$399,4,),0) + IFERROR(VLOOKUP(B16, 'c2016q4'!A$1:E$399,4,),0)</f>
        <v>71</v>
      </c>
      <c r="AE16">
        <f>IFERROR(VLOOKUP(B16, 'c2013q4'!A$1:E$399,4,),0)</f>
        <v>24</v>
      </c>
      <c r="AF16">
        <f>IFERROR(VLOOKUP(B16, 'c2014q1'!A$1:E$399,4,),0) + IFERROR(VLOOKUP(B16, 'c2014q2'!A$1:E$399,4,),0) + IFERROR(VLOOKUP(B16, 'c2014q3'!A$1:E$399,4,),0) + IFERROR(VLOOKUP(B16, 'c2014q4'!A$1:E$399,4,),0)</f>
        <v>15</v>
      </c>
      <c r="AG16" s="62">
        <f>IFERROR(VLOOKUP(B16, 'c2015q1'!A$1:E$399,4,),0) + IFERROR(VLOOKUP(B16, 'c2015q2'!A$1:E$399,4,),0) + IFERROR(VLOOKUP(B16, 'c2015q3'!A$1:E$399,4,),0) + IFERROR(VLOOKUP(B16, 'c2015q4'!A$1:E$399,4,),0)</f>
        <v>16</v>
      </c>
      <c r="AH16" s="120">
        <f>IFERROR(VLOOKUP(B16, 'c2016q1'!A$1:E$399,4,),0) + IFERROR(VLOOKUP(B16, 'c2016q2'!A$1:E$399,4,),0) + IFERROR(VLOOKUP(B16, 'c2016q3'!A$1:E$399,4,),0) + IFERROR(VLOOKUP(B16, 'c2016q4'!A$1:E$399,4,),0)</f>
        <v>16</v>
      </c>
      <c r="AI16">
        <f t="shared" si="3"/>
        <v>5.8</v>
      </c>
      <c r="AJ16">
        <f t="shared" si="0"/>
        <v>27</v>
      </c>
      <c r="AK16" s="62">
        <f t="shared" si="4"/>
        <v>1</v>
      </c>
      <c r="AL16" t="str">
        <f t="shared" si="5"/>
        <v>f</v>
      </c>
    </row>
    <row r="17" spans="1:38" x14ac:dyDescent="0.25">
      <c r="A17">
        <v>16</v>
      </c>
      <c r="B17" s="62" t="s">
        <v>222</v>
      </c>
      <c r="C17" t="str">
        <f>IFERROR(VLOOKUP(B17,addresses!A$2:I$1997, 3, FALSE), "")</f>
        <v>P.O. Box 50969</v>
      </c>
      <c r="D17" t="str">
        <f>IFERROR(VLOOKUP(B17,addresses!A$2:I$1997, 5, FALSE), "")</f>
        <v>Sarasota</v>
      </c>
      <c r="E17" t="str">
        <f>IFERROR(VLOOKUP(B17,addresses!A$2:I$1997, 7, FALSE),"")</f>
        <v>FL</v>
      </c>
      <c r="F17" t="str">
        <f>IFERROR(VLOOKUP(B17,addresses!A$2:I$1997, 8, FALSE),"")</f>
        <v>34232-9989</v>
      </c>
      <c r="G17" t="str">
        <f>IFERROR(VLOOKUP(B17,addresses!A$2:I$1997, 9, FALSE),"")</f>
        <v>877-229-2244</v>
      </c>
      <c r="H17" s="62" t="str">
        <f>IFERROR(VLOOKUP(B17,addresses!A$2:J$1997, 10, FALSE), "")</f>
        <v>http://www.floridapeninsula.com</v>
      </c>
      <c r="I17" s="120" t="str">
        <f>VLOOKUP(IFERROR(VLOOKUP(B17, Weiss!A$1:C$398,3,FALSE),"NR"), RatingsLU!A$5:B$30, 2, FALSE)</f>
        <v>C</v>
      </c>
      <c r="J17" s="62">
        <f>VLOOKUP(I17,RatingsLU!B$5:C$30,2,)</f>
        <v>8</v>
      </c>
      <c r="K17" s="62" t="str">
        <f>VLOOKUP(IFERROR(VLOOKUP(B17, Demotech!A$1:G$400, 6,FALSE), "NR"), RatingsLU!K$5:M$30, 2, FALSE)</f>
        <v>A</v>
      </c>
      <c r="L17" s="62">
        <f>VLOOKUP(K17,RatingsLU!L$5:M$30,2,)</f>
        <v>3</v>
      </c>
      <c r="M17" s="62" t="str">
        <f>VLOOKUP(IFERROR(VLOOKUP(B17, AMBest!A$1:L$399,3,FALSE),"NR"), RatingsLU!F$5:G$100, 2, FALSE)</f>
        <v>NR</v>
      </c>
      <c r="N17" s="62">
        <f>VLOOKUP(M17, RatingsLU!G$5:H$100, 2, FALSE)</f>
        <v>33</v>
      </c>
      <c r="O17" s="120">
        <f>IFERROR(VLOOKUP(B17, '2016q3'!A$1:C$400,3,),0)</f>
        <v>117720</v>
      </c>
      <c r="P17" t="str">
        <f t="shared" si="1"/>
        <v>117,720</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62">
        <f>IFERROR(VLOOKUP(B17, '2015q3'!A$1:C$399,3,),0)</f>
        <v>119370</v>
      </c>
      <c r="Y17" s="62">
        <f>IFERROR(VLOOKUP(B17, '2015q4'!A$1:C$399,3,),0)</f>
        <v>117577</v>
      </c>
      <c r="Z17" s="120">
        <f>IFERROR(VLOOKUP(B17, '2016q1'!A$1:C$399,3,),0)</f>
        <v>117522</v>
      </c>
      <c r="AA17" s="120">
        <f>IFERROR(VLOOKUP(B17, '2016q2'!A$1:C$399,3,),0)</f>
        <v>117322</v>
      </c>
      <c r="AB17" s="120">
        <f>IFERROR(VLOOKUP(B17, '2016q3'!A$1:C$399,3,),0)</f>
        <v>117720</v>
      </c>
      <c r="AC17" t="str">
        <f t="shared" si="2"/>
        <v>920</v>
      </c>
      <c r="AD17" s="120">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 + IFERROR(VLOOKUP(B17, 'c2016q1'!A$1:E$399,4,),0) + IFERROR(VLOOKUP(B17, 'c2016q2'!A$1:E$399,4,),0) + IFERROR(VLOOKUP(B17, 'c2016q3'!A$1:E$399,4,),0) + IFERROR(VLOOKUP(B17, 'c2016q4'!A$1:E$399,4,),0)</f>
        <v>920</v>
      </c>
      <c r="AE17">
        <f>IFERROR(VLOOKUP(B17, 'c2013q4'!A$1:E$399,4,),0)</f>
        <v>463</v>
      </c>
      <c r="AF17">
        <f>IFERROR(VLOOKUP(B17, 'c2014q1'!A$1:E$399,4,),0) + IFERROR(VLOOKUP(B17, 'c2014q2'!A$1:E$399,4,),0) + IFERROR(VLOOKUP(B17, 'c2014q3'!A$1:E$399,4,),0) + IFERROR(VLOOKUP(B17, 'c2014q4'!A$1:E$399,4,),0)</f>
        <v>236</v>
      </c>
      <c r="AG17" s="62">
        <f>IFERROR(VLOOKUP(B17, 'c2015q1'!A$1:E$399,4,),0) + IFERROR(VLOOKUP(B17, 'c2015q2'!A$1:E$399,4,),0) + IFERROR(VLOOKUP(B17, 'c2015q3'!A$1:E$399,4,),0) + IFERROR(VLOOKUP(B17, 'c2015q4'!A$1:E$399,4,),0)</f>
        <v>110</v>
      </c>
      <c r="AH17" s="120">
        <f>IFERROR(VLOOKUP(B17, 'c2016q1'!A$1:E$399,4,),0) + IFERROR(VLOOKUP(B17, 'c2016q2'!A$1:E$399,4,),0) + IFERROR(VLOOKUP(B17, 'c2016q3'!A$1:E$399,4,),0) + IFERROR(VLOOKUP(B17, 'c2016q4'!A$1:E$399,4,),0)</f>
        <v>111</v>
      </c>
      <c r="AI17">
        <f t="shared" si="3"/>
        <v>78.2</v>
      </c>
      <c r="AJ17">
        <f t="shared" si="0"/>
        <v>98</v>
      </c>
      <c r="AK17" s="62">
        <f t="shared" si="4"/>
        <v>3</v>
      </c>
      <c r="AL17" t="str">
        <f t="shared" si="5"/>
        <v>f</v>
      </c>
    </row>
    <row r="18" spans="1:38" x14ac:dyDescent="0.25">
      <c r="A18">
        <v>17</v>
      </c>
      <c r="B18" s="62" t="s">
        <v>224</v>
      </c>
      <c r="C18" t="str">
        <f>IFERROR(VLOOKUP(B18,addresses!A$2:I$1997, 3, FALSE), "")</f>
        <v>3075 Sanders Road, Suite H1E</v>
      </c>
      <c r="D18" t="str">
        <f>IFERROR(VLOOKUP(B18,addresses!A$2:I$1997, 5, FALSE), "")</f>
        <v>Northbrook</v>
      </c>
      <c r="E18" t="str">
        <f>IFERROR(VLOOKUP(B18,addresses!A$2:I$1997, 7, FALSE),"")</f>
        <v>IL</v>
      </c>
      <c r="F18" t="str">
        <f>IFERROR(VLOOKUP(B18,addresses!A$2:I$1997, 8, FALSE),"")</f>
        <v>60062-7127</v>
      </c>
      <c r="G18" t="str">
        <f>IFERROR(VLOOKUP(B18,addresses!A$2:I$1997, 9, FALSE),"")</f>
        <v>800-386-6126</v>
      </c>
      <c r="H18" s="62" t="str">
        <f>IFERROR(VLOOKUP(B18,addresses!A$2:J$1997, 10, FALSE), "")</f>
        <v>http://www.allstate.com</v>
      </c>
      <c r="I18" s="120" t="str">
        <f>VLOOKUP(IFERROR(VLOOKUP(B18, Weiss!A$1:C$398,3,FALSE),"NR"), RatingsLU!A$5:B$30, 2, FALSE)</f>
        <v>B</v>
      </c>
      <c r="J18" s="62">
        <f>VLOOKUP(I18,RatingsLU!B$5:C$30,2,)</f>
        <v>5</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15</v>
      </c>
      <c r="O18" s="120">
        <f>IFERROR(VLOOKUP(B18, '2016q3'!A$1:C$400,3,),0)</f>
        <v>100634</v>
      </c>
      <c r="P18" t="str">
        <f t="shared" si="1"/>
        <v>100,634</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62">
        <f>IFERROR(VLOOKUP(B18, '2015q3'!A$1:C$399,3,),0)</f>
        <v>105405</v>
      </c>
      <c r="Y18" s="62">
        <f>IFERROR(VLOOKUP(B18, '2015q4'!A$1:C$399,3,),0)</f>
        <v>103295</v>
      </c>
      <c r="Z18" s="120">
        <f>IFERROR(VLOOKUP(B18, '2016q1'!A$1:C$399,3,),0)</f>
        <v>102217</v>
      </c>
      <c r="AA18" s="120">
        <f>IFERROR(VLOOKUP(B18, '2016q2'!A$1:C$399,3,),0)</f>
        <v>101892</v>
      </c>
      <c r="AB18" s="120">
        <f>IFERROR(VLOOKUP(B18, '2016q3'!A$1:C$399,3,),0)</f>
        <v>100634</v>
      </c>
      <c r="AC18" t="str">
        <f t="shared" si="2"/>
        <v>165</v>
      </c>
      <c r="AD18" s="120">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 + IFERROR(VLOOKUP(B18, 'c2016q1'!A$1:E$399,4,),0) + IFERROR(VLOOKUP(B18, 'c2016q2'!A$1:E$399,4,),0) + IFERROR(VLOOKUP(B18, 'c2016q3'!A$1:E$399,4,),0) + IFERROR(VLOOKUP(B18, 'c2016q4'!A$1:E$399,4,),0)</f>
        <v>165</v>
      </c>
      <c r="AE18">
        <f>IFERROR(VLOOKUP(B18, 'c2013q4'!A$1:E$399,4,),0)</f>
        <v>76</v>
      </c>
      <c r="AF18">
        <f>IFERROR(VLOOKUP(B18, 'c2014q1'!A$1:E$399,4,),0) + IFERROR(VLOOKUP(B18, 'c2014q2'!A$1:E$399,4,),0) + IFERROR(VLOOKUP(B18, 'c2014q3'!A$1:E$399,4,),0) + IFERROR(VLOOKUP(B18, 'c2014q4'!A$1:E$399,4,),0)</f>
        <v>41</v>
      </c>
      <c r="AG18" s="62">
        <f>IFERROR(VLOOKUP(B18, 'c2015q1'!A$1:E$399,4,),0) + IFERROR(VLOOKUP(B18, 'c2015q2'!A$1:E$399,4,),0) + IFERROR(VLOOKUP(B18, 'c2015q3'!A$1:E$399,4,),0) + IFERROR(VLOOKUP(B18, 'c2015q4'!A$1:E$399,4,),0)</f>
        <v>24</v>
      </c>
      <c r="AH18" s="120">
        <f>IFERROR(VLOOKUP(B18, 'c2016q1'!A$1:E$399,4,),0) + IFERROR(VLOOKUP(B18, 'c2016q2'!A$1:E$399,4,),0) + IFERROR(VLOOKUP(B18, 'c2016q3'!A$1:E$399,4,),0) + IFERROR(VLOOKUP(B18, 'c2016q4'!A$1:E$399,4,),0)</f>
        <v>24</v>
      </c>
      <c r="AI18">
        <f t="shared" si="3"/>
        <v>16.399999999999999</v>
      </c>
      <c r="AJ18">
        <f t="shared" si="0"/>
        <v>48</v>
      </c>
      <c r="AK18" s="62">
        <f t="shared" si="4"/>
        <v>2</v>
      </c>
      <c r="AL18" t="str">
        <f t="shared" si="5"/>
        <v>f</v>
      </c>
    </row>
    <row r="19" spans="1:38" x14ac:dyDescent="0.25">
      <c r="A19">
        <v>18</v>
      </c>
      <c r="B19" s="62" t="s">
        <v>223</v>
      </c>
      <c r="C19" t="str">
        <f>IFERROR(VLOOKUP(B19,addresses!A$2:I$1997, 3, FALSE), "")</f>
        <v>27599 Riverview Center Blvd., Suite 100</v>
      </c>
      <c r="D19" t="str">
        <f>IFERROR(VLOOKUP(B19,addresses!A$2:I$1997, 5, FALSE), "")</f>
        <v>Bonita Springs</v>
      </c>
      <c r="E19" t="str">
        <f>IFERROR(VLOOKUP(B19,addresses!A$2:I$1997, 7, FALSE),"")</f>
        <v>FL</v>
      </c>
      <c r="F19" t="str">
        <f>IFERROR(VLOOKUP(B19,addresses!A$2:I$1997, 8, FALSE),"")</f>
        <v>34134-4323</v>
      </c>
      <c r="G19" t="str">
        <f>IFERROR(VLOOKUP(B19,addresses!A$2:I$1997, 9, FALSE),"")</f>
        <v>239-495-4700</v>
      </c>
      <c r="H19" s="62" t="str">
        <f>IFERROR(VLOOKUP(B19,addresses!A$2:J$1997, 10, FALSE), "")</f>
        <v>http://www.floridafamily.com</v>
      </c>
      <c r="I19" s="120" t="str">
        <f>VLOOKUP(IFERROR(VLOOKUP(B19, Weiss!A$1:C$398,3,FALSE),"NR"), RatingsLU!A$5:B$30, 2, FALSE)</f>
        <v>B-</v>
      </c>
      <c r="J19" s="62">
        <f>VLOOKUP(I19,RatingsLU!B$5:C$30,2,)</f>
        <v>6</v>
      </c>
      <c r="K19" s="62" t="str">
        <f>VLOOKUP(IFERROR(VLOOKUP(B19, Demotech!A$1:G$400, 6,FALSE), "NR"), RatingsLU!K$5:M$30, 2, FALSE)</f>
        <v>A'</v>
      </c>
      <c r="L19" s="62">
        <f>VLOOKUP(K19,RatingsLU!L$5:M$30,2,)</f>
        <v>2</v>
      </c>
      <c r="M19" s="62" t="str">
        <f>VLOOKUP(IFERROR(VLOOKUP(B19, AMBest!A$1:L$399,3,FALSE),"NR"), RatingsLU!F$5:G$100, 2, FALSE)</f>
        <v>A-</v>
      </c>
      <c r="N19" s="62">
        <f>VLOOKUP(M19, RatingsLU!G$5:H$100, 2, FALSE)</f>
        <v>7</v>
      </c>
      <c r="O19" s="120">
        <f>IFERROR(VLOOKUP(B19, '2016q3'!A$1:C$400,3,),0)</f>
        <v>100333</v>
      </c>
      <c r="P19" t="str">
        <f t="shared" si="1"/>
        <v>100,333</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62">
        <f>IFERROR(VLOOKUP(B19, '2015q3'!A$1:C$399,3,),0)</f>
        <v>105606</v>
      </c>
      <c r="Y19" s="62">
        <f>IFERROR(VLOOKUP(B19, '2015q4'!A$1:C$399,3,),0)</f>
        <v>104738</v>
      </c>
      <c r="Z19" s="120">
        <f>IFERROR(VLOOKUP(B19, '2016q1'!A$1:C$399,3,),0)</f>
        <v>103803</v>
      </c>
      <c r="AA19" s="120">
        <f>IFERROR(VLOOKUP(B19, '2016q2'!A$1:C$399,3,),0)</f>
        <v>102384</v>
      </c>
      <c r="AB19" s="120">
        <f>IFERROR(VLOOKUP(B19, '2016q3'!A$1:C$399,3,),0)</f>
        <v>100333</v>
      </c>
      <c r="AC19" t="str">
        <f t="shared" si="2"/>
        <v>108</v>
      </c>
      <c r="AD19" s="120">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 + IFERROR(VLOOKUP(B19, 'c2016q1'!A$1:E$399,4,),0) + IFERROR(VLOOKUP(B19, 'c2016q2'!A$1:E$399,4,),0) + IFERROR(VLOOKUP(B19, 'c2016q3'!A$1:E$399,4,),0) + IFERROR(VLOOKUP(B19, 'c2016q4'!A$1:E$399,4,),0)</f>
        <v>108</v>
      </c>
      <c r="AE19">
        <f>IFERROR(VLOOKUP(B19, 'c2013q4'!A$1:E$399,4,),0)</f>
        <v>28</v>
      </c>
      <c r="AF19">
        <f>IFERROR(VLOOKUP(B19, 'c2014q1'!A$1:E$399,4,),0) + IFERROR(VLOOKUP(B19, 'c2014q2'!A$1:E$399,4,),0) + IFERROR(VLOOKUP(B19, 'c2014q3'!A$1:E$399,4,),0) + IFERROR(VLOOKUP(B19, 'c2014q4'!A$1:E$399,4,),0)</f>
        <v>31</v>
      </c>
      <c r="AG19" s="62">
        <f>IFERROR(VLOOKUP(B19, 'c2015q1'!A$1:E$399,4,),0) + IFERROR(VLOOKUP(B19, 'c2015q2'!A$1:E$399,4,),0) + IFERROR(VLOOKUP(B19, 'c2015q3'!A$1:E$399,4,),0) + IFERROR(VLOOKUP(B19, 'c2015q4'!A$1:E$399,4,),0)</f>
        <v>25</v>
      </c>
      <c r="AH19" s="120">
        <f>IFERROR(VLOOKUP(B19, 'c2016q1'!A$1:E$399,4,),0) + IFERROR(VLOOKUP(B19, 'c2016q2'!A$1:E$399,4,),0) + IFERROR(VLOOKUP(B19, 'c2016q3'!A$1:E$399,4,),0) + IFERROR(VLOOKUP(B19, 'c2016q4'!A$1:E$399,4,),0)</f>
        <v>24</v>
      </c>
      <c r="AI19">
        <f t="shared" si="3"/>
        <v>10.8</v>
      </c>
      <c r="AJ19">
        <f t="shared" si="0"/>
        <v>39</v>
      </c>
      <c r="AK19" s="62">
        <f t="shared" si="4"/>
        <v>2</v>
      </c>
      <c r="AL19" t="str">
        <f t="shared" si="5"/>
        <v>f</v>
      </c>
    </row>
    <row r="20" spans="1:38" x14ac:dyDescent="0.25">
      <c r="A20">
        <v>19</v>
      </c>
      <c r="B20" s="62" t="s">
        <v>230</v>
      </c>
      <c r="C20" t="str">
        <f>IFERROR(VLOOKUP(B20,addresses!A$2:I$1997, 3, FALSE), "")</f>
        <v>7131 Business Park Lane, Suite 300</v>
      </c>
      <c r="D20" t="str">
        <f>IFERROR(VLOOKUP(B20,addresses!A$2:I$1997, 5, FALSE), "")</f>
        <v>Lake Mary</v>
      </c>
      <c r="E20" t="str">
        <f>IFERROR(VLOOKUP(B20,addresses!A$2:I$1997, 7, FALSE),"")</f>
        <v>FL</v>
      </c>
      <c r="F20">
        <f>IFERROR(VLOOKUP(B20,addresses!A$2:I$1997, 8, FALSE),"")</f>
        <v>32746</v>
      </c>
      <c r="G20" t="str">
        <f>IFERROR(VLOOKUP(B20,addresses!A$2:I$1997, 9, FALSE),"")</f>
        <v>(407) 444-5224</v>
      </c>
      <c r="H20" s="62" t="str">
        <f>IFERROR(VLOOKUP(B20,addresses!A$2:J$1997, 10, FALSE), "")</f>
        <v>https://www.firstprotective.com</v>
      </c>
      <c r="I20" s="120" t="str">
        <f>VLOOKUP(IFERROR(VLOOKUP(B20, Weiss!A$1:C$398,3,FALSE),"NR"), RatingsLU!A$5:B$30, 2, FALSE)</f>
        <v>NR</v>
      </c>
      <c r="J20" s="62">
        <f>VLOOKUP(I20,RatingsLU!B$5:C$30,2,)</f>
        <v>16</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120">
        <f>IFERROR(VLOOKUP(B20, '2016q3'!A$1:C$400,3,),0)</f>
        <v>99458</v>
      </c>
      <c r="P20" t="str">
        <f t="shared" si="1"/>
        <v>99,458</v>
      </c>
      <c r="Q20">
        <f>IFERROR(VLOOKUP(B20, '2013q4'!A$1:C$399,3,),0)</f>
        <v>37632</v>
      </c>
      <c r="R20">
        <f>IFERROR(VLOOKUP(B20, '2014q1'!A$1:C$399,3,),0)</f>
        <v>37596</v>
      </c>
      <c r="S20">
        <f>IFERROR(VLOOKUP(B20, '2014q2'!A$1:C$399,3,),0)</f>
        <v>37267</v>
      </c>
      <c r="T20">
        <f>IFERROR(VLOOKUP(B20, '2014q3'!A$1:C$399,3,),0)</f>
        <v>37296</v>
      </c>
      <c r="U20">
        <f>IFERROR(VLOOKUP(B20, '2014q1'!A$1:C$399,3,),0)</f>
        <v>37596</v>
      </c>
      <c r="V20">
        <f>IFERROR(VLOOKUP(B20, '2014q2'!A$1:C$399,3,),0)</f>
        <v>37267</v>
      </c>
      <c r="W20">
        <f>IFERROR(VLOOKUP(B20, '2015q2'!A$1:C$399,3,),0)</f>
        <v>73826</v>
      </c>
      <c r="X20" s="62">
        <f>IFERROR(VLOOKUP(B20, '2015q3'!A$1:C$399,3,),0)</f>
        <v>76973</v>
      </c>
      <c r="Y20" s="62">
        <f>IFERROR(VLOOKUP(B20, '2015q4'!A$1:C$399,3,),0)</f>
        <v>81496</v>
      </c>
      <c r="Z20" s="120">
        <f>IFERROR(VLOOKUP(B20, '2016q1'!A$1:C$399,3,),0)</f>
        <v>85918</v>
      </c>
      <c r="AA20" s="120">
        <f>IFERROR(VLOOKUP(B20, '2016q2'!A$1:C$399,3,),0)</f>
        <v>92963</v>
      </c>
      <c r="AB20" s="120">
        <f>IFERROR(VLOOKUP(B20, '2016q3'!A$1:C$399,3,),0)</f>
        <v>99458</v>
      </c>
      <c r="AC20" t="str">
        <f t="shared" si="2"/>
        <v>187</v>
      </c>
      <c r="AD20" s="120">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 + IFERROR(VLOOKUP(B20, 'c2016q1'!A$1:E$399,4,),0) + IFERROR(VLOOKUP(B20, 'c2016q2'!A$1:E$399,4,),0) + IFERROR(VLOOKUP(B20, 'c2016q3'!A$1:E$399,4,),0) + IFERROR(VLOOKUP(B20, 'c2016q4'!A$1:E$399,4,),0)</f>
        <v>187</v>
      </c>
      <c r="AE20">
        <f>IFERROR(VLOOKUP(B20, 'c2013q4'!A$1:E$399,4,),0)</f>
        <v>58</v>
      </c>
      <c r="AF20">
        <f>IFERROR(VLOOKUP(B20, 'c2014q1'!A$1:E$399,4,),0) + IFERROR(VLOOKUP(B20, 'c2014q2'!A$1:E$399,4,),0) + IFERROR(VLOOKUP(B20, 'c2014q3'!A$1:E$399,4,),0) + IFERROR(VLOOKUP(B20, 'c2014q4'!A$1:E$399,4,),0)</f>
        <v>43</v>
      </c>
      <c r="AG20" s="62">
        <f>IFERROR(VLOOKUP(B20, 'c2015q1'!A$1:E$399,4,),0) + IFERROR(VLOOKUP(B20, 'c2015q2'!A$1:E$399,4,),0) + IFERROR(VLOOKUP(B20, 'c2015q3'!A$1:E$399,4,),0) + IFERROR(VLOOKUP(B20, 'c2015q4'!A$1:E$399,4,),0)</f>
        <v>43</v>
      </c>
      <c r="AH20" s="120">
        <f>IFERROR(VLOOKUP(B20, 'c2016q1'!A$1:E$399,4,),0) + IFERROR(VLOOKUP(B20, 'c2016q2'!A$1:E$399,4,),0) + IFERROR(VLOOKUP(B20, 'c2016q3'!A$1:E$399,4,),0) + IFERROR(VLOOKUP(B20, 'c2016q4'!A$1:E$399,4,),0)</f>
        <v>43</v>
      </c>
      <c r="AI20">
        <f t="shared" si="3"/>
        <v>18.8</v>
      </c>
      <c r="AJ20">
        <f t="shared" si="0"/>
        <v>55</v>
      </c>
      <c r="AK20" s="62">
        <f t="shared" si="4"/>
        <v>2</v>
      </c>
      <c r="AL20" t="str">
        <f t="shared" si="5"/>
        <v>f</v>
      </c>
    </row>
    <row r="21" spans="1:38" x14ac:dyDescent="0.25">
      <c r="A21">
        <v>20</v>
      </c>
      <c r="B21" s="62" t="s">
        <v>225</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866-509-0314</v>
      </c>
      <c r="H21" s="62" t="str">
        <f>IFERROR(VLOOKUP(B21,addresses!A$2:J$1997, 10, FALSE), "")</f>
        <v>http://www.arkroyalins.com</v>
      </c>
      <c r="I21" s="120" t="str">
        <f>VLOOKUP(IFERROR(VLOOKUP(B21, Weiss!A$1:C$398,3,FALSE),"NR"), RatingsLU!A$5:B$30, 2, FALSE)</f>
        <v>C</v>
      </c>
      <c r="J21" s="62">
        <f>VLOOKUP(I21,RatingsLU!B$5:C$30,2,)</f>
        <v>8</v>
      </c>
      <c r="K21" s="62" t="str">
        <f>VLOOKUP(IFERROR(VLOOKUP(B21, Demotech!A$1:G$400, 6,FALSE), "NR"), RatingsLU!K$5:M$30, 2, FALSE)</f>
        <v>NR</v>
      </c>
      <c r="L21" s="62">
        <f>VLOOKUP(K21,RatingsLU!L$5:M$30,2,)</f>
        <v>7</v>
      </c>
      <c r="M21" s="62" t="str">
        <f>VLOOKUP(IFERROR(VLOOKUP(B21, AMBest!A$1:L$399,3,FALSE),"NR"), RatingsLU!F$5:G$100, 2, FALSE)</f>
        <v>NR</v>
      </c>
      <c r="N21" s="62">
        <f>VLOOKUP(M21, RatingsLU!G$5:H$100, 2, FALSE)</f>
        <v>33</v>
      </c>
      <c r="O21" s="120">
        <f>IFERROR(VLOOKUP(B21, '2016q3'!A$1:C$400,3,),0)</f>
        <v>96058</v>
      </c>
      <c r="P21" t="str">
        <f t="shared" si="1"/>
        <v>96,058</v>
      </c>
      <c r="Q21">
        <f>IFERROR(VLOOKUP(B21, '2013q4'!A$1:C$399,3,),0)</f>
        <v>88156</v>
      </c>
      <c r="R21">
        <f>IFERROR(VLOOKUP(B21, '2014q1'!A$1:C$399,3,),0)</f>
        <v>91188</v>
      </c>
      <c r="S21">
        <f>IFERROR(VLOOKUP(B21, '2014q2'!A$1:C$399,3,),0)</f>
        <v>93885</v>
      </c>
      <c r="T21">
        <f>IFERROR(VLOOKUP(B21, '2014q3'!A$1:C$399,3,),0)</f>
        <v>95893</v>
      </c>
      <c r="U21">
        <f>IFERROR(VLOOKUP(B21, '2014q1'!A$1:C$399,3,),0)</f>
        <v>91188</v>
      </c>
      <c r="V21">
        <f>IFERROR(VLOOKUP(B21, '2014q2'!A$1:C$399,3,),0)</f>
        <v>93885</v>
      </c>
      <c r="W21">
        <f>IFERROR(VLOOKUP(B21, '2015q2'!A$1:C$399,3,),0)</f>
        <v>98127</v>
      </c>
      <c r="X21" s="62">
        <f>IFERROR(VLOOKUP(B21, '2015q3'!A$1:C$399,3,),0)</f>
        <v>98972</v>
      </c>
      <c r="Y21" s="62">
        <f>IFERROR(VLOOKUP(B21, '2015q4'!A$1:C$399,3,),0)</f>
        <v>99072</v>
      </c>
      <c r="Z21" s="120">
        <f>IFERROR(VLOOKUP(B21, '2016q1'!A$1:C$399,3,),0)</f>
        <v>98660</v>
      </c>
      <c r="AA21" s="120">
        <f>IFERROR(VLOOKUP(B21, '2016q2'!A$1:C$399,3,),0)</f>
        <v>97554</v>
      </c>
      <c r="AB21" s="120">
        <f>IFERROR(VLOOKUP(B21, '2016q3'!A$1:C$399,3,),0)</f>
        <v>96058</v>
      </c>
      <c r="AC21" t="str">
        <f t="shared" si="2"/>
        <v>95</v>
      </c>
      <c r="AD21" s="120">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 + IFERROR(VLOOKUP(B21, 'c2016q1'!A$1:E$399,4,),0) + IFERROR(VLOOKUP(B21, 'c2016q2'!A$1:E$399,4,),0) + IFERROR(VLOOKUP(B21, 'c2016q3'!A$1:E$399,4,),0) + IFERROR(VLOOKUP(B21, 'c2016q4'!A$1:E$399,4,),0)</f>
        <v>95</v>
      </c>
      <c r="AE21">
        <f>IFERROR(VLOOKUP(B21, 'c2013q4'!A$1:E$399,4,),0)</f>
        <v>32</v>
      </c>
      <c r="AF21">
        <f>IFERROR(VLOOKUP(B21, 'c2014q1'!A$1:E$399,4,),0) + IFERROR(VLOOKUP(B21, 'c2014q2'!A$1:E$399,4,),0) + IFERROR(VLOOKUP(B21, 'c2014q3'!A$1:E$399,4,),0) + IFERROR(VLOOKUP(B21, 'c2014q4'!A$1:E$399,4,),0)</f>
        <v>26</v>
      </c>
      <c r="AG21" s="62">
        <f>IFERROR(VLOOKUP(B21, 'c2015q1'!A$1:E$399,4,),0) + IFERROR(VLOOKUP(B21, 'c2015q2'!A$1:E$399,4,),0) + IFERROR(VLOOKUP(B21, 'c2015q3'!A$1:E$399,4,),0) + IFERROR(VLOOKUP(B21, 'c2015q4'!A$1:E$399,4,),0)</f>
        <v>19</v>
      </c>
      <c r="AH21" s="120">
        <f>IFERROR(VLOOKUP(B21, 'c2016q1'!A$1:E$399,4,),0) + IFERROR(VLOOKUP(B21, 'c2016q2'!A$1:E$399,4,),0) + IFERROR(VLOOKUP(B21, 'c2016q3'!A$1:E$399,4,),0) + IFERROR(VLOOKUP(B21, 'c2016q4'!A$1:E$399,4,),0)</f>
        <v>18</v>
      </c>
      <c r="AI21">
        <f t="shared" si="3"/>
        <v>9.9</v>
      </c>
      <c r="AJ21">
        <f t="shared" si="0"/>
        <v>35</v>
      </c>
      <c r="AK21" s="62">
        <f t="shared" si="4"/>
        <v>2</v>
      </c>
      <c r="AL21" t="str">
        <f t="shared" si="5"/>
        <v>f</v>
      </c>
    </row>
    <row r="22" spans="1:38" x14ac:dyDescent="0.25">
      <c r="A22">
        <v>21</v>
      </c>
      <c r="B22" s="62" t="s">
        <v>226</v>
      </c>
      <c r="C22" t="str">
        <f>IFERROR(VLOOKUP(B22,addresses!A$2:I$1997, 3, FALSE), "")</f>
        <v>7201 N.W. 11Th Place</v>
      </c>
      <c r="D22" t="str">
        <f>IFERROR(VLOOKUP(B22,addresses!A$2:I$1997, 5, FALSE), "")</f>
        <v>Gainesville</v>
      </c>
      <c r="E22" t="str">
        <f>IFERROR(VLOOKUP(B22,addresses!A$2:I$1997, 7, FALSE),"")</f>
        <v>FL</v>
      </c>
      <c r="F22">
        <f>IFERROR(VLOOKUP(B22,addresses!A$2:I$1997, 8, FALSE),"")</f>
        <v>32605</v>
      </c>
      <c r="G22" t="str">
        <f>IFERROR(VLOOKUP(B22,addresses!A$2:I$1997, 9, FALSE),"")</f>
        <v>352-333-1362</v>
      </c>
      <c r="H22" s="62" t="str">
        <f>IFERROR(VLOOKUP(B22,addresses!A$2:J$1997, 10, FALSE), "")</f>
        <v>http://www.thig.com</v>
      </c>
      <c r="I22" s="120" t="str">
        <f>VLOOKUP(IFERROR(VLOOKUP(B22, Weiss!A$1:C$398,3,FALSE),"NR"), RatingsLU!A$5:B$30, 2, FALSE)</f>
        <v>C-</v>
      </c>
      <c r="J22" s="62">
        <f>VLOOKUP(I22,RatingsLU!B$5:C$30,2,)</f>
        <v>9</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120">
        <f>IFERROR(VLOOKUP(B22, '2016q3'!A$1:C$400,3,),0)</f>
        <v>86017</v>
      </c>
      <c r="P22" t="str">
        <f t="shared" si="1"/>
        <v>86,017</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62">
        <f>IFERROR(VLOOKUP(B22, '2015q3'!A$1:C$399,3,),0)</f>
        <v>93696</v>
      </c>
      <c r="Y22" s="62">
        <f>IFERROR(VLOOKUP(B22, '2015q4'!A$1:C$399,3,),0)</f>
        <v>93294</v>
      </c>
      <c r="Z22" s="120">
        <f>IFERROR(VLOOKUP(B22, '2016q1'!A$1:C$399,3,),0)</f>
        <v>91340</v>
      </c>
      <c r="AA22" s="120">
        <f>IFERROR(VLOOKUP(B22, '2016q2'!A$1:C$399,3,),0)</f>
        <v>87968</v>
      </c>
      <c r="AB22" s="120">
        <f>IFERROR(VLOOKUP(B22, '2016q3'!A$1:C$399,3,),0)</f>
        <v>86017</v>
      </c>
      <c r="AC22" t="str">
        <f t="shared" si="2"/>
        <v>318</v>
      </c>
      <c r="AD22" s="120">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 + IFERROR(VLOOKUP(B22, 'c2016q1'!A$1:E$399,4,),0) + IFERROR(VLOOKUP(B22, 'c2016q2'!A$1:E$399,4,),0) + IFERROR(VLOOKUP(B22, 'c2016q3'!A$1:E$399,4,),0) + IFERROR(VLOOKUP(B22, 'c2016q4'!A$1:E$399,4,),0)</f>
        <v>318</v>
      </c>
      <c r="AE22">
        <f>IFERROR(VLOOKUP(B22, 'c2013q4'!A$1:E$399,4,),0)</f>
        <v>148</v>
      </c>
      <c r="AF22">
        <f>IFERROR(VLOOKUP(B22, 'c2014q1'!A$1:E$399,4,),0) + IFERROR(VLOOKUP(B22, 'c2014q2'!A$1:E$399,4,),0) + IFERROR(VLOOKUP(B22, 'c2014q3'!A$1:E$399,4,),0) + IFERROR(VLOOKUP(B22, 'c2014q4'!A$1:E$399,4,),0)</f>
        <v>62</v>
      </c>
      <c r="AG22" s="62">
        <f>IFERROR(VLOOKUP(B22, 'c2015q1'!A$1:E$399,4,),0) + IFERROR(VLOOKUP(B22, 'c2015q2'!A$1:E$399,4,),0) + IFERROR(VLOOKUP(B22, 'c2015q3'!A$1:E$399,4,),0) + IFERROR(VLOOKUP(B22, 'c2015q4'!A$1:E$399,4,),0)</f>
        <v>54</v>
      </c>
      <c r="AH22" s="120">
        <f>IFERROR(VLOOKUP(B22, 'c2016q1'!A$1:E$399,4,),0) + IFERROR(VLOOKUP(B22, 'c2016q2'!A$1:E$399,4,),0) + IFERROR(VLOOKUP(B22, 'c2016q3'!A$1:E$399,4,),0) + IFERROR(VLOOKUP(B22, 'c2016q4'!A$1:E$399,4,),0)</f>
        <v>54</v>
      </c>
      <c r="AI22">
        <f t="shared" si="3"/>
        <v>37</v>
      </c>
      <c r="AJ22">
        <f t="shared" si="0"/>
        <v>87</v>
      </c>
      <c r="AK22" s="62">
        <f t="shared" si="4"/>
        <v>3</v>
      </c>
      <c r="AL22" t="str">
        <f t="shared" si="5"/>
        <v>f</v>
      </c>
    </row>
    <row r="23" spans="1:38" x14ac:dyDescent="0.25">
      <c r="A23">
        <v>22</v>
      </c>
      <c r="B23" s="62" t="s">
        <v>227</v>
      </c>
      <c r="C23" t="str">
        <f>IFERROR(VLOOKUP(B23,addresses!A$2:I$1997, 3, FALSE), "")</f>
        <v>4200 Northcorp Parkway Suite 400</v>
      </c>
      <c r="D23" t="str">
        <f>IFERROR(VLOOKUP(B23,addresses!A$2:I$1997, 5, FALSE), "")</f>
        <v>Palm Beach Gardens</v>
      </c>
      <c r="E23" t="str">
        <f>IFERROR(VLOOKUP(B23,addresses!A$2:I$1997, 7, FALSE),"")</f>
        <v>FL</v>
      </c>
      <c r="F23">
        <f>IFERROR(VLOOKUP(B23,addresses!A$2:I$1997, 8, FALSE),"")</f>
        <v>33410</v>
      </c>
      <c r="G23" t="str">
        <f>IFERROR(VLOOKUP(B23,addresses!A$2:I$1997, 9, FALSE),"")</f>
        <v>561-231-5902</v>
      </c>
      <c r="H23" s="62" t="str">
        <f>IFERROR(VLOOKUP(B23,addresses!A$2:J$1997, 10, FALSE), "")</f>
        <v>http://www.olympusinsurance.com</v>
      </c>
      <c r="I23" s="120" t="str">
        <f>VLOOKUP(IFERROR(VLOOKUP(B23, Weiss!A$1:C$398,3,FALSE),"NR"),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120">
        <f>IFERROR(VLOOKUP(B23, '2016q3'!A$1:C$400,3,),0)</f>
        <v>82811</v>
      </c>
      <c r="P23" t="str">
        <f t="shared" si="1"/>
        <v>82,811</v>
      </c>
      <c r="Q23">
        <f>IFERROR(VLOOKUP(B23, '2013q4'!A$1:C$399,3,),0)</f>
        <v>70207</v>
      </c>
      <c r="R23">
        <f>IFERROR(VLOOKUP(B23, '2014q1'!A$1:C$399,3,),0)</f>
        <v>70800</v>
      </c>
      <c r="S23">
        <f>IFERROR(VLOOKUP(B23, '2014q2'!A$1:C$399,3,),0)</f>
        <v>74034</v>
      </c>
      <c r="T23">
        <f>IFERROR(VLOOKUP(B23, '2014q3'!A$1:C$399,3,),0)</f>
        <v>76276</v>
      </c>
      <c r="U23">
        <f>IFERROR(VLOOKUP(B23, '2014q1'!A$1:C$399,3,),0)</f>
        <v>70800</v>
      </c>
      <c r="V23">
        <f>IFERROR(VLOOKUP(B23, '2014q2'!A$1:C$399,3,),0)</f>
        <v>74034</v>
      </c>
      <c r="W23">
        <f>IFERROR(VLOOKUP(B23, '2015q2'!A$1:C$399,3,),0)</f>
        <v>89087</v>
      </c>
      <c r="X23" s="62">
        <f>IFERROR(VLOOKUP(B23, '2015q3'!A$1:C$399,3,),0)</f>
        <v>85406</v>
      </c>
      <c r="Y23" s="62">
        <f>IFERROR(VLOOKUP(B23, '2015q4'!A$1:C$399,3,),0)</f>
        <v>86260</v>
      </c>
      <c r="Z23" s="120">
        <f>IFERROR(VLOOKUP(B23, '2016q1'!A$1:C$399,3,),0)</f>
        <v>84447</v>
      </c>
      <c r="AA23" s="120">
        <f>IFERROR(VLOOKUP(B23, '2016q2'!A$1:C$399,3,),0)</f>
        <v>83550</v>
      </c>
      <c r="AB23" s="120">
        <f>IFERROR(VLOOKUP(B23, '2016q3'!A$1:C$399,3,),0)</f>
        <v>82811</v>
      </c>
      <c r="AC23" t="str">
        <f t="shared" si="2"/>
        <v>245</v>
      </c>
      <c r="AD23" s="120">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 + IFERROR(VLOOKUP(B23, 'c2016q1'!A$1:E$399,4,),0) + IFERROR(VLOOKUP(B23, 'c2016q2'!A$1:E$399,4,),0) + IFERROR(VLOOKUP(B23, 'c2016q3'!A$1:E$399,4,),0) + IFERROR(VLOOKUP(B23, 'c2016q4'!A$1:E$399,4,),0)</f>
        <v>245</v>
      </c>
      <c r="AE23">
        <f>IFERROR(VLOOKUP(B23, 'c2013q4'!A$1:E$399,4,),0)</f>
        <v>95</v>
      </c>
      <c r="AF23">
        <f>IFERROR(VLOOKUP(B23, 'c2014q1'!A$1:E$399,4,),0) + IFERROR(VLOOKUP(B23, 'c2014q2'!A$1:E$399,4,),0) + IFERROR(VLOOKUP(B23, 'c2014q3'!A$1:E$399,4,),0) + IFERROR(VLOOKUP(B23, 'c2014q4'!A$1:E$399,4,),0)</f>
        <v>87</v>
      </c>
      <c r="AG23" s="62">
        <f>IFERROR(VLOOKUP(B23, 'c2015q1'!A$1:E$399,4,),0) + IFERROR(VLOOKUP(B23, 'c2015q2'!A$1:E$399,4,),0) + IFERROR(VLOOKUP(B23, 'c2015q3'!A$1:E$399,4,),0) + IFERROR(VLOOKUP(B23, 'c2015q4'!A$1:E$399,4,),0)</f>
        <v>32</v>
      </c>
      <c r="AH23" s="120">
        <f>IFERROR(VLOOKUP(B23, 'c2016q1'!A$1:E$399,4,),0) + IFERROR(VLOOKUP(B23, 'c2016q2'!A$1:E$399,4,),0) + IFERROR(VLOOKUP(B23, 'c2016q3'!A$1:E$399,4,),0) + IFERROR(VLOOKUP(B23, 'c2016q4'!A$1:E$399,4,),0)</f>
        <v>31</v>
      </c>
      <c r="AI23">
        <f t="shared" si="3"/>
        <v>29.6</v>
      </c>
      <c r="AJ23">
        <f t="shared" si="0"/>
        <v>77</v>
      </c>
      <c r="AK23" s="62">
        <f t="shared" si="4"/>
        <v>3</v>
      </c>
      <c r="AL23" t="str">
        <f t="shared" si="5"/>
        <v>f</v>
      </c>
    </row>
    <row r="24" spans="1:38" x14ac:dyDescent="0.25">
      <c r="A24">
        <v>23</v>
      </c>
      <c r="B24" s="62" t="s">
        <v>231</v>
      </c>
      <c r="C24" t="str">
        <f>IFERROR(VLOOKUP(B24,addresses!A$2:I$1997, 3, FALSE), "")</f>
        <v>2549 Barrington Circle</v>
      </c>
      <c r="D24" t="str">
        <f>IFERROR(VLOOKUP(B24,addresses!A$2:I$1997, 5, FALSE), "")</f>
        <v>Tallahassee</v>
      </c>
      <c r="E24" t="str">
        <f>IFERROR(VLOOKUP(B24,addresses!A$2:I$1997, 7, FALSE),"")</f>
        <v>FL</v>
      </c>
      <c r="F24">
        <f>IFERROR(VLOOKUP(B24,addresses!A$2:I$1997, 8, FALSE),"")</f>
        <v>32308</v>
      </c>
      <c r="G24" t="str">
        <f>IFERROR(VLOOKUP(B24,addresses!A$2:I$1997, 9, FALSE),"")</f>
        <v>850-386-1115</v>
      </c>
      <c r="H24" s="62" t="str">
        <f>IFERROR(VLOOKUP(B24,addresses!A$2:J$1997, 10, FALSE), "")</f>
        <v>http://www.oceanharbor-ins.com</v>
      </c>
      <c r="I24" s="120" t="str">
        <f>VLOOKUP(IFERROR(VLOOKUP(B24, Weiss!A$1:C$398,3,FALSE),"NR"), RatingsLU!A$5:B$30, 2, FALSE)</f>
        <v>C</v>
      </c>
      <c r="J24" s="62">
        <f>VLOOKUP(I24,RatingsLU!B$5:C$30,2,)</f>
        <v>8</v>
      </c>
      <c r="K24" s="62" t="str">
        <f>VLOOKUP(IFERROR(VLOOKUP(B24, Demotech!A$1:G$400, 6,FALSE), "NR"), RatingsLU!K$5:M$30, 2, FALSE)</f>
        <v>A'</v>
      </c>
      <c r="L24" s="62">
        <f>VLOOKUP(K24,RatingsLU!L$5:M$30,2,)</f>
        <v>2</v>
      </c>
      <c r="M24" s="62" t="str">
        <f>VLOOKUP(IFERROR(VLOOKUP(B24, AMBest!A$1:L$399,3,FALSE),"NR"), RatingsLU!F$5:G$100, 2, FALSE)</f>
        <v>NR</v>
      </c>
      <c r="N24" s="62">
        <f>VLOOKUP(M24, RatingsLU!G$5:H$100, 2, FALSE)</f>
        <v>33</v>
      </c>
      <c r="O24" s="120">
        <f>IFERROR(VLOOKUP(B24, '2016q3'!A$1:C$400,3,),0)</f>
        <v>78019</v>
      </c>
      <c r="P24" t="str">
        <f t="shared" si="1"/>
        <v>78,019</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62">
        <f>IFERROR(VLOOKUP(B24, '2015q3'!A$1:C$399,3,),0)</f>
        <v>71311</v>
      </c>
      <c r="Y24" s="62">
        <f>IFERROR(VLOOKUP(B24, '2015q4'!A$1:C$399,3,),0)</f>
        <v>73508</v>
      </c>
      <c r="Z24" s="120">
        <f>IFERROR(VLOOKUP(B24, '2016q1'!A$1:C$399,3,),0)</f>
        <v>75762</v>
      </c>
      <c r="AA24" s="120">
        <f>IFERROR(VLOOKUP(B24, '2016q2'!A$1:C$399,3,),0)</f>
        <v>77172</v>
      </c>
      <c r="AB24" s="120">
        <f>IFERROR(VLOOKUP(B24, '2016q3'!A$1:C$399,3,),0)</f>
        <v>78019</v>
      </c>
      <c r="AC24" t="str">
        <f t="shared" si="2"/>
        <v>155</v>
      </c>
      <c r="AD24" s="120">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 + IFERROR(VLOOKUP(B24, 'c2016q1'!A$1:E$399,4,),0) + IFERROR(VLOOKUP(B24, 'c2016q2'!A$1:E$399,4,),0) + IFERROR(VLOOKUP(B24, 'c2016q3'!A$1:E$399,4,),0) + IFERROR(VLOOKUP(B24, 'c2016q4'!A$1:E$399,4,),0)</f>
        <v>155</v>
      </c>
      <c r="AE24">
        <f>IFERROR(VLOOKUP(B24, 'c2013q4'!A$1:E$399,4,),0)</f>
        <v>53</v>
      </c>
      <c r="AF24">
        <f>IFERROR(VLOOKUP(B24, 'c2014q1'!A$1:E$399,4,),0) + IFERROR(VLOOKUP(B24, 'c2014q2'!A$1:E$399,4,),0) + IFERROR(VLOOKUP(B24, 'c2014q3'!A$1:E$399,4,),0) + IFERROR(VLOOKUP(B24, 'c2014q4'!A$1:E$399,4,),0)</f>
        <v>43</v>
      </c>
      <c r="AG24" s="62">
        <f>IFERROR(VLOOKUP(B24, 'c2015q1'!A$1:E$399,4,),0) + IFERROR(VLOOKUP(B24, 'c2015q2'!A$1:E$399,4,),0) + IFERROR(VLOOKUP(B24, 'c2015q3'!A$1:E$399,4,),0) + IFERROR(VLOOKUP(B24, 'c2015q4'!A$1:E$399,4,),0)</f>
        <v>29</v>
      </c>
      <c r="AH24" s="120">
        <f>IFERROR(VLOOKUP(B24, 'c2016q1'!A$1:E$399,4,),0) + IFERROR(VLOOKUP(B24, 'c2016q2'!A$1:E$399,4,),0) + IFERROR(VLOOKUP(B24, 'c2016q3'!A$1:E$399,4,),0) + IFERROR(VLOOKUP(B24, 'c2016q4'!A$1:E$399,4,),0)</f>
        <v>30</v>
      </c>
      <c r="AI24">
        <f t="shared" si="3"/>
        <v>19.899999999999999</v>
      </c>
      <c r="AJ24">
        <f t="shared" si="0"/>
        <v>59</v>
      </c>
      <c r="AK24" s="62">
        <f t="shared" si="4"/>
        <v>2</v>
      </c>
      <c r="AL24" t="str">
        <f t="shared" si="5"/>
        <v>f</v>
      </c>
    </row>
    <row r="25" spans="1:38" x14ac:dyDescent="0.25">
      <c r="A25">
        <v>24</v>
      </c>
      <c r="B25" s="62" t="s">
        <v>228</v>
      </c>
      <c r="C25" t="str">
        <f>IFERROR(VLOOKUP(B25,addresses!A$2:I$1997, 3, FALSE), "")</f>
        <v>3075 Sanders Road, Suite H1E</v>
      </c>
      <c r="D25" t="str">
        <f>IFERROR(VLOOKUP(B25,addresses!A$2:I$1997, 5, FALSE), "")</f>
        <v>Northbrook</v>
      </c>
      <c r="E25" t="str">
        <f>IFERROR(VLOOKUP(B25,addresses!A$2:I$1997, 7, FALSE),"")</f>
        <v>IL</v>
      </c>
      <c r="F25" t="str">
        <f>IFERROR(VLOOKUP(B25,addresses!A$2:I$1997, 8, FALSE),"")</f>
        <v>60062-7127</v>
      </c>
      <c r="G25" t="str">
        <f>IFERROR(VLOOKUP(B25,addresses!A$2:I$1997, 9, FALSE),"")</f>
        <v>800-386-6126</v>
      </c>
      <c r="H25" s="62" t="str">
        <f>IFERROR(VLOOKUP(B25,addresses!A$2:J$1997, 10, FALSE), "")</f>
        <v>http://www.allstate.com</v>
      </c>
      <c r="I25" s="120" t="str">
        <f>VLOOKUP(IFERROR(VLOOKUP(B25, Weiss!A$1:C$398,3,FALSE),"NR"), RatingsLU!A$5:B$30, 2, FALSE)</f>
        <v>B-</v>
      </c>
      <c r="J25" s="62">
        <f>VLOOKUP(I25,RatingsLU!B$5:C$30,2,)</f>
        <v>6</v>
      </c>
      <c r="K25" s="62" t="str">
        <f>VLOOKUP(IFERROR(VLOOKUP(B25, Demotech!A$1:G$400, 6,FALSE), "NR"), RatingsLU!K$5:M$30, 2, FALSE)</f>
        <v>A'</v>
      </c>
      <c r="L25" s="62">
        <f>VLOOKUP(K25,RatingsLU!L$5:M$30,2,)</f>
        <v>2</v>
      </c>
      <c r="M25" s="62" t="str">
        <f>VLOOKUP(IFERROR(VLOOKUP(B25, AMBest!A$1:L$399,3,FALSE),"NR"), RatingsLU!F$5:G$100, 2, FALSE)</f>
        <v>B-</v>
      </c>
      <c r="N25" s="62">
        <f>VLOOKUP(M25, RatingsLU!G$5:H$100, 2, FALSE)</f>
        <v>15</v>
      </c>
      <c r="O25" s="120">
        <f>IFERROR(VLOOKUP(B25, '2016q3'!A$1:C$400,3,),0)</f>
        <v>74557</v>
      </c>
      <c r="P25" t="str">
        <f t="shared" si="1"/>
        <v>74,557</v>
      </c>
      <c r="Q25">
        <f>IFERROR(VLOOKUP(B25, '2013q4'!A$1:C$399,3,),0)</f>
        <v>98016</v>
      </c>
      <c r="R25">
        <f>IFERROR(VLOOKUP(B25, '2014q1'!A$1:C$399,3,),0)</f>
        <v>95823</v>
      </c>
      <c r="S25">
        <f>IFERROR(VLOOKUP(B25, '2014q2'!A$1:C$399,3,),0)</f>
        <v>93432</v>
      </c>
      <c r="T25">
        <f>IFERROR(VLOOKUP(B25, '2014q3'!A$1:C$399,3,),0)</f>
        <v>90905</v>
      </c>
      <c r="U25">
        <f>IFERROR(VLOOKUP(B25, '2014q1'!A$1:C$399,3,),0)</f>
        <v>95823</v>
      </c>
      <c r="V25">
        <f>IFERROR(VLOOKUP(B25, '2014q2'!A$1:C$399,3,),0)</f>
        <v>93432</v>
      </c>
      <c r="W25">
        <f>IFERROR(VLOOKUP(B25, '2015q2'!A$1:C$399,3,),0)</f>
        <v>84748</v>
      </c>
      <c r="X25" s="62">
        <f>IFERROR(VLOOKUP(B25, '2015q3'!A$1:C$399,3,),0)</f>
        <v>82328</v>
      </c>
      <c r="Y25" s="62">
        <f>IFERROR(VLOOKUP(B25, '2015q4'!A$1:C$399,3,),0)</f>
        <v>80098</v>
      </c>
      <c r="Z25" s="120">
        <f>IFERROR(VLOOKUP(B25, '2016q1'!A$1:C$399,3,),0)</f>
        <v>78073</v>
      </c>
      <c r="AA25" s="120">
        <f>IFERROR(VLOOKUP(B25, '2016q2'!A$1:C$399,3,),0)</f>
        <v>76176</v>
      </c>
      <c r="AB25" s="120">
        <f>IFERROR(VLOOKUP(B25, '2016q3'!A$1:C$399,3,),0)</f>
        <v>74557</v>
      </c>
      <c r="AC25" t="str">
        <f t="shared" si="2"/>
        <v>419</v>
      </c>
      <c r="AD25" s="120">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 + IFERROR(VLOOKUP(B25, 'c2016q1'!A$1:E$399,4,),0) + IFERROR(VLOOKUP(B25, 'c2016q2'!A$1:E$399,4,),0) + IFERROR(VLOOKUP(B25, 'c2016q3'!A$1:E$399,4,),0) + IFERROR(VLOOKUP(B25, 'c2016q4'!A$1:E$399,4,),0)</f>
        <v>419</v>
      </c>
      <c r="AE25">
        <f>IFERROR(VLOOKUP(B25, 'c2013q4'!A$1:E$399,4,),0)</f>
        <v>199</v>
      </c>
      <c r="AF25">
        <f>IFERROR(VLOOKUP(B25, 'c2014q1'!A$1:E$399,4,),0) + IFERROR(VLOOKUP(B25, 'c2014q2'!A$1:E$399,4,),0) + IFERROR(VLOOKUP(B25, 'c2014q3'!A$1:E$399,4,),0) + IFERROR(VLOOKUP(B25, 'c2014q4'!A$1:E$399,4,),0)</f>
        <v>100</v>
      </c>
      <c r="AG25" s="62">
        <f>IFERROR(VLOOKUP(B25, 'c2015q1'!A$1:E$399,4,),0) + IFERROR(VLOOKUP(B25, 'c2015q2'!A$1:E$399,4,),0) + IFERROR(VLOOKUP(B25, 'c2015q3'!A$1:E$399,4,),0) + IFERROR(VLOOKUP(B25, 'c2015q4'!A$1:E$399,4,),0)</f>
        <v>61</v>
      </c>
      <c r="AH25" s="120">
        <f>IFERROR(VLOOKUP(B25, 'c2016q1'!A$1:E$399,4,),0) + IFERROR(VLOOKUP(B25, 'c2016q2'!A$1:E$399,4,),0) + IFERROR(VLOOKUP(B25, 'c2016q3'!A$1:E$399,4,),0) + IFERROR(VLOOKUP(B25, 'c2016q4'!A$1:E$399,4,),0)</f>
        <v>59</v>
      </c>
      <c r="AI25">
        <f t="shared" si="3"/>
        <v>56.2</v>
      </c>
      <c r="AJ25">
        <f t="shared" si="0"/>
        <v>93</v>
      </c>
      <c r="AK25" s="62">
        <f t="shared" si="4"/>
        <v>3</v>
      </c>
      <c r="AL25" t="str">
        <f t="shared" si="5"/>
        <v>f</v>
      </c>
    </row>
    <row r="26" spans="1:38" x14ac:dyDescent="0.25">
      <c r="A26">
        <v>25</v>
      </c>
      <c r="B26" s="62" t="s">
        <v>233</v>
      </c>
      <c r="C26" t="str">
        <f>IFERROR(VLOOKUP(B26,addresses!A$2:I$1997, 3, FALSE), "")</f>
        <v>13901 Sutton Park Drive South, Suite 310</v>
      </c>
      <c r="D26" t="str">
        <f>IFERROR(VLOOKUP(B26,addresses!A$2:I$1997, 5, FALSE), "")</f>
        <v>Jacksonville</v>
      </c>
      <c r="E26" t="str">
        <f>IFERROR(VLOOKUP(B26,addresses!A$2:I$1997, 7, FALSE),"")</f>
        <v>FL</v>
      </c>
      <c r="F26" t="str">
        <f>IFERROR(VLOOKUP(B26,addresses!A$2:I$1997, 8, FALSE),"")</f>
        <v>32224-0230</v>
      </c>
      <c r="G26" t="str">
        <f>IFERROR(VLOOKUP(B26,addresses!A$2:I$1997, 9, FALSE),"")</f>
        <v>904-371-2394</v>
      </c>
      <c r="H26" s="62" t="str">
        <f>IFERROR(VLOOKUP(B26,addresses!A$2:J$1997, 10, FALSE), "")</f>
        <v>http://www.cypressig.com</v>
      </c>
      <c r="I26" s="120" t="str">
        <f>VLOOKUP(IFERROR(VLOOKUP(B26, Weiss!A$1:C$398,3,FALSE),"NR"), RatingsLU!A$5:B$30, 2, FALSE)</f>
        <v>C+</v>
      </c>
      <c r="J26" s="62">
        <f>VLOOKUP(I26,RatingsLU!B$5:C$30,2,)</f>
        <v>7</v>
      </c>
      <c r="K26" s="62" t="str">
        <f>VLOOKUP(IFERROR(VLOOKUP(B26, Demotech!A$1:G$400, 6,FALSE), "NR"), RatingsLU!K$5:M$30, 2, FALSE)</f>
        <v>A</v>
      </c>
      <c r="L26" s="62">
        <f>VLOOKUP(K26,RatingsLU!L$5:M$30,2,)</f>
        <v>3</v>
      </c>
      <c r="M26" s="62" t="str">
        <f>VLOOKUP(IFERROR(VLOOKUP(B26, AMBest!A$1:L$399,3,FALSE),"NR"), RatingsLU!F$5:G$100, 2, FALSE)</f>
        <v>NR</v>
      </c>
      <c r="N26" s="62">
        <f>VLOOKUP(M26, RatingsLU!G$5:H$100, 2, FALSE)</f>
        <v>33</v>
      </c>
      <c r="O26" s="120">
        <f>IFERROR(VLOOKUP(B26, '2016q3'!A$1:C$400,3,),0)</f>
        <v>68381</v>
      </c>
      <c r="P26" t="str">
        <f t="shared" si="1"/>
        <v>68,381</v>
      </c>
      <c r="Q26">
        <f>IFERROR(VLOOKUP(B26, '2013q4'!A$1:C$399,3,),0)</f>
        <v>71997</v>
      </c>
      <c r="R26">
        <f>IFERROR(VLOOKUP(B26, '2014q1'!A$1:C$399,3,),0)</f>
        <v>71798</v>
      </c>
      <c r="S26">
        <f>IFERROR(VLOOKUP(B26, '2014q2'!A$1:C$399,3,),0)</f>
        <v>70821</v>
      </c>
      <c r="T26">
        <f>IFERROR(VLOOKUP(B26, '2014q3'!A$1:C$399,3,),0)</f>
        <v>69349</v>
      </c>
      <c r="U26">
        <f>IFERROR(VLOOKUP(B26, '2014q1'!A$1:C$399,3,),0)</f>
        <v>71798</v>
      </c>
      <c r="V26">
        <f>IFERROR(VLOOKUP(B26, '2014q2'!A$1:C$399,3,),0)</f>
        <v>70821</v>
      </c>
      <c r="W26">
        <f>IFERROR(VLOOKUP(B26, '2015q2'!A$1:C$399,3,),0)</f>
        <v>65888</v>
      </c>
      <c r="X26" s="62">
        <f>IFERROR(VLOOKUP(B26, '2015q3'!A$1:C$399,3,),0)</f>
        <v>64483</v>
      </c>
      <c r="Y26" s="62">
        <f>IFERROR(VLOOKUP(B26, '2015q4'!A$1:C$399,3,),0)</f>
        <v>63402</v>
      </c>
      <c r="Z26" s="120">
        <f>IFERROR(VLOOKUP(B26, '2016q1'!A$1:C$399,3,),0)</f>
        <v>61945</v>
      </c>
      <c r="AA26" s="120">
        <f>IFERROR(VLOOKUP(B26, '2016q2'!A$1:C$399,3,),0)</f>
        <v>64407</v>
      </c>
      <c r="AB26" s="120">
        <f>IFERROR(VLOOKUP(B26, '2016q3'!A$1:C$399,3,),0)</f>
        <v>68381</v>
      </c>
      <c r="AC26" t="str">
        <f t="shared" si="2"/>
        <v>104</v>
      </c>
      <c r="AD26" s="120">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 + IFERROR(VLOOKUP(B26, 'c2016q1'!A$1:E$399,4,),0) + IFERROR(VLOOKUP(B26, 'c2016q2'!A$1:E$399,4,),0) + IFERROR(VLOOKUP(B26, 'c2016q3'!A$1:E$399,4,),0) + IFERROR(VLOOKUP(B26, 'c2016q4'!A$1:E$399,4,),0)</f>
        <v>104</v>
      </c>
      <c r="AE26">
        <f>IFERROR(VLOOKUP(B26, 'c2013q4'!A$1:E$399,4,),0)</f>
        <v>40</v>
      </c>
      <c r="AF26">
        <f>IFERROR(VLOOKUP(B26, 'c2014q1'!A$1:E$399,4,),0) + IFERROR(VLOOKUP(B26, 'c2014q2'!A$1:E$399,4,),0) + IFERROR(VLOOKUP(B26, 'c2014q3'!A$1:E$399,4,),0) + IFERROR(VLOOKUP(B26, 'c2014q4'!A$1:E$399,4,),0)</f>
        <v>21</v>
      </c>
      <c r="AG26" s="62">
        <f>IFERROR(VLOOKUP(B26, 'c2015q1'!A$1:E$399,4,),0) + IFERROR(VLOOKUP(B26, 'c2015q2'!A$1:E$399,4,),0) + IFERROR(VLOOKUP(B26, 'c2015q3'!A$1:E$399,4,),0) + IFERROR(VLOOKUP(B26, 'c2015q4'!A$1:E$399,4,),0)</f>
        <v>22</v>
      </c>
      <c r="AH26" s="120">
        <f>IFERROR(VLOOKUP(B26, 'c2016q1'!A$1:E$399,4,),0) + IFERROR(VLOOKUP(B26, 'c2016q2'!A$1:E$399,4,),0) + IFERROR(VLOOKUP(B26, 'c2016q3'!A$1:E$399,4,),0) + IFERROR(VLOOKUP(B26, 'c2016q4'!A$1:E$399,4,),0)</f>
        <v>21</v>
      </c>
      <c r="AI26">
        <f t="shared" si="3"/>
        <v>15.2</v>
      </c>
      <c r="AJ26">
        <f t="shared" si="0"/>
        <v>45</v>
      </c>
      <c r="AK26" s="62">
        <f t="shared" si="4"/>
        <v>2</v>
      </c>
      <c r="AL26" t="str">
        <f t="shared" si="5"/>
        <v>f</v>
      </c>
    </row>
    <row r="27" spans="1:38"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20" t="str">
        <f>VLOOKUP(IFERROR(VLOOKUP(B27, Weiss!A$1:C$398,3,FALSE),"NR"), RatingsLU!A$5:B$30, 2, FALSE)</f>
        <v>C</v>
      </c>
      <c r="J27" s="62">
        <f>VLOOKUP(I27,RatingsLU!B$5:C$30,2,)</f>
        <v>8</v>
      </c>
      <c r="K27" s="62" t="str">
        <f>VLOOKUP(IFERROR(VLOOKUP(B27, Demotech!A$1:G$400, 6,FALSE), "NR"), RatingsLU!K$5:M$30, 2, FALSE)</f>
        <v>A''</v>
      </c>
      <c r="L27" s="62">
        <f>VLOOKUP(K27,RatingsLU!L$5:M$30,2,)</f>
        <v>1</v>
      </c>
      <c r="M27" s="62" t="str">
        <f>VLOOKUP(IFERROR(VLOOKUP(B27, AMBest!A$1:L$399,3,FALSE),"NR"), RatingsLU!F$5:G$100, 2, FALSE)</f>
        <v>A</v>
      </c>
      <c r="N27" s="62">
        <f>VLOOKUP(M27, RatingsLU!G$5:H$100, 2, FALSE)</f>
        <v>5</v>
      </c>
      <c r="O27" s="120">
        <f>IFERROR(VLOOKUP(B27, '2016q3'!A$1:C$400,3,),0)</f>
        <v>65400</v>
      </c>
      <c r="P27" t="str">
        <f t="shared" si="1"/>
        <v>65,400</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20">
        <f>IFERROR(VLOOKUP(B27, '2016q1'!A$1:C$399,3,),0)</f>
        <v>64719</v>
      </c>
      <c r="AA27" s="120">
        <f>IFERROR(VLOOKUP(B27, '2016q2'!A$1:C$399,3,),0)</f>
        <v>65021</v>
      </c>
      <c r="AB27" s="120">
        <f>IFERROR(VLOOKUP(B27, '2016q3'!A$1:C$399,3,),0)</f>
        <v>65400</v>
      </c>
      <c r="AC27" t="str">
        <f t="shared" si="2"/>
        <v>130</v>
      </c>
      <c r="AD27" s="120">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 + IFERROR(VLOOKUP(B27, 'c2016q1'!A$1:E$399,4,),0) + IFERROR(VLOOKUP(B27, 'c2016q2'!A$1:E$399,4,),0) + IFERROR(VLOOKUP(B27, 'c2016q3'!A$1:E$399,4,),0) + IFERROR(VLOOKUP(B27, 'c2016q4'!A$1:E$399,4,),0)</f>
        <v>130</v>
      </c>
      <c r="AE27">
        <f>IFERROR(VLOOKUP(B27, 'c2013q4'!A$1:E$399,4,),0)</f>
        <v>41</v>
      </c>
      <c r="AF27">
        <f>IFERROR(VLOOKUP(B27, 'c2014q1'!A$1:E$399,4,),0) + IFERROR(VLOOKUP(B27, 'c2014q2'!A$1:E$399,4,),0) + IFERROR(VLOOKUP(B27, 'c2014q3'!A$1:E$399,4,),0) + IFERROR(VLOOKUP(B27, 'c2014q4'!A$1:E$399,4,),0)</f>
        <v>43</v>
      </c>
      <c r="AG27" s="62">
        <f>IFERROR(VLOOKUP(B27, 'c2015q1'!A$1:E$399,4,),0) + IFERROR(VLOOKUP(B27, 'c2015q2'!A$1:E$399,4,),0) + IFERROR(VLOOKUP(B27, 'c2015q3'!A$1:E$399,4,),0) + IFERROR(VLOOKUP(B27, 'c2015q4'!A$1:E$399,4,),0)</f>
        <v>23</v>
      </c>
      <c r="AH27" s="120">
        <f>IFERROR(VLOOKUP(B27, 'c2016q1'!A$1:E$399,4,),0) + IFERROR(VLOOKUP(B27, 'c2016q2'!A$1:E$399,4,),0) + IFERROR(VLOOKUP(B27, 'c2016q3'!A$1:E$399,4,),0) + IFERROR(VLOOKUP(B27, 'c2016q4'!A$1:E$399,4,),0)</f>
        <v>23</v>
      </c>
      <c r="AI27">
        <f t="shared" si="3"/>
        <v>19.899999999999999</v>
      </c>
      <c r="AJ27">
        <f t="shared" si="0"/>
        <v>59</v>
      </c>
      <c r="AK27" s="62">
        <f t="shared" si="4"/>
        <v>2</v>
      </c>
      <c r="AL27" t="str">
        <f t="shared" si="5"/>
        <v>f</v>
      </c>
    </row>
    <row r="28" spans="1:38" x14ac:dyDescent="0.25">
      <c r="A28">
        <v>27</v>
      </c>
      <c r="B28" s="62" t="s">
        <v>234</v>
      </c>
      <c r="C28" t="str">
        <f>IFERROR(VLOOKUP(B28,addresses!A$2:I$1997, 3, FALSE), "")</f>
        <v>14055 Riveredge Drive, Suite 500</v>
      </c>
      <c r="D28" t="str">
        <f>IFERROR(VLOOKUP(B28,addresses!A$2:I$1997, 5, FALSE), "")</f>
        <v>Tampa</v>
      </c>
      <c r="E28" t="str">
        <f>IFERROR(VLOOKUP(B28,addresses!A$2:I$1997, 7, FALSE),"")</f>
        <v>FL</v>
      </c>
      <c r="F28">
        <f>IFERROR(VLOOKUP(B28,addresses!A$2:I$1997, 8, FALSE),"")</f>
        <v>33637</v>
      </c>
      <c r="G28" t="str">
        <f>IFERROR(VLOOKUP(B28,addresses!A$2:I$1997, 9, FALSE),"")</f>
        <v>813-632-7317</v>
      </c>
      <c r="H28" s="62" t="str">
        <f>IFERROR(VLOOKUP(B28,addresses!A$2:J$1997, 10, FALSE), "")</f>
        <v>http://www.autoclubfl.com</v>
      </c>
      <c r="I28" s="120" t="str">
        <f>VLOOKUP(IFERROR(VLOOKUP(B28, Weiss!A$1:C$398,3,FALSE),"NR"), RatingsLU!A$5:B$30, 2, FALSE)</f>
        <v>B-</v>
      </c>
      <c r="J28" s="62">
        <f>VLOOKUP(I28,RatingsLU!B$5:C$30,2,)</f>
        <v>6</v>
      </c>
      <c r="K28" s="62" t="str">
        <f>VLOOKUP(IFERROR(VLOOKUP(B28, Demotech!A$1:G$400, 6,FALSE), "NR"), RatingsLU!K$5:M$30, 2, FALSE)</f>
        <v>A</v>
      </c>
      <c r="L28" s="62">
        <f>VLOOKUP(K28,RatingsLU!L$5:M$30,2,)</f>
        <v>3</v>
      </c>
      <c r="M28" s="62" t="str">
        <f>VLOOKUP(IFERROR(VLOOKUP(B28, AMBest!A$1:L$399,3,FALSE),"NR"), RatingsLU!F$5:G$100, 2, FALSE)</f>
        <v>B++</v>
      </c>
      <c r="N28" s="62">
        <f>VLOOKUP(M28, RatingsLU!G$5:H$100, 2, FALSE)</f>
        <v>9</v>
      </c>
      <c r="O28" s="120">
        <f>IFERROR(VLOOKUP(B28, '2016q3'!A$1:C$400,3,),0)</f>
        <v>65284</v>
      </c>
      <c r="P28" t="str">
        <f t="shared" si="1"/>
        <v>65,284</v>
      </c>
      <c r="Q28">
        <f>IFERROR(VLOOKUP(B28, '2013q4'!A$1:C$399,3,),0)</f>
        <v>58120</v>
      </c>
      <c r="R28">
        <f>IFERROR(VLOOKUP(B28, '2014q1'!A$1:C$399,3,),0)</f>
        <v>59423</v>
      </c>
      <c r="S28">
        <f>IFERROR(VLOOKUP(B28, '2014q2'!A$1:C$399,3,),0)</f>
        <v>60716</v>
      </c>
      <c r="T28">
        <f>IFERROR(VLOOKUP(B28, '2014q3'!A$1:C$399,3,),0)</f>
        <v>61593</v>
      </c>
      <c r="U28">
        <f>IFERROR(VLOOKUP(B28, '2014q1'!A$1:C$399,3,),0)</f>
        <v>59423</v>
      </c>
      <c r="V28">
        <f>IFERROR(VLOOKUP(B28, '2014q2'!A$1:C$399,3,),0)</f>
        <v>60716</v>
      </c>
      <c r="W28">
        <f>IFERROR(VLOOKUP(B28, '2015q2'!A$1:C$399,3,),0)</f>
        <v>63805</v>
      </c>
      <c r="X28" s="62">
        <f>IFERROR(VLOOKUP(B28, '2015q3'!A$1:C$399,3,),0)</f>
        <v>64465</v>
      </c>
      <c r="Y28" s="62">
        <f>IFERROR(VLOOKUP(B28, '2015q4'!A$1:C$399,3,),0)</f>
        <v>64875</v>
      </c>
      <c r="Z28" s="120">
        <f>IFERROR(VLOOKUP(B28, '2016q1'!A$1:C$399,3,),0)</f>
        <v>65561</v>
      </c>
      <c r="AA28" s="120">
        <f>IFERROR(VLOOKUP(B28, '2016q2'!A$1:C$399,3,),0)</f>
        <v>65403</v>
      </c>
      <c r="AB28" s="120">
        <f>IFERROR(VLOOKUP(B28, '2016q3'!A$1:C$399,3,),0)</f>
        <v>65284</v>
      </c>
      <c r="AC28" t="str">
        <f t="shared" si="2"/>
        <v>67</v>
      </c>
      <c r="AD28" s="120">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 + IFERROR(VLOOKUP(B28, 'c2016q1'!A$1:E$399,4,),0) + IFERROR(VLOOKUP(B28, 'c2016q2'!A$1:E$399,4,),0) + IFERROR(VLOOKUP(B28, 'c2016q3'!A$1:E$399,4,),0) + IFERROR(VLOOKUP(B28, 'c2016q4'!A$1:E$399,4,),0)</f>
        <v>67</v>
      </c>
      <c r="AE28">
        <f>IFERROR(VLOOKUP(B28, 'c2013q4'!A$1:E$399,4,),0)</f>
        <v>18</v>
      </c>
      <c r="AF28">
        <f>IFERROR(VLOOKUP(B28, 'c2014q1'!A$1:E$399,4,),0) + IFERROR(VLOOKUP(B28, 'c2014q2'!A$1:E$399,4,),0) + IFERROR(VLOOKUP(B28, 'c2014q3'!A$1:E$399,4,),0) + IFERROR(VLOOKUP(B28, 'c2014q4'!A$1:E$399,4,),0)</f>
        <v>21</v>
      </c>
      <c r="AG28" s="62">
        <f>IFERROR(VLOOKUP(B28, 'c2015q1'!A$1:E$399,4,),0) + IFERROR(VLOOKUP(B28, 'c2015q2'!A$1:E$399,4,),0) + IFERROR(VLOOKUP(B28, 'c2015q3'!A$1:E$399,4,),0) + IFERROR(VLOOKUP(B28, 'c2015q4'!A$1:E$399,4,),0)</f>
        <v>14</v>
      </c>
      <c r="AH28" s="120">
        <f>IFERROR(VLOOKUP(B28, 'c2016q1'!A$1:E$399,4,),0) + IFERROR(VLOOKUP(B28, 'c2016q2'!A$1:E$399,4,),0) + IFERROR(VLOOKUP(B28, 'c2016q3'!A$1:E$399,4,),0) + IFERROR(VLOOKUP(B28, 'c2016q4'!A$1:E$399,4,),0)</f>
        <v>14</v>
      </c>
      <c r="AI28">
        <f t="shared" si="3"/>
        <v>10.3</v>
      </c>
      <c r="AJ28">
        <f t="shared" si="0"/>
        <v>37</v>
      </c>
      <c r="AK28" s="62">
        <f t="shared" si="4"/>
        <v>2</v>
      </c>
      <c r="AL28" t="str">
        <f t="shared" si="5"/>
        <v>f</v>
      </c>
    </row>
    <row r="29" spans="1:38"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120" t="str">
        <f>VLOOKUP(IFERROR(VLOOKUP(B29, Weiss!A$1:C$398,3,FALSE),"NR"), RatingsLU!A$5:B$30, 2, FALSE)</f>
        <v>B</v>
      </c>
      <c r="J29" s="62">
        <f>VLOOKUP(I29,RatingsLU!B$5:C$30,2,)</f>
        <v>5</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120">
        <f>IFERROR(VLOOKUP(B29, '2016q3'!A$1:C$400,3,),0)</f>
        <v>61896</v>
      </c>
      <c r="P29" t="str">
        <f t="shared" si="1"/>
        <v>61,896</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s="120">
        <f>IFERROR(VLOOKUP(B29, '2016q1'!A$1:C$399,3,),0)</f>
        <v>64263</v>
      </c>
      <c r="AA29" s="120">
        <f>IFERROR(VLOOKUP(B29, '2016q2'!A$1:C$399,3,),0)</f>
        <v>62818</v>
      </c>
      <c r="AB29" s="120">
        <f>IFERROR(VLOOKUP(B29, '2016q3'!A$1:C$399,3,),0)</f>
        <v>61896</v>
      </c>
      <c r="AC29" t="str">
        <f t="shared" si="2"/>
        <v>348</v>
      </c>
      <c r="AD29" s="120">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 + IFERROR(VLOOKUP(B29, 'c2016q1'!A$1:E$399,4,),0) + IFERROR(VLOOKUP(B29, 'c2016q2'!A$1:E$399,4,),0) + IFERROR(VLOOKUP(B29, 'c2016q3'!A$1:E$399,4,),0) + IFERROR(VLOOKUP(B29, 'c2016q4'!A$1:E$399,4,),0)</f>
        <v>348</v>
      </c>
      <c r="AE29">
        <f>IFERROR(VLOOKUP(B29, 'c2013q4'!A$1:E$399,4,),0)</f>
        <v>122</v>
      </c>
      <c r="AF29">
        <f>IFERROR(VLOOKUP(B29, 'c2014q1'!A$1:E$399,4,),0) + IFERROR(VLOOKUP(B29, 'c2014q2'!A$1:E$399,4,),0) + IFERROR(VLOOKUP(B29, 'c2014q3'!A$1:E$399,4,),0) + IFERROR(VLOOKUP(B29, 'c2014q4'!A$1:E$399,4,),0)</f>
        <v>80</v>
      </c>
      <c r="AG29" s="62">
        <f>IFERROR(VLOOKUP(B29, 'c2015q1'!A$1:E$399,4,),0) + IFERROR(VLOOKUP(B29, 'c2015q2'!A$1:E$399,4,),0) + IFERROR(VLOOKUP(B29, 'c2015q3'!A$1:E$399,4,),0) + IFERROR(VLOOKUP(B29, 'c2015q4'!A$1:E$399,4,),0)</f>
        <v>73</v>
      </c>
      <c r="AH29" s="120">
        <f>IFERROR(VLOOKUP(B29, 'c2016q1'!A$1:E$399,4,),0) + IFERROR(VLOOKUP(B29, 'c2016q2'!A$1:E$399,4,),0) + IFERROR(VLOOKUP(B29, 'c2016q3'!A$1:E$399,4,),0) + IFERROR(VLOOKUP(B29, 'c2016q4'!A$1:E$399,4,),0)</f>
        <v>73</v>
      </c>
      <c r="AI29">
        <f t="shared" si="3"/>
        <v>56.2</v>
      </c>
      <c r="AJ29">
        <f t="shared" si="0"/>
        <v>93</v>
      </c>
      <c r="AK29" s="62">
        <f t="shared" si="4"/>
        <v>3</v>
      </c>
      <c r="AL29" t="str">
        <f t="shared" si="5"/>
        <v>f</v>
      </c>
    </row>
    <row r="30" spans="1:38" x14ac:dyDescent="0.25">
      <c r="A30">
        <v>29</v>
      </c>
      <c r="B30" s="62" t="s">
        <v>229</v>
      </c>
      <c r="C30" t="str">
        <f>IFERROR(VLOOKUP(B30,addresses!A$2:I$1997, 3, FALSE), "")</f>
        <v>7201 N.W. 11Th Place</v>
      </c>
      <c r="D30" t="str">
        <f>IFERROR(VLOOKUP(B30,addresses!A$2:I$1997, 5, FALSE), "")</f>
        <v>Gainesville</v>
      </c>
      <c r="E30" t="str">
        <f>IFERROR(VLOOKUP(B30,addresses!A$2:I$1997, 7, FALSE),"")</f>
        <v>FL</v>
      </c>
      <c r="F30">
        <f>IFERROR(VLOOKUP(B30,addresses!A$2:I$1997, 8, FALSE),"")</f>
        <v>32605</v>
      </c>
      <c r="G30" t="str">
        <f>IFERROR(VLOOKUP(B30,addresses!A$2:I$1997, 9, FALSE),"")</f>
        <v>352-333-1362</v>
      </c>
      <c r="H30" s="62" t="str">
        <f>IFERROR(VLOOKUP(B30,addresses!A$2:J$1997, 10, FALSE), "")</f>
        <v>http://www.thig.com</v>
      </c>
      <c r="I30" s="120" t="str">
        <f>VLOOKUP(IFERROR(VLOOKUP(B30, Weiss!A$1:C$398,3,FALSE),"NR"), RatingsLU!A$5:B$30, 2, FALSE)</f>
        <v>D</v>
      </c>
      <c r="J30" s="62">
        <f>VLOOKUP(I30,RatingsLU!B$5:C$30,2,)</f>
        <v>11</v>
      </c>
      <c r="K30" s="62" t="str">
        <f>VLOOKUP(IFERROR(VLOOKUP(B30, Demotech!A$1:G$400, 6,FALSE), "NR"), RatingsLU!K$5:M$30, 2, FALSE)</f>
        <v>A</v>
      </c>
      <c r="L30" s="62">
        <f>VLOOKUP(K30,RatingsLU!L$5:M$30,2,)</f>
        <v>3</v>
      </c>
      <c r="M30" s="62" t="str">
        <f>VLOOKUP(IFERROR(VLOOKUP(B30, AMBest!A$1:L$399,3,FALSE),"NR"), RatingsLU!F$5:G$100, 2, FALSE)</f>
        <v>NR</v>
      </c>
      <c r="N30" s="62">
        <f>VLOOKUP(M30, RatingsLU!G$5:H$100, 2, FALSE)</f>
        <v>33</v>
      </c>
      <c r="O30" s="120">
        <f>IFERROR(VLOOKUP(B30, '2016q3'!A$1:C$400,3,),0)</f>
        <v>61644</v>
      </c>
      <c r="P30" t="str">
        <f t="shared" si="1"/>
        <v>61,644</v>
      </c>
      <c r="Q30">
        <f>IFERROR(VLOOKUP(B30, '2013q4'!A$1:C$399,3,),0)</f>
        <v>72824</v>
      </c>
      <c r="R30">
        <f>IFERROR(VLOOKUP(B30, '2014q1'!A$1:C$399,3,),0)</f>
        <v>71246</v>
      </c>
      <c r="S30">
        <f>IFERROR(VLOOKUP(B30, '2014q2'!A$1:C$399,3,),0)</f>
        <v>69052</v>
      </c>
      <c r="T30">
        <f>IFERROR(VLOOKUP(B30, '2014q3'!A$1:C$399,3,),0)</f>
        <v>67530</v>
      </c>
      <c r="U30">
        <f>IFERROR(VLOOKUP(B30, '2014q1'!A$1:C$399,3,),0)</f>
        <v>71246</v>
      </c>
      <c r="V30">
        <f>IFERROR(VLOOKUP(B30, '2014q2'!A$1:C$399,3,),0)</f>
        <v>69052</v>
      </c>
      <c r="W30">
        <f>IFERROR(VLOOKUP(B30, '2015q2'!A$1:C$399,3,),0)</f>
        <v>74783</v>
      </c>
      <c r="X30" s="62">
        <f>IFERROR(VLOOKUP(B30, '2015q3'!A$1:C$399,3,),0)</f>
        <v>72667</v>
      </c>
      <c r="Y30" s="62">
        <f>IFERROR(VLOOKUP(B30, '2015q4'!A$1:C$399,3,),0)</f>
        <v>70705</v>
      </c>
      <c r="Z30" s="120">
        <f>IFERROR(VLOOKUP(B30, '2016q1'!A$1:C$399,3,),0)</f>
        <v>67824</v>
      </c>
      <c r="AA30" s="120">
        <f>IFERROR(VLOOKUP(B30, '2016q2'!A$1:C$399,3,),0)</f>
        <v>64254</v>
      </c>
      <c r="AB30" s="120">
        <f>IFERROR(VLOOKUP(B30, '2016q3'!A$1:C$399,3,),0)</f>
        <v>61644</v>
      </c>
      <c r="AC30" t="str">
        <f t="shared" si="2"/>
        <v>270</v>
      </c>
      <c r="AD30" s="120">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 + IFERROR(VLOOKUP(B30, 'c2016q1'!A$1:E$399,4,),0) + IFERROR(VLOOKUP(B30, 'c2016q2'!A$1:E$399,4,),0) + IFERROR(VLOOKUP(B30, 'c2016q3'!A$1:E$399,4,),0) + IFERROR(VLOOKUP(B30, 'c2016q4'!A$1:E$399,4,),0)</f>
        <v>270</v>
      </c>
      <c r="AE30">
        <f>IFERROR(VLOOKUP(B30, 'c2013q4'!A$1:E$399,4,),0)</f>
        <v>145</v>
      </c>
      <c r="AF30">
        <f>IFERROR(VLOOKUP(B30, 'c2014q1'!A$1:E$399,4,),0) + IFERROR(VLOOKUP(B30, 'c2014q2'!A$1:E$399,4,),0) + IFERROR(VLOOKUP(B30, 'c2014q3'!A$1:E$399,4,),0) + IFERROR(VLOOKUP(B30, 'c2014q4'!A$1:E$399,4,),0)</f>
        <v>41</v>
      </c>
      <c r="AG30" s="62">
        <f>IFERROR(VLOOKUP(B30, 'c2015q1'!A$1:E$399,4,),0) + IFERROR(VLOOKUP(B30, 'c2015q2'!A$1:E$399,4,),0) + IFERROR(VLOOKUP(B30, 'c2015q3'!A$1:E$399,4,),0) + IFERROR(VLOOKUP(B30, 'c2015q4'!A$1:E$399,4,),0)</f>
        <v>28</v>
      </c>
      <c r="AH30" s="120">
        <f>IFERROR(VLOOKUP(B30, 'c2016q1'!A$1:E$399,4,),0) + IFERROR(VLOOKUP(B30, 'c2016q2'!A$1:E$399,4,),0) + IFERROR(VLOOKUP(B30, 'c2016q3'!A$1:E$399,4,),0) + IFERROR(VLOOKUP(B30, 'c2016q4'!A$1:E$399,4,),0)</f>
        <v>56</v>
      </c>
      <c r="AI30">
        <f t="shared" si="3"/>
        <v>43.8</v>
      </c>
      <c r="AJ30">
        <f t="shared" si="0"/>
        <v>91</v>
      </c>
      <c r="AK30" s="62">
        <f t="shared" si="4"/>
        <v>3</v>
      </c>
      <c r="AL30" t="str">
        <f t="shared" si="5"/>
        <v>f</v>
      </c>
    </row>
    <row r="31" spans="1:38" x14ac:dyDescent="0.25">
      <c r="A31">
        <v>30</v>
      </c>
      <c r="B31" s="62" t="s">
        <v>236</v>
      </c>
      <c r="C31" t="str">
        <f>IFERROR(VLOOKUP(B31,addresses!A$2:I$1997, 3, FALSE), "")</f>
        <v>2255 Killearn Center Blvd</v>
      </c>
      <c r="D31" t="str">
        <f>IFERROR(VLOOKUP(B31,addresses!A$2:I$1997, 5, FALSE), "")</f>
        <v>Tallahassee</v>
      </c>
      <c r="E31" t="str">
        <f>IFERROR(VLOOKUP(B31,addresses!A$2:I$1997, 7, FALSE),"")</f>
        <v>FL</v>
      </c>
      <c r="F31">
        <f>IFERROR(VLOOKUP(B31,addresses!A$2:I$1997, 8, FALSE),"")</f>
        <v>32309</v>
      </c>
      <c r="G31" t="str">
        <f>IFERROR(VLOOKUP(B31,addresses!A$2:I$1997, 9, FALSE),"")</f>
        <v>850-521-3080</v>
      </c>
      <c r="H31" s="62" t="str">
        <f>IFERROR(VLOOKUP(B31,addresses!A$2:J$1997, 10, FALSE), "")</f>
        <v>http://www.southernfidelityins.com</v>
      </c>
      <c r="I31" s="120" t="str">
        <f>VLOOKUP(IFERROR(VLOOKUP(B31, Weiss!A$1:C$398,3,FALSE),"NR"), RatingsLU!A$5:B$30, 2, FALSE)</f>
        <v>C+</v>
      </c>
      <c r="J31" s="62">
        <f>VLOOKUP(I31,RatingsLU!B$5:C$30,2,)</f>
        <v>7</v>
      </c>
      <c r="K31" s="62" t="str">
        <f>VLOOKUP(IFERROR(VLOOKUP(B31, Demotech!A$1:G$400, 6,FALSE), "NR"), RatingsLU!K$5:M$30, 2, FALSE)</f>
        <v>A</v>
      </c>
      <c r="L31" s="62">
        <f>VLOOKUP(K31,RatingsLU!L$5:M$30,2,)</f>
        <v>3</v>
      </c>
      <c r="M31" s="62" t="str">
        <f>VLOOKUP(IFERROR(VLOOKUP(B31, AMBest!A$1:L$399,3,FALSE),"NR"), RatingsLU!F$5:G$100, 2, FALSE)</f>
        <v>NR</v>
      </c>
      <c r="N31" s="62">
        <f>VLOOKUP(M31, RatingsLU!G$5:H$100, 2, FALSE)</f>
        <v>33</v>
      </c>
      <c r="O31" s="120">
        <f>IFERROR(VLOOKUP(B31, '2016q3'!A$1:C$400,3,),0)</f>
        <v>61544</v>
      </c>
      <c r="P31" t="str">
        <f t="shared" si="1"/>
        <v>61,544</v>
      </c>
      <c r="Q31">
        <f>IFERROR(VLOOKUP(B31, '2013q4'!A$1:C$399,3,),0)</f>
        <v>74543</v>
      </c>
      <c r="R31">
        <f>IFERROR(VLOOKUP(B31, '2014q1'!A$1:C$399,3,),0)</f>
        <v>75824</v>
      </c>
      <c r="S31">
        <f>IFERROR(VLOOKUP(B31, '2014q2'!A$1:C$399,3,),0)</f>
        <v>71016</v>
      </c>
      <c r="T31">
        <f>IFERROR(VLOOKUP(B31, '2014q3'!A$1:C$399,3,),0)</f>
        <v>66373</v>
      </c>
      <c r="U31">
        <f>IFERROR(VLOOKUP(B31, '2014q1'!A$1:C$399,3,),0)</f>
        <v>75824</v>
      </c>
      <c r="V31">
        <f>IFERROR(VLOOKUP(B31, '2014q2'!A$1:C$399,3,),0)</f>
        <v>71016</v>
      </c>
      <c r="W31">
        <f>IFERROR(VLOOKUP(B31, '2015q2'!A$1:C$399,3,),0)</f>
        <v>62370</v>
      </c>
      <c r="X31" s="62">
        <f>IFERROR(VLOOKUP(B31, '2015q3'!A$1:C$399,3,),0)</f>
        <v>61175</v>
      </c>
      <c r="Y31" s="62">
        <f>IFERROR(VLOOKUP(B31, '2015q4'!A$1:C$399,3,),0)</f>
        <v>60964</v>
      </c>
      <c r="Z31" s="120">
        <f>IFERROR(VLOOKUP(B31, '2016q1'!A$1:C$399,3,),0)</f>
        <v>60728</v>
      </c>
      <c r="AA31" s="120">
        <f>IFERROR(VLOOKUP(B31, '2016q2'!A$1:C$399,3,),0)</f>
        <v>60948</v>
      </c>
      <c r="AB31" s="120">
        <f>IFERROR(VLOOKUP(B31, '2016q3'!A$1:C$399,3,),0)</f>
        <v>61544</v>
      </c>
      <c r="AC31" t="str">
        <f t="shared" si="2"/>
        <v>167</v>
      </c>
      <c r="AD31" s="120">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 + IFERROR(VLOOKUP(B31, 'c2016q1'!A$1:E$399,4,),0) + IFERROR(VLOOKUP(B31, 'c2016q2'!A$1:E$399,4,),0) + IFERROR(VLOOKUP(B31, 'c2016q3'!A$1:E$399,4,),0) + IFERROR(VLOOKUP(B31, 'c2016q4'!A$1:E$399,4,),0)</f>
        <v>167</v>
      </c>
      <c r="AE31">
        <f>IFERROR(VLOOKUP(B31, 'c2013q4'!A$1:E$399,4,),0)</f>
        <v>0</v>
      </c>
      <c r="AF31">
        <f>IFERROR(VLOOKUP(B31, 'c2014q1'!A$1:E$399,4,),0) + IFERROR(VLOOKUP(B31, 'c2014q2'!A$1:E$399,4,),0) + IFERROR(VLOOKUP(B31, 'c2014q3'!A$1:E$399,4,),0) + IFERROR(VLOOKUP(B31, 'c2014q4'!A$1:E$399,4,),0)</f>
        <v>49</v>
      </c>
      <c r="AG31" s="62">
        <f>IFERROR(VLOOKUP(B31, 'c2015q1'!A$1:E$399,4,),0) + IFERROR(VLOOKUP(B31, 'c2015q2'!A$1:E$399,4,),0) + IFERROR(VLOOKUP(B31, 'c2015q3'!A$1:E$399,4,),0) + IFERROR(VLOOKUP(B31, 'c2015q4'!A$1:E$399,4,),0)</f>
        <v>59</v>
      </c>
      <c r="AH31" s="120">
        <f>IFERROR(VLOOKUP(B31, 'c2016q1'!A$1:E$399,4,),0) + IFERROR(VLOOKUP(B31, 'c2016q2'!A$1:E$399,4,),0) + IFERROR(VLOOKUP(B31, 'c2016q3'!A$1:E$399,4,),0) + IFERROR(VLOOKUP(B31, 'c2016q4'!A$1:E$399,4,),0)</f>
        <v>59</v>
      </c>
      <c r="AI31">
        <f t="shared" si="3"/>
        <v>27.1</v>
      </c>
      <c r="AJ31">
        <f t="shared" si="0"/>
        <v>73</v>
      </c>
      <c r="AK31" s="62">
        <f t="shared" si="4"/>
        <v>3</v>
      </c>
      <c r="AL31" t="str">
        <f t="shared" si="5"/>
        <v>f</v>
      </c>
    </row>
    <row r="32" spans="1:38" x14ac:dyDescent="0.25">
      <c r="A32">
        <v>31</v>
      </c>
      <c r="B32" s="62" t="s">
        <v>372</v>
      </c>
      <c r="C32" t="str">
        <f>IFERROR(VLOOKUP(B32,addresses!A$2:I$1997, 3, FALSE), "")</f>
        <v>9800 Fredericksburg Road</v>
      </c>
      <c r="D32" t="str">
        <f>IFERROR(VLOOKUP(B32,addresses!A$2:I$1997, 5, FALSE), "")</f>
        <v>San Antonio</v>
      </c>
      <c r="E32" t="str">
        <f>IFERROR(VLOOKUP(B32,addresses!A$2:I$1997, 7, FALSE),"")</f>
        <v>TX</v>
      </c>
      <c r="F32">
        <f>IFERROR(VLOOKUP(B32,addresses!A$2:I$1997, 8, FALSE),"")</f>
        <v>78288</v>
      </c>
      <c r="G32" t="str">
        <f>IFERROR(VLOOKUP(B32,addresses!A$2:I$1997, 9, FALSE),"")</f>
        <v>800-531-8111</v>
      </c>
      <c r="H32" s="62" t="str">
        <f>IFERROR(VLOOKUP(B32,addresses!A$2:J$1997, 10, FALSE), "")</f>
        <v>http://www.usaa.com</v>
      </c>
      <c r="I32" s="120" t="str">
        <f>VLOOKUP(IFERROR(VLOOKUP(B32, Weiss!A$1:C$398,3,FALSE),"NR"), RatingsLU!A$5:B$30, 2, FALSE)</f>
        <v>A-</v>
      </c>
      <c r="J32" s="62">
        <f>VLOOKUP(I32,RatingsLU!B$5:C$30,2,)</f>
        <v>3</v>
      </c>
      <c r="K32" s="62" t="str">
        <f>VLOOKUP(IFERROR(VLOOKUP(B32, Demotech!A$1:G$400, 6,FALSE), "NR"), RatingsLU!K$5:M$30, 2, FALSE)</f>
        <v>NR</v>
      </c>
      <c r="L32" s="62">
        <f>VLOOKUP(K32,RatingsLU!L$5:M$30,2,)</f>
        <v>7</v>
      </c>
      <c r="M32" s="62" t="str">
        <f>VLOOKUP(IFERROR(VLOOKUP(B32, AMBest!A$1:L$399,3,FALSE),"NR"), RatingsLU!F$5:G$100, 2, FALSE)</f>
        <v>A++</v>
      </c>
      <c r="N32" s="62">
        <f>VLOOKUP(M32, RatingsLU!G$5:H$100, 2, FALSE)</f>
        <v>1</v>
      </c>
      <c r="O32" s="120">
        <f>IFERROR(VLOOKUP(B32, '2016q3'!A$1:C$400,3,),0)</f>
        <v>61138</v>
      </c>
      <c r="P32" t="str">
        <f t="shared" si="1"/>
        <v>61,138</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62">
        <f>IFERROR(VLOOKUP(B32, '2015q3'!A$1:C$399,3,),0)</f>
        <v>57770</v>
      </c>
      <c r="Y32" s="62">
        <f>IFERROR(VLOOKUP(B32, '2015q4'!A$1:C$399,3,),0)</f>
        <v>58349</v>
      </c>
      <c r="Z32" s="120">
        <f>IFERROR(VLOOKUP(B32, '2016q1'!A$1:C$399,3,),0)</f>
        <v>59167</v>
      </c>
      <c r="AA32" s="120">
        <f>IFERROR(VLOOKUP(B32, '2016q2'!A$1:C$399,3,),0)</f>
        <v>59935</v>
      </c>
      <c r="AB32" s="120">
        <f>IFERROR(VLOOKUP(B32, '2016q3'!A$1:C$399,3,),0)</f>
        <v>61138</v>
      </c>
      <c r="AC32" t="str">
        <f t="shared" si="2"/>
        <v>125</v>
      </c>
      <c r="AD32" s="120">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 + IFERROR(VLOOKUP(B32, 'c2016q1'!A$1:E$399,4,),0) + IFERROR(VLOOKUP(B32, 'c2016q2'!A$1:E$399,4,),0) + IFERROR(VLOOKUP(B32, 'c2016q3'!A$1:E$399,4,),0) + IFERROR(VLOOKUP(B32, 'c2016q4'!A$1:E$399,4,),0)</f>
        <v>125</v>
      </c>
      <c r="AE32">
        <f>IFERROR(VLOOKUP(B32, 'c2013q4'!A$1:E$399,4,),0)</f>
        <v>47</v>
      </c>
      <c r="AF32">
        <f>IFERROR(VLOOKUP(B32, 'c2014q1'!A$1:E$399,4,),0) + IFERROR(VLOOKUP(B32, 'c2014q2'!A$1:E$399,4,),0) + IFERROR(VLOOKUP(B32, 'c2014q3'!A$1:E$399,4,),0) + IFERROR(VLOOKUP(B32, 'c2014q4'!A$1:E$399,4,),0)</f>
        <v>36</v>
      </c>
      <c r="AG32" s="62">
        <f>IFERROR(VLOOKUP(B32, 'c2015q1'!A$1:E$399,4,),0) + IFERROR(VLOOKUP(B32, 'c2015q2'!A$1:E$399,4,),0) + IFERROR(VLOOKUP(B32, 'c2015q3'!A$1:E$399,4,),0) + IFERROR(VLOOKUP(B32, 'c2015q4'!A$1:E$399,4,),0)</f>
        <v>21</v>
      </c>
      <c r="AH32" s="120">
        <f>IFERROR(VLOOKUP(B32, 'c2016q1'!A$1:E$399,4,),0) + IFERROR(VLOOKUP(B32, 'c2016q2'!A$1:E$399,4,),0) + IFERROR(VLOOKUP(B32, 'c2016q3'!A$1:E$399,4,),0) + IFERROR(VLOOKUP(B32, 'c2016q4'!A$1:E$399,4,),0)</f>
        <v>21</v>
      </c>
      <c r="AI32">
        <f t="shared" si="3"/>
        <v>20.399999999999999</v>
      </c>
      <c r="AJ32">
        <f t="shared" si="0"/>
        <v>62</v>
      </c>
      <c r="AK32" s="62">
        <f t="shared" si="4"/>
        <v>2</v>
      </c>
      <c r="AL32" t="str">
        <f t="shared" si="5"/>
        <v>f</v>
      </c>
    </row>
    <row r="33" spans="1:38" x14ac:dyDescent="0.25">
      <c r="A33">
        <v>32</v>
      </c>
      <c r="B33" s="62" t="s">
        <v>240</v>
      </c>
      <c r="C33" t="str">
        <f>IFERROR(VLOOKUP(B33,addresses!A$2:I$1997, 3, FALSE), "")</f>
        <v>7000 Midland Blvd</v>
      </c>
      <c r="D33" t="str">
        <f>IFERROR(VLOOKUP(B33,addresses!A$2:I$1997, 5, FALSE), "")</f>
        <v>Amelia</v>
      </c>
      <c r="E33" t="str">
        <f>IFERROR(VLOOKUP(B33,addresses!A$2:I$1997, 7, FALSE),"")</f>
        <v>OH</v>
      </c>
      <c r="F33" t="str">
        <f>IFERROR(VLOOKUP(B33,addresses!A$2:I$1997, 8, FALSE),"")</f>
        <v>45102-2607</v>
      </c>
      <c r="G33" t="str">
        <f>IFERROR(VLOOKUP(B33,addresses!A$2:I$1997, 9, FALSE),"")</f>
        <v>800-543-2644-6771</v>
      </c>
      <c r="H33" s="62" t="str">
        <f>IFERROR(VLOOKUP(B33,addresses!A$2:J$1997, 10, FALSE), "")</f>
        <v>http://www.amig.com</v>
      </c>
      <c r="I33" s="120" t="str">
        <f>VLOOKUP(IFERROR(VLOOKUP(B33, Weiss!A$1:C$398,3,FALSE),"NR"), RatingsLU!A$5:B$30, 2, FALSE)</f>
        <v>C+</v>
      </c>
      <c r="J33" s="62">
        <f>VLOOKUP(I33,RatingsLU!B$5:C$30,2,)</f>
        <v>7</v>
      </c>
      <c r="K33" s="62" t="str">
        <f>VLOOKUP(IFERROR(VLOOKUP(B33, Demotech!A$1:G$400, 6,FALSE), "NR"), RatingsLU!K$5:M$30, 2, FALSE)</f>
        <v>NR</v>
      </c>
      <c r="L33" s="62">
        <f>VLOOKUP(K33,RatingsLU!L$5:M$30,2,)</f>
        <v>7</v>
      </c>
      <c r="M33" s="62" t="str">
        <f>VLOOKUP(IFERROR(VLOOKUP(B33, AMBest!A$1:L$399,3,FALSE),"NR"), RatingsLU!F$5:G$100, 2, FALSE)</f>
        <v>A+</v>
      </c>
      <c r="N33" s="62">
        <f>VLOOKUP(M33, RatingsLU!G$5:H$100, 2, FALSE)</f>
        <v>3</v>
      </c>
      <c r="O33" s="120">
        <f>IFERROR(VLOOKUP(B33, '2016q3'!A$1:C$400,3,),0)</f>
        <v>60533</v>
      </c>
      <c r="P33" t="str">
        <f t="shared" si="1"/>
        <v>60,533</v>
      </c>
      <c r="Q33">
        <f>IFERROR(VLOOKUP(B33, '2013q4'!A$1:C$399,3,),0)</f>
        <v>47856</v>
      </c>
      <c r="R33">
        <f>IFERROR(VLOOKUP(B33, '2014q1'!A$1:C$399,3,),0)</f>
        <v>48634</v>
      </c>
      <c r="S33">
        <f>IFERROR(VLOOKUP(B33, '2014q2'!A$1:C$399,3,),0)</f>
        <v>49697</v>
      </c>
      <c r="T33">
        <f>IFERROR(VLOOKUP(B33, '2014q3'!A$1:C$399,3,),0)</f>
        <v>51243</v>
      </c>
      <c r="U33">
        <f>IFERROR(VLOOKUP(B33, '2014q1'!A$1:C$399,3,),0)</f>
        <v>48634</v>
      </c>
      <c r="V33">
        <f>IFERROR(VLOOKUP(B33, '2014q2'!A$1:C$399,3,),0)</f>
        <v>49697</v>
      </c>
      <c r="W33">
        <f>IFERROR(VLOOKUP(B33, '2015q2'!A$1:C$399,3,),0)</f>
        <v>58414</v>
      </c>
      <c r="X33" s="62">
        <f>IFERROR(VLOOKUP(B33, '2015q3'!A$1:C$399,3,),0)</f>
        <v>65228</v>
      </c>
      <c r="Y33" s="62">
        <f>IFERROR(VLOOKUP(B33, '2015q4'!A$1:C$399,3,),0)</f>
        <v>69999</v>
      </c>
      <c r="Z33" s="120">
        <f>IFERROR(VLOOKUP(B33, '2016q1'!A$1:C$399,3,),0)</f>
        <v>57405</v>
      </c>
      <c r="AA33" s="120">
        <f>IFERROR(VLOOKUP(B33, '2016q2'!A$1:C$399,3,),0)</f>
        <v>58514</v>
      </c>
      <c r="AB33" s="120">
        <f>IFERROR(VLOOKUP(B33, '2016q3'!A$1:C$399,3,),0)</f>
        <v>60533</v>
      </c>
      <c r="AC33" t="str">
        <f t="shared" si="2"/>
        <v>14</v>
      </c>
      <c r="AD33" s="120">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 + IFERROR(VLOOKUP(B33, 'c2016q1'!A$1:E$399,4,),0) + IFERROR(VLOOKUP(B33, 'c2016q2'!A$1:E$399,4,),0) + IFERROR(VLOOKUP(B33, 'c2016q3'!A$1:E$399,4,),0) + IFERROR(VLOOKUP(B33, 'c2016q4'!A$1:E$399,4,),0)</f>
        <v>14</v>
      </c>
      <c r="AE33">
        <f>IFERROR(VLOOKUP(B33, 'c2013q4'!A$1:E$399,4,),0)</f>
        <v>7</v>
      </c>
      <c r="AF33">
        <f>IFERROR(VLOOKUP(B33, 'c2014q1'!A$1:E$399,4,),0) + IFERROR(VLOOKUP(B33, 'c2014q2'!A$1:E$399,4,),0) + IFERROR(VLOOKUP(B33, 'c2014q3'!A$1:E$399,4,),0) + IFERROR(VLOOKUP(B33, 'c2014q4'!A$1:E$399,4,),0)</f>
        <v>5</v>
      </c>
      <c r="AG33" s="62">
        <f>IFERROR(VLOOKUP(B33, 'c2015q1'!A$1:E$399,4,),0) + IFERROR(VLOOKUP(B33, 'c2015q2'!A$1:E$399,4,),0) + IFERROR(VLOOKUP(B33, 'c2015q3'!A$1:E$399,4,),0) + IFERROR(VLOOKUP(B33, 'c2015q4'!A$1:E$399,4,),0)</f>
        <v>1</v>
      </c>
      <c r="AH33" s="120">
        <f>IFERROR(VLOOKUP(B33, 'c2016q1'!A$1:E$399,4,),0) + IFERROR(VLOOKUP(B33, 'c2016q2'!A$1:E$399,4,),0) + IFERROR(VLOOKUP(B33, 'c2016q3'!A$1:E$399,4,),0) + IFERROR(VLOOKUP(B33, 'c2016q4'!A$1:E$399,4,),0)</f>
        <v>1</v>
      </c>
      <c r="AI33">
        <f t="shared" si="3"/>
        <v>2.2999999999999998</v>
      </c>
      <c r="AJ33">
        <f t="shared" si="0"/>
        <v>17</v>
      </c>
      <c r="AK33" s="62">
        <f t="shared" si="4"/>
        <v>1</v>
      </c>
      <c r="AL33" t="str">
        <f t="shared" si="5"/>
        <v>f</v>
      </c>
    </row>
    <row r="34" spans="1:38" x14ac:dyDescent="0.25">
      <c r="A34">
        <v>33</v>
      </c>
      <c r="B34" s="62" t="s">
        <v>241</v>
      </c>
      <c r="C34" t="str">
        <f>IFERROR(VLOOKUP(B34,addresses!A$2:I$1997, 3, FALSE), "")</f>
        <v>7785 66Th Street</v>
      </c>
      <c r="D34" t="str">
        <f>IFERROR(VLOOKUP(B34,addresses!A$2:I$1997, 5, FALSE), "")</f>
        <v>Pinellas Park</v>
      </c>
      <c r="E34" t="str">
        <f>IFERROR(VLOOKUP(B34,addresses!A$2:I$1997, 7, FALSE),"")</f>
        <v>FL</v>
      </c>
      <c r="F34">
        <f>IFERROR(VLOOKUP(B34,addresses!A$2:I$1997, 8, FALSE),"")</f>
        <v>33781</v>
      </c>
      <c r="G34" t="str">
        <f>IFERROR(VLOOKUP(B34,addresses!A$2:I$1997, 9, FALSE),"")</f>
        <v>727-561-0013</v>
      </c>
      <c r="H34" s="62" t="str">
        <f>IFERROR(VLOOKUP(B34,addresses!A$2:J$1997, 10, FALSE), "")</f>
        <v>http://www.jergermga.com</v>
      </c>
      <c r="I34" s="120" t="str">
        <f>VLOOKUP(IFERROR(VLOOKUP(B34, Weiss!A$1:C$398,3,FALSE),"NR"), RatingsLU!A$5:B$30, 2, FALSE)</f>
        <v>C</v>
      </c>
      <c r="J34" s="62">
        <f>VLOOKUP(I34,RatingsLU!B$5:C$30,2,)</f>
        <v>8</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120">
        <f>IFERROR(VLOOKUP(B34, '2016q3'!A$1:C$400,3,),0)</f>
        <v>60433</v>
      </c>
      <c r="P34" t="str">
        <f t="shared" si="1"/>
        <v>60,433</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62">
        <f>IFERROR(VLOOKUP(B34, '2015q3'!A$1:C$399,3,),0)</f>
        <v>55968</v>
      </c>
      <c r="Y34" s="62">
        <f>IFERROR(VLOOKUP(B34, '2015q4'!A$1:C$399,3,),0)</f>
        <v>56901</v>
      </c>
      <c r="Z34" s="120">
        <f>IFERROR(VLOOKUP(B34, '2016q1'!A$1:C$399,3,),0)</f>
        <v>58244</v>
      </c>
      <c r="AA34" s="120">
        <f>IFERROR(VLOOKUP(B34, '2016q2'!A$1:C$399,3,),0)</f>
        <v>59747</v>
      </c>
      <c r="AB34" s="120">
        <f>IFERROR(VLOOKUP(B34, '2016q3'!A$1:C$399,3,),0)</f>
        <v>60433</v>
      </c>
      <c r="AC34" t="str">
        <f t="shared" si="2"/>
        <v>151</v>
      </c>
      <c r="AD34" s="120">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 + IFERROR(VLOOKUP(B34, 'c2016q1'!A$1:E$399,4,),0) + IFERROR(VLOOKUP(B34, 'c2016q2'!A$1:E$399,4,),0) + IFERROR(VLOOKUP(B34, 'c2016q3'!A$1:E$399,4,),0) + IFERROR(VLOOKUP(B34, 'c2016q4'!A$1:E$399,4,),0)</f>
        <v>151</v>
      </c>
      <c r="AE34">
        <f>IFERROR(VLOOKUP(B34, 'c2013q4'!A$1:E$399,4,),0)</f>
        <v>68</v>
      </c>
      <c r="AF34">
        <f>IFERROR(VLOOKUP(B34, 'c2014q1'!A$1:E$399,4,),0) + IFERROR(VLOOKUP(B34, 'c2014q2'!A$1:E$399,4,),0) + IFERROR(VLOOKUP(B34, 'c2014q3'!A$1:E$399,4,),0) + IFERROR(VLOOKUP(B34, 'c2014q4'!A$1:E$399,4,),0)</f>
        <v>32</v>
      </c>
      <c r="AG34" s="62">
        <f>IFERROR(VLOOKUP(B34, 'c2015q1'!A$1:E$399,4,),0) + IFERROR(VLOOKUP(B34, 'c2015q2'!A$1:E$399,4,),0) + IFERROR(VLOOKUP(B34, 'c2015q3'!A$1:E$399,4,),0) + IFERROR(VLOOKUP(B34, 'c2015q4'!A$1:E$399,4,),0)</f>
        <v>26</v>
      </c>
      <c r="AH34" s="120">
        <f>IFERROR(VLOOKUP(B34, 'c2016q1'!A$1:E$399,4,),0) + IFERROR(VLOOKUP(B34, 'c2016q2'!A$1:E$399,4,),0) + IFERROR(VLOOKUP(B34, 'c2016q3'!A$1:E$399,4,),0) + IFERROR(VLOOKUP(B34, 'c2016q4'!A$1:E$399,4,),0)</f>
        <v>25</v>
      </c>
      <c r="AI34">
        <f t="shared" si="3"/>
        <v>25</v>
      </c>
      <c r="AJ34">
        <f t="shared" ref="AJ34:AJ65" si="6">IF(ISERROR(_xlfn.PERCENTRANK.INC(AI$2:AI$398, AI34)), "", ROUND(100*_xlfn.PERCENTRANK.INC(AI$2:AI$398, AI34),0))</f>
        <v>71</v>
      </c>
      <c r="AK34" s="62">
        <f t="shared" si="4"/>
        <v>3</v>
      </c>
      <c r="AL34" t="str">
        <f t="shared" si="5"/>
        <v>f</v>
      </c>
    </row>
    <row r="35" spans="1:38"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120" t="str">
        <f>VLOOKUP(IFERROR(VLOOKUP(B35, Weiss!A$1:C$398,3,FALSE),"NR"), RatingsLU!A$5:B$30, 2, FALSE)</f>
        <v>C+</v>
      </c>
      <c r="J35" s="62">
        <f>VLOOKUP(I35,RatingsLU!B$5:C$30,2,)</f>
        <v>7</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120">
        <f>IFERROR(VLOOKUP(B35, '2016q3'!A$1:C$400,3,),0)</f>
        <v>59751</v>
      </c>
      <c r="P35" t="str">
        <f t="shared" si="1"/>
        <v>59,751</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s="120">
        <f>IFERROR(VLOOKUP(B35, '2016q1'!A$1:C$399,3,),0)</f>
        <v>59361</v>
      </c>
      <c r="AA35" s="120">
        <f>IFERROR(VLOOKUP(B35, '2016q2'!A$1:C$399,3,),0)</f>
        <v>59350</v>
      </c>
      <c r="AB35" s="120">
        <f>IFERROR(VLOOKUP(B35, '2016q3'!A$1:C$399,3,),0)</f>
        <v>59751</v>
      </c>
      <c r="AC35" t="str">
        <f t="shared" si="2"/>
        <v>120</v>
      </c>
      <c r="AD35" s="120">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 + IFERROR(VLOOKUP(B35, 'c2016q1'!A$1:E$399,4,),0) + IFERROR(VLOOKUP(B35, 'c2016q2'!A$1:E$399,4,),0) + IFERROR(VLOOKUP(B35, 'c2016q3'!A$1:E$399,4,),0) + IFERROR(VLOOKUP(B35, 'c2016q4'!A$1:E$399,4,),0)</f>
        <v>120</v>
      </c>
      <c r="AE35">
        <f>IFERROR(VLOOKUP(B35, 'c2013q4'!A$1:E$399,4,),0)</f>
        <v>48</v>
      </c>
      <c r="AF35">
        <f>IFERROR(VLOOKUP(B35, 'c2014q1'!A$1:E$399,4,),0) + IFERROR(VLOOKUP(B35, 'c2014q2'!A$1:E$399,4,),0) + IFERROR(VLOOKUP(B35, 'c2014q3'!A$1:E$399,4,),0) + IFERROR(VLOOKUP(B35, 'c2014q4'!A$1:E$399,4,),0)</f>
        <v>40</v>
      </c>
      <c r="AG35" s="62">
        <f>IFERROR(VLOOKUP(B35, 'c2015q1'!A$1:E$399,4,),0) + IFERROR(VLOOKUP(B35, 'c2015q2'!A$1:E$399,4,),0) + IFERROR(VLOOKUP(B35, 'c2015q3'!A$1:E$399,4,),0) + IFERROR(VLOOKUP(B35, 'c2015q4'!A$1:E$399,4,),0)</f>
        <v>16</v>
      </c>
      <c r="AH35" s="120">
        <f>IFERROR(VLOOKUP(B35, 'c2016q1'!A$1:E$399,4,),0) + IFERROR(VLOOKUP(B35, 'c2016q2'!A$1:E$399,4,),0) + IFERROR(VLOOKUP(B35, 'c2016q3'!A$1:E$399,4,),0) + IFERROR(VLOOKUP(B35, 'c2016q4'!A$1:E$399,4,),0)</f>
        <v>16</v>
      </c>
      <c r="AI35">
        <f t="shared" si="3"/>
        <v>20.100000000000001</v>
      </c>
      <c r="AJ35">
        <f t="shared" si="6"/>
        <v>61</v>
      </c>
      <c r="AK35" s="62">
        <f t="shared" si="4"/>
        <v>2</v>
      </c>
      <c r="AL35" t="str">
        <f t="shared" si="5"/>
        <v>f</v>
      </c>
    </row>
    <row r="36" spans="1:38" x14ac:dyDescent="0.25">
      <c r="A36">
        <v>35</v>
      </c>
      <c r="B36" s="62" t="s">
        <v>371</v>
      </c>
      <c r="C36" t="str">
        <f>IFERROR(VLOOKUP(B36,addresses!A$2:I$1997, 3, FALSE), "")</f>
        <v>1 Asi Way</v>
      </c>
      <c r="D36" t="str">
        <f>IFERROR(VLOOKUP(B36,addresses!A$2:I$1997, 5, FALSE), "")</f>
        <v>St. Petersburg</v>
      </c>
      <c r="E36" t="str">
        <f>IFERROR(VLOOKUP(B36,addresses!A$2:I$1997, 7, FALSE),"")</f>
        <v>FL</v>
      </c>
      <c r="F36" t="str">
        <f>IFERROR(VLOOKUP(B36,addresses!A$2:I$1997, 8, FALSE),"")</f>
        <v>33702-2514</v>
      </c>
      <c r="G36" t="str">
        <f>IFERROR(VLOOKUP(B36,addresses!A$2:I$1997, 9, FALSE),"")</f>
        <v>727-821-8765</v>
      </c>
      <c r="H36" s="62" t="str">
        <f>IFERROR(VLOOKUP(B36,addresses!A$2:J$1997, 10, FALSE), "")</f>
        <v>http://www.americanstrategic.com</v>
      </c>
      <c r="I36" s="120" t="str">
        <f>VLOOKUP(IFERROR(VLOOKUP(B36, Weiss!A$1:C$398,3,FALSE),"NR"), RatingsLU!A$5:B$30, 2, FALSE)</f>
        <v>B</v>
      </c>
      <c r="J36" s="62">
        <f>VLOOKUP(I36,RatingsLU!B$5:C$30,2,)</f>
        <v>5</v>
      </c>
      <c r="K36" s="62" t="str">
        <f>VLOOKUP(IFERROR(VLOOKUP(B36, Demotech!A$1:G$400, 6,FALSE), "NR"), RatingsLU!K$5:M$30, 2, FALSE)</f>
        <v>A''</v>
      </c>
      <c r="L36" s="62">
        <f>VLOOKUP(K36,RatingsLU!L$5:M$30,2,)</f>
        <v>1</v>
      </c>
      <c r="M36" s="62" t="str">
        <f>VLOOKUP(IFERROR(VLOOKUP(B36, AMBest!A$1:L$399,3,FALSE),"NR"), RatingsLU!F$5:G$100, 2, FALSE)</f>
        <v>A</v>
      </c>
      <c r="N36" s="62">
        <f>VLOOKUP(M36, RatingsLU!G$5:H$100, 2, FALSE)</f>
        <v>5</v>
      </c>
      <c r="O36" s="120">
        <f>IFERROR(VLOOKUP(B36, '2016q3'!A$1:C$400,3,),0)</f>
        <v>59387</v>
      </c>
      <c r="P36" t="str">
        <f t="shared" si="1"/>
        <v>59,387</v>
      </c>
      <c r="Q36">
        <f>IFERROR(VLOOKUP(B36, '2013q4'!A$1:C$399,3,),0)</f>
        <v>87205</v>
      </c>
      <c r="R36">
        <f>IFERROR(VLOOKUP(B36, '2014q1'!A$1:C$399,3,),0)</f>
        <v>84123</v>
      </c>
      <c r="S36">
        <f>IFERROR(VLOOKUP(B36, '2014q2'!A$1:C$399,3,),0)</f>
        <v>81186</v>
      </c>
      <c r="T36">
        <f>IFERROR(VLOOKUP(B36, '2014q3'!A$1:C$399,3,),0)</f>
        <v>78869</v>
      </c>
      <c r="U36">
        <f>IFERROR(VLOOKUP(B36, '2014q1'!A$1:C$399,3,),0)</f>
        <v>84123</v>
      </c>
      <c r="V36">
        <f>IFERROR(VLOOKUP(B36, '2014q2'!A$1:C$399,3,),0)</f>
        <v>81186</v>
      </c>
      <c r="W36">
        <f>IFERROR(VLOOKUP(B36, '2015q2'!A$1:C$399,3,),0)</f>
        <v>71221</v>
      </c>
      <c r="X36" s="62">
        <f>IFERROR(VLOOKUP(B36, '2015q3'!A$1:C$399,3,),0)</f>
        <v>69000</v>
      </c>
      <c r="Y36" s="62">
        <f>IFERROR(VLOOKUP(B36, '2015q4'!A$1:C$399,3,),0)</f>
        <v>66778</v>
      </c>
      <c r="Z36" s="120">
        <f>IFERROR(VLOOKUP(B36, '2016q1'!A$1:C$399,3,),0)</f>
        <v>64411</v>
      </c>
      <c r="AA36" s="120">
        <f>IFERROR(VLOOKUP(B36, '2016q2'!A$1:C$399,3,),0)</f>
        <v>61665</v>
      </c>
      <c r="AB36" s="120">
        <f>IFERROR(VLOOKUP(B36, '2016q3'!A$1:C$399,3,),0)</f>
        <v>59387</v>
      </c>
      <c r="AC36" t="str">
        <f t="shared" si="2"/>
        <v>125</v>
      </c>
      <c r="AD36" s="120">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 + IFERROR(VLOOKUP(B36, 'c2016q1'!A$1:E$399,4,),0) + IFERROR(VLOOKUP(B36, 'c2016q2'!A$1:E$399,4,),0) + IFERROR(VLOOKUP(B36, 'c2016q3'!A$1:E$399,4,),0) + IFERROR(VLOOKUP(B36, 'c2016q4'!A$1:E$399,4,),0)</f>
        <v>125</v>
      </c>
      <c r="AE36">
        <f>IFERROR(VLOOKUP(B36, 'c2013q4'!A$1:E$399,4,),0)</f>
        <v>50</v>
      </c>
      <c r="AF36">
        <f>IFERROR(VLOOKUP(B36, 'c2014q1'!A$1:E$399,4,),0) + IFERROR(VLOOKUP(B36, 'c2014q2'!A$1:E$399,4,),0) + IFERROR(VLOOKUP(B36, 'c2014q3'!A$1:E$399,4,),0) + IFERROR(VLOOKUP(B36, 'c2014q4'!A$1:E$399,4,),0)</f>
        <v>26</v>
      </c>
      <c r="AG36" s="62">
        <f>IFERROR(VLOOKUP(B36, 'c2015q1'!A$1:E$399,4,),0) + IFERROR(VLOOKUP(B36, 'c2015q2'!A$1:E$399,4,),0) + IFERROR(VLOOKUP(B36, 'c2015q3'!A$1:E$399,4,),0) + IFERROR(VLOOKUP(B36, 'c2015q4'!A$1:E$399,4,),0)</f>
        <v>25</v>
      </c>
      <c r="AH36" s="120">
        <f>IFERROR(VLOOKUP(B36, 'c2016q1'!A$1:E$399,4,),0) + IFERROR(VLOOKUP(B36, 'c2016q2'!A$1:E$399,4,),0) + IFERROR(VLOOKUP(B36, 'c2016q3'!A$1:E$399,4,),0) + IFERROR(VLOOKUP(B36, 'c2016q4'!A$1:E$399,4,),0)</f>
        <v>24</v>
      </c>
      <c r="AI36">
        <f t="shared" si="3"/>
        <v>21</v>
      </c>
      <c r="AJ36">
        <f t="shared" si="6"/>
        <v>63</v>
      </c>
      <c r="AK36" s="62">
        <f t="shared" si="4"/>
        <v>2</v>
      </c>
      <c r="AL36" t="str">
        <f t="shared" si="5"/>
        <v>f</v>
      </c>
    </row>
    <row r="37" spans="1:38" x14ac:dyDescent="0.25">
      <c r="A37">
        <v>36</v>
      </c>
      <c r="B37" s="62" t="s">
        <v>244</v>
      </c>
      <c r="C37" t="str">
        <f>IFERROR(VLOOKUP(B37,addresses!A$2:I$1997, 3, FALSE), "")</f>
        <v>12640 Telecom Dr</v>
      </c>
      <c r="D37" t="str">
        <f>IFERROR(VLOOKUP(B37,addresses!A$2:I$1997, 5, FALSE), "")</f>
        <v>Temple Terrace</v>
      </c>
      <c r="E37" t="str">
        <f>IFERROR(VLOOKUP(B37,addresses!A$2:I$1997, 7, FALSE),"")</f>
        <v>FL</v>
      </c>
      <c r="F37">
        <f>IFERROR(VLOOKUP(B37,addresses!A$2:I$1997, 8, FALSE),"")</f>
        <v>33637</v>
      </c>
      <c r="G37" t="str">
        <f>IFERROR(VLOOKUP(B37,addresses!A$2:I$1997, 9, FALSE),"")</f>
        <v>813-435-6379</v>
      </c>
      <c r="H37" s="62" t="str">
        <f>IFERROR(VLOOKUP(B37,addresses!A$2:J$1997, 10, FALSE), "")</f>
        <v>http://www.safepointins.com</v>
      </c>
      <c r="I37" s="120" t="str">
        <f>VLOOKUP(IFERROR(VLOOKUP(B37, Weiss!A$1:C$398,3,FALSE),"NR"), RatingsLU!A$5:B$30, 2, FALSE)</f>
        <v>B-</v>
      </c>
      <c r="J37" s="62">
        <f>VLOOKUP(I37,RatingsLU!B$5:C$30,2,)</f>
        <v>6</v>
      </c>
      <c r="K37" s="62" t="str">
        <f>VLOOKUP(IFERROR(VLOOKUP(B37, Demotech!A$1:G$400, 6,FALSE), "NR"), RatingsLU!K$5:M$30, 2, FALSE)</f>
        <v>A</v>
      </c>
      <c r="L37" s="62">
        <f>VLOOKUP(K37,RatingsLU!L$5:M$30,2,)</f>
        <v>3</v>
      </c>
      <c r="M37" s="62" t="str">
        <f>VLOOKUP(IFERROR(VLOOKUP(B37, AMBest!A$1:L$399,3,FALSE),"NR"), RatingsLU!F$5:G$100, 2, FALSE)</f>
        <v>B</v>
      </c>
      <c r="N37" s="62">
        <f>VLOOKUP(M37, RatingsLU!G$5:H$100, 2, FALSE)</f>
        <v>13</v>
      </c>
      <c r="O37" s="120">
        <f>IFERROR(VLOOKUP(B37, '2016q3'!A$1:C$400,3,),0)</f>
        <v>59164</v>
      </c>
      <c r="P37" t="str">
        <f t="shared" si="1"/>
        <v>59,164</v>
      </c>
      <c r="Q37">
        <f>IFERROR(VLOOKUP(B37, '2013q4'!A$1:C$399,3,),0)</f>
        <v>0</v>
      </c>
      <c r="R37">
        <f>IFERROR(VLOOKUP(B37, '2014q1'!A$1:C$399,3,),0)</f>
        <v>31068</v>
      </c>
      <c r="S37">
        <f>IFERROR(VLOOKUP(B37, '2014q2'!A$1:C$399,3,),0)</f>
        <v>30113</v>
      </c>
      <c r="T37">
        <f>IFERROR(VLOOKUP(B37, '2014q3'!A$1:C$399,3,),0)</f>
        <v>27877</v>
      </c>
      <c r="U37">
        <f>IFERROR(VLOOKUP(B37, '2014q1'!A$1:C$399,3,),0)</f>
        <v>31068</v>
      </c>
      <c r="V37">
        <f>IFERROR(VLOOKUP(B37, '2014q2'!A$1:C$399,3,),0)</f>
        <v>30113</v>
      </c>
      <c r="W37">
        <f>IFERROR(VLOOKUP(B37, '2015q2'!A$1:C$399,3,),0)</f>
        <v>50691</v>
      </c>
      <c r="X37" s="62">
        <f>IFERROR(VLOOKUP(B37, '2015q3'!A$1:C$399,3,),0)</f>
        <v>48482</v>
      </c>
      <c r="Y37" s="62">
        <f>IFERROR(VLOOKUP(B37, '2015q4'!A$1:C$399,3,),0)</f>
        <v>61050</v>
      </c>
      <c r="Z37" s="120">
        <f>IFERROR(VLOOKUP(B37, '2016q1'!A$1:C$399,3,),0)</f>
        <v>63338</v>
      </c>
      <c r="AA37" s="120">
        <f>IFERROR(VLOOKUP(B37, '2016q2'!A$1:C$399,3,),0)</f>
        <v>61060</v>
      </c>
      <c r="AB37" s="120">
        <f>IFERROR(VLOOKUP(B37, '2016q3'!A$1:C$399,3,),0)</f>
        <v>59164</v>
      </c>
      <c r="AC37" t="str">
        <f t="shared" si="2"/>
        <v>40</v>
      </c>
      <c r="AD37" s="120">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 + IFERROR(VLOOKUP(B37, 'c2016q1'!A$1:E$399,4,),0) + IFERROR(VLOOKUP(B37, 'c2016q2'!A$1:E$399,4,),0) + IFERROR(VLOOKUP(B37, 'c2016q3'!A$1:E$399,4,),0) + IFERROR(VLOOKUP(B37, 'c2016q4'!A$1:E$399,4,),0)</f>
        <v>40</v>
      </c>
      <c r="AE37">
        <f>IFERROR(VLOOKUP(B37, 'c2013q4'!A$1:E$399,4,),0)</f>
        <v>0</v>
      </c>
      <c r="AF37">
        <f>IFERROR(VLOOKUP(B37, 'c2014q1'!A$1:E$399,4,),0) + IFERROR(VLOOKUP(B37, 'c2014q2'!A$1:E$399,4,),0) + IFERROR(VLOOKUP(B37, 'c2014q3'!A$1:E$399,4,),0) + IFERROR(VLOOKUP(B37, 'c2014q4'!A$1:E$399,4,),0)</f>
        <v>6</v>
      </c>
      <c r="AG37" s="62">
        <f>IFERROR(VLOOKUP(B37, 'c2015q1'!A$1:E$399,4,),0) + IFERROR(VLOOKUP(B37, 'c2015q2'!A$1:E$399,4,),0) + IFERROR(VLOOKUP(B37, 'c2015q3'!A$1:E$399,4,),0) + IFERROR(VLOOKUP(B37, 'c2015q4'!A$1:E$399,4,),0)</f>
        <v>17</v>
      </c>
      <c r="AH37" s="120">
        <f>IFERROR(VLOOKUP(B37, 'c2016q1'!A$1:E$399,4,),0) + IFERROR(VLOOKUP(B37, 'c2016q2'!A$1:E$399,4,),0) + IFERROR(VLOOKUP(B37, 'c2016q3'!A$1:E$399,4,),0) + IFERROR(VLOOKUP(B37, 'c2016q4'!A$1:E$399,4,),0)</f>
        <v>17</v>
      </c>
      <c r="AI37">
        <f t="shared" si="3"/>
        <v>6.8</v>
      </c>
      <c r="AJ37">
        <f t="shared" si="6"/>
        <v>30</v>
      </c>
      <c r="AK37" s="62">
        <f t="shared" si="4"/>
        <v>1</v>
      </c>
      <c r="AL37" t="str">
        <f t="shared" si="5"/>
        <v>f</v>
      </c>
    </row>
    <row r="38" spans="1:38" x14ac:dyDescent="0.25">
      <c r="A38">
        <v>37</v>
      </c>
      <c r="B38" s="62" t="s">
        <v>239</v>
      </c>
      <c r="C38" t="str">
        <f>IFERROR(VLOOKUP(B38,addresses!A$2:I$1997, 3, FALSE), "")</f>
        <v>816 A1A North, Suite 302</v>
      </c>
      <c r="D38" t="str">
        <f>IFERROR(VLOOKUP(B38,addresses!A$2:I$1997, 5, FALSE), "")</f>
        <v>Ponte Vedra Beach</v>
      </c>
      <c r="E38" t="str">
        <f>IFERROR(VLOOKUP(B38,addresses!A$2:I$1997, 7, FALSE),"")</f>
        <v>FL</v>
      </c>
      <c r="F38">
        <f>IFERROR(VLOOKUP(B38,addresses!A$2:I$1997, 8, FALSE),"")</f>
        <v>32082</v>
      </c>
      <c r="G38" t="str">
        <f>IFERROR(VLOOKUP(B38,addresses!A$2:I$1997, 9, FALSE),"")</f>
        <v>877-900-3971</v>
      </c>
      <c r="H38" s="62" t="str">
        <f>IFERROR(VLOOKUP(B38,addresses!A$2:J$1997, 10, FALSE), "")</f>
        <v>http://www.southernoakins.com</v>
      </c>
      <c r="I38" s="120" t="str">
        <f>VLOOKUP(IFERROR(VLOOKUP(B38, Weiss!A$1:C$398,3,FALSE),"NR"), RatingsLU!A$5:B$30, 2, FALSE)</f>
        <v>C</v>
      </c>
      <c r="J38" s="62">
        <f>VLOOKUP(I38,RatingsLU!B$5:C$30,2,)</f>
        <v>8</v>
      </c>
      <c r="K38" s="62" t="str">
        <f>VLOOKUP(IFERROR(VLOOKUP(B38, Demotech!A$1:G$400, 6,FALSE), "NR"), RatingsLU!K$5:M$30, 2, FALSE)</f>
        <v>A</v>
      </c>
      <c r="L38" s="62">
        <f>VLOOKUP(K38,RatingsLU!L$5:M$30,2,)</f>
        <v>3</v>
      </c>
      <c r="M38" s="62" t="str">
        <f>VLOOKUP(IFERROR(VLOOKUP(B38, AMBest!A$1:L$399,3,FALSE),"NR"), RatingsLU!F$5:G$100, 2, FALSE)</f>
        <v>NR</v>
      </c>
      <c r="N38" s="62">
        <f>VLOOKUP(M38, RatingsLU!G$5:H$100, 2, FALSE)</f>
        <v>33</v>
      </c>
      <c r="O38" s="120">
        <f>IFERROR(VLOOKUP(B38, '2016q3'!A$1:C$400,3,),0)</f>
        <v>58138</v>
      </c>
      <c r="P38" t="str">
        <f t="shared" si="1"/>
        <v>58,138</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62">
        <f>IFERROR(VLOOKUP(B38, '2015q3'!A$1:C$399,3,),0)</f>
        <v>59890</v>
      </c>
      <c r="Y38" s="62">
        <f>IFERROR(VLOOKUP(B38, '2015q4'!A$1:C$399,3,),0)</f>
        <v>59212</v>
      </c>
      <c r="Z38" s="120">
        <f>IFERROR(VLOOKUP(B38, '2016q1'!A$1:C$399,3,),0)</f>
        <v>59825</v>
      </c>
      <c r="AA38" s="120">
        <f>IFERROR(VLOOKUP(B38, '2016q2'!A$1:C$399,3,),0)</f>
        <v>58362</v>
      </c>
      <c r="AB38" s="120">
        <f>IFERROR(VLOOKUP(B38, '2016q3'!A$1:C$399,3,),0)</f>
        <v>58138</v>
      </c>
      <c r="AC38" t="str">
        <f t="shared" si="2"/>
        <v>209</v>
      </c>
      <c r="AD38" s="120">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 + IFERROR(VLOOKUP(B38, 'c2016q1'!A$1:E$399,4,),0) + IFERROR(VLOOKUP(B38, 'c2016q2'!A$1:E$399,4,),0) + IFERROR(VLOOKUP(B38, 'c2016q3'!A$1:E$399,4,),0) + IFERROR(VLOOKUP(B38, 'c2016q4'!A$1:E$399,4,),0)</f>
        <v>209</v>
      </c>
      <c r="AE38">
        <f>IFERROR(VLOOKUP(B38, 'c2013q4'!A$1:E$399,4,),0)</f>
        <v>112</v>
      </c>
      <c r="AF38">
        <f>IFERROR(VLOOKUP(B38, 'c2014q1'!A$1:E$399,4,),0) + IFERROR(VLOOKUP(B38, 'c2014q2'!A$1:E$399,4,),0) + IFERROR(VLOOKUP(B38, 'c2014q3'!A$1:E$399,4,),0) + IFERROR(VLOOKUP(B38, 'c2014q4'!A$1:E$399,4,),0)</f>
        <v>45</v>
      </c>
      <c r="AG38" s="62">
        <f>IFERROR(VLOOKUP(B38, 'c2015q1'!A$1:E$399,4,),0) + IFERROR(VLOOKUP(B38, 'c2015q2'!A$1:E$399,4,),0) + IFERROR(VLOOKUP(B38, 'c2015q3'!A$1:E$399,4,),0) + IFERROR(VLOOKUP(B38, 'c2015q4'!A$1:E$399,4,),0)</f>
        <v>26</v>
      </c>
      <c r="AH38" s="120">
        <f>IFERROR(VLOOKUP(B38, 'c2016q1'!A$1:E$399,4,),0) + IFERROR(VLOOKUP(B38, 'c2016q2'!A$1:E$399,4,),0) + IFERROR(VLOOKUP(B38, 'c2016q3'!A$1:E$399,4,),0) + IFERROR(VLOOKUP(B38, 'c2016q4'!A$1:E$399,4,),0)</f>
        <v>26</v>
      </c>
      <c r="AI38">
        <f t="shared" si="3"/>
        <v>35.9</v>
      </c>
      <c r="AJ38">
        <f t="shared" si="6"/>
        <v>86</v>
      </c>
      <c r="AK38" s="62">
        <f t="shared" si="4"/>
        <v>3</v>
      </c>
      <c r="AL38" t="str">
        <f t="shared" si="5"/>
        <v>f</v>
      </c>
    </row>
    <row r="39" spans="1:38" x14ac:dyDescent="0.25">
      <c r="A39">
        <v>38</v>
      </c>
      <c r="B39" s="62"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120" t="str">
        <f>VLOOKUP(IFERROR(VLOOKUP(B39, Weiss!A$1:C$398,3,FALSE),"NR"), RatingsLU!A$5:B$30, 2, FALSE)</f>
        <v>C+</v>
      </c>
      <c r="J39" s="62">
        <f>VLOOKUP(I39,RatingsLU!B$5:C$30,2,)</f>
        <v>7</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120">
        <f>IFERROR(VLOOKUP(B39, '2016q3'!A$1:C$400,3,),0)</f>
        <v>57964</v>
      </c>
      <c r="P39" t="str">
        <f t="shared" si="1"/>
        <v>57,964</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s="62">
        <f>IFERROR(VLOOKUP(B39, '2015q3'!A$1:C$399,3,),0)</f>
        <v>52879</v>
      </c>
      <c r="Y39" s="62">
        <f>IFERROR(VLOOKUP(B39, '2015q4'!A$1:C$399,3,),0)</f>
        <v>52827</v>
      </c>
      <c r="Z39" s="120">
        <f>IFERROR(VLOOKUP(B39, '2016q1'!A$1:C$399,3,),0)</f>
        <v>53731</v>
      </c>
      <c r="AA39" s="120">
        <f>IFERROR(VLOOKUP(B39, '2016q2'!A$1:C$399,3,),0)</f>
        <v>56084</v>
      </c>
      <c r="AB39" s="120">
        <f>IFERROR(VLOOKUP(B39, '2016q3'!A$1:C$399,3,),0)</f>
        <v>57964</v>
      </c>
      <c r="AC39" t="str">
        <f t="shared" si="2"/>
        <v>148</v>
      </c>
      <c r="AD39" s="120">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 + IFERROR(VLOOKUP(B39, 'c2016q1'!A$1:E$399,4,),0) + IFERROR(VLOOKUP(B39, 'c2016q2'!A$1:E$399,4,),0) + IFERROR(VLOOKUP(B39, 'c2016q3'!A$1:E$399,4,),0) + IFERROR(VLOOKUP(B39, 'c2016q4'!A$1:E$399,4,),0)</f>
        <v>148</v>
      </c>
      <c r="AE39">
        <f>IFERROR(VLOOKUP(B39, 'c2013q4'!A$1:E$399,4,),0)</f>
        <v>50</v>
      </c>
      <c r="AF39">
        <f>IFERROR(VLOOKUP(B39, 'c2014q1'!A$1:E$399,4,),0) + IFERROR(VLOOKUP(B39, 'c2014q2'!A$1:E$399,4,),0) + IFERROR(VLOOKUP(B39, 'c2014q3'!A$1:E$399,4,),0) + IFERROR(VLOOKUP(B39, 'c2014q4'!A$1:E$399,4,),0)</f>
        <v>58</v>
      </c>
      <c r="AG39" s="62">
        <f>IFERROR(VLOOKUP(B39, 'c2015q1'!A$1:E$399,4,),0) + IFERROR(VLOOKUP(B39, 'c2015q2'!A$1:E$399,4,),0) + IFERROR(VLOOKUP(B39, 'c2015q3'!A$1:E$399,4,),0) + IFERROR(VLOOKUP(B39, 'c2015q4'!A$1:E$399,4,),0)</f>
        <v>20</v>
      </c>
      <c r="AH39" s="120">
        <f>IFERROR(VLOOKUP(B39, 'c2016q1'!A$1:E$399,4,),0) + IFERROR(VLOOKUP(B39, 'c2016q2'!A$1:E$399,4,),0) + IFERROR(VLOOKUP(B39, 'c2016q3'!A$1:E$399,4,),0) + IFERROR(VLOOKUP(B39, 'c2016q4'!A$1:E$399,4,),0)</f>
        <v>20</v>
      </c>
      <c r="AI39">
        <f t="shared" si="3"/>
        <v>25.5</v>
      </c>
      <c r="AJ39">
        <f t="shared" si="6"/>
        <v>72</v>
      </c>
      <c r="AK39" s="62">
        <f t="shared" si="4"/>
        <v>3</v>
      </c>
      <c r="AL39" t="str">
        <f t="shared" si="5"/>
        <v>f</v>
      </c>
    </row>
    <row r="40" spans="1:38"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20" t="str">
        <f>VLOOKUP(IFERROR(VLOOKUP(B40, Weiss!A$1:C$398,3,FALSE),"NR"), RatingsLU!A$5:B$30, 2, FALSE)</f>
        <v>C+</v>
      </c>
      <c r="J40" s="62">
        <f>VLOOKUP(I40,RatingsLU!B$5:C$30,2,)</f>
        <v>7</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120">
        <f>IFERROR(VLOOKUP(B40, '2016q3'!A$1:C$400,3,),0)</f>
        <v>51100</v>
      </c>
      <c r="P40" t="str">
        <f t="shared" si="1"/>
        <v>51,100</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20">
        <f>IFERROR(VLOOKUP(B40, '2016q1'!A$1:C$399,3,),0)</f>
        <v>48640</v>
      </c>
      <c r="AA40" s="120">
        <f>IFERROR(VLOOKUP(B40, '2016q2'!A$1:C$399,3,),0)</f>
        <v>50174</v>
      </c>
      <c r="AB40" s="120">
        <f>IFERROR(VLOOKUP(B40, '2016q3'!A$1:C$399,3,),0)</f>
        <v>51100</v>
      </c>
      <c r="AC40" t="str">
        <f t="shared" si="2"/>
        <v>83</v>
      </c>
      <c r="AD40" s="120">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 + IFERROR(VLOOKUP(B40, 'c2016q1'!A$1:E$399,4,),0) + IFERROR(VLOOKUP(B40, 'c2016q2'!A$1:E$399,4,),0) + IFERROR(VLOOKUP(B40, 'c2016q3'!A$1:E$399,4,),0) + IFERROR(VLOOKUP(B40, 'c2016q4'!A$1:E$399,4,),0)</f>
        <v>83</v>
      </c>
      <c r="AE40">
        <f>IFERROR(VLOOKUP(B40, 'c2013q4'!A$1:E$399,4,),0)</f>
        <v>25</v>
      </c>
      <c r="AF40">
        <f>IFERROR(VLOOKUP(B40, 'c2014q1'!A$1:E$399,4,),0) + IFERROR(VLOOKUP(B40, 'c2014q2'!A$1:E$399,4,),0) + IFERROR(VLOOKUP(B40, 'c2014q3'!A$1:E$399,4,),0) + IFERROR(VLOOKUP(B40, 'c2014q4'!A$1:E$399,4,),0)</f>
        <v>32</v>
      </c>
      <c r="AG40" s="62">
        <f>IFERROR(VLOOKUP(B40, 'c2015q1'!A$1:E$399,4,),0) + IFERROR(VLOOKUP(B40, 'c2015q2'!A$1:E$399,4,),0) + IFERROR(VLOOKUP(B40, 'c2015q3'!A$1:E$399,4,),0) + IFERROR(VLOOKUP(B40, 'c2015q4'!A$1:E$399,4,),0)</f>
        <v>13</v>
      </c>
      <c r="AH40" s="120">
        <f>IFERROR(VLOOKUP(B40, 'c2016q1'!A$1:E$399,4,),0) + IFERROR(VLOOKUP(B40, 'c2016q2'!A$1:E$399,4,),0) + IFERROR(VLOOKUP(B40, 'c2016q3'!A$1:E$399,4,),0) + IFERROR(VLOOKUP(B40, 'c2016q4'!A$1:E$399,4,),0)</f>
        <v>13</v>
      </c>
      <c r="AI40">
        <f t="shared" si="3"/>
        <v>16.2</v>
      </c>
      <c r="AJ40">
        <f t="shared" si="6"/>
        <v>47</v>
      </c>
      <c r="AK40" s="62">
        <f t="shared" si="4"/>
        <v>2</v>
      </c>
      <c r="AL40" t="str">
        <f t="shared" si="5"/>
        <v>f</v>
      </c>
    </row>
    <row r="41" spans="1:38" x14ac:dyDescent="0.25">
      <c r="A41">
        <v>40</v>
      </c>
      <c r="B41" s="62" t="s">
        <v>237</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20" t="str">
        <f>VLOOKUP(IFERROR(VLOOKUP(B41, Weiss!A$1:C$398,3,FALSE),"NR"), RatingsLU!A$5:B$30, 2, FALSE)</f>
        <v>C</v>
      </c>
      <c r="J41" s="62">
        <f>VLOOKUP(I41,RatingsLU!B$5:C$30,2,)</f>
        <v>8</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120">
        <f>IFERROR(VLOOKUP(B41, '2016q3'!A$1:C$400,3,),0)</f>
        <v>50028</v>
      </c>
      <c r="P41" t="str">
        <f t="shared" si="1"/>
        <v>50,028</v>
      </c>
      <c r="Q41">
        <f>IFERROR(VLOOKUP(B41, '2013q4'!A$1:C$399,3,),0)</f>
        <v>59484</v>
      </c>
      <c r="R41">
        <f>IFERROR(VLOOKUP(B41, '2014q1'!A$1:C$399,3,),0)</f>
        <v>62479</v>
      </c>
      <c r="S41">
        <f>IFERROR(VLOOKUP(B41, '2014q2'!A$1:C$399,3,),0)</f>
        <v>64847</v>
      </c>
      <c r="T41">
        <f>IFERROR(VLOOKUP(B41, '2014q3'!A$1:C$399,3,),0)</f>
        <v>64368</v>
      </c>
      <c r="U41">
        <f>IFERROR(VLOOKUP(B41, '2014q1'!A$1:C$399,3,),0)</f>
        <v>62479</v>
      </c>
      <c r="V41">
        <f>IFERROR(VLOOKUP(B41, '2014q2'!A$1:C$399,3,),0)</f>
        <v>64847</v>
      </c>
      <c r="W41">
        <f>IFERROR(VLOOKUP(B41, '2015q2'!A$1:C$399,3,),0)</f>
        <v>61437</v>
      </c>
      <c r="X41" s="62">
        <f>IFERROR(VLOOKUP(B41, '2015q3'!A$1:C$399,3,),0)</f>
        <v>60072</v>
      </c>
      <c r="Y41" s="62">
        <f>IFERROR(VLOOKUP(B41, '2015q4'!A$1:C$399,3,),0)</f>
        <v>58364</v>
      </c>
      <c r="Z41" s="120">
        <f>IFERROR(VLOOKUP(B41, '2016q1'!A$1:C$399,3,),0)</f>
        <v>55502</v>
      </c>
      <c r="AA41" s="120">
        <f>IFERROR(VLOOKUP(B41, '2016q2'!A$1:C$399,3,),0)</f>
        <v>52881</v>
      </c>
      <c r="AB41" s="120">
        <f>IFERROR(VLOOKUP(B41, '2016q3'!A$1:C$399,3,),0)</f>
        <v>50028</v>
      </c>
      <c r="AC41" t="str">
        <f t="shared" si="2"/>
        <v>288</v>
      </c>
      <c r="AD41" s="120">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 + IFERROR(VLOOKUP(B41, 'c2016q1'!A$1:E$399,4,),0) + IFERROR(VLOOKUP(B41, 'c2016q2'!A$1:E$399,4,),0) + IFERROR(VLOOKUP(B41, 'c2016q3'!A$1:E$399,4,),0) + IFERROR(VLOOKUP(B41, 'c2016q4'!A$1:E$399,4,),0)</f>
        <v>288</v>
      </c>
      <c r="AE41">
        <f>IFERROR(VLOOKUP(B41, 'c2013q4'!A$1:E$399,4,),0)</f>
        <v>105</v>
      </c>
      <c r="AF41">
        <f>IFERROR(VLOOKUP(B41, 'c2014q1'!A$1:E$399,4,),0) + IFERROR(VLOOKUP(B41, 'c2014q2'!A$1:E$399,4,),0) + IFERROR(VLOOKUP(B41, 'c2014q3'!A$1:E$399,4,),0) + IFERROR(VLOOKUP(B41, 'c2014q4'!A$1:E$399,4,),0)</f>
        <v>82</v>
      </c>
      <c r="AG41" s="62">
        <f>IFERROR(VLOOKUP(B41, 'c2015q1'!A$1:E$399,4,),0) + IFERROR(VLOOKUP(B41, 'c2015q2'!A$1:E$399,4,),0) + IFERROR(VLOOKUP(B41, 'c2015q3'!A$1:E$399,4,),0) + IFERROR(VLOOKUP(B41, 'c2015q4'!A$1:E$399,4,),0)</f>
        <v>51</v>
      </c>
      <c r="AH41" s="120">
        <f>IFERROR(VLOOKUP(B41, 'c2016q1'!A$1:E$399,4,),0) + IFERROR(VLOOKUP(B41, 'c2016q2'!A$1:E$399,4,),0) + IFERROR(VLOOKUP(B41, 'c2016q3'!A$1:E$399,4,),0) + IFERROR(VLOOKUP(B41, 'c2016q4'!A$1:E$399,4,),0)</f>
        <v>50</v>
      </c>
      <c r="AI41">
        <f t="shared" si="3"/>
        <v>57.6</v>
      </c>
      <c r="AJ41">
        <f t="shared" si="6"/>
        <v>96</v>
      </c>
      <c r="AK41" s="62">
        <f t="shared" si="4"/>
        <v>3</v>
      </c>
      <c r="AL41" t="str">
        <f t="shared" si="5"/>
        <v>f</v>
      </c>
    </row>
    <row r="42" spans="1:38" x14ac:dyDescent="0.25">
      <c r="A42">
        <v>41</v>
      </c>
      <c r="B42" s="62" t="s">
        <v>245</v>
      </c>
      <c r="C42" t="str">
        <f>IFERROR(VLOOKUP(B42,addresses!A$2:I$1997, 3, FALSE), "")</f>
        <v>7201 N.W. 11Th Place</v>
      </c>
      <c r="D42" t="str">
        <f>IFERROR(VLOOKUP(B42,addresses!A$2:I$1997, 5, FALSE), "")</f>
        <v>Gainesville</v>
      </c>
      <c r="E42" t="str">
        <f>IFERROR(VLOOKUP(B42,addresses!A$2:I$1997, 7, FALSE),"")</f>
        <v>FL</v>
      </c>
      <c r="F42">
        <f>IFERROR(VLOOKUP(B42,addresses!A$2:I$1997, 8, FALSE),"")</f>
        <v>32605</v>
      </c>
      <c r="G42" t="str">
        <f>IFERROR(VLOOKUP(B42,addresses!A$2:I$1997, 9, FALSE),"")</f>
        <v>352-333-1362</v>
      </c>
      <c r="H42" s="62" t="str">
        <f>IFERROR(VLOOKUP(B42,addresses!A$2:J$1997, 10, FALSE), "")</f>
        <v>http://www.thig.com</v>
      </c>
      <c r="I42" s="120" t="str">
        <f>VLOOKUP(IFERROR(VLOOKUP(B42, Weiss!A$1:C$398,3,FALSE),"NR"), RatingsLU!A$5:B$30, 2, FALSE)</f>
        <v>C-</v>
      </c>
      <c r="J42" s="62">
        <f>VLOOKUP(I42,RatingsLU!B$5:C$30,2,)</f>
        <v>9</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120">
        <f>IFERROR(VLOOKUP(B42, '2016q3'!A$1:C$400,3,),0)</f>
        <v>45920</v>
      </c>
      <c r="P42" t="str">
        <f t="shared" si="1"/>
        <v>45,920</v>
      </c>
      <c r="Q42">
        <f>IFERROR(VLOOKUP(B42, '2013q4'!A$1:C$399,3,),0)</f>
        <v>39631</v>
      </c>
      <c r="R42">
        <f>IFERROR(VLOOKUP(B42, '2014q1'!A$1:C$399,3,),0)</f>
        <v>41643</v>
      </c>
      <c r="S42">
        <f>IFERROR(VLOOKUP(B42, '2014q2'!A$1:C$399,3,),0)</f>
        <v>43711</v>
      </c>
      <c r="T42">
        <f>IFERROR(VLOOKUP(B42, '2014q3'!A$1:C$399,3,),0)</f>
        <v>44494</v>
      </c>
      <c r="U42">
        <f>IFERROR(VLOOKUP(B42, '2014q1'!A$1:C$399,3,),0)</f>
        <v>41643</v>
      </c>
      <c r="V42">
        <f>IFERROR(VLOOKUP(B42, '2014q2'!A$1:C$399,3,),0)</f>
        <v>43711</v>
      </c>
      <c r="W42">
        <f>IFERROR(VLOOKUP(B42, '2015q2'!A$1:C$399,3,),0)</f>
        <v>49441</v>
      </c>
      <c r="X42" s="62">
        <f>IFERROR(VLOOKUP(B42, '2015q3'!A$1:C$399,3,),0)</f>
        <v>50234</v>
      </c>
      <c r="Y42" s="62">
        <f>IFERROR(VLOOKUP(B42, '2015q4'!A$1:C$399,3,),0)</f>
        <v>50010</v>
      </c>
      <c r="Z42" s="120">
        <f>IFERROR(VLOOKUP(B42, '2016q1'!A$1:C$399,3,),0)</f>
        <v>48597</v>
      </c>
      <c r="AA42" s="120">
        <f>IFERROR(VLOOKUP(B42, '2016q2'!A$1:C$399,3,),0)</f>
        <v>47198</v>
      </c>
      <c r="AB42" s="120">
        <f>IFERROR(VLOOKUP(B42, '2016q3'!A$1:C$399,3,),0)</f>
        <v>45920</v>
      </c>
      <c r="AC42" t="str">
        <f t="shared" si="2"/>
        <v>106</v>
      </c>
      <c r="AD42" s="120">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 + IFERROR(VLOOKUP(B42, 'c2016q1'!A$1:E$399,4,),0) + IFERROR(VLOOKUP(B42, 'c2016q2'!A$1:E$399,4,),0) + IFERROR(VLOOKUP(B42, 'c2016q3'!A$1:E$399,4,),0) + IFERROR(VLOOKUP(B42, 'c2016q4'!A$1:E$399,4,),0)</f>
        <v>106</v>
      </c>
      <c r="AE42">
        <f>IFERROR(VLOOKUP(B42, 'c2013q4'!A$1:E$399,4,),0)</f>
        <v>34</v>
      </c>
      <c r="AF42">
        <f>IFERROR(VLOOKUP(B42, 'c2014q1'!A$1:E$399,4,),0) + IFERROR(VLOOKUP(B42, 'c2014q2'!A$1:E$399,4,),0) + IFERROR(VLOOKUP(B42, 'c2014q3'!A$1:E$399,4,),0) + IFERROR(VLOOKUP(B42, 'c2014q4'!A$1:E$399,4,),0)</f>
        <v>23</v>
      </c>
      <c r="AG42" s="62">
        <f>IFERROR(VLOOKUP(B42, 'c2015q1'!A$1:E$399,4,),0) + IFERROR(VLOOKUP(B42, 'c2015q2'!A$1:E$399,4,),0) + IFERROR(VLOOKUP(B42, 'c2015q3'!A$1:E$399,4,),0) + IFERROR(VLOOKUP(B42, 'c2015q4'!A$1:E$399,4,),0)</f>
        <v>25</v>
      </c>
      <c r="AH42" s="120">
        <f>IFERROR(VLOOKUP(B42, 'c2016q1'!A$1:E$399,4,),0) + IFERROR(VLOOKUP(B42, 'c2016q2'!A$1:E$399,4,),0) + IFERROR(VLOOKUP(B42, 'c2016q3'!A$1:E$399,4,),0) + IFERROR(VLOOKUP(B42, 'c2016q4'!A$1:E$399,4,),0)</f>
        <v>24</v>
      </c>
      <c r="AI42">
        <f t="shared" si="3"/>
        <v>23.1</v>
      </c>
      <c r="AJ42">
        <f t="shared" si="6"/>
        <v>65</v>
      </c>
      <c r="AK42" s="62">
        <f t="shared" si="4"/>
        <v>2</v>
      </c>
      <c r="AL42" t="str">
        <f t="shared" si="5"/>
        <v>f</v>
      </c>
    </row>
    <row r="43" spans="1:38" x14ac:dyDescent="0.25">
      <c r="A43">
        <v>42</v>
      </c>
      <c r="B43" s="62" t="s">
        <v>246</v>
      </c>
      <c r="C43" t="str">
        <f>IFERROR(VLOOKUP(B43,addresses!A$2:I$1997, 3, FALSE), "")</f>
        <v>2255 Killearn Center Boulevard,</v>
      </c>
      <c r="D43" t="str">
        <f>IFERROR(VLOOKUP(B43,addresses!A$2:I$1997, 5, FALSE), "")</f>
        <v>Tallahassee</v>
      </c>
      <c r="E43" t="str">
        <f>IFERROR(VLOOKUP(B43,addresses!A$2:I$1997, 7, FALSE),"")</f>
        <v>FL</v>
      </c>
      <c r="F43">
        <f>IFERROR(VLOOKUP(B43,addresses!A$2:I$1997, 8, FALSE),"")</f>
        <v>32309</v>
      </c>
      <c r="G43" t="str">
        <f>IFERROR(VLOOKUP(B43,addresses!A$2:I$1997, 9, FALSE),"")</f>
        <v>850-521-0742</v>
      </c>
      <c r="H43" s="62" t="str">
        <f>IFERROR(VLOOKUP(B43,addresses!A$2:J$1997, 10, FALSE), "")</f>
        <v>http://www.capitol-preferred.com</v>
      </c>
      <c r="I43" s="120" t="str">
        <f>VLOOKUP(IFERROR(VLOOKUP(B43, Weiss!A$1:C$398,3,FALSE),"NR"), RatingsLU!A$5:B$30, 2, FALSE)</f>
        <v>C-</v>
      </c>
      <c r="J43" s="62">
        <f>VLOOKUP(I43,RatingsLU!B$5:C$30,2,)</f>
        <v>9</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120">
        <f>IFERROR(VLOOKUP(B43, '2016q3'!A$1:C$400,3,),0)</f>
        <v>43226</v>
      </c>
      <c r="P43" t="str">
        <f t="shared" si="1"/>
        <v>43,226</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62">
        <f>IFERROR(VLOOKUP(B43, '2015q3'!A$1:C$399,3,),0)</f>
        <v>44120</v>
      </c>
      <c r="Y43" s="62">
        <f>IFERROR(VLOOKUP(B43, '2015q4'!A$1:C$399,3,),0)</f>
        <v>44040</v>
      </c>
      <c r="Z43" s="120">
        <f>IFERROR(VLOOKUP(B43, '2016q1'!A$1:C$399,3,),0)</f>
        <v>44125</v>
      </c>
      <c r="AA43" s="120">
        <f>IFERROR(VLOOKUP(B43, '2016q2'!A$1:C$399,3,),0)</f>
        <v>43656</v>
      </c>
      <c r="AB43" s="120">
        <f>IFERROR(VLOOKUP(B43, '2016q3'!A$1:C$399,3,),0)</f>
        <v>43226</v>
      </c>
      <c r="AC43" t="str">
        <f t="shared" si="2"/>
        <v>106</v>
      </c>
      <c r="AD43" s="120">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 + IFERROR(VLOOKUP(B43, 'c2016q1'!A$1:E$399,4,),0) + IFERROR(VLOOKUP(B43, 'c2016q2'!A$1:E$399,4,),0) + IFERROR(VLOOKUP(B43, 'c2016q3'!A$1:E$399,4,),0) + IFERROR(VLOOKUP(B43, 'c2016q4'!A$1:E$399,4,),0)</f>
        <v>106</v>
      </c>
      <c r="AE43">
        <f>IFERROR(VLOOKUP(B43, 'c2013q4'!A$1:E$399,4,),0)</f>
        <v>0</v>
      </c>
      <c r="AF43">
        <f>IFERROR(VLOOKUP(B43, 'c2014q1'!A$1:E$399,4,),0) + IFERROR(VLOOKUP(B43, 'c2014q2'!A$1:E$399,4,),0) + IFERROR(VLOOKUP(B43, 'c2014q3'!A$1:E$399,4,),0) + IFERROR(VLOOKUP(B43, 'c2014q4'!A$1:E$399,4,),0)</f>
        <v>40</v>
      </c>
      <c r="AG43" s="62">
        <f>IFERROR(VLOOKUP(B43, 'c2015q1'!A$1:E$399,4,),0) + IFERROR(VLOOKUP(B43, 'c2015q2'!A$1:E$399,4,),0) + IFERROR(VLOOKUP(B43, 'c2015q3'!A$1:E$399,4,),0) + IFERROR(VLOOKUP(B43, 'c2015q4'!A$1:E$399,4,),0)</f>
        <v>33</v>
      </c>
      <c r="AH43" s="120">
        <f>IFERROR(VLOOKUP(B43, 'c2016q1'!A$1:E$399,4,),0) + IFERROR(VLOOKUP(B43, 'c2016q2'!A$1:E$399,4,),0) + IFERROR(VLOOKUP(B43, 'c2016q3'!A$1:E$399,4,),0) + IFERROR(VLOOKUP(B43, 'c2016q4'!A$1:E$399,4,),0)</f>
        <v>33</v>
      </c>
      <c r="AI43">
        <f t="shared" si="3"/>
        <v>24.5</v>
      </c>
      <c r="AJ43">
        <f t="shared" si="6"/>
        <v>70</v>
      </c>
      <c r="AK43" s="62">
        <f t="shared" si="4"/>
        <v>3</v>
      </c>
      <c r="AL43" t="str">
        <f t="shared" si="5"/>
        <v>f</v>
      </c>
    </row>
    <row r="44" spans="1:38" x14ac:dyDescent="0.25">
      <c r="A44">
        <v>43</v>
      </c>
      <c r="B44" s="62" t="s">
        <v>250</v>
      </c>
      <c r="C44" t="str">
        <f>IFERROR(VLOOKUP(B44,addresses!A$2:I$1997, 3, FALSE), "")</f>
        <v>2367 Centerville Road, 1St Floor</v>
      </c>
      <c r="D44" t="str">
        <f>IFERROR(VLOOKUP(B44,addresses!A$2:I$1997, 5, FALSE), "")</f>
        <v>Tallahassee</v>
      </c>
      <c r="E44" t="str">
        <f>IFERROR(VLOOKUP(B44,addresses!A$2:I$1997, 7, FALSE),"")</f>
        <v>FL</v>
      </c>
      <c r="F44">
        <f>IFERROR(VLOOKUP(B44,addresses!A$2:I$1997, 8, FALSE),"")</f>
        <v>32308</v>
      </c>
      <c r="G44" t="str">
        <f>IFERROR(VLOOKUP(B44,addresses!A$2:I$1997, 9, FALSE),"")</f>
        <v>(850) 523-9550</v>
      </c>
      <c r="H44" s="62" t="str">
        <f>IFERROR(VLOOKUP(B44,addresses!A$2:J$1997, 10, FALSE), "")</f>
        <v>http://www.elements-ins.com</v>
      </c>
      <c r="I44" s="120" t="str">
        <f>VLOOKUP(IFERROR(VLOOKUP(B44, Weiss!A$1:C$398,3,FALSE),"NR"), RatingsLU!A$5:B$30, 2, FALSE)</f>
        <v>C</v>
      </c>
      <c r="J44" s="62">
        <f>VLOOKUP(I44,RatingsLU!B$5:C$30,2,)</f>
        <v>8</v>
      </c>
      <c r="K44" s="62" t="str">
        <f>VLOOKUP(IFERROR(VLOOKUP(B44, Demotech!A$1:G$400, 6,FALSE), "NR"), RatingsLU!K$5:M$30, 2, FALSE)</f>
        <v>NR</v>
      </c>
      <c r="L44" s="62">
        <f>VLOOKUP(K44,RatingsLU!L$5:M$30,2,)</f>
        <v>7</v>
      </c>
      <c r="M44" s="62" t="str">
        <f>VLOOKUP(IFERROR(VLOOKUP(B44, AMBest!A$1:L$399,3,FALSE),"NR"), RatingsLU!F$5:G$100, 2, FALSE)</f>
        <v>NR</v>
      </c>
      <c r="N44" s="62">
        <f>VLOOKUP(M44, RatingsLU!G$5:H$100, 2, FALSE)</f>
        <v>33</v>
      </c>
      <c r="O44" s="120">
        <f>IFERROR(VLOOKUP(B44, '2016q3'!A$1:C$400,3,),0)</f>
        <v>42906</v>
      </c>
      <c r="P44" t="str">
        <f t="shared" si="1"/>
        <v>42,906</v>
      </c>
      <c r="Q44">
        <f>IFERROR(VLOOKUP(B44, '2013q4'!A$1:C$399,3,),0)</f>
        <v>8447</v>
      </c>
      <c r="R44">
        <f>IFERROR(VLOOKUP(B44, '2014q1'!A$1:C$399,3,),0)</f>
        <v>13585</v>
      </c>
      <c r="S44">
        <f>IFERROR(VLOOKUP(B44, '2014q2'!A$1:C$399,3,),0)</f>
        <v>16443</v>
      </c>
      <c r="T44">
        <f>IFERROR(VLOOKUP(B44, '2014q3'!A$1:C$399,3,),0)</f>
        <v>15814</v>
      </c>
      <c r="U44">
        <f>IFERROR(VLOOKUP(B44, '2014q1'!A$1:C$399,3,),0)</f>
        <v>13585</v>
      </c>
      <c r="V44">
        <f>IFERROR(VLOOKUP(B44, '2014q2'!A$1:C$399,3,),0)</f>
        <v>16443</v>
      </c>
      <c r="W44">
        <f>IFERROR(VLOOKUP(B44, '2015q2'!A$1:C$399,3,),0)</f>
        <v>36641</v>
      </c>
      <c r="X44" s="62">
        <f>IFERROR(VLOOKUP(B44, '2015q3'!A$1:C$399,3,),0)</f>
        <v>37761</v>
      </c>
      <c r="Y44" s="62">
        <f>IFERROR(VLOOKUP(B44, '2015q4'!A$1:C$399,3,),0)</f>
        <v>38714</v>
      </c>
      <c r="Z44" s="120">
        <f>IFERROR(VLOOKUP(B44, '2016q1'!A$1:C$399,3,),0)</f>
        <v>39922</v>
      </c>
      <c r="AA44" s="120">
        <f>IFERROR(VLOOKUP(B44, '2016q2'!A$1:C$399,3,),0)</f>
        <v>41670</v>
      </c>
      <c r="AB44" s="120">
        <f>IFERROR(VLOOKUP(B44, '2016q3'!A$1:C$399,3,),0)</f>
        <v>42906</v>
      </c>
      <c r="AC44" t="str">
        <f t="shared" si="2"/>
        <v>35</v>
      </c>
      <c r="AD44" s="120">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 + IFERROR(VLOOKUP(B44, 'c2016q1'!A$1:E$399,4,),0) + IFERROR(VLOOKUP(B44, 'c2016q2'!A$1:E$399,4,),0) + IFERROR(VLOOKUP(B44, 'c2016q3'!A$1:E$399,4,),0) + IFERROR(VLOOKUP(B44, 'c2016q4'!A$1:E$399,4,),0)</f>
        <v>35</v>
      </c>
      <c r="AE44">
        <f>IFERROR(VLOOKUP(B44, 'c2013q4'!A$1:E$399,4,),0)</f>
        <v>0</v>
      </c>
      <c r="AF44">
        <f>IFERROR(VLOOKUP(B44, 'c2014q1'!A$1:E$399,4,),0) + IFERROR(VLOOKUP(B44, 'c2014q2'!A$1:E$399,4,),0) + IFERROR(VLOOKUP(B44, 'c2014q3'!A$1:E$399,4,),0) + IFERROR(VLOOKUP(B44, 'c2014q4'!A$1:E$399,4,),0)</f>
        <v>11</v>
      </c>
      <c r="AG44" s="62">
        <f>IFERROR(VLOOKUP(B44, 'c2015q1'!A$1:E$399,4,),0) + IFERROR(VLOOKUP(B44, 'c2015q2'!A$1:E$399,4,),0) + IFERROR(VLOOKUP(B44, 'c2015q3'!A$1:E$399,4,),0) + IFERROR(VLOOKUP(B44, 'c2015q4'!A$1:E$399,4,),0)</f>
        <v>12</v>
      </c>
      <c r="AH44" s="120">
        <f>IFERROR(VLOOKUP(B44, 'c2016q1'!A$1:E$399,4,),0) + IFERROR(VLOOKUP(B44, 'c2016q2'!A$1:E$399,4,),0) + IFERROR(VLOOKUP(B44, 'c2016q3'!A$1:E$399,4,),0) + IFERROR(VLOOKUP(B44, 'c2016q4'!A$1:E$399,4,),0)</f>
        <v>12</v>
      </c>
      <c r="AI44">
        <f t="shared" si="3"/>
        <v>8.1999999999999993</v>
      </c>
      <c r="AJ44">
        <f t="shared" si="6"/>
        <v>33</v>
      </c>
      <c r="AK44" s="62">
        <f t="shared" si="4"/>
        <v>1</v>
      </c>
      <c r="AL44" t="str">
        <f t="shared" si="5"/>
        <v>f</v>
      </c>
    </row>
    <row r="45" spans="1:38"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120" t="str">
        <f>VLOOKUP(IFERROR(VLOOKUP(B45, Weiss!A$1:C$398,3,FALSE),"NR"),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A</v>
      </c>
      <c r="N45" s="62">
        <f>VLOOKUP(M45, RatingsLU!G$5:H$100, 2, FALSE)</f>
        <v>5</v>
      </c>
      <c r="O45" s="120">
        <f>IFERROR(VLOOKUP(B45, '2016q3'!A$1:C$400,3,),0)</f>
        <v>41884</v>
      </c>
      <c r="P45" t="str">
        <f t="shared" si="1"/>
        <v>41,884</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s="120">
        <f>IFERROR(VLOOKUP(B45, '2016q1'!A$1:C$399,3,),0)</f>
        <v>42179</v>
      </c>
      <c r="AA45" s="120">
        <f>IFERROR(VLOOKUP(B45, '2016q2'!A$1:C$399,3,),0)</f>
        <v>42042</v>
      </c>
      <c r="AB45" s="120">
        <f>IFERROR(VLOOKUP(B45, '2016q3'!A$1:C$399,3,),0)</f>
        <v>41884</v>
      </c>
      <c r="AC45" t="str">
        <f t="shared" si="2"/>
        <v>60</v>
      </c>
      <c r="AD45" s="120">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 + IFERROR(VLOOKUP(B45, 'c2016q1'!A$1:E$399,4,),0) + IFERROR(VLOOKUP(B45, 'c2016q2'!A$1:E$399,4,),0) + IFERROR(VLOOKUP(B45, 'c2016q3'!A$1:E$399,4,),0) + IFERROR(VLOOKUP(B45, 'c2016q4'!A$1:E$399,4,),0)</f>
        <v>60</v>
      </c>
      <c r="AE45">
        <f>IFERROR(VLOOKUP(B45, 'c2013q4'!A$1:E$399,4,),0)</f>
        <v>30</v>
      </c>
      <c r="AF45">
        <f>IFERROR(VLOOKUP(B45, 'c2014q1'!A$1:E$399,4,),0) + IFERROR(VLOOKUP(B45, 'c2014q2'!A$1:E$399,4,),0) + IFERROR(VLOOKUP(B45, 'c2014q3'!A$1:E$399,4,),0) + IFERROR(VLOOKUP(B45, 'c2014q4'!A$1:E$399,4,),0)</f>
        <v>14</v>
      </c>
      <c r="AG45" s="62">
        <f>IFERROR(VLOOKUP(B45, 'c2015q1'!A$1:E$399,4,),0) + IFERROR(VLOOKUP(B45, 'c2015q2'!A$1:E$399,4,),0) + IFERROR(VLOOKUP(B45, 'c2015q3'!A$1:E$399,4,),0) + IFERROR(VLOOKUP(B45, 'c2015q4'!A$1:E$399,4,),0)</f>
        <v>8</v>
      </c>
      <c r="AH45" s="120">
        <f>IFERROR(VLOOKUP(B45, 'c2016q1'!A$1:E$399,4,),0) + IFERROR(VLOOKUP(B45, 'c2016q2'!A$1:E$399,4,),0) + IFERROR(VLOOKUP(B45, 'c2016q3'!A$1:E$399,4,),0) + IFERROR(VLOOKUP(B45, 'c2016q4'!A$1:E$399,4,),0)</f>
        <v>8</v>
      </c>
      <c r="AI45">
        <f t="shared" si="3"/>
        <v>14.3</v>
      </c>
      <c r="AJ45">
        <f t="shared" si="6"/>
        <v>43</v>
      </c>
      <c r="AK45" s="62">
        <f t="shared" si="4"/>
        <v>2</v>
      </c>
      <c r="AL45" t="str">
        <f t="shared" si="5"/>
        <v>f</v>
      </c>
    </row>
    <row r="46" spans="1:38"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120" t="str">
        <f>VLOOKUP(IFERROR(VLOOKUP(B46, Weiss!A$1:C$398,3,FALSE),"NR"),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120">
        <f>IFERROR(VLOOKUP(B46, '2016q3'!A$1:C$400,3,),0)</f>
        <v>40498</v>
      </c>
      <c r="P46" t="str">
        <f t="shared" si="1"/>
        <v>40,498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s="120">
        <f>IFERROR(VLOOKUP(B46, '2016q1'!A$1:C$399,3,),0)</f>
        <v>40888</v>
      </c>
      <c r="AA46" s="120">
        <f>IFERROR(VLOOKUP(B46, '2016q2'!A$1:C$399,3,),0)</f>
        <v>40734</v>
      </c>
      <c r="AB46" s="120">
        <f>IFERROR(VLOOKUP(B46, '2016q3'!A$1:C$399,3,),0)</f>
        <v>40498</v>
      </c>
      <c r="AC46" t="str">
        <f t="shared" si="2"/>
        <v>62</v>
      </c>
      <c r="AD46" s="120">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 + IFERROR(VLOOKUP(B46, 'c2016q1'!A$1:E$399,4,),0) + IFERROR(VLOOKUP(B46, 'c2016q2'!A$1:E$399,4,),0) + IFERROR(VLOOKUP(B46, 'c2016q3'!A$1:E$399,4,),0) + IFERROR(VLOOKUP(B46, 'c2016q4'!A$1:E$399,4,),0)</f>
        <v>62</v>
      </c>
      <c r="AE46">
        <f>IFERROR(VLOOKUP(B46, 'c2013q4'!A$1:E$399,4,),0)</f>
        <v>26</v>
      </c>
      <c r="AF46">
        <f>IFERROR(VLOOKUP(B46, 'c2014q1'!A$1:E$399,4,),0) + IFERROR(VLOOKUP(B46, 'c2014q2'!A$1:E$399,4,),0) + IFERROR(VLOOKUP(B46, 'c2014q3'!A$1:E$399,4,),0) + IFERROR(VLOOKUP(B46, 'c2014q4'!A$1:E$399,4,),0)</f>
        <v>12</v>
      </c>
      <c r="AG46" s="62">
        <f>IFERROR(VLOOKUP(B46, 'c2015q1'!A$1:E$399,4,),0) + IFERROR(VLOOKUP(B46, 'c2015q2'!A$1:E$399,4,),0) + IFERROR(VLOOKUP(B46, 'c2015q3'!A$1:E$399,4,),0) + IFERROR(VLOOKUP(B46, 'c2015q4'!A$1:E$399,4,),0)</f>
        <v>12</v>
      </c>
      <c r="AH46" s="120">
        <f>IFERROR(VLOOKUP(B46, 'c2016q1'!A$1:E$399,4,),0) + IFERROR(VLOOKUP(B46, 'c2016q2'!A$1:E$399,4,),0) + IFERROR(VLOOKUP(B46, 'c2016q3'!A$1:E$399,4,),0) + IFERROR(VLOOKUP(B46, 'c2016q4'!A$1:E$399,4,),0)</f>
        <v>12</v>
      </c>
      <c r="AI46">
        <f t="shared" si="3"/>
        <v>15.3</v>
      </c>
      <c r="AJ46">
        <f t="shared" si="6"/>
        <v>46</v>
      </c>
      <c r="AK46" s="62">
        <f t="shared" si="4"/>
        <v>2</v>
      </c>
      <c r="AL46" t="str">
        <f t="shared" si="5"/>
        <v>f</v>
      </c>
    </row>
    <row r="47" spans="1:38" x14ac:dyDescent="0.25">
      <c r="A47">
        <v>46</v>
      </c>
      <c r="B47" s="62" t="s">
        <v>251</v>
      </c>
      <c r="C47" t="str">
        <f>IFERROR(VLOOKUP(B47,addresses!A$2:I$1997, 3, FALSE), "")</f>
        <v>P.O. Box 2450</v>
      </c>
      <c r="D47" t="str">
        <f>IFERROR(VLOOKUP(B47,addresses!A$2:I$1997, 5, FALSE), "")</f>
        <v>Grand Rapids</v>
      </c>
      <c r="E47" t="str">
        <f>IFERROR(VLOOKUP(B47,addresses!A$2:I$1997, 7, FALSE),"")</f>
        <v>MI</v>
      </c>
      <c r="F47" t="str">
        <f>IFERROR(VLOOKUP(B47,addresses!A$2:I$1997, 8, FALSE),"")</f>
        <v>49501-2450</v>
      </c>
      <c r="G47" t="str">
        <f>IFERROR(VLOOKUP(B47,addresses!A$2:I$1997, 9, FALSE),"")</f>
        <v>818-965-0433</v>
      </c>
      <c r="H47" s="62" t="str">
        <f>IFERROR(VLOOKUP(B47,addresses!A$2:J$1997, 10, FALSE), "")</f>
        <v>http://www.foremost.com</v>
      </c>
      <c r="I47" s="120" t="str">
        <f>VLOOKUP(IFERROR(VLOOKUP(B47, Weiss!A$1:C$398,3,FALSE),"NR"), RatingsLU!A$5:B$30, 2, FALSE)</f>
        <v>B</v>
      </c>
      <c r="J47" s="62">
        <f>VLOOKUP(I47,RatingsLU!B$5:C$30,2,)</f>
        <v>5</v>
      </c>
      <c r="K47" s="62" t="str">
        <f>VLOOKUP(IFERROR(VLOOKUP(B47, Demotech!A$1:G$400, 6,FALSE), "NR"), RatingsLU!K$5:M$30, 2, FALSE)</f>
        <v>NR</v>
      </c>
      <c r="L47" s="62">
        <f>VLOOKUP(K47,RatingsLU!L$5:M$30,2,)</f>
        <v>7</v>
      </c>
      <c r="M47" s="62" t="str">
        <f>VLOOKUP(IFERROR(VLOOKUP(B47, AMBest!A$1:L$399,3,FALSE),"NR"), RatingsLU!F$5:G$100, 2, FALSE)</f>
        <v>A</v>
      </c>
      <c r="N47" s="62">
        <f>VLOOKUP(M47, RatingsLU!G$5:H$100, 2, FALSE)</f>
        <v>5</v>
      </c>
      <c r="O47" s="120">
        <f>IFERROR(VLOOKUP(B47, '2016q3'!A$1:C$400,3,),0)</f>
        <v>37918</v>
      </c>
      <c r="P47" t="str">
        <f t="shared" si="1"/>
        <v>37,918</v>
      </c>
      <c r="Q47">
        <f>IFERROR(VLOOKUP(B47, '2013q4'!A$1:C$399,3,),0)</f>
        <v>37155</v>
      </c>
      <c r="R47">
        <f>IFERROR(VLOOKUP(B47, '2014q1'!A$1:C$399,3,),0)</f>
        <v>36121</v>
      </c>
      <c r="S47">
        <f>IFERROR(VLOOKUP(B47, '2014q2'!A$1:C$399,3,),0)</f>
        <v>35582</v>
      </c>
      <c r="T47">
        <f>IFERROR(VLOOKUP(B47, '2014q3'!A$1:C$399,3,),0)</f>
        <v>35320</v>
      </c>
      <c r="U47">
        <f>IFERROR(VLOOKUP(B47, '2014q1'!A$1:C$399,3,),0)</f>
        <v>36121</v>
      </c>
      <c r="V47">
        <f>IFERROR(VLOOKUP(B47, '2014q2'!A$1:C$399,3,),0)</f>
        <v>35582</v>
      </c>
      <c r="W47">
        <f>IFERROR(VLOOKUP(B47, '2015q2'!A$1:C$399,3,),0)</f>
        <v>35388</v>
      </c>
      <c r="X47" s="62">
        <f>IFERROR(VLOOKUP(B47, '2015q3'!A$1:C$399,3,),0)</f>
        <v>35632</v>
      </c>
      <c r="Y47" s="62">
        <f>IFERROR(VLOOKUP(B47, '2015q4'!A$1:C$399,3,),0)</f>
        <v>35714</v>
      </c>
      <c r="Z47" s="120">
        <f>IFERROR(VLOOKUP(B47, '2016q1'!A$1:C$399,3,),0)</f>
        <v>35956</v>
      </c>
      <c r="AA47" s="120">
        <f>IFERROR(VLOOKUP(B47, '2016q2'!A$1:C$399,3,),0)</f>
        <v>36993</v>
      </c>
      <c r="AB47" s="120">
        <f>IFERROR(VLOOKUP(B47, '2016q3'!A$1:C$399,3,),0)</f>
        <v>37918</v>
      </c>
      <c r="AC47" t="str">
        <f t="shared" si="2"/>
        <v>51</v>
      </c>
      <c r="AD47" s="120">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 + IFERROR(VLOOKUP(B47, 'c2016q1'!A$1:E$399,4,),0) + IFERROR(VLOOKUP(B47, 'c2016q2'!A$1:E$399,4,),0) + IFERROR(VLOOKUP(B47, 'c2016q3'!A$1:E$399,4,),0) + IFERROR(VLOOKUP(B47, 'c2016q4'!A$1:E$399,4,),0)</f>
        <v>51</v>
      </c>
      <c r="AE47">
        <f>IFERROR(VLOOKUP(B47, 'c2013q4'!A$1:E$399,4,),0)</f>
        <v>28</v>
      </c>
      <c r="AF47">
        <f>IFERROR(VLOOKUP(B47, 'c2014q1'!A$1:E$399,4,),0) + IFERROR(VLOOKUP(B47, 'c2014q2'!A$1:E$399,4,),0) + IFERROR(VLOOKUP(B47, 'c2014q3'!A$1:E$399,4,),0) + IFERROR(VLOOKUP(B47, 'c2014q4'!A$1:E$399,4,),0)</f>
        <v>13</v>
      </c>
      <c r="AG47" s="62">
        <f>IFERROR(VLOOKUP(B47, 'c2015q1'!A$1:E$399,4,),0) + IFERROR(VLOOKUP(B47, 'c2015q2'!A$1:E$399,4,),0) + IFERROR(VLOOKUP(B47, 'c2015q3'!A$1:E$399,4,),0) + IFERROR(VLOOKUP(B47, 'c2015q4'!A$1:E$399,4,),0)</f>
        <v>5</v>
      </c>
      <c r="AH47" s="120">
        <f>IFERROR(VLOOKUP(B47, 'c2016q1'!A$1:E$399,4,),0) + IFERROR(VLOOKUP(B47, 'c2016q2'!A$1:E$399,4,),0) + IFERROR(VLOOKUP(B47, 'c2016q3'!A$1:E$399,4,),0) + IFERROR(VLOOKUP(B47, 'c2016q4'!A$1:E$399,4,),0)</f>
        <v>5</v>
      </c>
      <c r="AI47">
        <f t="shared" si="3"/>
        <v>13.5</v>
      </c>
      <c r="AJ47">
        <f t="shared" si="6"/>
        <v>41</v>
      </c>
      <c r="AK47" s="62">
        <f t="shared" si="4"/>
        <v>2</v>
      </c>
      <c r="AL47" t="str">
        <f t="shared" si="5"/>
        <v>f</v>
      </c>
    </row>
    <row r="48" spans="1:38" x14ac:dyDescent="0.25">
      <c r="A48">
        <v>47</v>
      </c>
      <c r="B48" s="62" t="s">
        <v>242</v>
      </c>
      <c r="C48" t="str">
        <f>IFERROR(VLOOKUP(B48,addresses!A$2:I$1997, 3, FALSE), "")</f>
        <v>1000 112Th Circle North; Suite 1400</v>
      </c>
      <c r="D48" t="str">
        <f>IFERROR(VLOOKUP(B48,addresses!A$2:I$1997, 5, FALSE), "")</f>
        <v>Saint Petersburg</v>
      </c>
      <c r="E48" t="str">
        <f>IFERROR(VLOOKUP(B48,addresses!A$2:I$1997, 7, FALSE),"")</f>
        <v>FL</v>
      </c>
      <c r="F48">
        <f>IFERROR(VLOOKUP(B48,addresses!A$2:I$1997, 8, FALSE),"")</f>
        <v>33716</v>
      </c>
      <c r="G48" t="str">
        <f>IFERROR(VLOOKUP(B48,addresses!A$2:I$1997, 9, FALSE),"")</f>
        <v>727-202-1480</v>
      </c>
      <c r="H48" s="62" t="str">
        <f>IFERROR(VLOOKUP(B48,addresses!A$2:J$1997, 10, FALSE), "")</f>
        <v>http://www.mountbeaconins.net</v>
      </c>
      <c r="I48" s="120" t="str">
        <f>VLOOKUP(IFERROR(VLOOKUP(B48, Weiss!A$1:C$398,3,FALSE),"NR"), RatingsLU!A$5:B$30, 2, FALSE)</f>
        <v>C-</v>
      </c>
      <c r="J48" s="62">
        <f>VLOOKUP(I48,RatingsLU!B$5:C$30,2,)</f>
        <v>9</v>
      </c>
      <c r="K48" s="62" t="str">
        <f>VLOOKUP(IFERROR(VLOOKUP(B48, Demotech!A$1:G$400, 6,FALSE), "NR"), RatingsLU!K$5:M$30, 2, FALSE)</f>
        <v>NR</v>
      </c>
      <c r="L48" s="62">
        <f>VLOOKUP(K48,RatingsLU!L$5:M$30,2,)</f>
        <v>7</v>
      </c>
      <c r="M48" s="62" t="str">
        <f>VLOOKUP(IFERROR(VLOOKUP(B48, AMBest!A$1:L$399,3,FALSE),"NR"), RatingsLU!F$5:G$100, 2, FALSE)</f>
        <v>NR</v>
      </c>
      <c r="N48" s="62">
        <f>VLOOKUP(M48, RatingsLU!G$5:H$100, 2, FALSE)</f>
        <v>33</v>
      </c>
      <c r="O48" s="120">
        <f>IFERROR(VLOOKUP(B48, '2016q3'!A$1:C$400,3,),0)</f>
        <v>37356</v>
      </c>
      <c r="P48" t="str">
        <f t="shared" si="1"/>
        <v>37,356</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52955</v>
      </c>
      <c r="X48" s="62">
        <f>IFERROR(VLOOKUP(B48, '2015q3'!A$1:C$399,3,),0)</f>
        <v>50251</v>
      </c>
      <c r="Y48" s="62">
        <f>IFERROR(VLOOKUP(B48, '2015q4'!A$1:C$399,3,),0)</f>
        <v>47473</v>
      </c>
      <c r="Z48" s="120">
        <f>IFERROR(VLOOKUP(B48, '2016q1'!A$1:C$399,3,),0)</f>
        <v>46060</v>
      </c>
      <c r="AA48" s="120">
        <f>IFERROR(VLOOKUP(B48, '2016q2'!A$1:C$399,3,),0)</f>
        <v>41473</v>
      </c>
      <c r="AB48" s="120">
        <f>IFERROR(VLOOKUP(B48, '2016q3'!A$1:C$399,3,),0)</f>
        <v>37356</v>
      </c>
      <c r="AC48" t="str">
        <f t="shared" si="2"/>
        <v>8</v>
      </c>
      <c r="AD48" s="120">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 + IFERROR(VLOOKUP(B48, 'c2016q1'!A$1:E$399,4,),0) + IFERROR(VLOOKUP(B48, 'c2016q2'!A$1:E$399,4,),0) + IFERROR(VLOOKUP(B48, 'c2016q3'!A$1:E$399,4,),0) + IFERROR(VLOOKUP(B48, 'c2016q4'!A$1:E$399,4,),0)</f>
        <v>8</v>
      </c>
      <c r="AE48">
        <f>IFERROR(VLOOKUP(B48, 'c2013q4'!A$1:E$399,4,),0)</f>
        <v>0</v>
      </c>
      <c r="AF48">
        <f>IFERROR(VLOOKUP(B48, 'c2014q1'!A$1:E$399,4,),0) + IFERROR(VLOOKUP(B48, 'c2014q2'!A$1:E$399,4,),0) + IFERROR(VLOOKUP(B48, 'c2014q3'!A$1:E$399,4,),0) + IFERROR(VLOOKUP(B48, 'c2014q4'!A$1:E$399,4,),0)</f>
        <v>0</v>
      </c>
      <c r="AG48" s="62">
        <f>IFERROR(VLOOKUP(B48, 'c2015q1'!A$1:E$399,4,),0) + IFERROR(VLOOKUP(B48, 'c2015q2'!A$1:E$399,4,),0) + IFERROR(VLOOKUP(B48, 'c2015q3'!A$1:E$399,4,),0) + IFERROR(VLOOKUP(B48, 'c2015q4'!A$1:E$399,4,),0)</f>
        <v>4</v>
      </c>
      <c r="AH48" s="120">
        <f>IFERROR(VLOOKUP(B48, 'c2016q1'!A$1:E$399,4,),0) + IFERROR(VLOOKUP(B48, 'c2016q2'!A$1:E$399,4,),0) + IFERROR(VLOOKUP(B48, 'c2016q3'!A$1:E$399,4,),0) + IFERROR(VLOOKUP(B48, 'c2016q4'!A$1:E$399,4,),0)</f>
        <v>4</v>
      </c>
      <c r="AI48">
        <f t="shared" si="3"/>
        <v>2.1</v>
      </c>
      <c r="AJ48">
        <f t="shared" si="6"/>
        <v>15</v>
      </c>
      <c r="AK48" s="62">
        <f t="shared" si="4"/>
        <v>1</v>
      </c>
      <c r="AL48" t="str">
        <f t="shared" si="5"/>
        <v>f</v>
      </c>
    </row>
    <row r="49" spans="1:38"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20" t="str">
        <f>VLOOKUP(IFERROR(VLOOKUP(B49, Weiss!A$1:C$398,3,FALSE),"NR"), RatingsLU!A$5:B$30, 2, FALSE)</f>
        <v>B-</v>
      </c>
      <c r="J49" s="62">
        <f>VLOOKUP(I49,RatingsLU!B$5:C$30,2,)</f>
        <v>6</v>
      </c>
      <c r="K49" s="62" t="str">
        <f>VLOOKUP(IFERROR(VLOOKUP(B49, Demotech!A$1:G$400, 6,FALSE), "NR"), RatingsLU!K$5:M$30, 2, FALSE)</f>
        <v>A</v>
      </c>
      <c r="L49" s="62">
        <f>VLOOKUP(K49,RatingsLU!L$5:M$30,2,)</f>
        <v>3</v>
      </c>
      <c r="M49" s="62" t="str">
        <f>VLOOKUP(IFERROR(VLOOKUP(B49, AMBest!A$1:L$399,3,FALSE),"NR"), RatingsLU!F$5:G$100, 2, FALSE)</f>
        <v>NR</v>
      </c>
      <c r="N49" s="62">
        <f>VLOOKUP(M49, RatingsLU!G$5:H$100, 2, FALSE)</f>
        <v>33</v>
      </c>
      <c r="O49" s="120">
        <f>IFERROR(VLOOKUP(B49, '2016q3'!A$1:C$400,3,),0)</f>
        <v>36776</v>
      </c>
      <c r="P49" t="str">
        <f t="shared" si="1"/>
        <v>36,776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20">
        <f>IFERROR(VLOOKUP(B49, '2016q1'!A$1:C$399,3,),0)</f>
        <v>34350</v>
      </c>
      <c r="AA49" s="120">
        <f>IFERROR(VLOOKUP(B49, '2016q2'!A$1:C$399,3,),0)</f>
        <v>36624</v>
      </c>
      <c r="AB49" s="120">
        <f>IFERROR(VLOOKUP(B49, '2016q3'!A$1:C$399,3,),0)</f>
        <v>36776</v>
      </c>
      <c r="AC49" t="str">
        <f t="shared" si="2"/>
        <v>10</v>
      </c>
      <c r="AD49" s="120">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 + IFERROR(VLOOKUP(B49, 'c2016q1'!A$1:E$399,4,),0) + IFERROR(VLOOKUP(B49, 'c2016q2'!A$1:E$399,4,),0) + IFERROR(VLOOKUP(B49, 'c2016q3'!A$1:E$399,4,),0) + IFERROR(VLOOKUP(B49, 'c2016q4'!A$1:E$399,4,),0)</f>
        <v>10</v>
      </c>
      <c r="AE49">
        <f>IFERROR(VLOOKUP(B49, 'c2013q4'!A$1:E$399,4,),0)</f>
        <v>0</v>
      </c>
      <c r="AF49">
        <f>IFERROR(VLOOKUP(B49, 'c2014q1'!A$1:E$399,4,),0) + IFERROR(VLOOKUP(B49, 'c2014q2'!A$1:E$399,4,),0) + IFERROR(VLOOKUP(B49, 'c2014q3'!A$1:E$399,4,),0) + IFERROR(VLOOKUP(B49, 'c2014q4'!A$1:E$399,4,),0)</f>
        <v>0</v>
      </c>
      <c r="AG49" s="62">
        <f>IFERROR(VLOOKUP(B49, 'c2015q1'!A$1:E$399,4,),0) + IFERROR(VLOOKUP(B49, 'c2015q2'!A$1:E$399,4,),0) + IFERROR(VLOOKUP(B49, 'c2015q3'!A$1:E$399,4,),0) + IFERROR(VLOOKUP(B49, 'c2015q4'!A$1:E$399,4,),0)</f>
        <v>5</v>
      </c>
      <c r="AH49" s="120">
        <f>IFERROR(VLOOKUP(B49, 'c2016q1'!A$1:E$399,4,),0) + IFERROR(VLOOKUP(B49, 'c2016q2'!A$1:E$399,4,),0) + IFERROR(VLOOKUP(B49, 'c2016q3'!A$1:E$399,4,),0) + IFERROR(VLOOKUP(B49, 'c2016q4'!A$1:E$399,4,),0)</f>
        <v>5</v>
      </c>
      <c r="AI49">
        <f t="shared" si="3"/>
        <v>2.7</v>
      </c>
      <c r="AJ49">
        <f t="shared" si="6"/>
        <v>20</v>
      </c>
      <c r="AK49" s="62">
        <f t="shared" si="4"/>
        <v>1</v>
      </c>
      <c r="AL49" t="str">
        <f t="shared" si="5"/>
        <v>f</v>
      </c>
    </row>
    <row r="50" spans="1:38" x14ac:dyDescent="0.25">
      <c r="A50">
        <v>49</v>
      </c>
      <c r="B50" s="62" t="s">
        <v>249</v>
      </c>
      <c r="C50" t="str">
        <f>IFERROR(VLOOKUP(B50,addresses!A$2:I$1997, 3, FALSE), "")</f>
        <v>175 Berkeley Street</v>
      </c>
      <c r="D50" t="str">
        <f>IFERROR(VLOOKUP(B50,addresses!A$2:I$1997, 5, FALSE), "")</f>
        <v>Boston</v>
      </c>
      <c r="E50" t="str">
        <f>IFERROR(VLOOKUP(B50,addresses!A$2:I$1997, 7, FALSE),"")</f>
        <v>MA</v>
      </c>
      <c r="F50">
        <f>IFERROR(VLOOKUP(B50,addresses!A$2:I$1997, 8, FALSE),"")</f>
        <v>2116</v>
      </c>
      <c r="G50" t="str">
        <f>IFERROR(VLOOKUP(B50,addresses!A$2:I$1997, 9, FALSE),"")</f>
        <v>617-357-9500</v>
      </c>
      <c r="H50" s="62" t="str">
        <f>IFERROR(VLOOKUP(B50,addresses!A$2:J$1997, 10, FALSE), "")</f>
        <v>http://www.libertymutualgroup.com</v>
      </c>
      <c r="I50" s="120" t="str">
        <f>VLOOKUP(IFERROR(VLOOKUP(B50, Weiss!A$1:C$398,3,FALSE),"NR"), RatingsLU!A$5:B$30, 2, FALSE)</f>
        <v>B-</v>
      </c>
      <c r="J50" s="62">
        <f>VLOOKUP(I50,RatingsLU!B$5:C$30,2,)</f>
        <v>6</v>
      </c>
      <c r="K50" s="62" t="str">
        <f>VLOOKUP(IFERROR(VLOOKUP(B50, Demotech!A$1:G$400, 6,FALSE), "NR"), RatingsLU!K$5:M$30, 2, FALSE)</f>
        <v>NR</v>
      </c>
      <c r="L50" s="62">
        <f>VLOOKUP(K50,RatingsLU!L$5:M$30,2,)</f>
        <v>7</v>
      </c>
      <c r="M50" s="62" t="str">
        <f>VLOOKUP(IFERROR(VLOOKUP(B50, AMBest!A$1:L$399,3,FALSE),"NR"), RatingsLU!F$5:G$100, 2, FALSE)</f>
        <v>A</v>
      </c>
      <c r="N50" s="62">
        <f>VLOOKUP(M50, RatingsLU!G$5:H$100, 2, FALSE)</f>
        <v>5</v>
      </c>
      <c r="O50" s="120">
        <f>IFERROR(VLOOKUP(B50, '2016q3'!A$1:C$400,3,),0)</f>
        <v>34832</v>
      </c>
      <c r="P50" t="str">
        <f t="shared" si="1"/>
        <v>34,832</v>
      </c>
      <c r="Q50">
        <f>IFERROR(VLOOKUP(B50, '2013q4'!A$1:C$399,3,),0)</f>
        <v>41377</v>
      </c>
      <c r="R50">
        <f>IFERROR(VLOOKUP(B50, '2014q1'!A$1:C$399,3,),0)</f>
        <v>40272</v>
      </c>
      <c r="S50">
        <f>IFERROR(VLOOKUP(B50, '2014q2'!A$1:C$399,3,),0)</f>
        <v>39259</v>
      </c>
      <c r="T50">
        <f>IFERROR(VLOOKUP(B50, '2014q3'!A$1:C$399,3,),0)</f>
        <v>38387</v>
      </c>
      <c r="U50">
        <f>IFERROR(VLOOKUP(B50, '2014q1'!A$1:C$399,3,),0)</f>
        <v>40272</v>
      </c>
      <c r="V50">
        <f>IFERROR(VLOOKUP(B50, '2014q2'!A$1:C$399,3,),0)</f>
        <v>39259</v>
      </c>
      <c r="W50">
        <f>IFERROR(VLOOKUP(B50, '2015q2'!A$1:C$399,3,),0)</f>
        <v>36727</v>
      </c>
      <c r="X50" s="62">
        <f>IFERROR(VLOOKUP(B50, '2015q3'!A$1:C$399,3,),0)</f>
        <v>36289</v>
      </c>
      <c r="Y50" s="62">
        <f>IFERROR(VLOOKUP(B50, '2015q4'!A$1:C$399,3,),0)</f>
        <v>35798</v>
      </c>
      <c r="Z50" s="120">
        <f>IFERROR(VLOOKUP(B50, '2016q1'!A$1:C$399,3,),0)</f>
        <v>35541</v>
      </c>
      <c r="AA50" s="120">
        <f>IFERROR(VLOOKUP(B50, '2016q2'!A$1:C$399,3,),0)</f>
        <v>35167</v>
      </c>
      <c r="AB50" s="120">
        <f>IFERROR(VLOOKUP(B50, '2016q3'!A$1:C$399,3,),0)</f>
        <v>34832</v>
      </c>
      <c r="AC50" t="str">
        <f t="shared" si="2"/>
        <v>105</v>
      </c>
      <c r="AD50" s="120">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 + IFERROR(VLOOKUP(B50, 'c2016q1'!A$1:E$399,4,),0) + IFERROR(VLOOKUP(B50, 'c2016q2'!A$1:E$399,4,),0) + IFERROR(VLOOKUP(B50, 'c2016q3'!A$1:E$399,4,),0) + IFERROR(VLOOKUP(B50, 'c2016q4'!A$1:E$399,4,),0)</f>
        <v>105</v>
      </c>
      <c r="AE50">
        <f>IFERROR(VLOOKUP(B50, 'c2013q4'!A$1:E$399,4,),0)</f>
        <v>69</v>
      </c>
      <c r="AF50">
        <f>IFERROR(VLOOKUP(B50, 'c2014q1'!A$1:E$399,4,),0) + IFERROR(VLOOKUP(B50, 'c2014q2'!A$1:E$399,4,),0) + IFERROR(VLOOKUP(B50, 'c2014q3'!A$1:E$399,4,),0) + IFERROR(VLOOKUP(B50, 'c2014q4'!A$1:E$399,4,),0)</f>
        <v>26</v>
      </c>
      <c r="AG50" s="62">
        <f>IFERROR(VLOOKUP(B50, 'c2015q1'!A$1:E$399,4,),0) + IFERROR(VLOOKUP(B50, 'c2015q2'!A$1:E$399,4,),0) + IFERROR(VLOOKUP(B50, 'c2015q3'!A$1:E$399,4,),0) + IFERROR(VLOOKUP(B50, 'c2015q4'!A$1:E$399,4,),0)</f>
        <v>5</v>
      </c>
      <c r="AH50" s="120">
        <f>IFERROR(VLOOKUP(B50, 'c2016q1'!A$1:E$399,4,),0) + IFERROR(VLOOKUP(B50, 'c2016q2'!A$1:E$399,4,),0) + IFERROR(VLOOKUP(B50, 'c2016q3'!A$1:E$399,4,),0) + IFERROR(VLOOKUP(B50, 'c2016q4'!A$1:E$399,4,),0)</f>
        <v>5</v>
      </c>
      <c r="AI50">
        <f t="shared" si="3"/>
        <v>30.1</v>
      </c>
      <c r="AJ50">
        <f t="shared" si="6"/>
        <v>78</v>
      </c>
      <c r="AK50" s="62">
        <f t="shared" si="4"/>
        <v>3</v>
      </c>
      <c r="AL50" t="str">
        <f t="shared" si="5"/>
        <v>f</v>
      </c>
    </row>
    <row r="51" spans="1:38" x14ac:dyDescent="0.25">
      <c r="A51">
        <v>50</v>
      </c>
      <c r="B51" s="62" t="s">
        <v>254</v>
      </c>
      <c r="C51" t="str">
        <f>IFERROR(VLOOKUP(B51,addresses!A$2:I$1997, 3, FALSE), "")</f>
        <v>1715 N Westshore Blvd Suite 930</v>
      </c>
      <c r="D51" t="str">
        <f>IFERROR(VLOOKUP(B51,addresses!A$2:I$1997, 5, FALSE), "")</f>
        <v>Tampa</v>
      </c>
      <c r="E51" t="str">
        <f>IFERROR(VLOOKUP(B51,addresses!A$2:I$1997, 7, FALSE),"")</f>
        <v>FL</v>
      </c>
      <c r="F51">
        <f>IFERROR(VLOOKUP(B51,addresses!A$2:I$1997, 8, FALSE),"")</f>
        <v>33607</v>
      </c>
      <c r="G51" t="str">
        <f>IFERROR(VLOOKUP(B51,addresses!A$2:I$1997, 9, FALSE),"")</f>
        <v>813-286-3733</v>
      </c>
      <c r="H51" s="62" t="str">
        <f>IFERROR(VLOOKUP(B51,addresses!A$2:J$1997, 10, FALSE), "")</f>
        <v>http://www.preparedins.com</v>
      </c>
      <c r="I51" s="120" t="str">
        <f>VLOOKUP(IFERROR(VLOOKUP(B51, Weiss!A$1:C$398,3,FALSE),"NR"), RatingsLU!A$5:B$30, 2, FALSE)</f>
        <v>C-</v>
      </c>
      <c r="J51" s="62">
        <f>VLOOKUP(I51,RatingsLU!B$5:C$30,2,)</f>
        <v>9</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120">
        <f>IFERROR(VLOOKUP(B51, '2016q3'!A$1:C$400,3,),0)</f>
        <v>33611</v>
      </c>
      <c r="P51" t="str">
        <f t="shared" si="1"/>
        <v>33,611</v>
      </c>
      <c r="Q51">
        <f>IFERROR(VLOOKUP(B51, '2013q4'!A$1:C$399,3,),0)</f>
        <v>19754</v>
      </c>
      <c r="R51">
        <f>IFERROR(VLOOKUP(B51, '2014q1'!A$1:C$399,3,),0)</f>
        <v>20588</v>
      </c>
      <c r="S51">
        <f>IFERROR(VLOOKUP(B51, '2014q2'!A$1:C$399,3,),0)</f>
        <v>21547</v>
      </c>
      <c r="T51">
        <f>IFERROR(VLOOKUP(B51, '2014q3'!A$1:C$399,3,),0)</f>
        <v>22488</v>
      </c>
      <c r="U51">
        <f>IFERROR(VLOOKUP(B51, '2014q1'!A$1:C$399,3,),0)</f>
        <v>20588</v>
      </c>
      <c r="V51">
        <f>IFERROR(VLOOKUP(B51, '2014q2'!A$1:C$399,3,),0)</f>
        <v>21547</v>
      </c>
      <c r="W51">
        <f>IFERROR(VLOOKUP(B51, '2015q2'!A$1:C$399,3,),0)</f>
        <v>31432</v>
      </c>
      <c r="X51" s="62">
        <f>IFERROR(VLOOKUP(B51, '2015q3'!A$1:C$399,3,),0)</f>
        <v>32935</v>
      </c>
      <c r="Y51" s="62">
        <f>IFERROR(VLOOKUP(B51, '2015q4'!A$1:C$399,3,),0)</f>
        <v>34126</v>
      </c>
      <c r="Z51" s="120">
        <f>IFERROR(VLOOKUP(B51, '2016q1'!A$1:C$399,3,),0)</f>
        <v>35219</v>
      </c>
      <c r="AA51" s="120">
        <f>IFERROR(VLOOKUP(B51, '2016q2'!A$1:C$399,3,),0)</f>
        <v>34863</v>
      </c>
      <c r="AB51" s="120">
        <f>IFERROR(VLOOKUP(B51, '2016q3'!A$1:C$399,3,),0)</f>
        <v>33611</v>
      </c>
      <c r="AC51" t="str">
        <f t="shared" si="2"/>
        <v>94</v>
      </c>
      <c r="AD51" s="120">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 + IFERROR(VLOOKUP(B51, 'c2016q1'!A$1:E$399,4,),0) + IFERROR(VLOOKUP(B51, 'c2016q2'!A$1:E$399,4,),0) + IFERROR(VLOOKUP(B51, 'c2016q3'!A$1:E$399,4,),0) + IFERROR(VLOOKUP(B51, 'c2016q4'!A$1:E$399,4,),0)</f>
        <v>94</v>
      </c>
      <c r="AE51">
        <f>IFERROR(VLOOKUP(B51, 'c2013q4'!A$1:E$399,4,),0)</f>
        <v>34</v>
      </c>
      <c r="AF51">
        <f>IFERROR(VLOOKUP(B51, 'c2014q1'!A$1:E$399,4,),0) + IFERROR(VLOOKUP(B51, 'c2014q2'!A$1:E$399,4,),0) + IFERROR(VLOOKUP(B51, 'c2014q3'!A$1:E$399,4,),0) + IFERROR(VLOOKUP(B51, 'c2014q4'!A$1:E$399,4,),0)</f>
        <v>22</v>
      </c>
      <c r="AG51" s="62">
        <f>IFERROR(VLOOKUP(B51, 'c2015q1'!A$1:E$399,4,),0) + IFERROR(VLOOKUP(B51, 'c2015q2'!A$1:E$399,4,),0) + IFERROR(VLOOKUP(B51, 'c2015q3'!A$1:E$399,4,),0) + IFERROR(VLOOKUP(B51, 'c2015q4'!A$1:E$399,4,),0)</f>
        <v>19</v>
      </c>
      <c r="AH51" s="120">
        <f>IFERROR(VLOOKUP(B51, 'c2016q1'!A$1:E$399,4,),0) + IFERROR(VLOOKUP(B51, 'c2016q2'!A$1:E$399,4,),0) + IFERROR(VLOOKUP(B51, 'c2016q3'!A$1:E$399,4,),0) + IFERROR(VLOOKUP(B51, 'c2016q4'!A$1:E$399,4,),0)</f>
        <v>19</v>
      </c>
      <c r="AI51">
        <f t="shared" si="3"/>
        <v>28</v>
      </c>
      <c r="AJ51">
        <f t="shared" si="6"/>
        <v>75</v>
      </c>
      <c r="AK51" s="62">
        <f t="shared" si="4"/>
        <v>3</v>
      </c>
      <c r="AL51" t="str">
        <f t="shared" si="5"/>
        <v>f</v>
      </c>
    </row>
    <row r="52" spans="1:38"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20" t="str">
        <f>VLOOKUP(IFERROR(VLOOKUP(B52, Weiss!A$1:C$398,3,FALSE),"NR"),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v>
      </c>
      <c r="N52" s="62">
        <f>VLOOKUP(M52, RatingsLU!G$5:H$100, 2, FALSE)</f>
        <v>1</v>
      </c>
      <c r="O52" s="120">
        <f>IFERROR(VLOOKUP(B52, '2016q3'!A$1:C$400,3,),0)</f>
        <v>33102</v>
      </c>
      <c r="P52" t="str">
        <f t="shared" si="1"/>
        <v>33,102</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20">
        <f>IFERROR(VLOOKUP(B52, '2016q1'!A$1:C$399,3,),0)</f>
        <v>32875</v>
      </c>
      <c r="AA52" s="120">
        <f>IFERROR(VLOOKUP(B52, '2016q2'!A$1:C$399,3,),0)</f>
        <v>33014</v>
      </c>
      <c r="AB52" s="120">
        <f>IFERROR(VLOOKUP(B52, '2016q3'!A$1:C$399,3,),0)</f>
        <v>33102</v>
      </c>
      <c r="AC52" t="str">
        <f t="shared" si="2"/>
        <v>10</v>
      </c>
      <c r="AD52" s="120">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 + IFERROR(VLOOKUP(B52, 'c2016q1'!A$1:E$399,4,),0) + IFERROR(VLOOKUP(B52, 'c2016q2'!A$1:E$399,4,),0) + IFERROR(VLOOKUP(B52, 'c2016q3'!A$1:E$399,4,),0) + IFERROR(VLOOKUP(B52, 'c2016q4'!A$1:E$399,4,),0)</f>
        <v>10</v>
      </c>
      <c r="AE52">
        <f>IFERROR(VLOOKUP(B52, 'c2013q4'!A$1:E$399,4,),0)</f>
        <v>4</v>
      </c>
      <c r="AF52">
        <f>IFERROR(VLOOKUP(B52, 'c2014q1'!A$1:E$399,4,),0) + IFERROR(VLOOKUP(B52, 'c2014q2'!A$1:E$399,4,),0) + IFERROR(VLOOKUP(B52, 'c2014q3'!A$1:E$399,4,),0) + IFERROR(VLOOKUP(B52, 'c2014q4'!A$1:E$399,4,),0)</f>
        <v>6</v>
      </c>
      <c r="AG52" s="62">
        <f>IFERROR(VLOOKUP(B52, 'c2015q1'!A$1:E$399,4,),0) + IFERROR(VLOOKUP(B52, 'c2015q2'!A$1:E$399,4,),0) + IFERROR(VLOOKUP(B52, 'c2015q3'!A$1:E$399,4,),0) + IFERROR(VLOOKUP(B52, 'c2015q4'!A$1:E$399,4,),0)</f>
        <v>0</v>
      </c>
      <c r="AH52" s="120">
        <f>IFERROR(VLOOKUP(B52, 'c2016q1'!A$1:E$399,4,),0) + IFERROR(VLOOKUP(B52, 'c2016q2'!A$1:E$399,4,),0) + IFERROR(VLOOKUP(B52, 'c2016q3'!A$1:E$399,4,),0) + IFERROR(VLOOKUP(B52, 'c2016q4'!A$1:E$399,4,),0)</f>
        <v>0</v>
      </c>
      <c r="AI52">
        <f t="shared" si="3"/>
        <v>3</v>
      </c>
      <c r="AJ52">
        <f t="shared" si="6"/>
        <v>21</v>
      </c>
      <c r="AK52" s="62">
        <f t="shared" si="4"/>
        <v>1</v>
      </c>
      <c r="AL52" t="str">
        <f t="shared" si="5"/>
        <v>f</v>
      </c>
    </row>
    <row r="53" spans="1:38"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120" t="str">
        <f>VLOOKUP(IFERROR(VLOOKUP(B53, Weiss!A$1:C$398,3,FALSE),"NR"), RatingsLU!A$5:B$30, 2, FALSE)</f>
        <v>C+</v>
      </c>
      <c r="J53" s="62">
        <f>VLOOKUP(I53,RatingsLU!B$5:C$30,2,)</f>
        <v>7</v>
      </c>
      <c r="K53" s="62" t="str">
        <f>VLOOKUP(IFERROR(VLOOKUP(B53, Demotech!A$1:G$400, 6,FALSE), "NR"), RatingsLU!K$5:M$30, 2, FALSE)</f>
        <v>NR</v>
      </c>
      <c r="L53" s="62">
        <f>VLOOKUP(K53,RatingsLU!L$5:M$30,2,)</f>
        <v>7</v>
      </c>
      <c r="M53" s="62" t="str">
        <f>VLOOKUP(IFERROR(VLOOKUP(B53, AMBest!A$1:L$399,3,FALSE),"NR"), RatingsLU!F$5:G$100, 2, FALSE)</f>
        <v>A+</v>
      </c>
      <c r="N53" s="62">
        <f>VLOOKUP(M53, RatingsLU!G$5:H$100, 2, FALSE)</f>
        <v>3</v>
      </c>
      <c r="O53" s="120">
        <f>IFERROR(VLOOKUP(B53, '2016q3'!A$1:C$400,3,),0)</f>
        <v>32008</v>
      </c>
      <c r="P53" t="str">
        <f t="shared" si="1"/>
        <v>32,008</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s="120">
        <f>IFERROR(VLOOKUP(B53, '2016q1'!A$1:C$399,3,),0)</f>
        <v>31976</v>
      </c>
      <c r="AA53" s="120">
        <f>IFERROR(VLOOKUP(B53, '2016q2'!A$1:C$399,3,),0)</f>
        <v>31949</v>
      </c>
      <c r="AB53" s="120">
        <f>IFERROR(VLOOKUP(B53, '2016q3'!A$1:C$399,3,),0)</f>
        <v>32008</v>
      </c>
      <c r="AC53" t="str">
        <f t="shared" si="2"/>
        <v>114</v>
      </c>
      <c r="AD53" s="120">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 + IFERROR(VLOOKUP(B53, 'c2016q1'!A$1:E$399,4,),0) + IFERROR(VLOOKUP(B53, 'c2016q2'!A$1:E$399,4,),0) + IFERROR(VLOOKUP(B53, 'c2016q3'!A$1:E$399,4,),0) + IFERROR(VLOOKUP(B53, 'c2016q4'!A$1:E$399,4,),0)</f>
        <v>114</v>
      </c>
      <c r="AE53">
        <f>IFERROR(VLOOKUP(B53, 'c2013q4'!A$1:E$399,4,),0)</f>
        <v>63</v>
      </c>
      <c r="AF53">
        <f>IFERROR(VLOOKUP(B53, 'c2014q1'!A$1:E$399,4,),0) + IFERROR(VLOOKUP(B53, 'c2014q2'!A$1:E$399,4,),0) + IFERROR(VLOOKUP(B53, 'c2014q3'!A$1:E$399,4,),0) + IFERROR(VLOOKUP(B53, 'c2014q4'!A$1:E$399,4,),0)</f>
        <v>25</v>
      </c>
      <c r="AG53" s="62">
        <f>IFERROR(VLOOKUP(B53, 'c2015q1'!A$1:E$399,4,),0) + IFERROR(VLOOKUP(B53, 'c2015q2'!A$1:E$399,4,),0) + IFERROR(VLOOKUP(B53, 'c2015q3'!A$1:E$399,4,),0) + IFERROR(VLOOKUP(B53, 'c2015q4'!A$1:E$399,4,),0)</f>
        <v>13</v>
      </c>
      <c r="AH53" s="120">
        <f>IFERROR(VLOOKUP(B53, 'c2016q1'!A$1:E$399,4,),0) + IFERROR(VLOOKUP(B53, 'c2016q2'!A$1:E$399,4,),0) + IFERROR(VLOOKUP(B53, 'c2016q3'!A$1:E$399,4,),0) + IFERROR(VLOOKUP(B53, 'c2016q4'!A$1:E$399,4,),0)</f>
        <v>13</v>
      </c>
      <c r="AI53">
        <f t="shared" si="3"/>
        <v>35.6</v>
      </c>
      <c r="AJ53">
        <f t="shared" si="6"/>
        <v>85</v>
      </c>
      <c r="AK53" s="62">
        <f t="shared" si="4"/>
        <v>3</v>
      </c>
      <c r="AL53" t="str">
        <f t="shared" si="5"/>
        <v>f</v>
      </c>
    </row>
    <row r="54" spans="1:38"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120" t="str">
        <f>VLOOKUP(IFERROR(VLOOKUP(B54, Weiss!A$1:C$398,3,FALSE),"NR"),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120">
        <f>IFERROR(VLOOKUP(B54, '2016q3'!A$1:C$400,3,),0)</f>
        <v>28758</v>
      </c>
      <c r="P54" t="str">
        <f t="shared" si="1"/>
        <v>28,758</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s="120">
        <f>IFERROR(VLOOKUP(B54, '2016q1'!A$1:C$399,3,),0)</f>
        <v>29139</v>
      </c>
      <c r="AA54" s="120">
        <f>IFERROR(VLOOKUP(B54, '2016q2'!A$1:C$399,3,),0)</f>
        <v>28930</v>
      </c>
      <c r="AB54" s="120">
        <f>IFERROR(VLOOKUP(B54, '2016q3'!A$1:C$399,3,),0)</f>
        <v>28758</v>
      </c>
      <c r="AC54" t="str">
        <f t="shared" si="2"/>
        <v>3</v>
      </c>
      <c r="AD54" s="120">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 + IFERROR(VLOOKUP(B54, 'c2016q1'!A$1:E$399,4,),0) + IFERROR(VLOOKUP(B54, 'c2016q2'!A$1:E$399,4,),0) + IFERROR(VLOOKUP(B54, 'c2016q3'!A$1:E$399,4,),0) + IFERROR(VLOOKUP(B54, 'c2016q4'!A$1:E$399,4,),0)</f>
        <v>3</v>
      </c>
      <c r="AE54">
        <f>IFERROR(VLOOKUP(B54, 'c2013q4'!A$1:E$399,4,),0)</f>
        <v>0</v>
      </c>
      <c r="AF54">
        <f>IFERROR(VLOOKUP(B54, 'c2014q1'!A$1:E$399,4,),0) + IFERROR(VLOOKUP(B54, 'c2014q2'!A$1:E$399,4,),0) + IFERROR(VLOOKUP(B54, 'c2014q3'!A$1:E$399,4,),0) + IFERROR(VLOOKUP(B54, 'c2014q4'!A$1:E$399,4,),0)</f>
        <v>0</v>
      </c>
      <c r="AG54" s="62">
        <f>IFERROR(VLOOKUP(B54, 'c2015q1'!A$1:E$399,4,),0) + IFERROR(VLOOKUP(B54, 'c2015q2'!A$1:E$399,4,),0) + IFERROR(VLOOKUP(B54, 'c2015q3'!A$1:E$399,4,),0) + IFERROR(VLOOKUP(B54, 'c2015q4'!A$1:E$399,4,),0)</f>
        <v>0</v>
      </c>
      <c r="AH54" s="120">
        <f>IFERROR(VLOOKUP(B54, 'c2016q1'!A$1:E$399,4,),0) + IFERROR(VLOOKUP(B54, 'c2016q2'!A$1:E$399,4,),0) + IFERROR(VLOOKUP(B54, 'c2016q3'!A$1:E$399,4,),0) + IFERROR(VLOOKUP(B54, 'c2016q4'!A$1:E$399,4,),0)</f>
        <v>3</v>
      </c>
      <c r="AI54">
        <f t="shared" si="3"/>
        <v>1</v>
      </c>
      <c r="AJ54">
        <f t="shared" si="6"/>
        <v>13</v>
      </c>
      <c r="AK54" s="62">
        <f t="shared" si="4"/>
        <v>1</v>
      </c>
      <c r="AL54" t="str">
        <f t="shared" si="5"/>
        <v>f</v>
      </c>
    </row>
    <row r="55" spans="1:38"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20" t="str">
        <f>VLOOKUP(IFERROR(VLOOKUP(B55, Weiss!A$1:C$398,3,FALSE),"NR"), RatingsLU!A$5:B$30, 2, FALSE)</f>
        <v>B+</v>
      </c>
      <c r="J55" s="62">
        <f>VLOOKUP(I55,RatingsLU!B$5:C$30,2,)</f>
        <v>4</v>
      </c>
      <c r="K55" s="62" t="str">
        <f>VLOOKUP(IFERROR(VLOOKUP(B55, Demotech!A$1:G$400, 6,FALSE), "NR"), RatingsLU!K$5:M$30, 2, FALSE)</f>
        <v>NR</v>
      </c>
      <c r="L55" s="62">
        <f>VLOOKUP(K55,RatingsLU!L$5:M$30,2,)</f>
        <v>7</v>
      </c>
      <c r="M55" s="62" t="str">
        <f>VLOOKUP(IFERROR(VLOOKUP(B55, AMBest!A$1:L$399,3,FALSE),"NR"), RatingsLU!F$5:G$100, 2, FALSE)</f>
        <v>A++</v>
      </c>
      <c r="N55" s="62">
        <f>VLOOKUP(M55, RatingsLU!G$5:H$100, 2, FALSE)</f>
        <v>1</v>
      </c>
      <c r="O55" s="120">
        <f>IFERROR(VLOOKUP(B55, '2016q3'!A$1:C$400,3,),0)</f>
        <v>25567</v>
      </c>
      <c r="P55" t="str">
        <f t="shared" si="1"/>
        <v>25,567</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20">
        <f>IFERROR(VLOOKUP(B55, '2016q1'!A$1:C$399,3,),0)</f>
        <v>22088</v>
      </c>
      <c r="AA55" s="120">
        <f>IFERROR(VLOOKUP(B55, '2016q2'!A$1:C$399,3,),0)</f>
        <v>23817</v>
      </c>
      <c r="AB55" s="120">
        <f>IFERROR(VLOOKUP(B55, '2016q3'!A$1:C$399,3,),0)</f>
        <v>25567</v>
      </c>
      <c r="AC55" t="str">
        <f t="shared" si="2"/>
        <v>12</v>
      </c>
      <c r="AD55" s="120">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 + IFERROR(VLOOKUP(B55, 'c2016q1'!A$1:E$399,4,),0) + IFERROR(VLOOKUP(B55, 'c2016q2'!A$1:E$399,4,),0) + IFERROR(VLOOKUP(B55, 'c2016q3'!A$1:E$399,4,),0) + IFERROR(VLOOKUP(B55, 'c2016q4'!A$1:E$399,4,),0)</f>
        <v>12</v>
      </c>
      <c r="AE55">
        <f>IFERROR(VLOOKUP(B55, 'c2013q4'!A$1:E$399,4,),0)</f>
        <v>4</v>
      </c>
      <c r="AF55">
        <f>IFERROR(VLOOKUP(B55, 'c2014q1'!A$1:E$399,4,),0) + IFERROR(VLOOKUP(B55, 'c2014q2'!A$1:E$399,4,),0) + IFERROR(VLOOKUP(B55, 'c2014q3'!A$1:E$399,4,),0) + IFERROR(VLOOKUP(B55, 'c2014q4'!A$1:E$399,4,),0)</f>
        <v>4</v>
      </c>
      <c r="AG55" s="62">
        <f>IFERROR(VLOOKUP(B55, 'c2015q1'!A$1:E$399,4,),0) + IFERROR(VLOOKUP(B55, 'c2015q2'!A$1:E$399,4,),0) + IFERROR(VLOOKUP(B55, 'c2015q3'!A$1:E$399,4,),0) + IFERROR(VLOOKUP(B55, 'c2015q4'!A$1:E$399,4,),0)</f>
        <v>2</v>
      </c>
      <c r="AH55" s="120">
        <f>IFERROR(VLOOKUP(B55, 'c2016q1'!A$1:E$399,4,),0) + IFERROR(VLOOKUP(B55, 'c2016q2'!A$1:E$399,4,),0) + IFERROR(VLOOKUP(B55, 'c2016q3'!A$1:E$399,4,),0) + IFERROR(VLOOKUP(B55, 'c2016q4'!A$1:E$399,4,),0)</f>
        <v>2</v>
      </c>
      <c r="AI55">
        <f t="shared" si="3"/>
        <v>4.7</v>
      </c>
      <c r="AJ55">
        <f t="shared" si="6"/>
        <v>24</v>
      </c>
      <c r="AK55" s="62">
        <f t="shared" si="4"/>
        <v>1</v>
      </c>
      <c r="AL55" t="str">
        <f t="shared" si="5"/>
        <v>f</v>
      </c>
    </row>
    <row r="56" spans="1:38" x14ac:dyDescent="0.25">
      <c r="A56">
        <v>55</v>
      </c>
      <c r="B56" s="62" t="s">
        <v>267</v>
      </c>
      <c r="C56" t="str">
        <f>IFERROR(VLOOKUP(B56,addresses!A$2:I$1997, 3, FALSE), "")</f>
        <v>One General Drive</v>
      </c>
      <c r="D56" t="str">
        <f>IFERROR(VLOOKUP(B56,addresses!A$2:I$1997, 5, FALSE), "")</f>
        <v>Sun Prairie</v>
      </c>
      <c r="E56" t="str">
        <f>IFERROR(VLOOKUP(B56,addresses!A$2:I$1997, 7, FALSE),"")</f>
        <v>WI</v>
      </c>
      <c r="F56">
        <f>IFERROR(VLOOKUP(B56,addresses!A$2:I$1997, 8, FALSE),"")</f>
        <v>53596</v>
      </c>
      <c r="G56" t="str">
        <f>IFERROR(VLOOKUP(B56,addresses!A$2:I$1997, 9, FALSE),"")</f>
        <v>212-805-9700-8851</v>
      </c>
      <c r="H56" s="62" t="str">
        <f>IFERROR(VLOOKUP(B56,addresses!A$2:J$1997, 10, FALSE), "")</f>
        <v>http://www.qbena.com</v>
      </c>
      <c r="I56" s="120" t="str">
        <f>VLOOKUP(IFERROR(VLOOKUP(B56, Weiss!A$1:C$398,3,FALSE),"NR"), RatingsLU!A$5:B$30, 2, FALSE)</f>
        <v>C</v>
      </c>
      <c r="J56" s="62">
        <f>VLOOKUP(I56,RatingsLU!B$5:C$30,2,)</f>
        <v>8</v>
      </c>
      <c r="K56" s="62" t="str">
        <f>VLOOKUP(IFERROR(VLOOKUP(B56, Demotech!A$1:G$400, 6,FALSE), "NR"), RatingsLU!K$5:M$30, 2, FALSE)</f>
        <v>NR</v>
      </c>
      <c r="L56" s="62">
        <f>VLOOKUP(K56,RatingsLU!L$5:M$30,2,)</f>
        <v>7</v>
      </c>
      <c r="M56" s="62" t="str">
        <f>VLOOKUP(IFERROR(VLOOKUP(B56, AMBest!A$1:L$399,3,FALSE),"NR"), RatingsLU!F$5:G$100, 2, FALSE)</f>
        <v>A</v>
      </c>
      <c r="N56" s="62">
        <f>VLOOKUP(M56, RatingsLU!G$5:H$100, 2, FALSE)</f>
        <v>5</v>
      </c>
      <c r="O56" s="120">
        <f>IFERROR(VLOOKUP(B56, '2016q3'!A$1:C$400,3,),0)</f>
        <v>25244</v>
      </c>
      <c r="P56" t="str">
        <f t="shared" si="1"/>
        <v>25,244</v>
      </c>
      <c r="Q56">
        <f>IFERROR(VLOOKUP(B56, '2013q4'!A$1:C$399,3,),0)</f>
        <v>1989</v>
      </c>
      <c r="R56">
        <f>IFERROR(VLOOKUP(B56, '2014q1'!A$1:C$399,3,),0)</f>
        <v>2866</v>
      </c>
      <c r="S56">
        <f>IFERROR(VLOOKUP(B56, '2014q2'!A$1:C$399,3,),0)</f>
        <v>3957</v>
      </c>
      <c r="T56">
        <f>IFERROR(VLOOKUP(B56, '2014q3'!A$1:C$399,3,),0)</f>
        <v>7196</v>
      </c>
      <c r="U56">
        <f>IFERROR(VLOOKUP(B56, '2014q1'!A$1:C$399,3,),0)</f>
        <v>2866</v>
      </c>
      <c r="V56">
        <f>IFERROR(VLOOKUP(B56, '2014q2'!A$1:C$399,3,),0)</f>
        <v>3957</v>
      </c>
      <c r="W56">
        <f>IFERROR(VLOOKUP(B56, '2015q2'!A$1:C$399,3,),0)</f>
        <v>14653</v>
      </c>
      <c r="X56" s="62">
        <f>IFERROR(VLOOKUP(B56, '2015q3'!A$1:C$399,3,),0)</f>
        <v>19595</v>
      </c>
      <c r="Y56" s="62">
        <f>IFERROR(VLOOKUP(B56, '2015q4'!A$1:C$399,3,),0)</f>
        <v>23123</v>
      </c>
      <c r="Z56" s="120">
        <f>IFERROR(VLOOKUP(B56, '2016q1'!A$1:C$399,3,),0)</f>
        <v>24634</v>
      </c>
      <c r="AA56" s="120">
        <f>IFERROR(VLOOKUP(B56, '2016q2'!A$1:C$399,3,),0)</f>
        <v>24673</v>
      </c>
      <c r="AB56" s="120">
        <f>IFERROR(VLOOKUP(B56, '2016q3'!A$1:C$399,3,),0)</f>
        <v>25244</v>
      </c>
      <c r="AC56" t="str">
        <f t="shared" si="2"/>
        <v>2</v>
      </c>
      <c r="AD56" s="120">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 + IFERROR(VLOOKUP(B56, 'c2016q1'!A$1:E$399,4,),0) + IFERROR(VLOOKUP(B56, 'c2016q2'!A$1:E$399,4,),0) + IFERROR(VLOOKUP(B56, 'c2016q3'!A$1:E$399,4,),0) + IFERROR(VLOOKUP(B56, 'c2016q4'!A$1:E$399,4,),0)</f>
        <v>2</v>
      </c>
      <c r="AE56">
        <f>IFERROR(VLOOKUP(B56, 'c2013q4'!A$1:E$399,4,),0)</f>
        <v>0</v>
      </c>
      <c r="AF56">
        <f>IFERROR(VLOOKUP(B56, 'c2014q1'!A$1:E$399,4,),0) + IFERROR(VLOOKUP(B56, 'c2014q2'!A$1:E$399,4,),0) + IFERROR(VLOOKUP(B56, 'c2014q3'!A$1:E$399,4,),0) + IFERROR(VLOOKUP(B56, 'c2014q4'!A$1:E$399,4,),0)</f>
        <v>0</v>
      </c>
      <c r="AG56" s="62">
        <f>IFERROR(VLOOKUP(B56, 'c2015q1'!A$1:E$399,4,),0) + IFERROR(VLOOKUP(B56, 'c2015q2'!A$1:E$399,4,),0) + IFERROR(VLOOKUP(B56, 'c2015q3'!A$1:E$399,4,),0) + IFERROR(VLOOKUP(B56, 'c2015q4'!A$1:E$399,4,),0)</f>
        <v>1</v>
      </c>
      <c r="AH56" s="120">
        <f>IFERROR(VLOOKUP(B56, 'c2016q1'!A$1:E$399,4,),0) + IFERROR(VLOOKUP(B56, 'c2016q2'!A$1:E$399,4,),0) + IFERROR(VLOOKUP(B56, 'c2016q3'!A$1:E$399,4,),0) + IFERROR(VLOOKUP(B56, 'c2016q4'!A$1:E$399,4,),0)</f>
        <v>1</v>
      </c>
      <c r="AI56">
        <f t="shared" si="3"/>
        <v>0.8</v>
      </c>
      <c r="AJ56">
        <f t="shared" si="6"/>
        <v>12</v>
      </c>
      <c r="AK56" s="62">
        <f t="shared" si="4"/>
        <v>1</v>
      </c>
      <c r="AL56" t="str">
        <f t="shared" si="5"/>
        <v>f</v>
      </c>
    </row>
    <row r="57" spans="1:38" x14ac:dyDescent="0.25">
      <c r="A57">
        <v>56</v>
      </c>
      <c r="B57" s="62" t="s">
        <v>255</v>
      </c>
      <c r="C57" t="str">
        <f>IFERROR(VLOOKUP(B57,addresses!A$2:I$1997, 3, FALSE), "")</f>
        <v>11101 Roosevelt Blvd. N</v>
      </c>
      <c r="D57" t="str">
        <f>IFERROR(VLOOKUP(B57,addresses!A$2:I$1997, 5, FALSE), "")</f>
        <v>St. Petersburg</v>
      </c>
      <c r="E57" t="str">
        <f>IFERROR(VLOOKUP(B57,addresses!A$2:I$1997, 7, FALSE),"")</f>
        <v>FL</v>
      </c>
      <c r="F57">
        <f>IFERROR(VLOOKUP(B57,addresses!A$2:I$1997, 8, FALSE),"")</f>
        <v>33716</v>
      </c>
      <c r="G57" t="str">
        <f>IFERROR(VLOOKUP(B57,addresses!A$2:I$1997, 9, FALSE),"")</f>
        <v>727-823-4000-4112</v>
      </c>
      <c r="H57" s="62" t="str">
        <f>IFERROR(VLOOKUP(B57,addresses!A$2:J$1997, 10, FALSE), "")</f>
        <v>http://www.bankersinsurance.com</v>
      </c>
      <c r="I57" s="120" t="str">
        <f>VLOOKUP(IFERROR(VLOOKUP(B57, Weiss!A$1:C$398,3,FALSE),"NR"), RatingsLU!A$5:B$30, 2, FALSE)</f>
        <v>C</v>
      </c>
      <c r="J57" s="62">
        <f>VLOOKUP(I57,RatingsLU!B$5:C$30,2,)</f>
        <v>8</v>
      </c>
      <c r="K57" s="62" t="str">
        <f>VLOOKUP(IFERROR(VLOOKUP(B57, Demotech!A$1:G$400, 6,FALSE), "NR"), RatingsLU!K$5:M$30, 2, FALSE)</f>
        <v>A</v>
      </c>
      <c r="L57" s="62">
        <f>VLOOKUP(K57,RatingsLU!L$5:M$30,2,)</f>
        <v>3</v>
      </c>
      <c r="M57" s="62" t="str">
        <f>VLOOKUP(IFERROR(VLOOKUP(B57, AMBest!A$1:L$399,3,FALSE),"NR"), RatingsLU!F$5:G$100, 2, FALSE)</f>
        <v>B+</v>
      </c>
      <c r="N57" s="62">
        <f>VLOOKUP(M57, RatingsLU!G$5:H$100, 2, FALSE)</f>
        <v>11</v>
      </c>
      <c r="O57" s="120">
        <f>IFERROR(VLOOKUP(B57, '2016q3'!A$1:C$400,3,),0)</f>
        <v>24897</v>
      </c>
      <c r="P57" t="str">
        <f t="shared" si="1"/>
        <v>24,897</v>
      </c>
      <c r="Q57">
        <f>IFERROR(VLOOKUP(B57, '2013q4'!A$1:C$399,3,),0)</f>
        <v>33084</v>
      </c>
      <c r="R57">
        <f>IFERROR(VLOOKUP(B57, '2014q1'!A$1:C$399,3,),0)</f>
        <v>37029</v>
      </c>
      <c r="S57">
        <f>IFERROR(VLOOKUP(B57, '2014q2'!A$1:C$399,3,),0)</f>
        <v>34769</v>
      </c>
      <c r="T57">
        <f>IFERROR(VLOOKUP(B57, '2014q3'!A$1:C$399,3,),0)</f>
        <v>33757</v>
      </c>
      <c r="U57">
        <f>IFERROR(VLOOKUP(B57, '2014q1'!A$1:C$399,3,),0)</f>
        <v>37029</v>
      </c>
      <c r="V57">
        <f>IFERROR(VLOOKUP(B57, '2014q2'!A$1:C$399,3,),0)</f>
        <v>34769</v>
      </c>
      <c r="W57">
        <f>IFERROR(VLOOKUP(B57, '2015q2'!A$1:C$399,3,),0)</f>
        <v>30383</v>
      </c>
      <c r="X57" s="62">
        <f>IFERROR(VLOOKUP(B57, '2015q3'!A$1:C$399,3,),0)</f>
        <v>29005</v>
      </c>
      <c r="Y57" s="62">
        <f>IFERROR(VLOOKUP(B57, '2015q4'!A$1:C$399,3,),0)</f>
        <v>27483</v>
      </c>
      <c r="Z57" s="120">
        <f>IFERROR(VLOOKUP(B57, '2016q1'!A$1:C$399,3,),0)</f>
        <v>26399</v>
      </c>
      <c r="AA57" s="120">
        <f>IFERROR(VLOOKUP(B57, '2016q2'!A$1:C$399,3,),0)</f>
        <v>25121</v>
      </c>
      <c r="AB57" s="120">
        <f>IFERROR(VLOOKUP(B57, '2016q3'!A$1:C$399,3,),0)</f>
        <v>24897</v>
      </c>
      <c r="AC57" t="str">
        <f t="shared" si="2"/>
        <v>59</v>
      </c>
      <c r="AD57" s="120">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 + IFERROR(VLOOKUP(B57, 'c2016q1'!A$1:E$399,4,),0) + IFERROR(VLOOKUP(B57, 'c2016q2'!A$1:E$399,4,),0) + IFERROR(VLOOKUP(B57, 'c2016q3'!A$1:E$399,4,),0) + IFERROR(VLOOKUP(B57, 'c2016q4'!A$1:E$399,4,),0)</f>
        <v>59</v>
      </c>
      <c r="AE57">
        <f>IFERROR(VLOOKUP(B57, 'c2013q4'!A$1:E$399,4,),0)</f>
        <v>24</v>
      </c>
      <c r="AF57">
        <f>IFERROR(VLOOKUP(B57, 'c2014q1'!A$1:E$399,4,),0) + IFERROR(VLOOKUP(B57, 'c2014q2'!A$1:E$399,4,),0) + IFERROR(VLOOKUP(B57, 'c2014q3'!A$1:E$399,4,),0) + IFERROR(VLOOKUP(B57, 'c2014q4'!A$1:E$399,4,),0)</f>
        <v>17</v>
      </c>
      <c r="AG57" s="62">
        <f>IFERROR(VLOOKUP(B57, 'c2015q1'!A$1:E$399,4,),0) + IFERROR(VLOOKUP(B57, 'c2015q2'!A$1:E$399,4,),0) + IFERROR(VLOOKUP(B57, 'c2015q3'!A$1:E$399,4,),0) + IFERROR(VLOOKUP(B57, 'c2015q4'!A$1:E$399,4,),0)</f>
        <v>9</v>
      </c>
      <c r="AH57" s="120">
        <f>IFERROR(VLOOKUP(B57, 'c2016q1'!A$1:E$399,4,),0) + IFERROR(VLOOKUP(B57, 'c2016q2'!A$1:E$399,4,),0) + IFERROR(VLOOKUP(B57, 'c2016q3'!A$1:E$399,4,),0) + IFERROR(VLOOKUP(B57, 'c2016q4'!A$1:E$399,4,),0)</f>
        <v>9</v>
      </c>
      <c r="AI57">
        <f t="shared" si="3"/>
        <v>23.7</v>
      </c>
      <c r="AJ57">
        <f t="shared" si="6"/>
        <v>68</v>
      </c>
      <c r="AK57" s="62">
        <f t="shared" si="4"/>
        <v>3</v>
      </c>
      <c r="AL57" t="str">
        <f t="shared" si="5"/>
        <v>f</v>
      </c>
    </row>
    <row r="58" spans="1:38"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20" t="str">
        <f>VLOOKUP(IFERROR(VLOOKUP(B58, Weiss!A$1:C$398,3,FALSE),"NR"), RatingsLU!A$5:B$30, 2, FALSE)</f>
        <v>C+</v>
      </c>
      <c r="J58" s="62">
        <f>VLOOKUP(I58,RatingsLU!B$5:C$30,2,)</f>
        <v>7</v>
      </c>
      <c r="K58" s="62" t="str">
        <f>VLOOKUP(IFERROR(VLOOKUP(B58, Demotech!A$1:G$400, 6,FALSE), "NR"), RatingsLU!K$5:M$30, 2, FALSE)</f>
        <v>NR</v>
      </c>
      <c r="L58" s="62">
        <f>VLOOKUP(K58,RatingsLU!L$5:M$30,2,)</f>
        <v>7</v>
      </c>
      <c r="M58" s="62" t="str">
        <f>VLOOKUP(IFERROR(VLOOKUP(B58, AMBest!A$1:L$399,3,FALSE),"NR"), RatingsLU!F$5:G$100, 2, FALSE)</f>
        <v>A</v>
      </c>
      <c r="N58" s="62">
        <f>VLOOKUP(M58, RatingsLU!G$5:H$100, 2, FALSE)</f>
        <v>5</v>
      </c>
      <c r="O58" s="120">
        <f>IFERROR(VLOOKUP(B58, '2016q3'!A$1:C$400,3,),0)</f>
        <v>24069</v>
      </c>
      <c r="P58" t="str">
        <f t="shared" si="1"/>
        <v>24,069</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20">
        <f>IFERROR(VLOOKUP(B58, '2016q1'!A$1:C$399,3,),0)</f>
        <v>23118</v>
      </c>
      <c r="AA58" s="120">
        <f>IFERROR(VLOOKUP(B58, '2016q2'!A$1:C$399,3,),0)</f>
        <v>23655</v>
      </c>
      <c r="AB58" s="120">
        <f>IFERROR(VLOOKUP(B58, '2016q3'!A$1:C$399,3,),0)</f>
        <v>24069</v>
      </c>
      <c r="AC58" t="str">
        <f t="shared" si="2"/>
        <v>24</v>
      </c>
      <c r="AD58" s="120">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 + IFERROR(VLOOKUP(B58, 'c2016q1'!A$1:E$399,4,),0) + IFERROR(VLOOKUP(B58, 'c2016q2'!A$1:E$399,4,),0) + IFERROR(VLOOKUP(B58, 'c2016q3'!A$1:E$399,4,),0) + IFERROR(VLOOKUP(B58, 'c2016q4'!A$1:E$399,4,),0)</f>
        <v>24</v>
      </c>
      <c r="AE58">
        <f>IFERROR(VLOOKUP(B58, 'c2013q4'!A$1:E$399,4,),0)</f>
        <v>13</v>
      </c>
      <c r="AF58">
        <f>IFERROR(VLOOKUP(B58, 'c2014q1'!A$1:E$399,4,),0) + IFERROR(VLOOKUP(B58, 'c2014q2'!A$1:E$399,4,),0) + IFERROR(VLOOKUP(B58, 'c2014q3'!A$1:E$399,4,),0) + IFERROR(VLOOKUP(B58, 'c2014q4'!A$1:E$399,4,),0)</f>
        <v>7</v>
      </c>
      <c r="AG58" s="62">
        <f>IFERROR(VLOOKUP(B58, 'c2015q1'!A$1:E$399,4,),0) + IFERROR(VLOOKUP(B58, 'c2015q2'!A$1:E$399,4,),0) + IFERROR(VLOOKUP(B58, 'c2015q3'!A$1:E$399,4,),0) + IFERROR(VLOOKUP(B58, 'c2015q4'!A$1:E$399,4,),0)</f>
        <v>2</v>
      </c>
      <c r="AH58" s="120">
        <f>IFERROR(VLOOKUP(B58, 'c2016q1'!A$1:E$399,4,),0) + IFERROR(VLOOKUP(B58, 'c2016q2'!A$1:E$399,4,),0) + IFERROR(VLOOKUP(B58, 'c2016q3'!A$1:E$399,4,),0) + IFERROR(VLOOKUP(B58, 'c2016q4'!A$1:E$399,4,),0)</f>
        <v>2</v>
      </c>
      <c r="AI58">
        <f t="shared" si="3"/>
        <v>10</v>
      </c>
      <c r="AJ58">
        <f t="shared" si="6"/>
        <v>36</v>
      </c>
      <c r="AK58" s="62">
        <f t="shared" si="4"/>
        <v>2</v>
      </c>
      <c r="AL58" t="str">
        <f t="shared" si="5"/>
        <v>f</v>
      </c>
    </row>
    <row r="59" spans="1:38" x14ac:dyDescent="0.25">
      <c r="A59">
        <v>58</v>
      </c>
      <c r="B59" s="62" t="s">
        <v>259</v>
      </c>
      <c r="C59" t="str">
        <f>IFERROR(VLOOKUP(B59,addresses!A$2:I$1997, 3, FALSE), "")</f>
        <v>P.O.Box 14-2057</v>
      </c>
      <c r="D59" t="str">
        <f>IFERROR(VLOOKUP(B59,addresses!A$2:I$1997, 5, FALSE), "")</f>
        <v>Coral Gables</v>
      </c>
      <c r="E59" t="str">
        <f>IFERROR(VLOOKUP(B59,addresses!A$2:I$1997, 7, FALSE),"")</f>
        <v>FL</v>
      </c>
      <c r="F59" t="str">
        <f>IFERROR(VLOOKUP(B59,addresses!A$2:I$1997, 8, FALSE),"")</f>
        <v>33114-2057</v>
      </c>
      <c r="G59" t="str">
        <f>IFERROR(VLOOKUP(B59,addresses!A$2:I$1997, 9, FALSE),"")</f>
        <v>888-800-5002-1009</v>
      </c>
      <c r="H59" s="62" t="str">
        <f>IFERROR(VLOOKUP(B59,addresses!A$2:J$1997, 10, FALSE), "")</f>
        <v>http://www.weston-ins.com</v>
      </c>
      <c r="I59" s="120" t="str">
        <f>VLOOKUP(IFERROR(VLOOKUP(B59, Weiss!A$1:C$398,3,FALSE),"NR"), RatingsLU!A$5:B$30, 2, FALSE)</f>
        <v>C</v>
      </c>
      <c r="J59" s="62">
        <f>VLOOKUP(I59,RatingsLU!B$5:C$30,2,)</f>
        <v>8</v>
      </c>
      <c r="K59" s="62" t="str">
        <f>VLOOKUP(IFERROR(VLOOKUP(B59, Demotech!A$1:G$400, 6,FALSE), "NR"), RatingsLU!K$5:M$30, 2, FALSE)</f>
        <v>A</v>
      </c>
      <c r="L59" s="62">
        <f>VLOOKUP(K59,RatingsLU!L$5:M$30,2,)</f>
        <v>3</v>
      </c>
      <c r="M59" s="62" t="str">
        <f>VLOOKUP(IFERROR(VLOOKUP(B59, AMBest!A$1:L$399,3,FALSE),"NR"), RatingsLU!F$5:G$100, 2, FALSE)</f>
        <v>B</v>
      </c>
      <c r="N59" s="62">
        <f>VLOOKUP(M59, RatingsLU!G$5:H$100, 2, FALSE)</f>
        <v>13</v>
      </c>
      <c r="O59" s="120">
        <f>IFERROR(VLOOKUP(B59, '2016q3'!A$1:C$400,3,),0)</f>
        <v>23110</v>
      </c>
      <c r="P59" t="str">
        <f t="shared" si="1"/>
        <v>23,110</v>
      </c>
      <c r="Q59">
        <f>IFERROR(VLOOKUP(B59, '2013q4'!A$1:C$399,3,),0)</f>
        <v>17070</v>
      </c>
      <c r="R59">
        <f>IFERROR(VLOOKUP(B59, '2014q1'!A$1:C$399,3,),0)</f>
        <v>16540</v>
      </c>
      <c r="S59">
        <f>IFERROR(VLOOKUP(B59, '2014q2'!A$1:C$399,3,),0)</f>
        <v>16036</v>
      </c>
      <c r="T59">
        <f>IFERROR(VLOOKUP(B59, '2014q3'!A$1:C$399,3,),0)</f>
        <v>15479</v>
      </c>
      <c r="U59">
        <f>IFERROR(VLOOKUP(B59, '2014q1'!A$1:C$399,3,),0)</f>
        <v>16540</v>
      </c>
      <c r="V59">
        <f>IFERROR(VLOOKUP(B59, '2014q2'!A$1:C$399,3,),0)</f>
        <v>16036</v>
      </c>
      <c r="W59">
        <f>IFERROR(VLOOKUP(B59, '2015q2'!A$1:C$399,3,),0)</f>
        <v>25726</v>
      </c>
      <c r="X59" s="62">
        <f>IFERROR(VLOOKUP(B59, '2015q3'!A$1:C$399,3,),0)</f>
        <v>24517</v>
      </c>
      <c r="Y59" s="62">
        <f>IFERROR(VLOOKUP(B59, '2015q4'!A$1:C$399,3,),0)</f>
        <v>25942</v>
      </c>
      <c r="Z59" s="120">
        <f>IFERROR(VLOOKUP(B59, '2016q1'!A$1:C$399,3,),0)</f>
        <v>25811</v>
      </c>
      <c r="AA59" s="120">
        <f>IFERROR(VLOOKUP(B59, '2016q2'!A$1:C$399,3,),0)</f>
        <v>24274</v>
      </c>
      <c r="AB59" s="120">
        <f>IFERROR(VLOOKUP(B59, '2016q3'!A$1:C$399,3,),0)</f>
        <v>23110</v>
      </c>
      <c r="AC59" t="str">
        <f t="shared" si="2"/>
        <v>10</v>
      </c>
      <c r="AD59" s="120">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 + IFERROR(VLOOKUP(B59, 'c2016q1'!A$1:E$399,4,),0) + IFERROR(VLOOKUP(B59, 'c2016q2'!A$1:E$399,4,),0) + IFERROR(VLOOKUP(B59, 'c2016q3'!A$1:E$399,4,),0) + IFERROR(VLOOKUP(B59, 'c2016q4'!A$1:E$399,4,),0)</f>
        <v>10</v>
      </c>
      <c r="AE59">
        <f>IFERROR(VLOOKUP(B59, 'c2013q4'!A$1:E$399,4,),0)</f>
        <v>3</v>
      </c>
      <c r="AF59">
        <f>IFERROR(VLOOKUP(B59, 'c2014q1'!A$1:E$399,4,),0) + IFERROR(VLOOKUP(B59, 'c2014q2'!A$1:E$399,4,),0) + IFERROR(VLOOKUP(B59, 'c2014q3'!A$1:E$399,4,),0) + IFERROR(VLOOKUP(B59, 'c2014q4'!A$1:E$399,4,),0)</f>
        <v>3</v>
      </c>
      <c r="AG59" s="62">
        <f>IFERROR(VLOOKUP(B59, 'c2015q1'!A$1:E$399,4,),0) + IFERROR(VLOOKUP(B59, 'c2015q2'!A$1:E$399,4,),0) + IFERROR(VLOOKUP(B59, 'c2015q3'!A$1:E$399,4,),0) + IFERROR(VLOOKUP(B59, 'c2015q4'!A$1:E$399,4,),0)</f>
        <v>2</v>
      </c>
      <c r="AH59" s="120">
        <f>IFERROR(VLOOKUP(B59, 'c2016q1'!A$1:E$399,4,),0) + IFERROR(VLOOKUP(B59, 'c2016q2'!A$1:E$399,4,),0) + IFERROR(VLOOKUP(B59, 'c2016q3'!A$1:E$399,4,),0) + IFERROR(VLOOKUP(B59, 'c2016q4'!A$1:E$399,4,),0)</f>
        <v>2</v>
      </c>
      <c r="AI59">
        <f t="shared" si="3"/>
        <v>4.3</v>
      </c>
      <c r="AJ59">
        <f t="shared" si="6"/>
        <v>23</v>
      </c>
      <c r="AK59" s="62">
        <f t="shared" si="4"/>
        <v>1</v>
      </c>
      <c r="AL59" t="str">
        <f t="shared" si="5"/>
        <v>f</v>
      </c>
    </row>
    <row r="60" spans="1:38" x14ac:dyDescent="0.25">
      <c r="A60">
        <v>59</v>
      </c>
      <c r="B60" s="62" t="s">
        <v>261</v>
      </c>
      <c r="C60" t="str">
        <f>IFERROR(VLOOKUP(B60,addresses!A$2:I$1997, 3, FALSE), "")</f>
        <v>100 Amica Way</v>
      </c>
      <c r="D60" t="str">
        <f>IFERROR(VLOOKUP(B60,addresses!A$2:I$1997, 5, FALSE), "")</f>
        <v>Lincoln</v>
      </c>
      <c r="E60" t="str">
        <f>IFERROR(VLOOKUP(B60,addresses!A$2:I$1997, 7, FALSE),"")</f>
        <v>RI</v>
      </c>
      <c r="F60" t="str">
        <f>IFERROR(VLOOKUP(B60,addresses!A$2:I$1997, 8, FALSE),"")</f>
        <v>02865-1156</v>
      </c>
      <c r="G60" t="str">
        <f>IFERROR(VLOOKUP(B60,addresses!A$2:I$1997, 9, FALSE),"")</f>
        <v>800-652-6422-24145</v>
      </c>
      <c r="H60" s="62" t="str">
        <f>IFERROR(VLOOKUP(B60,addresses!A$2:J$1997, 10, FALSE), "")</f>
        <v>http://www.amica.com</v>
      </c>
      <c r="I60" s="120" t="str">
        <f>VLOOKUP(IFERROR(VLOOKUP(B60, Weiss!A$1:C$398,3,FALSE),"NR"), RatingsLU!A$5:B$30, 2, FALSE)</f>
        <v>B+</v>
      </c>
      <c r="J60" s="62">
        <f>VLOOKUP(I60,RatingsLU!B$5:C$30,2,)</f>
        <v>4</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3</v>
      </c>
      <c r="O60" s="120">
        <f>IFERROR(VLOOKUP(B60, '2016q3'!A$1:C$400,3,),0)</f>
        <v>22980</v>
      </c>
      <c r="P60" t="str">
        <f t="shared" si="1"/>
        <v>22,980</v>
      </c>
      <c r="Q60">
        <f>IFERROR(VLOOKUP(B60, '2013q4'!A$1:C$399,3,),0)</f>
        <v>22009</v>
      </c>
      <c r="R60">
        <f>IFERROR(VLOOKUP(B60, '2014q1'!A$1:C$399,3,),0)</f>
        <v>21990</v>
      </c>
      <c r="S60">
        <f>IFERROR(VLOOKUP(B60, '2014q2'!A$1:C$399,3,),0)</f>
        <v>21985</v>
      </c>
      <c r="T60">
        <f>IFERROR(VLOOKUP(B60, '2014q3'!A$1:C$399,3,),0)</f>
        <v>22118</v>
      </c>
      <c r="U60">
        <f>IFERROR(VLOOKUP(B60, '2014q1'!A$1:C$399,3,),0)</f>
        <v>21990</v>
      </c>
      <c r="V60">
        <f>IFERROR(VLOOKUP(B60, '2014q2'!A$1:C$399,3,),0)</f>
        <v>21985</v>
      </c>
      <c r="W60">
        <f>IFERROR(VLOOKUP(B60, '2015q2'!A$1:C$399,3,),0)</f>
        <v>22131</v>
      </c>
      <c r="X60" s="62">
        <f>IFERROR(VLOOKUP(B60, '2015q3'!A$1:C$399,3,),0)</f>
        <v>22216</v>
      </c>
      <c r="Y60" s="62">
        <f>IFERROR(VLOOKUP(B60, '2015q4'!A$1:C$399,3,),0)</f>
        <v>22274</v>
      </c>
      <c r="Z60" s="120">
        <f>IFERROR(VLOOKUP(B60, '2016q1'!A$1:C$399,3,),0)</f>
        <v>22421</v>
      </c>
      <c r="AA60" s="120">
        <f>IFERROR(VLOOKUP(B60, '2016q2'!A$1:C$399,3,),0)</f>
        <v>22735</v>
      </c>
      <c r="AB60" s="120">
        <f>IFERROR(VLOOKUP(B60, '2016q3'!A$1:C$399,3,),0)</f>
        <v>22980</v>
      </c>
      <c r="AC60" t="str">
        <f t="shared" si="2"/>
        <v>31</v>
      </c>
      <c r="AD60" s="120">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 + IFERROR(VLOOKUP(B60, 'c2016q1'!A$1:E$399,4,),0) + IFERROR(VLOOKUP(B60, 'c2016q2'!A$1:E$399,4,),0) + IFERROR(VLOOKUP(B60, 'c2016q3'!A$1:E$399,4,),0) + IFERROR(VLOOKUP(B60, 'c2016q4'!A$1:E$399,4,),0)</f>
        <v>31</v>
      </c>
      <c r="AE60">
        <f>IFERROR(VLOOKUP(B60, 'c2013q4'!A$1:E$399,4,),0)</f>
        <v>12</v>
      </c>
      <c r="AF60">
        <f>IFERROR(VLOOKUP(B60, 'c2014q1'!A$1:E$399,4,),0) + IFERROR(VLOOKUP(B60, 'c2014q2'!A$1:E$399,4,),0) + IFERROR(VLOOKUP(B60, 'c2014q3'!A$1:E$399,4,),0) + IFERROR(VLOOKUP(B60, 'c2014q4'!A$1:E$399,4,),0)</f>
        <v>11</v>
      </c>
      <c r="AG60" s="62">
        <f>IFERROR(VLOOKUP(B60, 'c2015q1'!A$1:E$399,4,),0) + IFERROR(VLOOKUP(B60, 'c2015q2'!A$1:E$399,4,),0) + IFERROR(VLOOKUP(B60, 'c2015q3'!A$1:E$399,4,),0) + IFERROR(VLOOKUP(B60, 'c2015q4'!A$1:E$399,4,),0)</f>
        <v>4</v>
      </c>
      <c r="AH60" s="120">
        <f>IFERROR(VLOOKUP(B60, 'c2016q1'!A$1:E$399,4,),0) + IFERROR(VLOOKUP(B60, 'c2016q2'!A$1:E$399,4,),0) + IFERROR(VLOOKUP(B60, 'c2016q3'!A$1:E$399,4,),0) + IFERROR(VLOOKUP(B60, 'c2016q4'!A$1:E$399,4,),0)</f>
        <v>4</v>
      </c>
      <c r="AI60">
        <f t="shared" si="3"/>
        <v>13.5</v>
      </c>
      <c r="AJ60">
        <f t="shared" si="6"/>
        <v>41</v>
      </c>
      <c r="AK60" s="62">
        <f t="shared" si="4"/>
        <v>2</v>
      </c>
      <c r="AL60" t="str">
        <f t="shared" si="5"/>
        <v>f</v>
      </c>
    </row>
    <row r="61" spans="1:38" x14ac:dyDescent="0.25">
      <c r="A61">
        <v>60</v>
      </c>
      <c r="B61" s="62" t="s">
        <v>258</v>
      </c>
      <c r="C61" t="str">
        <f>IFERROR(VLOOKUP(B61,addresses!A$2:I$1997, 3, FALSE), "")</f>
        <v>200 Hopmeadow Street</v>
      </c>
      <c r="D61" t="str">
        <f>IFERROR(VLOOKUP(B61,addresses!A$2:I$1997, 5, FALSE), "")</f>
        <v>Simsbury</v>
      </c>
      <c r="E61" t="str">
        <f>IFERROR(VLOOKUP(B61,addresses!A$2:I$1997, 7, FALSE),"")</f>
        <v>CT</v>
      </c>
      <c r="F61" t="str">
        <f>IFERROR(VLOOKUP(B61,addresses!A$2:I$1997, 8, FALSE),"")</f>
        <v>06089-9793</v>
      </c>
      <c r="G61" t="str">
        <f>IFERROR(VLOOKUP(B61,addresses!A$2:I$1997, 9, FALSE),"")</f>
        <v>800-451-6944</v>
      </c>
      <c r="H61" s="62" t="str">
        <f>IFERROR(VLOOKUP(B61,addresses!A$2:J$1997, 10, FALSE), "")</f>
        <v>http://www.thehartford.com</v>
      </c>
      <c r="I61" s="120" t="str">
        <f>VLOOKUP(IFERROR(VLOOKUP(B61, Weiss!A$1:C$398,3,FALSE),"NR"), RatingsLU!A$5:B$30, 2, FALSE)</f>
        <v>B</v>
      </c>
      <c r="J61" s="62">
        <f>VLOOKUP(I61,RatingsLU!B$5:C$30,2,)</f>
        <v>5</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3</v>
      </c>
      <c r="O61" s="120">
        <f>IFERROR(VLOOKUP(B61, '2016q3'!A$1:C$400,3,),0)</f>
        <v>22749</v>
      </c>
      <c r="P61" t="str">
        <f t="shared" si="1"/>
        <v>22,749</v>
      </c>
      <c r="Q61">
        <f>IFERROR(VLOOKUP(B61, '2013q4'!A$1:C$399,3,),0)</f>
        <v>32503</v>
      </c>
      <c r="R61">
        <f>IFERROR(VLOOKUP(B61, '2014q1'!A$1:C$399,3,),0)</f>
        <v>31481</v>
      </c>
      <c r="S61">
        <f>IFERROR(VLOOKUP(B61, '2014q2'!A$1:C$399,3,),0)</f>
        <v>30447</v>
      </c>
      <c r="T61">
        <f>IFERROR(VLOOKUP(B61, '2014q3'!A$1:C$399,3,),0)</f>
        <v>29481</v>
      </c>
      <c r="U61">
        <f>IFERROR(VLOOKUP(B61, '2014q1'!A$1:C$399,3,),0)</f>
        <v>31481</v>
      </c>
      <c r="V61">
        <f>IFERROR(VLOOKUP(B61, '2014q2'!A$1:C$399,3,),0)</f>
        <v>30447</v>
      </c>
      <c r="W61">
        <f>IFERROR(VLOOKUP(B61, '2015q2'!A$1:C$399,3,),0)</f>
        <v>26675</v>
      </c>
      <c r="X61" s="62">
        <f>IFERROR(VLOOKUP(B61, '2015q3'!A$1:C$399,3,),0)</f>
        <v>25798</v>
      </c>
      <c r="Y61" s="62">
        <f>IFERROR(VLOOKUP(B61, '2015q4'!A$1:C$399,3,),0)</f>
        <v>24991</v>
      </c>
      <c r="Z61" s="120">
        <f>IFERROR(VLOOKUP(B61, '2016q1'!A$1:C$399,3,),0)</f>
        <v>24310</v>
      </c>
      <c r="AA61" s="120">
        <f>IFERROR(VLOOKUP(B61, '2016q2'!A$1:C$399,3,),0)</f>
        <v>23491</v>
      </c>
      <c r="AB61" s="120">
        <f>IFERROR(VLOOKUP(B61, '2016q3'!A$1:C$399,3,),0)</f>
        <v>22749</v>
      </c>
      <c r="AC61" t="str">
        <f t="shared" si="2"/>
        <v>76</v>
      </c>
      <c r="AD61" s="120">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 + IFERROR(VLOOKUP(B61, 'c2016q1'!A$1:E$399,4,),0) + IFERROR(VLOOKUP(B61, 'c2016q2'!A$1:E$399,4,),0) + IFERROR(VLOOKUP(B61, 'c2016q3'!A$1:E$399,4,),0) + IFERROR(VLOOKUP(B61, 'c2016q4'!A$1:E$399,4,),0)</f>
        <v>76</v>
      </c>
      <c r="AE61">
        <f>IFERROR(VLOOKUP(B61, 'c2013q4'!A$1:E$399,4,),0)</f>
        <v>37</v>
      </c>
      <c r="AF61">
        <f>IFERROR(VLOOKUP(B61, 'c2014q1'!A$1:E$399,4,),0) + IFERROR(VLOOKUP(B61, 'c2014q2'!A$1:E$399,4,),0) + IFERROR(VLOOKUP(B61, 'c2014q3'!A$1:E$399,4,),0) + IFERROR(VLOOKUP(B61, 'c2014q4'!A$1:E$399,4,),0)</f>
        <v>29</v>
      </c>
      <c r="AG61" s="62">
        <f>IFERROR(VLOOKUP(B61, 'c2015q1'!A$1:E$399,4,),0) + IFERROR(VLOOKUP(B61, 'c2015q2'!A$1:E$399,4,),0) + IFERROR(VLOOKUP(B61, 'c2015q3'!A$1:E$399,4,),0) + IFERROR(VLOOKUP(B61, 'c2015q4'!A$1:E$399,4,),0)</f>
        <v>5</v>
      </c>
      <c r="AH61" s="120">
        <f>IFERROR(VLOOKUP(B61, 'c2016q1'!A$1:E$399,4,),0) + IFERROR(VLOOKUP(B61, 'c2016q2'!A$1:E$399,4,),0) + IFERROR(VLOOKUP(B61, 'c2016q3'!A$1:E$399,4,),0) + IFERROR(VLOOKUP(B61, 'c2016q4'!A$1:E$399,4,),0)</f>
        <v>5</v>
      </c>
      <c r="AI61">
        <f t="shared" si="3"/>
        <v>33.4</v>
      </c>
      <c r="AJ61">
        <f t="shared" si="6"/>
        <v>82</v>
      </c>
      <c r="AK61" s="62">
        <f t="shared" si="4"/>
        <v>3</v>
      </c>
      <c r="AL61" t="str">
        <f t="shared" si="5"/>
        <v>f</v>
      </c>
    </row>
    <row r="62" spans="1:38" x14ac:dyDescent="0.25">
      <c r="A62">
        <v>61</v>
      </c>
      <c r="B62" s="62" t="s">
        <v>284</v>
      </c>
      <c r="C62" t="str">
        <f>IFERROR(VLOOKUP(B62,addresses!A$2:I$1997, 3, FALSE), "")</f>
        <v>P.O. Box 51329</v>
      </c>
      <c r="D62" t="str">
        <f>IFERROR(VLOOKUP(B62,addresses!A$2:I$1997, 5, FALSE), "")</f>
        <v>Sarasota</v>
      </c>
      <c r="E62" t="str">
        <f>IFERROR(VLOOKUP(B62,addresses!A$2:I$1997, 7, FALSE),"")</f>
        <v>FL</v>
      </c>
      <c r="F62" t="str">
        <f>IFERROR(VLOOKUP(B62,addresses!A$2:I$1997, 8, FALSE),"")</f>
        <v>34232-0311</v>
      </c>
      <c r="G62" t="str">
        <f>IFERROR(VLOOKUP(B62,addresses!A$2:I$1997, 9, FALSE),"")</f>
        <v>866-568-8922-</v>
      </c>
      <c r="H62" s="62" t="str">
        <f>IFERROR(VLOOKUP(B62,addresses!A$2:J$1997, 10, FALSE), "")</f>
        <v>http://www.edisoninsurance.com</v>
      </c>
      <c r="I62" s="120" t="str">
        <f>VLOOKUP(IFERROR(VLOOKUP(B62, Weiss!A$1:C$398,3,FALSE),"NR"), RatingsLU!A$5:B$30, 2, FALSE)</f>
        <v>C</v>
      </c>
      <c r="J62" s="62">
        <f>VLOOKUP(I62,RatingsLU!B$5:C$30,2,)</f>
        <v>8</v>
      </c>
      <c r="K62" s="62" t="str">
        <f>VLOOKUP(IFERROR(VLOOKUP(B62, Demotech!A$1:G$400, 6,FALSE), "NR"), RatingsLU!K$5:M$30, 2, FALSE)</f>
        <v>A</v>
      </c>
      <c r="L62" s="62">
        <f>VLOOKUP(K62,RatingsLU!L$5:M$30,2,)</f>
        <v>3</v>
      </c>
      <c r="M62" s="62" t="str">
        <f>VLOOKUP(IFERROR(VLOOKUP(B62, AMBest!A$1:L$399,3,FALSE),"NR"), RatingsLU!F$5:G$100, 2, FALSE)</f>
        <v>NR</v>
      </c>
      <c r="N62" s="62">
        <f>VLOOKUP(M62, RatingsLU!G$5:H$100, 2, FALSE)</f>
        <v>33</v>
      </c>
      <c r="O62" s="120">
        <f>IFERROR(VLOOKUP(B62, '2016q3'!A$1:C$400,3,),0)</f>
        <v>22674</v>
      </c>
      <c r="P62" t="str">
        <f t="shared" si="1"/>
        <v>22,674</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2324</v>
      </c>
      <c r="X62" s="62">
        <f>IFERROR(VLOOKUP(B62, '2015q3'!A$1:C$399,3,),0)</f>
        <v>4742</v>
      </c>
      <c r="Y62" s="62">
        <f>IFERROR(VLOOKUP(B62, '2015q4'!A$1:C$399,3,),0)</f>
        <v>6400</v>
      </c>
      <c r="Z62" s="120">
        <f>IFERROR(VLOOKUP(B62, '2016q1'!A$1:C$399,3,),0)</f>
        <v>9094</v>
      </c>
      <c r="AA62" s="120">
        <f>IFERROR(VLOOKUP(B62, '2016q2'!A$1:C$399,3,),0)</f>
        <v>15133</v>
      </c>
      <c r="AB62" s="120">
        <f>IFERROR(VLOOKUP(B62, '2016q3'!A$1:C$399,3,),0)</f>
        <v>22674</v>
      </c>
      <c r="AC62" t="str">
        <f t="shared" si="2"/>
        <v>0</v>
      </c>
      <c r="AD62" s="120">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 + IFERROR(VLOOKUP(B62, 'c2016q1'!A$1:E$399,4,),0) + IFERROR(VLOOKUP(B62, 'c2016q2'!A$1:E$399,4,),0) + IFERROR(VLOOKUP(B62, 'c2016q3'!A$1:E$399,4,),0) + IFERROR(VLOOKUP(B62, 'c2016q4'!A$1:E$399,4,),0)</f>
        <v>0</v>
      </c>
      <c r="AE62">
        <f>IFERROR(VLOOKUP(B62, 'c2013q4'!A$1:E$399,4,),0)</f>
        <v>0</v>
      </c>
      <c r="AF62">
        <f>IFERROR(VLOOKUP(B62, 'c2014q1'!A$1:E$399,4,),0) + IFERROR(VLOOKUP(B62, 'c2014q2'!A$1:E$399,4,),0) + IFERROR(VLOOKUP(B62, 'c2014q3'!A$1:E$399,4,),0) + IFERROR(VLOOKUP(B62, 'c2014q4'!A$1:E$399,4,),0)</f>
        <v>0</v>
      </c>
      <c r="AG62" s="62">
        <f>IFERROR(VLOOKUP(B62, 'c2015q1'!A$1:E$399,4,),0) + IFERROR(VLOOKUP(B62, 'c2015q2'!A$1:E$399,4,),0) + IFERROR(VLOOKUP(B62, 'c2015q3'!A$1:E$399,4,),0) + IFERROR(VLOOKUP(B62, 'c2015q4'!A$1:E$399,4,),0)</f>
        <v>0</v>
      </c>
      <c r="AH62" s="120">
        <f>IFERROR(VLOOKUP(B62, 'c2016q1'!A$1:E$399,4,),0) + IFERROR(VLOOKUP(B62, 'c2016q2'!A$1:E$399,4,),0) + IFERROR(VLOOKUP(B62, 'c2016q3'!A$1:E$399,4,),0) + IFERROR(VLOOKUP(B62, 'c2016q4'!A$1:E$399,4,),0)</f>
        <v>0</v>
      </c>
      <c r="AI62">
        <f t="shared" si="3"/>
        <v>0</v>
      </c>
      <c r="AJ62">
        <f t="shared" si="6"/>
        <v>0</v>
      </c>
      <c r="AK62" s="62">
        <f t="shared" si="4"/>
        <v>1</v>
      </c>
      <c r="AL62" t="str">
        <f t="shared" si="5"/>
        <v>f</v>
      </c>
    </row>
    <row r="63" spans="1:38" x14ac:dyDescent="0.25">
      <c r="A63">
        <v>62</v>
      </c>
      <c r="B63" s="62" t="s">
        <v>257</v>
      </c>
      <c r="C63" t="str">
        <f>IFERROR(VLOOKUP(B63,addresses!A$2:I$1997, 3, FALSE), "")</f>
        <v>1000 Sawgrass Corporate Pkwy, Suite 100</v>
      </c>
      <c r="D63" t="str">
        <f>IFERROR(VLOOKUP(B63,addresses!A$2:I$1997, 5, FALSE), "")</f>
        <v>Sunrise</v>
      </c>
      <c r="E63" t="str">
        <f>IFERROR(VLOOKUP(B63,addresses!A$2:I$1997, 7, FALSE),"")</f>
        <v>FL</v>
      </c>
      <c r="F63">
        <f>IFERROR(VLOOKUP(B63,addresses!A$2:I$1997, 8, FALSE),"")</f>
        <v>33323</v>
      </c>
      <c r="G63" t="str">
        <f>IFERROR(VLOOKUP(B63,addresses!A$2:I$1997, 9, FALSE),"")</f>
        <v>954-376-6868</v>
      </c>
      <c r="H63" s="62" t="str">
        <f>IFERROR(VLOOKUP(B63,addresses!A$2:J$1997, 10, FALSE), "")</f>
        <v>http://www.sawgrassmutual.com</v>
      </c>
      <c r="I63" s="120" t="str">
        <f>VLOOKUP(IFERROR(VLOOKUP(B63, Weiss!A$1:C$398,3,FALSE),"NR"), RatingsLU!A$5:B$30, 2, FALSE)</f>
        <v>D</v>
      </c>
      <c r="J63" s="62">
        <f>VLOOKUP(I63,RatingsLU!B$5:C$30,2,)</f>
        <v>11</v>
      </c>
      <c r="K63" s="62" t="str">
        <f>VLOOKUP(IFERROR(VLOOKUP(B63, Demotech!A$1:G$400, 6,FALSE), "NR"), RatingsLU!K$5:M$30, 2, FALSE)</f>
        <v>L</v>
      </c>
      <c r="L63" s="62">
        <f>VLOOKUP(K63,RatingsLU!L$5:M$30,2,)</f>
        <v>6</v>
      </c>
      <c r="M63" s="62" t="str">
        <f>VLOOKUP(IFERROR(VLOOKUP(B63, AMBest!A$1:L$399,3,FALSE),"NR"), RatingsLU!F$5:G$100, 2, FALSE)</f>
        <v>NR</v>
      </c>
      <c r="N63" s="62">
        <f>VLOOKUP(M63, RatingsLU!G$5:H$100, 2, FALSE)</f>
        <v>33</v>
      </c>
      <c r="O63" s="120">
        <f>IFERROR(VLOOKUP(B63, '2016q3'!A$1:C$400,3,),0)</f>
        <v>20395</v>
      </c>
      <c r="P63" t="str">
        <f t="shared" si="1"/>
        <v>20,395</v>
      </c>
      <c r="Q63">
        <f>IFERROR(VLOOKUP(B63, '2013q4'!A$1:C$399,3,),0)</f>
        <v>25307</v>
      </c>
      <c r="R63">
        <f>IFERROR(VLOOKUP(B63, '2014q1'!A$1:C$399,3,),0)</f>
        <v>25798</v>
      </c>
      <c r="S63">
        <f>IFERROR(VLOOKUP(B63, '2014q2'!A$1:C$399,3,),0)</f>
        <v>26402</v>
      </c>
      <c r="T63">
        <f>IFERROR(VLOOKUP(B63, '2014q3'!A$1:C$399,3,),0)</f>
        <v>26550</v>
      </c>
      <c r="U63">
        <f>IFERROR(VLOOKUP(B63, '2014q1'!A$1:C$399,3,),0)</f>
        <v>25798</v>
      </c>
      <c r="V63">
        <f>IFERROR(VLOOKUP(B63, '2014q2'!A$1:C$399,3,),0)</f>
        <v>26402</v>
      </c>
      <c r="W63">
        <f>IFERROR(VLOOKUP(B63, '2015q2'!A$1:C$399,3,),0)</f>
        <v>26809</v>
      </c>
      <c r="X63" s="62">
        <f>IFERROR(VLOOKUP(B63, '2015q3'!A$1:C$399,3,),0)</f>
        <v>25208</v>
      </c>
      <c r="Y63" s="62">
        <f>IFERROR(VLOOKUP(B63, '2015q4'!A$1:C$399,3,),0)</f>
        <v>23523</v>
      </c>
      <c r="Z63" s="120">
        <f>IFERROR(VLOOKUP(B63, '2016q1'!A$1:C$399,3,),0)</f>
        <v>22340</v>
      </c>
      <c r="AA63" s="120">
        <f>IFERROR(VLOOKUP(B63, '2016q2'!A$1:C$399,3,),0)</f>
        <v>20960</v>
      </c>
      <c r="AB63" s="120">
        <f>IFERROR(VLOOKUP(B63, '2016q3'!A$1:C$399,3,),0)</f>
        <v>20395</v>
      </c>
      <c r="AC63" t="str">
        <f t="shared" si="2"/>
        <v>170</v>
      </c>
      <c r="AD63" s="120">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 + IFERROR(VLOOKUP(B63, 'c2016q1'!A$1:E$399,4,),0) + IFERROR(VLOOKUP(B63, 'c2016q2'!A$1:E$399,4,),0) + IFERROR(VLOOKUP(B63, 'c2016q3'!A$1:E$399,4,),0) + IFERROR(VLOOKUP(B63, 'c2016q4'!A$1:E$399,4,),0)</f>
        <v>170</v>
      </c>
      <c r="AE63">
        <f>IFERROR(VLOOKUP(B63, 'c2013q4'!A$1:E$399,4,),0)</f>
        <v>55</v>
      </c>
      <c r="AF63">
        <f>IFERROR(VLOOKUP(B63, 'c2014q1'!A$1:E$399,4,),0) + IFERROR(VLOOKUP(B63, 'c2014q2'!A$1:E$399,4,),0) + IFERROR(VLOOKUP(B63, 'c2014q3'!A$1:E$399,4,),0) + IFERROR(VLOOKUP(B63, 'c2014q4'!A$1:E$399,4,),0)</f>
        <v>49</v>
      </c>
      <c r="AG63" s="62">
        <f>IFERROR(VLOOKUP(B63, 'c2015q1'!A$1:E$399,4,),0) + IFERROR(VLOOKUP(B63, 'c2015q2'!A$1:E$399,4,),0) + IFERROR(VLOOKUP(B63, 'c2015q3'!A$1:E$399,4,),0) + IFERROR(VLOOKUP(B63, 'c2015q4'!A$1:E$399,4,),0)</f>
        <v>33</v>
      </c>
      <c r="AH63" s="120">
        <f>IFERROR(VLOOKUP(B63, 'c2016q1'!A$1:E$399,4,),0) + IFERROR(VLOOKUP(B63, 'c2016q2'!A$1:E$399,4,),0) + IFERROR(VLOOKUP(B63, 'c2016q3'!A$1:E$399,4,),0) + IFERROR(VLOOKUP(B63, 'c2016q4'!A$1:E$399,4,),0)</f>
        <v>33</v>
      </c>
      <c r="AI63">
        <f t="shared" si="3"/>
        <v>83.4</v>
      </c>
      <c r="AJ63">
        <f t="shared" si="6"/>
        <v>99</v>
      </c>
      <c r="AK63" s="62">
        <f t="shared" si="4"/>
        <v>3</v>
      </c>
      <c r="AL63" t="str">
        <f t="shared" si="5"/>
        <v>f</v>
      </c>
    </row>
    <row r="64" spans="1:38" x14ac:dyDescent="0.25">
      <c r="A64">
        <v>63</v>
      </c>
      <c r="B64" s="62" t="s">
        <v>263</v>
      </c>
      <c r="C64" t="str">
        <f>IFERROR(VLOOKUP(B64,addresses!A$2:I$1997, 3, FALSE), "")</f>
        <v>1101 E Cumberland Ave</v>
      </c>
      <c r="D64" t="str">
        <f>IFERROR(VLOOKUP(B64,addresses!A$2:I$1997, 5, FALSE), "")</f>
        <v>Tampa</v>
      </c>
      <c r="E64" t="str">
        <f>IFERROR(VLOOKUP(B64,addresses!A$2:I$1997, 7, FALSE),"")</f>
        <v>FL</v>
      </c>
      <c r="F64">
        <f>IFERROR(VLOOKUP(B64,addresses!A$2:I$1997, 8, FALSE),"")</f>
        <v>33602</v>
      </c>
      <c r="G64" t="str">
        <f>IFERROR(VLOOKUP(B64,addresses!A$2:I$1997, 9, FALSE),"")</f>
        <v>813-514-0333</v>
      </c>
      <c r="H64" s="62" t="str">
        <f>IFERROR(VLOOKUP(B64,addresses!A$2:J$1997, 10, FALSE), "")</f>
        <v>http://www.avatarins.com</v>
      </c>
      <c r="I64" s="120" t="str">
        <f>VLOOKUP(IFERROR(VLOOKUP(B64, Weiss!A$1:C$398,3,FALSE),"NR"), RatingsLU!A$5:B$30, 2, FALSE)</f>
        <v>C+</v>
      </c>
      <c r="J64" s="62">
        <f>VLOOKUP(I64,RatingsLU!B$5:C$30,2,)</f>
        <v>7</v>
      </c>
      <c r="K64" s="62" t="str">
        <f>VLOOKUP(IFERROR(VLOOKUP(B64, Demotech!A$1:G$400, 6,FALSE), "NR"), RatingsLU!K$5:M$30, 2, FALSE)</f>
        <v>A</v>
      </c>
      <c r="L64" s="62">
        <f>VLOOKUP(K64,RatingsLU!L$5:M$30,2,)</f>
        <v>3</v>
      </c>
      <c r="M64" s="62" t="str">
        <f>VLOOKUP(IFERROR(VLOOKUP(B64, AMBest!A$1:L$399,3,FALSE),"NR"), RatingsLU!F$5:G$100, 2, FALSE)</f>
        <v>NR</v>
      </c>
      <c r="N64" s="62">
        <f>VLOOKUP(M64, RatingsLU!G$5:H$100, 2, FALSE)</f>
        <v>33</v>
      </c>
      <c r="O64" s="120">
        <f>IFERROR(VLOOKUP(B64, '2016q3'!A$1:C$400,3,),0)</f>
        <v>18712</v>
      </c>
      <c r="P64" t="str">
        <f t="shared" si="1"/>
        <v>18,712</v>
      </c>
      <c r="Q64">
        <f>IFERROR(VLOOKUP(B64, '2013q4'!A$1:C$399,3,),0)</f>
        <v>7019</v>
      </c>
      <c r="R64">
        <f>IFERROR(VLOOKUP(B64, '2014q1'!A$1:C$399,3,),0)</f>
        <v>10391</v>
      </c>
      <c r="S64">
        <f>IFERROR(VLOOKUP(B64, '2014q2'!A$1:C$399,3,),0)</f>
        <v>10301</v>
      </c>
      <c r="T64">
        <f>IFERROR(VLOOKUP(B64, '2014q3'!A$1:C$399,3,),0)</f>
        <v>10684</v>
      </c>
      <c r="U64">
        <f>IFERROR(VLOOKUP(B64, '2014q1'!A$1:C$399,3,),0)</f>
        <v>10391</v>
      </c>
      <c r="V64">
        <f>IFERROR(VLOOKUP(B64, '2014q2'!A$1:C$399,3,),0)</f>
        <v>10301</v>
      </c>
      <c r="W64">
        <f>IFERROR(VLOOKUP(B64, '2015q2'!A$1:C$399,3,),0)</f>
        <v>18736</v>
      </c>
      <c r="X64" s="62">
        <f>IFERROR(VLOOKUP(B64, '2015q3'!A$1:C$399,3,),0)</f>
        <v>18977</v>
      </c>
      <c r="Y64" s="62">
        <f>IFERROR(VLOOKUP(B64, '2015q4'!A$1:C$399,3,),0)</f>
        <v>19245</v>
      </c>
      <c r="Z64" s="120">
        <f>IFERROR(VLOOKUP(B64, '2016q1'!A$1:C$399,3,),0)</f>
        <v>19380</v>
      </c>
      <c r="AA64" s="120">
        <f>IFERROR(VLOOKUP(B64, '2016q2'!A$1:C$399,3,),0)</f>
        <v>19247</v>
      </c>
      <c r="AB64" s="120">
        <f>IFERROR(VLOOKUP(B64, '2016q3'!A$1:C$399,3,),0)</f>
        <v>18712</v>
      </c>
      <c r="AC64" t="str">
        <f t="shared" si="2"/>
        <v>44</v>
      </c>
      <c r="AD64" s="120">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 + IFERROR(VLOOKUP(B64, 'c2016q1'!A$1:E$399,4,),0) + IFERROR(VLOOKUP(B64, 'c2016q2'!A$1:E$399,4,),0) + IFERROR(VLOOKUP(B64, 'c2016q3'!A$1:E$399,4,),0) + IFERROR(VLOOKUP(B64, 'c2016q4'!A$1:E$399,4,),0)</f>
        <v>44</v>
      </c>
      <c r="AE64">
        <f>IFERROR(VLOOKUP(B64, 'c2013q4'!A$1:E$399,4,),0)</f>
        <v>19</v>
      </c>
      <c r="AF64">
        <f>IFERROR(VLOOKUP(B64, 'c2014q1'!A$1:E$399,4,),0) + IFERROR(VLOOKUP(B64, 'c2014q2'!A$1:E$399,4,),0) + IFERROR(VLOOKUP(B64, 'c2014q3'!A$1:E$399,4,),0) + IFERROR(VLOOKUP(B64, 'c2014q4'!A$1:E$399,4,),0)</f>
        <v>3</v>
      </c>
      <c r="AG64" s="62">
        <f>IFERROR(VLOOKUP(B64, 'c2015q1'!A$1:E$399,4,),0) + IFERROR(VLOOKUP(B64, 'c2015q2'!A$1:E$399,4,),0) + IFERROR(VLOOKUP(B64, 'c2015q3'!A$1:E$399,4,),0) + IFERROR(VLOOKUP(B64, 'c2015q4'!A$1:E$399,4,),0)</f>
        <v>11</v>
      </c>
      <c r="AH64" s="120">
        <f>IFERROR(VLOOKUP(B64, 'c2016q1'!A$1:E$399,4,),0) + IFERROR(VLOOKUP(B64, 'c2016q2'!A$1:E$399,4,),0) + IFERROR(VLOOKUP(B64, 'c2016q3'!A$1:E$399,4,),0) + IFERROR(VLOOKUP(B64, 'c2016q4'!A$1:E$399,4,),0)</f>
        <v>11</v>
      </c>
      <c r="AI64">
        <f t="shared" si="3"/>
        <v>23.5</v>
      </c>
      <c r="AJ64">
        <f t="shared" si="6"/>
        <v>67</v>
      </c>
      <c r="AK64" s="62">
        <f t="shared" si="4"/>
        <v>3</v>
      </c>
      <c r="AL64" t="str">
        <f t="shared" si="5"/>
        <v>f</v>
      </c>
    </row>
    <row r="65" spans="1:38" x14ac:dyDescent="0.25">
      <c r="A65">
        <v>64</v>
      </c>
      <c r="B65" s="62" t="s">
        <v>276</v>
      </c>
      <c r="C65" t="str">
        <f>IFERROR(VLOOKUP(B65,addresses!A$2:I$1997, 3, FALSE), "")</f>
        <v>One Federal Street, Suite 400</v>
      </c>
      <c r="D65" t="str">
        <f>IFERROR(VLOOKUP(B65,addresses!A$2:I$1997, 5, FALSE), "")</f>
        <v>Boston</v>
      </c>
      <c r="E65" t="str">
        <f>IFERROR(VLOOKUP(B65,addresses!A$2:I$1997, 7, FALSE),"")</f>
        <v>MA</v>
      </c>
      <c r="F65" t="str">
        <f>IFERROR(VLOOKUP(B65,addresses!A$2:I$1997, 8, FALSE),"")</f>
        <v>02110-2003</v>
      </c>
      <c r="G65" t="str">
        <f>IFERROR(VLOOKUP(B65,addresses!A$2:I$1997, 9, FALSE),"")</f>
        <v>330-777-7102</v>
      </c>
      <c r="H65" s="62" t="str">
        <f>IFERROR(VLOOKUP(B65,addresses!A$2:J$1997, 10, FALSE), "")</f>
        <v>http://www.homesite.com</v>
      </c>
      <c r="I65" s="120" t="str">
        <f>VLOOKUP(IFERROR(VLOOKUP(B65, Weiss!A$1:C$398,3,FALSE),"NR"), RatingsLU!A$5:B$30, 2, FALSE)</f>
        <v>C</v>
      </c>
      <c r="J65" s="62">
        <f>VLOOKUP(I65,RatingsLU!B$5:C$30,2,)</f>
        <v>8</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5</v>
      </c>
      <c r="O65" s="120">
        <f>IFERROR(VLOOKUP(B65, '2016q3'!A$1:C$400,3,),0)</f>
        <v>18016</v>
      </c>
      <c r="P65" t="str">
        <f t="shared" si="1"/>
        <v>18,016</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5353</v>
      </c>
      <c r="X65" s="62">
        <f>IFERROR(VLOOKUP(B65, '2015q3'!A$1:C$399,3,),0)</f>
        <v>8961</v>
      </c>
      <c r="Y65" s="62">
        <f>IFERROR(VLOOKUP(B65, '2015q4'!A$1:C$399,3,),0)</f>
        <v>10423</v>
      </c>
      <c r="Z65" s="120">
        <f>IFERROR(VLOOKUP(B65, '2016q1'!A$1:C$399,3,),0)</f>
        <v>12546</v>
      </c>
      <c r="AA65" s="120">
        <f>IFERROR(VLOOKUP(B65, '2016q2'!A$1:C$399,3,),0)</f>
        <v>14795</v>
      </c>
      <c r="AB65" s="120">
        <f>IFERROR(VLOOKUP(B65, '2016q3'!A$1:C$399,3,),0)</f>
        <v>18016</v>
      </c>
      <c r="AC65" t="str">
        <f t="shared" si="2"/>
        <v>2</v>
      </c>
      <c r="AD65" s="120">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 + IFERROR(VLOOKUP(B65, 'c2016q1'!A$1:E$399,4,),0) + IFERROR(VLOOKUP(B65, 'c2016q2'!A$1:E$399,4,),0) + IFERROR(VLOOKUP(B65, 'c2016q3'!A$1:E$399,4,),0) + IFERROR(VLOOKUP(B65, 'c2016q4'!A$1:E$399,4,),0)</f>
        <v>2</v>
      </c>
      <c r="AE65">
        <f>IFERROR(VLOOKUP(B65, 'c2013q4'!A$1:E$399,4,),0)</f>
        <v>0</v>
      </c>
      <c r="AF65">
        <f>IFERROR(VLOOKUP(B65, 'c2014q1'!A$1:E$399,4,),0) + IFERROR(VLOOKUP(B65, 'c2014q2'!A$1:E$399,4,),0) + IFERROR(VLOOKUP(B65, 'c2014q3'!A$1:E$399,4,),0) + IFERROR(VLOOKUP(B65, 'c2014q4'!A$1:E$399,4,),0)</f>
        <v>0</v>
      </c>
      <c r="AG65" s="62">
        <f>IFERROR(VLOOKUP(B65, 'c2015q1'!A$1:E$399,4,),0) + IFERROR(VLOOKUP(B65, 'c2015q2'!A$1:E$399,4,),0) + IFERROR(VLOOKUP(B65, 'c2015q3'!A$1:E$399,4,),0) + IFERROR(VLOOKUP(B65, 'c2015q4'!A$1:E$399,4,),0)</f>
        <v>1</v>
      </c>
      <c r="AH65" s="120">
        <f>IFERROR(VLOOKUP(B65, 'c2016q1'!A$1:E$399,4,),0) + IFERROR(VLOOKUP(B65, 'c2016q2'!A$1:E$399,4,),0) + IFERROR(VLOOKUP(B65, 'c2016q3'!A$1:E$399,4,),0) + IFERROR(VLOOKUP(B65, 'c2016q4'!A$1:E$399,4,),0)</f>
        <v>1</v>
      </c>
      <c r="AI65">
        <f t="shared" si="3"/>
        <v>1.1000000000000001</v>
      </c>
      <c r="AJ65">
        <f t="shared" si="6"/>
        <v>14</v>
      </c>
      <c r="AK65" s="62">
        <f t="shared" si="4"/>
        <v>1</v>
      </c>
      <c r="AL65" t="str">
        <f t="shared" si="5"/>
        <v>f</v>
      </c>
    </row>
    <row r="66" spans="1:38" x14ac:dyDescent="0.25">
      <c r="A66">
        <v>65</v>
      </c>
      <c r="B66" s="62" t="s">
        <v>264</v>
      </c>
      <c r="C66" t="str">
        <f>IFERROR(VLOOKUP(B66,addresses!A$2:I$1997, 3, FALSE), "")</f>
        <v>P.O. Box 2450</v>
      </c>
      <c r="D66" t="str">
        <f>IFERROR(VLOOKUP(B66,addresses!A$2:I$1997, 5, FALSE), "")</f>
        <v>Grand Rapids</v>
      </c>
      <c r="E66" t="str">
        <f>IFERROR(VLOOKUP(B66,addresses!A$2:I$1997, 7, FALSE),"")</f>
        <v>MI</v>
      </c>
      <c r="F66" t="str">
        <f>IFERROR(VLOOKUP(B66,addresses!A$2:I$1997, 8, FALSE),"")</f>
        <v>49501-2450</v>
      </c>
      <c r="G66" t="str">
        <f>IFERROR(VLOOKUP(B66,addresses!A$2:I$1997, 9, FALSE),"")</f>
        <v>818-965-0433</v>
      </c>
      <c r="H66" s="62" t="str">
        <f>IFERROR(VLOOKUP(B66,addresses!A$2:J$1997, 10, FALSE), "")</f>
        <v>http://www.foremost.com</v>
      </c>
      <c r="I66" s="120" t="str">
        <f>VLOOKUP(IFERROR(VLOOKUP(B66, Weiss!A$1:C$398,3,FALSE),"NR"), RatingsLU!A$5:B$30, 2, FALSE)</f>
        <v>C+</v>
      </c>
      <c r="J66" s="62">
        <f>VLOOKUP(I66,RatingsLU!B$5:C$30,2,)</f>
        <v>7</v>
      </c>
      <c r="K66" s="62" t="str">
        <f>VLOOKUP(IFERROR(VLOOKUP(B66, Demotech!A$1:G$400, 6,FALSE), "NR"), RatingsLU!K$5:M$30, 2, FALSE)</f>
        <v>NR</v>
      </c>
      <c r="L66" s="62">
        <f>VLOOKUP(K66,RatingsLU!L$5:M$30,2,)</f>
        <v>7</v>
      </c>
      <c r="M66" s="62" t="str">
        <f>VLOOKUP(IFERROR(VLOOKUP(B66, AMBest!A$1:L$399,3,FALSE),"NR"), RatingsLU!F$5:G$100, 2, FALSE)</f>
        <v>A</v>
      </c>
      <c r="N66" s="62">
        <f>VLOOKUP(M66, RatingsLU!G$5:H$100, 2, FALSE)</f>
        <v>5</v>
      </c>
      <c r="O66" s="120">
        <f>IFERROR(VLOOKUP(B66, '2016q3'!A$1:C$400,3,),0)</f>
        <v>15927</v>
      </c>
      <c r="P66" t="str">
        <f t="shared" si="1"/>
        <v>15,927</v>
      </c>
      <c r="Q66">
        <f>IFERROR(VLOOKUP(B66, '2013q4'!A$1:C$399,3,),0)</f>
        <v>21626</v>
      </c>
      <c r="R66">
        <f>IFERROR(VLOOKUP(B66, '2014q1'!A$1:C$399,3,),0)</f>
        <v>21457</v>
      </c>
      <c r="S66">
        <f>IFERROR(VLOOKUP(B66, '2014q2'!A$1:C$399,3,),0)</f>
        <v>20878</v>
      </c>
      <c r="T66">
        <f>IFERROR(VLOOKUP(B66, '2014q3'!A$1:C$399,3,),0)</f>
        <v>20438</v>
      </c>
      <c r="U66">
        <f>IFERROR(VLOOKUP(B66, '2014q1'!A$1:C$399,3,),0)</f>
        <v>21457</v>
      </c>
      <c r="V66">
        <f>IFERROR(VLOOKUP(B66, '2014q2'!A$1:C$399,3,),0)</f>
        <v>20878</v>
      </c>
      <c r="W66">
        <f>IFERROR(VLOOKUP(B66, '2015q2'!A$1:C$399,3,),0)</f>
        <v>18367</v>
      </c>
      <c r="X66" s="62">
        <f>IFERROR(VLOOKUP(B66, '2015q3'!A$1:C$399,3,),0)</f>
        <v>17985</v>
      </c>
      <c r="Y66" s="62">
        <f>IFERROR(VLOOKUP(B66, '2015q4'!A$1:C$399,3,),0)</f>
        <v>17491</v>
      </c>
      <c r="Z66" s="120">
        <f>IFERROR(VLOOKUP(B66, '2016q1'!A$1:C$399,3,),0)</f>
        <v>16812</v>
      </c>
      <c r="AA66" s="120">
        <f>IFERROR(VLOOKUP(B66, '2016q2'!A$1:C$399,3,),0)</f>
        <v>16288</v>
      </c>
      <c r="AB66" s="120">
        <f>IFERROR(VLOOKUP(B66, '2016q3'!A$1:C$399,3,),0)</f>
        <v>15927</v>
      </c>
      <c r="AC66" t="str">
        <f t="shared" si="2"/>
        <v>20</v>
      </c>
      <c r="AD66" s="120">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 + IFERROR(VLOOKUP(B66, 'c2016q1'!A$1:E$399,4,),0) + IFERROR(VLOOKUP(B66, 'c2016q2'!A$1:E$399,4,),0) + IFERROR(VLOOKUP(B66, 'c2016q3'!A$1:E$399,4,),0) + IFERROR(VLOOKUP(B66, 'c2016q4'!A$1:E$399,4,),0)</f>
        <v>20</v>
      </c>
      <c r="AE66">
        <f>IFERROR(VLOOKUP(B66, 'c2013q4'!A$1:E$399,4,),0)</f>
        <v>10</v>
      </c>
      <c r="AF66">
        <f>IFERROR(VLOOKUP(B66, 'c2014q1'!A$1:E$399,4,),0) + IFERROR(VLOOKUP(B66, 'c2014q2'!A$1:E$399,4,),0) + IFERROR(VLOOKUP(B66, 'c2014q3'!A$1:E$399,4,),0) + IFERROR(VLOOKUP(B66, 'c2014q4'!A$1:E$399,4,),0)</f>
        <v>4</v>
      </c>
      <c r="AG66" s="62">
        <f>IFERROR(VLOOKUP(B66, 'c2015q1'!A$1:E$399,4,),0) + IFERROR(VLOOKUP(B66, 'c2015q2'!A$1:E$399,4,),0) + IFERROR(VLOOKUP(B66, 'c2015q3'!A$1:E$399,4,),0) + IFERROR(VLOOKUP(B66, 'c2015q4'!A$1:E$399,4,),0)</f>
        <v>3</v>
      </c>
      <c r="AH66" s="120">
        <f>IFERROR(VLOOKUP(B66, 'c2016q1'!A$1:E$399,4,),0) + IFERROR(VLOOKUP(B66, 'c2016q2'!A$1:E$399,4,),0) + IFERROR(VLOOKUP(B66, 'c2016q3'!A$1:E$399,4,),0) + IFERROR(VLOOKUP(B66, 'c2016q4'!A$1:E$399,4,),0)</f>
        <v>3</v>
      </c>
      <c r="AI66">
        <f t="shared" si="3"/>
        <v>12.6</v>
      </c>
      <c r="AJ66">
        <f t="shared" ref="AJ66:AJ97" si="7">IF(ISERROR(_xlfn.PERCENTRANK.INC(AI$2:AI$398, AI66)), "", ROUND(100*_xlfn.PERCENTRANK.INC(AI$2:AI$398, AI66),0))</f>
        <v>40</v>
      </c>
      <c r="AK66" s="62">
        <f t="shared" si="4"/>
        <v>2</v>
      </c>
      <c r="AL66" t="str">
        <f t="shared" si="5"/>
        <v>f</v>
      </c>
    </row>
    <row r="67" spans="1:38" x14ac:dyDescent="0.25">
      <c r="A67">
        <v>66</v>
      </c>
      <c r="B67" s="62" t="s">
        <v>265</v>
      </c>
      <c r="C67" t="str">
        <f>IFERROR(VLOOKUP(B67,addresses!A$2:I$1997, 3, FALSE), "")</f>
        <v>1101 Corridor Park Blvd, 0365-Tn01P1</v>
      </c>
      <c r="D67" t="str">
        <f>IFERROR(VLOOKUP(B67,addresses!A$2:I$1997, 5, FALSE), "")</f>
        <v>Knoxville</v>
      </c>
      <c r="E67" t="str">
        <f>IFERROR(VLOOKUP(B67,addresses!A$2:I$1997, 7, FALSE),"")</f>
        <v>TN</v>
      </c>
      <c r="F67">
        <f>IFERROR(VLOOKUP(B67,addresses!A$2:I$1997, 8, FALSE),"")</f>
        <v>37932</v>
      </c>
      <c r="G67" t="str">
        <f>IFERROR(VLOOKUP(B67,addresses!A$2:I$1997, 9, FALSE),"")</f>
        <v>865-777-6366</v>
      </c>
      <c r="H67" s="62" t="str">
        <f>IFERROR(VLOOKUP(B67,addresses!A$2:J$1997, 10, FALSE), "")</f>
        <v>http://www.travelersfl.com</v>
      </c>
      <c r="I67" s="120" t="str">
        <f>VLOOKUP(IFERROR(VLOOKUP(B67, Weiss!A$1:C$398,3,FALSE),"NR"), RatingsLU!A$5:B$30, 2, FALSE)</f>
        <v>B</v>
      </c>
      <c r="J67" s="62">
        <f>VLOOKUP(I67,RatingsLU!B$5:C$30,2,)</f>
        <v>5</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7</v>
      </c>
      <c r="O67" s="120">
        <f>IFERROR(VLOOKUP(B67, '2016q3'!A$1:C$400,3,),0)</f>
        <v>15721</v>
      </c>
      <c r="P67" t="str">
        <f t="shared" si="1"/>
        <v>15,721</v>
      </c>
      <c r="Q67">
        <f>IFERROR(VLOOKUP(B67, '2013q4'!A$1:C$399,3,),0)</f>
        <v>18390</v>
      </c>
      <c r="R67">
        <f>IFERROR(VLOOKUP(B67, '2014q1'!A$1:C$399,3,),0)</f>
        <v>18048</v>
      </c>
      <c r="S67">
        <f>IFERROR(VLOOKUP(B67, '2014q2'!A$1:C$399,3,),0)</f>
        <v>17674</v>
      </c>
      <c r="T67">
        <f>IFERROR(VLOOKUP(B67, '2014q3'!A$1:C$399,3,),0)</f>
        <v>17343</v>
      </c>
      <c r="U67">
        <f>IFERROR(VLOOKUP(B67, '2014q1'!A$1:C$399,3,),0)</f>
        <v>18048</v>
      </c>
      <c r="V67">
        <f>IFERROR(VLOOKUP(B67, '2014q2'!A$1:C$399,3,),0)</f>
        <v>17674</v>
      </c>
      <c r="W67">
        <f>IFERROR(VLOOKUP(B67, '2015q2'!A$1:C$399,3,),0)</f>
        <v>16699</v>
      </c>
      <c r="X67" s="62">
        <f>IFERROR(VLOOKUP(B67, '2015q3'!A$1:C$399,3,),0)</f>
        <v>16584</v>
      </c>
      <c r="Y67" s="62">
        <f>IFERROR(VLOOKUP(B67, '2015q4'!A$1:C$399,3,),0)</f>
        <v>16476</v>
      </c>
      <c r="Z67" s="120">
        <f>IFERROR(VLOOKUP(B67, '2016q1'!A$1:C$399,3,),0)</f>
        <v>16400</v>
      </c>
      <c r="AA67" s="120">
        <f>IFERROR(VLOOKUP(B67, '2016q2'!A$1:C$399,3,),0)</f>
        <v>16066</v>
      </c>
      <c r="AB67" s="120">
        <f>IFERROR(VLOOKUP(B67, '2016q3'!A$1:C$399,3,),0)</f>
        <v>15721</v>
      </c>
      <c r="AC67" t="str">
        <f t="shared" ref="AC67:AC130" si="8">IF(AD67&gt;0,TEXT(AD67,"#,###,###"), "0")</f>
        <v>55</v>
      </c>
      <c r="AD67" s="120">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 + IFERROR(VLOOKUP(B67, 'c2016q1'!A$1:E$399,4,),0) + IFERROR(VLOOKUP(B67, 'c2016q2'!A$1:E$399,4,),0) + IFERROR(VLOOKUP(B67, 'c2016q3'!A$1:E$399,4,),0) + IFERROR(VLOOKUP(B67, 'c2016q4'!A$1:E$399,4,),0)</f>
        <v>55</v>
      </c>
      <c r="AE67">
        <f>IFERROR(VLOOKUP(B67, 'c2013q4'!A$1:E$399,4,),0)</f>
        <v>14</v>
      </c>
      <c r="AF67">
        <f>IFERROR(VLOOKUP(B67, 'c2014q1'!A$1:E$399,4,),0) + IFERROR(VLOOKUP(B67, 'c2014q2'!A$1:E$399,4,),0) + IFERROR(VLOOKUP(B67, 'c2014q3'!A$1:E$399,4,),0) + IFERROR(VLOOKUP(B67, 'c2014q4'!A$1:E$399,4,),0)</f>
        <v>13</v>
      </c>
      <c r="AG67" s="62">
        <f>IFERROR(VLOOKUP(B67, 'c2015q1'!A$1:E$399,4,),0) + IFERROR(VLOOKUP(B67, 'c2015q2'!A$1:E$399,4,),0) + IFERROR(VLOOKUP(B67, 'c2015q3'!A$1:E$399,4,),0) + IFERROR(VLOOKUP(B67, 'c2015q4'!A$1:E$399,4,),0)</f>
        <v>14</v>
      </c>
      <c r="AH67" s="120">
        <f>IFERROR(VLOOKUP(B67, 'c2016q1'!A$1:E$399,4,),0) + IFERROR(VLOOKUP(B67, 'c2016q2'!A$1:E$399,4,),0) + IFERROR(VLOOKUP(B67, 'c2016q3'!A$1:E$399,4,),0) + IFERROR(VLOOKUP(B67, 'c2016q4'!A$1:E$399,4,),0)</f>
        <v>14</v>
      </c>
      <c r="AI67">
        <f t="shared" ref="AI67:AI130" si="9">IF(O67&lt;1000, "-", ROUND((10000*AD67)/O67,1))</f>
        <v>35</v>
      </c>
      <c r="AJ67">
        <f t="shared" si="7"/>
        <v>84</v>
      </c>
      <c r="AK67" s="62">
        <f t="shared" ref="AK67:AK130" si="10">IF(AJ67="", 0, IF(AJ67&lt;=100/3, 1, IF(AJ67&lt;=200/3, 2,3)))</f>
        <v>3</v>
      </c>
      <c r="AL67" t="str">
        <f t="shared" ref="AL67:AL130" si="11">IF(AK67="", "", "f")</f>
        <v>f</v>
      </c>
    </row>
    <row r="68" spans="1:38" x14ac:dyDescent="0.25">
      <c r="A68">
        <v>67</v>
      </c>
      <c r="B68" s="62" t="s">
        <v>266</v>
      </c>
      <c r="C68" t="str">
        <f>IFERROR(VLOOKUP(B68,addresses!A$2:I$1997, 3, FALSE), "")</f>
        <v>12115 Lackland Road</v>
      </c>
      <c r="D68" t="str">
        <f>IFERROR(VLOOKUP(B68,addresses!A$2:I$1997, 5, FALSE), "")</f>
        <v>St. Louis</v>
      </c>
      <c r="E68" t="str">
        <f>IFERROR(VLOOKUP(B68,addresses!A$2:I$1997, 7, FALSE),"")</f>
        <v>MO</v>
      </c>
      <c r="F68" t="str">
        <f>IFERROR(VLOOKUP(B68,addresses!A$2:I$1997, 8, FALSE),"")</f>
        <v>63146-4003</v>
      </c>
      <c r="G68" t="str">
        <f>IFERROR(VLOOKUP(B68,addresses!A$2:I$1997, 9, FALSE),"")</f>
        <v>800-777-8467</v>
      </c>
      <c r="H68" s="62" t="str">
        <f>IFERROR(VLOOKUP(B68,addresses!A$2:J$1997, 10, FALSE), "")</f>
        <v>http://www.kemper.com</v>
      </c>
      <c r="I68" s="120" t="str">
        <f>VLOOKUP(IFERROR(VLOOKUP(B68, Weiss!A$1:C$398,3,FALSE),"NR"), RatingsLU!A$5:B$30, 2, FALSE)</f>
        <v>B</v>
      </c>
      <c r="J68" s="62">
        <f>VLOOKUP(I68,RatingsLU!B$5:C$30,2,)</f>
        <v>5</v>
      </c>
      <c r="K68" s="62" t="str">
        <f>VLOOKUP(IFERROR(VLOOKUP(B68, Demotech!A$1:G$400, 6,FALSE), "NR"), RatingsLU!K$5:M$30, 2, FALSE)</f>
        <v>NR</v>
      </c>
      <c r="L68" s="62">
        <f>VLOOKUP(K68,RatingsLU!L$5:M$30,2,)</f>
        <v>7</v>
      </c>
      <c r="M68" s="62" t="str">
        <f>VLOOKUP(IFERROR(VLOOKUP(B68, AMBest!A$1:L$399,3,FALSE),"NR"), RatingsLU!F$5:G$100, 2, FALSE)</f>
        <v>NR</v>
      </c>
      <c r="N68" s="62">
        <f>VLOOKUP(M68, RatingsLU!G$5:H$100, 2, FALSE)</f>
        <v>33</v>
      </c>
      <c r="O68" s="120">
        <f>IFERROR(VLOOKUP(B68, '2016q3'!A$1:C$400,3,),0)</f>
        <v>15314</v>
      </c>
      <c r="P68" t="str">
        <f t="shared" ref="P68:P131" si="12">IF(O68&gt;0,TEXT(O68,"#,###,###"), "0")</f>
        <v>15,314</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62">
        <f>IFERROR(VLOOKUP(B68, '2015q3'!A$1:C$399,3,),0)</f>
        <v>15707</v>
      </c>
      <c r="Y68" s="62">
        <f>IFERROR(VLOOKUP(B68, '2015q4'!A$1:C$399,3,),0)</f>
        <v>15478</v>
      </c>
      <c r="Z68" s="120">
        <f>IFERROR(VLOOKUP(B68, '2016q1'!A$1:C$399,3,),0)</f>
        <v>15347</v>
      </c>
      <c r="AA68" s="120">
        <f>IFERROR(VLOOKUP(B68, '2016q2'!A$1:C$399,3,),0)</f>
        <v>15469</v>
      </c>
      <c r="AB68" s="120">
        <f>IFERROR(VLOOKUP(B68, '2016q3'!A$1:C$399,3,),0)</f>
        <v>15314</v>
      </c>
      <c r="AC68" t="str">
        <f t="shared" si="8"/>
        <v>10</v>
      </c>
      <c r="AD68" s="120">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 + IFERROR(VLOOKUP(B68, 'c2016q1'!A$1:E$399,4,),0) + IFERROR(VLOOKUP(B68, 'c2016q2'!A$1:E$399,4,),0) + IFERROR(VLOOKUP(B68, 'c2016q3'!A$1:E$399,4,),0) + IFERROR(VLOOKUP(B68, 'c2016q4'!A$1:E$399,4,),0)</f>
        <v>10</v>
      </c>
      <c r="AE68">
        <f>IFERROR(VLOOKUP(B68, 'c2013q4'!A$1:E$399,4,),0)</f>
        <v>4</v>
      </c>
      <c r="AF68">
        <f>IFERROR(VLOOKUP(B68, 'c2014q1'!A$1:E$399,4,),0) + IFERROR(VLOOKUP(B68, 'c2014q2'!A$1:E$399,4,),0) + IFERROR(VLOOKUP(B68, 'c2014q3'!A$1:E$399,4,),0) + IFERROR(VLOOKUP(B68, 'c2014q4'!A$1:E$399,4,),0)</f>
        <v>2</v>
      </c>
      <c r="AG68" s="62">
        <f>IFERROR(VLOOKUP(B68, 'c2015q1'!A$1:E$399,4,),0) + IFERROR(VLOOKUP(B68, 'c2015q2'!A$1:E$399,4,),0) + IFERROR(VLOOKUP(B68, 'c2015q3'!A$1:E$399,4,),0) + IFERROR(VLOOKUP(B68, 'c2015q4'!A$1:E$399,4,),0)</f>
        <v>2</v>
      </c>
      <c r="AH68" s="120">
        <f>IFERROR(VLOOKUP(B68, 'c2016q1'!A$1:E$399,4,),0) + IFERROR(VLOOKUP(B68, 'c2016q2'!A$1:E$399,4,),0) + IFERROR(VLOOKUP(B68, 'c2016q3'!A$1:E$399,4,),0) + IFERROR(VLOOKUP(B68, 'c2016q4'!A$1:E$399,4,),0)</f>
        <v>2</v>
      </c>
      <c r="AI68">
        <f t="shared" si="9"/>
        <v>6.5</v>
      </c>
      <c r="AJ68">
        <f t="shared" si="7"/>
        <v>28</v>
      </c>
      <c r="AK68" s="62">
        <f t="shared" si="10"/>
        <v>1</v>
      </c>
      <c r="AL68" t="str">
        <f t="shared" si="11"/>
        <v>f</v>
      </c>
    </row>
    <row r="69" spans="1:38" x14ac:dyDescent="0.25">
      <c r="A69">
        <v>68</v>
      </c>
      <c r="B69" s="62" t="s">
        <v>268</v>
      </c>
      <c r="C69" t="str">
        <f>IFERROR(VLOOKUP(B69,addresses!A$2:I$1997, 3, FALSE), "")</f>
        <v>4 First American Way</v>
      </c>
      <c r="D69" t="str">
        <f>IFERROR(VLOOKUP(B69,addresses!A$2:I$1997, 5, FALSE), "")</f>
        <v>Santa Ana</v>
      </c>
      <c r="E69" t="str">
        <f>IFERROR(VLOOKUP(B69,addresses!A$2:I$1997, 7, FALSE),"")</f>
        <v>CA</v>
      </c>
      <c r="F69">
        <f>IFERROR(VLOOKUP(B69,addresses!A$2:I$1997, 8, FALSE),"")</f>
        <v>92707</v>
      </c>
      <c r="G69" t="str">
        <f>IFERROR(VLOOKUP(B69,addresses!A$2:I$1997, 9, FALSE),"")</f>
        <v>714-560-7856-7826</v>
      </c>
      <c r="H69" s="62" t="str">
        <f>IFERROR(VLOOKUP(B69,addresses!A$2:J$1997, 10, FALSE), "")</f>
        <v>http://www.fapcig.com</v>
      </c>
      <c r="I69" s="120" t="str">
        <f>VLOOKUP(IFERROR(VLOOKUP(B69, Weiss!A$1:C$398,3,FALSE),"NR"),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120">
        <f>IFERROR(VLOOKUP(B69, '2016q3'!A$1:C$400,3,),0)</f>
        <v>14941</v>
      </c>
      <c r="P69" t="str">
        <f t="shared" si="12"/>
        <v>14,941</v>
      </c>
      <c r="Q69">
        <f>IFERROR(VLOOKUP(B69, '2013q4'!A$1:C$399,3,),0)</f>
        <v>12171</v>
      </c>
      <c r="R69">
        <f>IFERROR(VLOOKUP(B69, '2014q1'!A$1:C$399,3,),0)</f>
        <v>12638</v>
      </c>
      <c r="S69">
        <f>IFERROR(VLOOKUP(B69, '2014q2'!A$1:C$399,3,),0)</f>
        <v>13012</v>
      </c>
      <c r="T69">
        <f>IFERROR(VLOOKUP(B69, '2014q3'!A$1:C$399,3,),0)</f>
        <v>13664</v>
      </c>
      <c r="U69">
        <f>IFERROR(VLOOKUP(B69, '2014q1'!A$1:C$399,3,),0)</f>
        <v>12638</v>
      </c>
      <c r="V69">
        <f>IFERROR(VLOOKUP(B69, '2014q2'!A$1:C$399,3,),0)</f>
        <v>13012</v>
      </c>
      <c r="W69">
        <f>IFERROR(VLOOKUP(B69, '2015q2'!A$1:C$399,3,),0)</f>
        <v>13580</v>
      </c>
      <c r="X69" s="62">
        <f>IFERROR(VLOOKUP(B69, '2015q3'!A$1:C$399,3,),0)</f>
        <v>13674</v>
      </c>
      <c r="Y69" s="62">
        <f>IFERROR(VLOOKUP(B69, '2015q4'!A$1:C$399,3,),0)</f>
        <v>13635</v>
      </c>
      <c r="Z69" s="120">
        <f>IFERROR(VLOOKUP(B69, '2016q1'!A$1:C$399,3,),0)</f>
        <v>14081</v>
      </c>
      <c r="AA69" s="120">
        <f>IFERROR(VLOOKUP(B69, '2016q2'!A$1:C$399,3,),0)</f>
        <v>14342</v>
      </c>
      <c r="AB69" s="120">
        <f>IFERROR(VLOOKUP(B69, '2016q3'!A$1:C$399,3,),0)</f>
        <v>14941</v>
      </c>
      <c r="AC69" t="str">
        <f t="shared" si="8"/>
        <v>0</v>
      </c>
      <c r="AD69" s="120">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 + IFERROR(VLOOKUP(B69, 'c2016q1'!A$1:E$399,4,),0) + IFERROR(VLOOKUP(B69, 'c2016q2'!A$1:E$399,4,),0) + IFERROR(VLOOKUP(B69, 'c2016q3'!A$1:E$399,4,),0) + IFERROR(VLOOKUP(B69, 'c2016q4'!A$1:E$399,4,),0)</f>
        <v>0</v>
      </c>
      <c r="AE69">
        <f>IFERROR(VLOOKUP(B69, 'c2013q4'!A$1:E$399,4,),0)</f>
        <v>0</v>
      </c>
      <c r="AF69">
        <f>IFERROR(VLOOKUP(B69, 'c2014q1'!A$1:E$399,4,),0) + IFERROR(VLOOKUP(B69, 'c2014q2'!A$1:E$399,4,),0) + IFERROR(VLOOKUP(B69, 'c2014q3'!A$1:E$399,4,),0) + IFERROR(VLOOKUP(B69, 'c2014q4'!A$1:E$399,4,),0)</f>
        <v>0</v>
      </c>
      <c r="AG69" s="62">
        <f>IFERROR(VLOOKUP(B69, 'c2015q1'!A$1:E$399,4,),0) + IFERROR(VLOOKUP(B69, 'c2015q2'!A$1:E$399,4,),0) + IFERROR(VLOOKUP(B69, 'c2015q3'!A$1:E$399,4,),0) + IFERROR(VLOOKUP(B69, 'c2015q4'!A$1:E$399,4,),0)</f>
        <v>0</v>
      </c>
      <c r="AH69" s="120">
        <f>IFERROR(VLOOKUP(B69, 'c2016q1'!A$1:E$399,4,),0) + IFERROR(VLOOKUP(B69, 'c2016q2'!A$1:E$399,4,),0) + IFERROR(VLOOKUP(B69, 'c2016q3'!A$1:E$399,4,),0) + IFERROR(VLOOKUP(B69, 'c2016q4'!A$1:E$399,4,),0)</f>
        <v>0</v>
      </c>
      <c r="AI69">
        <f t="shared" si="9"/>
        <v>0</v>
      </c>
      <c r="AJ69">
        <f t="shared" si="7"/>
        <v>0</v>
      </c>
      <c r="AK69" s="62">
        <f t="shared" si="10"/>
        <v>1</v>
      </c>
      <c r="AL69" t="str">
        <f t="shared" si="11"/>
        <v>f</v>
      </c>
    </row>
    <row r="70" spans="1:38" x14ac:dyDescent="0.25">
      <c r="A70">
        <v>69</v>
      </c>
      <c r="B70" s="62" t="s">
        <v>375</v>
      </c>
      <c r="C70" t="str">
        <f>IFERROR(VLOOKUP(B70,addresses!A$2:I$1997, 3, FALSE), "")</f>
        <v>175 Water Street, 18Th Floor</v>
      </c>
      <c r="D70" t="str">
        <f>IFERROR(VLOOKUP(B70,addresses!A$2:I$1997, 5, FALSE), "")</f>
        <v>New York</v>
      </c>
      <c r="E70" t="str">
        <f>IFERROR(VLOOKUP(B70,addresses!A$2:I$1997, 7, FALSE),"")</f>
        <v>NY</v>
      </c>
      <c r="F70">
        <f>IFERROR(VLOOKUP(B70,addresses!A$2:I$1997, 8, FALSE),"")</f>
        <v>10038</v>
      </c>
      <c r="G70" t="str">
        <f>IFERROR(VLOOKUP(B70,addresses!A$2:I$1997, 9, FALSE),"")</f>
        <v>212-458-3732</v>
      </c>
      <c r="H70" s="62" t="str">
        <f>IFERROR(VLOOKUP(B70,addresses!A$2:J$1997, 10, FALSE), "")</f>
        <v>http://www.aig.com</v>
      </c>
      <c r="I70" s="120" t="str">
        <f>VLOOKUP(IFERROR(VLOOKUP(B70, Weiss!A$1:C$398,3,FALSE),"NR"), RatingsLU!A$5:B$30, 2, FALSE)</f>
        <v>C</v>
      </c>
      <c r="J70" s="62">
        <f>VLOOKUP(I70,RatingsLU!B$5:C$30,2,)</f>
        <v>8</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120">
        <f>IFERROR(VLOOKUP(B70, '2016q3'!A$1:C$400,3,),0)</f>
        <v>14867</v>
      </c>
      <c r="P70" t="str">
        <f t="shared" si="12"/>
        <v>14,867</v>
      </c>
      <c r="Q70">
        <f>IFERROR(VLOOKUP(B70, '2013q4'!A$1:C$399,3,),0)</f>
        <v>13521</v>
      </c>
      <c r="R70">
        <f>IFERROR(VLOOKUP(B70, '2014q1'!A$1:C$399,3,),0)</f>
        <v>13552</v>
      </c>
      <c r="S70">
        <f>IFERROR(VLOOKUP(B70, '2014q2'!A$1:C$399,3,),0)</f>
        <v>13610</v>
      </c>
      <c r="T70">
        <f>IFERROR(VLOOKUP(B70, '2014q3'!A$1:C$399,3,),0)</f>
        <v>13764</v>
      </c>
      <c r="U70">
        <f>IFERROR(VLOOKUP(B70, '2014q1'!A$1:C$399,3,),0)</f>
        <v>13552</v>
      </c>
      <c r="V70">
        <f>IFERROR(VLOOKUP(B70, '2014q2'!A$1:C$399,3,),0)</f>
        <v>13610</v>
      </c>
      <c r="W70">
        <f>IFERROR(VLOOKUP(B70, '2015q2'!A$1:C$399,3,),0)</f>
        <v>14056</v>
      </c>
      <c r="X70" s="62">
        <f>IFERROR(VLOOKUP(B70, '2015q3'!A$1:C$399,3,),0)</f>
        <v>14177</v>
      </c>
      <c r="Y70" s="62">
        <f>IFERROR(VLOOKUP(B70, '2015q4'!A$1:C$399,3,),0)</f>
        <v>14482</v>
      </c>
      <c r="Z70" s="120">
        <f>IFERROR(VLOOKUP(B70, '2016q1'!A$1:C$399,3,),0)</f>
        <v>14677</v>
      </c>
      <c r="AA70" s="120">
        <f>IFERROR(VLOOKUP(B70, '2016q2'!A$1:C$399,3,),0)</f>
        <v>14830</v>
      </c>
      <c r="AB70" s="120">
        <f>IFERROR(VLOOKUP(B70, '2016q3'!A$1:C$399,3,),0)</f>
        <v>14867</v>
      </c>
      <c r="AC70" t="str">
        <f t="shared" si="8"/>
        <v>7</v>
      </c>
      <c r="AD70" s="120">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 + IFERROR(VLOOKUP(B70, 'c2016q1'!A$1:E$399,4,),0) + IFERROR(VLOOKUP(B70, 'c2016q2'!A$1:E$399,4,),0) + IFERROR(VLOOKUP(B70, 'c2016q3'!A$1:E$399,4,),0) + IFERROR(VLOOKUP(B70, 'c2016q4'!A$1:E$399,4,),0)</f>
        <v>7</v>
      </c>
      <c r="AE70">
        <f>IFERROR(VLOOKUP(B70, 'c2013q4'!A$1:E$399,4,),0)</f>
        <v>4</v>
      </c>
      <c r="AF70">
        <f>IFERROR(VLOOKUP(B70, 'c2014q1'!A$1:E$399,4,),0) + IFERROR(VLOOKUP(B70, 'c2014q2'!A$1:E$399,4,),0) + IFERROR(VLOOKUP(B70, 'c2014q3'!A$1:E$399,4,),0) + IFERROR(VLOOKUP(B70, 'c2014q4'!A$1:E$399,4,),0)</f>
        <v>1</v>
      </c>
      <c r="AG70" s="62">
        <f>IFERROR(VLOOKUP(B70, 'c2015q1'!A$1:E$399,4,),0) + IFERROR(VLOOKUP(B70, 'c2015q2'!A$1:E$399,4,),0) + IFERROR(VLOOKUP(B70, 'c2015q3'!A$1:E$399,4,),0) + IFERROR(VLOOKUP(B70, 'c2015q4'!A$1:E$399,4,),0)</f>
        <v>1</v>
      </c>
      <c r="AH70" s="120">
        <f>IFERROR(VLOOKUP(B70, 'c2016q1'!A$1:E$399,4,),0) + IFERROR(VLOOKUP(B70, 'c2016q2'!A$1:E$399,4,),0) + IFERROR(VLOOKUP(B70, 'c2016q3'!A$1:E$399,4,),0) + IFERROR(VLOOKUP(B70, 'c2016q4'!A$1:E$399,4,),0)</f>
        <v>1</v>
      </c>
      <c r="AI70">
        <f t="shared" si="9"/>
        <v>4.7</v>
      </c>
      <c r="AJ70">
        <f t="shared" si="7"/>
        <v>24</v>
      </c>
      <c r="AK70" s="62">
        <f t="shared" si="10"/>
        <v>1</v>
      </c>
      <c r="AL70" t="str">
        <f t="shared" si="11"/>
        <v>f</v>
      </c>
    </row>
    <row r="71" spans="1:38" x14ac:dyDescent="0.25">
      <c r="A71">
        <v>70</v>
      </c>
      <c r="B71" s="62" t="s">
        <v>269</v>
      </c>
      <c r="C71" t="str">
        <f>IFERROR(VLOOKUP(B71,addresses!A$2:I$1997, 3, FALSE), "")</f>
        <v>9797 Springboro Pike, Suite 201</v>
      </c>
      <c r="D71" t="str">
        <f>IFERROR(VLOOKUP(B71,addresses!A$2:I$1997, 5, FALSE), "")</f>
        <v>Dayton</v>
      </c>
      <c r="E71" t="str">
        <f>IFERROR(VLOOKUP(B71,addresses!A$2:I$1997, 7, FALSE),"")</f>
        <v>OH</v>
      </c>
      <c r="F71">
        <f>IFERROR(VLOOKUP(B71,addresses!A$2:I$1997, 8, FALSE),"")</f>
        <v>45448</v>
      </c>
      <c r="G71" t="str">
        <f>IFERROR(VLOOKUP(B71,addresses!A$2:I$1997, 9, FALSE),"")</f>
        <v>800-422-4272</v>
      </c>
      <c r="H71" s="62" t="str">
        <f>IFERROR(VLOOKUP(B71,addresses!A$2:J$1997, 10, FALSE), "")</f>
        <v>http://www.metlife.com</v>
      </c>
      <c r="I71" s="120" t="str">
        <f>VLOOKUP(IFERROR(VLOOKUP(B71, Weiss!A$1:C$398,3,FALSE),"NR"), RatingsLU!A$5:B$30, 2, FALSE)</f>
        <v>B</v>
      </c>
      <c r="J71" s="62">
        <f>VLOOKUP(I71,RatingsLU!B$5:C$30,2,)</f>
        <v>5</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5</v>
      </c>
      <c r="O71" s="120">
        <f>IFERROR(VLOOKUP(B71, '2016q3'!A$1:C$400,3,),0)</f>
        <v>10390</v>
      </c>
      <c r="P71" t="str">
        <f t="shared" si="12"/>
        <v>10,390</v>
      </c>
      <c r="Q71">
        <f>IFERROR(VLOOKUP(B71, '2013q4'!A$1:C$399,3,),0)</f>
        <v>10263</v>
      </c>
      <c r="R71">
        <f>IFERROR(VLOOKUP(B71, '2014q1'!A$1:C$399,3,),0)</f>
        <v>10049</v>
      </c>
      <c r="S71">
        <f>IFERROR(VLOOKUP(B71, '2014q2'!A$1:C$399,3,),0)</f>
        <v>9838</v>
      </c>
      <c r="T71">
        <f>IFERROR(VLOOKUP(B71, '2014q3'!A$1:C$399,3,),0)</f>
        <v>9609</v>
      </c>
      <c r="U71">
        <f>IFERROR(VLOOKUP(B71, '2014q1'!A$1:C$399,3,),0)</f>
        <v>10049</v>
      </c>
      <c r="V71">
        <f>IFERROR(VLOOKUP(B71, '2014q2'!A$1:C$399,3,),0)</f>
        <v>9838</v>
      </c>
      <c r="W71">
        <f>IFERROR(VLOOKUP(B71, '2015q2'!A$1:C$399,3,),0)</f>
        <v>9882</v>
      </c>
      <c r="X71" s="62">
        <f>IFERROR(VLOOKUP(B71, '2015q3'!A$1:C$399,3,),0)</f>
        <v>9970</v>
      </c>
      <c r="Y71" s="62">
        <f>IFERROR(VLOOKUP(B71, '2015q4'!A$1:C$399,3,),0)</f>
        <v>10100</v>
      </c>
      <c r="Z71" s="120">
        <f>IFERROR(VLOOKUP(B71, '2016q1'!A$1:C$399,3,),0)</f>
        <v>10250</v>
      </c>
      <c r="AA71" s="120">
        <f>IFERROR(VLOOKUP(B71, '2016q2'!A$1:C$399,3,),0)</f>
        <v>10353</v>
      </c>
      <c r="AB71" s="120">
        <f>IFERROR(VLOOKUP(B71, '2016q3'!A$1:C$399,3,),0)</f>
        <v>10390</v>
      </c>
      <c r="AC71" t="str">
        <f t="shared" si="8"/>
        <v>24</v>
      </c>
      <c r="AD71" s="120">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 + IFERROR(VLOOKUP(B71, 'c2016q1'!A$1:E$399,4,),0) + IFERROR(VLOOKUP(B71, 'c2016q2'!A$1:E$399,4,),0) + IFERROR(VLOOKUP(B71, 'c2016q3'!A$1:E$399,4,),0) + IFERROR(VLOOKUP(B71, 'c2016q4'!A$1:E$399,4,),0)</f>
        <v>24</v>
      </c>
      <c r="AE71">
        <f>IFERROR(VLOOKUP(B71, 'c2013q4'!A$1:E$399,4,),0)</f>
        <v>10</v>
      </c>
      <c r="AF71">
        <f>IFERROR(VLOOKUP(B71, 'c2014q1'!A$1:E$399,4,),0) + IFERROR(VLOOKUP(B71, 'c2014q2'!A$1:E$399,4,),0) + IFERROR(VLOOKUP(B71, 'c2014q3'!A$1:E$399,4,),0) + IFERROR(VLOOKUP(B71, 'c2014q4'!A$1:E$399,4,),0)</f>
        <v>4</v>
      </c>
      <c r="AG71" s="62">
        <f>IFERROR(VLOOKUP(B71, 'c2015q1'!A$1:E$399,4,),0) + IFERROR(VLOOKUP(B71, 'c2015q2'!A$1:E$399,4,),0) + IFERROR(VLOOKUP(B71, 'c2015q3'!A$1:E$399,4,),0) + IFERROR(VLOOKUP(B71, 'c2015q4'!A$1:E$399,4,),0)</f>
        <v>5</v>
      </c>
      <c r="AH71" s="120">
        <f>IFERROR(VLOOKUP(B71, 'c2016q1'!A$1:E$399,4,),0) + IFERROR(VLOOKUP(B71, 'c2016q2'!A$1:E$399,4,),0) + IFERROR(VLOOKUP(B71, 'c2016q3'!A$1:E$399,4,),0) + IFERROR(VLOOKUP(B71, 'c2016q4'!A$1:E$399,4,),0)</f>
        <v>5</v>
      </c>
      <c r="AI71">
        <f t="shared" si="9"/>
        <v>23.1</v>
      </c>
      <c r="AJ71">
        <f t="shared" si="7"/>
        <v>65</v>
      </c>
      <c r="AK71" s="62">
        <f t="shared" si="10"/>
        <v>2</v>
      </c>
      <c r="AL71" t="str">
        <f t="shared" si="11"/>
        <v>f</v>
      </c>
    </row>
    <row r="72" spans="1:38" x14ac:dyDescent="0.25">
      <c r="A72">
        <v>71</v>
      </c>
      <c r="B72" s="62" t="s">
        <v>287</v>
      </c>
      <c r="C72" t="str">
        <f>IFERROR(VLOOKUP(B72,addresses!A$2:I$1997, 3, FALSE), "")</f>
        <v>5391 Lakewood Ranch Blvd., Suite 303</v>
      </c>
      <c r="D72" t="str">
        <f>IFERROR(VLOOKUP(B72,addresses!A$2:I$1997, 5, FALSE), "")</f>
        <v>Sarasota</v>
      </c>
      <c r="E72" t="str">
        <f>IFERROR(VLOOKUP(B72,addresses!A$2:I$1997, 7, FALSE),"")</f>
        <v>FL</v>
      </c>
      <c r="F72">
        <f>IFERROR(VLOOKUP(B72,addresses!A$2:I$1997, 8, FALSE),"")</f>
        <v>34240</v>
      </c>
      <c r="G72" t="str">
        <f>IFERROR(VLOOKUP(B72,addresses!A$2:I$1997, 9, FALSE),"")</f>
        <v>941-870-0204-205</v>
      </c>
      <c r="H72" s="62" t="str">
        <f>IFERROR(VLOOKUP(B72,addresses!A$2:J$1997, 10, FALSE), "")</f>
        <v>http://www.centaurispecialty.com</v>
      </c>
      <c r="I72" s="120" t="str">
        <f>VLOOKUP(IFERROR(VLOOKUP(B72, Weiss!A$1:C$398,3,FALSE),"NR"), RatingsLU!A$5:B$30, 2, FALSE)</f>
        <v>C-</v>
      </c>
      <c r="J72" s="62">
        <f>VLOOKUP(I72,RatingsLU!B$5:C$30,2,)</f>
        <v>9</v>
      </c>
      <c r="K72" s="62" t="str">
        <f>VLOOKUP(IFERROR(VLOOKUP(B72, Demotech!A$1:G$400, 6,FALSE), "NR"), RatingsLU!K$5:M$30, 2, FALSE)</f>
        <v>A</v>
      </c>
      <c r="L72" s="62">
        <f>VLOOKUP(K72,RatingsLU!L$5:M$30,2,)</f>
        <v>3</v>
      </c>
      <c r="M72" s="62" t="str">
        <f>VLOOKUP(IFERROR(VLOOKUP(B72, AMBest!A$1:L$399,3,FALSE),"NR"), RatingsLU!F$5:G$100, 2, FALSE)</f>
        <v>NR</v>
      </c>
      <c r="N72" s="62">
        <f>VLOOKUP(M72, RatingsLU!G$5:H$100, 2, FALSE)</f>
        <v>33</v>
      </c>
      <c r="O72" s="120">
        <f>IFERROR(VLOOKUP(B72, '2016q3'!A$1:C$400,3,),0)</f>
        <v>9838</v>
      </c>
      <c r="P72" t="str">
        <f t="shared" si="12"/>
        <v>9,838</v>
      </c>
      <c r="Q72">
        <f>IFERROR(VLOOKUP(B72, '2013q4'!A$1:C$399,3,),0)</f>
        <v>0</v>
      </c>
      <c r="R72">
        <f>IFERROR(VLOOKUP(B72, '2014q1'!A$1:C$399,3,),0)</f>
        <v>0</v>
      </c>
      <c r="S72">
        <f>IFERROR(VLOOKUP(B72, '2014q2'!A$1:C$399,3,),0)</f>
        <v>0</v>
      </c>
      <c r="T72">
        <f>IFERROR(VLOOKUP(B72, '2014q3'!A$1:C$399,3,),0)</f>
        <v>0</v>
      </c>
      <c r="U72">
        <f>IFERROR(VLOOKUP(B72, '2014q1'!A$1:C$399,3,),0)</f>
        <v>0</v>
      </c>
      <c r="V72">
        <f>IFERROR(VLOOKUP(B72, '2014q2'!A$1:C$399,3,),0)</f>
        <v>0</v>
      </c>
      <c r="W72">
        <f>IFERROR(VLOOKUP(B72, '2015q2'!A$1:C$399,3,),0)</f>
        <v>1998</v>
      </c>
      <c r="X72" s="62">
        <f>IFERROR(VLOOKUP(B72, '2015q3'!A$1:C$399,3,),0)</f>
        <v>2959</v>
      </c>
      <c r="Y72" s="62">
        <f>IFERROR(VLOOKUP(B72, '2015q4'!A$1:C$399,3,),0)</f>
        <v>4335</v>
      </c>
      <c r="Z72" s="120">
        <f>IFERROR(VLOOKUP(B72, '2016q1'!A$1:C$399,3,),0)</f>
        <v>6186</v>
      </c>
      <c r="AA72" s="120">
        <f>IFERROR(VLOOKUP(B72, '2016q2'!A$1:C$399,3,),0)</f>
        <v>8959</v>
      </c>
      <c r="AB72" s="120">
        <f>IFERROR(VLOOKUP(B72, '2016q3'!A$1:C$399,3,),0)</f>
        <v>9838</v>
      </c>
      <c r="AC72" t="str">
        <f t="shared" si="8"/>
        <v>0</v>
      </c>
      <c r="AD72" s="120">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 + IFERROR(VLOOKUP(B72, 'c2016q1'!A$1:E$399,4,),0) + IFERROR(VLOOKUP(B72, 'c2016q2'!A$1:E$399,4,),0) + IFERROR(VLOOKUP(B72, 'c2016q3'!A$1:E$399,4,),0) + IFERROR(VLOOKUP(B72, 'c2016q4'!A$1:E$399,4,),0)</f>
        <v>0</v>
      </c>
      <c r="AE72">
        <f>IFERROR(VLOOKUP(B72, 'c2013q4'!A$1:E$399,4,),0)</f>
        <v>0</v>
      </c>
      <c r="AF72">
        <f>IFERROR(VLOOKUP(B72, 'c2014q1'!A$1:E$399,4,),0) + IFERROR(VLOOKUP(B72, 'c2014q2'!A$1:E$399,4,),0) + IFERROR(VLOOKUP(B72, 'c2014q3'!A$1:E$399,4,),0) + IFERROR(VLOOKUP(B72, 'c2014q4'!A$1:E$399,4,),0)</f>
        <v>0</v>
      </c>
      <c r="AG72" s="62">
        <f>IFERROR(VLOOKUP(B72, 'c2015q1'!A$1:E$399,4,),0) + IFERROR(VLOOKUP(B72, 'c2015q2'!A$1:E$399,4,),0) + IFERROR(VLOOKUP(B72, 'c2015q3'!A$1:E$399,4,),0) + IFERROR(VLOOKUP(B72, 'c2015q4'!A$1:E$399,4,),0)</f>
        <v>0</v>
      </c>
      <c r="AH72" s="120">
        <f>IFERROR(VLOOKUP(B72, 'c2016q1'!A$1:E$399,4,),0) + IFERROR(VLOOKUP(B72, 'c2016q2'!A$1:E$399,4,),0) + IFERROR(VLOOKUP(B72, 'c2016q3'!A$1:E$399,4,),0) + IFERROR(VLOOKUP(B72, 'c2016q4'!A$1:E$399,4,),0)</f>
        <v>0</v>
      </c>
      <c r="AI72">
        <f t="shared" si="9"/>
        <v>0</v>
      </c>
      <c r="AJ72">
        <f t="shared" si="7"/>
        <v>0</v>
      </c>
      <c r="AK72" s="62">
        <f t="shared" si="10"/>
        <v>1</v>
      </c>
      <c r="AL72" t="str">
        <f t="shared" si="11"/>
        <v>f</v>
      </c>
    </row>
    <row r="73" spans="1:38" x14ac:dyDescent="0.25">
      <c r="A73">
        <v>72</v>
      </c>
      <c r="B73" s="62" t="s">
        <v>283</v>
      </c>
      <c r="C73" t="str">
        <f>IFERROR(VLOOKUP(B73,addresses!A$2:I$1997, 3, FALSE), "")</f>
        <v>Judith M. Calihan, 436 Walnut Street,            P</v>
      </c>
      <c r="D73" t="str">
        <f>IFERROR(VLOOKUP(B73,addresses!A$2:I$1997, 5, FALSE), "")</f>
        <v>Philadelphia</v>
      </c>
      <c r="E73" t="str">
        <f>IFERROR(VLOOKUP(B73,addresses!A$2:I$1997, 7, FALSE),"")</f>
        <v>PA</v>
      </c>
      <c r="F73">
        <f>IFERROR(VLOOKUP(B73,addresses!A$2:I$1997, 8, FALSE),"")</f>
        <v>19106</v>
      </c>
      <c r="G73" t="str">
        <f>IFERROR(VLOOKUP(B73,addresses!A$2:I$1997, 9, FALSE),"")</f>
        <v>215-640-4555</v>
      </c>
      <c r="H73" s="62" t="str">
        <f>IFERROR(VLOOKUP(B73,addresses!A$2:J$1997, 10, FALSE), "")</f>
        <v>http://www.acegroup.com</v>
      </c>
      <c r="I73" s="120" t="str">
        <f>VLOOKUP(IFERROR(VLOOKUP(B73, Weiss!A$1:C$398,3,FALSE),"NR"), RatingsLU!A$5:B$30, 2, FALSE)</f>
        <v>C</v>
      </c>
      <c r="J73" s="62">
        <f>VLOOKUP(I73,RatingsLU!B$5:C$30,2,)</f>
        <v>8</v>
      </c>
      <c r="K73" s="62" t="str">
        <f>VLOOKUP(IFERROR(VLOOKUP(B73, Demotech!A$1:G$400, 6,FALSE), "NR"), RatingsLU!K$5:M$30, 2, FALSE)</f>
        <v>NR</v>
      </c>
      <c r="L73" s="62">
        <f>VLOOKUP(K73,RatingsLU!L$5:M$30,2,)</f>
        <v>7</v>
      </c>
      <c r="M73" s="62" t="str">
        <f>VLOOKUP(IFERROR(VLOOKUP(B73, AMBest!A$1:L$399,3,FALSE),"NR"), RatingsLU!F$5:G$100, 2, FALSE)</f>
        <v>A++</v>
      </c>
      <c r="N73" s="62">
        <f>VLOOKUP(M73, RatingsLU!G$5:H$100, 2, FALSE)</f>
        <v>1</v>
      </c>
      <c r="O73" s="120">
        <f>IFERROR(VLOOKUP(B73, '2016q3'!A$1:C$400,3,),0)</f>
        <v>9055</v>
      </c>
      <c r="P73" t="str">
        <f t="shared" si="12"/>
        <v>9,055</v>
      </c>
      <c r="Q73">
        <f>IFERROR(VLOOKUP(B73, '2013q4'!A$1:C$399,3,),0)</f>
        <v>2335</v>
      </c>
      <c r="R73">
        <f>IFERROR(VLOOKUP(B73, '2014q1'!A$1:C$399,3,),0)</f>
        <v>2351</v>
      </c>
      <c r="S73">
        <f>IFERROR(VLOOKUP(B73, '2014q2'!A$1:C$399,3,),0)</f>
        <v>2390</v>
      </c>
      <c r="T73">
        <f>IFERROR(VLOOKUP(B73, '2014q3'!A$1:C$399,3,),0)</f>
        <v>2421</v>
      </c>
      <c r="U73">
        <f>IFERROR(VLOOKUP(B73, '2014q1'!A$1:C$399,3,),0)</f>
        <v>2351</v>
      </c>
      <c r="V73">
        <f>IFERROR(VLOOKUP(B73, '2014q2'!A$1:C$399,3,),0)</f>
        <v>2390</v>
      </c>
      <c r="W73">
        <f>IFERROR(VLOOKUP(B73, '2015q2'!A$1:C$399,3,),0)</f>
        <v>2596</v>
      </c>
      <c r="X73" s="62">
        <f>IFERROR(VLOOKUP(B73, '2015q3'!A$1:C$399,3,),0)</f>
        <v>2765</v>
      </c>
      <c r="Y73" s="62">
        <f>IFERROR(VLOOKUP(B73, '2015q4'!A$1:C$399,3,),0)</f>
        <v>4553</v>
      </c>
      <c r="Z73" s="120">
        <f>IFERROR(VLOOKUP(B73, '2016q1'!A$1:C$399,3,),0)</f>
        <v>6119</v>
      </c>
      <c r="AA73" s="120">
        <f>IFERROR(VLOOKUP(B73, '2016q2'!A$1:C$399,3,),0)</f>
        <v>7797</v>
      </c>
      <c r="AB73" s="120">
        <f>IFERROR(VLOOKUP(B73, '2016q3'!A$1:C$399,3,),0)</f>
        <v>9055</v>
      </c>
      <c r="AC73" t="str">
        <f t="shared" si="8"/>
        <v>2</v>
      </c>
      <c r="AD73" s="120">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 + IFERROR(VLOOKUP(B73, 'c2016q1'!A$1:E$399,4,),0) + IFERROR(VLOOKUP(B73, 'c2016q2'!A$1:E$399,4,),0) + IFERROR(VLOOKUP(B73, 'c2016q3'!A$1:E$399,4,),0) + IFERROR(VLOOKUP(B73, 'c2016q4'!A$1:E$399,4,),0)</f>
        <v>2</v>
      </c>
      <c r="AE73">
        <f>IFERROR(VLOOKUP(B73, 'c2013q4'!A$1:E$399,4,),0)</f>
        <v>0</v>
      </c>
      <c r="AF73">
        <f>IFERROR(VLOOKUP(B73, 'c2014q1'!A$1:E$399,4,),0) + IFERROR(VLOOKUP(B73, 'c2014q2'!A$1:E$399,4,),0) + IFERROR(VLOOKUP(B73, 'c2014q3'!A$1:E$399,4,),0) + IFERROR(VLOOKUP(B73, 'c2014q4'!A$1:E$399,4,),0)</f>
        <v>0</v>
      </c>
      <c r="AG73" s="62">
        <f>IFERROR(VLOOKUP(B73, 'c2015q1'!A$1:E$399,4,),0) + IFERROR(VLOOKUP(B73, 'c2015q2'!A$1:E$399,4,),0) + IFERROR(VLOOKUP(B73, 'c2015q3'!A$1:E$399,4,),0) + IFERROR(VLOOKUP(B73, 'c2015q4'!A$1:E$399,4,),0)</f>
        <v>1</v>
      </c>
      <c r="AH73" s="120">
        <f>IFERROR(VLOOKUP(B73, 'c2016q1'!A$1:E$399,4,),0) + IFERROR(VLOOKUP(B73, 'c2016q2'!A$1:E$399,4,),0) + IFERROR(VLOOKUP(B73, 'c2016q3'!A$1:E$399,4,),0) + IFERROR(VLOOKUP(B73, 'c2016q4'!A$1:E$399,4,),0)</f>
        <v>1</v>
      </c>
      <c r="AI73">
        <f t="shared" si="9"/>
        <v>2.2000000000000002</v>
      </c>
      <c r="AJ73">
        <f t="shared" si="7"/>
        <v>16</v>
      </c>
      <c r="AK73" s="62">
        <f t="shared" si="10"/>
        <v>1</v>
      </c>
      <c r="AL73" t="str">
        <f t="shared" si="11"/>
        <v>f</v>
      </c>
    </row>
    <row r="74" spans="1:38"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20" t="str">
        <f>VLOOKUP(IFERROR(VLOOKUP(B74, Weiss!A$1:C$398,3,FALSE),"NR"), RatingsLU!A$5:B$30, 2, FALSE)</f>
        <v>B+</v>
      </c>
      <c r="J74" s="62">
        <f>VLOOKUP(I74,RatingsLU!B$5:C$30,2,)</f>
        <v>4</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1</v>
      </c>
      <c r="O74" s="120">
        <f>IFERROR(VLOOKUP(B74, '2016q3'!A$1:C$400,3,),0)</f>
        <v>8594</v>
      </c>
      <c r="P74" t="str">
        <f t="shared" si="12"/>
        <v>8,594</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20">
        <f>IFERROR(VLOOKUP(B74, '2016q1'!A$1:C$399,3,),0)</f>
        <v>8785</v>
      </c>
      <c r="AA74" s="120">
        <f>IFERROR(VLOOKUP(B74, '2016q2'!A$1:C$399,3,),0)</f>
        <v>8657</v>
      </c>
      <c r="AB74" s="120">
        <f>IFERROR(VLOOKUP(B74, '2016q3'!A$1:C$399,3,),0)</f>
        <v>8594</v>
      </c>
      <c r="AC74" t="str">
        <f t="shared" si="8"/>
        <v>9</v>
      </c>
      <c r="AD74" s="120">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 + IFERROR(VLOOKUP(B74, 'c2016q1'!A$1:E$399,4,),0) + IFERROR(VLOOKUP(B74, 'c2016q2'!A$1:E$399,4,),0) + IFERROR(VLOOKUP(B74, 'c2016q3'!A$1:E$399,4,),0) + IFERROR(VLOOKUP(B74, 'c2016q4'!A$1:E$399,4,),0)</f>
        <v>9</v>
      </c>
      <c r="AE74">
        <f>IFERROR(VLOOKUP(B74, 'c2013q4'!A$1:E$399,4,),0)</f>
        <v>5</v>
      </c>
      <c r="AF74">
        <f>IFERROR(VLOOKUP(B74, 'c2014q1'!A$1:E$399,4,),0) + IFERROR(VLOOKUP(B74, 'c2014q2'!A$1:E$399,4,),0) + IFERROR(VLOOKUP(B74, 'c2014q3'!A$1:E$399,4,),0) + IFERROR(VLOOKUP(B74, 'c2014q4'!A$1:E$399,4,),0)</f>
        <v>4</v>
      </c>
      <c r="AG74" s="62">
        <f>IFERROR(VLOOKUP(B74, 'c2015q1'!A$1:E$399,4,),0) + IFERROR(VLOOKUP(B74, 'c2015q2'!A$1:E$399,4,),0) + IFERROR(VLOOKUP(B74, 'c2015q3'!A$1:E$399,4,),0) + IFERROR(VLOOKUP(B74, 'c2015q4'!A$1:E$399,4,),0)</f>
        <v>0</v>
      </c>
      <c r="AH74" s="120">
        <f>IFERROR(VLOOKUP(B74, 'c2016q1'!A$1:E$399,4,),0) + IFERROR(VLOOKUP(B74, 'c2016q2'!A$1:E$399,4,),0) + IFERROR(VLOOKUP(B74, 'c2016q3'!A$1:E$399,4,),0) + IFERROR(VLOOKUP(B74, 'c2016q4'!A$1:E$399,4,),0)</f>
        <v>0</v>
      </c>
      <c r="AI74">
        <f t="shared" si="9"/>
        <v>10.5</v>
      </c>
      <c r="AJ74">
        <f t="shared" si="7"/>
        <v>38</v>
      </c>
      <c r="AK74" s="62">
        <f t="shared" si="10"/>
        <v>2</v>
      </c>
      <c r="AL74" t="str">
        <f t="shared" si="11"/>
        <v>f</v>
      </c>
    </row>
    <row r="75" spans="1:38" x14ac:dyDescent="0.25">
      <c r="A75">
        <v>74</v>
      </c>
      <c r="B75" s="62" t="s">
        <v>273</v>
      </c>
      <c r="C75" t="str">
        <f>IFERROR(VLOOKUP(B75,addresses!A$2:I$1997, 3, FALSE), "")</f>
        <v>44 South Broadway</v>
      </c>
      <c r="D75" t="str">
        <f>IFERROR(VLOOKUP(B75,addresses!A$2:I$1997, 5, FALSE), "")</f>
        <v>White Plains</v>
      </c>
      <c r="E75" t="str">
        <f>IFERROR(VLOOKUP(B75,addresses!A$2:I$1997, 7, FALSE),"")</f>
        <v>NY</v>
      </c>
      <c r="F75" t="str">
        <f>IFERROR(VLOOKUP(B75,addresses!A$2:I$1997, 8, FALSE),"")</f>
        <v>10601-1743</v>
      </c>
      <c r="G75" t="str">
        <f>IFERROR(VLOOKUP(B75,addresses!A$2:I$1997, 9, FALSE),"")</f>
        <v>(914) 328-7388</v>
      </c>
      <c r="H75" s="62" t="str">
        <f>IFERROR(VLOOKUP(B75,addresses!A$2:J$1997, 10, FALSE), "")</f>
        <v>http://www.pureinsurance.com</v>
      </c>
      <c r="I75" s="120" t="str">
        <f>VLOOKUP(IFERROR(VLOOKUP(B75, Weiss!A$1:C$398,3,FALSE),"NR"), RatingsLU!A$5:B$30, 2, FALSE)</f>
        <v>B-</v>
      </c>
      <c r="J75" s="62">
        <f>VLOOKUP(I75,RatingsLU!B$5:C$30,2,)</f>
        <v>6</v>
      </c>
      <c r="K75" s="62" t="str">
        <f>VLOOKUP(IFERROR(VLOOKUP(B75, Demotech!A$1:G$400, 6,FALSE), "NR"), RatingsLU!K$5:M$30, 2, FALSE)</f>
        <v>NR</v>
      </c>
      <c r="L75" s="62">
        <f>VLOOKUP(K75,RatingsLU!L$5:M$30,2,)</f>
        <v>7</v>
      </c>
      <c r="M75" s="62" t="str">
        <f>VLOOKUP(IFERROR(VLOOKUP(B75, AMBest!A$1:L$399,3,FALSE),"NR"), RatingsLU!F$5:G$100, 2, FALSE)</f>
        <v>A-</v>
      </c>
      <c r="N75" s="62">
        <f>VLOOKUP(M75, RatingsLU!G$5:H$100, 2, FALSE)</f>
        <v>7</v>
      </c>
      <c r="O75" s="120">
        <f>IFERROR(VLOOKUP(B75, '2016q3'!A$1:C$400,3,),0)</f>
        <v>8413</v>
      </c>
      <c r="P75" t="str">
        <f t="shared" si="12"/>
        <v>8,413</v>
      </c>
      <c r="Q75">
        <f>IFERROR(VLOOKUP(B75, '2013q4'!A$1:C$399,3,),0)</f>
        <v>5292</v>
      </c>
      <c r="R75">
        <f>IFERROR(VLOOKUP(B75, '2014q1'!A$1:C$399,3,),0)</f>
        <v>5543</v>
      </c>
      <c r="S75">
        <f>IFERROR(VLOOKUP(B75, '2014q2'!A$1:C$399,3,),0)</f>
        <v>5809</v>
      </c>
      <c r="T75">
        <f>IFERROR(VLOOKUP(B75, '2014q3'!A$1:C$399,3,),0)</f>
        <v>6005</v>
      </c>
      <c r="U75">
        <f>IFERROR(VLOOKUP(B75, '2014q1'!A$1:C$399,3,),0)</f>
        <v>5543</v>
      </c>
      <c r="V75">
        <f>IFERROR(VLOOKUP(B75, '2014q2'!A$1:C$399,3,),0)</f>
        <v>5809</v>
      </c>
      <c r="W75">
        <f>IFERROR(VLOOKUP(B75, '2015q2'!A$1:C$399,3,),0)</f>
        <v>7074</v>
      </c>
      <c r="X75" s="62">
        <f>IFERROR(VLOOKUP(B75, '2015q3'!A$1:C$399,3,),0)</f>
        <v>7336</v>
      </c>
      <c r="Y75" s="62">
        <f>IFERROR(VLOOKUP(B75, '2015q4'!A$1:C$399,3,),0)</f>
        <v>7708</v>
      </c>
      <c r="Z75" s="120">
        <f>IFERROR(VLOOKUP(B75, '2016q1'!A$1:C$399,3,),0)</f>
        <v>7697</v>
      </c>
      <c r="AA75" s="120">
        <f>IFERROR(VLOOKUP(B75, '2016q2'!A$1:C$399,3,),0)</f>
        <v>8156</v>
      </c>
      <c r="AB75" s="120">
        <f>IFERROR(VLOOKUP(B75, '2016q3'!A$1:C$399,3,),0)</f>
        <v>8413</v>
      </c>
      <c r="AC75" t="str">
        <f t="shared" si="8"/>
        <v>2</v>
      </c>
      <c r="AD75" s="120">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 + IFERROR(VLOOKUP(B75, 'c2016q1'!A$1:E$399,4,),0) + IFERROR(VLOOKUP(B75, 'c2016q2'!A$1:E$399,4,),0) + IFERROR(VLOOKUP(B75, 'c2016q3'!A$1:E$399,4,),0) + IFERROR(VLOOKUP(B75, 'c2016q4'!A$1:E$399,4,),0)</f>
        <v>2</v>
      </c>
      <c r="AE75">
        <f>IFERROR(VLOOKUP(B75, 'c2013q4'!A$1:E$399,4,),0)</f>
        <v>0</v>
      </c>
      <c r="AF75">
        <f>IFERROR(VLOOKUP(B75, 'c2014q1'!A$1:E$399,4,),0) + IFERROR(VLOOKUP(B75, 'c2014q2'!A$1:E$399,4,),0) + IFERROR(VLOOKUP(B75, 'c2014q3'!A$1:E$399,4,),0) + IFERROR(VLOOKUP(B75, 'c2014q4'!A$1:E$399,4,),0)</f>
        <v>0</v>
      </c>
      <c r="AG75" s="62">
        <f>IFERROR(VLOOKUP(B75, 'c2015q1'!A$1:E$399,4,),0) + IFERROR(VLOOKUP(B75, 'c2015q2'!A$1:E$399,4,),0) + IFERROR(VLOOKUP(B75, 'c2015q3'!A$1:E$399,4,),0) + IFERROR(VLOOKUP(B75, 'c2015q4'!A$1:E$399,4,),0)</f>
        <v>1</v>
      </c>
      <c r="AH75" s="120">
        <f>IFERROR(VLOOKUP(B75, 'c2016q1'!A$1:E$399,4,),0) + IFERROR(VLOOKUP(B75, 'c2016q2'!A$1:E$399,4,),0) + IFERROR(VLOOKUP(B75, 'c2016q3'!A$1:E$399,4,),0) + IFERROR(VLOOKUP(B75, 'c2016q4'!A$1:E$399,4,),0)</f>
        <v>1</v>
      </c>
      <c r="AI75">
        <f t="shared" si="9"/>
        <v>2.4</v>
      </c>
      <c r="AJ75">
        <f t="shared" si="7"/>
        <v>18</v>
      </c>
      <c r="AK75" s="62">
        <f t="shared" si="10"/>
        <v>1</v>
      </c>
      <c r="AL75" t="str">
        <f t="shared" si="11"/>
        <v>f</v>
      </c>
    </row>
    <row r="76" spans="1:38" x14ac:dyDescent="0.25">
      <c r="A76">
        <v>75</v>
      </c>
      <c r="B76" s="62" t="s">
        <v>270</v>
      </c>
      <c r="C76" t="str">
        <f>IFERROR(VLOOKUP(B76,addresses!A$2:I$1997, 3, FALSE), "")</f>
        <v>P. O. Box 45126</v>
      </c>
      <c r="D76" t="str">
        <f>IFERROR(VLOOKUP(B76,addresses!A$2:I$1997, 5, FALSE), "")</f>
        <v>Jacksonville</v>
      </c>
      <c r="E76" t="str">
        <f>IFERROR(VLOOKUP(B76,addresses!A$2:I$1997, 7, FALSE),"")</f>
        <v>FL</v>
      </c>
      <c r="F76" t="str">
        <f>IFERROR(VLOOKUP(B76,addresses!A$2:I$1997, 8, FALSE),"")</f>
        <v>32232-5126</v>
      </c>
      <c r="G76" t="str">
        <f>IFERROR(VLOOKUP(B76,addresses!A$2:I$1997, 9, FALSE),"")</f>
        <v>904-997-7310-</v>
      </c>
      <c r="H76" s="62" t="str">
        <f>IFERROR(VLOOKUP(B76,addresses!A$2:J$1997, 10, FALSE), "")</f>
        <v>http://www.stillwaterinsurance.com</v>
      </c>
      <c r="I76" s="120" t="str">
        <f>VLOOKUP(IFERROR(VLOOKUP(B76, Weiss!A$1:C$398,3,FALSE),"NR"), RatingsLU!A$5:B$30, 2, FALSE)</f>
        <v>C+</v>
      </c>
      <c r="J76" s="62">
        <f>VLOOKUP(I76,RatingsLU!B$5:C$30,2,)</f>
        <v>7</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7</v>
      </c>
      <c r="O76" s="120">
        <f>IFERROR(VLOOKUP(B76, '2016q3'!A$1:C$400,3,),0)</f>
        <v>7638</v>
      </c>
      <c r="P76" t="str">
        <f t="shared" si="12"/>
        <v>7,638</v>
      </c>
      <c r="Q76">
        <f>IFERROR(VLOOKUP(B76, '2013q4'!A$1:C$399,3,),0)</f>
        <v>10843</v>
      </c>
      <c r="R76">
        <f>IFERROR(VLOOKUP(B76, '2014q1'!A$1:C$399,3,),0)</f>
        <v>10418</v>
      </c>
      <c r="S76">
        <f>IFERROR(VLOOKUP(B76, '2014q2'!A$1:C$399,3,),0)</f>
        <v>10044</v>
      </c>
      <c r="T76">
        <f>IFERROR(VLOOKUP(B76, '2014q3'!A$1:C$399,3,),0)</f>
        <v>9727</v>
      </c>
      <c r="U76">
        <f>IFERROR(VLOOKUP(B76, '2014q1'!A$1:C$399,3,),0)</f>
        <v>10418</v>
      </c>
      <c r="V76">
        <f>IFERROR(VLOOKUP(B76, '2014q2'!A$1:C$399,3,),0)</f>
        <v>10044</v>
      </c>
      <c r="W76">
        <f>IFERROR(VLOOKUP(B76, '2015q2'!A$1:C$399,3,),0)</f>
        <v>8986</v>
      </c>
      <c r="X76" s="62">
        <f>IFERROR(VLOOKUP(B76, '2015q3'!A$1:C$399,3,),0)</f>
        <v>8760</v>
      </c>
      <c r="Y76" s="62">
        <f>IFERROR(VLOOKUP(B76, '2015q4'!A$1:C$399,3,),0)</f>
        <v>8531</v>
      </c>
      <c r="Z76" s="120">
        <f>IFERROR(VLOOKUP(B76, '2016q1'!A$1:C$399,3,),0)</f>
        <v>8284</v>
      </c>
      <c r="AA76" s="120">
        <f>IFERROR(VLOOKUP(B76, '2016q2'!A$1:C$399,3,),0)</f>
        <v>7926</v>
      </c>
      <c r="AB76" s="120">
        <f>IFERROR(VLOOKUP(B76, '2016q3'!A$1:C$399,3,),0)</f>
        <v>7638</v>
      </c>
      <c r="AC76" t="str">
        <f t="shared" si="8"/>
        <v>30</v>
      </c>
      <c r="AD76" s="120">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 + IFERROR(VLOOKUP(B76, 'c2016q1'!A$1:E$399,4,),0) + IFERROR(VLOOKUP(B76, 'c2016q2'!A$1:E$399,4,),0) + IFERROR(VLOOKUP(B76, 'c2016q3'!A$1:E$399,4,),0) + IFERROR(VLOOKUP(B76, 'c2016q4'!A$1:E$399,4,),0)</f>
        <v>30</v>
      </c>
      <c r="AE76">
        <f>IFERROR(VLOOKUP(B76, 'c2013q4'!A$1:E$399,4,),0)</f>
        <v>12</v>
      </c>
      <c r="AF76">
        <f>IFERROR(VLOOKUP(B76, 'c2014q1'!A$1:E$399,4,),0) + IFERROR(VLOOKUP(B76, 'c2014q2'!A$1:E$399,4,),0) + IFERROR(VLOOKUP(B76, 'c2014q3'!A$1:E$399,4,),0) + IFERROR(VLOOKUP(B76, 'c2014q4'!A$1:E$399,4,),0)</f>
        <v>6</v>
      </c>
      <c r="AG76" s="62">
        <f>IFERROR(VLOOKUP(B76, 'c2015q1'!A$1:E$399,4,),0) + IFERROR(VLOOKUP(B76, 'c2015q2'!A$1:E$399,4,),0) + IFERROR(VLOOKUP(B76, 'c2015q3'!A$1:E$399,4,),0) + IFERROR(VLOOKUP(B76, 'c2015q4'!A$1:E$399,4,),0)</f>
        <v>6</v>
      </c>
      <c r="AH76" s="120">
        <f>IFERROR(VLOOKUP(B76, 'c2016q1'!A$1:E$399,4,),0) + IFERROR(VLOOKUP(B76, 'c2016q2'!A$1:E$399,4,),0) + IFERROR(VLOOKUP(B76, 'c2016q3'!A$1:E$399,4,),0) + IFERROR(VLOOKUP(B76, 'c2016q4'!A$1:E$399,4,),0)</f>
        <v>6</v>
      </c>
      <c r="AI76">
        <f t="shared" si="9"/>
        <v>39.299999999999997</v>
      </c>
      <c r="AJ76">
        <f t="shared" si="7"/>
        <v>89</v>
      </c>
      <c r="AK76" s="62">
        <f t="shared" si="10"/>
        <v>3</v>
      </c>
      <c r="AL76" t="str">
        <f t="shared" si="11"/>
        <v>f</v>
      </c>
    </row>
    <row r="77" spans="1:38"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20" t="str">
        <f>VLOOKUP(IFERROR(VLOOKUP(B77, Weiss!A$1:C$398,3,FALSE),"NR"), RatingsLU!A$5:B$30, 2, FALSE)</f>
        <v>B</v>
      </c>
      <c r="J77" s="62">
        <f>VLOOKUP(I77,RatingsLU!B$5:C$30,2,)</f>
        <v>5</v>
      </c>
      <c r="K77" s="62" t="str">
        <f>VLOOKUP(IFERROR(VLOOKUP(B77, Demotech!A$1:G$400, 6,FALSE), "NR"), RatingsLU!K$5:M$30, 2, FALSE)</f>
        <v>NR</v>
      </c>
      <c r="L77" s="62">
        <f>VLOOKUP(K77,RatingsLU!L$5:M$30,2,)</f>
        <v>7</v>
      </c>
      <c r="M77" s="62" t="str">
        <f>VLOOKUP(IFERROR(VLOOKUP(B77, AMBest!A$1:L$399,3,FALSE),"NR"), RatingsLU!F$5:G$100, 2, FALSE)</f>
        <v>A</v>
      </c>
      <c r="N77" s="62">
        <f>VLOOKUP(M77, RatingsLU!G$5:H$100, 2, FALSE)</f>
        <v>5</v>
      </c>
      <c r="O77" s="120">
        <f>IFERROR(VLOOKUP(B77, '2016q3'!A$1:C$400,3,),0)</f>
        <v>7282</v>
      </c>
      <c r="P77" t="str">
        <f t="shared" si="12"/>
        <v>7,282</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20">
        <f>IFERROR(VLOOKUP(B77, '2016q1'!A$1:C$399,3,),0)</f>
        <v>7106</v>
      </c>
      <c r="AA77" s="120">
        <f>IFERROR(VLOOKUP(B77, '2016q2'!A$1:C$399,3,),0)</f>
        <v>7208</v>
      </c>
      <c r="AB77" s="120">
        <f>IFERROR(VLOOKUP(B77, '2016q3'!A$1:C$399,3,),0)</f>
        <v>7282</v>
      </c>
      <c r="AC77" t="str">
        <f t="shared" si="8"/>
        <v>12</v>
      </c>
      <c r="AD77" s="120">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 + IFERROR(VLOOKUP(B77, 'c2016q1'!A$1:E$399,4,),0) + IFERROR(VLOOKUP(B77, 'c2016q2'!A$1:E$399,4,),0) + IFERROR(VLOOKUP(B77, 'c2016q3'!A$1:E$399,4,),0) + IFERROR(VLOOKUP(B77, 'c2016q4'!A$1:E$399,4,),0)</f>
        <v>12</v>
      </c>
      <c r="AE77">
        <f>IFERROR(VLOOKUP(B77, 'c2013q4'!A$1:E$399,4,),0)</f>
        <v>5</v>
      </c>
      <c r="AF77">
        <f>IFERROR(VLOOKUP(B77, 'c2014q1'!A$1:E$399,4,),0) + IFERROR(VLOOKUP(B77, 'c2014q2'!A$1:E$399,4,),0) + IFERROR(VLOOKUP(B77, 'c2014q3'!A$1:E$399,4,),0) + IFERROR(VLOOKUP(B77, 'c2014q4'!A$1:E$399,4,),0)</f>
        <v>5</v>
      </c>
      <c r="AG77" s="62">
        <f>IFERROR(VLOOKUP(B77, 'c2015q1'!A$1:E$399,4,),0) + IFERROR(VLOOKUP(B77, 'c2015q2'!A$1:E$399,4,),0) + IFERROR(VLOOKUP(B77, 'c2015q3'!A$1:E$399,4,),0) + IFERROR(VLOOKUP(B77, 'c2015q4'!A$1:E$399,4,),0)</f>
        <v>1</v>
      </c>
      <c r="AH77" s="120">
        <f>IFERROR(VLOOKUP(B77, 'c2016q1'!A$1:E$399,4,),0) + IFERROR(VLOOKUP(B77, 'c2016q2'!A$1:E$399,4,),0) + IFERROR(VLOOKUP(B77, 'c2016q3'!A$1:E$399,4,),0) + IFERROR(VLOOKUP(B77, 'c2016q4'!A$1:E$399,4,),0)</f>
        <v>1</v>
      </c>
      <c r="AI77">
        <f t="shared" si="9"/>
        <v>16.5</v>
      </c>
      <c r="AJ77">
        <f t="shared" si="7"/>
        <v>49</v>
      </c>
      <c r="AK77" s="62">
        <f t="shared" si="10"/>
        <v>2</v>
      </c>
      <c r="AL77" t="str">
        <f t="shared" si="11"/>
        <v>f</v>
      </c>
    </row>
    <row r="78" spans="1:38" x14ac:dyDescent="0.25">
      <c r="A78">
        <v>77</v>
      </c>
      <c r="B78" s="62" t="s">
        <v>4029</v>
      </c>
      <c r="C78" t="str">
        <f>IFERROR(VLOOKUP(B78,addresses!A$2:I$1997, 3, FALSE), "")</f>
        <v>1900 L. Don Dodson Dr.</v>
      </c>
      <c r="D78" t="str">
        <f>IFERROR(VLOOKUP(B78,addresses!A$2:I$1997, 5, FALSE), "")</f>
        <v>Bedford</v>
      </c>
      <c r="E78" t="str">
        <f>IFERROR(VLOOKUP(B78,addresses!A$2:I$1997, 7, FALSE),"")</f>
        <v>TX</v>
      </c>
      <c r="F78">
        <f>IFERROR(VLOOKUP(B78,addresses!A$2:I$1997, 8, FALSE),"")</f>
        <v>76021</v>
      </c>
      <c r="G78" t="str">
        <f>IFERROR(VLOOKUP(B78,addresses!A$2:I$1997, 9, FALSE),"")</f>
        <v>817-265-2000</v>
      </c>
      <c r="H78" s="62" t="str">
        <f>IFERROR(VLOOKUP(B78,addresses!A$2:J$1997, 10, FALSE), "")</f>
        <v>http://www.statenational.com</v>
      </c>
      <c r="I78" s="120" t="str">
        <f>VLOOKUP(IFERROR(VLOOKUP(B78, Weiss!A$1:C$398,3,FALSE),"NR"), RatingsLU!A$5:B$30, 2, FALSE)</f>
        <v>C+</v>
      </c>
      <c r="J78" s="62">
        <f>VLOOKUP(I78,RatingsLU!B$5:C$30,2,)</f>
        <v>7</v>
      </c>
      <c r="K78" s="62" t="str">
        <f>VLOOKUP(IFERROR(VLOOKUP(B78, Demotech!A$1:G$400, 6,FALSE), "NR"), RatingsLU!K$5:M$30, 2, FALSE)</f>
        <v>NR</v>
      </c>
      <c r="L78" s="62">
        <f>VLOOKUP(K78,RatingsLU!L$5:M$30,2,)</f>
        <v>7</v>
      </c>
      <c r="M78" s="62" t="str">
        <f>VLOOKUP(IFERROR(VLOOKUP(B78, AMBest!A$1:L$399,3,FALSE),"NR"), RatingsLU!F$5:G$100, 2, FALSE)</f>
        <v>NR</v>
      </c>
      <c r="N78" s="62">
        <f>VLOOKUP(M78, RatingsLU!G$5:H$100, 2, FALSE)</f>
        <v>33</v>
      </c>
      <c r="O78" s="120">
        <f>IFERROR(VLOOKUP(B78, '2016q3'!A$1:C$400,3,),0)</f>
        <v>5802</v>
      </c>
      <c r="P78" t="str">
        <f t="shared" si="12"/>
        <v>5,802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62">
        <f>IFERROR(VLOOKUP(B78, '2015q3'!A$1:C$399,3,),0)</f>
        <v>0</v>
      </c>
      <c r="Y78" s="62">
        <f>IFERROR(VLOOKUP(B78, '2015q4'!A$1:C$399,3,),0)</f>
        <v>0</v>
      </c>
      <c r="Z78" s="120">
        <f>IFERROR(VLOOKUP(B78, '2016q1'!A$1:C$399,3,),0)</f>
        <v>1483</v>
      </c>
      <c r="AA78" s="120">
        <f>IFERROR(VLOOKUP(B78, '2016q2'!A$1:C$399,3,),0)</f>
        <v>7503</v>
      </c>
      <c r="AB78" s="120">
        <f>IFERROR(VLOOKUP(B78, '2016q3'!A$1:C$399,3,),0)</f>
        <v>5802</v>
      </c>
      <c r="AC78" t="str">
        <f t="shared" si="8"/>
        <v>0</v>
      </c>
      <c r="AD78" s="120">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 + IFERROR(VLOOKUP(B78, 'c2016q1'!A$1:E$399,4,),0) + IFERROR(VLOOKUP(B78, 'c2016q2'!A$1:E$399,4,),0) + IFERROR(VLOOKUP(B78, 'c2016q3'!A$1:E$399,4,),0) + IFERROR(VLOOKUP(B78, 'c2016q4'!A$1:E$399,4,),0)</f>
        <v>0</v>
      </c>
      <c r="AE78">
        <f>IFERROR(VLOOKUP(B78, 'c2013q4'!A$1:E$399,4,),0)</f>
        <v>0</v>
      </c>
      <c r="AF78">
        <f>IFERROR(VLOOKUP(B78, 'c2014q1'!A$1:E$399,4,),0) + IFERROR(VLOOKUP(B78, 'c2014q2'!A$1:E$399,4,),0) + IFERROR(VLOOKUP(B78, 'c2014q3'!A$1:E$399,4,),0) + IFERROR(VLOOKUP(B78, 'c2014q4'!A$1:E$399,4,),0)</f>
        <v>0</v>
      </c>
      <c r="AG78" s="62">
        <f>IFERROR(VLOOKUP(B78, 'c2015q1'!A$1:E$399,4,),0) + IFERROR(VLOOKUP(B78, 'c2015q2'!A$1:E$399,4,),0) + IFERROR(VLOOKUP(B78, 'c2015q3'!A$1:E$399,4,),0) + IFERROR(VLOOKUP(B78, 'c2015q4'!A$1:E$399,4,),0)</f>
        <v>0</v>
      </c>
      <c r="AH78" s="120">
        <f>IFERROR(VLOOKUP(B78, 'c2016q1'!A$1:E$399,4,),0) + IFERROR(VLOOKUP(B78, 'c2016q2'!A$1:E$399,4,),0) + IFERROR(VLOOKUP(B78, 'c2016q3'!A$1:E$399,4,),0) + IFERROR(VLOOKUP(B78, 'c2016q4'!A$1:E$399,4,),0)</f>
        <v>0</v>
      </c>
      <c r="AI78">
        <f t="shared" si="9"/>
        <v>0</v>
      </c>
      <c r="AJ78">
        <f t="shared" si="7"/>
        <v>0</v>
      </c>
      <c r="AK78" s="62">
        <f t="shared" si="10"/>
        <v>1</v>
      </c>
      <c r="AL78" t="str">
        <f t="shared" si="11"/>
        <v>f</v>
      </c>
    </row>
    <row r="79" spans="1:38" x14ac:dyDescent="0.25">
      <c r="A79">
        <v>78</v>
      </c>
      <c r="B79" s="62" t="s">
        <v>274</v>
      </c>
      <c r="C79" t="str">
        <f>IFERROR(VLOOKUP(B79,addresses!A$2:I$1997, 3, FALSE), "")</f>
        <v>7000 Midland Blvd.</v>
      </c>
      <c r="D79" t="str">
        <f>IFERROR(VLOOKUP(B79,addresses!A$2:I$1997, 5, FALSE), "")</f>
        <v>Amelia</v>
      </c>
      <c r="E79" t="str">
        <f>IFERROR(VLOOKUP(B79,addresses!A$2:I$1997, 7, FALSE),"")</f>
        <v>OH</v>
      </c>
      <c r="F79" t="str">
        <f>IFERROR(VLOOKUP(B79,addresses!A$2:I$1997, 8, FALSE),"")</f>
        <v>45102-2607</v>
      </c>
      <c r="G79" t="str">
        <f>IFERROR(VLOOKUP(B79,addresses!A$2:I$1997, 9, FALSE),"")</f>
        <v>800-543-2644-6771</v>
      </c>
      <c r="H79" s="62" t="str">
        <f>IFERROR(VLOOKUP(B79,addresses!A$2:J$1997, 10, FALSE), "")</f>
        <v>http://www.amig.com</v>
      </c>
      <c r="I79" s="120" t="str">
        <f>VLOOKUP(IFERROR(VLOOKUP(B79, Weiss!A$1:C$398,3,FALSE),"NR"), RatingsLU!A$5:B$30, 2, FALSE)</f>
        <v>C</v>
      </c>
      <c r="J79" s="62">
        <f>VLOOKUP(I79,RatingsLU!B$5:C$30,2,)</f>
        <v>8</v>
      </c>
      <c r="K79" s="62" t="str">
        <f>VLOOKUP(IFERROR(VLOOKUP(B79, Demotech!A$1:G$400, 6,FALSE), "NR"), RatingsLU!K$5:M$30, 2, FALSE)</f>
        <v>NR</v>
      </c>
      <c r="L79" s="62">
        <f>VLOOKUP(K79,RatingsLU!L$5:M$30,2,)</f>
        <v>7</v>
      </c>
      <c r="M79" s="62" t="str">
        <f>VLOOKUP(IFERROR(VLOOKUP(B79, AMBest!A$1:L$399,3,FALSE),"NR"), RatingsLU!F$5:G$100, 2, FALSE)</f>
        <v>A+</v>
      </c>
      <c r="N79" s="62">
        <f>VLOOKUP(M79, RatingsLU!G$5:H$100, 2, FALSE)</f>
        <v>3</v>
      </c>
      <c r="O79" s="120">
        <f>IFERROR(VLOOKUP(B79, '2016q3'!A$1:C$400,3,),0)</f>
        <v>5543</v>
      </c>
      <c r="P79" t="str">
        <f t="shared" si="12"/>
        <v>5,543</v>
      </c>
      <c r="Q79">
        <f>IFERROR(VLOOKUP(B79, '2013q4'!A$1:C$399,3,),0)</f>
        <v>9699</v>
      </c>
      <c r="R79">
        <f>IFERROR(VLOOKUP(B79, '2014q1'!A$1:C$399,3,),0)</f>
        <v>9097</v>
      </c>
      <c r="S79">
        <f>IFERROR(VLOOKUP(B79, '2014q2'!A$1:C$399,3,),0)</f>
        <v>8377</v>
      </c>
      <c r="T79">
        <f>IFERROR(VLOOKUP(B79, '2014q3'!A$1:C$399,3,),0)</f>
        <v>6579</v>
      </c>
      <c r="U79">
        <f>IFERROR(VLOOKUP(B79, '2014q1'!A$1:C$399,3,),0)</f>
        <v>9097</v>
      </c>
      <c r="V79">
        <f>IFERROR(VLOOKUP(B79, '2014q2'!A$1:C$399,3,),0)</f>
        <v>8377</v>
      </c>
      <c r="W79">
        <f>IFERROR(VLOOKUP(B79, '2015q2'!A$1:C$399,3,),0)</f>
        <v>6045</v>
      </c>
      <c r="X79" s="62">
        <f>IFERROR(VLOOKUP(B79, '2015q3'!A$1:C$399,3,),0)</f>
        <v>5955</v>
      </c>
      <c r="Y79" s="62">
        <f>IFERROR(VLOOKUP(B79, '2015q4'!A$1:C$399,3,),0)</f>
        <v>5852</v>
      </c>
      <c r="Z79" s="120">
        <f>IFERROR(VLOOKUP(B79, '2016q1'!A$1:C$399,3,),0)</f>
        <v>5784</v>
      </c>
      <c r="AA79" s="120">
        <f>IFERROR(VLOOKUP(B79, '2016q2'!A$1:C$399,3,),0)</f>
        <v>5640</v>
      </c>
      <c r="AB79" s="120">
        <f>IFERROR(VLOOKUP(B79, '2016q3'!A$1:C$399,3,),0)</f>
        <v>5543</v>
      </c>
      <c r="AC79" t="str">
        <f t="shared" si="8"/>
        <v>12</v>
      </c>
      <c r="AD79" s="120">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 + IFERROR(VLOOKUP(B79, 'c2016q1'!A$1:E$399,4,),0) + IFERROR(VLOOKUP(B79, 'c2016q2'!A$1:E$399,4,),0) + IFERROR(VLOOKUP(B79, 'c2016q3'!A$1:E$399,4,),0) + IFERROR(VLOOKUP(B79, 'c2016q4'!A$1:E$399,4,),0)</f>
        <v>12</v>
      </c>
      <c r="AE79">
        <f>IFERROR(VLOOKUP(B79, 'c2013q4'!A$1:E$399,4,),0)</f>
        <v>10</v>
      </c>
      <c r="AF79">
        <f>IFERROR(VLOOKUP(B79, 'c2014q1'!A$1:E$399,4,),0) + IFERROR(VLOOKUP(B79, 'c2014q2'!A$1:E$399,4,),0) + IFERROR(VLOOKUP(B79, 'c2014q3'!A$1:E$399,4,),0) + IFERROR(VLOOKUP(B79, 'c2014q4'!A$1:E$399,4,),0)</f>
        <v>2</v>
      </c>
      <c r="AG79" s="62">
        <f>IFERROR(VLOOKUP(B79, 'c2015q1'!A$1:E$399,4,),0) + IFERROR(VLOOKUP(B79, 'c2015q2'!A$1:E$399,4,),0) + IFERROR(VLOOKUP(B79, 'c2015q3'!A$1:E$399,4,),0) + IFERROR(VLOOKUP(B79, 'c2015q4'!A$1:E$399,4,),0)</f>
        <v>0</v>
      </c>
      <c r="AH79" s="120">
        <f>IFERROR(VLOOKUP(B79, 'c2016q1'!A$1:E$399,4,),0) + IFERROR(VLOOKUP(B79, 'c2016q2'!A$1:E$399,4,),0) + IFERROR(VLOOKUP(B79, 'c2016q3'!A$1:E$399,4,),0) + IFERROR(VLOOKUP(B79, 'c2016q4'!A$1:E$399,4,),0)</f>
        <v>0</v>
      </c>
      <c r="AI79">
        <f t="shared" si="9"/>
        <v>21.6</v>
      </c>
      <c r="AJ79">
        <f t="shared" si="7"/>
        <v>64</v>
      </c>
      <c r="AK79" s="62">
        <f t="shared" si="10"/>
        <v>2</v>
      </c>
      <c r="AL79" t="str">
        <f t="shared" si="11"/>
        <v>f</v>
      </c>
    </row>
    <row r="80" spans="1:38" x14ac:dyDescent="0.25">
      <c r="A80">
        <v>79</v>
      </c>
      <c r="B80" s="62" t="s">
        <v>277</v>
      </c>
      <c r="C80" t="str">
        <f>IFERROR(VLOOKUP(B80,addresses!A$2:I$1997, 3, FALSE), "")</f>
        <v>1300 Sawgrass Corporate Parkway Suite 144</v>
      </c>
      <c r="D80" t="str">
        <f>IFERROR(VLOOKUP(B80,addresses!A$2:I$1997, 5, FALSE), "")</f>
        <v>Sunrise</v>
      </c>
      <c r="E80" t="str">
        <f>IFERROR(VLOOKUP(B80,addresses!A$2:I$1997, 7, FALSE),"")</f>
        <v>FL</v>
      </c>
      <c r="F80">
        <f>IFERROR(VLOOKUP(B80,addresses!A$2:I$1997, 8, FALSE),"")</f>
        <v>33323</v>
      </c>
      <c r="G80" t="str">
        <f>IFERROR(VLOOKUP(B80,addresses!A$2:I$1997, 9, FALSE),"")</f>
        <v>954-889-3384-</v>
      </c>
      <c r="H80" s="62" t="str">
        <f>IFERROR(VLOOKUP(B80,addresses!A$2:J$1997, 10, FALSE), "")</f>
        <v>http://www.amcoastal.com</v>
      </c>
      <c r="I80" s="120" t="str">
        <f>VLOOKUP(IFERROR(VLOOKUP(B80, Weiss!A$1:C$398,3,FALSE),"NR"), RatingsLU!A$5:B$30, 2, FALSE)</f>
        <v>C</v>
      </c>
      <c r="J80" s="62">
        <f>VLOOKUP(I80,RatingsLU!B$5:C$30,2,)</f>
        <v>8</v>
      </c>
      <c r="K80" s="62" t="str">
        <f>VLOOKUP(IFERROR(VLOOKUP(B80, Demotech!A$1:G$400, 6,FALSE), "NR"), RatingsLU!K$5:M$30, 2, FALSE)</f>
        <v>A'</v>
      </c>
      <c r="L80" s="62">
        <f>VLOOKUP(K80,RatingsLU!L$5:M$30,2,)</f>
        <v>2</v>
      </c>
      <c r="M80" s="62" t="str">
        <f>VLOOKUP(IFERROR(VLOOKUP(B80, AMBest!A$1:L$399,3,FALSE),"NR"), RatingsLU!F$5:G$100, 2, FALSE)</f>
        <v>NR</v>
      </c>
      <c r="N80" s="62">
        <f>VLOOKUP(M80, RatingsLU!G$5:H$100, 2, FALSE)</f>
        <v>33</v>
      </c>
      <c r="O80" s="120">
        <f>IFERROR(VLOOKUP(B80, '2016q3'!A$1:C$400,3,),0)</f>
        <v>4469</v>
      </c>
      <c r="P80" t="str">
        <f t="shared" si="12"/>
        <v>4,469</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62">
        <f>IFERROR(VLOOKUP(B80, '2015q3'!A$1:C$399,3,),0)</f>
        <v>4653</v>
      </c>
      <c r="Y80" s="62">
        <f>IFERROR(VLOOKUP(B80, '2015q4'!A$1:C$399,3,),0)</f>
        <v>4631</v>
      </c>
      <c r="Z80" s="120">
        <f>IFERROR(VLOOKUP(B80, '2016q1'!A$1:C$399,3,),0)</f>
        <v>4629</v>
      </c>
      <c r="AA80" s="120">
        <f>IFERROR(VLOOKUP(B80, '2016q2'!A$1:C$399,3,),0)</f>
        <v>4496</v>
      </c>
      <c r="AB80" s="120">
        <f>IFERROR(VLOOKUP(B80, '2016q3'!A$1:C$399,3,),0)</f>
        <v>4469</v>
      </c>
      <c r="AC80" t="str">
        <f t="shared" si="8"/>
        <v>4</v>
      </c>
      <c r="AD80" s="120">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 + IFERROR(VLOOKUP(B80, 'c2016q1'!A$1:E$399,4,),0) + IFERROR(VLOOKUP(B80, 'c2016q2'!A$1:E$399,4,),0) + IFERROR(VLOOKUP(B80, 'c2016q3'!A$1:E$399,4,),0) + IFERROR(VLOOKUP(B80, 'c2016q4'!A$1:E$399,4,),0)</f>
        <v>4</v>
      </c>
      <c r="AE80">
        <f>IFERROR(VLOOKUP(B80, 'c2013q4'!A$1:E$399,4,),0)</f>
        <v>0</v>
      </c>
      <c r="AF80">
        <f>IFERROR(VLOOKUP(B80, 'c2014q1'!A$1:E$399,4,),0) + IFERROR(VLOOKUP(B80, 'c2014q2'!A$1:E$399,4,),0) + IFERROR(VLOOKUP(B80, 'c2014q3'!A$1:E$399,4,),0) + IFERROR(VLOOKUP(B80, 'c2014q4'!A$1:E$399,4,),0)</f>
        <v>0</v>
      </c>
      <c r="AG80" s="62">
        <f>IFERROR(VLOOKUP(B80, 'c2015q1'!A$1:E$399,4,),0) + IFERROR(VLOOKUP(B80, 'c2015q2'!A$1:E$399,4,),0) + IFERROR(VLOOKUP(B80, 'c2015q3'!A$1:E$399,4,),0) + IFERROR(VLOOKUP(B80, 'c2015q4'!A$1:E$399,4,),0)</f>
        <v>2</v>
      </c>
      <c r="AH80" s="120">
        <f>IFERROR(VLOOKUP(B80, 'c2016q1'!A$1:E$399,4,),0) + IFERROR(VLOOKUP(B80, 'c2016q2'!A$1:E$399,4,),0) + IFERROR(VLOOKUP(B80, 'c2016q3'!A$1:E$399,4,),0) + IFERROR(VLOOKUP(B80, 'c2016q4'!A$1:E$399,4,),0)</f>
        <v>2</v>
      </c>
      <c r="AI80">
        <f t="shared" si="9"/>
        <v>9</v>
      </c>
      <c r="AJ80">
        <f t="shared" si="7"/>
        <v>34</v>
      </c>
      <c r="AK80" s="62">
        <f t="shared" si="10"/>
        <v>2</v>
      </c>
      <c r="AL80" t="str">
        <f t="shared" si="11"/>
        <v>f</v>
      </c>
    </row>
    <row r="81" spans="1:38" x14ac:dyDescent="0.25">
      <c r="A81">
        <v>80</v>
      </c>
      <c r="B81" s="62" t="s">
        <v>315</v>
      </c>
      <c r="C81" t="str">
        <f>IFERROR(VLOOKUP(B81,addresses!A$2:I$1997, 3, FALSE), "")</f>
        <v>14050 Nw 14Th Street, Suite 180</v>
      </c>
      <c r="D81" t="str">
        <f>IFERROR(VLOOKUP(B81,addresses!A$2:I$1997, 5, FALSE), "")</f>
        <v>Sunrise</v>
      </c>
      <c r="E81" t="str">
        <f>IFERROR(VLOOKUP(B81,addresses!A$2:I$1997, 7, FALSE),"")</f>
        <v>FL</v>
      </c>
      <c r="F81">
        <f>IFERROR(VLOOKUP(B81,addresses!A$2:I$1997, 8, FALSE),"")</f>
        <v>33323</v>
      </c>
      <c r="G81" t="str">
        <f>IFERROR(VLOOKUP(B81,addresses!A$2:I$1997, 9, FALSE),"")</f>
        <v>800-293-2532</v>
      </c>
      <c r="H81" s="62" t="str">
        <f>IFERROR(VLOOKUP(B81,addresses!A$2:J$1997, 10, FALSE), "")</f>
        <v>http://www.fednat.com</v>
      </c>
      <c r="I81" s="120" t="str">
        <f>VLOOKUP(IFERROR(VLOOKUP(B81, Weiss!A$1:C$398,3,FALSE),"NR"), RatingsLU!A$5:B$30, 2, FALSE)</f>
        <v>NR</v>
      </c>
      <c r="J81" s="62">
        <f>VLOOKUP(I81,RatingsLU!B$5:C$30,2,)</f>
        <v>16</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120">
        <f>IFERROR(VLOOKUP(B81, '2016q3'!A$1:C$400,3,),0)</f>
        <v>4403</v>
      </c>
      <c r="P81" t="str">
        <f t="shared" si="12"/>
        <v>4,403</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163</v>
      </c>
      <c r="X81" s="62">
        <f>IFERROR(VLOOKUP(B81, '2015q3'!A$1:C$399,3,),0)</f>
        <v>475</v>
      </c>
      <c r="Y81" s="62">
        <f>IFERROR(VLOOKUP(B81, '2015q4'!A$1:C$399,3,),0)</f>
        <v>779</v>
      </c>
      <c r="Z81" s="120">
        <f>IFERROR(VLOOKUP(B81, '2016q1'!A$1:C$399,3,),0)</f>
        <v>1073</v>
      </c>
      <c r="AA81" s="120">
        <f>IFERROR(VLOOKUP(B81, '2016q2'!A$1:C$399,3,),0)</f>
        <v>2406</v>
      </c>
      <c r="AB81" s="120">
        <f>IFERROR(VLOOKUP(B81, '2016q3'!A$1:C$399,3,),0)</f>
        <v>4403</v>
      </c>
      <c r="AC81" t="str">
        <f t="shared" si="8"/>
        <v>0</v>
      </c>
      <c r="AD81" s="120">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 + IFERROR(VLOOKUP(B81, 'c2016q1'!A$1:E$399,4,),0) + IFERROR(VLOOKUP(B81, 'c2016q2'!A$1:E$399,4,),0) + IFERROR(VLOOKUP(B81, 'c2016q3'!A$1:E$399,4,),0) + IFERROR(VLOOKUP(B81, 'c2016q4'!A$1:E$399,4,),0)</f>
        <v>0</v>
      </c>
      <c r="AE81">
        <f>IFERROR(VLOOKUP(B81, 'c2013q4'!A$1:E$399,4,),0)</f>
        <v>0</v>
      </c>
      <c r="AF81">
        <f>IFERROR(VLOOKUP(B81, 'c2014q1'!A$1:E$399,4,),0) + IFERROR(VLOOKUP(B81, 'c2014q2'!A$1:E$399,4,),0) + IFERROR(VLOOKUP(B81, 'c2014q3'!A$1:E$399,4,),0) + IFERROR(VLOOKUP(B81, 'c2014q4'!A$1:E$399,4,),0)</f>
        <v>0</v>
      </c>
      <c r="AG81" s="62">
        <f>IFERROR(VLOOKUP(B81, 'c2015q1'!A$1:E$399,4,),0) + IFERROR(VLOOKUP(B81, 'c2015q2'!A$1:E$399,4,),0) + IFERROR(VLOOKUP(B81, 'c2015q3'!A$1:E$399,4,),0) + IFERROR(VLOOKUP(B81, 'c2015q4'!A$1:E$399,4,),0)</f>
        <v>0</v>
      </c>
      <c r="AH81" s="120">
        <f>IFERROR(VLOOKUP(B81, 'c2016q1'!A$1:E$399,4,),0) + IFERROR(VLOOKUP(B81, 'c2016q2'!A$1:E$399,4,),0) + IFERROR(VLOOKUP(B81, 'c2016q3'!A$1:E$399,4,),0) + IFERROR(VLOOKUP(B81, 'c2016q4'!A$1:E$399,4,),0)</f>
        <v>0</v>
      </c>
      <c r="AI81">
        <f t="shared" si="9"/>
        <v>0</v>
      </c>
      <c r="AJ81">
        <f t="shared" si="7"/>
        <v>0</v>
      </c>
      <c r="AK81" s="62">
        <f t="shared" si="10"/>
        <v>1</v>
      </c>
      <c r="AL81" t="str">
        <f t="shared" si="11"/>
        <v>f</v>
      </c>
    </row>
    <row r="82" spans="1:38" x14ac:dyDescent="0.25">
      <c r="A82">
        <v>81</v>
      </c>
      <c r="B82" s="62" t="s">
        <v>278</v>
      </c>
      <c r="C82" t="str">
        <f>IFERROR(VLOOKUP(B82,addresses!A$2:I$1997, 3, FALSE), "")</f>
        <v>260 Wekiva Springs Road; Suite 2060</v>
      </c>
      <c r="D82" t="str">
        <f>IFERROR(VLOOKUP(B82,addresses!A$2:I$1997, 5, FALSE), "")</f>
        <v>Longwood</v>
      </c>
      <c r="E82" t="str">
        <f>IFERROR(VLOOKUP(B82,addresses!A$2:I$1997, 7, FALSE),"")</f>
        <v>FL</v>
      </c>
      <c r="F82">
        <f>IFERROR(VLOOKUP(B82,addresses!A$2:I$1997, 8, FALSE),"")</f>
        <v>32779</v>
      </c>
      <c r="G82" t="str">
        <f>IFERROR(VLOOKUP(B82,addresses!A$2:I$1997, 9, FALSE),"")</f>
        <v>770-884-1144-101</v>
      </c>
      <c r="H82" s="62" t="str">
        <f>IFERROR(VLOOKUP(B82,addresses!A$2:J$1997, 10, FALSE), "")</f>
        <v>http://www.egiauto.com</v>
      </c>
      <c r="I82" s="120" t="str">
        <f>VLOOKUP(IFERROR(VLOOKUP(B82, Weiss!A$1:C$398,3,FALSE),"NR"), RatingsLU!A$5:B$30, 2, FALSE)</f>
        <v>C</v>
      </c>
      <c r="J82" s="62">
        <f>VLOOKUP(I82,RatingsLU!B$5:C$30,2,)</f>
        <v>8</v>
      </c>
      <c r="K82" s="62" t="str">
        <f>VLOOKUP(IFERROR(VLOOKUP(B82, Demotech!A$1:G$400, 6,FALSE), "NR"), RatingsLU!K$5:M$30, 2, FALSE)</f>
        <v>NR</v>
      </c>
      <c r="L82" s="62">
        <f>VLOOKUP(K82,RatingsLU!L$5:M$30,2,)</f>
        <v>7</v>
      </c>
      <c r="M82" s="62" t="str">
        <f>VLOOKUP(IFERROR(VLOOKUP(B82, AMBest!A$1:L$399,3,FALSE),"NR"), RatingsLU!F$5:G$100, 2, FALSE)</f>
        <v>NR</v>
      </c>
      <c r="N82" s="62">
        <f>VLOOKUP(M82, RatingsLU!G$5:H$100, 2, FALSE)</f>
        <v>33</v>
      </c>
      <c r="O82" s="120">
        <f>IFERROR(VLOOKUP(B82, '2016q3'!A$1:C$400,3,),0)</f>
        <v>4382</v>
      </c>
      <c r="P82" t="str">
        <f t="shared" si="12"/>
        <v>4,382</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4513</v>
      </c>
      <c r="X82" s="62">
        <f>IFERROR(VLOOKUP(B82, '2015q3'!A$1:C$399,3,),0)</f>
        <v>4472</v>
      </c>
      <c r="Y82" s="62">
        <f>IFERROR(VLOOKUP(B82, '2015q4'!A$1:C$399,3,),0)</f>
        <v>4338</v>
      </c>
      <c r="Z82" s="120">
        <f>IFERROR(VLOOKUP(B82, '2016q1'!A$1:C$399,3,),0)</f>
        <v>4489</v>
      </c>
      <c r="AA82" s="120">
        <f>IFERROR(VLOOKUP(B82, '2016q2'!A$1:C$399,3,),0)</f>
        <v>4524</v>
      </c>
      <c r="AB82" s="120">
        <f>IFERROR(VLOOKUP(B82, '2016q3'!A$1:C$399,3,),0)</f>
        <v>4382</v>
      </c>
      <c r="AC82" t="str">
        <f t="shared" si="8"/>
        <v>0</v>
      </c>
      <c r="AD82" s="120">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 + IFERROR(VLOOKUP(B82, 'c2016q1'!A$1:E$399,4,),0) + IFERROR(VLOOKUP(B82, 'c2016q2'!A$1:E$399,4,),0) + IFERROR(VLOOKUP(B82, 'c2016q3'!A$1:E$399,4,),0) + IFERROR(VLOOKUP(B82, 'c2016q4'!A$1:E$399,4,),0)</f>
        <v>0</v>
      </c>
      <c r="AE82">
        <f>IFERROR(VLOOKUP(B82, 'c2013q4'!A$1:E$399,4,),0)</f>
        <v>0</v>
      </c>
      <c r="AF82">
        <f>IFERROR(VLOOKUP(B82, 'c2014q1'!A$1:E$399,4,),0) + IFERROR(VLOOKUP(B82, 'c2014q2'!A$1:E$399,4,),0) + IFERROR(VLOOKUP(B82, 'c2014q3'!A$1:E$399,4,),0) + IFERROR(VLOOKUP(B82, 'c2014q4'!A$1:E$399,4,),0)</f>
        <v>0</v>
      </c>
      <c r="AG82" s="62">
        <f>IFERROR(VLOOKUP(B82, 'c2015q1'!A$1:E$399,4,),0) + IFERROR(VLOOKUP(B82, 'c2015q2'!A$1:E$399,4,),0) + IFERROR(VLOOKUP(B82, 'c2015q3'!A$1:E$399,4,),0) + IFERROR(VLOOKUP(B82, 'c2015q4'!A$1:E$399,4,),0)</f>
        <v>0</v>
      </c>
      <c r="AH82" s="120">
        <f>IFERROR(VLOOKUP(B82, 'c2016q1'!A$1:E$399,4,),0) + IFERROR(VLOOKUP(B82, 'c2016q2'!A$1:E$399,4,),0) + IFERROR(VLOOKUP(B82, 'c2016q3'!A$1:E$399,4,),0) + IFERROR(VLOOKUP(B82, 'c2016q4'!A$1:E$399,4,),0)</f>
        <v>0</v>
      </c>
      <c r="AI82">
        <f t="shared" si="9"/>
        <v>0</v>
      </c>
      <c r="AJ82">
        <f t="shared" si="7"/>
        <v>0</v>
      </c>
      <c r="AK82" s="62">
        <f t="shared" si="10"/>
        <v>1</v>
      </c>
      <c r="AL82" t="str">
        <f t="shared" si="11"/>
        <v>f</v>
      </c>
    </row>
    <row r="83" spans="1:38" x14ac:dyDescent="0.25">
      <c r="A83">
        <v>82</v>
      </c>
      <c r="B83" s="62" t="s">
        <v>275</v>
      </c>
      <c r="C83" t="str">
        <f>IFERROR(VLOOKUP(B83,addresses!A$2:I$1997, 3, FALSE), "")</f>
        <v>221 Dawson Road</v>
      </c>
      <c r="D83" t="str">
        <f>IFERROR(VLOOKUP(B83,addresses!A$2:I$1997, 5, FALSE), "")</f>
        <v>Columbia</v>
      </c>
      <c r="E83" t="str">
        <f>IFERROR(VLOOKUP(B83,addresses!A$2:I$1997, 7, FALSE),"")</f>
        <v>SC</v>
      </c>
      <c r="F83">
        <f>IFERROR(VLOOKUP(B83,addresses!A$2:I$1997, 8, FALSE),"")</f>
        <v>29223</v>
      </c>
      <c r="G83" t="str">
        <f>IFERROR(VLOOKUP(B83,addresses!A$2:I$1997, 9, FALSE),"")</f>
        <v>803-462-7461</v>
      </c>
      <c r="H83" s="62" t="str">
        <f>IFERROR(VLOOKUP(B83,addresses!A$2:J$1997, 10, FALSE), "")</f>
        <v>http://www.sussexgroup.com</v>
      </c>
      <c r="I83" s="120" t="str">
        <f>VLOOKUP(IFERROR(VLOOKUP(B83, Weiss!A$1:C$398,3,FALSE),"NR"), RatingsLU!A$5:B$30, 2, FALSE)</f>
        <v>C</v>
      </c>
      <c r="J83" s="62">
        <f>VLOOKUP(I83,RatingsLU!B$5:C$30,2,)</f>
        <v>8</v>
      </c>
      <c r="K83" s="62" t="str">
        <f>VLOOKUP(IFERROR(VLOOKUP(B83, Demotech!A$1:G$400, 6,FALSE), "NR"), RatingsLU!K$5:M$30, 2, FALSE)</f>
        <v>NR</v>
      </c>
      <c r="L83" s="62">
        <f>VLOOKUP(K83,RatingsLU!L$5:M$30,2,)</f>
        <v>7</v>
      </c>
      <c r="M83" s="62" t="str">
        <f>VLOOKUP(IFERROR(VLOOKUP(B83, AMBest!A$1:L$399,3,FALSE),"NR"), RatingsLU!F$5:G$100, 2, FALSE)</f>
        <v>NR</v>
      </c>
      <c r="N83" s="62">
        <f>VLOOKUP(M83, RatingsLU!G$5:H$100, 2, FALSE)</f>
        <v>33</v>
      </c>
      <c r="O83" s="120">
        <f>IFERROR(VLOOKUP(B83, '2016q3'!A$1:C$400,3,),0)</f>
        <v>4249</v>
      </c>
      <c r="P83" t="str">
        <f t="shared" si="12"/>
        <v>4,249</v>
      </c>
      <c r="Q83">
        <f>IFERROR(VLOOKUP(B83, '2013q4'!A$1:C$399,3,),0)</f>
        <v>6258</v>
      </c>
      <c r="R83">
        <f>IFERROR(VLOOKUP(B83, '2014q1'!A$1:C$399,3,),0)</f>
        <v>6140</v>
      </c>
      <c r="S83">
        <f>IFERROR(VLOOKUP(B83, '2014q2'!A$1:C$399,3,),0)</f>
        <v>6060</v>
      </c>
      <c r="T83">
        <f>IFERROR(VLOOKUP(B83, '2014q3'!A$1:C$399,3,),0)</f>
        <v>5989</v>
      </c>
      <c r="U83">
        <f>IFERROR(VLOOKUP(B83, '2014q1'!A$1:C$399,3,),0)</f>
        <v>6140</v>
      </c>
      <c r="V83">
        <f>IFERROR(VLOOKUP(B83, '2014q2'!A$1:C$399,3,),0)</f>
        <v>6060</v>
      </c>
      <c r="W83">
        <f>IFERROR(VLOOKUP(B83, '2015q2'!A$1:C$399,3,),0)</f>
        <v>5530</v>
      </c>
      <c r="X83" s="62">
        <f>IFERROR(VLOOKUP(B83, '2015q3'!A$1:C$399,3,),0)</f>
        <v>5341</v>
      </c>
      <c r="Y83" s="62">
        <f>IFERROR(VLOOKUP(B83, '2015q4'!A$1:C$399,3,),0)</f>
        <v>5237</v>
      </c>
      <c r="Z83" s="120">
        <f>IFERROR(VLOOKUP(B83, '2016q1'!A$1:C$399,3,),0)</f>
        <v>4853</v>
      </c>
      <c r="AA83" s="120">
        <f>IFERROR(VLOOKUP(B83, '2016q2'!A$1:C$399,3,),0)</f>
        <v>4509</v>
      </c>
      <c r="AB83" s="120">
        <f>IFERROR(VLOOKUP(B83, '2016q3'!A$1:C$399,3,),0)</f>
        <v>4249</v>
      </c>
      <c r="AC83" t="str">
        <f t="shared" si="8"/>
        <v>0</v>
      </c>
      <c r="AD83" s="120">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 + IFERROR(VLOOKUP(B83, 'c2016q1'!A$1:E$399,4,),0) + IFERROR(VLOOKUP(B83, 'c2016q2'!A$1:E$399,4,),0) + IFERROR(VLOOKUP(B83, 'c2016q3'!A$1:E$399,4,),0) + IFERROR(VLOOKUP(B83, 'c2016q4'!A$1:E$399,4,),0)</f>
        <v>0</v>
      </c>
      <c r="AE83">
        <f>IFERROR(VLOOKUP(B83, 'c2013q4'!A$1:E$399,4,),0)</f>
        <v>0</v>
      </c>
      <c r="AF83">
        <f>IFERROR(VLOOKUP(B83, 'c2014q1'!A$1:E$399,4,),0) + IFERROR(VLOOKUP(B83, 'c2014q2'!A$1:E$399,4,),0) + IFERROR(VLOOKUP(B83, 'c2014q3'!A$1:E$399,4,),0) + IFERROR(VLOOKUP(B83, 'c2014q4'!A$1:E$399,4,),0)</f>
        <v>0</v>
      </c>
      <c r="AG83" s="62">
        <f>IFERROR(VLOOKUP(B83, 'c2015q1'!A$1:E$399,4,),0) + IFERROR(VLOOKUP(B83, 'c2015q2'!A$1:E$399,4,),0) + IFERROR(VLOOKUP(B83, 'c2015q3'!A$1:E$399,4,),0) + IFERROR(VLOOKUP(B83, 'c2015q4'!A$1:E$399,4,),0)</f>
        <v>0</v>
      </c>
      <c r="AH83" s="120">
        <f>IFERROR(VLOOKUP(B83, 'c2016q1'!A$1:E$399,4,),0) + IFERROR(VLOOKUP(B83, 'c2016q2'!A$1:E$399,4,),0) + IFERROR(VLOOKUP(B83, 'c2016q3'!A$1:E$399,4,),0) + IFERROR(VLOOKUP(B83, 'c2016q4'!A$1:E$399,4,),0)</f>
        <v>0</v>
      </c>
      <c r="AI83">
        <f t="shared" si="9"/>
        <v>0</v>
      </c>
      <c r="AJ83">
        <f t="shared" si="7"/>
        <v>0</v>
      </c>
      <c r="AK83" s="62">
        <f t="shared" si="10"/>
        <v>1</v>
      </c>
      <c r="AL83" t="str">
        <f t="shared" si="11"/>
        <v>f</v>
      </c>
    </row>
    <row r="84" spans="1:38" x14ac:dyDescent="0.25">
      <c r="A84">
        <v>83</v>
      </c>
      <c r="B84" s="62" t="s">
        <v>279</v>
      </c>
      <c r="C84" t="str">
        <f>IFERROR(VLOOKUP(B84,addresses!A$2:I$1997, 3, FALSE), "")</f>
        <v>175 Water Street, 18Th Floor</v>
      </c>
      <c r="D84" t="str">
        <f>IFERROR(VLOOKUP(B84,addresses!A$2:I$1997, 5, FALSE), "")</f>
        <v>New York</v>
      </c>
      <c r="E84" t="str">
        <f>IFERROR(VLOOKUP(B84,addresses!A$2:I$1997, 7, FALSE),"")</f>
        <v>NY</v>
      </c>
      <c r="F84">
        <f>IFERROR(VLOOKUP(B84,addresses!A$2:I$1997, 8, FALSE),"")</f>
        <v>10038</v>
      </c>
      <c r="G84" t="str">
        <f>IFERROR(VLOOKUP(B84,addresses!A$2:I$1997, 9, FALSE),"")</f>
        <v>212-458-3732</v>
      </c>
      <c r="H84" s="62" t="str">
        <f>IFERROR(VLOOKUP(B84,addresses!A$2:J$1997, 10, FALSE), "")</f>
        <v>http://www.aig.com</v>
      </c>
      <c r="I84" s="120" t="str">
        <f>VLOOKUP(IFERROR(VLOOKUP(B84, Weiss!A$1:C$398,3,FALSE),"NR"),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A</v>
      </c>
      <c r="N84" s="62">
        <f>VLOOKUP(M84, RatingsLU!G$5:H$100, 2, FALSE)</f>
        <v>5</v>
      </c>
      <c r="O84" s="120">
        <f>IFERROR(VLOOKUP(B84, '2016q3'!A$1:C$400,3,),0)</f>
        <v>3545</v>
      </c>
      <c r="P84" t="str">
        <f t="shared" si="12"/>
        <v>3,545</v>
      </c>
      <c r="Q84">
        <f>IFERROR(VLOOKUP(B84, '2013q4'!A$1:C$399,3,),0)</f>
        <v>4893</v>
      </c>
      <c r="R84">
        <f>IFERROR(VLOOKUP(B84, '2014q1'!A$1:C$399,3,),0)</f>
        <v>4674</v>
      </c>
      <c r="S84">
        <f>IFERROR(VLOOKUP(B84, '2014q2'!A$1:C$399,3,),0)</f>
        <v>4467</v>
      </c>
      <c r="T84">
        <f>IFERROR(VLOOKUP(B84, '2014q3'!A$1:C$399,3,),0)</f>
        <v>4477</v>
      </c>
      <c r="U84">
        <f>IFERROR(VLOOKUP(B84, '2014q1'!A$1:C$399,3,),0)</f>
        <v>4674</v>
      </c>
      <c r="V84">
        <f>IFERROR(VLOOKUP(B84, '2014q2'!A$1:C$399,3,),0)</f>
        <v>4467</v>
      </c>
      <c r="W84">
        <f>IFERROR(VLOOKUP(B84, '2015q2'!A$1:C$399,3,),0)</f>
        <v>3930</v>
      </c>
      <c r="X84" s="62">
        <f>IFERROR(VLOOKUP(B84, '2015q3'!A$1:C$399,3,),0)</f>
        <v>3935</v>
      </c>
      <c r="Y84" s="62">
        <f>IFERROR(VLOOKUP(B84, '2015q4'!A$1:C$399,3,),0)</f>
        <v>3876</v>
      </c>
      <c r="Z84" s="120">
        <f>IFERROR(VLOOKUP(B84, '2016q1'!A$1:C$399,3,),0)</f>
        <v>3686</v>
      </c>
      <c r="AA84" s="120">
        <f>IFERROR(VLOOKUP(B84, '2016q2'!A$1:C$399,3,),0)</f>
        <v>3547</v>
      </c>
      <c r="AB84" s="120">
        <f>IFERROR(VLOOKUP(B84, '2016q3'!A$1:C$399,3,),0)</f>
        <v>3545</v>
      </c>
      <c r="AC84" t="str">
        <f t="shared" si="8"/>
        <v>6</v>
      </c>
      <c r="AD84" s="120">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 + IFERROR(VLOOKUP(B84, 'c2016q1'!A$1:E$399,4,),0) + IFERROR(VLOOKUP(B84, 'c2016q2'!A$1:E$399,4,),0) + IFERROR(VLOOKUP(B84, 'c2016q3'!A$1:E$399,4,),0) + IFERROR(VLOOKUP(B84, 'c2016q4'!A$1:E$399,4,),0)</f>
        <v>6</v>
      </c>
      <c r="AE84">
        <f>IFERROR(VLOOKUP(B84, 'c2013q4'!A$1:E$399,4,),0)</f>
        <v>2</v>
      </c>
      <c r="AF84">
        <f>IFERROR(VLOOKUP(B84, 'c2014q1'!A$1:E$399,4,),0) + IFERROR(VLOOKUP(B84, 'c2014q2'!A$1:E$399,4,),0) + IFERROR(VLOOKUP(B84, 'c2014q3'!A$1:E$399,4,),0) + IFERROR(VLOOKUP(B84, 'c2014q4'!A$1:E$399,4,),0)</f>
        <v>4</v>
      </c>
      <c r="AG84" s="62">
        <f>IFERROR(VLOOKUP(B84, 'c2015q1'!A$1:E$399,4,),0) + IFERROR(VLOOKUP(B84, 'c2015q2'!A$1:E$399,4,),0) + IFERROR(VLOOKUP(B84, 'c2015q3'!A$1:E$399,4,),0) + IFERROR(VLOOKUP(B84, 'c2015q4'!A$1:E$399,4,),0)</f>
        <v>0</v>
      </c>
      <c r="AH84" s="120">
        <f>IFERROR(VLOOKUP(B84, 'c2016q1'!A$1:E$399,4,),0) + IFERROR(VLOOKUP(B84, 'c2016q2'!A$1:E$399,4,),0) + IFERROR(VLOOKUP(B84, 'c2016q3'!A$1:E$399,4,),0) + IFERROR(VLOOKUP(B84, 'c2016q4'!A$1:E$399,4,),0)</f>
        <v>0</v>
      </c>
      <c r="AI84">
        <f t="shared" si="9"/>
        <v>16.899999999999999</v>
      </c>
      <c r="AJ84">
        <f t="shared" si="7"/>
        <v>51</v>
      </c>
      <c r="AK84" s="62">
        <f t="shared" si="10"/>
        <v>2</v>
      </c>
      <c r="AL84" t="str">
        <f t="shared" si="11"/>
        <v>f</v>
      </c>
    </row>
    <row r="85" spans="1:38" x14ac:dyDescent="0.25">
      <c r="A85">
        <v>84</v>
      </c>
      <c r="B85" s="62" t="s">
        <v>280</v>
      </c>
      <c r="C85" t="str">
        <f>IFERROR(VLOOKUP(B85,addresses!A$2:I$1997, 3, FALSE), "")</f>
        <v>550 Eisenhower Road</v>
      </c>
      <c r="D85" t="str">
        <f>IFERROR(VLOOKUP(B85,addresses!A$2:I$1997, 5, FALSE), "")</f>
        <v>Leavenworth</v>
      </c>
      <c r="E85" t="str">
        <f>IFERROR(VLOOKUP(B85,addresses!A$2:I$1997, 7, FALSE),"")</f>
        <v>KS</v>
      </c>
      <c r="F85">
        <f>IFERROR(VLOOKUP(B85,addresses!A$2:I$1997, 8, FALSE),"")</f>
        <v>66048</v>
      </c>
      <c r="G85" t="str">
        <f>IFERROR(VLOOKUP(B85,addresses!A$2:I$1997, 9, FALSE),"")</f>
        <v>800-255-6792</v>
      </c>
      <c r="H85" s="62" t="str">
        <f>IFERROR(VLOOKUP(B85,addresses!A$2:J$1997, 10, FALSE), "")</f>
        <v>http://www.afi.org</v>
      </c>
      <c r="I85" s="120" t="str">
        <f>VLOOKUP(IFERROR(VLOOKUP(B85, Weiss!A$1:C$398,3,FALSE),"NR"), RatingsLU!A$5:B$30, 2, FALSE)</f>
        <v>B-</v>
      </c>
      <c r="J85" s="62">
        <f>VLOOKUP(I85,RatingsLU!B$5:C$30,2,)</f>
        <v>6</v>
      </c>
      <c r="K85" s="62" t="str">
        <f>VLOOKUP(IFERROR(VLOOKUP(B85, Demotech!A$1:G$400, 6,FALSE), "NR"), RatingsLU!K$5:M$30, 2, FALSE)</f>
        <v>NR</v>
      </c>
      <c r="L85" s="62">
        <f>VLOOKUP(K85,RatingsLU!L$5:M$30,2,)</f>
        <v>7</v>
      </c>
      <c r="M85" s="62" t="str">
        <f>VLOOKUP(IFERROR(VLOOKUP(B85, AMBest!A$1:L$399,3,FALSE),"NR"), RatingsLU!F$5:G$100, 2, FALSE)</f>
        <v>B++</v>
      </c>
      <c r="N85" s="62">
        <f>VLOOKUP(M85, RatingsLU!G$5:H$100, 2, FALSE)</f>
        <v>9</v>
      </c>
      <c r="O85" s="120">
        <f>IFERROR(VLOOKUP(B85, '2016q3'!A$1:C$400,3,),0)</f>
        <v>3174</v>
      </c>
      <c r="P85" t="str">
        <f t="shared" si="12"/>
        <v>3,174</v>
      </c>
      <c r="Q85">
        <f>IFERROR(VLOOKUP(B85, '2013q4'!A$1:C$399,3,),0)</f>
        <v>4065</v>
      </c>
      <c r="R85">
        <f>IFERROR(VLOOKUP(B85, '2014q1'!A$1:C$399,3,),0)</f>
        <v>3989</v>
      </c>
      <c r="S85">
        <f>IFERROR(VLOOKUP(B85, '2014q2'!A$1:C$399,3,),0)</f>
        <v>3912</v>
      </c>
      <c r="T85">
        <f>IFERROR(VLOOKUP(B85, '2014q3'!A$1:C$399,3,),0)</f>
        <v>3833</v>
      </c>
      <c r="U85">
        <f>IFERROR(VLOOKUP(B85, '2014q1'!A$1:C$399,3,),0)</f>
        <v>3989</v>
      </c>
      <c r="V85">
        <f>IFERROR(VLOOKUP(B85, '2014q2'!A$1:C$399,3,),0)</f>
        <v>3912</v>
      </c>
      <c r="W85">
        <f>IFERROR(VLOOKUP(B85, '2015q2'!A$1:C$399,3,),0)</f>
        <v>3592</v>
      </c>
      <c r="X85" s="62">
        <f>IFERROR(VLOOKUP(B85, '2015q3'!A$1:C$399,3,),0)</f>
        <v>3481</v>
      </c>
      <c r="Y85" s="62">
        <f>IFERROR(VLOOKUP(B85, '2015q4'!A$1:C$399,3,),0)</f>
        <v>3395</v>
      </c>
      <c r="Z85" s="120">
        <f>IFERROR(VLOOKUP(B85, '2016q1'!A$1:C$399,3,),0)</f>
        <v>3325</v>
      </c>
      <c r="AA85" s="120">
        <f>IFERROR(VLOOKUP(B85, '2016q2'!A$1:C$399,3,),0)</f>
        <v>3251</v>
      </c>
      <c r="AB85" s="120">
        <f>IFERROR(VLOOKUP(B85, '2016q3'!A$1:C$399,3,),0)</f>
        <v>3174</v>
      </c>
      <c r="AC85" t="str">
        <f t="shared" si="8"/>
        <v>6</v>
      </c>
      <c r="AD85" s="120">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 + IFERROR(VLOOKUP(B85, 'c2016q1'!A$1:E$399,4,),0) + IFERROR(VLOOKUP(B85, 'c2016q2'!A$1:E$399,4,),0) + IFERROR(VLOOKUP(B85, 'c2016q3'!A$1:E$399,4,),0) + IFERROR(VLOOKUP(B85, 'c2016q4'!A$1:E$399,4,),0)</f>
        <v>6</v>
      </c>
      <c r="AE85">
        <f>IFERROR(VLOOKUP(B85, 'c2013q4'!A$1:E$399,4,),0)</f>
        <v>2</v>
      </c>
      <c r="AF85">
        <f>IFERROR(VLOOKUP(B85, 'c2014q1'!A$1:E$399,4,),0) + IFERROR(VLOOKUP(B85, 'c2014q2'!A$1:E$399,4,),0) + IFERROR(VLOOKUP(B85, 'c2014q3'!A$1:E$399,4,),0) + IFERROR(VLOOKUP(B85, 'c2014q4'!A$1:E$399,4,),0)</f>
        <v>4</v>
      </c>
      <c r="AG85" s="62">
        <f>IFERROR(VLOOKUP(B85, 'c2015q1'!A$1:E$399,4,),0) + IFERROR(VLOOKUP(B85, 'c2015q2'!A$1:E$399,4,),0) + IFERROR(VLOOKUP(B85, 'c2015q3'!A$1:E$399,4,),0) + IFERROR(VLOOKUP(B85, 'c2015q4'!A$1:E$399,4,),0)</f>
        <v>0</v>
      </c>
      <c r="AH85" s="120">
        <f>IFERROR(VLOOKUP(B85, 'c2016q1'!A$1:E$399,4,),0) + IFERROR(VLOOKUP(B85, 'c2016q2'!A$1:E$399,4,),0) + IFERROR(VLOOKUP(B85, 'c2016q3'!A$1:E$399,4,),0) + IFERROR(VLOOKUP(B85, 'c2016q4'!A$1:E$399,4,),0)</f>
        <v>0</v>
      </c>
      <c r="AI85">
        <f t="shared" si="9"/>
        <v>18.899999999999999</v>
      </c>
      <c r="AJ85">
        <f t="shared" si="7"/>
        <v>57</v>
      </c>
      <c r="AK85" s="62">
        <f t="shared" si="10"/>
        <v>2</v>
      </c>
      <c r="AL85" t="str">
        <f t="shared" si="11"/>
        <v>f</v>
      </c>
    </row>
    <row r="86" spans="1:38" x14ac:dyDescent="0.25">
      <c r="A86">
        <v>85</v>
      </c>
      <c r="B86" s="62" t="s">
        <v>293</v>
      </c>
      <c r="C86" t="str">
        <f>IFERROR(VLOOKUP(B86,addresses!A$2:I$1997, 3, FALSE), "")</f>
        <v>50 Glenmaura National Blvd.,  Ste. 201</v>
      </c>
      <c r="D86" t="str">
        <f>IFERROR(VLOOKUP(B86,addresses!A$2:I$1997, 5, FALSE), "")</f>
        <v>Moosic</v>
      </c>
      <c r="E86" t="str">
        <f>IFERROR(VLOOKUP(B86,addresses!A$2:I$1997, 7, FALSE),"")</f>
        <v>PA</v>
      </c>
      <c r="F86">
        <f>IFERROR(VLOOKUP(B86,addresses!A$2:I$1997, 8, FALSE),"")</f>
        <v>18507</v>
      </c>
      <c r="G86" t="str">
        <f>IFERROR(VLOOKUP(B86,addresses!A$2:I$1997, 9, FALSE),"")</f>
        <v>570-596-2036</v>
      </c>
      <c r="H86" s="62" t="str">
        <f>IFERROR(VLOOKUP(B86,addresses!A$2:J$1997, 10, FALSE), "")</f>
        <v>http://www.kemper.com</v>
      </c>
      <c r="I86" s="120" t="str">
        <f>VLOOKUP(IFERROR(VLOOKUP(B86, Weiss!A$1:C$398,3,FALSE),"NR"), RatingsLU!A$5:B$30, 2, FALSE)</f>
        <v>B-</v>
      </c>
      <c r="J86" s="62">
        <f>VLOOKUP(I86,RatingsLU!B$5:C$30,2,)</f>
        <v>6</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7</v>
      </c>
      <c r="O86" s="120">
        <f>IFERROR(VLOOKUP(B86, '2016q3'!A$1:C$400,3,),0)</f>
        <v>2285</v>
      </c>
      <c r="P86" t="str">
        <f t="shared" si="12"/>
        <v>2,285</v>
      </c>
      <c r="Q86">
        <f>IFERROR(VLOOKUP(B86, '2013q4'!A$1:C$399,3,),0)</f>
        <v>1208</v>
      </c>
      <c r="R86">
        <f>IFERROR(VLOOKUP(B86, '2014q1'!A$1:C$399,3,),0)</f>
        <v>1974</v>
      </c>
      <c r="S86">
        <f>IFERROR(VLOOKUP(B86, '2014q2'!A$1:C$399,3,),0)</f>
        <v>1988</v>
      </c>
      <c r="T86">
        <f>IFERROR(VLOOKUP(B86, '2014q3'!A$1:C$399,3,),0)</f>
        <v>1709</v>
      </c>
      <c r="U86">
        <f>IFERROR(VLOOKUP(B86, '2014q1'!A$1:C$399,3,),0)</f>
        <v>1974</v>
      </c>
      <c r="V86">
        <f>IFERROR(VLOOKUP(B86, '2014q2'!A$1:C$399,3,),0)</f>
        <v>1988</v>
      </c>
      <c r="W86">
        <f>IFERROR(VLOOKUP(B86, '2015q2'!A$1:C$399,3,),0)</f>
        <v>886</v>
      </c>
      <c r="X86" s="62">
        <f>IFERROR(VLOOKUP(B86, '2015q3'!A$1:C$399,3,),0)</f>
        <v>754</v>
      </c>
      <c r="Y86" s="62">
        <f>IFERROR(VLOOKUP(B86, '2015q4'!A$1:C$399,3,),0)</f>
        <v>512</v>
      </c>
      <c r="Z86" s="120">
        <f>IFERROR(VLOOKUP(B86, '2016q1'!A$1:C$399,3,),0)</f>
        <v>2397</v>
      </c>
      <c r="AA86" s="120">
        <f>IFERROR(VLOOKUP(B86, '2016q2'!A$1:C$399,3,),0)</f>
        <v>2337</v>
      </c>
      <c r="AB86" s="120">
        <f>IFERROR(VLOOKUP(B86, '2016q3'!A$1:C$399,3,),0)</f>
        <v>2285</v>
      </c>
      <c r="AC86" t="str">
        <f t="shared" si="8"/>
        <v>0</v>
      </c>
      <c r="AD86" s="120">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 + IFERROR(VLOOKUP(B86, 'c2016q1'!A$1:E$399,4,),0) + IFERROR(VLOOKUP(B86, 'c2016q2'!A$1:E$399,4,),0) + IFERROR(VLOOKUP(B86, 'c2016q3'!A$1:E$399,4,),0) + IFERROR(VLOOKUP(B86, 'c2016q4'!A$1:E$399,4,),0)</f>
        <v>0</v>
      </c>
      <c r="AE86">
        <f>IFERROR(VLOOKUP(B86, 'c2013q4'!A$1:E$399,4,),0)</f>
        <v>0</v>
      </c>
      <c r="AF86">
        <f>IFERROR(VLOOKUP(B86, 'c2014q1'!A$1:E$399,4,),0) + IFERROR(VLOOKUP(B86, 'c2014q2'!A$1:E$399,4,),0) + IFERROR(VLOOKUP(B86, 'c2014q3'!A$1:E$399,4,),0) + IFERROR(VLOOKUP(B86, 'c2014q4'!A$1:E$399,4,),0)</f>
        <v>0</v>
      </c>
      <c r="AG86" s="62">
        <f>IFERROR(VLOOKUP(B86, 'c2015q1'!A$1:E$399,4,),0) + IFERROR(VLOOKUP(B86, 'c2015q2'!A$1:E$399,4,),0) + IFERROR(VLOOKUP(B86, 'c2015q3'!A$1:E$399,4,),0) + IFERROR(VLOOKUP(B86, 'c2015q4'!A$1:E$399,4,),0)</f>
        <v>0</v>
      </c>
      <c r="AH86" s="120">
        <f>IFERROR(VLOOKUP(B86, 'c2016q1'!A$1:E$399,4,),0) + IFERROR(VLOOKUP(B86, 'c2016q2'!A$1:E$399,4,),0) + IFERROR(VLOOKUP(B86, 'c2016q3'!A$1:E$399,4,),0) + IFERROR(VLOOKUP(B86, 'c2016q4'!A$1:E$399,4,),0)</f>
        <v>0</v>
      </c>
      <c r="AI86">
        <f t="shared" si="9"/>
        <v>0</v>
      </c>
      <c r="AJ86">
        <f t="shared" si="7"/>
        <v>0</v>
      </c>
      <c r="AK86" s="62">
        <f t="shared" si="10"/>
        <v>1</v>
      </c>
      <c r="AL86" t="str">
        <f t="shared" si="11"/>
        <v>f</v>
      </c>
    </row>
    <row r="87" spans="1:38"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20" t="str">
        <f>VLOOKUP(IFERROR(VLOOKUP(B87, Weiss!A$1:C$398,3,FALSE),"NR"), RatingsLU!A$5:B$30, 2, FALSE)</f>
        <v>B</v>
      </c>
      <c r="J87" s="62">
        <f>VLOOKUP(I87,RatingsLU!B$5:C$30,2,)</f>
        <v>5</v>
      </c>
      <c r="K87" s="62" t="str">
        <f>VLOOKUP(IFERROR(VLOOKUP(B87, Demotech!A$1:G$400, 6,FALSE), "NR"), RatingsLU!K$5:M$30, 2, FALSE)</f>
        <v>NR</v>
      </c>
      <c r="L87" s="62">
        <f>VLOOKUP(K87,RatingsLU!L$5:M$30,2,)</f>
        <v>7</v>
      </c>
      <c r="M87" s="62" t="str">
        <f>VLOOKUP(IFERROR(VLOOKUP(B87, AMBest!A$1:L$399,3,FALSE),"NR"), RatingsLU!F$5:G$100, 2, FALSE)</f>
        <v>NR</v>
      </c>
      <c r="N87" s="62">
        <f>VLOOKUP(M87, RatingsLU!G$5:H$100, 2, FALSE)</f>
        <v>33</v>
      </c>
      <c r="O87" s="120">
        <f>IFERROR(VLOOKUP(B87, '2016q3'!A$1:C$400,3,),0)</f>
        <v>2149</v>
      </c>
      <c r="P87" t="str">
        <f t="shared" si="12"/>
        <v>2,149</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20">
        <f>IFERROR(VLOOKUP(B87, '2016q1'!A$1:C$399,3,),0)</f>
        <v>2093</v>
      </c>
      <c r="AA87" s="120">
        <f>IFERROR(VLOOKUP(B87, '2016q2'!A$1:C$399,3,),0)</f>
        <v>2092</v>
      </c>
      <c r="AB87" s="120">
        <f>IFERROR(VLOOKUP(B87, '2016q3'!A$1:C$399,3,),0)</f>
        <v>2149</v>
      </c>
      <c r="AC87" t="str">
        <f t="shared" si="8"/>
        <v>0</v>
      </c>
      <c r="AD87" s="120">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 + IFERROR(VLOOKUP(B87, 'c2016q1'!A$1:E$399,4,),0) + IFERROR(VLOOKUP(B87, 'c2016q2'!A$1:E$399,4,),0) + IFERROR(VLOOKUP(B87, 'c2016q3'!A$1:E$399,4,),0) + IFERROR(VLOOKUP(B87, 'c2016q4'!A$1:E$399,4,),0)</f>
        <v>0</v>
      </c>
      <c r="AE87">
        <f>IFERROR(VLOOKUP(B87, 'c2013q4'!A$1:E$399,4,),0)</f>
        <v>0</v>
      </c>
      <c r="AF87">
        <f>IFERROR(VLOOKUP(B87, 'c2014q1'!A$1:E$399,4,),0) + IFERROR(VLOOKUP(B87, 'c2014q2'!A$1:E$399,4,),0) + IFERROR(VLOOKUP(B87, 'c2014q3'!A$1:E$399,4,),0) + IFERROR(VLOOKUP(B87, 'c2014q4'!A$1:E$399,4,),0)</f>
        <v>0</v>
      </c>
      <c r="AG87" s="62">
        <f>IFERROR(VLOOKUP(B87, 'c2015q1'!A$1:E$399,4,),0) + IFERROR(VLOOKUP(B87, 'c2015q2'!A$1:E$399,4,),0) + IFERROR(VLOOKUP(B87, 'c2015q3'!A$1:E$399,4,),0) + IFERROR(VLOOKUP(B87, 'c2015q4'!A$1:E$399,4,),0)</f>
        <v>0</v>
      </c>
      <c r="AH87" s="120">
        <f>IFERROR(VLOOKUP(B87, 'c2016q1'!A$1:E$399,4,),0) + IFERROR(VLOOKUP(B87, 'c2016q2'!A$1:E$399,4,),0) + IFERROR(VLOOKUP(B87, 'c2016q3'!A$1:E$399,4,),0) + IFERROR(VLOOKUP(B87, 'c2016q4'!A$1:E$399,4,),0)</f>
        <v>0</v>
      </c>
      <c r="AI87">
        <f t="shared" si="9"/>
        <v>0</v>
      </c>
      <c r="AJ87">
        <f t="shared" si="7"/>
        <v>0</v>
      </c>
      <c r="AK87" s="62">
        <f t="shared" si="10"/>
        <v>1</v>
      </c>
      <c r="AL87" t="str">
        <f t="shared" si="11"/>
        <v>f</v>
      </c>
    </row>
    <row r="88" spans="1:38"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20" t="str">
        <f>VLOOKUP(IFERROR(VLOOKUP(B88, Weiss!A$1:C$398,3,FALSE),"NR"), RatingsLU!A$5:B$30, 2, FALSE)</f>
        <v>A-</v>
      </c>
      <c r="J88" s="62">
        <f>VLOOKUP(I88,RatingsLU!B$5:C$30,2,)</f>
        <v>3</v>
      </c>
      <c r="K88" s="62" t="str">
        <f>VLOOKUP(IFERROR(VLOOKUP(B88, Demotech!A$1:G$400, 6,FALSE), "NR"), RatingsLU!K$5:M$30, 2, FALSE)</f>
        <v>NR</v>
      </c>
      <c r="L88" s="62">
        <f>VLOOKUP(K88,RatingsLU!L$5:M$30,2,)</f>
        <v>7</v>
      </c>
      <c r="M88" s="62" t="str">
        <f>VLOOKUP(IFERROR(VLOOKUP(B88, AMBest!A$1:L$399,3,FALSE),"NR"), RatingsLU!F$5:G$100, 2, FALSE)</f>
        <v>A++</v>
      </c>
      <c r="N88" s="62">
        <f>VLOOKUP(M88, RatingsLU!G$5:H$100, 2, FALSE)</f>
        <v>1</v>
      </c>
      <c r="O88" s="120">
        <f>IFERROR(VLOOKUP(B88, '2016q3'!A$1:C$400,3,),0)</f>
        <v>2052</v>
      </c>
      <c r="P88" t="str">
        <f t="shared" si="12"/>
        <v>2,052</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20">
        <f>IFERROR(VLOOKUP(B88, '2016q1'!A$1:C$399,3,),0)</f>
        <v>2153</v>
      </c>
      <c r="AA88" s="120">
        <f>IFERROR(VLOOKUP(B88, '2016q2'!A$1:C$399,3,),0)</f>
        <v>2097</v>
      </c>
      <c r="AB88" s="120">
        <f>IFERROR(VLOOKUP(B88, '2016q3'!A$1:C$399,3,),0)</f>
        <v>2052</v>
      </c>
      <c r="AC88" t="str">
        <f t="shared" si="8"/>
        <v>1</v>
      </c>
      <c r="AD88" s="120">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 + IFERROR(VLOOKUP(B88, 'c2016q1'!A$1:E$399,4,),0) + IFERROR(VLOOKUP(B88, 'c2016q2'!A$1:E$399,4,),0) + IFERROR(VLOOKUP(B88, 'c2016q3'!A$1:E$399,4,),0) + IFERROR(VLOOKUP(B88, 'c2016q4'!A$1:E$399,4,),0)</f>
        <v>1</v>
      </c>
      <c r="AE88">
        <f>IFERROR(VLOOKUP(B88, 'c2013q4'!A$1:E$399,4,),0)</f>
        <v>1</v>
      </c>
      <c r="AF88">
        <f>IFERROR(VLOOKUP(B88, 'c2014q1'!A$1:E$399,4,),0) + IFERROR(VLOOKUP(B88, 'c2014q2'!A$1:E$399,4,),0) + IFERROR(VLOOKUP(B88, 'c2014q3'!A$1:E$399,4,),0) + IFERROR(VLOOKUP(B88, 'c2014q4'!A$1:E$399,4,),0)</f>
        <v>0</v>
      </c>
      <c r="AG88" s="62">
        <f>IFERROR(VLOOKUP(B88, 'c2015q1'!A$1:E$399,4,),0) + IFERROR(VLOOKUP(B88, 'c2015q2'!A$1:E$399,4,),0) + IFERROR(VLOOKUP(B88, 'c2015q3'!A$1:E$399,4,),0) + IFERROR(VLOOKUP(B88, 'c2015q4'!A$1:E$399,4,),0)</f>
        <v>0</v>
      </c>
      <c r="AH88" s="120">
        <f>IFERROR(VLOOKUP(B88, 'c2016q1'!A$1:E$399,4,),0) + IFERROR(VLOOKUP(B88, 'c2016q2'!A$1:E$399,4,),0) + IFERROR(VLOOKUP(B88, 'c2016q3'!A$1:E$399,4,),0) + IFERROR(VLOOKUP(B88, 'c2016q4'!A$1:E$399,4,),0)</f>
        <v>0</v>
      </c>
      <c r="AI88">
        <f t="shared" si="9"/>
        <v>4.9000000000000004</v>
      </c>
      <c r="AJ88">
        <f t="shared" si="7"/>
        <v>26</v>
      </c>
      <c r="AK88" s="62">
        <f t="shared" si="10"/>
        <v>1</v>
      </c>
      <c r="AL88" t="str">
        <f t="shared" si="11"/>
        <v>f</v>
      </c>
    </row>
    <row r="89" spans="1:38"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120" t="str">
        <f>VLOOKUP(IFERROR(VLOOKUP(B89, Weiss!A$1:C$398,3,FALSE),"NR"), RatingsLU!A$5:B$30, 2, FALSE)</f>
        <v>B-</v>
      </c>
      <c r="J89" s="62">
        <f>VLOOKUP(I89,RatingsLU!B$5:C$30,2,)</f>
        <v>6</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120">
        <f>IFERROR(VLOOKUP(B89, '2016q3'!A$1:C$400,3,),0)</f>
        <v>1874</v>
      </c>
      <c r="P89" t="str">
        <f t="shared" si="12"/>
        <v>1,874</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s="120">
        <f>IFERROR(VLOOKUP(B89, '2016q1'!A$1:C$399,3,),0)</f>
        <v>1964</v>
      </c>
      <c r="AA89" s="120">
        <f>IFERROR(VLOOKUP(B89, '2016q2'!A$1:C$399,3,),0)</f>
        <v>1920</v>
      </c>
      <c r="AB89" s="120">
        <f>IFERROR(VLOOKUP(B89, '2016q3'!A$1:C$399,3,),0)</f>
        <v>1874</v>
      </c>
      <c r="AC89" t="str">
        <f t="shared" si="8"/>
        <v>13</v>
      </c>
      <c r="AD89" s="120">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 + IFERROR(VLOOKUP(B89, 'c2016q1'!A$1:E$399,4,),0) + IFERROR(VLOOKUP(B89, 'c2016q2'!A$1:E$399,4,),0) + IFERROR(VLOOKUP(B89, 'c2016q3'!A$1:E$399,4,),0) + IFERROR(VLOOKUP(B89, 'c2016q4'!A$1:E$399,4,),0)</f>
        <v>13</v>
      </c>
      <c r="AE89">
        <f>IFERROR(VLOOKUP(B89, 'c2013q4'!A$1:E$399,4,),0)</f>
        <v>6</v>
      </c>
      <c r="AF89">
        <f>IFERROR(VLOOKUP(B89, 'c2014q1'!A$1:E$399,4,),0) + IFERROR(VLOOKUP(B89, 'c2014q2'!A$1:E$399,4,),0) + IFERROR(VLOOKUP(B89, 'c2014q3'!A$1:E$399,4,),0) + IFERROR(VLOOKUP(B89, 'c2014q4'!A$1:E$399,4,),0)</f>
        <v>3</v>
      </c>
      <c r="AG89" s="62">
        <f>IFERROR(VLOOKUP(B89, 'c2015q1'!A$1:E$399,4,),0) + IFERROR(VLOOKUP(B89, 'c2015q2'!A$1:E$399,4,),0) + IFERROR(VLOOKUP(B89, 'c2015q3'!A$1:E$399,4,),0) + IFERROR(VLOOKUP(B89, 'c2015q4'!A$1:E$399,4,),0)</f>
        <v>2</v>
      </c>
      <c r="AH89" s="120">
        <f>IFERROR(VLOOKUP(B89, 'c2016q1'!A$1:E$399,4,),0) + IFERROR(VLOOKUP(B89, 'c2016q2'!A$1:E$399,4,),0) + IFERROR(VLOOKUP(B89, 'c2016q3'!A$1:E$399,4,),0) + IFERROR(VLOOKUP(B89, 'c2016q4'!A$1:E$399,4,),0)</f>
        <v>2</v>
      </c>
      <c r="AI89">
        <f t="shared" si="9"/>
        <v>69.400000000000006</v>
      </c>
      <c r="AJ89">
        <f t="shared" si="7"/>
        <v>97</v>
      </c>
      <c r="AK89" s="62">
        <f t="shared" si="10"/>
        <v>3</v>
      </c>
      <c r="AL89" t="str">
        <f t="shared" si="11"/>
        <v>f</v>
      </c>
    </row>
    <row r="90" spans="1:38"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120" t="str">
        <f>VLOOKUP(IFERROR(VLOOKUP(B90, Weiss!A$1:C$398,3,FALSE),"NR"),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120">
        <f>IFERROR(VLOOKUP(B90, '2016q3'!A$1:C$400,3,),0)</f>
        <v>1846</v>
      </c>
      <c r="P90" t="str">
        <f t="shared" si="12"/>
        <v>1,846</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s="120">
        <f>IFERROR(VLOOKUP(B90, '2016q1'!A$1:C$399,3,),0)</f>
        <v>1844</v>
      </c>
      <c r="AA90" s="120">
        <f>IFERROR(VLOOKUP(B90, '2016q2'!A$1:C$399,3,),0)</f>
        <v>1840</v>
      </c>
      <c r="AB90" s="120">
        <f>IFERROR(VLOOKUP(B90, '2016q3'!A$1:C$399,3,),0)</f>
        <v>1846</v>
      </c>
      <c r="AC90" t="str">
        <f t="shared" si="8"/>
        <v>6</v>
      </c>
      <c r="AD90" s="120">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 + IFERROR(VLOOKUP(B90, 'c2016q1'!A$1:E$399,4,),0) + IFERROR(VLOOKUP(B90, 'c2016q2'!A$1:E$399,4,),0) + IFERROR(VLOOKUP(B90, 'c2016q3'!A$1:E$399,4,),0) + IFERROR(VLOOKUP(B90, 'c2016q4'!A$1:E$399,4,),0)</f>
        <v>6</v>
      </c>
      <c r="AE90">
        <f>IFERROR(VLOOKUP(B90, 'c2013q4'!A$1:E$399,4,),0)</f>
        <v>1</v>
      </c>
      <c r="AF90">
        <f>IFERROR(VLOOKUP(B90, 'c2014q1'!A$1:E$399,4,),0) + IFERROR(VLOOKUP(B90, 'c2014q2'!A$1:E$399,4,),0) + IFERROR(VLOOKUP(B90, 'c2014q3'!A$1:E$399,4,),0) + IFERROR(VLOOKUP(B90, 'c2014q4'!A$1:E$399,4,),0)</f>
        <v>3</v>
      </c>
      <c r="AG90" s="62">
        <f>IFERROR(VLOOKUP(B90, 'c2015q1'!A$1:E$399,4,),0) + IFERROR(VLOOKUP(B90, 'c2015q2'!A$1:E$399,4,),0) + IFERROR(VLOOKUP(B90, 'c2015q3'!A$1:E$399,4,),0) + IFERROR(VLOOKUP(B90, 'c2015q4'!A$1:E$399,4,),0)</f>
        <v>1</v>
      </c>
      <c r="AH90" s="120">
        <f>IFERROR(VLOOKUP(B90, 'c2016q1'!A$1:E$399,4,),0) + IFERROR(VLOOKUP(B90, 'c2016q2'!A$1:E$399,4,),0) + IFERROR(VLOOKUP(B90, 'c2016q3'!A$1:E$399,4,),0) + IFERROR(VLOOKUP(B90, 'c2016q4'!A$1:E$399,4,),0)</f>
        <v>1</v>
      </c>
      <c r="AI90">
        <f t="shared" si="9"/>
        <v>32.5</v>
      </c>
      <c r="AJ90">
        <f t="shared" si="7"/>
        <v>80</v>
      </c>
      <c r="AK90" s="62">
        <f t="shared" si="10"/>
        <v>3</v>
      </c>
      <c r="AL90" t="str">
        <f t="shared" si="11"/>
        <v>f</v>
      </c>
    </row>
    <row r="91" spans="1:38"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20" t="str">
        <f>VLOOKUP(IFERROR(VLOOKUP(B91, Weiss!A$1:C$398,3,FALSE),"NR"),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120">
        <f>IFERROR(VLOOKUP(B91, '2016q3'!A$1:C$400,3,),0)</f>
        <v>1481</v>
      </c>
      <c r="P91" t="str">
        <f t="shared" si="12"/>
        <v>1,481</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20">
        <f>IFERROR(VLOOKUP(B91, '2016q1'!A$1:C$399,3,),0)</f>
        <v>1602</v>
      </c>
      <c r="AA91" s="120">
        <f>IFERROR(VLOOKUP(B91, '2016q2'!A$1:C$399,3,),0)</f>
        <v>1532</v>
      </c>
      <c r="AB91" s="120">
        <f>IFERROR(VLOOKUP(B91, '2016q3'!A$1:C$399,3,),0)</f>
        <v>1481</v>
      </c>
      <c r="AC91" t="str">
        <f t="shared" si="8"/>
        <v>1</v>
      </c>
      <c r="AD91" s="120">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 + IFERROR(VLOOKUP(B91, 'c2016q1'!A$1:E$399,4,),0) + IFERROR(VLOOKUP(B91, 'c2016q2'!A$1:E$399,4,),0) + IFERROR(VLOOKUP(B91, 'c2016q3'!A$1:E$399,4,),0) + IFERROR(VLOOKUP(B91, 'c2016q4'!A$1:E$399,4,),0)</f>
        <v>1</v>
      </c>
      <c r="AE91">
        <f>IFERROR(VLOOKUP(B91, 'c2013q4'!A$1:E$399,4,),0)</f>
        <v>0</v>
      </c>
      <c r="AF91">
        <f>IFERROR(VLOOKUP(B91, 'c2014q1'!A$1:E$399,4,),0) + IFERROR(VLOOKUP(B91, 'c2014q2'!A$1:E$399,4,),0) + IFERROR(VLOOKUP(B91, 'c2014q3'!A$1:E$399,4,),0) + IFERROR(VLOOKUP(B91, 'c2014q4'!A$1:E$399,4,),0)</f>
        <v>0</v>
      </c>
      <c r="AG91" s="62">
        <f>IFERROR(VLOOKUP(B91, 'c2015q1'!A$1:E$399,4,),0) + IFERROR(VLOOKUP(B91, 'c2015q2'!A$1:E$399,4,),0) + IFERROR(VLOOKUP(B91, 'c2015q3'!A$1:E$399,4,),0) + IFERROR(VLOOKUP(B91, 'c2015q4'!A$1:E$399,4,),0)</f>
        <v>0</v>
      </c>
      <c r="AH91" s="120">
        <f>IFERROR(VLOOKUP(B91, 'c2016q1'!A$1:E$399,4,),0) + IFERROR(VLOOKUP(B91, 'c2016q2'!A$1:E$399,4,),0) + IFERROR(VLOOKUP(B91, 'c2016q3'!A$1:E$399,4,),0) + IFERROR(VLOOKUP(B91, 'c2016q4'!A$1:E$399,4,),0)</f>
        <v>1</v>
      </c>
      <c r="AI91">
        <f t="shared" si="9"/>
        <v>6.8</v>
      </c>
      <c r="AJ91">
        <f t="shared" si="7"/>
        <v>30</v>
      </c>
      <c r="AK91" s="62">
        <f t="shared" si="10"/>
        <v>1</v>
      </c>
      <c r="AL91" t="str">
        <f t="shared" si="11"/>
        <v>f</v>
      </c>
    </row>
    <row r="92" spans="1:38" x14ac:dyDescent="0.25">
      <c r="A92">
        <v>91</v>
      </c>
      <c r="B92" s="62" t="s">
        <v>281</v>
      </c>
      <c r="C92" t="str">
        <f>IFERROR(VLOOKUP(B92,addresses!A$2:I$1997, 3, FALSE), "")</f>
        <v>50 Glenmaura National Blvd.,  Ste. 201</v>
      </c>
      <c r="D92" t="str">
        <f>IFERROR(VLOOKUP(B92,addresses!A$2:I$1997, 5, FALSE), "")</f>
        <v>Moosic</v>
      </c>
      <c r="E92" t="str">
        <f>IFERROR(VLOOKUP(B92,addresses!A$2:I$1997, 7, FALSE),"")</f>
        <v>PA</v>
      </c>
      <c r="F92">
        <f>IFERROR(VLOOKUP(B92,addresses!A$2:I$1997, 8, FALSE),"")</f>
        <v>18507</v>
      </c>
      <c r="G92" t="str">
        <f>IFERROR(VLOOKUP(B92,addresses!A$2:I$1997, 9, FALSE),"")</f>
        <v>570-596-2036</v>
      </c>
      <c r="H92" s="62" t="str">
        <f>IFERROR(VLOOKUP(B92,addresses!A$2:J$1997, 10, FALSE), "")</f>
        <v>http://www.kemper.com</v>
      </c>
      <c r="I92" s="120" t="str">
        <f>VLOOKUP(IFERROR(VLOOKUP(B92, Weiss!A$1:C$398,3,FALSE),"NR"), RatingsLU!A$5:B$30, 2, FALSE)</f>
        <v>C-</v>
      </c>
      <c r="J92" s="62">
        <f>VLOOKUP(I92,RatingsLU!B$5:C$30,2,)</f>
        <v>9</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7</v>
      </c>
      <c r="O92" s="120">
        <f>IFERROR(VLOOKUP(B92, '2016q3'!A$1:C$400,3,),0)</f>
        <v>1210</v>
      </c>
      <c r="P92" t="str">
        <f t="shared" si="12"/>
        <v>1,210</v>
      </c>
      <c r="Q92">
        <f>IFERROR(VLOOKUP(B92, '2013q4'!A$1:C$399,3,),0)</f>
        <v>0</v>
      </c>
      <c r="R92">
        <f>IFERROR(VLOOKUP(B92, '2014q1'!A$1:C$399,3,),0)</f>
        <v>0</v>
      </c>
      <c r="S92">
        <f>IFERROR(VLOOKUP(B92, '2014q2'!A$1:C$399,3,),0)</f>
        <v>212</v>
      </c>
      <c r="T92">
        <f>IFERROR(VLOOKUP(B92, '2014q3'!A$1:C$399,3,),0)</f>
        <v>1281</v>
      </c>
      <c r="U92">
        <f>IFERROR(VLOOKUP(B92, '2014q1'!A$1:C$399,3,),0)</f>
        <v>0</v>
      </c>
      <c r="V92">
        <f>IFERROR(VLOOKUP(B92, '2014q2'!A$1:C$399,3,),0)</f>
        <v>212</v>
      </c>
      <c r="W92">
        <f>IFERROR(VLOOKUP(B92, '2015q2'!A$1:C$399,3,),0)</f>
        <v>3520</v>
      </c>
      <c r="X92" s="62">
        <f>IFERROR(VLOOKUP(B92, '2015q3'!A$1:C$399,3,),0)</f>
        <v>3453</v>
      </c>
      <c r="Y92" s="62">
        <f>IFERROR(VLOOKUP(B92, '2015q4'!A$1:C$399,3,),0)</f>
        <v>2833</v>
      </c>
      <c r="Z92" s="120">
        <f>IFERROR(VLOOKUP(B92, '2016q1'!A$1:C$399,3,),0)</f>
        <v>2260</v>
      </c>
      <c r="AA92" s="120">
        <f>IFERROR(VLOOKUP(B92, '2016q2'!A$1:C$399,3,),0)</f>
        <v>1649</v>
      </c>
      <c r="AB92" s="120">
        <f>IFERROR(VLOOKUP(B92, '2016q3'!A$1:C$399,3,),0)</f>
        <v>1210</v>
      </c>
      <c r="AC92" t="str">
        <f t="shared" si="8"/>
        <v>0</v>
      </c>
      <c r="AD92" s="120">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 + IFERROR(VLOOKUP(B92, 'c2016q1'!A$1:E$399,4,),0) + IFERROR(VLOOKUP(B92, 'c2016q2'!A$1:E$399,4,),0) + IFERROR(VLOOKUP(B92, 'c2016q3'!A$1:E$399,4,),0) + IFERROR(VLOOKUP(B92, 'c2016q4'!A$1:E$399,4,),0)</f>
        <v>0</v>
      </c>
      <c r="AE92">
        <f>IFERROR(VLOOKUP(B92, 'c2013q4'!A$1:E$399,4,),0)</f>
        <v>0</v>
      </c>
      <c r="AF92">
        <f>IFERROR(VLOOKUP(B92, 'c2014q1'!A$1:E$399,4,),0) + IFERROR(VLOOKUP(B92, 'c2014q2'!A$1:E$399,4,),0) + IFERROR(VLOOKUP(B92, 'c2014q3'!A$1:E$399,4,),0) + IFERROR(VLOOKUP(B92, 'c2014q4'!A$1:E$399,4,),0)</f>
        <v>0</v>
      </c>
      <c r="AG92" s="62">
        <f>IFERROR(VLOOKUP(B92, 'c2015q1'!A$1:E$399,4,),0) + IFERROR(VLOOKUP(B92, 'c2015q2'!A$1:E$399,4,),0) + IFERROR(VLOOKUP(B92, 'c2015q3'!A$1:E$399,4,),0) + IFERROR(VLOOKUP(B92, 'c2015q4'!A$1:E$399,4,),0)</f>
        <v>0</v>
      </c>
      <c r="AH92" s="120">
        <f>IFERROR(VLOOKUP(B92, 'c2016q1'!A$1:E$399,4,),0) + IFERROR(VLOOKUP(B92, 'c2016q2'!A$1:E$399,4,),0) + IFERROR(VLOOKUP(B92, 'c2016q3'!A$1:E$399,4,),0) + IFERROR(VLOOKUP(B92, 'c2016q4'!A$1:E$399,4,),0)</f>
        <v>0</v>
      </c>
      <c r="AI92">
        <f t="shared" si="9"/>
        <v>0</v>
      </c>
      <c r="AJ92">
        <f t="shared" si="7"/>
        <v>0</v>
      </c>
      <c r="AK92" s="62">
        <f t="shared" si="10"/>
        <v>1</v>
      </c>
      <c r="AL92" t="str">
        <f t="shared" si="11"/>
        <v>f</v>
      </c>
    </row>
    <row r="93" spans="1:38" x14ac:dyDescent="0.25">
      <c r="A93">
        <v>92</v>
      </c>
      <c r="B93" s="62" t="s">
        <v>4030</v>
      </c>
      <c r="C93" t="str">
        <f>IFERROR(VLOOKUP(B93,addresses!A$2:I$1997, 3, FALSE), "")</f>
        <v>5300 W. Cypress St, Suite 100</v>
      </c>
      <c r="D93" t="str">
        <f>IFERROR(VLOOKUP(B93,addresses!A$2:I$1997, 5, FALSE), "")</f>
        <v xml:space="preserve">Tampa </v>
      </c>
      <c r="E93" t="str">
        <f>IFERROR(VLOOKUP(B93,addresses!A$2:I$1997, 7, FALSE),"")</f>
        <v>FL</v>
      </c>
      <c r="F93">
        <f>IFERROR(VLOOKUP(B93,addresses!A$2:I$1997, 8, FALSE),"")</f>
        <v>33607</v>
      </c>
      <c r="G93" t="str">
        <f>IFERROR(VLOOKUP(B93,addresses!A$2:I$1997, 9, FALSE),"")</f>
        <v>(813) 405-3200</v>
      </c>
      <c r="H93" s="62" t="str">
        <f>IFERROR(VLOOKUP(B93,addresses!A$2:J$1997, 10, FALSE), "")</f>
        <v>https://www.typtap.com/</v>
      </c>
      <c r="I93" s="120" t="str">
        <f>VLOOKUP(IFERROR(VLOOKUP(B93, Weiss!A$1:C$398,3,FALSE),"NR"), RatingsLU!A$5:B$30, 2, FALSE)</f>
        <v>NR</v>
      </c>
      <c r="J93" s="62">
        <f>VLOOKUP(I93,RatingsLU!B$5:C$30,2,)</f>
        <v>16</v>
      </c>
      <c r="K93" s="62" t="str">
        <f>VLOOKUP(IFERROR(VLOOKUP(B93, Demotech!A$1:G$400, 6,FALSE), "NR"), RatingsLU!K$5:M$30, 2, FALSE)</f>
        <v>A</v>
      </c>
      <c r="L93" s="62">
        <f>VLOOKUP(K93,RatingsLU!L$5:M$30,2,)</f>
        <v>3</v>
      </c>
      <c r="M93" s="62" t="str">
        <f>VLOOKUP(IFERROR(VLOOKUP(B93, AMBest!A$1:L$399,3,FALSE),"NR"), RatingsLU!F$5:G$100, 2, FALSE)</f>
        <v>NR</v>
      </c>
      <c r="N93" s="62">
        <f>VLOOKUP(M93, RatingsLU!G$5:H$100, 2, FALSE)</f>
        <v>33</v>
      </c>
      <c r="O93" s="120">
        <f>IFERROR(VLOOKUP(B93, '2016q3'!A$1:C$400,3,),0)</f>
        <v>1077</v>
      </c>
      <c r="P93" t="str">
        <f t="shared" si="12"/>
        <v>1,077</v>
      </c>
      <c r="Q93">
        <f>IFERROR(VLOOKUP(B93, '2013q4'!A$1:C$399,3,),0)</f>
        <v>0</v>
      </c>
      <c r="R93">
        <f>IFERROR(VLOOKUP(B93, '2014q1'!A$1:C$399,3,),0)</f>
        <v>0</v>
      </c>
      <c r="S93">
        <f>IFERROR(VLOOKUP(B93, '2014q2'!A$1:C$399,3,),0)</f>
        <v>0</v>
      </c>
      <c r="T93">
        <f>IFERROR(VLOOKUP(B93, '2014q3'!A$1:C$399,3,),0)</f>
        <v>0</v>
      </c>
      <c r="U93">
        <f>IFERROR(VLOOKUP(B93, '2014q1'!A$1:C$399,3,),0)</f>
        <v>0</v>
      </c>
      <c r="V93">
        <f>IFERROR(VLOOKUP(B93, '2014q2'!A$1:C$399,3,),0)</f>
        <v>0</v>
      </c>
      <c r="W93">
        <f>IFERROR(VLOOKUP(B93, '2015q2'!A$1:C$399,3,),0)</f>
        <v>0</v>
      </c>
      <c r="X93" s="62">
        <f>IFERROR(VLOOKUP(B93, '2015q3'!A$1:C$399,3,),0)</f>
        <v>0</v>
      </c>
      <c r="Y93" s="62">
        <f>IFERROR(VLOOKUP(B93, '2015q4'!A$1:C$399,3,),0)</f>
        <v>0</v>
      </c>
      <c r="Z93" s="120">
        <f>IFERROR(VLOOKUP(B93, '2016q1'!A$1:C$399,3,),0)</f>
        <v>24</v>
      </c>
      <c r="AA93" s="120">
        <f>IFERROR(VLOOKUP(B93, '2016q2'!A$1:C$399,3,),0)</f>
        <v>370</v>
      </c>
      <c r="AB93" s="120">
        <f>IFERROR(VLOOKUP(B93, '2016q3'!A$1:C$399,3,),0)</f>
        <v>1077</v>
      </c>
      <c r="AC93" t="str">
        <f t="shared" si="8"/>
        <v>0</v>
      </c>
      <c r="AD93" s="120">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 + IFERROR(VLOOKUP(B93, 'c2016q1'!A$1:E$399,4,),0) + IFERROR(VLOOKUP(B93, 'c2016q2'!A$1:E$399,4,),0) + IFERROR(VLOOKUP(B93, 'c2016q3'!A$1:E$399,4,),0) + IFERROR(VLOOKUP(B93, 'c2016q4'!A$1:E$399,4,),0)</f>
        <v>0</v>
      </c>
      <c r="AE93">
        <f>IFERROR(VLOOKUP(B93, 'c2013q4'!A$1:E$399,4,),0)</f>
        <v>0</v>
      </c>
      <c r="AF93">
        <f>IFERROR(VLOOKUP(B93, 'c2014q1'!A$1:E$399,4,),0) + IFERROR(VLOOKUP(B93, 'c2014q2'!A$1:E$399,4,),0) + IFERROR(VLOOKUP(B93, 'c2014q3'!A$1:E$399,4,),0) + IFERROR(VLOOKUP(B93, 'c2014q4'!A$1:E$399,4,),0)</f>
        <v>0</v>
      </c>
      <c r="AG93" s="62">
        <f>IFERROR(VLOOKUP(B93, 'c2015q1'!A$1:E$399,4,),0) + IFERROR(VLOOKUP(B93, 'c2015q2'!A$1:E$399,4,),0) + IFERROR(VLOOKUP(B93, 'c2015q3'!A$1:E$399,4,),0) + IFERROR(VLOOKUP(B93, 'c2015q4'!A$1:E$399,4,),0)</f>
        <v>0</v>
      </c>
      <c r="AH93" s="120">
        <f>IFERROR(VLOOKUP(B93, 'c2016q1'!A$1:E$399,4,),0) + IFERROR(VLOOKUP(B93, 'c2016q2'!A$1:E$399,4,),0) + IFERROR(VLOOKUP(B93, 'c2016q3'!A$1:E$399,4,),0) + IFERROR(VLOOKUP(B93, 'c2016q4'!A$1:E$399,4,),0)</f>
        <v>0</v>
      </c>
      <c r="AI93">
        <f t="shared" si="9"/>
        <v>0</v>
      </c>
      <c r="AJ93">
        <f t="shared" si="7"/>
        <v>0</v>
      </c>
      <c r="AK93" s="62">
        <f t="shared" si="10"/>
        <v>1</v>
      </c>
      <c r="AL93" t="str">
        <f t="shared" si="11"/>
        <v>f</v>
      </c>
    </row>
    <row r="94" spans="1:38" x14ac:dyDescent="0.25">
      <c r="A94">
        <v>93</v>
      </c>
      <c r="B94" s="62" t="s">
        <v>289</v>
      </c>
      <c r="C94" t="str">
        <f>IFERROR(VLOOKUP(B94,addresses!A$2:I$1997, 3, FALSE), "")</f>
        <v>55 West Street</v>
      </c>
      <c r="D94" t="str">
        <f>IFERROR(VLOOKUP(B94,addresses!A$2:I$1997, 5, FALSE), "")</f>
        <v>Keene</v>
      </c>
      <c r="E94" t="str">
        <f>IFERROR(VLOOKUP(B94,addresses!A$2:I$1997, 7, FALSE),"")</f>
        <v>NH</v>
      </c>
      <c r="F94">
        <f>IFERROR(VLOOKUP(B94,addresses!A$2:I$1997, 8, FALSE),"")</f>
        <v>3431</v>
      </c>
      <c r="G94" t="str">
        <f>IFERROR(VLOOKUP(B94,addresses!A$2:I$1997, 9, FALSE),"")</f>
        <v>800-258-5310</v>
      </c>
      <c r="H94" s="62" t="str">
        <f>IFERROR(VLOOKUP(B94,addresses!A$2:J$1997, 10, FALSE), "")</f>
        <v>http://www.msagroup.com</v>
      </c>
      <c r="I94" s="120" t="str">
        <f>VLOOKUP(IFERROR(VLOOKUP(B94, Weiss!A$1:C$398,3,FALSE),"NR"), RatingsLU!A$5:B$30, 2, FALSE)</f>
        <v>B-</v>
      </c>
      <c r="J94" s="62">
        <f>VLOOKUP(I94,RatingsLU!B$5:C$30,2,)</f>
        <v>6</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5</v>
      </c>
      <c r="O94" s="120">
        <f>IFERROR(VLOOKUP(B94, '2016q3'!A$1:C$400,3,),0)</f>
        <v>1046</v>
      </c>
      <c r="P94" t="str">
        <f t="shared" si="12"/>
        <v>1,046</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62">
        <f>IFERROR(VLOOKUP(B94, '2015q3'!A$1:C$399,3,),0)</f>
        <v>1172</v>
      </c>
      <c r="Y94" s="62">
        <f>IFERROR(VLOOKUP(B94, '2015q4'!A$1:C$399,3,),0)</f>
        <v>1146</v>
      </c>
      <c r="Z94" s="120">
        <f>IFERROR(VLOOKUP(B94, '2016q1'!A$1:C$399,3,),0)</f>
        <v>1117</v>
      </c>
      <c r="AA94" s="120">
        <f>IFERROR(VLOOKUP(B94, '2016q2'!A$1:C$399,3,),0)</f>
        <v>1077</v>
      </c>
      <c r="AB94" s="120">
        <f>IFERROR(VLOOKUP(B94, '2016q3'!A$1:C$399,3,),0)</f>
        <v>1046</v>
      </c>
      <c r="AC94" t="str">
        <f t="shared" si="8"/>
        <v>5</v>
      </c>
      <c r="AD94" s="120">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 + IFERROR(VLOOKUP(B94, 'c2016q1'!A$1:E$399,4,),0) + IFERROR(VLOOKUP(B94, 'c2016q2'!A$1:E$399,4,),0) + IFERROR(VLOOKUP(B94, 'c2016q3'!A$1:E$399,4,),0) + IFERROR(VLOOKUP(B94, 'c2016q4'!A$1:E$399,4,),0)</f>
        <v>5</v>
      </c>
      <c r="AE94">
        <f>IFERROR(VLOOKUP(B94, 'c2013q4'!A$1:E$399,4,),0)</f>
        <v>2</v>
      </c>
      <c r="AF94">
        <f>IFERROR(VLOOKUP(B94, 'c2014q1'!A$1:E$399,4,),0) + IFERROR(VLOOKUP(B94, 'c2014q2'!A$1:E$399,4,),0) + IFERROR(VLOOKUP(B94, 'c2014q3'!A$1:E$399,4,),0) + IFERROR(VLOOKUP(B94, 'c2014q4'!A$1:E$399,4,),0)</f>
        <v>1</v>
      </c>
      <c r="AG94" s="62">
        <f>IFERROR(VLOOKUP(B94, 'c2015q1'!A$1:E$399,4,),0) + IFERROR(VLOOKUP(B94, 'c2015q2'!A$1:E$399,4,),0) + IFERROR(VLOOKUP(B94, 'c2015q3'!A$1:E$399,4,),0) + IFERROR(VLOOKUP(B94, 'c2015q4'!A$1:E$399,4,),0)</f>
        <v>1</v>
      </c>
      <c r="AH94" s="120">
        <f>IFERROR(VLOOKUP(B94, 'c2016q1'!A$1:E$399,4,),0) + IFERROR(VLOOKUP(B94, 'c2016q2'!A$1:E$399,4,),0) + IFERROR(VLOOKUP(B94, 'c2016q3'!A$1:E$399,4,),0) + IFERROR(VLOOKUP(B94, 'c2016q4'!A$1:E$399,4,),0)</f>
        <v>1</v>
      </c>
      <c r="AI94">
        <f t="shared" si="9"/>
        <v>47.8</v>
      </c>
      <c r="AJ94">
        <f t="shared" si="7"/>
        <v>92</v>
      </c>
      <c r="AK94" s="62">
        <f t="shared" si="10"/>
        <v>3</v>
      </c>
      <c r="AL94" t="str">
        <f t="shared" si="11"/>
        <v>f</v>
      </c>
    </row>
    <row r="95" spans="1:38" x14ac:dyDescent="0.25">
      <c r="A95">
        <v>94</v>
      </c>
      <c r="B95" s="62" t="s">
        <v>292</v>
      </c>
      <c r="C95" t="str">
        <f>IFERROR(VLOOKUP(B95,addresses!A$2:I$1997, 3, FALSE), "")</f>
        <v>202 Hall'S Mill Road</v>
      </c>
      <c r="D95" t="str">
        <f>IFERROR(VLOOKUP(B95,addresses!A$2:I$1997, 5, FALSE), "")</f>
        <v>Whitehouse Station</v>
      </c>
      <c r="E95" t="str">
        <f>IFERROR(VLOOKUP(B95,addresses!A$2:I$1997, 7, FALSE),"")</f>
        <v>NJ</v>
      </c>
      <c r="F95">
        <f>IFERROR(VLOOKUP(B95,addresses!A$2:I$1997, 8, FALSE),"")</f>
        <v>8889</v>
      </c>
      <c r="G95" t="str">
        <f>IFERROR(VLOOKUP(B95,addresses!A$2:I$1997, 9, FALSE),"")</f>
        <v>908-572-5343</v>
      </c>
      <c r="H95" s="62" t="str">
        <f>IFERROR(VLOOKUP(B95,addresses!A$2:J$1997, 10, FALSE), "")</f>
        <v>http://www.chubb.com</v>
      </c>
      <c r="I95" s="120" t="str">
        <f>VLOOKUP(IFERROR(VLOOKUP(B95, Weiss!A$1:C$398,3,FALSE),"NR"), RatingsLU!A$5:B$30, 2, FALSE)</f>
        <v>B</v>
      </c>
      <c r="J95" s="62">
        <f>VLOOKUP(I95,RatingsLU!B$5:C$30,2,)</f>
        <v>5</v>
      </c>
      <c r="K95" s="62" t="str">
        <f>VLOOKUP(IFERROR(VLOOKUP(B95, Demotech!A$1:G$400, 6,FALSE), "NR"), RatingsLU!K$5:M$30, 2, FALSE)</f>
        <v>NR</v>
      </c>
      <c r="L95" s="62">
        <f>VLOOKUP(K95,RatingsLU!L$5:M$30,2,)</f>
        <v>7</v>
      </c>
      <c r="M95" s="62" t="str">
        <f>VLOOKUP(IFERROR(VLOOKUP(B95, AMBest!A$1:L$399,3,FALSE),"NR"), RatingsLU!F$5:G$100, 2, FALSE)</f>
        <v>A++</v>
      </c>
      <c r="N95" s="62">
        <f>VLOOKUP(M95, RatingsLU!G$5:H$100, 2, FALSE)</f>
        <v>1</v>
      </c>
      <c r="O95" s="120">
        <f>IFERROR(VLOOKUP(B95, '2016q3'!A$1:C$400,3,),0)</f>
        <v>913</v>
      </c>
      <c r="P95" t="str">
        <f t="shared" si="12"/>
        <v>913</v>
      </c>
      <c r="Q95">
        <f>IFERROR(VLOOKUP(B95, '2013q4'!A$1:C$399,3,),0)</f>
        <v>1056</v>
      </c>
      <c r="R95">
        <f>IFERROR(VLOOKUP(B95, '2014q1'!A$1:C$399,3,),0)</f>
        <v>1054</v>
      </c>
      <c r="S95">
        <f>IFERROR(VLOOKUP(B95, '2014q2'!A$1:C$399,3,),0)</f>
        <v>1037</v>
      </c>
      <c r="T95">
        <f>IFERROR(VLOOKUP(B95, '2014q3'!A$1:C$399,3,),0)</f>
        <v>1016</v>
      </c>
      <c r="U95">
        <f>IFERROR(VLOOKUP(B95, '2014q1'!A$1:C$399,3,),0)</f>
        <v>1054</v>
      </c>
      <c r="V95">
        <f>IFERROR(VLOOKUP(B95, '2014q2'!A$1:C$399,3,),0)</f>
        <v>1037</v>
      </c>
      <c r="W95">
        <f>IFERROR(VLOOKUP(B95, '2015q2'!A$1:C$399,3,),0)</f>
        <v>986</v>
      </c>
      <c r="X95" s="62">
        <f>IFERROR(VLOOKUP(B95, '2015q3'!A$1:C$399,3,),0)</f>
        <v>976</v>
      </c>
      <c r="Y95" s="62">
        <f>IFERROR(VLOOKUP(B95, '2015q4'!A$1:C$399,3,),0)</f>
        <v>962</v>
      </c>
      <c r="Z95" s="120">
        <f>IFERROR(VLOOKUP(B95, '2016q1'!A$1:C$399,3,),0)</f>
        <v>946</v>
      </c>
      <c r="AA95" s="120">
        <f>IFERROR(VLOOKUP(B95, '2016q2'!A$1:C$399,3,),0)</f>
        <v>931</v>
      </c>
      <c r="AB95" s="120">
        <f>IFERROR(VLOOKUP(B95, '2016q3'!A$1:C$399,3,),0)</f>
        <v>913</v>
      </c>
      <c r="AC95" t="str">
        <f t="shared" si="8"/>
        <v>0</v>
      </c>
      <c r="AD95" s="120">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 + IFERROR(VLOOKUP(B95, 'c2016q1'!A$1:E$399,4,),0) + IFERROR(VLOOKUP(B95, 'c2016q2'!A$1:E$399,4,),0) + IFERROR(VLOOKUP(B95, 'c2016q3'!A$1:E$399,4,),0) + IFERROR(VLOOKUP(B95, 'c2016q4'!A$1:E$399,4,),0)</f>
        <v>0</v>
      </c>
      <c r="AE95">
        <f>IFERROR(VLOOKUP(B95, 'c2013q4'!A$1:E$399,4,),0)</f>
        <v>0</v>
      </c>
      <c r="AF95">
        <f>IFERROR(VLOOKUP(B95, 'c2014q1'!A$1:E$399,4,),0) + IFERROR(VLOOKUP(B95, 'c2014q2'!A$1:E$399,4,),0) + IFERROR(VLOOKUP(B95, 'c2014q3'!A$1:E$399,4,),0) + IFERROR(VLOOKUP(B95, 'c2014q4'!A$1:E$399,4,),0)</f>
        <v>0</v>
      </c>
      <c r="AG95" s="62">
        <f>IFERROR(VLOOKUP(B95, 'c2015q1'!A$1:E$399,4,),0) + IFERROR(VLOOKUP(B95, 'c2015q2'!A$1:E$399,4,),0) + IFERROR(VLOOKUP(B95, 'c2015q3'!A$1:E$399,4,),0) + IFERROR(VLOOKUP(B95, 'c2015q4'!A$1:E$399,4,),0)</f>
        <v>0</v>
      </c>
      <c r="AH95" s="120">
        <f>IFERROR(VLOOKUP(B95, 'c2016q1'!A$1:E$399,4,),0) + IFERROR(VLOOKUP(B95, 'c2016q2'!A$1:E$399,4,),0) + IFERROR(VLOOKUP(B95, 'c2016q3'!A$1:E$399,4,),0) + IFERROR(VLOOKUP(B95, 'c2016q4'!A$1:E$399,4,),0)</f>
        <v>0</v>
      </c>
      <c r="AI95" t="str">
        <f t="shared" si="9"/>
        <v>-</v>
      </c>
      <c r="AJ95" t="str">
        <f t="shared" si="7"/>
        <v/>
      </c>
      <c r="AK95" s="62">
        <f t="shared" si="10"/>
        <v>0</v>
      </c>
      <c r="AL95" t="str">
        <f t="shared" si="11"/>
        <v>f</v>
      </c>
    </row>
    <row r="96" spans="1:38" x14ac:dyDescent="0.25">
      <c r="A96">
        <v>95</v>
      </c>
      <c r="B96" s="62" t="s">
        <v>291</v>
      </c>
      <c r="C96" t="str">
        <f>IFERROR(VLOOKUP(B96,addresses!A$2:I$1997, 3, FALSE), "")</f>
        <v>6200 South Gilmore Road</v>
      </c>
      <c r="D96" t="str">
        <f>IFERROR(VLOOKUP(B96,addresses!A$2:I$1997, 5, FALSE), "")</f>
        <v>Fairfield</v>
      </c>
      <c r="E96" t="str">
        <f>IFERROR(VLOOKUP(B96,addresses!A$2:I$1997, 7, FALSE),"")</f>
        <v>OH</v>
      </c>
      <c r="F96" t="str">
        <f>IFERROR(VLOOKUP(B96,addresses!A$2:I$1997, 8, FALSE),"")</f>
        <v>45014-5141</v>
      </c>
      <c r="G96" t="str">
        <f>IFERROR(VLOOKUP(B96,addresses!A$2:I$1997, 9, FALSE),"")</f>
        <v>513-870-2646</v>
      </c>
      <c r="H96" s="62" t="str">
        <f>IFERROR(VLOOKUP(B96,addresses!A$2:J$1997, 10, FALSE), "")</f>
        <v>http://www.cinfin.com</v>
      </c>
      <c r="I96" s="120" t="str">
        <f>VLOOKUP(IFERROR(VLOOKUP(B96, Weiss!A$1:C$398,3,FALSE),"NR"), RatingsLU!A$5:B$30, 2, FALSE)</f>
        <v>A-</v>
      </c>
      <c r="J96" s="62">
        <f>VLOOKUP(I96,RatingsLU!B$5:C$30,2,)</f>
        <v>3</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3</v>
      </c>
      <c r="O96" s="120">
        <f>IFERROR(VLOOKUP(B96, '2016q3'!A$1:C$400,3,),0)</f>
        <v>912</v>
      </c>
      <c r="P96" t="str">
        <f t="shared" si="12"/>
        <v>912</v>
      </c>
      <c r="Q96">
        <f>IFERROR(VLOOKUP(B96, '2013q4'!A$1:C$399,3,),0)</f>
        <v>6468</v>
      </c>
      <c r="R96">
        <f>IFERROR(VLOOKUP(B96, '2014q1'!A$1:C$399,3,),0)</f>
        <v>6238</v>
      </c>
      <c r="S96">
        <f>IFERROR(VLOOKUP(B96, '2014q2'!A$1:C$399,3,),0)</f>
        <v>5674</v>
      </c>
      <c r="T96">
        <f>IFERROR(VLOOKUP(B96, '2014q3'!A$1:C$399,3,),0)</f>
        <v>4349</v>
      </c>
      <c r="U96">
        <f>IFERROR(VLOOKUP(B96, '2014q1'!A$1:C$399,3,),0)</f>
        <v>6238</v>
      </c>
      <c r="V96">
        <f>IFERROR(VLOOKUP(B96, '2014q2'!A$1:C$399,3,),0)</f>
        <v>5674</v>
      </c>
      <c r="W96">
        <f>IFERROR(VLOOKUP(B96, '2015q2'!A$1:C$399,3,),0)</f>
        <v>989</v>
      </c>
      <c r="X96" s="62">
        <f>IFERROR(VLOOKUP(B96, '2015q3'!A$1:C$399,3,),0)</f>
        <v>886</v>
      </c>
      <c r="Y96" s="62">
        <f>IFERROR(VLOOKUP(B96, '2015q4'!A$1:C$399,3,),0)</f>
        <v>889</v>
      </c>
      <c r="Z96" s="120">
        <f>IFERROR(VLOOKUP(B96, '2016q1'!A$1:C$399,3,),0)</f>
        <v>885</v>
      </c>
      <c r="AA96" s="120">
        <f>IFERROR(VLOOKUP(B96, '2016q2'!A$1:C$399,3,),0)</f>
        <v>906</v>
      </c>
      <c r="AB96" s="120">
        <f>IFERROR(VLOOKUP(B96, '2016q3'!A$1:C$399,3,),0)</f>
        <v>912</v>
      </c>
      <c r="AC96" t="str">
        <f t="shared" si="8"/>
        <v>6</v>
      </c>
      <c r="AD96" s="120">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 + IFERROR(VLOOKUP(B96, 'c2016q1'!A$1:E$399,4,),0) + IFERROR(VLOOKUP(B96, 'c2016q2'!A$1:E$399,4,),0) + IFERROR(VLOOKUP(B96, 'c2016q3'!A$1:E$399,4,),0) + IFERROR(VLOOKUP(B96, 'c2016q4'!A$1:E$399,4,),0)</f>
        <v>6</v>
      </c>
      <c r="AE96">
        <f>IFERROR(VLOOKUP(B96, 'c2013q4'!A$1:E$399,4,),0)</f>
        <v>2</v>
      </c>
      <c r="AF96">
        <f>IFERROR(VLOOKUP(B96, 'c2014q1'!A$1:E$399,4,),0) + IFERROR(VLOOKUP(B96, 'c2014q2'!A$1:E$399,4,),0) + IFERROR(VLOOKUP(B96, 'c2014q3'!A$1:E$399,4,),0) + IFERROR(VLOOKUP(B96, 'c2014q4'!A$1:E$399,4,),0)</f>
        <v>2</v>
      </c>
      <c r="AG96" s="62">
        <f>IFERROR(VLOOKUP(B96, 'c2015q1'!A$1:E$399,4,),0) + IFERROR(VLOOKUP(B96, 'c2015q2'!A$1:E$399,4,),0) + IFERROR(VLOOKUP(B96, 'c2015q3'!A$1:E$399,4,),0) + IFERROR(VLOOKUP(B96, 'c2015q4'!A$1:E$399,4,),0)</f>
        <v>1</v>
      </c>
      <c r="AH96" s="120">
        <f>IFERROR(VLOOKUP(B96, 'c2016q1'!A$1:E$399,4,),0) + IFERROR(VLOOKUP(B96, 'c2016q2'!A$1:E$399,4,),0) + IFERROR(VLOOKUP(B96, 'c2016q3'!A$1:E$399,4,),0) + IFERROR(VLOOKUP(B96, 'c2016q4'!A$1:E$399,4,),0)</f>
        <v>1</v>
      </c>
      <c r="AI96" t="str">
        <f t="shared" si="9"/>
        <v>-</v>
      </c>
      <c r="AJ96" t="str">
        <f t="shared" si="7"/>
        <v/>
      </c>
      <c r="AK96" s="62">
        <f t="shared" si="10"/>
        <v>0</v>
      </c>
      <c r="AL96" t="str">
        <f t="shared" si="11"/>
        <v>f</v>
      </c>
    </row>
    <row r="97" spans="1:38" x14ac:dyDescent="0.25">
      <c r="A97">
        <v>96</v>
      </c>
      <c r="B97" s="62" t="s">
        <v>4008</v>
      </c>
      <c r="C97" t="str">
        <f>IFERROR(VLOOKUP(B97,addresses!A$2:I$1997, 3, FALSE), "")</f>
        <v>301 NW 138th Terrace</v>
      </c>
      <c r="D97" t="str">
        <f>IFERROR(VLOOKUP(B97,addresses!A$2:I$1997, 5, FALSE), "")</f>
        <v>Jonesville</v>
      </c>
      <c r="E97" t="str">
        <f>IFERROR(VLOOKUP(B97,addresses!A$2:I$1997, 7, FALSE),"")</f>
        <v>FL</v>
      </c>
      <c r="F97">
        <f>IFERROR(VLOOKUP(B97,addresses!A$2:I$1997, 8, FALSE),"")</f>
        <v>32669</v>
      </c>
      <c r="G97" t="str">
        <f>IFERROR(VLOOKUP(B97,addresses!A$2:I$1997, 9, FALSE),"")</f>
        <v>(866) 896-7233</v>
      </c>
      <c r="H97" s="62" t="str">
        <f>IFERROR(VLOOKUP(B97,addresses!A$2:J$1997, 10, FALSE), "")</f>
        <v>http://www.uscoastalpc.com/</v>
      </c>
      <c r="I97" s="120" t="str">
        <f>VLOOKUP(IFERROR(VLOOKUP(B97, Weiss!A$1:C$398,3,FALSE),"NR"),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120">
        <f>IFERROR(VLOOKUP(B97, '2016q3'!A$1:C$400,3,),0)</f>
        <v>808</v>
      </c>
      <c r="P97" t="str">
        <f t="shared" si="12"/>
        <v>808</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0</v>
      </c>
      <c r="X97" s="62">
        <f>IFERROR(VLOOKUP(B97, '2015q3'!A$1:C$399,3,),0)</f>
        <v>0</v>
      </c>
      <c r="Y97" s="62">
        <f>IFERROR(VLOOKUP(B97, '2015q4'!A$1:C$399,3,),0)</f>
        <v>0</v>
      </c>
      <c r="Z97" s="120">
        <f>IFERROR(VLOOKUP(B97, '2016q1'!A$1:C$399,3,),0)</f>
        <v>0</v>
      </c>
      <c r="AA97" s="120">
        <f>IFERROR(VLOOKUP(B97, '2016q2'!A$1:C$399,3,),0)</f>
        <v>290</v>
      </c>
      <c r="AB97" s="120">
        <f>IFERROR(VLOOKUP(B97, '2016q3'!A$1:C$399,3,),0)</f>
        <v>808</v>
      </c>
      <c r="AC97" t="str">
        <f t="shared" si="8"/>
        <v>0</v>
      </c>
      <c r="AD97" s="120">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 + IFERROR(VLOOKUP(B97, 'c2016q1'!A$1:E$399,4,),0) + IFERROR(VLOOKUP(B97, 'c2016q2'!A$1:E$399,4,),0) + IFERROR(VLOOKUP(B97, 'c2016q3'!A$1:E$399,4,),0) + IFERROR(VLOOKUP(B97, 'c2016q4'!A$1:E$399,4,),0)</f>
        <v>0</v>
      </c>
      <c r="AE97">
        <f>IFERROR(VLOOKUP(B97, 'c2013q4'!A$1:E$399,4,),0)</f>
        <v>0</v>
      </c>
      <c r="AF97">
        <f>IFERROR(VLOOKUP(B97, 'c2014q1'!A$1:E$399,4,),0) + IFERROR(VLOOKUP(B97, 'c2014q2'!A$1:E$399,4,),0) + IFERROR(VLOOKUP(B97, 'c2014q3'!A$1:E$399,4,),0) + IFERROR(VLOOKUP(B97, 'c2014q4'!A$1:E$399,4,),0)</f>
        <v>0</v>
      </c>
      <c r="AG97" s="62">
        <f>IFERROR(VLOOKUP(B97, 'c2015q1'!A$1:E$399,4,),0) + IFERROR(VLOOKUP(B97, 'c2015q2'!A$1:E$399,4,),0) + IFERROR(VLOOKUP(B97, 'c2015q3'!A$1:E$399,4,),0) + IFERROR(VLOOKUP(B97, 'c2015q4'!A$1:E$399,4,),0)</f>
        <v>0</v>
      </c>
      <c r="AH97" s="120">
        <f>IFERROR(VLOOKUP(B97, 'c2016q1'!A$1:E$399,4,),0) + IFERROR(VLOOKUP(B97, 'c2016q2'!A$1:E$399,4,),0) + IFERROR(VLOOKUP(B97, 'c2016q3'!A$1:E$399,4,),0) + IFERROR(VLOOKUP(B97, 'c2016q4'!A$1:E$399,4,),0)</f>
        <v>0</v>
      </c>
      <c r="AI97" t="str">
        <f t="shared" si="9"/>
        <v>-</v>
      </c>
      <c r="AJ97" t="str">
        <f t="shared" si="7"/>
        <v/>
      </c>
      <c r="AK97" s="62">
        <f t="shared" si="10"/>
        <v>0</v>
      </c>
      <c r="AL97" t="str">
        <f t="shared" si="11"/>
        <v>f</v>
      </c>
    </row>
    <row r="98" spans="1:38" x14ac:dyDescent="0.25">
      <c r="A98">
        <v>97</v>
      </c>
      <c r="B98" s="62" t="s">
        <v>295</v>
      </c>
      <c r="C98" t="str">
        <f>IFERROR(VLOOKUP(B98,addresses!A$2:I$1997, 3, FALSE), "")</f>
        <v>2407 Park Drive Suite 200</v>
      </c>
      <c r="D98" t="str">
        <f>IFERROR(VLOOKUP(B98,addresses!A$2:I$1997, 5, FALSE), "")</f>
        <v>Harrisburg</v>
      </c>
      <c r="E98" t="str">
        <f>IFERROR(VLOOKUP(B98,addresses!A$2:I$1997, 7, FALSE),"")</f>
        <v>PA</v>
      </c>
      <c r="F98">
        <f>IFERROR(VLOOKUP(B98,addresses!A$2:I$1997, 8, FALSE),"")</f>
        <v>17110</v>
      </c>
      <c r="G98" t="str">
        <f>IFERROR(VLOOKUP(B98,addresses!A$2:I$1997, 9, FALSE),"")</f>
        <v>717-657-9671</v>
      </c>
      <c r="H98" s="62" t="str">
        <f>IFERROR(VLOOKUP(B98,addresses!A$2:J$1997, 10, FALSE), "")</f>
        <v>http://www.aegisfirst.com</v>
      </c>
      <c r="I98" s="120" t="str">
        <f>VLOOKUP(IFERROR(VLOOKUP(B98, Weiss!A$1:C$398,3,FALSE),"NR"), RatingsLU!A$5:B$30, 2, FALSE)</f>
        <v>B-</v>
      </c>
      <c r="J98" s="62">
        <f>VLOOKUP(I98,RatingsLU!B$5:C$30,2,)</f>
        <v>6</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120">
        <f>IFERROR(VLOOKUP(B98, '2016q3'!A$1:C$400,3,),0)</f>
        <v>733</v>
      </c>
      <c r="P98" t="str">
        <f t="shared" si="12"/>
        <v>733</v>
      </c>
      <c r="Q98">
        <f>IFERROR(VLOOKUP(B98, '2013q4'!A$1:C$399,3,),0)</f>
        <v>859</v>
      </c>
      <c r="R98">
        <f>IFERROR(VLOOKUP(B98, '2014q1'!A$1:C$399,3,),0)</f>
        <v>809</v>
      </c>
      <c r="S98">
        <f>IFERROR(VLOOKUP(B98, '2014q2'!A$1:C$399,3,),0)</f>
        <v>805</v>
      </c>
      <c r="T98">
        <f>IFERROR(VLOOKUP(B98, '2014q3'!A$1:C$399,3,),0)</f>
        <v>822</v>
      </c>
      <c r="U98">
        <f>IFERROR(VLOOKUP(B98, '2014q1'!A$1:C$399,3,),0)</f>
        <v>809</v>
      </c>
      <c r="V98">
        <f>IFERROR(VLOOKUP(B98, '2014q2'!A$1:C$399,3,),0)</f>
        <v>805</v>
      </c>
      <c r="W98">
        <f>IFERROR(VLOOKUP(B98, '2015q2'!A$1:C$399,3,),0)</f>
        <v>796</v>
      </c>
      <c r="X98" s="62">
        <f>IFERROR(VLOOKUP(B98, '2015q3'!A$1:C$399,3,),0)</f>
        <v>797</v>
      </c>
      <c r="Y98" s="62">
        <f>IFERROR(VLOOKUP(B98, '2015q4'!A$1:C$399,3,),0)</f>
        <v>781</v>
      </c>
      <c r="Z98" s="120">
        <f>IFERROR(VLOOKUP(B98, '2016q1'!A$1:C$399,3,),0)</f>
        <v>758</v>
      </c>
      <c r="AA98" s="120">
        <f>IFERROR(VLOOKUP(B98, '2016q2'!A$1:C$399,3,),0)</f>
        <v>756</v>
      </c>
      <c r="AB98" s="120">
        <f>IFERROR(VLOOKUP(B98, '2016q3'!A$1:C$399,3,),0)</f>
        <v>733</v>
      </c>
      <c r="AC98" t="str">
        <f t="shared" si="8"/>
        <v>2</v>
      </c>
      <c r="AD98" s="120">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 + IFERROR(VLOOKUP(B98, 'c2016q1'!A$1:E$399,4,),0) + IFERROR(VLOOKUP(B98, 'c2016q2'!A$1:E$399,4,),0) + IFERROR(VLOOKUP(B98, 'c2016q3'!A$1:E$399,4,),0) + IFERROR(VLOOKUP(B98, 'c2016q4'!A$1:E$399,4,),0)</f>
        <v>2</v>
      </c>
      <c r="AE98">
        <f>IFERROR(VLOOKUP(B98, 'c2013q4'!A$1:E$399,4,),0)</f>
        <v>0</v>
      </c>
      <c r="AF98">
        <f>IFERROR(VLOOKUP(B98, 'c2014q1'!A$1:E$399,4,),0) + IFERROR(VLOOKUP(B98, 'c2014q2'!A$1:E$399,4,),0) + IFERROR(VLOOKUP(B98, 'c2014q3'!A$1:E$399,4,),0) + IFERROR(VLOOKUP(B98, 'c2014q4'!A$1:E$399,4,),0)</f>
        <v>0</v>
      </c>
      <c r="AG98" s="62">
        <f>IFERROR(VLOOKUP(B98, 'c2015q1'!A$1:E$399,4,),0) + IFERROR(VLOOKUP(B98, 'c2015q2'!A$1:E$399,4,),0) + IFERROR(VLOOKUP(B98, 'c2015q3'!A$1:E$399,4,),0) + IFERROR(VLOOKUP(B98, 'c2015q4'!A$1:E$399,4,),0)</f>
        <v>1</v>
      </c>
      <c r="AH98" s="120">
        <f>IFERROR(VLOOKUP(B98, 'c2016q1'!A$1:E$399,4,),0) + IFERROR(VLOOKUP(B98, 'c2016q2'!A$1:E$399,4,),0) + IFERROR(VLOOKUP(B98, 'c2016q3'!A$1:E$399,4,),0) + IFERROR(VLOOKUP(B98, 'c2016q4'!A$1:E$399,4,),0)</f>
        <v>1</v>
      </c>
      <c r="AI98" t="str">
        <f t="shared" si="9"/>
        <v>-</v>
      </c>
      <c r="AJ98" t="str">
        <f t="shared" ref="AJ98:AJ129" si="13">IF(ISERROR(_xlfn.PERCENTRANK.INC(AI$2:AI$398, AI98)), "", ROUND(100*_xlfn.PERCENTRANK.INC(AI$2:AI$398, AI98),0))</f>
        <v/>
      </c>
      <c r="AK98" s="62">
        <f t="shared" si="10"/>
        <v>0</v>
      </c>
      <c r="AL98" t="str">
        <f t="shared" si="11"/>
        <v>f</v>
      </c>
    </row>
    <row r="99" spans="1:38" x14ac:dyDescent="0.25">
      <c r="A99">
        <v>98</v>
      </c>
      <c r="B99" s="62" t="s">
        <v>378</v>
      </c>
      <c r="C99" t="str">
        <f>IFERROR(VLOOKUP(B99,addresses!A$2:I$1997, 3, FALSE), "")</f>
        <v>One General Drive</v>
      </c>
      <c r="D99" t="str">
        <f>IFERROR(VLOOKUP(B99,addresses!A$2:I$1997, 5, FALSE), "")</f>
        <v>Sun Prairie</v>
      </c>
      <c r="E99" t="str">
        <f>IFERROR(VLOOKUP(B99,addresses!A$2:I$1997, 7, FALSE),"")</f>
        <v>WI</v>
      </c>
      <c r="F99">
        <f>IFERROR(VLOOKUP(B99,addresses!A$2:I$1997, 8, FALSE),"")</f>
        <v>53596</v>
      </c>
      <c r="G99" t="str">
        <f>IFERROR(VLOOKUP(B99,addresses!A$2:I$1997, 9, FALSE),"")</f>
        <v>212-805-9700-8851</v>
      </c>
      <c r="H99" s="62" t="str">
        <f>IFERROR(VLOOKUP(B99,addresses!A$2:J$1997, 10, FALSE), "")</f>
        <v>http://www.qbena.com</v>
      </c>
      <c r="I99" s="120" t="str">
        <f>VLOOKUP(IFERROR(VLOOKUP(B99, Weiss!A$1:C$398,3,FALSE),"NR"), RatingsLU!A$5:B$30, 2, FALSE)</f>
        <v>NR</v>
      </c>
      <c r="J99" s="62">
        <f>VLOOKUP(I99,RatingsLU!B$5:C$30,2,)</f>
        <v>16</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120">
        <f>IFERROR(VLOOKUP(B99, '2016q3'!A$1:C$400,3,),0)</f>
        <v>711</v>
      </c>
      <c r="P99" t="str">
        <f t="shared" si="12"/>
        <v>711</v>
      </c>
      <c r="Q99">
        <f>IFERROR(VLOOKUP(B99, '2013q4'!A$1:C$399,3,),0)</f>
        <v>1084</v>
      </c>
      <c r="R99">
        <f>IFERROR(VLOOKUP(B99, '2014q1'!A$1:C$399,3,),0)</f>
        <v>1077</v>
      </c>
      <c r="S99">
        <f>IFERROR(VLOOKUP(B99, '2014q2'!A$1:C$399,3,),0)</f>
        <v>1072</v>
      </c>
      <c r="T99">
        <f>IFERROR(VLOOKUP(B99, '2014q3'!A$1:C$399,3,),0)</f>
        <v>1076</v>
      </c>
      <c r="U99">
        <f>IFERROR(VLOOKUP(B99, '2014q1'!A$1:C$399,3,),0)</f>
        <v>1077</v>
      </c>
      <c r="V99">
        <f>IFERROR(VLOOKUP(B99, '2014q2'!A$1:C$399,3,),0)</f>
        <v>1072</v>
      </c>
      <c r="W99">
        <f>IFERROR(VLOOKUP(B99, '2015q2'!A$1:C$399,3,),0)</f>
        <v>964</v>
      </c>
      <c r="X99" s="62">
        <f>IFERROR(VLOOKUP(B99, '2015q3'!A$1:C$399,3,),0)</f>
        <v>921</v>
      </c>
      <c r="Y99" s="62">
        <f>IFERROR(VLOOKUP(B99, '2015q4'!A$1:C$399,3,),0)</f>
        <v>877</v>
      </c>
      <c r="Z99" s="120">
        <f>IFERROR(VLOOKUP(B99, '2016q1'!A$1:C$399,3,),0)</f>
        <v>799</v>
      </c>
      <c r="AA99" s="120">
        <f>IFERROR(VLOOKUP(B99, '2016q2'!A$1:C$399,3,),0)</f>
        <v>738</v>
      </c>
      <c r="AB99" s="120">
        <f>IFERROR(VLOOKUP(B99, '2016q3'!A$1:C$399,3,),0)</f>
        <v>711</v>
      </c>
      <c r="AC99" t="str">
        <f t="shared" si="8"/>
        <v>0</v>
      </c>
      <c r="AD99" s="120">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 + IFERROR(VLOOKUP(B99, 'c2016q1'!A$1:E$399,4,),0) + IFERROR(VLOOKUP(B99, 'c2016q2'!A$1:E$399,4,),0) + IFERROR(VLOOKUP(B99, 'c2016q3'!A$1:E$399,4,),0) + IFERROR(VLOOKUP(B99, 'c2016q4'!A$1:E$399,4,),0)</f>
        <v>0</v>
      </c>
      <c r="AE99">
        <f>IFERROR(VLOOKUP(B99, 'c2013q4'!A$1:E$399,4,),0)</f>
        <v>0</v>
      </c>
      <c r="AF99">
        <f>IFERROR(VLOOKUP(B99, 'c2014q1'!A$1:E$399,4,),0) + IFERROR(VLOOKUP(B99, 'c2014q2'!A$1:E$399,4,),0) + IFERROR(VLOOKUP(B99, 'c2014q3'!A$1:E$399,4,),0) + IFERROR(VLOOKUP(B99, 'c2014q4'!A$1:E$399,4,),0)</f>
        <v>0</v>
      </c>
      <c r="AG99" s="62">
        <f>IFERROR(VLOOKUP(B99, 'c2015q1'!A$1:E$399,4,),0) + IFERROR(VLOOKUP(B99, 'c2015q2'!A$1:E$399,4,),0) + IFERROR(VLOOKUP(B99, 'c2015q3'!A$1:E$399,4,),0) + IFERROR(VLOOKUP(B99, 'c2015q4'!A$1:E$399,4,),0)</f>
        <v>0</v>
      </c>
      <c r="AH99" s="120">
        <f>IFERROR(VLOOKUP(B99, 'c2016q1'!A$1:E$399,4,),0) + IFERROR(VLOOKUP(B99, 'c2016q2'!A$1:E$399,4,),0) + IFERROR(VLOOKUP(B99, 'c2016q3'!A$1:E$399,4,),0) + IFERROR(VLOOKUP(B99, 'c2016q4'!A$1:E$399,4,),0)</f>
        <v>0</v>
      </c>
      <c r="AI99" t="str">
        <f t="shared" si="9"/>
        <v>-</v>
      </c>
      <c r="AJ99" t="str">
        <f t="shared" si="13"/>
        <v/>
      </c>
      <c r="AK99" s="62">
        <f t="shared" si="10"/>
        <v>0</v>
      </c>
      <c r="AL99" t="str">
        <f t="shared" si="11"/>
        <v>f</v>
      </c>
    </row>
    <row r="100" spans="1:38" x14ac:dyDescent="0.25">
      <c r="A100">
        <v>99</v>
      </c>
      <c r="B100" s="62" t="s">
        <v>294</v>
      </c>
      <c r="C100" t="str">
        <f>IFERROR(VLOOKUP(B100,addresses!A$2:I$1997, 3, FALSE), "")</f>
        <v>175 Water Street, 18Th Floor</v>
      </c>
      <c r="D100" t="str">
        <f>IFERROR(VLOOKUP(B100,addresses!A$2:I$1997, 5, FALSE), "")</f>
        <v>New York</v>
      </c>
      <c r="E100" t="str">
        <f>IFERROR(VLOOKUP(B100,addresses!A$2:I$1997, 7, FALSE),"")</f>
        <v>NY</v>
      </c>
      <c r="F100">
        <f>IFERROR(VLOOKUP(B100,addresses!A$2:I$1997, 8, FALSE),"")</f>
        <v>10038</v>
      </c>
      <c r="G100" t="str">
        <f>IFERROR(VLOOKUP(B100,addresses!A$2:I$1997, 9, FALSE),"")</f>
        <v>212-458-3732</v>
      </c>
      <c r="H100" s="62" t="str">
        <f>IFERROR(VLOOKUP(B100,addresses!A$2:J$1997, 10, FALSE), "")</f>
        <v>http://www.aig.com</v>
      </c>
      <c r="I100" s="120" t="str">
        <f>VLOOKUP(IFERROR(VLOOKUP(B100, Weiss!A$1:C$398,3,FALSE),"NR"), RatingsLU!A$5:B$30, 2, FALSE)</f>
        <v>C</v>
      </c>
      <c r="J100" s="62">
        <f>VLOOKUP(I100,RatingsLU!B$5:C$30,2,)</f>
        <v>8</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5</v>
      </c>
      <c r="O100" s="120">
        <f>IFERROR(VLOOKUP(B100, '2016q3'!A$1:C$400,3,),0)</f>
        <v>708</v>
      </c>
      <c r="P100" t="str">
        <f t="shared" si="12"/>
        <v>708</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62">
        <f>IFERROR(VLOOKUP(B100, '2015q3'!A$1:C$399,3,),0)</f>
        <v>818</v>
      </c>
      <c r="Y100" s="62">
        <f>IFERROR(VLOOKUP(B100, '2015q4'!A$1:C$399,3,),0)</f>
        <v>761</v>
      </c>
      <c r="Z100" s="120">
        <f>IFERROR(VLOOKUP(B100, '2016q1'!A$1:C$399,3,),0)</f>
        <v>737</v>
      </c>
      <c r="AA100" s="120">
        <f>IFERROR(VLOOKUP(B100, '2016q2'!A$1:C$399,3,),0)</f>
        <v>719</v>
      </c>
      <c r="AB100" s="120">
        <f>IFERROR(VLOOKUP(B100, '2016q3'!A$1:C$399,3,),0)</f>
        <v>708</v>
      </c>
      <c r="AC100" t="str">
        <f t="shared" si="8"/>
        <v>3</v>
      </c>
      <c r="AD100" s="120">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 + IFERROR(VLOOKUP(B100, 'c2016q1'!A$1:E$399,4,),0) + IFERROR(VLOOKUP(B100, 'c2016q2'!A$1:E$399,4,),0) + IFERROR(VLOOKUP(B100, 'c2016q3'!A$1:E$399,4,),0) + IFERROR(VLOOKUP(B100, 'c2016q4'!A$1:E$399,4,),0)</f>
        <v>3</v>
      </c>
      <c r="AE100">
        <f>IFERROR(VLOOKUP(B100, 'c2013q4'!A$1:E$399,4,),0)</f>
        <v>2</v>
      </c>
      <c r="AF100">
        <f>IFERROR(VLOOKUP(B100, 'c2014q1'!A$1:E$399,4,),0) + IFERROR(VLOOKUP(B100, 'c2014q2'!A$1:E$399,4,),0) + IFERROR(VLOOKUP(B100, 'c2014q3'!A$1:E$399,4,),0) + IFERROR(VLOOKUP(B100, 'c2014q4'!A$1:E$399,4,),0)</f>
        <v>1</v>
      </c>
      <c r="AG100" s="62">
        <f>IFERROR(VLOOKUP(B100, 'c2015q1'!A$1:E$399,4,),0) + IFERROR(VLOOKUP(B100, 'c2015q2'!A$1:E$399,4,),0) + IFERROR(VLOOKUP(B100, 'c2015q3'!A$1:E$399,4,),0) + IFERROR(VLOOKUP(B100, 'c2015q4'!A$1:E$399,4,),0)</f>
        <v>0</v>
      </c>
      <c r="AH100" s="120">
        <f>IFERROR(VLOOKUP(B100, 'c2016q1'!A$1:E$399,4,),0) + IFERROR(VLOOKUP(B100, 'c2016q2'!A$1:E$399,4,),0) + IFERROR(VLOOKUP(B100, 'c2016q3'!A$1:E$399,4,),0) + IFERROR(VLOOKUP(B100, 'c2016q4'!A$1:E$399,4,),0)</f>
        <v>0</v>
      </c>
      <c r="AI100" t="str">
        <f t="shared" si="9"/>
        <v>-</v>
      </c>
      <c r="AJ100" t="str">
        <f t="shared" si="13"/>
        <v/>
      </c>
      <c r="AK100" s="62">
        <f t="shared" si="10"/>
        <v>0</v>
      </c>
      <c r="AL100" t="str">
        <f t="shared" si="11"/>
        <v>f</v>
      </c>
    </row>
    <row r="101" spans="1:38" x14ac:dyDescent="0.25">
      <c r="A101">
        <v>100</v>
      </c>
      <c r="B101" s="62" t="s">
        <v>296</v>
      </c>
      <c r="C101" t="str">
        <f>IFERROR(VLOOKUP(B101,addresses!A$2:I$1997, 3, FALSE), "")</f>
        <v>118 Second Avenue Se</v>
      </c>
      <c r="D101" t="str">
        <f>IFERROR(VLOOKUP(B101,addresses!A$2:I$1997, 5, FALSE), "")</f>
        <v>Cedar Rapids</v>
      </c>
      <c r="E101" t="str">
        <f>IFERROR(VLOOKUP(B101,addresses!A$2:I$1997, 7, FALSE),"")</f>
        <v>IA</v>
      </c>
      <c r="F101">
        <f>IFERROR(VLOOKUP(B101,addresses!A$2:I$1997, 8, FALSE),"")</f>
        <v>52401</v>
      </c>
      <c r="G101" t="str">
        <f>IFERROR(VLOOKUP(B101,addresses!A$2:I$1997, 9, FALSE),"")</f>
        <v>319-286-2533</v>
      </c>
      <c r="H101" s="62" t="str">
        <f>IFERROR(VLOOKUP(B101,addresses!A$2:J$1997, 10, FALSE), "")</f>
        <v>http://www.unitedfiregroup.com</v>
      </c>
      <c r="I101" s="120" t="str">
        <f>VLOOKUP(IFERROR(VLOOKUP(B101, Weiss!A$1:C$398,3,FALSE),"NR"), RatingsLU!A$5:B$30, 2, FALSE)</f>
        <v>B</v>
      </c>
      <c r="J101" s="62">
        <f>VLOOKUP(I101,RatingsLU!B$5:C$30,2,)</f>
        <v>5</v>
      </c>
      <c r="K101" s="62" t="str">
        <f>VLOOKUP(IFERROR(VLOOKUP(B101, Demotech!A$1:G$400, 6,FALSE), "NR"), RatingsLU!K$5:M$30, 2, FALSE)</f>
        <v>NR</v>
      </c>
      <c r="L101" s="62">
        <f>VLOOKUP(K101,RatingsLU!L$5:M$30,2,)</f>
        <v>7</v>
      </c>
      <c r="M101" s="62" t="str">
        <f>VLOOKUP(IFERROR(VLOOKUP(B101, AMBest!A$1:L$399,3,FALSE),"NR"), RatingsLU!F$5:G$100, 2, FALSE)</f>
        <v>A</v>
      </c>
      <c r="N101" s="62">
        <f>VLOOKUP(M101, RatingsLU!G$5:H$100, 2, FALSE)</f>
        <v>5</v>
      </c>
      <c r="O101" s="120">
        <f>IFERROR(VLOOKUP(B101, '2016q3'!A$1:C$400,3,),0)</f>
        <v>647</v>
      </c>
      <c r="P101" t="str">
        <f t="shared" si="12"/>
        <v>647</v>
      </c>
      <c r="Q101">
        <f>IFERROR(VLOOKUP(B101, '2013q4'!A$1:C$399,3,),0)</f>
        <v>882</v>
      </c>
      <c r="R101">
        <f>IFERROR(VLOOKUP(B101, '2014q1'!A$1:C$399,3,),0)</f>
        <v>870</v>
      </c>
      <c r="S101">
        <f>IFERROR(VLOOKUP(B101, '2014q2'!A$1:C$399,3,),0)</f>
        <v>842</v>
      </c>
      <c r="T101">
        <f>IFERROR(VLOOKUP(B101, '2014q3'!A$1:C$399,3,),0)</f>
        <v>820</v>
      </c>
      <c r="U101">
        <f>IFERROR(VLOOKUP(B101, '2014q1'!A$1:C$399,3,),0)</f>
        <v>870</v>
      </c>
      <c r="V101">
        <f>IFERROR(VLOOKUP(B101, '2014q2'!A$1:C$399,3,),0)</f>
        <v>842</v>
      </c>
      <c r="W101">
        <f>IFERROR(VLOOKUP(B101, '2015q2'!A$1:C$399,3,),0)</f>
        <v>736</v>
      </c>
      <c r="X101" s="62">
        <f>IFERROR(VLOOKUP(B101, '2015q3'!A$1:C$399,3,),0)</f>
        <v>706</v>
      </c>
      <c r="Y101" s="62">
        <f>IFERROR(VLOOKUP(B101, '2015q4'!A$1:C$399,3,),0)</f>
        <v>676</v>
      </c>
      <c r="Z101" s="120">
        <f>IFERROR(VLOOKUP(B101, '2016q1'!A$1:C$399,3,),0)</f>
        <v>667</v>
      </c>
      <c r="AA101" s="120">
        <f>IFERROR(VLOOKUP(B101, '2016q2'!A$1:C$399,3,),0)</f>
        <v>649</v>
      </c>
      <c r="AB101" s="120">
        <f>IFERROR(VLOOKUP(B101, '2016q3'!A$1:C$399,3,),0)</f>
        <v>647</v>
      </c>
      <c r="AC101" t="str">
        <f t="shared" si="8"/>
        <v>3</v>
      </c>
      <c r="AD101" s="120">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 + IFERROR(VLOOKUP(B101, 'c2016q1'!A$1:E$399,4,),0) + IFERROR(VLOOKUP(B101, 'c2016q2'!A$1:E$399,4,),0) + IFERROR(VLOOKUP(B101, 'c2016q3'!A$1:E$399,4,),0) + IFERROR(VLOOKUP(B101, 'c2016q4'!A$1:E$399,4,),0)</f>
        <v>3</v>
      </c>
      <c r="AE101">
        <f>IFERROR(VLOOKUP(B101, 'c2013q4'!A$1:E$399,4,),0)</f>
        <v>0</v>
      </c>
      <c r="AF101">
        <f>IFERROR(VLOOKUP(B101, 'c2014q1'!A$1:E$399,4,),0) + IFERROR(VLOOKUP(B101, 'c2014q2'!A$1:E$399,4,),0) + IFERROR(VLOOKUP(B101, 'c2014q3'!A$1:E$399,4,),0) + IFERROR(VLOOKUP(B101, 'c2014q4'!A$1:E$399,4,),0)</f>
        <v>1</v>
      </c>
      <c r="AG101" s="62">
        <f>IFERROR(VLOOKUP(B101, 'c2015q1'!A$1:E$399,4,),0) + IFERROR(VLOOKUP(B101, 'c2015q2'!A$1:E$399,4,),0) + IFERROR(VLOOKUP(B101, 'c2015q3'!A$1:E$399,4,),0) + IFERROR(VLOOKUP(B101, 'c2015q4'!A$1:E$399,4,),0)</f>
        <v>1</v>
      </c>
      <c r="AH101" s="120">
        <f>IFERROR(VLOOKUP(B101, 'c2016q1'!A$1:E$399,4,),0) + IFERROR(VLOOKUP(B101, 'c2016q2'!A$1:E$399,4,),0) + IFERROR(VLOOKUP(B101, 'c2016q3'!A$1:E$399,4,),0) + IFERROR(VLOOKUP(B101, 'c2016q4'!A$1:E$399,4,),0)</f>
        <v>1</v>
      </c>
      <c r="AI101" t="str">
        <f t="shared" si="9"/>
        <v>-</v>
      </c>
      <c r="AJ101" t="str">
        <f t="shared" si="13"/>
        <v/>
      </c>
      <c r="AK101" s="62">
        <f t="shared" si="10"/>
        <v>0</v>
      </c>
      <c r="AL101" t="str">
        <f t="shared" si="11"/>
        <v>f</v>
      </c>
    </row>
    <row r="102" spans="1:38" x14ac:dyDescent="0.25">
      <c r="A102">
        <v>101</v>
      </c>
      <c r="B102" s="62" t="s">
        <v>303</v>
      </c>
      <c r="C102" t="str">
        <f>IFERROR(VLOOKUP(B102,addresses!A$2:I$1997, 3, FALSE), "")</f>
        <v>#1 Horace Mann Plaza</v>
      </c>
      <c r="D102" t="str">
        <f>IFERROR(VLOOKUP(B102,addresses!A$2:I$1997, 5, FALSE), "")</f>
        <v>Springfield</v>
      </c>
      <c r="E102" t="str">
        <f>IFERROR(VLOOKUP(B102,addresses!A$2:I$1997, 7, FALSE),"")</f>
        <v>IL</v>
      </c>
      <c r="F102">
        <f>IFERROR(VLOOKUP(B102,addresses!A$2:I$1997, 8, FALSE),"")</f>
        <v>62715</v>
      </c>
      <c r="G102" t="str">
        <f>IFERROR(VLOOKUP(B102,addresses!A$2:I$1997, 9, FALSE),"")</f>
        <v>800-999-1030</v>
      </c>
      <c r="H102" s="62" t="str">
        <f>IFERROR(VLOOKUP(B102,addresses!A$2:J$1997, 10, FALSE), "")</f>
        <v>http://www.horacemann.com</v>
      </c>
      <c r="I102" s="120" t="str">
        <f>VLOOKUP(IFERROR(VLOOKUP(B102, Weiss!A$1:C$398,3,FALSE),"NR"), RatingsLU!A$5:B$30, 2, FALSE)</f>
        <v>B</v>
      </c>
      <c r="J102" s="62">
        <f>VLOOKUP(I102,RatingsLU!B$5:C$30,2,)</f>
        <v>5</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5</v>
      </c>
      <c r="O102" s="120">
        <f>IFERROR(VLOOKUP(B102, '2016q3'!A$1:C$400,3,),0)</f>
        <v>616</v>
      </c>
      <c r="P102" t="str">
        <f t="shared" si="12"/>
        <v>616</v>
      </c>
      <c r="Q102">
        <f>IFERROR(VLOOKUP(B102, '2013q4'!A$1:C$399,3,),0)</f>
        <v>4645</v>
      </c>
      <c r="R102">
        <f>IFERROR(VLOOKUP(B102, '2014q1'!A$1:C$399,3,),0)</f>
        <v>4411</v>
      </c>
      <c r="S102">
        <f>IFERROR(VLOOKUP(B102, '2014q2'!A$1:C$399,3,),0)</f>
        <v>3829</v>
      </c>
      <c r="T102">
        <f>IFERROR(VLOOKUP(B102, '2014q3'!A$1:C$399,3,),0)</f>
        <v>2715</v>
      </c>
      <c r="U102">
        <f>IFERROR(VLOOKUP(B102, '2014q1'!A$1:C$399,3,),0)</f>
        <v>4411</v>
      </c>
      <c r="V102">
        <f>IFERROR(VLOOKUP(B102, '2014q2'!A$1:C$399,3,),0)</f>
        <v>3829</v>
      </c>
      <c r="W102">
        <f>IFERROR(VLOOKUP(B102, '2015q2'!A$1:C$399,3,),0)</f>
        <v>438</v>
      </c>
      <c r="X102" s="62">
        <f>IFERROR(VLOOKUP(B102, '2015q3'!A$1:C$399,3,),0)</f>
        <v>463</v>
      </c>
      <c r="Y102" s="62">
        <f>IFERROR(VLOOKUP(B102, '2015q4'!A$1:C$399,3,),0)</f>
        <v>517</v>
      </c>
      <c r="Z102" s="120">
        <f>IFERROR(VLOOKUP(B102, '2016q1'!A$1:C$399,3,),0)</f>
        <v>544</v>
      </c>
      <c r="AA102" s="120">
        <f>IFERROR(VLOOKUP(B102, '2016q2'!A$1:C$399,3,),0)</f>
        <v>581</v>
      </c>
      <c r="AB102" s="120">
        <f>IFERROR(VLOOKUP(B102, '2016q3'!A$1:C$399,3,),0)</f>
        <v>616</v>
      </c>
      <c r="AC102" t="str">
        <f t="shared" si="8"/>
        <v>4</v>
      </c>
      <c r="AD102" s="120">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 + IFERROR(VLOOKUP(B102, 'c2016q1'!A$1:E$399,4,),0) + IFERROR(VLOOKUP(B102, 'c2016q2'!A$1:E$399,4,),0) + IFERROR(VLOOKUP(B102, 'c2016q3'!A$1:E$399,4,),0) + IFERROR(VLOOKUP(B102, 'c2016q4'!A$1:E$399,4,),0)</f>
        <v>4</v>
      </c>
      <c r="AE102">
        <f>IFERROR(VLOOKUP(B102, 'c2013q4'!A$1:E$399,4,),0)</f>
        <v>1</v>
      </c>
      <c r="AF102">
        <f>IFERROR(VLOOKUP(B102, 'c2014q1'!A$1:E$399,4,),0) + IFERROR(VLOOKUP(B102, 'c2014q2'!A$1:E$399,4,),0) + IFERROR(VLOOKUP(B102, 'c2014q3'!A$1:E$399,4,),0) + IFERROR(VLOOKUP(B102, 'c2014q4'!A$1:E$399,4,),0)</f>
        <v>3</v>
      </c>
      <c r="AG102" s="62">
        <f>IFERROR(VLOOKUP(B102, 'c2015q1'!A$1:E$399,4,),0) + IFERROR(VLOOKUP(B102, 'c2015q2'!A$1:E$399,4,),0) + IFERROR(VLOOKUP(B102, 'c2015q3'!A$1:E$399,4,),0) + IFERROR(VLOOKUP(B102, 'c2015q4'!A$1:E$399,4,),0)</f>
        <v>0</v>
      </c>
      <c r="AH102" s="120">
        <f>IFERROR(VLOOKUP(B102, 'c2016q1'!A$1:E$399,4,),0) + IFERROR(VLOOKUP(B102, 'c2016q2'!A$1:E$399,4,),0) + IFERROR(VLOOKUP(B102, 'c2016q3'!A$1:E$399,4,),0) + IFERROR(VLOOKUP(B102, 'c2016q4'!A$1:E$399,4,),0)</f>
        <v>0</v>
      </c>
      <c r="AI102" t="str">
        <f t="shared" si="9"/>
        <v>-</v>
      </c>
      <c r="AJ102" t="str">
        <f t="shared" si="13"/>
        <v/>
      </c>
      <c r="AK102" s="62">
        <f t="shared" si="10"/>
        <v>0</v>
      </c>
      <c r="AL102" t="str">
        <f t="shared" si="11"/>
        <v>f</v>
      </c>
    </row>
    <row r="103" spans="1:38" x14ac:dyDescent="0.25">
      <c r="A103">
        <v>102</v>
      </c>
      <c r="B103" s="62"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20" t="str">
        <f>VLOOKUP(IFERROR(VLOOKUP(B103, Weiss!A$1:C$398,3,FALSE),"NR"), RatingsLU!A$5:B$30, 2, FALSE)</f>
        <v>C+</v>
      </c>
      <c r="J103" s="62">
        <f>VLOOKUP(I103,RatingsLU!B$5:C$30,2,)</f>
        <v>7</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3</v>
      </c>
      <c r="O103" s="120">
        <f>IFERROR(VLOOKUP(B103, '2016q3'!A$1:C$400,3,),0)</f>
        <v>568</v>
      </c>
      <c r="P103" t="str">
        <f t="shared" si="12"/>
        <v>568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s="62">
        <f>IFERROR(VLOOKUP(B103, '2015q3'!A$1:C$399,3,),0)</f>
        <v>538</v>
      </c>
      <c r="Y103" s="62">
        <f>IFERROR(VLOOKUP(B103, '2015q4'!A$1:C$399,3,),0)</f>
        <v>546</v>
      </c>
      <c r="Z103" s="120">
        <f>IFERROR(VLOOKUP(B103, '2016q1'!A$1:C$399,3,),0)</f>
        <v>544</v>
      </c>
      <c r="AA103" s="120">
        <f>IFERROR(VLOOKUP(B103, '2016q2'!A$1:C$399,3,),0)</f>
        <v>557</v>
      </c>
      <c r="AB103" s="120">
        <f>IFERROR(VLOOKUP(B103, '2016q3'!A$1:C$399,3,),0)</f>
        <v>568</v>
      </c>
      <c r="AC103" t="str">
        <f t="shared" si="8"/>
        <v>0</v>
      </c>
      <c r="AD103" s="120">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 + IFERROR(VLOOKUP(B103, 'c2016q1'!A$1:E$399,4,),0) + IFERROR(VLOOKUP(B103, 'c2016q2'!A$1:E$399,4,),0) + IFERROR(VLOOKUP(B103, 'c2016q3'!A$1:E$399,4,),0) + IFERROR(VLOOKUP(B103, 'c2016q4'!A$1:E$399,4,),0)</f>
        <v>0</v>
      </c>
      <c r="AE103">
        <f>IFERROR(VLOOKUP(B103, 'c2013q4'!A$1:E$399,4,),0)</f>
        <v>0</v>
      </c>
      <c r="AF103">
        <f>IFERROR(VLOOKUP(B103, 'c2014q1'!A$1:E$399,4,),0) + IFERROR(VLOOKUP(B103, 'c2014q2'!A$1:E$399,4,),0) + IFERROR(VLOOKUP(B103, 'c2014q3'!A$1:E$399,4,),0) + IFERROR(VLOOKUP(B103, 'c2014q4'!A$1:E$399,4,),0)</f>
        <v>0</v>
      </c>
      <c r="AG103" s="62">
        <f>IFERROR(VLOOKUP(B103, 'c2015q1'!A$1:E$399,4,),0) + IFERROR(VLOOKUP(B103, 'c2015q2'!A$1:E$399,4,),0) + IFERROR(VLOOKUP(B103, 'c2015q3'!A$1:E$399,4,),0) + IFERROR(VLOOKUP(B103, 'c2015q4'!A$1:E$399,4,),0)</f>
        <v>0</v>
      </c>
      <c r="AH103" s="120">
        <f>IFERROR(VLOOKUP(B103, 'c2016q1'!A$1:E$399,4,),0) + IFERROR(VLOOKUP(B103, 'c2016q2'!A$1:E$399,4,),0) + IFERROR(VLOOKUP(B103, 'c2016q3'!A$1:E$399,4,),0) + IFERROR(VLOOKUP(B103, 'c2016q4'!A$1:E$399,4,),0)</f>
        <v>0</v>
      </c>
      <c r="AI103" t="str">
        <f t="shared" si="9"/>
        <v>-</v>
      </c>
      <c r="AJ103" t="str">
        <f t="shared" si="13"/>
        <v/>
      </c>
      <c r="AK103" s="62">
        <f t="shared" si="10"/>
        <v>0</v>
      </c>
      <c r="AL103" t="str">
        <f t="shared" si="11"/>
        <v>f</v>
      </c>
    </row>
    <row r="104" spans="1:38" x14ac:dyDescent="0.25">
      <c r="A104">
        <v>103</v>
      </c>
      <c r="B104" s="62" t="s">
        <v>297</v>
      </c>
      <c r="C104" t="str">
        <f>IFERROR(VLOOKUP(B104,addresses!A$2:I$1997, 3, FALSE), "")</f>
        <v>301 E Fourth Street</v>
      </c>
      <c r="D104" t="str">
        <f>IFERROR(VLOOKUP(B104,addresses!A$2:I$1997, 5, FALSE), "")</f>
        <v>Cincinnati</v>
      </c>
      <c r="E104" t="str">
        <f>IFERROR(VLOOKUP(B104,addresses!A$2:I$1997, 7, FALSE),"")</f>
        <v>OH</v>
      </c>
      <c r="F104">
        <f>IFERROR(VLOOKUP(B104,addresses!A$2:I$1997, 8, FALSE),"")</f>
        <v>45202</v>
      </c>
      <c r="G104" t="str">
        <f>IFERROR(VLOOKUP(B104,addresses!A$2:I$1997, 9, FALSE),"")</f>
        <v>800-972-3008</v>
      </c>
      <c r="H104" s="62" t="str">
        <f>IFERROR(VLOOKUP(B104,addresses!A$2:J$1997, 10, FALSE), "")</f>
        <v>http://www.greatamericaninsurancegroup.com</v>
      </c>
      <c r="I104" s="120" t="str">
        <f>VLOOKUP(IFERROR(VLOOKUP(B104, Weiss!A$1:C$398,3,FALSE),"NR"), RatingsLU!A$5:B$30, 2, FALSE)</f>
        <v>B-</v>
      </c>
      <c r="J104" s="62">
        <f>VLOOKUP(I104,RatingsLU!B$5:C$30,2,)</f>
        <v>6</v>
      </c>
      <c r="K104" s="62" t="str">
        <f>VLOOKUP(IFERROR(VLOOKUP(B104, Demotech!A$1:G$400, 6,FALSE), "NR"), RatingsLU!K$5:M$30, 2, FALSE)</f>
        <v>NR</v>
      </c>
      <c r="L104" s="62">
        <f>VLOOKUP(K104,RatingsLU!L$5:M$30,2,)</f>
        <v>7</v>
      </c>
      <c r="M104" s="62" t="str">
        <f>VLOOKUP(IFERROR(VLOOKUP(B104, AMBest!A$1:L$399,3,FALSE),"NR"), RatingsLU!F$5:G$100, 2, FALSE)</f>
        <v>A+</v>
      </c>
      <c r="N104" s="62">
        <f>VLOOKUP(M104, RatingsLU!G$5:H$100, 2, FALSE)</f>
        <v>3</v>
      </c>
      <c r="O104" s="120">
        <f>IFERROR(VLOOKUP(B104, '2016q3'!A$1:C$400,3,),0)</f>
        <v>542</v>
      </c>
      <c r="P104" t="str">
        <f t="shared" si="12"/>
        <v>542</v>
      </c>
      <c r="Q104">
        <f>IFERROR(VLOOKUP(B104, '2013q4'!A$1:C$399,3,),0)</f>
        <v>709</v>
      </c>
      <c r="R104">
        <f>IFERROR(VLOOKUP(B104, '2014q1'!A$1:C$399,3,),0)</f>
        <v>710</v>
      </c>
      <c r="S104">
        <f>IFERROR(VLOOKUP(B104, '2014q2'!A$1:C$399,3,),0)</f>
        <v>680</v>
      </c>
      <c r="T104">
        <f>IFERROR(VLOOKUP(B104, '2014q3'!A$1:C$399,3,),0)</f>
        <v>647</v>
      </c>
      <c r="U104">
        <f>IFERROR(VLOOKUP(B104, '2014q1'!A$1:C$399,3,),0)</f>
        <v>710</v>
      </c>
      <c r="V104">
        <f>IFERROR(VLOOKUP(B104, '2014q2'!A$1:C$399,3,),0)</f>
        <v>680</v>
      </c>
      <c r="W104">
        <f>IFERROR(VLOOKUP(B104, '2015q2'!A$1:C$399,3,),0)</f>
        <v>606</v>
      </c>
      <c r="X104" s="62">
        <f>IFERROR(VLOOKUP(B104, '2015q3'!A$1:C$399,3,),0)</f>
        <v>616</v>
      </c>
      <c r="Y104" s="62">
        <f>IFERROR(VLOOKUP(B104, '2015q4'!A$1:C$399,3,),0)</f>
        <v>601</v>
      </c>
      <c r="Z104" s="120">
        <f>IFERROR(VLOOKUP(B104, '2016q1'!A$1:C$399,3,),0)</f>
        <v>594</v>
      </c>
      <c r="AA104" s="120">
        <f>IFERROR(VLOOKUP(B104, '2016q2'!A$1:C$399,3,),0)</f>
        <v>563</v>
      </c>
      <c r="AB104" s="120">
        <f>IFERROR(VLOOKUP(B104, '2016q3'!A$1:C$399,3,),0)</f>
        <v>542</v>
      </c>
      <c r="AC104" t="str">
        <f t="shared" si="8"/>
        <v>3</v>
      </c>
      <c r="AD104" s="120">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 + IFERROR(VLOOKUP(B104, 'c2016q1'!A$1:E$399,4,),0) + IFERROR(VLOOKUP(B104, 'c2016q2'!A$1:E$399,4,),0) + IFERROR(VLOOKUP(B104, 'c2016q3'!A$1:E$399,4,),0) + IFERROR(VLOOKUP(B104, 'c2016q4'!A$1:E$399,4,),0)</f>
        <v>3</v>
      </c>
      <c r="AE104">
        <f>IFERROR(VLOOKUP(B104, 'c2013q4'!A$1:E$399,4,),0)</f>
        <v>0</v>
      </c>
      <c r="AF104">
        <f>IFERROR(VLOOKUP(B104, 'c2014q1'!A$1:E$399,4,),0) + IFERROR(VLOOKUP(B104, 'c2014q2'!A$1:E$399,4,),0) + IFERROR(VLOOKUP(B104, 'c2014q3'!A$1:E$399,4,),0) + IFERROR(VLOOKUP(B104, 'c2014q4'!A$1:E$399,4,),0)</f>
        <v>3</v>
      </c>
      <c r="AG104" s="62">
        <f>IFERROR(VLOOKUP(B104, 'c2015q1'!A$1:E$399,4,),0) + IFERROR(VLOOKUP(B104, 'c2015q2'!A$1:E$399,4,),0) + IFERROR(VLOOKUP(B104, 'c2015q3'!A$1:E$399,4,),0) + IFERROR(VLOOKUP(B104, 'c2015q4'!A$1:E$399,4,),0)</f>
        <v>0</v>
      </c>
      <c r="AH104" s="120">
        <f>IFERROR(VLOOKUP(B104, 'c2016q1'!A$1:E$399,4,),0) + IFERROR(VLOOKUP(B104, 'c2016q2'!A$1:E$399,4,),0) + IFERROR(VLOOKUP(B104, 'c2016q3'!A$1:E$399,4,),0) + IFERROR(VLOOKUP(B104, 'c2016q4'!A$1:E$399,4,),0)</f>
        <v>0</v>
      </c>
      <c r="AI104" t="str">
        <f t="shared" si="9"/>
        <v>-</v>
      </c>
      <c r="AJ104" t="str">
        <f t="shared" si="13"/>
        <v/>
      </c>
      <c r="AK104" s="62">
        <f t="shared" si="10"/>
        <v>0</v>
      </c>
      <c r="AL104" t="str">
        <f t="shared" si="11"/>
        <v>f</v>
      </c>
    </row>
    <row r="105" spans="1:38" x14ac:dyDescent="0.25">
      <c r="A105">
        <v>104</v>
      </c>
      <c r="B105" s="62" t="s">
        <v>300</v>
      </c>
      <c r="C105" t="str">
        <f>IFERROR(VLOOKUP(B105,addresses!A$2:I$1997, 3, FALSE), "")</f>
        <v>1111 Ashworth Road</v>
      </c>
      <c r="D105" t="str">
        <f>IFERROR(VLOOKUP(B105,addresses!A$2:I$1997, 5, FALSE), "")</f>
        <v>West Des Moines</v>
      </c>
      <c r="E105" t="str">
        <f>IFERROR(VLOOKUP(B105,addresses!A$2:I$1997, 7, FALSE),"")</f>
        <v>IA</v>
      </c>
      <c r="F105" t="str">
        <f>IFERROR(VLOOKUP(B105,addresses!A$2:I$1997, 8, FALSE),"")</f>
        <v>50265-3538</v>
      </c>
      <c r="G105" t="str">
        <f>IFERROR(VLOOKUP(B105,addresses!A$2:I$1997, 9, FALSE),"")</f>
        <v>515-267-2315</v>
      </c>
      <c r="H105" s="62" t="str">
        <f>IFERROR(VLOOKUP(B105,addresses!A$2:J$1997, 10, FALSE), "")</f>
        <v>http://www.guideone.com</v>
      </c>
      <c r="I105" s="120" t="str">
        <f>VLOOKUP(IFERROR(VLOOKUP(B105, Weiss!A$1:C$398,3,FALSE),"NR"), RatingsLU!A$5:B$30, 2, FALSE)</f>
        <v>C+</v>
      </c>
      <c r="J105" s="62">
        <f>VLOOKUP(I105,RatingsLU!B$5:C$30,2,)</f>
        <v>7</v>
      </c>
      <c r="K105" s="62" t="str">
        <f>VLOOKUP(IFERROR(VLOOKUP(B105, Demotech!A$1:G$400, 6,FALSE), "NR"), RatingsLU!K$5:M$30, 2, FALSE)</f>
        <v>NR</v>
      </c>
      <c r="L105" s="62">
        <f>VLOOKUP(K105,RatingsLU!L$5:M$30,2,)</f>
        <v>7</v>
      </c>
      <c r="M105" s="62" t="str">
        <f>VLOOKUP(IFERROR(VLOOKUP(B105, AMBest!A$1:L$399,3,FALSE),"NR"), RatingsLU!F$5:G$100, 2, FALSE)</f>
        <v>NR</v>
      </c>
      <c r="N105" s="62">
        <f>VLOOKUP(M105, RatingsLU!G$5:H$100, 2, FALSE)</f>
        <v>33</v>
      </c>
      <c r="O105" s="120">
        <f>IFERROR(VLOOKUP(B105, '2016q3'!A$1:C$400,3,),0)</f>
        <v>520</v>
      </c>
      <c r="P105" t="str">
        <f t="shared" si="12"/>
        <v>520</v>
      </c>
      <c r="Q105">
        <f>IFERROR(VLOOKUP(B105, '2013q4'!A$1:C$399,3,),0)</f>
        <v>499</v>
      </c>
      <c r="R105">
        <f>IFERROR(VLOOKUP(B105, '2014q1'!A$1:C$399,3,),0)</f>
        <v>503</v>
      </c>
      <c r="S105">
        <f>IFERROR(VLOOKUP(B105, '2014q2'!A$1:C$399,3,),0)</f>
        <v>505</v>
      </c>
      <c r="T105">
        <f>IFERROR(VLOOKUP(B105, '2014q3'!A$1:C$399,3,),0)</f>
        <v>507</v>
      </c>
      <c r="U105">
        <f>IFERROR(VLOOKUP(B105, '2014q1'!A$1:C$399,3,),0)</f>
        <v>503</v>
      </c>
      <c r="V105">
        <f>IFERROR(VLOOKUP(B105, '2014q2'!A$1:C$399,3,),0)</f>
        <v>505</v>
      </c>
      <c r="W105">
        <f>IFERROR(VLOOKUP(B105, '2015q2'!A$1:C$399,3,),0)</f>
        <v>524</v>
      </c>
      <c r="X105" s="62">
        <f>IFERROR(VLOOKUP(B105, '2015q3'!A$1:C$399,3,),0)</f>
        <v>525</v>
      </c>
      <c r="Y105" s="62">
        <f>IFERROR(VLOOKUP(B105, '2015q4'!A$1:C$399,3,),0)</f>
        <v>524</v>
      </c>
      <c r="Z105" s="120">
        <f>IFERROR(VLOOKUP(B105, '2016q1'!A$1:C$399,3,),0)</f>
        <v>518</v>
      </c>
      <c r="AA105" s="120">
        <f>IFERROR(VLOOKUP(B105, '2016q2'!A$1:C$399,3,),0)</f>
        <v>514</v>
      </c>
      <c r="AB105" s="120">
        <f>IFERROR(VLOOKUP(B105, '2016q3'!A$1:C$399,3,),0)</f>
        <v>520</v>
      </c>
      <c r="AC105" t="str">
        <f t="shared" si="8"/>
        <v>2</v>
      </c>
      <c r="AD105" s="120">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 + IFERROR(VLOOKUP(B105, 'c2016q1'!A$1:E$399,4,),0) + IFERROR(VLOOKUP(B105, 'c2016q2'!A$1:E$399,4,),0) + IFERROR(VLOOKUP(B105, 'c2016q3'!A$1:E$399,4,),0) + IFERROR(VLOOKUP(B105, 'c2016q4'!A$1:E$399,4,),0)</f>
        <v>2</v>
      </c>
      <c r="AE105">
        <f>IFERROR(VLOOKUP(B105, 'c2013q4'!A$1:E$399,4,),0)</f>
        <v>0</v>
      </c>
      <c r="AF105">
        <f>IFERROR(VLOOKUP(B105, 'c2014q1'!A$1:E$399,4,),0) + IFERROR(VLOOKUP(B105, 'c2014q2'!A$1:E$399,4,),0) + IFERROR(VLOOKUP(B105, 'c2014q3'!A$1:E$399,4,),0) + IFERROR(VLOOKUP(B105, 'c2014q4'!A$1:E$399,4,),0)</f>
        <v>0</v>
      </c>
      <c r="AG105" s="62">
        <f>IFERROR(VLOOKUP(B105, 'c2015q1'!A$1:E$399,4,),0) + IFERROR(VLOOKUP(B105, 'c2015q2'!A$1:E$399,4,),0) + IFERROR(VLOOKUP(B105, 'c2015q3'!A$1:E$399,4,),0) + IFERROR(VLOOKUP(B105, 'c2015q4'!A$1:E$399,4,),0)</f>
        <v>1</v>
      </c>
      <c r="AH105" s="120">
        <f>IFERROR(VLOOKUP(B105, 'c2016q1'!A$1:E$399,4,),0) + IFERROR(VLOOKUP(B105, 'c2016q2'!A$1:E$399,4,),0) + IFERROR(VLOOKUP(B105, 'c2016q3'!A$1:E$399,4,),0) + IFERROR(VLOOKUP(B105, 'c2016q4'!A$1:E$399,4,),0)</f>
        <v>1</v>
      </c>
      <c r="AI105" t="str">
        <f t="shared" si="9"/>
        <v>-</v>
      </c>
      <c r="AJ105" t="str">
        <f t="shared" si="13"/>
        <v/>
      </c>
      <c r="AK105" s="62">
        <f t="shared" si="10"/>
        <v>0</v>
      </c>
      <c r="AL105" t="str">
        <f t="shared" si="11"/>
        <v>f</v>
      </c>
    </row>
    <row r="106" spans="1:38" x14ac:dyDescent="0.25">
      <c r="A106">
        <v>105</v>
      </c>
      <c r="B106" s="62" t="s">
        <v>298</v>
      </c>
      <c r="C106" t="str">
        <f>IFERROR(VLOOKUP(B106,addresses!A$2:I$1997, 3, FALSE), "")</f>
        <v>1110 West Commercial Boulevard</v>
      </c>
      <c r="D106" t="str">
        <f>IFERROR(VLOOKUP(B106,addresses!A$2:I$1997, 5, FALSE), "")</f>
        <v>Fort Lauderdale</v>
      </c>
      <c r="E106" t="str">
        <f>IFERROR(VLOOKUP(B106,addresses!A$2:I$1997, 7, FALSE),"")</f>
        <v>FL</v>
      </c>
      <c r="F106">
        <f>IFERROR(VLOOKUP(B106,addresses!A$2:I$1997, 8, FALSE),"")</f>
        <v>33309</v>
      </c>
      <c r="G106" t="str">
        <f>IFERROR(VLOOKUP(B106,addresses!A$2:I$1997, 9, FALSE),"")</f>
        <v>954-958-1200</v>
      </c>
      <c r="H106" s="62" t="str">
        <f>IFERROR(VLOOKUP(B106,addresses!A$2:J$1997, 10, FALSE), "")</f>
        <v>http://www.americanplatinumpcic.com</v>
      </c>
      <c r="I106" s="120" t="str">
        <f>VLOOKUP(IFERROR(VLOOKUP(B106, Weiss!A$1:C$398,3,FALSE),"NR"), RatingsLU!A$5:B$30, 2, FALSE)</f>
        <v>C+</v>
      </c>
      <c r="J106" s="62">
        <f>VLOOKUP(I106,RatingsLU!B$5:C$30,2,)</f>
        <v>7</v>
      </c>
      <c r="K106" s="62" t="str">
        <f>VLOOKUP(IFERROR(VLOOKUP(B106, Demotech!A$1:G$400, 6,FALSE), "NR"), RatingsLU!K$5:M$30, 2, FALSE)</f>
        <v>A</v>
      </c>
      <c r="L106" s="62">
        <f>VLOOKUP(K106,RatingsLU!L$5:M$30,2,)</f>
        <v>3</v>
      </c>
      <c r="M106" s="62" t="str">
        <f>VLOOKUP(IFERROR(VLOOKUP(B106, AMBest!A$1:L$399,3,FALSE),"NR"), RatingsLU!F$5:G$100, 2, FALSE)</f>
        <v>NR</v>
      </c>
      <c r="N106" s="62">
        <f>VLOOKUP(M106, RatingsLU!G$5:H$100, 2, FALSE)</f>
        <v>33</v>
      </c>
      <c r="O106" s="120">
        <f>IFERROR(VLOOKUP(B106, '2016q3'!A$1:C$400,3,),0)</f>
        <v>504</v>
      </c>
      <c r="P106" t="str">
        <f t="shared" si="12"/>
        <v>504</v>
      </c>
      <c r="Q106">
        <f>IFERROR(VLOOKUP(B106, '2013q4'!A$1:C$399,3,),0)</f>
        <v>822</v>
      </c>
      <c r="R106">
        <f>IFERROR(VLOOKUP(B106, '2014q1'!A$1:C$399,3,),0)</f>
        <v>729</v>
      </c>
      <c r="S106">
        <f>IFERROR(VLOOKUP(B106, '2014q2'!A$1:C$399,3,),0)</f>
        <v>659</v>
      </c>
      <c r="T106">
        <f>IFERROR(VLOOKUP(B106, '2014q3'!A$1:C$399,3,),0)</f>
        <v>643</v>
      </c>
      <c r="U106">
        <f>IFERROR(VLOOKUP(B106, '2014q1'!A$1:C$399,3,),0)</f>
        <v>729</v>
      </c>
      <c r="V106">
        <f>IFERROR(VLOOKUP(B106, '2014q2'!A$1:C$399,3,),0)</f>
        <v>659</v>
      </c>
      <c r="W106">
        <f>IFERROR(VLOOKUP(B106, '2015q2'!A$1:C$399,3,),0)</f>
        <v>583</v>
      </c>
      <c r="X106" s="62">
        <f>IFERROR(VLOOKUP(B106, '2015q3'!A$1:C$399,3,),0)</f>
        <v>569</v>
      </c>
      <c r="Y106" s="62">
        <f>IFERROR(VLOOKUP(B106, '2015q4'!A$1:C$399,3,),0)</f>
        <v>548</v>
      </c>
      <c r="Z106" s="120">
        <f>IFERROR(VLOOKUP(B106, '2016q1'!A$1:C$399,3,),0)</f>
        <v>524</v>
      </c>
      <c r="AA106" s="120">
        <f>IFERROR(VLOOKUP(B106, '2016q2'!A$1:C$399,3,),0)</f>
        <v>526</v>
      </c>
      <c r="AB106" s="120">
        <f>IFERROR(VLOOKUP(B106, '2016q3'!A$1:C$399,3,),0)</f>
        <v>504</v>
      </c>
      <c r="AC106" t="str">
        <f t="shared" si="8"/>
        <v>2</v>
      </c>
      <c r="AD106" s="120">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 + IFERROR(VLOOKUP(B106, 'c2016q1'!A$1:E$399,4,),0) + IFERROR(VLOOKUP(B106, 'c2016q2'!A$1:E$399,4,),0) + IFERROR(VLOOKUP(B106, 'c2016q3'!A$1:E$399,4,),0) + IFERROR(VLOOKUP(B106, 'c2016q4'!A$1:E$399,4,),0)</f>
        <v>2</v>
      </c>
      <c r="AE106">
        <f>IFERROR(VLOOKUP(B106, 'c2013q4'!A$1:E$399,4,),0)</f>
        <v>1</v>
      </c>
      <c r="AF106">
        <f>IFERROR(VLOOKUP(B106, 'c2014q1'!A$1:E$399,4,),0) + IFERROR(VLOOKUP(B106, 'c2014q2'!A$1:E$399,4,),0) + IFERROR(VLOOKUP(B106, 'c2014q3'!A$1:E$399,4,),0) + IFERROR(VLOOKUP(B106, 'c2014q4'!A$1:E$399,4,),0)</f>
        <v>1</v>
      </c>
      <c r="AG106" s="62">
        <f>IFERROR(VLOOKUP(B106, 'c2015q1'!A$1:E$399,4,),0) + IFERROR(VLOOKUP(B106, 'c2015q2'!A$1:E$399,4,),0) + IFERROR(VLOOKUP(B106, 'c2015q3'!A$1:E$399,4,),0) + IFERROR(VLOOKUP(B106, 'c2015q4'!A$1:E$399,4,),0)</f>
        <v>0</v>
      </c>
      <c r="AH106" s="120">
        <f>IFERROR(VLOOKUP(B106, 'c2016q1'!A$1:E$399,4,),0) + IFERROR(VLOOKUP(B106, 'c2016q2'!A$1:E$399,4,),0) + IFERROR(VLOOKUP(B106, 'c2016q3'!A$1:E$399,4,),0) + IFERROR(VLOOKUP(B106, 'c2016q4'!A$1:E$399,4,),0)</f>
        <v>0</v>
      </c>
      <c r="AI106" t="str">
        <f t="shared" si="9"/>
        <v>-</v>
      </c>
      <c r="AJ106" t="str">
        <f t="shared" si="13"/>
        <v/>
      </c>
      <c r="AK106" s="62">
        <f t="shared" si="10"/>
        <v>0</v>
      </c>
      <c r="AL106" t="str">
        <f t="shared" si="11"/>
        <v>f</v>
      </c>
    </row>
    <row r="107" spans="1:38" x14ac:dyDescent="0.25">
      <c r="A107">
        <v>106</v>
      </c>
      <c r="B107" s="62"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120" t="str">
        <f>VLOOKUP(IFERROR(VLOOKUP(B107, Weiss!A$1:C$398,3,FALSE),"NR"), RatingsLU!A$5:B$30, 2, FALSE)</f>
        <v>C+</v>
      </c>
      <c r="J107" s="62">
        <f>VLOOKUP(I107,RatingsLU!B$5:C$30,2,)</f>
        <v>7</v>
      </c>
      <c r="K107" s="62" t="str">
        <f>VLOOKUP(IFERROR(VLOOKUP(B107, Demotech!A$1:G$400, 6,FALSE), "NR"), RatingsLU!K$5:M$30, 2, FALSE)</f>
        <v>NR</v>
      </c>
      <c r="L107" s="62">
        <f>VLOOKUP(K107,RatingsLU!L$5:M$30,2,)</f>
        <v>7</v>
      </c>
      <c r="M107" s="62" t="str">
        <f>VLOOKUP(IFERROR(VLOOKUP(B107, AMBest!A$1:L$399,3,FALSE),"NR"), RatingsLU!F$5:G$100, 2, FALSE)</f>
        <v>A</v>
      </c>
      <c r="N107" s="62">
        <f>VLOOKUP(M107, RatingsLU!G$5:H$100, 2, FALSE)</f>
        <v>5</v>
      </c>
      <c r="O107" s="120">
        <f>IFERROR(VLOOKUP(B107, '2016q3'!A$1:C$400,3,),0)</f>
        <v>430</v>
      </c>
      <c r="P107" t="str">
        <f t="shared" si="12"/>
        <v>430</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s="62">
        <f>IFERROR(VLOOKUP(B107, '2015q3'!A$1:C$399,3,),0)</f>
        <v>466</v>
      </c>
      <c r="Y107" s="62">
        <f>IFERROR(VLOOKUP(B107, '2015q4'!A$1:C$399,3,),0)</f>
        <v>449</v>
      </c>
      <c r="Z107" s="120">
        <f>IFERROR(VLOOKUP(B107, '2016q1'!A$1:C$399,3,),0)</f>
        <v>447</v>
      </c>
      <c r="AA107" s="120">
        <f>IFERROR(VLOOKUP(B107, '2016q2'!A$1:C$399,3,),0)</f>
        <v>440</v>
      </c>
      <c r="AB107" s="120">
        <f>IFERROR(VLOOKUP(B107, '2016q3'!A$1:C$399,3,),0)</f>
        <v>430</v>
      </c>
      <c r="AC107" t="str">
        <f t="shared" si="8"/>
        <v>3</v>
      </c>
      <c r="AD107" s="120">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 + IFERROR(VLOOKUP(B107, 'c2016q1'!A$1:E$399,4,),0) + IFERROR(VLOOKUP(B107, 'c2016q2'!A$1:E$399,4,),0) + IFERROR(VLOOKUP(B107, 'c2016q3'!A$1:E$399,4,),0) + IFERROR(VLOOKUP(B107, 'c2016q4'!A$1:E$399,4,),0)</f>
        <v>3</v>
      </c>
      <c r="AE107">
        <f>IFERROR(VLOOKUP(B107, 'c2013q4'!A$1:E$399,4,),0)</f>
        <v>2</v>
      </c>
      <c r="AF107">
        <f>IFERROR(VLOOKUP(B107, 'c2014q1'!A$1:E$399,4,),0) + IFERROR(VLOOKUP(B107, 'c2014q2'!A$1:E$399,4,),0) + IFERROR(VLOOKUP(B107, 'c2014q3'!A$1:E$399,4,),0) + IFERROR(VLOOKUP(B107, 'c2014q4'!A$1:E$399,4,),0)</f>
        <v>1</v>
      </c>
      <c r="AG107" s="62">
        <f>IFERROR(VLOOKUP(B107, 'c2015q1'!A$1:E$399,4,),0) + IFERROR(VLOOKUP(B107, 'c2015q2'!A$1:E$399,4,),0) + IFERROR(VLOOKUP(B107, 'c2015q3'!A$1:E$399,4,),0) + IFERROR(VLOOKUP(B107, 'c2015q4'!A$1:E$399,4,),0)</f>
        <v>0</v>
      </c>
      <c r="AH107" s="120">
        <f>IFERROR(VLOOKUP(B107, 'c2016q1'!A$1:E$399,4,),0) + IFERROR(VLOOKUP(B107, 'c2016q2'!A$1:E$399,4,),0) + IFERROR(VLOOKUP(B107, 'c2016q3'!A$1:E$399,4,),0) + IFERROR(VLOOKUP(B107, 'c2016q4'!A$1:E$399,4,),0)</f>
        <v>0</v>
      </c>
      <c r="AI107" t="str">
        <f t="shared" si="9"/>
        <v>-</v>
      </c>
      <c r="AJ107" t="str">
        <f t="shared" si="13"/>
        <v/>
      </c>
      <c r="AK107" s="62">
        <f t="shared" si="10"/>
        <v>0</v>
      </c>
      <c r="AL107" t="str">
        <f t="shared" si="11"/>
        <v>f</v>
      </c>
    </row>
    <row r="108" spans="1:38" x14ac:dyDescent="0.25">
      <c r="A108">
        <v>107</v>
      </c>
      <c r="B108" s="62" t="s">
        <v>304</v>
      </c>
      <c r="C108" t="str">
        <f>IFERROR(VLOOKUP(B108,addresses!A$2:I$1997, 3, FALSE), "")</f>
        <v>175 Berkeley Street</v>
      </c>
      <c r="D108" t="str">
        <f>IFERROR(VLOOKUP(B108,addresses!A$2:I$1997, 5, FALSE), "")</f>
        <v>Boston</v>
      </c>
      <c r="E108" t="str">
        <f>IFERROR(VLOOKUP(B108,addresses!A$2:I$1997, 7, FALSE),"")</f>
        <v>MA</v>
      </c>
      <c r="F108">
        <f>IFERROR(VLOOKUP(B108,addresses!A$2:I$1997, 8, FALSE),"")</f>
        <v>2116</v>
      </c>
      <c r="G108" t="str">
        <f>IFERROR(VLOOKUP(B108,addresses!A$2:I$1997, 9, FALSE),"")</f>
        <v>617-357-9500</v>
      </c>
      <c r="H108" s="62" t="str">
        <f>IFERROR(VLOOKUP(B108,addresses!A$2:J$1997, 10, FALSE), "")</f>
        <v>http://www.safeco.com</v>
      </c>
      <c r="I108" s="120" t="str">
        <f>VLOOKUP(IFERROR(VLOOKUP(B108, Weiss!A$1:C$398,3,FALSE),"NR"), RatingsLU!A$5:B$30, 2, FALSE)</f>
        <v>B</v>
      </c>
      <c r="J108" s="62">
        <f>VLOOKUP(I108,RatingsLU!B$5:C$30,2,)</f>
        <v>5</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120">
        <f>IFERROR(VLOOKUP(B108, '2016q3'!A$1:C$400,3,),0)</f>
        <v>396</v>
      </c>
      <c r="P108" t="str">
        <f t="shared" si="12"/>
        <v>396</v>
      </c>
      <c r="Q108">
        <f>IFERROR(VLOOKUP(B108, '2013q4'!A$1:C$399,3,),0)</f>
        <v>461</v>
      </c>
      <c r="R108">
        <f>IFERROR(VLOOKUP(B108, '2014q1'!A$1:C$399,3,),0)</f>
        <v>470</v>
      </c>
      <c r="S108">
        <f>IFERROR(VLOOKUP(B108, '2014q2'!A$1:C$399,3,),0)</f>
        <v>462</v>
      </c>
      <c r="T108">
        <f>IFERROR(VLOOKUP(B108, '2014q3'!A$1:C$399,3,),0)</f>
        <v>454</v>
      </c>
      <c r="U108">
        <f>IFERROR(VLOOKUP(B108, '2014q1'!A$1:C$399,3,),0)</f>
        <v>470</v>
      </c>
      <c r="V108">
        <f>IFERROR(VLOOKUP(B108, '2014q2'!A$1:C$399,3,),0)</f>
        <v>462</v>
      </c>
      <c r="W108">
        <f>IFERROR(VLOOKUP(B108, '2015q2'!A$1:C$399,3,),0)</f>
        <v>421</v>
      </c>
      <c r="X108" s="62">
        <f>IFERROR(VLOOKUP(B108, '2015q3'!A$1:C$399,3,),0)</f>
        <v>410</v>
      </c>
      <c r="Y108" s="62">
        <f>IFERROR(VLOOKUP(B108, '2015q4'!A$1:C$399,3,),0)</f>
        <v>398</v>
      </c>
      <c r="Z108" s="120">
        <f>IFERROR(VLOOKUP(B108, '2016q1'!A$1:C$399,3,),0)</f>
        <v>389</v>
      </c>
      <c r="AA108" s="120">
        <f>IFERROR(VLOOKUP(B108, '2016q2'!A$1:C$399,3,),0)</f>
        <v>388</v>
      </c>
      <c r="AB108" s="120">
        <f>IFERROR(VLOOKUP(B108, '2016q3'!A$1:C$399,3,),0)</f>
        <v>396</v>
      </c>
      <c r="AC108" t="str">
        <f t="shared" si="8"/>
        <v>0</v>
      </c>
      <c r="AD108" s="120">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 + IFERROR(VLOOKUP(B108, 'c2016q1'!A$1:E$399,4,),0) + IFERROR(VLOOKUP(B108, 'c2016q2'!A$1:E$399,4,),0) + IFERROR(VLOOKUP(B108, 'c2016q3'!A$1:E$399,4,),0) + IFERROR(VLOOKUP(B108, 'c2016q4'!A$1:E$399,4,),0)</f>
        <v>0</v>
      </c>
      <c r="AE108">
        <f>IFERROR(VLOOKUP(B108, 'c2013q4'!A$1:E$399,4,),0)</f>
        <v>0</v>
      </c>
      <c r="AF108">
        <f>IFERROR(VLOOKUP(B108, 'c2014q1'!A$1:E$399,4,),0) + IFERROR(VLOOKUP(B108, 'c2014q2'!A$1:E$399,4,),0) + IFERROR(VLOOKUP(B108, 'c2014q3'!A$1:E$399,4,),0) + IFERROR(VLOOKUP(B108, 'c2014q4'!A$1:E$399,4,),0)</f>
        <v>0</v>
      </c>
      <c r="AG108" s="62">
        <f>IFERROR(VLOOKUP(B108, 'c2015q1'!A$1:E$399,4,),0) + IFERROR(VLOOKUP(B108, 'c2015q2'!A$1:E$399,4,),0) + IFERROR(VLOOKUP(B108, 'c2015q3'!A$1:E$399,4,),0) + IFERROR(VLOOKUP(B108, 'c2015q4'!A$1:E$399,4,),0)</f>
        <v>0</v>
      </c>
      <c r="AH108" s="120">
        <f>IFERROR(VLOOKUP(B108, 'c2016q1'!A$1:E$399,4,),0) + IFERROR(VLOOKUP(B108, 'c2016q2'!A$1:E$399,4,),0) + IFERROR(VLOOKUP(B108, 'c2016q3'!A$1:E$399,4,),0) + IFERROR(VLOOKUP(B108, 'c2016q4'!A$1:E$399,4,),0)</f>
        <v>0</v>
      </c>
      <c r="AI108" t="str">
        <f t="shared" si="9"/>
        <v>-</v>
      </c>
      <c r="AJ108" t="str">
        <f t="shared" si="13"/>
        <v/>
      </c>
      <c r="AK108" s="62">
        <f t="shared" si="10"/>
        <v>0</v>
      </c>
      <c r="AL108" t="str">
        <f t="shared" si="11"/>
        <v>f</v>
      </c>
    </row>
    <row r="109" spans="1:38" x14ac:dyDescent="0.25">
      <c r="A109">
        <v>108</v>
      </c>
      <c r="B109" s="62" t="s">
        <v>301</v>
      </c>
      <c r="C109" t="str">
        <f>IFERROR(VLOOKUP(B109,addresses!A$2:I$1997, 3, FALSE), "")</f>
        <v>One Bala Plaza, Suite 100</v>
      </c>
      <c r="D109" t="str">
        <f>IFERROR(VLOOKUP(B109,addresses!A$2:I$1997, 5, FALSE), "")</f>
        <v>Bala Cynwyd</v>
      </c>
      <c r="E109" t="str">
        <f>IFERROR(VLOOKUP(B109,addresses!A$2:I$1997, 7, FALSE),"")</f>
        <v>PA</v>
      </c>
      <c r="F109" t="str">
        <f>IFERROR(VLOOKUP(B109,addresses!A$2:I$1997, 8, FALSE),"")</f>
        <v>19004-1403</v>
      </c>
      <c r="G109" t="str">
        <f>IFERROR(VLOOKUP(B109,addresses!A$2:I$1997, 9, FALSE),"")</f>
        <v>610-617-7680</v>
      </c>
      <c r="H109" s="62" t="str">
        <f>IFERROR(VLOOKUP(B109,addresses!A$2:J$1997, 10, FALSE), "")</f>
        <v>http://www.phly.com</v>
      </c>
      <c r="I109" s="120" t="str">
        <f>VLOOKUP(IFERROR(VLOOKUP(B109, Weiss!A$1:C$398,3,FALSE),"NR"), RatingsLU!A$5:B$30, 2, FALSE)</f>
        <v>B-</v>
      </c>
      <c r="J109" s="62">
        <f>VLOOKUP(I109,RatingsLU!B$5:C$30,2,)</f>
        <v>6</v>
      </c>
      <c r="K109" s="62" t="str">
        <f>VLOOKUP(IFERROR(VLOOKUP(B109, Demotech!A$1:G$400, 6,FALSE), "NR"), RatingsLU!K$5:M$30, 2, FALSE)</f>
        <v>NR</v>
      </c>
      <c r="L109" s="62">
        <f>VLOOKUP(K109,RatingsLU!L$5:M$30,2,)</f>
        <v>7</v>
      </c>
      <c r="M109" s="62" t="str">
        <f>VLOOKUP(IFERROR(VLOOKUP(B109, AMBest!A$1:L$399,3,FALSE),"NR"), RatingsLU!F$5:G$100, 2, FALSE)</f>
        <v>NR</v>
      </c>
      <c r="N109" s="62">
        <f>VLOOKUP(M109, RatingsLU!G$5:H$100, 2, FALSE)</f>
        <v>33</v>
      </c>
      <c r="O109" s="120">
        <f>IFERROR(VLOOKUP(B109, '2016q3'!A$1:C$400,3,),0)</f>
        <v>369</v>
      </c>
      <c r="P109" t="str">
        <f t="shared" si="12"/>
        <v>369</v>
      </c>
      <c r="Q109">
        <f>IFERROR(VLOOKUP(B109, '2013q4'!A$1:C$399,3,),0)</f>
        <v>637</v>
      </c>
      <c r="R109">
        <f>IFERROR(VLOOKUP(B109, '2014q1'!A$1:C$399,3,),0)</f>
        <v>642</v>
      </c>
      <c r="S109">
        <f>IFERROR(VLOOKUP(B109, '2014q2'!A$1:C$399,3,),0)</f>
        <v>609</v>
      </c>
      <c r="T109">
        <f>IFERROR(VLOOKUP(B109, '2014q3'!A$1:C$399,3,),0)</f>
        <v>596</v>
      </c>
      <c r="U109">
        <f>IFERROR(VLOOKUP(B109, '2014q1'!A$1:C$399,3,),0)</f>
        <v>642</v>
      </c>
      <c r="V109">
        <f>IFERROR(VLOOKUP(B109, '2014q2'!A$1:C$399,3,),0)</f>
        <v>609</v>
      </c>
      <c r="W109">
        <f>IFERROR(VLOOKUP(B109, '2015q2'!A$1:C$399,3,),0)</f>
        <v>515</v>
      </c>
      <c r="X109" s="62">
        <f>IFERROR(VLOOKUP(B109, '2015q3'!A$1:C$399,3,),0)</f>
        <v>492</v>
      </c>
      <c r="Y109" s="62">
        <f>IFERROR(VLOOKUP(B109, '2015q4'!A$1:C$399,3,),0)</f>
        <v>460</v>
      </c>
      <c r="Z109" s="120">
        <f>IFERROR(VLOOKUP(B109, '2016q1'!A$1:C$399,3,),0)</f>
        <v>417</v>
      </c>
      <c r="AA109" s="120">
        <f>IFERROR(VLOOKUP(B109, '2016q2'!A$1:C$399,3,),0)</f>
        <v>385</v>
      </c>
      <c r="AB109" s="120">
        <f>IFERROR(VLOOKUP(B109, '2016q3'!A$1:C$399,3,),0)</f>
        <v>369</v>
      </c>
      <c r="AC109" t="str">
        <f t="shared" si="8"/>
        <v>2</v>
      </c>
      <c r="AD109" s="120">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 + IFERROR(VLOOKUP(B109, 'c2016q1'!A$1:E$399,4,),0) + IFERROR(VLOOKUP(B109, 'c2016q2'!A$1:E$399,4,),0) + IFERROR(VLOOKUP(B109, 'c2016q3'!A$1:E$399,4,),0) + IFERROR(VLOOKUP(B109, 'c2016q4'!A$1:E$399,4,),0)</f>
        <v>2</v>
      </c>
      <c r="AE109">
        <f>IFERROR(VLOOKUP(B109, 'c2013q4'!A$1:E$399,4,),0)</f>
        <v>0</v>
      </c>
      <c r="AF109">
        <f>IFERROR(VLOOKUP(B109, 'c2014q1'!A$1:E$399,4,),0) + IFERROR(VLOOKUP(B109, 'c2014q2'!A$1:E$399,4,),0) + IFERROR(VLOOKUP(B109, 'c2014q3'!A$1:E$399,4,),0) + IFERROR(VLOOKUP(B109, 'c2014q4'!A$1:E$399,4,),0)</f>
        <v>0</v>
      </c>
      <c r="AG109" s="62">
        <f>IFERROR(VLOOKUP(B109, 'c2015q1'!A$1:E$399,4,),0) + IFERROR(VLOOKUP(B109, 'c2015q2'!A$1:E$399,4,),0) + IFERROR(VLOOKUP(B109, 'c2015q3'!A$1:E$399,4,),0) + IFERROR(VLOOKUP(B109, 'c2015q4'!A$1:E$399,4,),0)</f>
        <v>1</v>
      </c>
      <c r="AH109" s="120">
        <f>IFERROR(VLOOKUP(B109, 'c2016q1'!A$1:E$399,4,),0) + IFERROR(VLOOKUP(B109, 'c2016q2'!A$1:E$399,4,),0) + IFERROR(VLOOKUP(B109, 'c2016q3'!A$1:E$399,4,),0) + IFERROR(VLOOKUP(B109, 'c2016q4'!A$1:E$399,4,),0)</f>
        <v>1</v>
      </c>
      <c r="AI109" t="str">
        <f t="shared" si="9"/>
        <v>-</v>
      </c>
      <c r="AJ109" t="str">
        <f t="shared" si="13"/>
        <v/>
      </c>
      <c r="AK109" s="62">
        <f t="shared" si="10"/>
        <v>0</v>
      </c>
      <c r="AL109" t="str">
        <f t="shared" si="11"/>
        <v>f</v>
      </c>
    </row>
    <row r="110" spans="1:38" x14ac:dyDescent="0.25">
      <c r="A110">
        <v>109</v>
      </c>
      <c r="B110" s="62" t="s">
        <v>306</v>
      </c>
      <c r="C110" t="str">
        <f>IFERROR(VLOOKUP(B110,addresses!A$2:I$1997, 3, FALSE), "")</f>
        <v>301 E Fourth Street</v>
      </c>
      <c r="D110" t="str">
        <f>IFERROR(VLOOKUP(B110,addresses!A$2:I$1997, 5, FALSE), "")</f>
        <v>Cincinnati</v>
      </c>
      <c r="E110" t="str">
        <f>IFERROR(VLOOKUP(B110,addresses!A$2:I$1997, 7, FALSE),"")</f>
        <v>OH</v>
      </c>
      <c r="F110">
        <f>IFERROR(VLOOKUP(B110,addresses!A$2:I$1997, 8, FALSE),"")</f>
        <v>45202</v>
      </c>
      <c r="G110" t="str">
        <f>IFERROR(VLOOKUP(B110,addresses!A$2:I$1997, 9, FALSE),"")</f>
        <v>800-972-3008</v>
      </c>
      <c r="H110" s="62" t="str">
        <f>IFERROR(VLOOKUP(B110,addresses!A$2:J$1997, 10, FALSE), "")</f>
        <v>http://www.greatamericaninsurancegroup.com</v>
      </c>
      <c r="I110" s="120" t="str">
        <f>VLOOKUP(IFERROR(VLOOKUP(B110, Weiss!A$1:C$398,3,FALSE),"NR"), RatingsLU!A$5:B$30, 2, FALSE)</f>
        <v>C</v>
      </c>
      <c r="J110" s="62">
        <f>VLOOKUP(I110,RatingsLU!B$5:C$30,2,)</f>
        <v>8</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3</v>
      </c>
      <c r="O110" s="120">
        <f>IFERROR(VLOOKUP(B110, '2016q3'!A$1:C$400,3,),0)</f>
        <v>347</v>
      </c>
      <c r="P110" t="str">
        <f t="shared" si="12"/>
        <v>347</v>
      </c>
      <c r="Q110">
        <f>IFERROR(VLOOKUP(B110, '2013q4'!A$1:C$399,3,),0)</f>
        <v>228</v>
      </c>
      <c r="R110">
        <f>IFERROR(VLOOKUP(B110, '2014q1'!A$1:C$399,3,),0)</f>
        <v>232</v>
      </c>
      <c r="S110">
        <f>IFERROR(VLOOKUP(B110, '2014q2'!A$1:C$399,3,),0)</f>
        <v>242</v>
      </c>
      <c r="T110">
        <f>IFERROR(VLOOKUP(B110, '2014q3'!A$1:C$399,3,),0)</f>
        <v>266</v>
      </c>
      <c r="U110">
        <f>IFERROR(VLOOKUP(B110, '2014q1'!A$1:C$399,3,),0)</f>
        <v>232</v>
      </c>
      <c r="V110">
        <f>IFERROR(VLOOKUP(B110, '2014q2'!A$1:C$399,3,),0)</f>
        <v>242</v>
      </c>
      <c r="W110">
        <f>IFERROR(VLOOKUP(B110, '2015q2'!A$1:C$399,3,),0)</f>
        <v>320</v>
      </c>
      <c r="X110" s="62">
        <f>IFERROR(VLOOKUP(B110, '2015q3'!A$1:C$399,3,),0)</f>
        <v>336</v>
      </c>
      <c r="Y110" s="62">
        <f>IFERROR(VLOOKUP(B110, '2015q4'!A$1:C$399,3,),0)</f>
        <v>339</v>
      </c>
      <c r="Z110" s="120">
        <f>IFERROR(VLOOKUP(B110, '2016q1'!A$1:C$399,3,),0)</f>
        <v>341</v>
      </c>
      <c r="AA110" s="120">
        <f>IFERROR(VLOOKUP(B110, '2016q2'!A$1:C$399,3,),0)</f>
        <v>354</v>
      </c>
      <c r="AB110" s="120">
        <f>IFERROR(VLOOKUP(B110, '2016q3'!A$1:C$399,3,),0)</f>
        <v>347</v>
      </c>
      <c r="AC110" t="str">
        <f t="shared" si="8"/>
        <v>0</v>
      </c>
      <c r="AD110" s="120">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 + IFERROR(VLOOKUP(B110, 'c2016q1'!A$1:E$399,4,),0) + IFERROR(VLOOKUP(B110, 'c2016q2'!A$1:E$399,4,),0) + IFERROR(VLOOKUP(B110, 'c2016q3'!A$1:E$399,4,),0) + IFERROR(VLOOKUP(B110, 'c2016q4'!A$1:E$399,4,),0)</f>
        <v>0</v>
      </c>
      <c r="AE110">
        <f>IFERROR(VLOOKUP(B110, 'c2013q4'!A$1:E$399,4,),0)</f>
        <v>0</v>
      </c>
      <c r="AF110">
        <f>IFERROR(VLOOKUP(B110, 'c2014q1'!A$1:E$399,4,),0) + IFERROR(VLOOKUP(B110, 'c2014q2'!A$1:E$399,4,),0) + IFERROR(VLOOKUP(B110, 'c2014q3'!A$1:E$399,4,),0) + IFERROR(VLOOKUP(B110, 'c2014q4'!A$1:E$399,4,),0)</f>
        <v>0</v>
      </c>
      <c r="AG110" s="62">
        <f>IFERROR(VLOOKUP(B110, 'c2015q1'!A$1:E$399,4,),0) + IFERROR(VLOOKUP(B110, 'c2015q2'!A$1:E$399,4,),0) + IFERROR(VLOOKUP(B110, 'c2015q3'!A$1:E$399,4,),0) + IFERROR(VLOOKUP(B110, 'c2015q4'!A$1:E$399,4,),0)</f>
        <v>0</v>
      </c>
      <c r="AH110" s="120">
        <f>IFERROR(VLOOKUP(B110, 'c2016q1'!A$1:E$399,4,),0) + IFERROR(VLOOKUP(B110, 'c2016q2'!A$1:E$399,4,),0) + IFERROR(VLOOKUP(B110, 'c2016q3'!A$1:E$399,4,),0) + IFERROR(VLOOKUP(B110, 'c2016q4'!A$1:E$399,4,),0)</f>
        <v>0</v>
      </c>
      <c r="AI110" t="str">
        <f t="shared" si="9"/>
        <v>-</v>
      </c>
      <c r="AJ110" t="str">
        <f t="shared" si="13"/>
        <v/>
      </c>
      <c r="AK110" s="62">
        <f t="shared" si="10"/>
        <v>0</v>
      </c>
      <c r="AL110" t="str">
        <f t="shared" si="11"/>
        <v>f</v>
      </c>
    </row>
    <row r="111" spans="1:38" x14ac:dyDescent="0.25">
      <c r="A111">
        <v>110</v>
      </c>
      <c r="B111" s="62" t="s">
        <v>290</v>
      </c>
      <c r="C111" t="str">
        <f>IFERROR(VLOOKUP(B111,addresses!A$2:I$1997, 3, FALSE), "")</f>
        <v>One Tower Square, Ms08A</v>
      </c>
      <c r="D111" t="str">
        <f>IFERROR(VLOOKUP(B111,addresses!A$2:I$1997, 5, FALSE), "")</f>
        <v>Hartford</v>
      </c>
      <c r="E111" t="str">
        <f>IFERROR(VLOOKUP(B111,addresses!A$2:I$1997, 7, FALSE),"")</f>
        <v>CT</v>
      </c>
      <c r="F111">
        <f>IFERROR(VLOOKUP(B111,addresses!A$2:I$1997, 8, FALSE),"")</f>
        <v>6183</v>
      </c>
      <c r="G111" t="str">
        <f>IFERROR(VLOOKUP(B111,addresses!A$2:I$1997, 9, FALSE),"")</f>
        <v>860-277-1248</v>
      </c>
      <c r="H111" s="62" t="str">
        <f>IFERROR(VLOOKUP(B111,addresses!A$2:J$1997, 10, FALSE), "")</f>
        <v>http://www.travelers.com</v>
      </c>
      <c r="I111" s="120" t="str">
        <f>VLOOKUP(IFERROR(VLOOKUP(B111, Weiss!A$1:C$398,3,FALSE),"NR"), RatingsLU!A$5:B$30, 2, FALSE)</f>
        <v>B</v>
      </c>
      <c r="J111" s="62">
        <f>VLOOKUP(I111,RatingsLU!B$5:C$30,2,)</f>
        <v>5</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1</v>
      </c>
      <c r="O111" s="120">
        <f>IFERROR(VLOOKUP(B111, '2016q3'!A$1:C$400,3,),0)</f>
        <v>333</v>
      </c>
      <c r="P111" t="str">
        <f t="shared" si="12"/>
        <v>333</v>
      </c>
      <c r="Q111">
        <f>IFERROR(VLOOKUP(B111, '2013q4'!A$1:C$399,3,),0)</f>
        <v>1694</v>
      </c>
      <c r="R111">
        <f>IFERROR(VLOOKUP(B111, '2014q1'!A$1:C$399,3,),0)</f>
        <v>1665</v>
      </c>
      <c r="S111">
        <f>IFERROR(VLOOKUP(B111, '2014q2'!A$1:C$399,3,),0)</f>
        <v>1622</v>
      </c>
      <c r="T111">
        <f>IFERROR(VLOOKUP(B111, '2014q3'!A$1:C$399,3,),0)</f>
        <v>1573</v>
      </c>
      <c r="U111">
        <f>IFERROR(VLOOKUP(B111, '2014q1'!A$1:C$399,3,),0)</f>
        <v>1665</v>
      </c>
      <c r="V111">
        <f>IFERROR(VLOOKUP(B111, '2014q2'!A$1:C$399,3,),0)</f>
        <v>1622</v>
      </c>
      <c r="W111">
        <f>IFERROR(VLOOKUP(B111, '2015q2'!A$1:C$399,3,),0)</f>
        <v>1090</v>
      </c>
      <c r="X111" s="62">
        <f>IFERROR(VLOOKUP(B111, '2015q3'!A$1:C$399,3,),0)</f>
        <v>789</v>
      </c>
      <c r="Y111" s="62">
        <f>IFERROR(VLOOKUP(B111, '2015q4'!A$1:C$399,3,),0)</f>
        <v>538</v>
      </c>
      <c r="Z111" s="120">
        <f>IFERROR(VLOOKUP(B111, '2016q1'!A$1:C$399,3,),0)</f>
        <v>335</v>
      </c>
      <c r="AA111" s="120">
        <f>IFERROR(VLOOKUP(B111, '2016q2'!A$1:C$399,3,),0)</f>
        <v>336</v>
      </c>
      <c r="AB111" s="120">
        <f>IFERROR(VLOOKUP(B111, '2016q3'!A$1:C$399,3,),0)</f>
        <v>333</v>
      </c>
      <c r="AC111" t="str">
        <f t="shared" si="8"/>
        <v>7</v>
      </c>
      <c r="AD111" s="120">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 + IFERROR(VLOOKUP(B111, 'c2016q1'!A$1:E$399,4,),0) + IFERROR(VLOOKUP(B111, 'c2016q2'!A$1:E$399,4,),0) + IFERROR(VLOOKUP(B111, 'c2016q3'!A$1:E$399,4,),0) + IFERROR(VLOOKUP(B111, 'c2016q4'!A$1:E$399,4,),0)</f>
        <v>7</v>
      </c>
      <c r="AE111">
        <f>IFERROR(VLOOKUP(B111, 'c2013q4'!A$1:E$399,4,),0)</f>
        <v>1</v>
      </c>
      <c r="AF111">
        <f>IFERROR(VLOOKUP(B111, 'c2014q1'!A$1:E$399,4,),0) + IFERROR(VLOOKUP(B111, 'c2014q2'!A$1:E$399,4,),0) + IFERROR(VLOOKUP(B111, 'c2014q3'!A$1:E$399,4,),0) + IFERROR(VLOOKUP(B111, 'c2014q4'!A$1:E$399,4,),0)</f>
        <v>2</v>
      </c>
      <c r="AG111" s="62">
        <f>IFERROR(VLOOKUP(B111, 'c2015q1'!A$1:E$399,4,),0) + IFERROR(VLOOKUP(B111, 'c2015q2'!A$1:E$399,4,),0) + IFERROR(VLOOKUP(B111, 'c2015q3'!A$1:E$399,4,),0) + IFERROR(VLOOKUP(B111, 'c2015q4'!A$1:E$399,4,),0)</f>
        <v>2</v>
      </c>
      <c r="AH111" s="120">
        <f>IFERROR(VLOOKUP(B111, 'c2016q1'!A$1:E$399,4,),0) + IFERROR(VLOOKUP(B111, 'c2016q2'!A$1:E$399,4,),0) + IFERROR(VLOOKUP(B111, 'c2016q3'!A$1:E$399,4,),0) + IFERROR(VLOOKUP(B111, 'c2016q4'!A$1:E$399,4,),0)</f>
        <v>2</v>
      </c>
      <c r="AI111" t="str">
        <f t="shared" si="9"/>
        <v>-</v>
      </c>
      <c r="AJ111" t="str">
        <f t="shared" si="13"/>
        <v/>
      </c>
      <c r="AK111" s="62">
        <f t="shared" si="10"/>
        <v>0</v>
      </c>
      <c r="AL111" t="str">
        <f t="shared" si="11"/>
        <v>f</v>
      </c>
    </row>
    <row r="112" spans="1:38" x14ac:dyDescent="0.25">
      <c r="A112">
        <v>111</v>
      </c>
      <c r="B112" s="62" t="s">
        <v>305</v>
      </c>
      <c r="C112" t="str">
        <f>IFERROR(VLOOKUP(B112,addresses!A$2:I$1997, 3, FALSE), "")</f>
        <v>3000 Schuster Lane</v>
      </c>
      <c r="D112" t="str">
        <f>IFERROR(VLOOKUP(B112,addresses!A$2:I$1997, 5, FALSE), "")</f>
        <v>Merrill</v>
      </c>
      <c r="E112" t="str">
        <f>IFERROR(VLOOKUP(B112,addresses!A$2:I$1997, 7, FALSE),"")</f>
        <v>WI</v>
      </c>
      <c r="F112">
        <f>IFERROR(VLOOKUP(B112,addresses!A$2:I$1997, 8, FALSE),"")</f>
        <v>54452</v>
      </c>
      <c r="G112" t="str">
        <f>IFERROR(VLOOKUP(B112,addresses!A$2:I$1997, 9, FALSE),"")</f>
        <v>715-536-5577-4124</v>
      </c>
      <c r="H112" s="62" t="str">
        <f>IFERROR(VLOOKUP(B112,addresses!A$2:J$1997, 10, FALSE), "")</f>
        <v>http://www.churchmutual.com</v>
      </c>
      <c r="I112" s="120" t="str">
        <f>VLOOKUP(IFERROR(VLOOKUP(B112, Weiss!A$1:C$398,3,FALSE),"NR"), RatingsLU!A$5:B$30, 2, FALSE)</f>
        <v>B</v>
      </c>
      <c r="J112" s="62">
        <f>VLOOKUP(I112,RatingsLU!B$5:C$30,2,)</f>
        <v>5</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120">
        <f>IFERROR(VLOOKUP(B112, '2016q3'!A$1:C$400,3,),0)</f>
        <v>332</v>
      </c>
      <c r="P112" t="str">
        <f t="shared" si="12"/>
        <v>332</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62">
        <f>IFERROR(VLOOKUP(B112, '2015q3'!A$1:C$399,3,),0)</f>
        <v>340</v>
      </c>
      <c r="Y112" s="62">
        <f>IFERROR(VLOOKUP(B112, '2015q4'!A$1:C$399,3,),0)</f>
        <v>339</v>
      </c>
      <c r="Z112" s="120">
        <f>IFERROR(VLOOKUP(B112, '2016q1'!A$1:C$399,3,),0)</f>
        <v>333</v>
      </c>
      <c r="AA112" s="120">
        <f>IFERROR(VLOOKUP(B112, '2016q2'!A$1:C$399,3,),0)</f>
        <v>332</v>
      </c>
      <c r="AB112" s="120">
        <f>IFERROR(VLOOKUP(B112, '2016q3'!A$1:C$399,3,),0)</f>
        <v>332</v>
      </c>
      <c r="AC112" t="str">
        <f t="shared" si="8"/>
        <v>0</v>
      </c>
      <c r="AD112" s="120">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 + IFERROR(VLOOKUP(B112, 'c2016q1'!A$1:E$399,4,),0) + IFERROR(VLOOKUP(B112, 'c2016q2'!A$1:E$399,4,),0) + IFERROR(VLOOKUP(B112, 'c2016q3'!A$1:E$399,4,),0) + IFERROR(VLOOKUP(B112, 'c2016q4'!A$1:E$399,4,),0)</f>
        <v>0</v>
      </c>
      <c r="AE112">
        <f>IFERROR(VLOOKUP(B112, 'c2013q4'!A$1:E$399,4,),0)</f>
        <v>0</v>
      </c>
      <c r="AF112">
        <f>IFERROR(VLOOKUP(B112, 'c2014q1'!A$1:E$399,4,),0) + IFERROR(VLOOKUP(B112, 'c2014q2'!A$1:E$399,4,),0) + IFERROR(VLOOKUP(B112, 'c2014q3'!A$1:E$399,4,),0) + IFERROR(VLOOKUP(B112, 'c2014q4'!A$1:E$399,4,),0)</f>
        <v>0</v>
      </c>
      <c r="AG112" s="62">
        <f>IFERROR(VLOOKUP(B112, 'c2015q1'!A$1:E$399,4,),0) + IFERROR(VLOOKUP(B112, 'c2015q2'!A$1:E$399,4,),0) + IFERROR(VLOOKUP(B112, 'c2015q3'!A$1:E$399,4,),0) + IFERROR(VLOOKUP(B112, 'c2015q4'!A$1:E$399,4,),0)</f>
        <v>0</v>
      </c>
      <c r="AH112" s="120">
        <f>IFERROR(VLOOKUP(B112, 'c2016q1'!A$1:E$399,4,),0) + IFERROR(VLOOKUP(B112, 'c2016q2'!A$1:E$399,4,),0) + IFERROR(VLOOKUP(B112, 'c2016q3'!A$1:E$399,4,),0) + IFERROR(VLOOKUP(B112, 'c2016q4'!A$1:E$399,4,),0)</f>
        <v>0</v>
      </c>
      <c r="AI112" t="str">
        <f t="shared" si="9"/>
        <v>-</v>
      </c>
      <c r="AJ112" t="str">
        <f t="shared" si="13"/>
        <v/>
      </c>
      <c r="AK112" s="62">
        <f t="shared" si="10"/>
        <v>0</v>
      </c>
      <c r="AL112" t="str">
        <f t="shared" si="11"/>
        <v>f</v>
      </c>
    </row>
    <row r="113" spans="1:38"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120" t="str">
        <f>VLOOKUP(IFERROR(VLOOKUP(B113, Weiss!A$1:C$398,3,FALSE),"NR"),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120">
        <f>IFERROR(VLOOKUP(B113, '2016q3'!A$1:C$400,3,),0)</f>
        <v>241</v>
      </c>
      <c r="P113" t="str">
        <f t="shared" si="12"/>
        <v>241</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s="120">
        <f>IFERROR(VLOOKUP(B113, '2016q1'!A$1:C$399,3,),0)</f>
        <v>223</v>
      </c>
      <c r="AA113" s="120">
        <f>IFERROR(VLOOKUP(B113, '2016q2'!A$1:C$399,3,),0)</f>
        <v>232</v>
      </c>
      <c r="AB113" s="120">
        <f>IFERROR(VLOOKUP(B113, '2016q3'!A$1:C$399,3,),0)</f>
        <v>241</v>
      </c>
      <c r="AC113" t="str">
        <f t="shared" si="8"/>
        <v>0</v>
      </c>
      <c r="AD113" s="120">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 + IFERROR(VLOOKUP(B113, 'c2016q1'!A$1:E$399,4,),0) + IFERROR(VLOOKUP(B113, 'c2016q2'!A$1:E$399,4,),0) + IFERROR(VLOOKUP(B113, 'c2016q3'!A$1:E$399,4,),0) + IFERROR(VLOOKUP(B113, 'c2016q4'!A$1:E$399,4,),0)</f>
        <v>0</v>
      </c>
      <c r="AE113">
        <f>IFERROR(VLOOKUP(B113, 'c2013q4'!A$1:E$399,4,),0)</f>
        <v>0</v>
      </c>
      <c r="AF113">
        <f>IFERROR(VLOOKUP(B113, 'c2014q1'!A$1:E$399,4,),0) + IFERROR(VLOOKUP(B113, 'c2014q2'!A$1:E$399,4,),0) + IFERROR(VLOOKUP(B113, 'c2014q3'!A$1:E$399,4,),0) + IFERROR(VLOOKUP(B113, 'c2014q4'!A$1:E$399,4,),0)</f>
        <v>0</v>
      </c>
      <c r="AG113" s="62">
        <f>IFERROR(VLOOKUP(B113, 'c2015q1'!A$1:E$399,4,),0) + IFERROR(VLOOKUP(B113, 'c2015q2'!A$1:E$399,4,),0) + IFERROR(VLOOKUP(B113, 'c2015q3'!A$1:E$399,4,),0) + IFERROR(VLOOKUP(B113, 'c2015q4'!A$1:E$399,4,),0)</f>
        <v>0</v>
      </c>
      <c r="AH113" s="120">
        <f>IFERROR(VLOOKUP(B113, 'c2016q1'!A$1:E$399,4,),0) + IFERROR(VLOOKUP(B113, 'c2016q2'!A$1:E$399,4,),0) + IFERROR(VLOOKUP(B113, 'c2016q3'!A$1:E$399,4,),0) + IFERROR(VLOOKUP(B113, 'c2016q4'!A$1:E$399,4,),0)</f>
        <v>0</v>
      </c>
      <c r="AI113" t="str">
        <f t="shared" si="9"/>
        <v>-</v>
      </c>
      <c r="AJ113" t="str">
        <f t="shared" si="13"/>
        <v/>
      </c>
      <c r="AK113" s="62">
        <f t="shared" si="10"/>
        <v>0</v>
      </c>
      <c r="AL113" t="str">
        <f t="shared" si="11"/>
        <v>f</v>
      </c>
    </row>
    <row r="114" spans="1:38" x14ac:dyDescent="0.25">
      <c r="A114">
        <v>113</v>
      </c>
      <c r="B114" s="62"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120" t="str">
        <f>VLOOKUP(IFERROR(VLOOKUP(B114, Weiss!A$1:C$398,3,FALSE),"NR"), RatingsLU!A$5:B$30, 2, FALSE)</f>
        <v>C+</v>
      </c>
      <c r="J114" s="62">
        <f>VLOOKUP(I114,RatingsLU!B$5:C$30,2,)</f>
        <v>7</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5</v>
      </c>
      <c r="O114" s="120">
        <f>IFERROR(VLOOKUP(B114, '2016q3'!A$1:C$400,3,),0)</f>
        <v>235</v>
      </c>
      <c r="P114" t="str">
        <f t="shared" si="12"/>
        <v>235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s="62">
        <f>IFERROR(VLOOKUP(B114, '2015q3'!A$1:C$399,3,),0)</f>
        <v>215</v>
      </c>
      <c r="Y114" s="62">
        <f>IFERROR(VLOOKUP(B114, '2015q4'!A$1:C$399,3,),0)</f>
        <v>215</v>
      </c>
      <c r="Z114" s="120">
        <f>IFERROR(VLOOKUP(B114, '2016q1'!A$1:C$399,3,),0)</f>
        <v>222</v>
      </c>
      <c r="AA114" s="120">
        <f>IFERROR(VLOOKUP(B114, '2016q2'!A$1:C$399,3,),0)</f>
        <v>234</v>
      </c>
      <c r="AB114" s="120">
        <f>IFERROR(VLOOKUP(B114, '2016q3'!A$1:C$399,3,),0)</f>
        <v>235</v>
      </c>
      <c r="AC114" t="str">
        <f t="shared" si="8"/>
        <v>0</v>
      </c>
      <c r="AD114" s="120">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 + IFERROR(VLOOKUP(B114, 'c2016q1'!A$1:E$399,4,),0) + IFERROR(VLOOKUP(B114, 'c2016q2'!A$1:E$399,4,),0) + IFERROR(VLOOKUP(B114, 'c2016q3'!A$1:E$399,4,),0) + IFERROR(VLOOKUP(B114, 'c2016q4'!A$1:E$399,4,),0)</f>
        <v>0</v>
      </c>
      <c r="AE114">
        <f>IFERROR(VLOOKUP(B114, 'c2013q4'!A$1:E$399,4,),0)</f>
        <v>0</v>
      </c>
      <c r="AF114">
        <f>IFERROR(VLOOKUP(B114, 'c2014q1'!A$1:E$399,4,),0) + IFERROR(VLOOKUP(B114, 'c2014q2'!A$1:E$399,4,),0) + IFERROR(VLOOKUP(B114, 'c2014q3'!A$1:E$399,4,),0) + IFERROR(VLOOKUP(B114, 'c2014q4'!A$1:E$399,4,),0)</f>
        <v>0</v>
      </c>
      <c r="AG114" s="62">
        <f>IFERROR(VLOOKUP(B114, 'c2015q1'!A$1:E$399,4,),0) + IFERROR(VLOOKUP(B114, 'c2015q2'!A$1:E$399,4,),0) + IFERROR(VLOOKUP(B114, 'c2015q3'!A$1:E$399,4,),0) + IFERROR(VLOOKUP(B114, 'c2015q4'!A$1:E$399,4,),0)</f>
        <v>0</v>
      </c>
      <c r="AH114" s="120">
        <f>IFERROR(VLOOKUP(B114, 'c2016q1'!A$1:E$399,4,),0) + IFERROR(VLOOKUP(B114, 'c2016q2'!A$1:E$399,4,),0) + IFERROR(VLOOKUP(B114, 'c2016q3'!A$1:E$399,4,),0) + IFERROR(VLOOKUP(B114, 'c2016q4'!A$1:E$399,4,),0)</f>
        <v>0</v>
      </c>
      <c r="AI114" t="str">
        <f t="shared" si="9"/>
        <v>-</v>
      </c>
      <c r="AJ114" t="str">
        <f t="shared" si="13"/>
        <v/>
      </c>
      <c r="AK114" s="62">
        <f t="shared" si="10"/>
        <v>0</v>
      </c>
      <c r="AL114" t="str">
        <f t="shared" si="11"/>
        <v>f</v>
      </c>
    </row>
    <row r="115" spans="1:38" x14ac:dyDescent="0.25">
      <c r="A115">
        <v>114</v>
      </c>
      <c r="B115" s="62"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120" t="str">
        <f>VLOOKUP(IFERROR(VLOOKUP(B115, Weiss!A$1:C$398,3,FALSE),"NR"), RatingsLU!A$5:B$30, 2, FALSE)</f>
        <v>B</v>
      </c>
      <c r="J115" s="62">
        <f>VLOOKUP(I115,RatingsLU!B$5:C$30,2,)</f>
        <v>5</v>
      </c>
      <c r="K115" s="62" t="str">
        <f>VLOOKUP(IFERROR(VLOOKUP(B115, Demotech!A$1:G$400, 6,FALSE), "NR"), RatingsLU!K$5:M$30, 2, FALSE)</f>
        <v>NR</v>
      </c>
      <c r="L115" s="62">
        <f>VLOOKUP(K115,RatingsLU!L$5:M$30,2,)</f>
        <v>7</v>
      </c>
      <c r="M115" s="62" t="str">
        <f>VLOOKUP(IFERROR(VLOOKUP(B115, AMBest!A$1:L$399,3,FALSE),"NR"), RatingsLU!F$5:G$100, 2, FALSE)</f>
        <v>A+</v>
      </c>
      <c r="N115" s="62">
        <f>VLOOKUP(M115, RatingsLU!G$5:H$100, 2, FALSE)</f>
        <v>3</v>
      </c>
      <c r="O115" s="120">
        <f>IFERROR(VLOOKUP(B115, '2016q3'!A$1:C$400,3,),0)</f>
        <v>190</v>
      </c>
      <c r="P115" t="str">
        <f t="shared" si="12"/>
        <v>190</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s="62">
        <f>IFERROR(VLOOKUP(B115, '2015q3'!A$1:C$399,3,),0)</f>
        <v>207</v>
      </c>
      <c r="Y115" s="62">
        <f>IFERROR(VLOOKUP(B115, '2015q4'!A$1:C$399,3,),0)</f>
        <v>206</v>
      </c>
      <c r="Z115" s="120">
        <f>IFERROR(VLOOKUP(B115, '2016q1'!A$1:C$399,3,),0)</f>
        <v>204</v>
      </c>
      <c r="AA115" s="120">
        <f>IFERROR(VLOOKUP(B115, '2016q2'!A$1:C$399,3,),0)</f>
        <v>195</v>
      </c>
      <c r="AB115" s="120">
        <f>IFERROR(VLOOKUP(B115, '2016q3'!A$1:C$399,3,),0)</f>
        <v>190</v>
      </c>
      <c r="AC115" t="str">
        <f t="shared" si="8"/>
        <v>10</v>
      </c>
      <c r="AD115" s="120">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 + IFERROR(VLOOKUP(B115, 'c2016q1'!A$1:E$399,4,),0) + IFERROR(VLOOKUP(B115, 'c2016q2'!A$1:E$399,4,),0) + IFERROR(VLOOKUP(B115, 'c2016q3'!A$1:E$399,4,),0) + IFERROR(VLOOKUP(B115, 'c2016q4'!A$1:E$399,4,),0)</f>
        <v>10</v>
      </c>
      <c r="AE115">
        <f>IFERROR(VLOOKUP(B115, 'c2013q4'!A$1:E$399,4,),0)</f>
        <v>8</v>
      </c>
      <c r="AF115">
        <f>IFERROR(VLOOKUP(B115, 'c2014q1'!A$1:E$399,4,),0) + IFERROR(VLOOKUP(B115, 'c2014q2'!A$1:E$399,4,),0) + IFERROR(VLOOKUP(B115, 'c2014q3'!A$1:E$399,4,),0) + IFERROR(VLOOKUP(B115, 'c2014q4'!A$1:E$399,4,),0)</f>
        <v>0</v>
      </c>
      <c r="AG115" s="62">
        <f>IFERROR(VLOOKUP(B115, 'c2015q1'!A$1:E$399,4,),0) + IFERROR(VLOOKUP(B115, 'c2015q2'!A$1:E$399,4,),0) + IFERROR(VLOOKUP(B115, 'c2015q3'!A$1:E$399,4,),0) + IFERROR(VLOOKUP(B115, 'c2015q4'!A$1:E$399,4,),0)</f>
        <v>1</v>
      </c>
      <c r="AH115" s="120">
        <f>IFERROR(VLOOKUP(B115, 'c2016q1'!A$1:E$399,4,),0) + IFERROR(VLOOKUP(B115, 'c2016q2'!A$1:E$399,4,),0) + IFERROR(VLOOKUP(B115, 'c2016q3'!A$1:E$399,4,),0) + IFERROR(VLOOKUP(B115, 'c2016q4'!A$1:E$399,4,),0)</f>
        <v>1</v>
      </c>
      <c r="AI115" t="str">
        <f t="shared" si="9"/>
        <v>-</v>
      </c>
      <c r="AJ115" t="str">
        <f t="shared" si="13"/>
        <v/>
      </c>
      <c r="AK115" s="62">
        <f t="shared" si="10"/>
        <v>0</v>
      </c>
      <c r="AL115" t="str">
        <f t="shared" si="11"/>
        <v>f</v>
      </c>
    </row>
    <row r="116" spans="1:38" x14ac:dyDescent="0.25">
      <c r="A116">
        <v>115</v>
      </c>
      <c r="B116" s="62" t="s">
        <v>311</v>
      </c>
      <c r="C116" t="str">
        <f>IFERROR(VLOOKUP(B116,addresses!A$2:I$1997, 3, FALSE), "")</f>
        <v>6200 South Gilmore Road</v>
      </c>
      <c r="D116" t="str">
        <f>IFERROR(VLOOKUP(B116,addresses!A$2:I$1997, 5, FALSE), "")</f>
        <v>Fairfield</v>
      </c>
      <c r="E116" t="str">
        <f>IFERROR(VLOOKUP(B116,addresses!A$2:I$1997, 7, FALSE),"")</f>
        <v>OH</v>
      </c>
      <c r="F116" t="str">
        <f>IFERROR(VLOOKUP(B116,addresses!A$2:I$1997, 8, FALSE),"")</f>
        <v>45014-5141</v>
      </c>
      <c r="G116" t="str">
        <f>IFERROR(VLOOKUP(B116,addresses!A$2:I$1997, 9, FALSE),"")</f>
        <v>513-870-2000-4414</v>
      </c>
      <c r="H116" s="62" t="str">
        <f>IFERROR(VLOOKUP(B116,addresses!A$2:J$1997, 10, FALSE), "")</f>
        <v>http://www.cinfin.com</v>
      </c>
      <c r="I116" s="120" t="str">
        <f>VLOOKUP(IFERROR(VLOOKUP(B116, Weiss!A$1:C$398,3,FALSE),"NR"), RatingsLU!A$5:B$30, 2, FALSE)</f>
        <v>A-</v>
      </c>
      <c r="J116" s="62">
        <f>VLOOKUP(I116,RatingsLU!B$5:C$30,2,)</f>
        <v>3</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120">
        <f>IFERROR(VLOOKUP(B116, '2016q3'!A$1:C$400,3,),0)</f>
        <v>187</v>
      </c>
      <c r="P116" t="str">
        <f t="shared" si="12"/>
        <v>187</v>
      </c>
      <c r="Q116">
        <f>IFERROR(VLOOKUP(B116, '2013q4'!A$1:C$399,3,),0)</f>
        <v>134</v>
      </c>
      <c r="R116">
        <f>IFERROR(VLOOKUP(B116, '2014q1'!A$1:C$399,3,),0)</f>
        <v>150</v>
      </c>
      <c r="S116">
        <f>IFERROR(VLOOKUP(B116, '2014q2'!A$1:C$399,3,),0)</f>
        <v>160</v>
      </c>
      <c r="T116">
        <f>IFERROR(VLOOKUP(B116, '2014q3'!A$1:C$399,3,),0)</f>
        <v>163</v>
      </c>
      <c r="U116">
        <f>IFERROR(VLOOKUP(B116, '2014q1'!A$1:C$399,3,),0)</f>
        <v>150</v>
      </c>
      <c r="V116">
        <f>IFERROR(VLOOKUP(B116, '2014q2'!A$1:C$399,3,),0)</f>
        <v>160</v>
      </c>
      <c r="W116">
        <f>IFERROR(VLOOKUP(B116, '2015q2'!A$1:C$399,3,),0)</f>
        <v>186</v>
      </c>
      <c r="X116" s="62">
        <f>IFERROR(VLOOKUP(B116, '2015q3'!A$1:C$399,3,),0)</f>
        <v>187</v>
      </c>
      <c r="Y116" s="62">
        <f>IFERROR(VLOOKUP(B116, '2015q4'!A$1:C$399,3,),0)</f>
        <v>186</v>
      </c>
      <c r="Z116" s="120">
        <f>IFERROR(VLOOKUP(B116, '2016q1'!A$1:C$399,3,),0)</f>
        <v>188</v>
      </c>
      <c r="AA116" s="120">
        <f>IFERROR(VLOOKUP(B116, '2016q2'!A$1:C$399,3,),0)</f>
        <v>184</v>
      </c>
      <c r="AB116" s="120">
        <f>IFERROR(VLOOKUP(B116, '2016q3'!A$1:C$399,3,),0)</f>
        <v>187</v>
      </c>
      <c r="AC116" t="str">
        <f t="shared" si="8"/>
        <v>0</v>
      </c>
      <c r="AD116" s="120">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 + IFERROR(VLOOKUP(B116, 'c2016q1'!A$1:E$399,4,),0) + IFERROR(VLOOKUP(B116, 'c2016q2'!A$1:E$399,4,),0) + IFERROR(VLOOKUP(B116, 'c2016q3'!A$1:E$399,4,),0) + IFERROR(VLOOKUP(B116, 'c2016q4'!A$1:E$399,4,),0)</f>
        <v>0</v>
      </c>
      <c r="AE116">
        <f>IFERROR(VLOOKUP(B116, 'c2013q4'!A$1:E$399,4,),0)</f>
        <v>0</v>
      </c>
      <c r="AF116">
        <f>IFERROR(VLOOKUP(B116, 'c2014q1'!A$1:E$399,4,),0) + IFERROR(VLOOKUP(B116, 'c2014q2'!A$1:E$399,4,),0) + IFERROR(VLOOKUP(B116, 'c2014q3'!A$1:E$399,4,),0) + IFERROR(VLOOKUP(B116, 'c2014q4'!A$1:E$399,4,),0)</f>
        <v>0</v>
      </c>
      <c r="AG116" s="62">
        <f>IFERROR(VLOOKUP(B116, 'c2015q1'!A$1:E$399,4,),0) + IFERROR(VLOOKUP(B116, 'c2015q2'!A$1:E$399,4,),0) + IFERROR(VLOOKUP(B116, 'c2015q3'!A$1:E$399,4,),0) + IFERROR(VLOOKUP(B116, 'c2015q4'!A$1:E$399,4,),0)</f>
        <v>0</v>
      </c>
      <c r="AH116" s="120">
        <f>IFERROR(VLOOKUP(B116, 'c2016q1'!A$1:E$399,4,),0) + IFERROR(VLOOKUP(B116, 'c2016q2'!A$1:E$399,4,),0) + IFERROR(VLOOKUP(B116, 'c2016q3'!A$1:E$399,4,),0) + IFERROR(VLOOKUP(B116, 'c2016q4'!A$1:E$399,4,),0)</f>
        <v>0</v>
      </c>
      <c r="AI116" t="str">
        <f t="shared" si="9"/>
        <v>-</v>
      </c>
      <c r="AJ116" t="str">
        <f t="shared" si="13"/>
        <v/>
      </c>
      <c r="AK116" s="62">
        <f t="shared" si="10"/>
        <v>0</v>
      </c>
      <c r="AL116" t="str">
        <f t="shared" si="11"/>
        <v>f</v>
      </c>
    </row>
    <row r="117" spans="1:38" x14ac:dyDescent="0.25">
      <c r="A117">
        <v>116</v>
      </c>
      <c r="B117" s="62" t="s">
        <v>314</v>
      </c>
      <c r="C117" t="str">
        <f>IFERROR(VLOOKUP(B117,addresses!A$2:I$1997, 3, FALSE), "")</f>
        <v>One Tower Square, Ms08A</v>
      </c>
      <c r="D117" t="str">
        <f>IFERROR(VLOOKUP(B117,addresses!A$2:I$1997, 5, FALSE), "")</f>
        <v>Hartford</v>
      </c>
      <c r="E117" t="str">
        <f>IFERROR(VLOOKUP(B117,addresses!A$2:I$1997, 7, FALSE),"")</f>
        <v>CT</v>
      </c>
      <c r="F117">
        <f>IFERROR(VLOOKUP(B117,addresses!A$2:I$1997, 8, FALSE),"")</f>
        <v>6183</v>
      </c>
      <c r="G117" t="str">
        <f>IFERROR(VLOOKUP(B117,addresses!A$2:I$1997, 9, FALSE),"")</f>
        <v>860-277-1248</v>
      </c>
      <c r="H117" s="62" t="str">
        <f>IFERROR(VLOOKUP(B117,addresses!A$2:J$1997, 10, FALSE), "")</f>
        <v>http://www.travelers.com</v>
      </c>
      <c r="I117" s="120" t="str">
        <f>VLOOKUP(IFERROR(VLOOKUP(B117, Weiss!A$1:C$398,3,FALSE),"NR"), RatingsLU!A$5:B$30, 2, FALSE)</f>
        <v>B</v>
      </c>
      <c r="J117" s="62">
        <f>VLOOKUP(I117,RatingsLU!B$5:C$30,2,)</f>
        <v>5</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1</v>
      </c>
      <c r="O117" s="120">
        <f>IFERROR(VLOOKUP(B117, '2016q3'!A$1:C$400,3,),0)</f>
        <v>183</v>
      </c>
      <c r="P117" t="str">
        <f t="shared" si="12"/>
        <v>183</v>
      </c>
      <c r="Q117">
        <f>IFERROR(VLOOKUP(B117, '2013q4'!A$1:C$399,3,),0)</f>
        <v>149</v>
      </c>
      <c r="R117">
        <f>IFERROR(VLOOKUP(B117, '2014q1'!A$1:C$399,3,),0)</f>
        <v>145</v>
      </c>
      <c r="S117">
        <f>IFERROR(VLOOKUP(B117, '2014q2'!A$1:C$399,3,),0)</f>
        <v>148</v>
      </c>
      <c r="T117">
        <f>IFERROR(VLOOKUP(B117, '2014q3'!A$1:C$399,3,),0)</f>
        <v>156</v>
      </c>
      <c r="U117">
        <f>IFERROR(VLOOKUP(B117, '2014q1'!A$1:C$399,3,),0)</f>
        <v>145</v>
      </c>
      <c r="V117">
        <f>IFERROR(VLOOKUP(B117, '2014q2'!A$1:C$399,3,),0)</f>
        <v>148</v>
      </c>
      <c r="W117">
        <f>IFERROR(VLOOKUP(B117, '2015q2'!A$1:C$399,3,),0)</f>
        <v>165</v>
      </c>
      <c r="X117" s="62">
        <f>IFERROR(VLOOKUP(B117, '2015q3'!A$1:C$399,3,),0)</f>
        <v>168</v>
      </c>
      <c r="Y117" s="62">
        <f>IFERROR(VLOOKUP(B117, '2015q4'!A$1:C$399,3,),0)</f>
        <v>170</v>
      </c>
      <c r="Z117" s="120">
        <f>IFERROR(VLOOKUP(B117, '2016q1'!A$1:C$399,3,),0)</f>
        <v>176</v>
      </c>
      <c r="AA117" s="120">
        <f>IFERROR(VLOOKUP(B117, '2016q2'!A$1:C$399,3,),0)</f>
        <v>178</v>
      </c>
      <c r="AB117" s="120">
        <f>IFERROR(VLOOKUP(B117, '2016q3'!A$1:C$399,3,),0)</f>
        <v>183</v>
      </c>
      <c r="AC117" t="str">
        <f t="shared" si="8"/>
        <v>0</v>
      </c>
      <c r="AD117" s="120">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 + IFERROR(VLOOKUP(B117, 'c2016q1'!A$1:E$399,4,),0) + IFERROR(VLOOKUP(B117, 'c2016q2'!A$1:E$399,4,),0) + IFERROR(VLOOKUP(B117, 'c2016q3'!A$1:E$399,4,),0) + IFERROR(VLOOKUP(B117, 'c2016q4'!A$1:E$399,4,),0)</f>
        <v>0</v>
      </c>
      <c r="AE117">
        <f>IFERROR(VLOOKUP(B117, 'c2013q4'!A$1:E$399,4,),0)</f>
        <v>0</v>
      </c>
      <c r="AF117">
        <f>IFERROR(VLOOKUP(B117, 'c2014q1'!A$1:E$399,4,),0) + IFERROR(VLOOKUP(B117, 'c2014q2'!A$1:E$399,4,),0) + IFERROR(VLOOKUP(B117, 'c2014q3'!A$1:E$399,4,),0) + IFERROR(VLOOKUP(B117, 'c2014q4'!A$1:E$399,4,),0)</f>
        <v>0</v>
      </c>
      <c r="AG117" s="62">
        <f>IFERROR(VLOOKUP(B117, 'c2015q1'!A$1:E$399,4,),0) + IFERROR(VLOOKUP(B117, 'c2015q2'!A$1:E$399,4,),0) + IFERROR(VLOOKUP(B117, 'c2015q3'!A$1:E$399,4,),0) + IFERROR(VLOOKUP(B117, 'c2015q4'!A$1:E$399,4,),0)</f>
        <v>0</v>
      </c>
      <c r="AH117" s="120">
        <f>IFERROR(VLOOKUP(B117, 'c2016q1'!A$1:E$399,4,),0) + IFERROR(VLOOKUP(B117, 'c2016q2'!A$1:E$399,4,),0) + IFERROR(VLOOKUP(B117, 'c2016q3'!A$1:E$399,4,),0) + IFERROR(VLOOKUP(B117, 'c2016q4'!A$1:E$399,4,),0)</f>
        <v>0</v>
      </c>
      <c r="AI117" t="str">
        <f t="shared" si="9"/>
        <v>-</v>
      </c>
      <c r="AJ117" t="str">
        <f t="shared" si="13"/>
        <v/>
      </c>
      <c r="AK117" s="62">
        <f t="shared" si="10"/>
        <v>0</v>
      </c>
      <c r="AL117" t="str">
        <f t="shared" si="11"/>
        <v>f</v>
      </c>
    </row>
    <row r="118" spans="1:38" x14ac:dyDescent="0.25">
      <c r="A118">
        <v>117</v>
      </c>
      <c r="B118" s="62" t="s">
        <v>317</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120" t="str">
        <f>VLOOKUP(IFERROR(VLOOKUP(B118, Weiss!A$1:C$398,3,FALSE),"NR"), RatingsLU!A$5:B$30, 2, FALSE)</f>
        <v>B+</v>
      </c>
      <c r="J118" s="62">
        <f>VLOOKUP(I118,RatingsLU!B$5:C$30,2,)</f>
        <v>4</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120">
        <f>IFERROR(VLOOKUP(B118, '2016q3'!A$1:C$400,3,),0)</f>
        <v>179</v>
      </c>
      <c r="P118" t="str">
        <f t="shared" si="12"/>
        <v>179</v>
      </c>
      <c r="Q118">
        <f>IFERROR(VLOOKUP(B118, '2013q4'!A$1:C$399,3,),0)</f>
        <v>114</v>
      </c>
      <c r="R118">
        <f>IFERROR(VLOOKUP(B118, '2014q1'!A$1:C$399,3,),0)</f>
        <v>117</v>
      </c>
      <c r="S118">
        <f>IFERROR(VLOOKUP(B118, '2014q2'!A$1:C$399,3,),0)</f>
        <v>127</v>
      </c>
      <c r="T118">
        <f>IFERROR(VLOOKUP(B118, '2014q3'!A$1:C$399,3,),0)</f>
        <v>132</v>
      </c>
      <c r="U118">
        <f>IFERROR(VLOOKUP(B118, '2014q1'!A$1:C$399,3,),0)</f>
        <v>117</v>
      </c>
      <c r="V118">
        <f>IFERROR(VLOOKUP(B118, '2014q2'!A$1:C$399,3,),0)</f>
        <v>127</v>
      </c>
      <c r="W118">
        <f>IFERROR(VLOOKUP(B118, '2015q2'!A$1:C$399,3,),0)</f>
        <v>133</v>
      </c>
      <c r="X118" s="62">
        <f>IFERROR(VLOOKUP(B118, '2015q3'!A$1:C$399,3,),0)</f>
        <v>142</v>
      </c>
      <c r="Y118" s="62">
        <f>IFERROR(VLOOKUP(B118, '2015q4'!A$1:C$399,3,),0)</f>
        <v>153</v>
      </c>
      <c r="Z118" s="120">
        <f>IFERROR(VLOOKUP(B118, '2016q1'!A$1:C$399,3,),0)</f>
        <v>161</v>
      </c>
      <c r="AA118" s="120">
        <f>IFERROR(VLOOKUP(B118, '2016q2'!A$1:C$399,3,),0)</f>
        <v>183</v>
      </c>
      <c r="AB118" s="120">
        <f>IFERROR(VLOOKUP(B118, '2016q3'!A$1:C$399,3,),0)</f>
        <v>179</v>
      </c>
      <c r="AC118" t="str">
        <f t="shared" si="8"/>
        <v>4</v>
      </c>
      <c r="AD118" s="120">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 + IFERROR(VLOOKUP(B118, 'c2016q1'!A$1:E$399,4,),0) + IFERROR(VLOOKUP(B118, 'c2016q2'!A$1:E$399,4,),0) + IFERROR(VLOOKUP(B118, 'c2016q3'!A$1:E$399,4,),0) + IFERROR(VLOOKUP(B118, 'c2016q4'!A$1:E$399,4,),0)</f>
        <v>4</v>
      </c>
      <c r="AE118">
        <f>IFERROR(VLOOKUP(B118, 'c2013q4'!A$1:E$399,4,),0)</f>
        <v>0</v>
      </c>
      <c r="AF118">
        <f>IFERROR(VLOOKUP(B118, 'c2014q1'!A$1:E$399,4,),0) + IFERROR(VLOOKUP(B118, 'c2014q2'!A$1:E$399,4,),0) + IFERROR(VLOOKUP(B118, 'c2014q3'!A$1:E$399,4,),0) + IFERROR(VLOOKUP(B118, 'c2014q4'!A$1:E$399,4,),0)</f>
        <v>0</v>
      </c>
      <c r="AG118" s="62">
        <f>IFERROR(VLOOKUP(B118, 'c2015q1'!A$1:E$399,4,),0) + IFERROR(VLOOKUP(B118, 'c2015q2'!A$1:E$399,4,),0) + IFERROR(VLOOKUP(B118, 'c2015q3'!A$1:E$399,4,),0) + IFERROR(VLOOKUP(B118, 'c2015q4'!A$1:E$399,4,),0)</f>
        <v>2</v>
      </c>
      <c r="AH118" s="120">
        <f>IFERROR(VLOOKUP(B118, 'c2016q1'!A$1:E$399,4,),0) + IFERROR(VLOOKUP(B118, 'c2016q2'!A$1:E$399,4,),0) + IFERROR(VLOOKUP(B118, 'c2016q3'!A$1:E$399,4,),0) + IFERROR(VLOOKUP(B118, 'c2016q4'!A$1:E$399,4,),0)</f>
        <v>2</v>
      </c>
      <c r="AI118" t="str">
        <f t="shared" si="9"/>
        <v>-</v>
      </c>
      <c r="AJ118" t="str">
        <f t="shared" si="13"/>
        <v/>
      </c>
      <c r="AK118" s="62">
        <f t="shared" si="10"/>
        <v>0</v>
      </c>
      <c r="AL118" t="str">
        <f t="shared" si="11"/>
        <v>f</v>
      </c>
    </row>
    <row r="119" spans="1:38" x14ac:dyDescent="0.25">
      <c r="A119">
        <v>118</v>
      </c>
      <c r="B119" s="62" t="s">
        <v>4026</v>
      </c>
      <c r="C119" t="str">
        <f>IFERROR(VLOOKUP(B119,addresses!A$2:I$1997, 3, FALSE), "")</f>
        <v>P.O. Box 830</v>
      </c>
      <c r="D119" t="str">
        <f>IFERROR(VLOOKUP(B119,addresses!A$2:I$1997, 5, FALSE), "")</f>
        <v>Liberty Corner</v>
      </c>
      <c r="E119" t="str">
        <f>IFERROR(VLOOKUP(B119,addresses!A$2:I$1997, 7, FALSE),"")</f>
        <v>NJ</v>
      </c>
      <c r="F119" t="str">
        <f>IFERROR(VLOOKUP(B119,addresses!A$2:I$1997, 8, FALSE),"")</f>
        <v>07938-0830</v>
      </c>
      <c r="G119" t="str">
        <f>IFERROR(VLOOKUP(B119,addresses!A$2:I$1997, 9, FALSE),"")</f>
        <v>908-604-3145</v>
      </c>
      <c r="H119" s="62" t="str">
        <f>IFERROR(VLOOKUP(B119,addresses!A$2:J$1997, 10, FALSE), "")</f>
        <v>http://www.everestre.com</v>
      </c>
      <c r="I119" s="120" t="str">
        <f>VLOOKUP(IFERROR(VLOOKUP(B119, Weiss!A$1:C$398,3,FALSE),"NR"), RatingsLU!A$5:B$30, 2, FALSE)</f>
        <v>C+</v>
      </c>
      <c r="J119" s="62">
        <f>VLOOKUP(I119,RatingsLU!B$5:C$30,2,)</f>
        <v>7</v>
      </c>
      <c r="K119" s="62" t="str">
        <f>VLOOKUP(IFERROR(VLOOKUP(B119, Demotech!A$1:G$400, 6,FALSE), "NR"), RatingsLU!K$5:M$30, 2, FALSE)</f>
        <v>NR</v>
      </c>
      <c r="L119" s="62">
        <f>VLOOKUP(K119,RatingsLU!L$5:M$30,2,)</f>
        <v>7</v>
      </c>
      <c r="M119" s="62" t="str">
        <f>VLOOKUP(IFERROR(VLOOKUP(B119, AMBest!A$1:L$399,3,FALSE),"NR"), RatingsLU!F$5:G$100, 2, FALSE)</f>
        <v>NR</v>
      </c>
      <c r="N119" s="62">
        <f>VLOOKUP(M119, RatingsLU!G$5:H$100, 2, FALSE)</f>
        <v>33</v>
      </c>
      <c r="O119" s="120">
        <f>IFERROR(VLOOKUP(B119, '2016q3'!A$1:C$400,3,),0)</f>
        <v>175</v>
      </c>
      <c r="P119" t="str">
        <f t="shared" si="12"/>
        <v>175</v>
      </c>
      <c r="Q119">
        <f>IFERROR(VLOOKUP(B119, '2013q4'!A$1:C$399,3,),0)</f>
        <v>0</v>
      </c>
      <c r="R119">
        <f>IFERROR(VLOOKUP(B119, '2014q1'!A$1:C$399,3,),0)</f>
        <v>0</v>
      </c>
      <c r="S119">
        <f>IFERROR(VLOOKUP(B119, '2014q2'!A$1:C$399,3,),0)</f>
        <v>0</v>
      </c>
      <c r="T119">
        <f>IFERROR(VLOOKUP(B119, '2014q3'!A$1:C$399,3,),0)</f>
        <v>0</v>
      </c>
      <c r="U119">
        <f>IFERROR(VLOOKUP(B119, '2014q1'!A$1:C$399,3,),0)</f>
        <v>0</v>
      </c>
      <c r="V119">
        <f>IFERROR(VLOOKUP(B119, '2014q2'!A$1:C$399,3,),0)</f>
        <v>0</v>
      </c>
      <c r="W119">
        <f>IFERROR(VLOOKUP(B119, '2015q2'!A$1:C$399,3,),0)</f>
        <v>0</v>
      </c>
      <c r="X119" s="62">
        <f>IFERROR(VLOOKUP(B119, '2015q3'!A$1:C$399,3,),0)</f>
        <v>0</v>
      </c>
      <c r="Y119" s="62">
        <f>IFERROR(VLOOKUP(B119, '2015q4'!A$1:C$399,3,),0)</f>
        <v>0</v>
      </c>
      <c r="Z119" s="120">
        <f>IFERROR(VLOOKUP(B119, '2016q1'!A$1:C$399,3,),0)</f>
        <v>80</v>
      </c>
      <c r="AA119" s="120">
        <f>IFERROR(VLOOKUP(B119, '2016q2'!A$1:C$399,3,),0)</f>
        <v>123</v>
      </c>
      <c r="AB119" s="120">
        <f>IFERROR(VLOOKUP(B119, '2016q3'!A$1:C$399,3,),0)</f>
        <v>175</v>
      </c>
      <c r="AC119" t="str">
        <f t="shared" si="8"/>
        <v>0</v>
      </c>
      <c r="AD119" s="120">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 + IFERROR(VLOOKUP(B119, 'c2016q1'!A$1:E$399,4,),0) + IFERROR(VLOOKUP(B119, 'c2016q2'!A$1:E$399,4,),0) + IFERROR(VLOOKUP(B119, 'c2016q3'!A$1:E$399,4,),0) + IFERROR(VLOOKUP(B119, 'c2016q4'!A$1:E$399,4,),0)</f>
        <v>0</v>
      </c>
      <c r="AE119">
        <f>IFERROR(VLOOKUP(B119, 'c2013q4'!A$1:E$399,4,),0)</f>
        <v>0</v>
      </c>
      <c r="AF119">
        <f>IFERROR(VLOOKUP(B119, 'c2014q1'!A$1:E$399,4,),0) + IFERROR(VLOOKUP(B119, 'c2014q2'!A$1:E$399,4,),0) + IFERROR(VLOOKUP(B119, 'c2014q3'!A$1:E$399,4,),0) + IFERROR(VLOOKUP(B119, 'c2014q4'!A$1:E$399,4,),0)</f>
        <v>0</v>
      </c>
      <c r="AG119" s="62">
        <f>IFERROR(VLOOKUP(B119, 'c2015q1'!A$1:E$399,4,),0) + IFERROR(VLOOKUP(B119, 'c2015q2'!A$1:E$399,4,),0) + IFERROR(VLOOKUP(B119, 'c2015q3'!A$1:E$399,4,),0) + IFERROR(VLOOKUP(B119, 'c2015q4'!A$1:E$399,4,),0)</f>
        <v>0</v>
      </c>
      <c r="AH119" s="120">
        <f>IFERROR(VLOOKUP(B119, 'c2016q1'!A$1:E$399,4,),0) + IFERROR(VLOOKUP(B119, 'c2016q2'!A$1:E$399,4,),0) + IFERROR(VLOOKUP(B119, 'c2016q3'!A$1:E$399,4,),0) + IFERROR(VLOOKUP(B119, 'c2016q4'!A$1:E$399,4,),0)</f>
        <v>0</v>
      </c>
      <c r="AI119" t="str">
        <f t="shared" si="9"/>
        <v>-</v>
      </c>
      <c r="AJ119" t="str">
        <f t="shared" si="13"/>
        <v/>
      </c>
      <c r="AK119" s="62">
        <f t="shared" si="10"/>
        <v>0</v>
      </c>
      <c r="AL119" t="str">
        <f t="shared" si="11"/>
        <v>f</v>
      </c>
    </row>
    <row r="120" spans="1:38" x14ac:dyDescent="0.25">
      <c r="A120">
        <v>119</v>
      </c>
      <c r="B120" s="62" t="s">
        <v>310</v>
      </c>
      <c r="C120" t="str">
        <f>IFERROR(VLOOKUP(B120,addresses!A$2:I$1997, 3, FALSE), "")</f>
        <v>Judith M. Calihan, 436 Walnut Street,            P</v>
      </c>
      <c r="D120" t="str">
        <f>IFERROR(VLOOKUP(B120,addresses!A$2:I$1997, 5, FALSE), "")</f>
        <v>Philadelphia</v>
      </c>
      <c r="E120" t="str">
        <f>IFERROR(VLOOKUP(B120,addresses!A$2:I$1997, 7, FALSE),"")</f>
        <v>PA</v>
      </c>
      <c r="F120">
        <f>IFERROR(VLOOKUP(B120,addresses!A$2:I$1997, 8, FALSE),"")</f>
        <v>19106</v>
      </c>
      <c r="G120" t="str">
        <f>IFERROR(VLOOKUP(B120,addresses!A$2:I$1997, 9, FALSE),"")</f>
        <v>215-640-4555</v>
      </c>
      <c r="H120" s="62" t="str">
        <f>IFERROR(VLOOKUP(B120,addresses!A$2:J$1997, 10, FALSE), "")</f>
        <v>http://www.acegroup.com</v>
      </c>
      <c r="I120" s="120" t="str">
        <f>VLOOKUP(IFERROR(VLOOKUP(B120, Weiss!A$1:C$398,3,FALSE),"NR"), RatingsLU!A$5:B$30, 2, FALSE)</f>
        <v>C</v>
      </c>
      <c r="J120" s="62">
        <f>VLOOKUP(I120,RatingsLU!B$5:C$30,2,)</f>
        <v>8</v>
      </c>
      <c r="K120" s="62" t="str">
        <f>VLOOKUP(IFERROR(VLOOKUP(B120, Demotech!A$1:G$400, 6,FALSE), "NR"), RatingsLU!K$5:M$30, 2, FALSE)</f>
        <v>NR</v>
      </c>
      <c r="L120" s="62">
        <f>VLOOKUP(K120,RatingsLU!L$5:M$30,2,)</f>
        <v>7</v>
      </c>
      <c r="M120" s="62" t="str">
        <f>VLOOKUP(IFERROR(VLOOKUP(B120, AMBest!A$1:L$399,3,FALSE),"NR"), RatingsLU!F$5:G$100, 2, FALSE)</f>
        <v>A++</v>
      </c>
      <c r="N120" s="62">
        <f>VLOOKUP(M120, RatingsLU!G$5:H$100, 2, FALSE)</f>
        <v>1</v>
      </c>
      <c r="O120" s="120">
        <f>IFERROR(VLOOKUP(B120, '2016q3'!A$1:C$400,3,),0)</f>
        <v>160</v>
      </c>
      <c r="P120" t="str">
        <f t="shared" si="12"/>
        <v>160</v>
      </c>
      <c r="Q120">
        <f>IFERROR(VLOOKUP(B120, '2013q4'!A$1:C$399,3,),0)</f>
        <v>252</v>
      </c>
      <c r="R120">
        <f>IFERROR(VLOOKUP(B120, '2014q1'!A$1:C$399,3,),0)</f>
        <v>247</v>
      </c>
      <c r="S120">
        <f>IFERROR(VLOOKUP(B120, '2014q2'!A$1:C$399,3,),0)</f>
        <v>240</v>
      </c>
      <c r="T120">
        <f>IFERROR(VLOOKUP(B120, '2014q3'!A$1:C$399,3,),0)</f>
        <v>228</v>
      </c>
      <c r="U120">
        <f>IFERROR(VLOOKUP(B120, '2014q1'!A$1:C$399,3,),0)</f>
        <v>247</v>
      </c>
      <c r="V120">
        <f>IFERROR(VLOOKUP(B120, '2014q2'!A$1:C$399,3,),0)</f>
        <v>240</v>
      </c>
      <c r="W120">
        <f>IFERROR(VLOOKUP(B120, '2015q2'!A$1:C$399,3,),0)</f>
        <v>207</v>
      </c>
      <c r="X120" s="62">
        <f>IFERROR(VLOOKUP(B120, '2015q3'!A$1:C$399,3,),0)</f>
        <v>197</v>
      </c>
      <c r="Y120" s="62">
        <f>IFERROR(VLOOKUP(B120, '2015q4'!A$1:C$399,3,),0)</f>
        <v>193</v>
      </c>
      <c r="Z120" s="120">
        <f>IFERROR(VLOOKUP(B120, '2016q1'!A$1:C$399,3,),0)</f>
        <v>187</v>
      </c>
      <c r="AA120" s="120">
        <f>IFERROR(VLOOKUP(B120, '2016q2'!A$1:C$399,3,),0)</f>
        <v>172</v>
      </c>
      <c r="AB120" s="120">
        <f>IFERROR(VLOOKUP(B120, '2016q3'!A$1:C$399,3,),0)</f>
        <v>160</v>
      </c>
      <c r="AC120" t="str">
        <f t="shared" si="8"/>
        <v>0</v>
      </c>
      <c r="AD120" s="120">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 + IFERROR(VLOOKUP(B120, 'c2016q1'!A$1:E$399,4,),0) + IFERROR(VLOOKUP(B120, 'c2016q2'!A$1:E$399,4,),0) + IFERROR(VLOOKUP(B120, 'c2016q3'!A$1:E$399,4,),0) + IFERROR(VLOOKUP(B120, 'c2016q4'!A$1:E$399,4,),0)</f>
        <v>0</v>
      </c>
      <c r="AE120">
        <f>IFERROR(VLOOKUP(B120, 'c2013q4'!A$1:E$399,4,),0)</f>
        <v>0</v>
      </c>
      <c r="AF120">
        <f>IFERROR(VLOOKUP(B120, 'c2014q1'!A$1:E$399,4,),0) + IFERROR(VLOOKUP(B120, 'c2014q2'!A$1:E$399,4,),0) + IFERROR(VLOOKUP(B120, 'c2014q3'!A$1:E$399,4,),0) + IFERROR(VLOOKUP(B120, 'c2014q4'!A$1:E$399,4,),0)</f>
        <v>0</v>
      </c>
      <c r="AG120" s="62">
        <f>IFERROR(VLOOKUP(B120, 'c2015q1'!A$1:E$399,4,),0) + IFERROR(VLOOKUP(B120, 'c2015q2'!A$1:E$399,4,),0) + IFERROR(VLOOKUP(B120, 'c2015q3'!A$1:E$399,4,),0) + IFERROR(VLOOKUP(B120, 'c2015q4'!A$1:E$399,4,),0)</f>
        <v>0</v>
      </c>
      <c r="AH120" s="120">
        <f>IFERROR(VLOOKUP(B120, 'c2016q1'!A$1:E$399,4,),0) + IFERROR(VLOOKUP(B120, 'c2016q2'!A$1:E$399,4,),0) + IFERROR(VLOOKUP(B120, 'c2016q3'!A$1:E$399,4,),0) + IFERROR(VLOOKUP(B120, 'c2016q4'!A$1:E$399,4,),0)</f>
        <v>0</v>
      </c>
      <c r="AI120" t="str">
        <f t="shared" si="9"/>
        <v>-</v>
      </c>
      <c r="AJ120" t="str">
        <f t="shared" si="13"/>
        <v/>
      </c>
      <c r="AK120" s="62">
        <f t="shared" si="10"/>
        <v>0</v>
      </c>
      <c r="AL120" t="str">
        <f t="shared" si="11"/>
        <v>f</v>
      </c>
    </row>
    <row r="121" spans="1:38" x14ac:dyDescent="0.25">
      <c r="A121">
        <v>120</v>
      </c>
      <c r="B121" s="62" t="s">
        <v>316</v>
      </c>
      <c r="C121" t="str">
        <f>IFERROR(VLOOKUP(B121,addresses!A$2:I$1997, 3, FALSE), "")</f>
        <v>1111 Ashworth Road</v>
      </c>
      <c r="D121" t="str">
        <f>IFERROR(VLOOKUP(B121,addresses!A$2:I$1997, 5, FALSE), "")</f>
        <v>West Des Moines</v>
      </c>
      <c r="E121" t="str">
        <f>IFERROR(VLOOKUP(B121,addresses!A$2:I$1997, 7, FALSE),"")</f>
        <v>IA</v>
      </c>
      <c r="F121" t="str">
        <f>IFERROR(VLOOKUP(B121,addresses!A$2:I$1997, 8, FALSE),"")</f>
        <v>50265-3538</v>
      </c>
      <c r="G121" t="str">
        <f>IFERROR(VLOOKUP(B121,addresses!A$2:I$1997, 9, FALSE),"")</f>
        <v>515-267-2315</v>
      </c>
      <c r="H121" s="62" t="str">
        <f>IFERROR(VLOOKUP(B121,addresses!A$2:J$1997, 10, FALSE), "")</f>
        <v>http://www.guideone.com</v>
      </c>
      <c r="I121" s="120" t="str">
        <f>VLOOKUP(IFERROR(VLOOKUP(B121, Weiss!A$1:C$398,3,FALSE),"NR"),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5</v>
      </c>
      <c r="O121" s="120">
        <f>IFERROR(VLOOKUP(B121, '2016q3'!A$1:C$400,3,),0)</f>
        <v>151</v>
      </c>
      <c r="P121" t="str">
        <f t="shared" si="12"/>
        <v>151</v>
      </c>
      <c r="Q121">
        <f>IFERROR(VLOOKUP(B121, '2013q4'!A$1:C$399,3,),0)</f>
        <v>163</v>
      </c>
      <c r="R121">
        <f>IFERROR(VLOOKUP(B121, '2014q1'!A$1:C$399,3,),0)</f>
        <v>164</v>
      </c>
      <c r="S121">
        <f>IFERROR(VLOOKUP(B121, '2014q2'!A$1:C$399,3,),0)</f>
        <v>164</v>
      </c>
      <c r="T121">
        <f>IFERROR(VLOOKUP(B121, '2014q3'!A$1:C$399,3,),0)</f>
        <v>163</v>
      </c>
      <c r="U121">
        <f>IFERROR(VLOOKUP(B121, '2014q1'!A$1:C$399,3,),0)</f>
        <v>164</v>
      </c>
      <c r="V121">
        <f>IFERROR(VLOOKUP(B121, '2014q2'!A$1:C$399,3,),0)</f>
        <v>164</v>
      </c>
      <c r="W121">
        <f>IFERROR(VLOOKUP(B121, '2015q2'!A$1:C$399,3,),0)</f>
        <v>161</v>
      </c>
      <c r="X121" s="62">
        <f>IFERROR(VLOOKUP(B121, '2015q3'!A$1:C$399,3,),0)</f>
        <v>159</v>
      </c>
      <c r="Y121" s="62">
        <f>IFERROR(VLOOKUP(B121, '2015q4'!A$1:C$399,3,),0)</f>
        <v>154</v>
      </c>
      <c r="Z121" s="120">
        <f>IFERROR(VLOOKUP(B121, '2016q1'!A$1:C$399,3,),0)</f>
        <v>153</v>
      </c>
      <c r="AA121" s="120">
        <f>IFERROR(VLOOKUP(B121, '2016q2'!A$1:C$399,3,),0)</f>
        <v>152</v>
      </c>
      <c r="AB121" s="120">
        <f>IFERROR(VLOOKUP(B121, '2016q3'!A$1:C$399,3,),0)</f>
        <v>151</v>
      </c>
      <c r="AC121" t="str">
        <f t="shared" si="8"/>
        <v>0</v>
      </c>
      <c r="AD121" s="120">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 + IFERROR(VLOOKUP(B121, 'c2016q1'!A$1:E$399,4,),0) + IFERROR(VLOOKUP(B121, 'c2016q2'!A$1:E$399,4,),0) + IFERROR(VLOOKUP(B121, 'c2016q3'!A$1:E$399,4,),0) + IFERROR(VLOOKUP(B121, 'c2016q4'!A$1:E$399,4,),0)</f>
        <v>0</v>
      </c>
      <c r="AE121">
        <f>IFERROR(VLOOKUP(B121, 'c2013q4'!A$1:E$399,4,),0)</f>
        <v>0</v>
      </c>
      <c r="AF121">
        <f>IFERROR(VLOOKUP(B121, 'c2014q1'!A$1:E$399,4,),0) + IFERROR(VLOOKUP(B121, 'c2014q2'!A$1:E$399,4,),0) + IFERROR(VLOOKUP(B121, 'c2014q3'!A$1:E$399,4,),0) + IFERROR(VLOOKUP(B121, 'c2014q4'!A$1:E$399,4,),0)</f>
        <v>0</v>
      </c>
      <c r="AG121" s="62">
        <f>IFERROR(VLOOKUP(B121, 'c2015q1'!A$1:E$399,4,),0) + IFERROR(VLOOKUP(B121, 'c2015q2'!A$1:E$399,4,),0) + IFERROR(VLOOKUP(B121, 'c2015q3'!A$1:E$399,4,),0) + IFERROR(VLOOKUP(B121, 'c2015q4'!A$1:E$399,4,),0)</f>
        <v>0</v>
      </c>
      <c r="AH121" s="120">
        <f>IFERROR(VLOOKUP(B121, 'c2016q1'!A$1:E$399,4,),0) + IFERROR(VLOOKUP(B121, 'c2016q2'!A$1:E$399,4,),0) + IFERROR(VLOOKUP(B121, 'c2016q3'!A$1:E$399,4,),0) + IFERROR(VLOOKUP(B121, 'c2016q4'!A$1:E$399,4,),0)</f>
        <v>0</v>
      </c>
      <c r="AI121" t="str">
        <f t="shared" si="9"/>
        <v>-</v>
      </c>
      <c r="AJ121" t="str">
        <f t="shared" si="13"/>
        <v/>
      </c>
      <c r="AK121" s="62">
        <f t="shared" si="10"/>
        <v>0</v>
      </c>
      <c r="AL121" t="str">
        <f t="shared" si="11"/>
        <v>f</v>
      </c>
    </row>
    <row r="122" spans="1:38" x14ac:dyDescent="0.25">
      <c r="A122">
        <v>121</v>
      </c>
      <c r="B122" s="62" t="s">
        <v>313</v>
      </c>
      <c r="C122" t="str">
        <f>IFERROR(VLOOKUP(B122,addresses!A$2:I$1997, 3, FALSE), "")</f>
        <v>202 Hall'S Mill Road</v>
      </c>
      <c r="D122" t="str">
        <f>IFERROR(VLOOKUP(B122,addresses!A$2:I$1997, 5, FALSE), "")</f>
        <v>Whitehou</v>
      </c>
      <c r="E122" t="str">
        <f>IFERROR(VLOOKUP(B122,addresses!A$2:I$1997, 7, FALSE),"")</f>
        <v>NJ</v>
      </c>
      <c r="F122">
        <f>IFERROR(VLOOKUP(B122,addresses!A$2:I$1997, 8, FALSE),"")</f>
        <v>8889</v>
      </c>
      <c r="G122" t="str">
        <f>IFERROR(VLOOKUP(B122,addresses!A$2:I$1997, 9, FALSE),"")</f>
        <v>908-572-5343</v>
      </c>
      <c r="H122" s="62" t="str">
        <f>IFERROR(VLOOKUP(B122,addresses!A$2:J$1997, 10, FALSE), "")</f>
        <v>http://www.chubb.com</v>
      </c>
      <c r="I122" s="120" t="str">
        <f>VLOOKUP(IFERROR(VLOOKUP(B122, Weiss!A$1:C$398,3,FALSE),"NR"),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v>
      </c>
      <c r="N122" s="62">
        <f>VLOOKUP(M122, RatingsLU!G$5:H$100, 2, FALSE)</f>
        <v>1</v>
      </c>
      <c r="O122" s="120">
        <f>IFERROR(VLOOKUP(B122, '2016q3'!A$1:C$400,3,),0)</f>
        <v>150</v>
      </c>
      <c r="P122" t="str">
        <f t="shared" si="12"/>
        <v>150</v>
      </c>
      <c r="Q122">
        <f>IFERROR(VLOOKUP(B122, '2013q4'!A$1:C$399,3,),0)</f>
        <v>198</v>
      </c>
      <c r="R122">
        <f>IFERROR(VLOOKUP(B122, '2014q1'!A$1:C$399,3,),0)</f>
        <v>190</v>
      </c>
      <c r="S122">
        <f>IFERROR(VLOOKUP(B122, '2014q2'!A$1:C$399,3,),0)</f>
        <v>182</v>
      </c>
      <c r="T122">
        <f>IFERROR(VLOOKUP(B122, '2014q3'!A$1:C$399,3,),0)</f>
        <v>181</v>
      </c>
      <c r="U122">
        <f>IFERROR(VLOOKUP(B122, '2014q1'!A$1:C$399,3,),0)</f>
        <v>190</v>
      </c>
      <c r="V122">
        <f>IFERROR(VLOOKUP(B122, '2014q2'!A$1:C$399,3,),0)</f>
        <v>182</v>
      </c>
      <c r="W122">
        <f>IFERROR(VLOOKUP(B122, '2015q2'!A$1:C$399,3,),0)</f>
        <v>173</v>
      </c>
      <c r="X122" s="62">
        <f>IFERROR(VLOOKUP(B122, '2015q3'!A$1:C$399,3,),0)</f>
        <v>167</v>
      </c>
      <c r="Y122" s="62">
        <f>IFERROR(VLOOKUP(B122, '2015q4'!A$1:C$399,3,),0)</f>
        <v>165</v>
      </c>
      <c r="Z122" s="120">
        <f>IFERROR(VLOOKUP(B122, '2016q1'!A$1:C$399,3,),0)</f>
        <v>158</v>
      </c>
      <c r="AA122" s="120">
        <f>IFERROR(VLOOKUP(B122, '2016q2'!A$1:C$399,3,),0)</f>
        <v>154</v>
      </c>
      <c r="AB122" s="120">
        <f>IFERROR(VLOOKUP(B122, '2016q3'!A$1:C$399,3,),0)</f>
        <v>150</v>
      </c>
      <c r="AC122" t="str">
        <f t="shared" si="8"/>
        <v>0</v>
      </c>
      <c r="AD122" s="120">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 + IFERROR(VLOOKUP(B122, 'c2016q1'!A$1:E$399,4,),0) + IFERROR(VLOOKUP(B122, 'c2016q2'!A$1:E$399,4,),0) + IFERROR(VLOOKUP(B122, 'c2016q3'!A$1:E$399,4,),0) + IFERROR(VLOOKUP(B122, 'c2016q4'!A$1:E$399,4,),0)</f>
        <v>0</v>
      </c>
      <c r="AE122">
        <f>IFERROR(VLOOKUP(B122, 'c2013q4'!A$1:E$399,4,),0)</f>
        <v>0</v>
      </c>
      <c r="AF122">
        <f>IFERROR(VLOOKUP(B122, 'c2014q1'!A$1:E$399,4,),0) + IFERROR(VLOOKUP(B122, 'c2014q2'!A$1:E$399,4,),0) + IFERROR(VLOOKUP(B122, 'c2014q3'!A$1:E$399,4,),0) + IFERROR(VLOOKUP(B122, 'c2014q4'!A$1:E$399,4,),0)</f>
        <v>0</v>
      </c>
      <c r="AG122" s="62">
        <f>IFERROR(VLOOKUP(B122, 'c2015q1'!A$1:E$399,4,),0) + IFERROR(VLOOKUP(B122, 'c2015q2'!A$1:E$399,4,),0) + IFERROR(VLOOKUP(B122, 'c2015q3'!A$1:E$399,4,),0) + IFERROR(VLOOKUP(B122, 'c2015q4'!A$1:E$399,4,),0)</f>
        <v>0</v>
      </c>
      <c r="AH122" s="120">
        <f>IFERROR(VLOOKUP(B122, 'c2016q1'!A$1:E$399,4,),0) + IFERROR(VLOOKUP(B122, 'c2016q2'!A$1:E$399,4,),0) + IFERROR(VLOOKUP(B122, 'c2016q3'!A$1:E$399,4,),0) + IFERROR(VLOOKUP(B122, 'c2016q4'!A$1:E$399,4,),0)</f>
        <v>0</v>
      </c>
      <c r="AI122" t="str">
        <f t="shared" si="9"/>
        <v>-</v>
      </c>
      <c r="AJ122" t="str">
        <f t="shared" si="13"/>
        <v/>
      </c>
      <c r="AK122" s="62">
        <f t="shared" si="10"/>
        <v>0</v>
      </c>
      <c r="AL122" t="str">
        <f t="shared" si="11"/>
        <v>f</v>
      </c>
    </row>
    <row r="123" spans="1:38" x14ac:dyDescent="0.25">
      <c r="A123">
        <v>122</v>
      </c>
      <c r="B123" s="62" t="s">
        <v>330</v>
      </c>
      <c r="C123" t="str">
        <f>IFERROR(VLOOKUP(B123,addresses!A$2:I$1997, 3, FALSE), "")</f>
        <v>440 Lincoln Street</v>
      </c>
      <c r="D123" t="str">
        <f>IFERROR(VLOOKUP(B123,addresses!A$2:I$1997, 5, FALSE), "")</f>
        <v>Worcester</v>
      </c>
      <c r="E123" t="str">
        <f>IFERROR(VLOOKUP(B123,addresses!A$2:I$1997, 7, FALSE),"")</f>
        <v>MA</v>
      </c>
      <c r="F123" t="str">
        <f>IFERROR(VLOOKUP(B123,addresses!A$2:I$1997, 8, FALSE),"")</f>
        <v>01653-0002</v>
      </c>
      <c r="G123" t="str">
        <f>IFERROR(VLOOKUP(B123,addresses!A$2:I$1997, 9, FALSE),"")</f>
        <v>508-853-7200-8553955</v>
      </c>
      <c r="H123" s="62" t="str">
        <f>IFERROR(VLOOKUP(B123,addresses!A$2:J$1997, 10, FALSE), "")</f>
        <v>http://www.hanover.com</v>
      </c>
      <c r="I123" s="120" t="str">
        <f>VLOOKUP(IFERROR(VLOOKUP(B123, Weiss!A$1:C$398,3,FALSE),"NR"), RatingsLU!A$5:B$30, 2, FALSE)</f>
        <v>C+</v>
      </c>
      <c r="J123" s="62">
        <f>VLOOKUP(I123,RatingsLU!B$5:C$30,2,)</f>
        <v>7</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5</v>
      </c>
      <c r="O123" s="120">
        <f>IFERROR(VLOOKUP(B123, '2016q3'!A$1:C$400,3,),0)</f>
        <v>142</v>
      </c>
      <c r="P123" t="str">
        <f t="shared" si="12"/>
        <v>142</v>
      </c>
      <c r="Q123">
        <f>IFERROR(VLOOKUP(B123, '2013q4'!A$1:C$399,3,),0)</f>
        <v>21</v>
      </c>
      <c r="R123">
        <f>IFERROR(VLOOKUP(B123, '2014q1'!A$1:C$399,3,),0)</f>
        <v>20</v>
      </c>
      <c r="S123">
        <f>IFERROR(VLOOKUP(B123, '2014q2'!A$1:C$399,3,),0)</f>
        <v>20</v>
      </c>
      <c r="T123">
        <f>IFERROR(VLOOKUP(B123, '2014q3'!A$1:C$399,3,),0)</f>
        <v>19</v>
      </c>
      <c r="U123">
        <f>IFERROR(VLOOKUP(B123, '2014q1'!A$1:C$399,3,),0)</f>
        <v>20</v>
      </c>
      <c r="V123">
        <f>IFERROR(VLOOKUP(B123, '2014q2'!A$1:C$399,3,),0)</f>
        <v>20</v>
      </c>
      <c r="W123">
        <f>IFERROR(VLOOKUP(B123, '2015q2'!A$1:C$399,3,),0)</f>
        <v>20</v>
      </c>
      <c r="X123" s="62">
        <f>IFERROR(VLOOKUP(B123, '2015q3'!A$1:C$399,3,),0)</f>
        <v>18</v>
      </c>
      <c r="Y123" s="62">
        <f>IFERROR(VLOOKUP(B123, '2015q4'!A$1:C$399,3,),0)</f>
        <v>4</v>
      </c>
      <c r="Z123" s="120">
        <f>IFERROR(VLOOKUP(B123, '2016q1'!A$1:C$399,3,),0)</f>
        <v>58</v>
      </c>
      <c r="AA123" s="120">
        <f>IFERROR(VLOOKUP(B123, '2016q2'!A$1:C$399,3,),0)</f>
        <v>60</v>
      </c>
      <c r="AB123" s="120">
        <f>IFERROR(VLOOKUP(B123, '2016q3'!A$1:C$399,3,),0)</f>
        <v>142</v>
      </c>
      <c r="AC123" t="str">
        <f t="shared" si="8"/>
        <v>0</v>
      </c>
      <c r="AD123" s="120">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 + IFERROR(VLOOKUP(B123, 'c2016q1'!A$1:E$399,4,),0) + IFERROR(VLOOKUP(B123, 'c2016q2'!A$1:E$399,4,),0) + IFERROR(VLOOKUP(B123, 'c2016q3'!A$1:E$399,4,),0) + IFERROR(VLOOKUP(B123, 'c2016q4'!A$1:E$399,4,),0)</f>
        <v>0</v>
      </c>
      <c r="AE123">
        <f>IFERROR(VLOOKUP(B123, 'c2013q4'!A$1:E$399,4,),0)</f>
        <v>0</v>
      </c>
      <c r="AF123">
        <f>IFERROR(VLOOKUP(B123, 'c2014q1'!A$1:E$399,4,),0) + IFERROR(VLOOKUP(B123, 'c2014q2'!A$1:E$399,4,),0) + IFERROR(VLOOKUP(B123, 'c2014q3'!A$1:E$399,4,),0) + IFERROR(VLOOKUP(B123, 'c2014q4'!A$1:E$399,4,),0)</f>
        <v>0</v>
      </c>
      <c r="AG123" s="62">
        <f>IFERROR(VLOOKUP(B123, 'c2015q1'!A$1:E$399,4,),0) + IFERROR(VLOOKUP(B123, 'c2015q2'!A$1:E$399,4,),0) + IFERROR(VLOOKUP(B123, 'c2015q3'!A$1:E$399,4,),0) + IFERROR(VLOOKUP(B123, 'c2015q4'!A$1:E$399,4,),0)</f>
        <v>0</v>
      </c>
      <c r="AH123" s="120">
        <f>IFERROR(VLOOKUP(B123, 'c2016q1'!A$1:E$399,4,),0) + IFERROR(VLOOKUP(B123, 'c2016q2'!A$1:E$399,4,),0) + IFERROR(VLOOKUP(B123, 'c2016q3'!A$1:E$399,4,),0) + IFERROR(VLOOKUP(B123, 'c2016q4'!A$1:E$399,4,),0)</f>
        <v>0</v>
      </c>
      <c r="AI123" t="str">
        <f t="shared" si="9"/>
        <v>-</v>
      </c>
      <c r="AJ123" t="str">
        <f t="shared" si="13"/>
        <v/>
      </c>
      <c r="AK123" s="62">
        <f t="shared" si="10"/>
        <v>0</v>
      </c>
      <c r="AL123" t="str">
        <f t="shared" si="11"/>
        <v>f</v>
      </c>
    </row>
    <row r="124" spans="1:38" x14ac:dyDescent="0.25">
      <c r="A124">
        <v>123</v>
      </c>
      <c r="B124" s="62" t="s">
        <v>3267</v>
      </c>
      <c r="C124" t="str">
        <f>IFERROR(VLOOKUP(B124,addresses!A$2:I$1997, 3, FALSE), "")</f>
        <v>270 Central Avenue</v>
      </c>
      <c r="D124" t="str">
        <f>IFERROR(VLOOKUP(B124,addresses!A$2:I$1997, 5, FALSE), "")</f>
        <v>Johnston</v>
      </c>
      <c r="E124" t="str">
        <f>IFERROR(VLOOKUP(B124,addresses!A$2:I$1997, 7, FALSE),"")</f>
        <v>RI</v>
      </c>
      <c r="F124" t="str">
        <f>IFERROR(VLOOKUP(B124,addresses!A$2:I$1997, 8, FALSE),"")</f>
        <v>02919-4949</v>
      </c>
      <c r="G124" t="str">
        <f>IFERROR(VLOOKUP(B124,addresses!A$2:I$1997, 9, FALSE),"")</f>
        <v>401-415-1559</v>
      </c>
      <c r="H124" s="62" t="str">
        <f>IFERROR(VLOOKUP(B124,addresses!A$2:J$1997, 10, FALSE), "")</f>
        <v>http://www.fmglobal.com</v>
      </c>
      <c r="I124" s="120" t="str">
        <f>VLOOKUP(IFERROR(VLOOKUP(B124, Weiss!A$1:C$398,3,FALSE),"NR"), RatingsLU!A$5:B$30, 2, FALSE)</f>
        <v>C</v>
      </c>
      <c r="J124" s="62">
        <f>VLOOKUP(I124,RatingsLU!B$5:C$30,2,)</f>
        <v>8</v>
      </c>
      <c r="K124" s="62" t="str">
        <f>VLOOKUP(IFERROR(VLOOKUP(B124, Demotech!A$1:G$400, 6,FALSE), "NR"), RatingsLU!K$5:M$30, 2, FALSE)</f>
        <v>NR</v>
      </c>
      <c r="L124" s="62">
        <f>VLOOKUP(K124,RatingsLU!L$5:M$30,2,)</f>
        <v>7</v>
      </c>
      <c r="M124" s="62" t="str">
        <f>VLOOKUP(IFERROR(VLOOKUP(B124, AMBest!A$1:L$399,3,FALSE),"NR"), RatingsLU!F$5:G$100, 2, FALSE)</f>
        <v>A+</v>
      </c>
      <c r="N124" s="62">
        <f>VLOOKUP(M124, RatingsLU!G$5:H$100, 2, FALSE)</f>
        <v>3</v>
      </c>
      <c r="O124" s="120">
        <f>IFERROR(VLOOKUP(B124, '2016q3'!A$1:C$400,3,),0)</f>
        <v>131</v>
      </c>
      <c r="P124" t="str">
        <f t="shared" si="12"/>
        <v>131</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62">
        <f>IFERROR(VLOOKUP(B124, '2015q3'!A$1:C$399,3,),0)</f>
        <v>127</v>
      </c>
      <c r="Y124" s="62">
        <f>IFERROR(VLOOKUP(B124, '2015q4'!A$1:C$399,3,),0)</f>
        <v>129</v>
      </c>
      <c r="Z124" s="120">
        <f>IFERROR(VLOOKUP(B124, '2016q1'!A$1:C$399,3,),0)</f>
        <v>130</v>
      </c>
      <c r="AA124" s="120">
        <f>IFERROR(VLOOKUP(B124, '2016q2'!A$1:C$399,3,),0)</f>
        <v>132</v>
      </c>
      <c r="AB124" s="120">
        <f>IFERROR(VLOOKUP(B124, '2016q3'!A$1:C$399,3,),0)</f>
        <v>131</v>
      </c>
      <c r="AC124" t="str">
        <f t="shared" si="8"/>
        <v>0</v>
      </c>
      <c r="AD124" s="120">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 + IFERROR(VLOOKUP(B124, 'c2016q1'!A$1:E$399,4,),0) + IFERROR(VLOOKUP(B124, 'c2016q2'!A$1:E$399,4,),0) + IFERROR(VLOOKUP(B124, 'c2016q3'!A$1:E$399,4,),0) + IFERROR(VLOOKUP(B124, 'c2016q4'!A$1:E$399,4,),0)</f>
        <v>0</v>
      </c>
      <c r="AE124">
        <f>IFERROR(VLOOKUP(B124, 'c2013q4'!A$1:E$399,4,),0)</f>
        <v>0</v>
      </c>
      <c r="AF124">
        <f>IFERROR(VLOOKUP(B124, 'c2014q1'!A$1:E$399,4,),0) + IFERROR(VLOOKUP(B124, 'c2014q2'!A$1:E$399,4,),0) + IFERROR(VLOOKUP(B124, 'c2014q3'!A$1:E$399,4,),0) + IFERROR(VLOOKUP(B124, 'c2014q4'!A$1:E$399,4,),0)</f>
        <v>0</v>
      </c>
      <c r="AG124" s="62">
        <f>IFERROR(VLOOKUP(B124, 'c2015q1'!A$1:E$399,4,),0) + IFERROR(VLOOKUP(B124, 'c2015q2'!A$1:E$399,4,),0) + IFERROR(VLOOKUP(B124, 'c2015q3'!A$1:E$399,4,),0) + IFERROR(VLOOKUP(B124, 'c2015q4'!A$1:E$399,4,),0)</f>
        <v>0</v>
      </c>
      <c r="AH124" s="120">
        <f>IFERROR(VLOOKUP(B124, 'c2016q1'!A$1:E$399,4,),0) + IFERROR(VLOOKUP(B124, 'c2016q2'!A$1:E$399,4,),0) + IFERROR(VLOOKUP(B124, 'c2016q3'!A$1:E$399,4,),0) + IFERROR(VLOOKUP(B124, 'c2016q4'!A$1:E$399,4,),0)</f>
        <v>0</v>
      </c>
      <c r="AI124" t="str">
        <f t="shared" si="9"/>
        <v>-</v>
      </c>
      <c r="AJ124" t="str">
        <f t="shared" si="13"/>
        <v/>
      </c>
      <c r="AK124" s="62">
        <f t="shared" si="10"/>
        <v>0</v>
      </c>
      <c r="AL124" t="str">
        <f t="shared" si="11"/>
        <v>f</v>
      </c>
    </row>
    <row r="125" spans="1:38"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20" t="str">
        <f>VLOOKUP(IFERROR(VLOOKUP(B125, Weiss!A$1:C$398,3,FALSE),"NR"), RatingsLU!A$5:B$30, 2, FALSE)</f>
        <v>B-</v>
      </c>
      <c r="J125" s="62">
        <f>VLOOKUP(I125,RatingsLU!B$5:C$30,2,)</f>
        <v>6</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120">
        <f>IFERROR(VLOOKUP(B125, '2016q3'!A$1:C$400,3,),0)</f>
        <v>107</v>
      </c>
      <c r="P125" t="str">
        <f t="shared" si="12"/>
        <v>107</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20">
        <f>IFERROR(VLOOKUP(B125, '2016q1'!A$1:C$399,3,),0)</f>
        <v>106</v>
      </c>
      <c r="AA125" s="120">
        <f>IFERROR(VLOOKUP(B125, '2016q2'!A$1:C$399,3,),0)</f>
        <v>107</v>
      </c>
      <c r="AB125" s="120">
        <f>IFERROR(VLOOKUP(B125, '2016q3'!A$1:C$399,3,),0)</f>
        <v>107</v>
      </c>
      <c r="AC125" t="str">
        <f t="shared" si="8"/>
        <v>0</v>
      </c>
      <c r="AD125" s="120">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 + IFERROR(VLOOKUP(B125, 'c2016q1'!A$1:E$399,4,),0) + IFERROR(VLOOKUP(B125, 'c2016q2'!A$1:E$399,4,),0) + IFERROR(VLOOKUP(B125, 'c2016q3'!A$1:E$399,4,),0) + IFERROR(VLOOKUP(B125, 'c2016q4'!A$1:E$399,4,),0)</f>
        <v>0</v>
      </c>
      <c r="AE125">
        <f>IFERROR(VLOOKUP(B125, 'c2013q4'!A$1:E$399,4,),0)</f>
        <v>0</v>
      </c>
      <c r="AF125">
        <f>IFERROR(VLOOKUP(B125, 'c2014q1'!A$1:E$399,4,),0) + IFERROR(VLOOKUP(B125, 'c2014q2'!A$1:E$399,4,),0) + IFERROR(VLOOKUP(B125, 'c2014q3'!A$1:E$399,4,),0) + IFERROR(VLOOKUP(B125, 'c2014q4'!A$1:E$399,4,),0)</f>
        <v>0</v>
      </c>
      <c r="AG125" s="62">
        <f>IFERROR(VLOOKUP(B125, 'c2015q1'!A$1:E$399,4,),0) + IFERROR(VLOOKUP(B125, 'c2015q2'!A$1:E$399,4,),0) + IFERROR(VLOOKUP(B125, 'c2015q3'!A$1:E$399,4,),0) + IFERROR(VLOOKUP(B125, 'c2015q4'!A$1:E$399,4,),0)</f>
        <v>0</v>
      </c>
      <c r="AH125" s="120">
        <f>IFERROR(VLOOKUP(B125, 'c2016q1'!A$1:E$399,4,),0) + IFERROR(VLOOKUP(B125, 'c2016q2'!A$1:E$399,4,),0) + IFERROR(VLOOKUP(B125, 'c2016q3'!A$1:E$399,4,),0) + IFERROR(VLOOKUP(B125, 'c2016q4'!A$1:E$399,4,),0)</f>
        <v>0</v>
      </c>
      <c r="AI125" t="str">
        <f t="shared" si="9"/>
        <v>-</v>
      </c>
      <c r="AJ125" t="str">
        <f t="shared" si="13"/>
        <v/>
      </c>
      <c r="AK125" s="62">
        <f t="shared" si="10"/>
        <v>0</v>
      </c>
      <c r="AL125" t="str">
        <f t="shared" si="11"/>
        <v>f</v>
      </c>
    </row>
    <row r="126" spans="1:38" x14ac:dyDescent="0.25">
      <c r="A126">
        <v>125</v>
      </c>
      <c r="B126" s="62" t="s">
        <v>3682</v>
      </c>
      <c r="C126" t="str">
        <f>IFERROR(VLOOKUP(B126,addresses!A$2:I$1997, 3, FALSE), "")</f>
        <v>P. O. Box 45126</v>
      </c>
      <c r="D126" t="str">
        <f>IFERROR(VLOOKUP(B126,addresses!A$2:I$1997, 5, FALSE), "")</f>
        <v>Jacksonville</v>
      </c>
      <c r="E126" t="str">
        <f>IFERROR(VLOOKUP(B126,addresses!A$2:I$1997, 7, FALSE),"")</f>
        <v>FL</v>
      </c>
      <c r="F126" t="str">
        <f>IFERROR(VLOOKUP(B126,addresses!A$2:I$1997, 8, FALSE),"")</f>
        <v>32232-5126</v>
      </c>
      <c r="G126" t="str">
        <f>IFERROR(VLOOKUP(B126,addresses!A$2:I$1997, 9, FALSE),"")</f>
        <v>904-997-7310-</v>
      </c>
      <c r="H126" s="62" t="str">
        <f>IFERROR(VLOOKUP(B126,addresses!A$2:J$1997, 10, FALSE), "")</f>
        <v>http://www.stillwaterinsurance.com</v>
      </c>
      <c r="I126" s="120" t="str">
        <f>VLOOKUP(IFERROR(VLOOKUP(B126, Weiss!A$1:C$398,3,FALSE),"NR"), RatingsLU!A$5:B$30, 2, FALSE)</f>
        <v>B-</v>
      </c>
      <c r="J126" s="62">
        <f>VLOOKUP(I126,RatingsLU!B$5:C$30,2,)</f>
        <v>6</v>
      </c>
      <c r="K126" s="62" t="str">
        <f>VLOOKUP(IFERROR(VLOOKUP(B126, Demotech!A$1:G$400, 6,FALSE), "NR"), RatingsLU!K$5:M$30, 2, FALSE)</f>
        <v>NR</v>
      </c>
      <c r="L126" s="62">
        <f>VLOOKUP(K126,RatingsLU!L$5:M$30,2,)</f>
        <v>7</v>
      </c>
      <c r="M126" s="62" t="str">
        <f>VLOOKUP(IFERROR(VLOOKUP(B126, AMBest!A$1:L$399,3,FALSE),"NR"), RatingsLU!F$5:G$100, 2, FALSE)</f>
        <v>NR</v>
      </c>
      <c r="N126" s="62">
        <f>VLOOKUP(M126, RatingsLU!G$5:H$100, 2, FALSE)</f>
        <v>33</v>
      </c>
      <c r="O126" s="120">
        <f>IFERROR(VLOOKUP(B126, '2016q3'!A$1:C$400,3,),0)</f>
        <v>100</v>
      </c>
      <c r="P126" t="str">
        <f t="shared" si="12"/>
        <v>100</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62">
        <f>IFERROR(VLOOKUP(B126, '2015q3'!A$1:C$399,3,),0)</f>
        <v>3</v>
      </c>
      <c r="Y126" s="62">
        <f>IFERROR(VLOOKUP(B126, '2015q4'!A$1:C$399,3,),0)</f>
        <v>7</v>
      </c>
      <c r="Z126" s="120">
        <f>IFERROR(VLOOKUP(B126, '2016q1'!A$1:C$399,3,),0)</f>
        <v>25</v>
      </c>
      <c r="AA126" s="120">
        <f>IFERROR(VLOOKUP(B126, '2016q2'!A$1:C$399,3,),0)</f>
        <v>68</v>
      </c>
      <c r="AB126" s="120">
        <f>IFERROR(VLOOKUP(B126, '2016q3'!A$1:C$399,3,),0)</f>
        <v>100</v>
      </c>
      <c r="AC126" t="str">
        <f t="shared" si="8"/>
        <v>5</v>
      </c>
      <c r="AD126" s="120">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 + IFERROR(VLOOKUP(B126, 'c2016q1'!A$1:E$399,4,),0) + IFERROR(VLOOKUP(B126, 'c2016q2'!A$1:E$399,4,),0) + IFERROR(VLOOKUP(B126, 'c2016q3'!A$1:E$399,4,),0) + IFERROR(VLOOKUP(B126, 'c2016q4'!A$1:E$399,4,),0)</f>
        <v>5</v>
      </c>
      <c r="AE126">
        <f>IFERROR(VLOOKUP(B126, 'c2013q4'!A$1:E$399,4,),0)</f>
        <v>0</v>
      </c>
      <c r="AF126">
        <f>IFERROR(VLOOKUP(B126, 'c2014q1'!A$1:E$399,4,),0) + IFERROR(VLOOKUP(B126, 'c2014q2'!A$1:E$399,4,),0) + IFERROR(VLOOKUP(B126, 'c2014q3'!A$1:E$399,4,),0) + IFERROR(VLOOKUP(B126, 'c2014q4'!A$1:E$399,4,),0)</f>
        <v>0</v>
      </c>
      <c r="AG126" s="62">
        <f>IFERROR(VLOOKUP(B126, 'c2015q1'!A$1:E$399,4,),0) + IFERROR(VLOOKUP(B126, 'c2015q2'!A$1:E$399,4,),0) + IFERROR(VLOOKUP(B126, 'c2015q3'!A$1:E$399,4,),0) + IFERROR(VLOOKUP(B126, 'c2015q4'!A$1:E$399,4,),0)</f>
        <v>1</v>
      </c>
      <c r="AH126" s="120">
        <f>IFERROR(VLOOKUP(B126, 'c2016q1'!A$1:E$399,4,),0) + IFERROR(VLOOKUP(B126, 'c2016q2'!A$1:E$399,4,),0) + IFERROR(VLOOKUP(B126, 'c2016q3'!A$1:E$399,4,),0) + IFERROR(VLOOKUP(B126, 'c2016q4'!A$1:E$399,4,),0)</f>
        <v>4</v>
      </c>
      <c r="AI126" t="str">
        <f t="shared" si="9"/>
        <v>-</v>
      </c>
      <c r="AJ126" t="str">
        <f t="shared" si="13"/>
        <v/>
      </c>
      <c r="AK126" s="62">
        <f t="shared" si="10"/>
        <v>0</v>
      </c>
      <c r="AL126" t="str">
        <f t="shared" si="11"/>
        <v>f</v>
      </c>
    </row>
    <row r="127" spans="1:38" x14ac:dyDescent="0.25">
      <c r="A127">
        <v>126</v>
      </c>
      <c r="B127" s="62" t="s">
        <v>4027</v>
      </c>
      <c r="C127" t="str">
        <f>IFERROR(VLOOKUP(B127,addresses!A$2:I$1997, 3, FALSE), "")</f>
        <v>9800 Fredericksburg Road</v>
      </c>
      <c r="D127" t="str">
        <f>IFERROR(VLOOKUP(B127,addresses!A$2:I$1997, 5, FALSE), "")</f>
        <v>San Antonio</v>
      </c>
      <c r="E127" t="str">
        <f>IFERROR(VLOOKUP(B127,addresses!A$2:I$1997, 7, FALSE),"")</f>
        <v>TX</v>
      </c>
      <c r="F127">
        <f>IFERROR(VLOOKUP(B127,addresses!A$2:I$1997, 8, FALSE),"")</f>
        <v>78288</v>
      </c>
      <c r="G127" t="str">
        <f>IFERROR(VLOOKUP(B127,addresses!A$2:I$1997, 9, FALSE),"")</f>
        <v>800-531-8111</v>
      </c>
      <c r="H127" s="62" t="str">
        <f>IFERROR(VLOOKUP(B127,addresses!A$2:J$1997, 10, FALSE), "")</f>
        <v>http://www.usaa.com</v>
      </c>
      <c r="I127" s="120" t="str">
        <f>VLOOKUP(IFERROR(VLOOKUP(B127, Weiss!A$1:C$398,3,FALSE),"NR"),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NR</v>
      </c>
      <c r="N127" s="62">
        <f>VLOOKUP(M127, RatingsLU!G$5:H$100, 2, FALSE)</f>
        <v>33</v>
      </c>
      <c r="O127" s="120">
        <f>IFERROR(VLOOKUP(B127, '2016q3'!A$1:C$400,3,),0)</f>
        <v>96</v>
      </c>
      <c r="P127" t="str">
        <f t="shared" si="12"/>
        <v>96</v>
      </c>
      <c r="Q127">
        <f>IFERROR(VLOOKUP(B127, '2013q4'!A$1:C$399,3,),0)</f>
        <v>0</v>
      </c>
      <c r="R127">
        <f>IFERROR(VLOOKUP(B127, '2014q1'!A$1:C$399,3,),0)</f>
        <v>0</v>
      </c>
      <c r="S127">
        <f>IFERROR(VLOOKUP(B127, '2014q2'!A$1:C$399,3,),0)</f>
        <v>0</v>
      </c>
      <c r="T127">
        <f>IFERROR(VLOOKUP(B127, '2014q3'!A$1:C$399,3,),0)</f>
        <v>0</v>
      </c>
      <c r="U127">
        <f>IFERROR(VLOOKUP(B127, '2014q1'!A$1:C$399,3,),0)</f>
        <v>0</v>
      </c>
      <c r="V127">
        <f>IFERROR(VLOOKUP(B127, '2014q2'!A$1:C$399,3,),0)</f>
        <v>0</v>
      </c>
      <c r="W127">
        <f>IFERROR(VLOOKUP(B127, '2015q2'!A$1:C$399,3,),0)</f>
        <v>0</v>
      </c>
      <c r="X127" s="62">
        <f>IFERROR(VLOOKUP(B127, '2015q3'!A$1:C$399,3,),0)</f>
        <v>0</v>
      </c>
      <c r="Y127" s="62">
        <f>IFERROR(VLOOKUP(B127, '2015q4'!A$1:C$399,3,),0)</f>
        <v>0</v>
      </c>
      <c r="Z127" s="120">
        <f>IFERROR(VLOOKUP(B127, '2016q1'!A$1:C$399,3,),0)</f>
        <v>0</v>
      </c>
      <c r="AA127" s="120">
        <f>IFERROR(VLOOKUP(B127, '2016q2'!A$1:C$399,3,),0)</f>
        <v>0</v>
      </c>
      <c r="AB127" s="120">
        <f>IFERROR(VLOOKUP(B127, '2016q3'!A$1:C$399,3,),0)</f>
        <v>96</v>
      </c>
      <c r="AC127" t="str">
        <f t="shared" si="8"/>
        <v>0</v>
      </c>
      <c r="AD127" s="120">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 + IFERROR(VLOOKUP(B127, 'c2016q1'!A$1:E$399,4,),0) + IFERROR(VLOOKUP(B127, 'c2016q2'!A$1:E$399,4,),0) + IFERROR(VLOOKUP(B127, 'c2016q3'!A$1:E$399,4,),0) + IFERROR(VLOOKUP(B127, 'c2016q4'!A$1:E$399,4,),0)</f>
        <v>0</v>
      </c>
      <c r="AE127">
        <f>IFERROR(VLOOKUP(B127, 'c2013q4'!A$1:E$399,4,),0)</f>
        <v>0</v>
      </c>
      <c r="AF127">
        <f>IFERROR(VLOOKUP(B127, 'c2014q1'!A$1:E$399,4,),0) + IFERROR(VLOOKUP(B127, 'c2014q2'!A$1:E$399,4,),0) + IFERROR(VLOOKUP(B127, 'c2014q3'!A$1:E$399,4,),0) + IFERROR(VLOOKUP(B127, 'c2014q4'!A$1:E$399,4,),0)</f>
        <v>0</v>
      </c>
      <c r="AG127" s="62">
        <f>IFERROR(VLOOKUP(B127, 'c2015q1'!A$1:E$399,4,),0) + IFERROR(VLOOKUP(B127, 'c2015q2'!A$1:E$399,4,),0) + IFERROR(VLOOKUP(B127, 'c2015q3'!A$1:E$399,4,),0) + IFERROR(VLOOKUP(B127, 'c2015q4'!A$1:E$399,4,),0)</f>
        <v>0</v>
      </c>
      <c r="AH127" s="120">
        <f>IFERROR(VLOOKUP(B127, 'c2016q1'!A$1:E$399,4,),0) + IFERROR(VLOOKUP(B127, 'c2016q2'!A$1:E$399,4,),0) + IFERROR(VLOOKUP(B127, 'c2016q3'!A$1:E$399,4,),0) + IFERROR(VLOOKUP(B127, 'c2016q4'!A$1:E$399,4,),0)</f>
        <v>0</v>
      </c>
      <c r="AI127" t="str">
        <f t="shared" si="9"/>
        <v>-</v>
      </c>
      <c r="AJ127" t="str">
        <f t="shared" si="13"/>
        <v/>
      </c>
      <c r="AK127" s="62">
        <f t="shared" si="10"/>
        <v>0</v>
      </c>
      <c r="AL127" t="str">
        <f t="shared" si="11"/>
        <v>f</v>
      </c>
    </row>
    <row r="128" spans="1:38" x14ac:dyDescent="0.25">
      <c r="A128">
        <v>127</v>
      </c>
      <c r="B128" s="62" t="s">
        <v>312</v>
      </c>
      <c r="C128" t="str">
        <f>IFERROR(VLOOKUP(B128,addresses!A$2:I$1997, 3, FALSE), "")</f>
        <v>440 Lincoln Street</v>
      </c>
      <c r="D128" t="str">
        <f>IFERROR(VLOOKUP(B128,addresses!A$2:I$1997, 5, FALSE), "")</f>
        <v>Worcester</v>
      </c>
      <c r="E128" t="str">
        <f>IFERROR(VLOOKUP(B128,addresses!A$2:I$1997, 7, FALSE),"")</f>
        <v>MA</v>
      </c>
      <c r="F128" t="str">
        <f>IFERROR(VLOOKUP(B128,addresses!A$2:I$1997, 8, FALSE),"")</f>
        <v>01653-0002</v>
      </c>
      <c r="G128" t="str">
        <f>IFERROR(VLOOKUP(B128,addresses!A$2:I$1997, 9, FALSE),"")</f>
        <v>508-853-7200-8553955</v>
      </c>
      <c r="H128" s="62" t="str">
        <f>IFERROR(VLOOKUP(B128,addresses!A$2:J$1997, 10, FALSE), "")</f>
        <v>http://www.hanover.com</v>
      </c>
      <c r="I128" s="120" t="str">
        <f>VLOOKUP(IFERROR(VLOOKUP(B128, Weiss!A$1:C$398,3,FALSE),"NR"),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v>
      </c>
      <c r="N128" s="62">
        <f>VLOOKUP(M128, RatingsLU!G$5:H$100, 2, FALSE)</f>
        <v>5</v>
      </c>
      <c r="O128" s="120">
        <f>IFERROR(VLOOKUP(B128, '2016q3'!A$1:C$400,3,),0)</f>
        <v>82</v>
      </c>
      <c r="P128" t="str">
        <f t="shared" si="12"/>
        <v>82</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62">
        <f>IFERROR(VLOOKUP(B128, '2015q3'!A$1:C$399,3,),0)</f>
        <v>147</v>
      </c>
      <c r="Y128" s="62">
        <f>IFERROR(VLOOKUP(B128, '2015q4'!A$1:C$399,3,),0)</f>
        <v>148</v>
      </c>
      <c r="Z128" s="120">
        <f>IFERROR(VLOOKUP(B128, '2016q1'!A$1:C$399,3,),0)</f>
        <v>82</v>
      </c>
      <c r="AA128" s="120">
        <f>IFERROR(VLOOKUP(B128, '2016q2'!A$1:C$399,3,),0)</f>
        <v>81</v>
      </c>
      <c r="AB128" s="120">
        <f>IFERROR(VLOOKUP(B128, '2016q3'!A$1:C$399,3,),0)</f>
        <v>82</v>
      </c>
      <c r="AC128" t="str">
        <f t="shared" si="8"/>
        <v>0</v>
      </c>
      <c r="AD128" s="120">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 + IFERROR(VLOOKUP(B128, 'c2016q1'!A$1:E$399,4,),0) + IFERROR(VLOOKUP(B128, 'c2016q2'!A$1:E$399,4,),0) + IFERROR(VLOOKUP(B128, 'c2016q3'!A$1:E$399,4,),0) + IFERROR(VLOOKUP(B128, 'c2016q4'!A$1:E$399,4,),0)</f>
        <v>0</v>
      </c>
      <c r="AE128">
        <f>IFERROR(VLOOKUP(B128, 'c2013q4'!A$1:E$399,4,),0)</f>
        <v>0</v>
      </c>
      <c r="AF128">
        <f>IFERROR(VLOOKUP(B128, 'c2014q1'!A$1:E$399,4,),0) + IFERROR(VLOOKUP(B128, 'c2014q2'!A$1:E$399,4,),0) + IFERROR(VLOOKUP(B128, 'c2014q3'!A$1:E$399,4,),0) + IFERROR(VLOOKUP(B128, 'c2014q4'!A$1:E$399,4,),0)</f>
        <v>0</v>
      </c>
      <c r="AG128" s="62">
        <f>IFERROR(VLOOKUP(B128, 'c2015q1'!A$1:E$399,4,),0) + IFERROR(VLOOKUP(B128, 'c2015q2'!A$1:E$399,4,),0) + IFERROR(VLOOKUP(B128, 'c2015q3'!A$1:E$399,4,),0) + IFERROR(VLOOKUP(B128, 'c2015q4'!A$1:E$399,4,),0)</f>
        <v>0</v>
      </c>
      <c r="AH128" s="120">
        <f>IFERROR(VLOOKUP(B128, 'c2016q1'!A$1:E$399,4,),0) + IFERROR(VLOOKUP(B128, 'c2016q2'!A$1:E$399,4,),0) + IFERROR(VLOOKUP(B128, 'c2016q3'!A$1:E$399,4,),0) + IFERROR(VLOOKUP(B128, 'c2016q4'!A$1:E$399,4,),0)</f>
        <v>0</v>
      </c>
      <c r="AI128" t="str">
        <f t="shared" si="9"/>
        <v>-</v>
      </c>
      <c r="AJ128" t="str">
        <f t="shared" si="13"/>
        <v/>
      </c>
      <c r="AK128" s="62">
        <f t="shared" si="10"/>
        <v>0</v>
      </c>
      <c r="AL128" t="str">
        <f t="shared" si="11"/>
        <v>f</v>
      </c>
    </row>
    <row r="129" spans="1:38" x14ac:dyDescent="0.25">
      <c r="A129">
        <v>128</v>
      </c>
      <c r="B129" s="62" t="s">
        <v>319</v>
      </c>
      <c r="C129" t="str">
        <f>IFERROR(VLOOKUP(B129,addresses!A$2:I$1997, 3, FALSE), "")</f>
        <v>175 Berkeley Street</v>
      </c>
      <c r="D129" t="str">
        <f>IFERROR(VLOOKUP(B129,addresses!A$2:I$1997, 5, FALSE), "")</f>
        <v>Boston</v>
      </c>
      <c r="E129" t="str">
        <f>IFERROR(VLOOKUP(B129,addresses!A$2:I$1997, 7, FALSE),"")</f>
        <v>MA</v>
      </c>
      <c r="F129">
        <f>IFERROR(VLOOKUP(B129,addresses!A$2:I$1997, 8, FALSE),"")</f>
        <v>2116</v>
      </c>
      <c r="G129" t="str">
        <f>IFERROR(VLOOKUP(B129,addresses!A$2:I$1997, 9, FALSE),"")</f>
        <v>617-357-9500</v>
      </c>
      <c r="H129" s="62" t="str">
        <f>IFERROR(VLOOKUP(B129,addresses!A$2:J$1997, 10, FALSE), "")</f>
        <v>http://www.safeco.com</v>
      </c>
      <c r="I129" s="120" t="str">
        <f>VLOOKUP(IFERROR(VLOOKUP(B129, Weiss!A$1:C$398,3,FALSE),"NR"), RatingsLU!A$5:B$30, 2, FALSE)</f>
        <v>C+</v>
      </c>
      <c r="J129" s="62">
        <f>VLOOKUP(I129,RatingsLU!B$5:C$30,2,)</f>
        <v>7</v>
      </c>
      <c r="K129" s="62" t="str">
        <f>VLOOKUP(IFERROR(VLOOKUP(B129, Demotech!A$1:G$400, 6,FALSE), "NR"), RatingsLU!K$5:M$30, 2, FALSE)</f>
        <v>NR</v>
      </c>
      <c r="L129" s="62">
        <f>VLOOKUP(K129,RatingsLU!L$5:M$30,2,)</f>
        <v>7</v>
      </c>
      <c r="M129" s="62" t="str">
        <f>VLOOKUP(IFERROR(VLOOKUP(B129, AMBest!A$1:L$399,3,FALSE),"NR"), RatingsLU!F$5:G$100, 2, FALSE)</f>
        <v>NR</v>
      </c>
      <c r="N129" s="62">
        <f>VLOOKUP(M129, RatingsLU!G$5:H$100, 2, FALSE)</f>
        <v>33</v>
      </c>
      <c r="O129" s="120">
        <f>IFERROR(VLOOKUP(B129, '2016q3'!A$1:C$400,3,),0)</f>
        <v>71</v>
      </c>
      <c r="P129" t="str">
        <f t="shared" si="12"/>
        <v>71</v>
      </c>
      <c r="Q129">
        <f>IFERROR(VLOOKUP(B129, '2013q4'!A$1:C$399,3,),0)</f>
        <v>106</v>
      </c>
      <c r="R129">
        <f>IFERROR(VLOOKUP(B129, '2014q1'!A$1:C$399,3,),0)</f>
        <v>104</v>
      </c>
      <c r="S129">
        <f>IFERROR(VLOOKUP(B129, '2014q2'!A$1:C$399,3,),0)</f>
        <v>99</v>
      </c>
      <c r="T129">
        <f>IFERROR(VLOOKUP(B129, '2014q3'!A$1:C$399,3,),0)</f>
        <v>92</v>
      </c>
      <c r="U129">
        <f>IFERROR(VLOOKUP(B129, '2014q1'!A$1:C$399,3,),0)</f>
        <v>104</v>
      </c>
      <c r="V129">
        <f>IFERROR(VLOOKUP(B129, '2014q2'!A$1:C$399,3,),0)</f>
        <v>99</v>
      </c>
      <c r="W129">
        <f>IFERROR(VLOOKUP(B129, '2015q2'!A$1:C$399,3,),0)</f>
        <v>85</v>
      </c>
      <c r="X129" s="62">
        <f>IFERROR(VLOOKUP(B129, '2015q3'!A$1:C$399,3,),0)</f>
        <v>85</v>
      </c>
      <c r="Y129" s="62">
        <f>IFERROR(VLOOKUP(B129, '2015q4'!A$1:C$399,3,),0)</f>
        <v>82</v>
      </c>
      <c r="Z129" s="120">
        <f>IFERROR(VLOOKUP(B129, '2016q1'!A$1:C$399,3,),0)</f>
        <v>77</v>
      </c>
      <c r="AA129" s="120">
        <f>IFERROR(VLOOKUP(B129, '2016q2'!A$1:C$399,3,),0)</f>
        <v>73</v>
      </c>
      <c r="AB129" s="120">
        <f>IFERROR(VLOOKUP(B129, '2016q3'!A$1:C$399,3,),0)</f>
        <v>71</v>
      </c>
      <c r="AC129" t="str">
        <f t="shared" si="8"/>
        <v>2</v>
      </c>
      <c r="AD129" s="120">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 + IFERROR(VLOOKUP(B129, 'c2016q1'!A$1:E$399,4,),0) + IFERROR(VLOOKUP(B129, 'c2016q2'!A$1:E$399,4,),0) + IFERROR(VLOOKUP(B129, 'c2016q3'!A$1:E$399,4,),0) + IFERROR(VLOOKUP(B129, 'c2016q4'!A$1:E$399,4,),0)</f>
        <v>2</v>
      </c>
      <c r="AE129">
        <f>IFERROR(VLOOKUP(B129, 'c2013q4'!A$1:E$399,4,),0)</f>
        <v>0</v>
      </c>
      <c r="AF129">
        <f>IFERROR(VLOOKUP(B129, 'c2014q1'!A$1:E$399,4,),0) + IFERROR(VLOOKUP(B129, 'c2014q2'!A$1:E$399,4,),0) + IFERROR(VLOOKUP(B129, 'c2014q3'!A$1:E$399,4,),0) + IFERROR(VLOOKUP(B129, 'c2014q4'!A$1:E$399,4,),0)</f>
        <v>0</v>
      </c>
      <c r="AG129" s="62">
        <f>IFERROR(VLOOKUP(B129, 'c2015q1'!A$1:E$399,4,),0) + IFERROR(VLOOKUP(B129, 'c2015q2'!A$1:E$399,4,),0) + IFERROR(VLOOKUP(B129, 'c2015q3'!A$1:E$399,4,),0) + IFERROR(VLOOKUP(B129, 'c2015q4'!A$1:E$399,4,),0)</f>
        <v>1</v>
      </c>
      <c r="AH129" s="120">
        <f>IFERROR(VLOOKUP(B129, 'c2016q1'!A$1:E$399,4,),0) + IFERROR(VLOOKUP(B129, 'c2016q2'!A$1:E$399,4,),0) + IFERROR(VLOOKUP(B129, 'c2016q3'!A$1:E$399,4,),0) + IFERROR(VLOOKUP(B129, 'c2016q4'!A$1:E$399,4,),0)</f>
        <v>1</v>
      </c>
      <c r="AI129" t="str">
        <f t="shared" si="9"/>
        <v>-</v>
      </c>
      <c r="AJ129" t="str">
        <f t="shared" si="13"/>
        <v/>
      </c>
      <c r="AK129" s="62">
        <f t="shared" si="10"/>
        <v>0</v>
      </c>
      <c r="AL129" t="str">
        <f t="shared" si="11"/>
        <v>f</v>
      </c>
    </row>
    <row r="130" spans="1:38" x14ac:dyDescent="0.25">
      <c r="A130">
        <v>129</v>
      </c>
      <c r="B130" s="62" t="s">
        <v>320</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120" t="str">
        <f>VLOOKUP(IFERROR(VLOOKUP(B130, Weiss!A$1:C$398,3,FALSE),"NR"),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120">
        <f>IFERROR(VLOOKUP(B130, '2016q3'!A$1:C$400,3,),0)</f>
        <v>69</v>
      </c>
      <c r="P130" t="str">
        <f t="shared" si="12"/>
        <v>69</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62">
        <f>IFERROR(VLOOKUP(B130, '2015q3'!A$1:C$399,3,),0)</f>
        <v>83</v>
      </c>
      <c r="Y130" s="62">
        <f>IFERROR(VLOOKUP(B130, '2015q4'!A$1:C$399,3,),0)</f>
        <v>78</v>
      </c>
      <c r="Z130" s="120">
        <f>IFERROR(VLOOKUP(B130, '2016q1'!A$1:C$399,3,),0)</f>
        <v>73</v>
      </c>
      <c r="AA130" s="120">
        <f>IFERROR(VLOOKUP(B130, '2016q2'!A$1:C$399,3,),0)</f>
        <v>70</v>
      </c>
      <c r="AB130" s="120">
        <f>IFERROR(VLOOKUP(B130, '2016q3'!A$1:C$399,3,),0)</f>
        <v>69</v>
      </c>
      <c r="AC130" t="str">
        <f t="shared" si="8"/>
        <v>0</v>
      </c>
      <c r="AD130" s="120">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 + IFERROR(VLOOKUP(B130, 'c2016q1'!A$1:E$399,4,),0) + IFERROR(VLOOKUP(B130, 'c2016q2'!A$1:E$399,4,),0) + IFERROR(VLOOKUP(B130, 'c2016q3'!A$1:E$399,4,),0) + IFERROR(VLOOKUP(B130, 'c2016q4'!A$1:E$399,4,),0)</f>
        <v>0</v>
      </c>
      <c r="AE130">
        <f>IFERROR(VLOOKUP(B130, 'c2013q4'!A$1:E$399,4,),0)</f>
        <v>0</v>
      </c>
      <c r="AF130">
        <f>IFERROR(VLOOKUP(B130, 'c2014q1'!A$1:E$399,4,),0) + IFERROR(VLOOKUP(B130, 'c2014q2'!A$1:E$399,4,),0) + IFERROR(VLOOKUP(B130, 'c2014q3'!A$1:E$399,4,),0) + IFERROR(VLOOKUP(B130, 'c2014q4'!A$1:E$399,4,),0)</f>
        <v>0</v>
      </c>
      <c r="AG130" s="62">
        <f>IFERROR(VLOOKUP(B130, 'c2015q1'!A$1:E$399,4,),0) + IFERROR(VLOOKUP(B130, 'c2015q2'!A$1:E$399,4,),0) + IFERROR(VLOOKUP(B130, 'c2015q3'!A$1:E$399,4,),0) + IFERROR(VLOOKUP(B130, 'c2015q4'!A$1:E$399,4,),0)</f>
        <v>0</v>
      </c>
      <c r="AH130" s="120">
        <f>IFERROR(VLOOKUP(B130, 'c2016q1'!A$1:E$399,4,),0) + IFERROR(VLOOKUP(B130, 'c2016q2'!A$1:E$399,4,),0) + IFERROR(VLOOKUP(B130, 'c2016q3'!A$1:E$399,4,),0) + IFERROR(VLOOKUP(B130, 'c2016q4'!A$1:E$399,4,),0)</f>
        <v>0</v>
      </c>
      <c r="AI130" t="str">
        <f t="shared" si="9"/>
        <v>-</v>
      </c>
      <c r="AJ130" t="str">
        <f t="shared" ref="AJ130:AJ161" si="14">IF(ISERROR(_xlfn.PERCENTRANK.INC(AI$2:AI$398, AI130)), "", ROUND(100*_xlfn.PERCENTRANK.INC(AI$2:AI$398, AI130),0))</f>
        <v/>
      </c>
      <c r="AK130" s="62">
        <f t="shared" si="10"/>
        <v>0</v>
      </c>
      <c r="AL130" t="str">
        <f t="shared" si="11"/>
        <v>f</v>
      </c>
    </row>
    <row r="131" spans="1:38" x14ac:dyDescent="0.25">
      <c r="A131">
        <v>130</v>
      </c>
      <c r="B131" s="62" t="s">
        <v>321</v>
      </c>
      <c r="C131" t="str">
        <f>IFERROR(VLOOKUP(B131,addresses!A$2:I$1997, 3, FALSE), "")</f>
        <v>200 Hopmeadow Street</v>
      </c>
      <c r="D131" t="str">
        <f>IFERROR(VLOOKUP(B131,addresses!A$2:I$1997, 5, FALSE), "")</f>
        <v>Simsbury</v>
      </c>
      <c r="E131" t="str">
        <f>IFERROR(VLOOKUP(B131,addresses!A$2:I$1997, 7, FALSE),"")</f>
        <v>CT</v>
      </c>
      <c r="F131" t="str">
        <f>IFERROR(VLOOKUP(B131,addresses!A$2:I$1997, 8, FALSE),"")</f>
        <v>06089-9793</v>
      </c>
      <c r="G131" t="str">
        <f>IFERROR(VLOOKUP(B131,addresses!A$2:I$1997, 9, FALSE),"")</f>
        <v>800-451-6944</v>
      </c>
      <c r="H131" s="62" t="str">
        <f>IFERROR(VLOOKUP(B131,addresses!A$2:J$1997, 10, FALSE), "")</f>
        <v>http://www.thehartford.com</v>
      </c>
      <c r="I131" s="120" t="str">
        <f>VLOOKUP(IFERROR(VLOOKUP(B131, Weiss!A$1:C$398,3,FALSE),"NR"), RatingsLU!A$5:B$30, 2, FALSE)</f>
        <v>B</v>
      </c>
      <c r="J131" s="62">
        <f>VLOOKUP(I131,RatingsLU!B$5:C$30,2,)</f>
        <v>5</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3</v>
      </c>
      <c r="O131" s="120">
        <f>IFERROR(VLOOKUP(B131, '2016q3'!A$1:C$400,3,),0)</f>
        <v>68</v>
      </c>
      <c r="P131" t="str">
        <f t="shared" si="12"/>
        <v>68</v>
      </c>
      <c r="Q131">
        <f>IFERROR(VLOOKUP(B131, '2013q4'!A$1:C$399,3,),0)</f>
        <v>83</v>
      </c>
      <c r="R131">
        <f>IFERROR(VLOOKUP(B131, '2014q1'!A$1:C$399,3,),0)</f>
        <v>80</v>
      </c>
      <c r="S131">
        <f>IFERROR(VLOOKUP(B131, '2014q2'!A$1:C$399,3,),0)</f>
        <v>79</v>
      </c>
      <c r="T131">
        <f>IFERROR(VLOOKUP(B131, '2014q3'!A$1:C$399,3,),0)</f>
        <v>77</v>
      </c>
      <c r="U131">
        <f>IFERROR(VLOOKUP(B131, '2014q1'!A$1:C$399,3,),0)</f>
        <v>80</v>
      </c>
      <c r="V131">
        <f>IFERROR(VLOOKUP(B131, '2014q2'!A$1:C$399,3,),0)</f>
        <v>79</v>
      </c>
      <c r="W131">
        <f>IFERROR(VLOOKUP(B131, '2015q2'!A$1:C$399,3,),0)</f>
        <v>73</v>
      </c>
      <c r="X131" s="62">
        <f>IFERROR(VLOOKUP(B131, '2015q3'!A$1:C$399,3,),0)</f>
        <v>70</v>
      </c>
      <c r="Y131" s="62">
        <f>IFERROR(VLOOKUP(B131, '2015q4'!A$1:C$399,3,),0)</f>
        <v>68</v>
      </c>
      <c r="Z131" s="120">
        <f>IFERROR(VLOOKUP(B131, '2016q1'!A$1:C$399,3,),0)</f>
        <v>67</v>
      </c>
      <c r="AA131" s="120">
        <f>IFERROR(VLOOKUP(B131, '2016q2'!A$1:C$399,3,),0)</f>
        <v>65</v>
      </c>
      <c r="AB131" s="120">
        <f>IFERROR(VLOOKUP(B131, '2016q3'!A$1:C$399,3,),0)</f>
        <v>68</v>
      </c>
      <c r="AC131" t="str">
        <f t="shared" ref="AC131:AC174" si="15">IF(AD131&gt;0,TEXT(AD131,"#,###,###"), "0")</f>
        <v>1</v>
      </c>
      <c r="AD131" s="120">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 + IFERROR(VLOOKUP(B131, 'c2016q1'!A$1:E$399,4,),0) + IFERROR(VLOOKUP(B131, 'c2016q2'!A$1:E$399,4,),0) + IFERROR(VLOOKUP(B131, 'c2016q3'!A$1:E$399,4,),0) + IFERROR(VLOOKUP(B131, 'c2016q4'!A$1:E$399,4,),0)</f>
        <v>1</v>
      </c>
      <c r="AE131">
        <f>IFERROR(VLOOKUP(B131, 'c2013q4'!A$1:E$399,4,),0)</f>
        <v>1</v>
      </c>
      <c r="AF131">
        <f>IFERROR(VLOOKUP(B131, 'c2014q1'!A$1:E$399,4,),0) + IFERROR(VLOOKUP(B131, 'c2014q2'!A$1:E$399,4,),0) + IFERROR(VLOOKUP(B131, 'c2014q3'!A$1:E$399,4,),0) + IFERROR(VLOOKUP(B131, 'c2014q4'!A$1:E$399,4,),0)</f>
        <v>0</v>
      </c>
      <c r="AG131" s="62">
        <f>IFERROR(VLOOKUP(B131, 'c2015q1'!A$1:E$399,4,),0) + IFERROR(VLOOKUP(B131, 'c2015q2'!A$1:E$399,4,),0) + IFERROR(VLOOKUP(B131, 'c2015q3'!A$1:E$399,4,),0) + IFERROR(VLOOKUP(B131, 'c2015q4'!A$1:E$399,4,),0)</f>
        <v>0</v>
      </c>
      <c r="AH131" s="120">
        <f>IFERROR(VLOOKUP(B131, 'c2016q1'!A$1:E$399,4,),0) + IFERROR(VLOOKUP(B131, 'c2016q2'!A$1:E$399,4,),0) + IFERROR(VLOOKUP(B131, 'c2016q3'!A$1:E$399,4,),0) + IFERROR(VLOOKUP(B131, 'c2016q4'!A$1:E$399,4,),0)</f>
        <v>0</v>
      </c>
      <c r="AI131" t="str">
        <f t="shared" ref="AI131:AI174" si="16">IF(O131&lt;1000, "-", ROUND((10000*AD131)/O131,1))</f>
        <v>-</v>
      </c>
      <c r="AJ131" t="str">
        <f t="shared" si="14"/>
        <v/>
      </c>
      <c r="AK131" s="62">
        <f t="shared" ref="AK131:AK174" si="17">IF(AJ131="", 0, IF(AJ131&lt;=100/3, 1, IF(AJ131&lt;=200/3, 2,3)))</f>
        <v>0</v>
      </c>
      <c r="AL131" t="str">
        <f t="shared" ref="AL131:AL174" si="18">IF(AK131="", "", "f")</f>
        <v>f</v>
      </c>
    </row>
    <row r="132" spans="1:38" x14ac:dyDescent="0.25">
      <c r="A132">
        <v>131</v>
      </c>
      <c r="B132" s="62" t="s">
        <v>324</v>
      </c>
      <c r="C132" t="str">
        <f>IFERROR(VLOOKUP(B132,addresses!A$2:I$1997, 3, FALSE), "")</f>
        <v>One Tower Square, Ms08A</v>
      </c>
      <c r="D132" t="str">
        <f>IFERROR(VLOOKUP(B132,addresses!A$2:I$1997, 5, FALSE), "")</f>
        <v>Hartford</v>
      </c>
      <c r="E132" t="str">
        <f>IFERROR(VLOOKUP(B132,addresses!A$2:I$1997, 7, FALSE),"")</f>
        <v>CT</v>
      </c>
      <c r="F132">
        <f>IFERROR(VLOOKUP(B132,addresses!A$2:I$1997, 8, FALSE),"")</f>
        <v>6183</v>
      </c>
      <c r="G132" t="str">
        <f>IFERROR(VLOOKUP(B132,addresses!A$2:I$1997, 9, FALSE),"")</f>
        <v>860-277-1248</v>
      </c>
      <c r="H132" s="62" t="str">
        <f>IFERROR(VLOOKUP(B132,addresses!A$2:J$1997, 10, FALSE), "")</f>
        <v>http://www.travelers.com</v>
      </c>
      <c r="I132" s="120" t="str">
        <f>VLOOKUP(IFERROR(VLOOKUP(B132, Weiss!A$1:C$398,3,FALSE),"NR"),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1</v>
      </c>
      <c r="O132" s="120">
        <f>IFERROR(VLOOKUP(B132, '2016q3'!A$1:C$400,3,),0)</f>
        <v>66</v>
      </c>
      <c r="P132" t="str">
        <f t="shared" ref="P132:P174" si="19">IF(O132&gt;0,TEXT(O132,"#,###,###"), "0")</f>
        <v>66</v>
      </c>
      <c r="Q132">
        <f>IFERROR(VLOOKUP(B132, '2013q4'!A$1:C$399,3,),0)</f>
        <v>72</v>
      </c>
      <c r="R132">
        <f>IFERROR(VLOOKUP(B132, '2014q1'!A$1:C$399,3,),0)</f>
        <v>68</v>
      </c>
      <c r="S132">
        <f>IFERROR(VLOOKUP(B132, '2014q2'!A$1:C$399,3,),0)</f>
        <v>68</v>
      </c>
      <c r="T132">
        <f>IFERROR(VLOOKUP(B132, '2014q3'!A$1:C$399,3,),0)</f>
        <v>65</v>
      </c>
      <c r="U132">
        <f>IFERROR(VLOOKUP(B132, '2014q1'!A$1:C$399,3,),0)</f>
        <v>68</v>
      </c>
      <c r="V132">
        <f>IFERROR(VLOOKUP(B132, '2014q2'!A$1:C$399,3,),0)</f>
        <v>68</v>
      </c>
      <c r="W132">
        <f>IFERROR(VLOOKUP(B132, '2015q2'!A$1:C$399,3,),0)</f>
        <v>59</v>
      </c>
      <c r="X132" s="62">
        <f>IFERROR(VLOOKUP(B132, '2015q3'!A$1:C$399,3,),0)</f>
        <v>63</v>
      </c>
      <c r="Y132" s="62">
        <f>IFERROR(VLOOKUP(B132, '2015q4'!A$1:C$399,3,),0)</f>
        <v>60</v>
      </c>
      <c r="Z132" s="120">
        <f>IFERROR(VLOOKUP(B132, '2016q1'!A$1:C$399,3,),0)</f>
        <v>60</v>
      </c>
      <c r="AA132" s="120">
        <f>IFERROR(VLOOKUP(B132, '2016q2'!A$1:C$399,3,),0)</f>
        <v>61</v>
      </c>
      <c r="AB132" s="120">
        <f>IFERROR(VLOOKUP(B132, '2016q3'!A$1:C$399,3,),0)</f>
        <v>66</v>
      </c>
      <c r="AC132" t="str">
        <f t="shared" si="15"/>
        <v>2</v>
      </c>
      <c r="AD132" s="120">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 + IFERROR(VLOOKUP(B132, 'c2016q1'!A$1:E$399,4,),0) + IFERROR(VLOOKUP(B132, 'c2016q2'!A$1:E$399,4,),0) + IFERROR(VLOOKUP(B132, 'c2016q3'!A$1:E$399,4,),0) + IFERROR(VLOOKUP(B132, 'c2016q4'!A$1:E$399,4,),0)</f>
        <v>2</v>
      </c>
      <c r="AE132">
        <f>IFERROR(VLOOKUP(B132, 'c2013q4'!A$1:E$399,4,),0)</f>
        <v>0</v>
      </c>
      <c r="AF132">
        <f>IFERROR(VLOOKUP(B132, 'c2014q1'!A$1:E$399,4,),0) + IFERROR(VLOOKUP(B132, 'c2014q2'!A$1:E$399,4,),0) + IFERROR(VLOOKUP(B132, 'c2014q3'!A$1:E$399,4,),0) + IFERROR(VLOOKUP(B132, 'c2014q4'!A$1:E$399,4,),0)</f>
        <v>0</v>
      </c>
      <c r="AG132" s="62">
        <f>IFERROR(VLOOKUP(B132, 'c2015q1'!A$1:E$399,4,),0) + IFERROR(VLOOKUP(B132, 'c2015q2'!A$1:E$399,4,),0) + IFERROR(VLOOKUP(B132, 'c2015q3'!A$1:E$399,4,),0) + IFERROR(VLOOKUP(B132, 'c2015q4'!A$1:E$399,4,),0)</f>
        <v>1</v>
      </c>
      <c r="AH132" s="120">
        <f>IFERROR(VLOOKUP(B132, 'c2016q1'!A$1:E$399,4,),0) + IFERROR(VLOOKUP(B132, 'c2016q2'!A$1:E$399,4,),0) + IFERROR(VLOOKUP(B132, 'c2016q3'!A$1:E$399,4,),0) + IFERROR(VLOOKUP(B132, 'c2016q4'!A$1:E$399,4,),0)</f>
        <v>1</v>
      </c>
      <c r="AI132" t="str">
        <f t="shared" si="16"/>
        <v>-</v>
      </c>
      <c r="AJ132" t="str">
        <f t="shared" si="14"/>
        <v/>
      </c>
      <c r="AK132" s="62">
        <f t="shared" si="17"/>
        <v>0</v>
      </c>
      <c r="AL132" t="str">
        <f t="shared" si="18"/>
        <v>f</v>
      </c>
    </row>
    <row r="133" spans="1:38" x14ac:dyDescent="0.25">
      <c r="A133">
        <v>132</v>
      </c>
      <c r="B133" s="62" t="s">
        <v>4022</v>
      </c>
      <c r="C133" t="str">
        <f>IFERROR(VLOOKUP(B133,addresses!A$2:I$1997, 3, FALSE), "")</f>
        <v>36 Corbett Way</v>
      </c>
      <c r="D133" t="str">
        <f>IFERROR(VLOOKUP(B133,addresses!A$2:I$1997, 5, FALSE), "")</f>
        <v>Eatontown</v>
      </c>
      <c r="E133" t="str">
        <f>IFERROR(VLOOKUP(B133,addresses!A$2:I$1997, 7, FALSE),"")</f>
        <v>NJ</v>
      </c>
      <c r="F133">
        <f>IFERROR(VLOOKUP(B133,addresses!A$2:I$1997, 8, FALSE),"")</f>
        <v>7724</v>
      </c>
      <c r="G133" t="str">
        <f>IFERROR(VLOOKUP(B133,addresses!A$2:I$1997, 9, FALSE),"")</f>
        <v>848-208-2000</v>
      </c>
      <c r="H133" s="62" t="str">
        <f>IFERROR(VLOOKUP(B133,addresses!A$2:J$1997, 10, FALSE), "")</f>
        <v>http://www.api-nj.com</v>
      </c>
      <c r="I133" s="120" t="str">
        <f>VLOOKUP(IFERROR(VLOOKUP(B133, Weiss!A$1:C$398,3,FALSE),"NR"), RatingsLU!A$5:B$30, 2, FALSE)</f>
        <v>D+</v>
      </c>
      <c r="J133" s="62">
        <f>VLOOKUP(I133,RatingsLU!B$5:C$30,2,)</f>
        <v>10</v>
      </c>
      <c r="K133" s="62" t="str">
        <f>VLOOKUP(IFERROR(VLOOKUP(B133, Demotech!A$1:G$400, 6,FALSE), "NR"), RatingsLU!K$5:M$30, 2, FALSE)</f>
        <v>A</v>
      </c>
      <c r="L133" s="62">
        <f>VLOOKUP(K133,RatingsLU!L$5:M$30,2,)</f>
        <v>3</v>
      </c>
      <c r="M133" s="62" t="str">
        <f>VLOOKUP(IFERROR(VLOOKUP(B133, AMBest!A$1:L$399,3,FALSE),"NR"), RatingsLU!F$5:G$100, 2, FALSE)</f>
        <v>NR</v>
      </c>
      <c r="N133" s="62">
        <f>VLOOKUP(M133, RatingsLU!G$5:H$100, 2, FALSE)</f>
        <v>33</v>
      </c>
      <c r="O133" s="120">
        <f>IFERROR(VLOOKUP(B133, '2016q3'!A$1:C$400,3,),0)</f>
        <v>63</v>
      </c>
      <c r="P133" t="str">
        <f t="shared" si="19"/>
        <v>63</v>
      </c>
      <c r="Q133">
        <f>IFERROR(VLOOKUP(B133, '2013q4'!A$1:C$399,3,),0)</f>
        <v>0</v>
      </c>
      <c r="R133">
        <f>IFERROR(VLOOKUP(B133, '2014q1'!A$1:C$399,3,),0)</f>
        <v>0</v>
      </c>
      <c r="S133">
        <f>IFERROR(VLOOKUP(B133, '2014q2'!A$1:C$399,3,),0)</f>
        <v>0</v>
      </c>
      <c r="T133">
        <f>IFERROR(VLOOKUP(B133, '2014q3'!A$1:C$399,3,),0)</f>
        <v>0</v>
      </c>
      <c r="U133">
        <f>IFERROR(VLOOKUP(B133, '2014q1'!A$1:C$399,3,),0)</f>
        <v>0</v>
      </c>
      <c r="V133">
        <f>IFERROR(VLOOKUP(B133, '2014q2'!A$1:C$399,3,),0)</f>
        <v>0</v>
      </c>
      <c r="W133">
        <f>IFERROR(VLOOKUP(B133, '2015q2'!A$1:C$399,3,),0)</f>
        <v>0</v>
      </c>
      <c r="X133" s="62">
        <f>IFERROR(VLOOKUP(B133, '2015q3'!A$1:C$399,3,),0)</f>
        <v>0</v>
      </c>
      <c r="Y133" s="62">
        <f>IFERROR(VLOOKUP(B133, '2015q4'!A$1:C$399,3,),0)</f>
        <v>0</v>
      </c>
      <c r="Z133" s="120">
        <f>IFERROR(VLOOKUP(B133, '2016q1'!A$1:C$399,3,),0)</f>
        <v>0</v>
      </c>
      <c r="AA133" s="120">
        <f>IFERROR(VLOOKUP(B133, '2016q2'!A$1:C$399,3,),0)</f>
        <v>0</v>
      </c>
      <c r="AB133" s="120">
        <f>IFERROR(VLOOKUP(B133, '2016q3'!A$1:C$399,3,),0)</f>
        <v>63</v>
      </c>
      <c r="AC133" t="str">
        <f t="shared" si="15"/>
        <v>0</v>
      </c>
      <c r="AD133" s="120">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 + IFERROR(VLOOKUP(B133, 'c2016q1'!A$1:E$399,4,),0) + IFERROR(VLOOKUP(B133, 'c2016q2'!A$1:E$399,4,),0) + IFERROR(VLOOKUP(B133, 'c2016q3'!A$1:E$399,4,),0) + IFERROR(VLOOKUP(B133, 'c2016q4'!A$1:E$399,4,),0)</f>
        <v>0</v>
      </c>
      <c r="AE133">
        <f>IFERROR(VLOOKUP(B133, 'c2013q4'!A$1:E$399,4,),0)</f>
        <v>0</v>
      </c>
      <c r="AF133">
        <f>IFERROR(VLOOKUP(B133, 'c2014q1'!A$1:E$399,4,),0) + IFERROR(VLOOKUP(B133, 'c2014q2'!A$1:E$399,4,),0) + IFERROR(VLOOKUP(B133, 'c2014q3'!A$1:E$399,4,),0) + IFERROR(VLOOKUP(B133, 'c2014q4'!A$1:E$399,4,),0)</f>
        <v>0</v>
      </c>
      <c r="AG133" s="62">
        <f>IFERROR(VLOOKUP(B133, 'c2015q1'!A$1:E$399,4,),0) + IFERROR(VLOOKUP(B133, 'c2015q2'!A$1:E$399,4,),0) + IFERROR(VLOOKUP(B133, 'c2015q3'!A$1:E$399,4,),0) + IFERROR(VLOOKUP(B133, 'c2015q4'!A$1:E$399,4,),0)</f>
        <v>0</v>
      </c>
      <c r="AH133" s="120">
        <f>IFERROR(VLOOKUP(B133, 'c2016q1'!A$1:E$399,4,),0) + IFERROR(VLOOKUP(B133, 'c2016q2'!A$1:E$399,4,),0) + IFERROR(VLOOKUP(B133, 'c2016q3'!A$1:E$399,4,),0) + IFERROR(VLOOKUP(B133, 'c2016q4'!A$1:E$399,4,),0)</f>
        <v>0</v>
      </c>
      <c r="AI133" t="str">
        <f t="shared" si="16"/>
        <v>-</v>
      </c>
      <c r="AJ133" t="str">
        <f t="shared" si="14"/>
        <v/>
      </c>
      <c r="AK133" s="62">
        <f t="shared" si="17"/>
        <v>0</v>
      </c>
      <c r="AL133" t="str">
        <f t="shared" si="18"/>
        <v>f</v>
      </c>
    </row>
    <row r="134" spans="1:38" x14ac:dyDescent="0.25">
      <c r="A134">
        <v>133</v>
      </c>
      <c r="B134" s="62" t="s">
        <v>323</v>
      </c>
      <c r="C134" t="str">
        <f>IFERROR(VLOOKUP(B134,addresses!A$2:I$1997, 3, FALSE), "")</f>
        <v>6300 University Parkway</v>
      </c>
      <c r="D134" t="str">
        <f>IFERROR(VLOOKUP(B134,addresses!A$2:I$1997, 5, FALSE), "")</f>
        <v>Sarasota</v>
      </c>
      <c r="E134" t="str">
        <f>IFERROR(VLOOKUP(B134,addresses!A$2:I$1997, 7, FALSE),"")</f>
        <v>FL</v>
      </c>
      <c r="F134" t="str">
        <f>IFERROR(VLOOKUP(B134,addresses!A$2:I$1997, 8, FALSE),"")</f>
        <v>34240-8424</v>
      </c>
      <c r="G134" t="str">
        <f>IFERROR(VLOOKUP(B134,addresses!A$2:I$1997, 9, FALSE),"")</f>
        <v>800-226-3224-7632</v>
      </c>
      <c r="H134" s="62" t="str">
        <f>IFERROR(VLOOKUP(B134,addresses!A$2:J$1997, 10, FALSE), "")</f>
        <v>http://www.fcci-group.com</v>
      </c>
      <c r="I134" s="120" t="str">
        <f>VLOOKUP(IFERROR(VLOOKUP(B134, Weiss!A$1:C$398,3,FALSE),"NR"), RatingsLU!A$5:B$30, 2, FALSE)</f>
        <v>C</v>
      </c>
      <c r="J134" s="62">
        <f>VLOOKUP(I134,RatingsLU!B$5:C$30,2,)</f>
        <v>8</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120">
        <f>IFERROR(VLOOKUP(B134, '2016q3'!A$1:C$400,3,),0)</f>
        <v>57</v>
      </c>
      <c r="P134" t="str">
        <f t="shared" si="19"/>
        <v>57</v>
      </c>
      <c r="Q134">
        <f>IFERROR(VLOOKUP(B134, '2013q4'!A$1:C$399,3,),0)</f>
        <v>0</v>
      </c>
      <c r="R134">
        <f>IFERROR(VLOOKUP(B134, '2014q1'!A$1:C$399,3,),0)</f>
        <v>4</v>
      </c>
      <c r="S134">
        <f>IFERROR(VLOOKUP(B134, '2014q2'!A$1:C$399,3,),0)</f>
        <v>23</v>
      </c>
      <c r="T134">
        <f>IFERROR(VLOOKUP(B134, '2014q3'!A$1:C$399,3,),0)</f>
        <v>45</v>
      </c>
      <c r="U134">
        <f>IFERROR(VLOOKUP(B134, '2014q1'!A$1:C$399,3,),0)</f>
        <v>4</v>
      </c>
      <c r="V134">
        <f>IFERROR(VLOOKUP(B134, '2014q2'!A$1:C$399,3,),0)</f>
        <v>23</v>
      </c>
      <c r="W134">
        <f>IFERROR(VLOOKUP(B134, '2015q2'!A$1:C$399,3,),0)</f>
        <v>63</v>
      </c>
      <c r="X134" s="62">
        <f>IFERROR(VLOOKUP(B134, '2015q3'!A$1:C$399,3,),0)</f>
        <v>62</v>
      </c>
      <c r="Y134" s="62">
        <f>IFERROR(VLOOKUP(B134, '2015q4'!A$1:C$399,3,),0)</f>
        <v>61</v>
      </c>
      <c r="Z134" s="120">
        <f>IFERROR(VLOOKUP(B134, '2016q1'!A$1:C$399,3,),0)</f>
        <v>61</v>
      </c>
      <c r="AA134" s="120">
        <f>IFERROR(VLOOKUP(B134, '2016q2'!A$1:C$399,3,),0)</f>
        <v>59</v>
      </c>
      <c r="AB134" s="120">
        <f>IFERROR(VLOOKUP(B134, '2016q3'!A$1:C$399,3,),0)</f>
        <v>57</v>
      </c>
      <c r="AC134" t="str">
        <f t="shared" si="15"/>
        <v>0</v>
      </c>
      <c r="AD134" s="120">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 + IFERROR(VLOOKUP(B134, 'c2016q1'!A$1:E$399,4,),0) + IFERROR(VLOOKUP(B134, 'c2016q2'!A$1:E$399,4,),0) + IFERROR(VLOOKUP(B134, 'c2016q3'!A$1:E$399,4,),0) + IFERROR(VLOOKUP(B134, 'c2016q4'!A$1:E$399,4,),0)</f>
        <v>0</v>
      </c>
      <c r="AE134">
        <f>IFERROR(VLOOKUP(B134, 'c2013q4'!A$1:E$399,4,),0)</f>
        <v>0</v>
      </c>
      <c r="AF134">
        <f>IFERROR(VLOOKUP(B134, 'c2014q1'!A$1:E$399,4,),0) + IFERROR(VLOOKUP(B134, 'c2014q2'!A$1:E$399,4,),0) + IFERROR(VLOOKUP(B134, 'c2014q3'!A$1:E$399,4,),0) + IFERROR(VLOOKUP(B134, 'c2014q4'!A$1:E$399,4,),0)</f>
        <v>0</v>
      </c>
      <c r="AG134" s="62">
        <f>IFERROR(VLOOKUP(B134, 'c2015q1'!A$1:E$399,4,),0) + IFERROR(VLOOKUP(B134, 'c2015q2'!A$1:E$399,4,),0) + IFERROR(VLOOKUP(B134, 'c2015q3'!A$1:E$399,4,),0) + IFERROR(VLOOKUP(B134, 'c2015q4'!A$1:E$399,4,),0)</f>
        <v>0</v>
      </c>
      <c r="AH134" s="120">
        <f>IFERROR(VLOOKUP(B134, 'c2016q1'!A$1:E$399,4,),0) + IFERROR(VLOOKUP(B134, 'c2016q2'!A$1:E$399,4,),0) + IFERROR(VLOOKUP(B134, 'c2016q3'!A$1:E$399,4,),0) + IFERROR(VLOOKUP(B134, 'c2016q4'!A$1:E$399,4,),0)</f>
        <v>0</v>
      </c>
      <c r="AI134" t="str">
        <f t="shared" si="16"/>
        <v>-</v>
      </c>
      <c r="AJ134" t="str">
        <f t="shared" si="14"/>
        <v/>
      </c>
      <c r="AK134" s="62">
        <f t="shared" si="17"/>
        <v>0</v>
      </c>
      <c r="AL134" t="str">
        <f t="shared" si="18"/>
        <v>f</v>
      </c>
    </row>
    <row r="135" spans="1:38" x14ac:dyDescent="0.25">
      <c r="A135">
        <v>134</v>
      </c>
      <c r="B135" s="62" t="s">
        <v>322</v>
      </c>
      <c r="C135" t="str">
        <f>IFERROR(VLOOKUP(B135,addresses!A$2:I$1997, 3, FALSE), "")</f>
        <v>202 Hall'S Mill Road</v>
      </c>
      <c r="D135" t="str">
        <f>IFERROR(VLOOKUP(B135,addresses!A$2:I$1997, 5, FALSE), "")</f>
        <v>Whitehou</v>
      </c>
      <c r="E135" t="str">
        <f>IFERROR(VLOOKUP(B135,addresses!A$2:I$1997, 7, FALSE),"")</f>
        <v>NJ</v>
      </c>
      <c r="F135">
        <f>IFERROR(VLOOKUP(B135,addresses!A$2:I$1997, 8, FALSE),"")</f>
        <v>8889</v>
      </c>
      <c r="G135" t="str">
        <f>IFERROR(VLOOKUP(B135,addresses!A$2:I$1997, 9, FALSE),"")</f>
        <v>908-572-5343</v>
      </c>
      <c r="H135" s="62" t="str">
        <f>IFERROR(VLOOKUP(B135,addresses!A$2:J$1997, 10, FALSE), "")</f>
        <v>http://www.chubb.com</v>
      </c>
      <c r="I135" s="120" t="str">
        <f>VLOOKUP(IFERROR(VLOOKUP(B135, Weiss!A$1:C$398,3,FALSE),"NR"),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v>
      </c>
      <c r="N135" s="62">
        <f>VLOOKUP(M135, RatingsLU!G$5:H$100, 2, FALSE)</f>
        <v>1</v>
      </c>
      <c r="O135" s="120">
        <f>IFERROR(VLOOKUP(B135, '2016q3'!A$1:C$400,3,),0)</f>
        <v>56</v>
      </c>
      <c r="P135" t="str">
        <f t="shared" si="19"/>
        <v>56</v>
      </c>
      <c r="Q135">
        <f>IFERROR(VLOOKUP(B135, '2013q4'!A$1:C$399,3,),0)</f>
        <v>85</v>
      </c>
      <c r="R135">
        <f>IFERROR(VLOOKUP(B135, '2014q1'!A$1:C$399,3,),0)</f>
        <v>84</v>
      </c>
      <c r="S135">
        <f>IFERROR(VLOOKUP(B135, '2014q2'!A$1:C$399,3,),0)</f>
        <v>80</v>
      </c>
      <c r="T135">
        <f>IFERROR(VLOOKUP(B135, '2014q3'!A$1:C$399,3,),0)</f>
        <v>79</v>
      </c>
      <c r="U135">
        <f>IFERROR(VLOOKUP(B135, '2014q1'!A$1:C$399,3,),0)</f>
        <v>84</v>
      </c>
      <c r="V135">
        <f>IFERROR(VLOOKUP(B135, '2014q2'!A$1:C$399,3,),0)</f>
        <v>80</v>
      </c>
      <c r="W135">
        <f>IFERROR(VLOOKUP(B135, '2015q2'!A$1:C$399,3,),0)</f>
        <v>68</v>
      </c>
      <c r="X135" s="62">
        <f>IFERROR(VLOOKUP(B135, '2015q3'!A$1:C$399,3,),0)</f>
        <v>66</v>
      </c>
      <c r="Y135" s="62">
        <f>IFERROR(VLOOKUP(B135, '2015q4'!A$1:C$399,3,),0)</f>
        <v>63</v>
      </c>
      <c r="Z135" s="120">
        <f>IFERROR(VLOOKUP(B135, '2016q1'!A$1:C$399,3,),0)</f>
        <v>60</v>
      </c>
      <c r="AA135" s="120">
        <f>IFERROR(VLOOKUP(B135, '2016q2'!A$1:C$399,3,),0)</f>
        <v>56</v>
      </c>
      <c r="AB135" s="120">
        <f>IFERROR(VLOOKUP(B135, '2016q3'!A$1:C$399,3,),0)</f>
        <v>56</v>
      </c>
      <c r="AC135" t="str">
        <f t="shared" si="15"/>
        <v>0</v>
      </c>
      <c r="AD135" s="120">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 + IFERROR(VLOOKUP(B135, 'c2016q1'!A$1:E$399,4,),0) + IFERROR(VLOOKUP(B135, 'c2016q2'!A$1:E$399,4,),0) + IFERROR(VLOOKUP(B135, 'c2016q3'!A$1:E$399,4,),0) + IFERROR(VLOOKUP(B135, 'c2016q4'!A$1:E$399,4,),0)</f>
        <v>0</v>
      </c>
      <c r="AE135">
        <f>IFERROR(VLOOKUP(B135, 'c2013q4'!A$1:E$399,4,),0)</f>
        <v>0</v>
      </c>
      <c r="AF135">
        <f>IFERROR(VLOOKUP(B135, 'c2014q1'!A$1:E$399,4,),0) + IFERROR(VLOOKUP(B135, 'c2014q2'!A$1:E$399,4,),0) + IFERROR(VLOOKUP(B135, 'c2014q3'!A$1:E$399,4,),0) + IFERROR(VLOOKUP(B135, 'c2014q4'!A$1:E$399,4,),0)</f>
        <v>0</v>
      </c>
      <c r="AG135" s="62">
        <f>IFERROR(VLOOKUP(B135, 'c2015q1'!A$1:E$399,4,),0) + IFERROR(VLOOKUP(B135, 'c2015q2'!A$1:E$399,4,),0) + IFERROR(VLOOKUP(B135, 'c2015q3'!A$1:E$399,4,),0) + IFERROR(VLOOKUP(B135, 'c2015q4'!A$1:E$399,4,),0)</f>
        <v>0</v>
      </c>
      <c r="AH135" s="120">
        <f>IFERROR(VLOOKUP(B135, 'c2016q1'!A$1:E$399,4,),0) + IFERROR(VLOOKUP(B135, 'c2016q2'!A$1:E$399,4,),0) + IFERROR(VLOOKUP(B135, 'c2016q3'!A$1:E$399,4,),0) + IFERROR(VLOOKUP(B135, 'c2016q4'!A$1:E$399,4,),0)</f>
        <v>0</v>
      </c>
      <c r="AI135" t="str">
        <f t="shared" si="16"/>
        <v>-</v>
      </c>
      <c r="AJ135" t="str">
        <f t="shared" si="14"/>
        <v/>
      </c>
      <c r="AK135" s="62">
        <f t="shared" si="17"/>
        <v>0</v>
      </c>
      <c r="AL135" t="str">
        <f t="shared" si="18"/>
        <v>f</v>
      </c>
    </row>
    <row r="136" spans="1:38" x14ac:dyDescent="0.25">
      <c r="A136">
        <v>135</v>
      </c>
      <c r="B136" s="62" t="s">
        <v>328</v>
      </c>
      <c r="C136" t="str">
        <f>IFERROR(VLOOKUP(B136,addresses!A$2:I$1997, 3, FALSE), "")</f>
        <v>4521 Highwoods Parkway</v>
      </c>
      <c r="D136" t="str">
        <f>IFERROR(VLOOKUP(B136,addresses!A$2:I$1997, 5, FALSE), "")</f>
        <v>Glen Allen</v>
      </c>
      <c r="E136" t="str">
        <f>IFERROR(VLOOKUP(B136,addresses!A$2:I$1997, 7, FALSE),"")</f>
        <v>VA</v>
      </c>
      <c r="F136">
        <f>IFERROR(VLOOKUP(B136,addresses!A$2:I$1997, 8, FALSE),"")</f>
        <v>23060</v>
      </c>
      <c r="G136" t="str">
        <f>IFERROR(VLOOKUP(B136,addresses!A$2:I$1997, 9, FALSE),"")</f>
        <v>800-431-1270-3888</v>
      </c>
      <c r="H136" s="62" t="str">
        <f>IFERROR(VLOOKUP(B136,addresses!A$2:J$1997, 10, FALSE), "")</f>
        <v>http://www.markelcorp.com</v>
      </c>
      <c r="I136" s="120" t="str">
        <f>VLOOKUP(IFERROR(VLOOKUP(B136, Weiss!A$1:C$398,3,FALSE),"NR"),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5</v>
      </c>
      <c r="O136" s="120">
        <f>IFERROR(VLOOKUP(B136, '2016q3'!A$1:C$400,3,),0)</f>
        <v>49</v>
      </c>
      <c r="P136" t="str">
        <f t="shared" si="19"/>
        <v>49</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62">
        <f>IFERROR(VLOOKUP(B136, '2015q3'!A$1:C$399,3,),0)</f>
        <v>44</v>
      </c>
      <c r="Y136" s="62">
        <f>IFERROR(VLOOKUP(B136, '2015q4'!A$1:C$399,3,),0)</f>
        <v>45</v>
      </c>
      <c r="Z136" s="120">
        <f>IFERROR(VLOOKUP(B136, '2016q1'!A$1:C$399,3,),0)</f>
        <v>46</v>
      </c>
      <c r="AA136" s="120">
        <f>IFERROR(VLOOKUP(B136, '2016q2'!A$1:C$399,3,),0)</f>
        <v>46</v>
      </c>
      <c r="AB136" s="120">
        <f>IFERROR(VLOOKUP(B136, '2016q3'!A$1:C$399,3,),0)</f>
        <v>49</v>
      </c>
      <c r="AC136" t="str">
        <f t="shared" si="15"/>
        <v>0</v>
      </c>
      <c r="AD136" s="120">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 + IFERROR(VLOOKUP(B136, 'c2016q1'!A$1:E$399,4,),0) + IFERROR(VLOOKUP(B136, 'c2016q2'!A$1:E$399,4,),0) + IFERROR(VLOOKUP(B136, 'c2016q3'!A$1:E$399,4,),0) + IFERROR(VLOOKUP(B136, 'c2016q4'!A$1:E$399,4,),0)</f>
        <v>0</v>
      </c>
      <c r="AE136">
        <f>IFERROR(VLOOKUP(B136, 'c2013q4'!A$1:E$399,4,),0)</f>
        <v>0</v>
      </c>
      <c r="AF136">
        <f>IFERROR(VLOOKUP(B136, 'c2014q1'!A$1:E$399,4,),0) + IFERROR(VLOOKUP(B136, 'c2014q2'!A$1:E$399,4,),0) + IFERROR(VLOOKUP(B136, 'c2014q3'!A$1:E$399,4,),0) + IFERROR(VLOOKUP(B136, 'c2014q4'!A$1:E$399,4,),0)</f>
        <v>0</v>
      </c>
      <c r="AG136" s="62">
        <f>IFERROR(VLOOKUP(B136, 'c2015q1'!A$1:E$399,4,),0) + IFERROR(VLOOKUP(B136, 'c2015q2'!A$1:E$399,4,),0) + IFERROR(VLOOKUP(B136, 'c2015q3'!A$1:E$399,4,),0) + IFERROR(VLOOKUP(B136, 'c2015q4'!A$1:E$399,4,),0)</f>
        <v>0</v>
      </c>
      <c r="AH136" s="120">
        <f>IFERROR(VLOOKUP(B136, 'c2016q1'!A$1:E$399,4,),0) + IFERROR(VLOOKUP(B136, 'c2016q2'!A$1:E$399,4,),0) + IFERROR(VLOOKUP(B136, 'c2016q3'!A$1:E$399,4,),0) + IFERROR(VLOOKUP(B136, 'c2016q4'!A$1:E$399,4,),0)</f>
        <v>0</v>
      </c>
      <c r="AI136" t="str">
        <f t="shared" si="16"/>
        <v>-</v>
      </c>
      <c r="AJ136" t="str">
        <f t="shared" si="14"/>
        <v/>
      </c>
      <c r="AK136" s="62">
        <f t="shared" si="17"/>
        <v>0</v>
      </c>
      <c r="AL136" t="str">
        <f t="shared" si="18"/>
        <v>f</v>
      </c>
    </row>
    <row r="137" spans="1:38" x14ac:dyDescent="0.25">
      <c r="A137">
        <v>136</v>
      </c>
      <c r="B137" s="62" t="s">
        <v>327</v>
      </c>
      <c r="C137" t="str">
        <f>IFERROR(VLOOKUP(B137,addresses!A$2:I$1997, 3, FALSE), "")</f>
        <v>200 Hopmeadow Street</v>
      </c>
      <c r="D137" t="str">
        <f>IFERROR(VLOOKUP(B137,addresses!A$2:I$1997, 5, FALSE), "")</f>
        <v>Simsbury</v>
      </c>
      <c r="E137" t="str">
        <f>IFERROR(VLOOKUP(B137,addresses!A$2:I$1997, 7, FALSE),"")</f>
        <v>CT</v>
      </c>
      <c r="F137" t="str">
        <f>IFERROR(VLOOKUP(B137,addresses!A$2:I$1997, 8, FALSE),"")</f>
        <v>06089-9793</v>
      </c>
      <c r="G137" t="str">
        <f>IFERROR(VLOOKUP(B137,addresses!A$2:I$1997, 9, FALSE),"")</f>
        <v>800-451-6944</v>
      </c>
      <c r="H137" s="62" t="str">
        <f>IFERROR(VLOOKUP(B137,addresses!A$2:J$1997, 10, FALSE), "")</f>
        <v>http://www.thehartford.com</v>
      </c>
      <c r="I137" s="120" t="str">
        <f>VLOOKUP(IFERROR(VLOOKUP(B137, Weiss!A$1:C$398,3,FALSE),"NR"), RatingsLU!A$5:B$30, 2, FALSE)</f>
        <v>B</v>
      </c>
      <c r="J137" s="62">
        <f>VLOOKUP(I137,RatingsLU!B$5:C$30,2,)</f>
        <v>5</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3</v>
      </c>
      <c r="O137" s="120">
        <f>IFERROR(VLOOKUP(B137, '2016q3'!A$1:C$400,3,),0)</f>
        <v>42</v>
      </c>
      <c r="P137" t="str">
        <f t="shared" si="19"/>
        <v>42</v>
      </c>
      <c r="Q137">
        <f>IFERROR(VLOOKUP(B137, '2013q4'!A$1:C$399,3,),0)</f>
        <v>40</v>
      </c>
      <c r="R137">
        <f>IFERROR(VLOOKUP(B137, '2014q1'!A$1:C$399,3,),0)</f>
        <v>38</v>
      </c>
      <c r="S137">
        <f>IFERROR(VLOOKUP(B137, '2014q2'!A$1:C$399,3,),0)</f>
        <v>37</v>
      </c>
      <c r="T137">
        <f>IFERROR(VLOOKUP(B137, '2014q3'!A$1:C$399,3,),0)</f>
        <v>36</v>
      </c>
      <c r="U137">
        <f>IFERROR(VLOOKUP(B137, '2014q1'!A$1:C$399,3,),0)</f>
        <v>38</v>
      </c>
      <c r="V137">
        <f>IFERROR(VLOOKUP(B137, '2014q2'!A$1:C$399,3,),0)</f>
        <v>37</v>
      </c>
      <c r="W137">
        <f>IFERROR(VLOOKUP(B137, '2015q2'!A$1:C$399,3,),0)</f>
        <v>42</v>
      </c>
      <c r="X137" s="62">
        <f>IFERROR(VLOOKUP(B137, '2015q3'!A$1:C$399,3,),0)</f>
        <v>42</v>
      </c>
      <c r="Y137" s="62">
        <f>IFERROR(VLOOKUP(B137, '2015q4'!A$1:C$399,3,),0)</f>
        <v>44</v>
      </c>
      <c r="Z137" s="120">
        <f>IFERROR(VLOOKUP(B137, '2016q1'!A$1:C$399,3,),0)</f>
        <v>43</v>
      </c>
      <c r="AA137" s="120">
        <f>IFERROR(VLOOKUP(B137, '2016q2'!A$1:C$399,3,),0)</f>
        <v>42</v>
      </c>
      <c r="AB137" s="120">
        <f>IFERROR(VLOOKUP(B137, '2016q3'!A$1:C$399,3,),0)</f>
        <v>42</v>
      </c>
      <c r="AC137" t="str">
        <f t="shared" si="15"/>
        <v>4</v>
      </c>
      <c r="AD137" s="120">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 + IFERROR(VLOOKUP(B137, 'c2016q1'!A$1:E$399,4,),0) + IFERROR(VLOOKUP(B137, 'c2016q2'!A$1:E$399,4,),0) + IFERROR(VLOOKUP(B137, 'c2016q3'!A$1:E$399,4,),0) + IFERROR(VLOOKUP(B137, 'c2016q4'!A$1:E$399,4,),0)</f>
        <v>4</v>
      </c>
      <c r="AE137">
        <f>IFERROR(VLOOKUP(B137, 'c2013q4'!A$1:E$399,4,),0)</f>
        <v>1</v>
      </c>
      <c r="AF137">
        <f>IFERROR(VLOOKUP(B137, 'c2014q1'!A$1:E$399,4,),0) + IFERROR(VLOOKUP(B137, 'c2014q2'!A$1:E$399,4,),0) + IFERROR(VLOOKUP(B137, 'c2014q3'!A$1:E$399,4,),0) + IFERROR(VLOOKUP(B137, 'c2014q4'!A$1:E$399,4,),0)</f>
        <v>1</v>
      </c>
      <c r="AG137" s="62">
        <f>IFERROR(VLOOKUP(B137, 'c2015q1'!A$1:E$399,4,),0) + IFERROR(VLOOKUP(B137, 'c2015q2'!A$1:E$399,4,),0) + IFERROR(VLOOKUP(B137, 'c2015q3'!A$1:E$399,4,),0) + IFERROR(VLOOKUP(B137, 'c2015q4'!A$1:E$399,4,),0)</f>
        <v>1</v>
      </c>
      <c r="AH137" s="120">
        <f>IFERROR(VLOOKUP(B137, 'c2016q1'!A$1:E$399,4,),0) + IFERROR(VLOOKUP(B137, 'c2016q2'!A$1:E$399,4,),0) + IFERROR(VLOOKUP(B137, 'c2016q3'!A$1:E$399,4,),0) + IFERROR(VLOOKUP(B137, 'c2016q4'!A$1:E$399,4,),0)</f>
        <v>1</v>
      </c>
      <c r="AI137" t="str">
        <f t="shared" si="16"/>
        <v>-</v>
      </c>
      <c r="AJ137" t="str">
        <f t="shared" si="14"/>
        <v/>
      </c>
      <c r="AK137" s="62">
        <f t="shared" si="17"/>
        <v>0</v>
      </c>
      <c r="AL137" t="str">
        <f t="shared" si="18"/>
        <v>f</v>
      </c>
    </row>
    <row r="138" spans="1:38" x14ac:dyDescent="0.25">
      <c r="A138">
        <v>137</v>
      </c>
      <c r="B138" s="62" t="s">
        <v>326</v>
      </c>
      <c r="C138" t="str">
        <f>IFERROR(VLOOKUP(B138,addresses!A$2:I$1997, 3, FALSE), "")</f>
        <v>1111 Ashworth Road</v>
      </c>
      <c r="D138" t="str">
        <f>IFERROR(VLOOKUP(B138,addresses!A$2:I$1997, 5, FALSE), "")</f>
        <v>West Des Moines</v>
      </c>
      <c r="E138" t="str">
        <f>IFERROR(VLOOKUP(B138,addresses!A$2:I$1997, 7, FALSE),"")</f>
        <v>IA</v>
      </c>
      <c r="F138" t="str">
        <f>IFERROR(VLOOKUP(B138,addresses!A$2:I$1997, 8, FALSE),"")</f>
        <v>50265-3538</v>
      </c>
      <c r="G138" t="str">
        <f>IFERROR(VLOOKUP(B138,addresses!A$2:I$1997, 9, FALSE),"")</f>
        <v>515-267-2315</v>
      </c>
      <c r="H138" s="62" t="str">
        <f>IFERROR(VLOOKUP(B138,addresses!A$2:J$1997, 10, FALSE), "")</f>
        <v>http://www.guideone.com</v>
      </c>
      <c r="I138" s="120" t="str">
        <f>VLOOKUP(IFERROR(VLOOKUP(B138, Weiss!A$1:C$398,3,FALSE),"NR"), RatingsLU!A$5:B$30, 2, FALSE)</f>
        <v>B</v>
      </c>
      <c r="J138" s="62">
        <f>VLOOKUP(I138,RatingsLU!B$5:C$30,2,)</f>
        <v>5</v>
      </c>
      <c r="K138" s="62" t="str">
        <f>VLOOKUP(IFERROR(VLOOKUP(B138, Demotech!A$1:G$400, 6,FALSE), "NR"), RatingsLU!K$5:M$30, 2, FALSE)</f>
        <v>NR</v>
      </c>
      <c r="L138" s="62">
        <f>VLOOKUP(K138,RatingsLU!L$5:M$30,2,)</f>
        <v>7</v>
      </c>
      <c r="M138" s="62" t="str">
        <f>VLOOKUP(IFERROR(VLOOKUP(B138, AMBest!A$1:L$399,3,FALSE),"NR"), RatingsLU!F$5:G$100, 2, FALSE)</f>
        <v>A</v>
      </c>
      <c r="N138" s="62">
        <f>VLOOKUP(M138, RatingsLU!G$5:H$100, 2, FALSE)</f>
        <v>5</v>
      </c>
      <c r="O138" s="120">
        <f>IFERROR(VLOOKUP(B138, '2016q3'!A$1:C$400,3,),0)</f>
        <v>40</v>
      </c>
      <c r="P138" t="str">
        <f t="shared" si="19"/>
        <v>40</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62">
        <f>IFERROR(VLOOKUP(B138, '2015q3'!A$1:C$399,3,),0)</f>
        <v>43</v>
      </c>
      <c r="Y138" s="62">
        <f>IFERROR(VLOOKUP(B138, '2015q4'!A$1:C$399,3,),0)</f>
        <v>43</v>
      </c>
      <c r="Z138" s="120">
        <f>IFERROR(VLOOKUP(B138, '2016q1'!A$1:C$399,3,),0)</f>
        <v>42</v>
      </c>
      <c r="AA138" s="120">
        <f>IFERROR(VLOOKUP(B138, '2016q2'!A$1:C$399,3,),0)</f>
        <v>41</v>
      </c>
      <c r="AB138" s="120">
        <f>IFERROR(VLOOKUP(B138, '2016q3'!A$1:C$399,3,),0)</f>
        <v>40</v>
      </c>
      <c r="AC138" t="str">
        <f t="shared" si="15"/>
        <v>0</v>
      </c>
      <c r="AD138" s="120">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 + IFERROR(VLOOKUP(B138, 'c2016q1'!A$1:E$399,4,),0) + IFERROR(VLOOKUP(B138, 'c2016q2'!A$1:E$399,4,),0) + IFERROR(VLOOKUP(B138, 'c2016q3'!A$1:E$399,4,),0) + IFERROR(VLOOKUP(B138, 'c2016q4'!A$1:E$399,4,),0)</f>
        <v>0</v>
      </c>
      <c r="AE138">
        <f>IFERROR(VLOOKUP(B138, 'c2013q4'!A$1:E$399,4,),0)</f>
        <v>0</v>
      </c>
      <c r="AF138">
        <f>IFERROR(VLOOKUP(B138, 'c2014q1'!A$1:E$399,4,),0) + IFERROR(VLOOKUP(B138, 'c2014q2'!A$1:E$399,4,),0) + IFERROR(VLOOKUP(B138, 'c2014q3'!A$1:E$399,4,),0) + IFERROR(VLOOKUP(B138, 'c2014q4'!A$1:E$399,4,),0)</f>
        <v>0</v>
      </c>
      <c r="AG138" s="62">
        <f>IFERROR(VLOOKUP(B138, 'c2015q1'!A$1:E$399,4,),0) + IFERROR(VLOOKUP(B138, 'c2015q2'!A$1:E$399,4,),0) + IFERROR(VLOOKUP(B138, 'c2015q3'!A$1:E$399,4,),0) + IFERROR(VLOOKUP(B138, 'c2015q4'!A$1:E$399,4,),0)</f>
        <v>0</v>
      </c>
      <c r="AH138" s="120">
        <f>IFERROR(VLOOKUP(B138, 'c2016q1'!A$1:E$399,4,),0) + IFERROR(VLOOKUP(B138, 'c2016q2'!A$1:E$399,4,),0) + IFERROR(VLOOKUP(B138, 'c2016q3'!A$1:E$399,4,),0) + IFERROR(VLOOKUP(B138, 'c2016q4'!A$1:E$399,4,),0)</f>
        <v>0</v>
      </c>
      <c r="AI138" t="str">
        <f t="shared" si="16"/>
        <v>-</v>
      </c>
      <c r="AJ138" t="str">
        <f t="shared" si="14"/>
        <v/>
      </c>
      <c r="AK138" s="62">
        <f t="shared" si="17"/>
        <v>0</v>
      </c>
      <c r="AL138" t="str">
        <f t="shared" si="18"/>
        <v>f</v>
      </c>
    </row>
    <row r="139" spans="1:38" x14ac:dyDescent="0.25">
      <c r="A139">
        <v>138</v>
      </c>
      <c r="B139" s="62" t="s">
        <v>325</v>
      </c>
      <c r="C139" t="str">
        <f>IFERROR(VLOOKUP(B139,addresses!A$2:I$1997, 3, FALSE), "")</f>
        <v>4075 Sw 83 Avenue</v>
      </c>
      <c r="D139" t="str">
        <f>IFERROR(VLOOKUP(B139,addresses!A$2:I$1997, 5, FALSE), "")</f>
        <v>Miami</v>
      </c>
      <c r="E139" t="str">
        <f>IFERROR(VLOOKUP(B139,addresses!A$2:I$1997, 7, FALSE),"")</f>
        <v>FL</v>
      </c>
      <c r="F139">
        <f>IFERROR(VLOOKUP(B139,addresses!A$2:I$1997, 8, FALSE),"")</f>
        <v>33155</v>
      </c>
      <c r="G139" t="str">
        <f>IFERROR(VLOOKUP(B139,addresses!A$2:I$1997, 9, FALSE),"")</f>
        <v>305-554-0353</v>
      </c>
      <c r="H139" s="62" t="str">
        <f>IFERROR(VLOOKUP(B139,addresses!A$2:J$1997, 10, FALSE), "")</f>
        <v>http://www.granadainsurance.com</v>
      </c>
      <c r="I139" s="120" t="str">
        <f>VLOOKUP(IFERROR(VLOOKUP(B139, Weiss!A$1:C$398,3,FALSE),"NR"), RatingsLU!A$5:B$30, 2, FALSE)</f>
        <v>E+</v>
      </c>
      <c r="J139" s="62">
        <f>VLOOKUP(I139,RatingsLU!B$5:C$30,2,)</f>
        <v>13</v>
      </c>
      <c r="K139" s="62" t="str">
        <f>VLOOKUP(IFERROR(VLOOKUP(B139, Demotech!A$1:G$400, 6,FALSE), "NR"), RatingsLU!K$5:M$30, 2, FALSE)</f>
        <v>NR</v>
      </c>
      <c r="L139" s="62">
        <f>VLOOKUP(K139,RatingsLU!L$5:M$30,2,)</f>
        <v>7</v>
      </c>
      <c r="M139" s="62" t="str">
        <f>VLOOKUP(IFERROR(VLOOKUP(B139, AMBest!A$1:L$399,3,FALSE),"NR"), RatingsLU!F$5:G$100, 2, FALSE)</f>
        <v>NR</v>
      </c>
      <c r="N139" s="62">
        <f>VLOOKUP(M139, RatingsLU!G$5:H$100, 2, FALSE)</f>
        <v>33</v>
      </c>
      <c r="O139" s="120">
        <f>IFERROR(VLOOKUP(B139, '2016q3'!A$1:C$400,3,),0)</f>
        <v>35</v>
      </c>
      <c r="P139" t="str">
        <f t="shared" si="19"/>
        <v>35</v>
      </c>
      <c r="Q139">
        <f>IFERROR(VLOOKUP(B139, '2013q4'!A$1:C$399,3,),0)</f>
        <v>60</v>
      </c>
      <c r="R139">
        <f>IFERROR(VLOOKUP(B139, '2014q1'!A$1:C$399,3,),0)</f>
        <v>60</v>
      </c>
      <c r="S139">
        <f>IFERROR(VLOOKUP(B139, '2014q2'!A$1:C$399,3,),0)</f>
        <v>59</v>
      </c>
      <c r="T139">
        <f>IFERROR(VLOOKUP(B139, '2014q3'!A$1:C$399,3,),0)</f>
        <v>61</v>
      </c>
      <c r="U139">
        <f>IFERROR(VLOOKUP(B139, '2014q1'!A$1:C$399,3,),0)</f>
        <v>60</v>
      </c>
      <c r="V139">
        <f>IFERROR(VLOOKUP(B139, '2014q2'!A$1:C$399,3,),0)</f>
        <v>59</v>
      </c>
      <c r="W139">
        <f>IFERROR(VLOOKUP(B139, '2015q2'!A$1:C$399,3,),0)</f>
        <v>52</v>
      </c>
      <c r="X139" s="62">
        <f>IFERROR(VLOOKUP(B139, '2015q3'!A$1:C$399,3,),0)</f>
        <v>47</v>
      </c>
      <c r="Y139" s="62">
        <f>IFERROR(VLOOKUP(B139, '2015q4'!A$1:C$399,3,),0)</f>
        <v>43</v>
      </c>
      <c r="Z139" s="120">
        <f>IFERROR(VLOOKUP(B139, '2016q1'!A$1:C$399,3,),0)</f>
        <v>43</v>
      </c>
      <c r="AA139" s="120">
        <f>IFERROR(VLOOKUP(B139, '2016q2'!A$1:C$399,3,),0)</f>
        <v>39</v>
      </c>
      <c r="AB139" s="120">
        <f>IFERROR(VLOOKUP(B139, '2016q3'!A$1:C$399,3,),0)</f>
        <v>35</v>
      </c>
      <c r="AC139" t="str">
        <f t="shared" si="15"/>
        <v>0</v>
      </c>
      <c r="AD139" s="120">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 + IFERROR(VLOOKUP(B139, 'c2016q1'!A$1:E$399,4,),0) + IFERROR(VLOOKUP(B139, 'c2016q2'!A$1:E$399,4,),0) + IFERROR(VLOOKUP(B139, 'c2016q3'!A$1:E$399,4,),0) + IFERROR(VLOOKUP(B139, 'c2016q4'!A$1:E$399,4,),0)</f>
        <v>0</v>
      </c>
      <c r="AE139">
        <f>IFERROR(VLOOKUP(B139, 'c2013q4'!A$1:E$399,4,),0)</f>
        <v>0</v>
      </c>
      <c r="AF139">
        <f>IFERROR(VLOOKUP(B139, 'c2014q1'!A$1:E$399,4,),0) + IFERROR(VLOOKUP(B139, 'c2014q2'!A$1:E$399,4,),0) + IFERROR(VLOOKUP(B139, 'c2014q3'!A$1:E$399,4,),0) + IFERROR(VLOOKUP(B139, 'c2014q4'!A$1:E$399,4,),0)</f>
        <v>0</v>
      </c>
      <c r="AG139" s="62">
        <f>IFERROR(VLOOKUP(B139, 'c2015q1'!A$1:E$399,4,),0) + IFERROR(VLOOKUP(B139, 'c2015q2'!A$1:E$399,4,),0) + IFERROR(VLOOKUP(B139, 'c2015q3'!A$1:E$399,4,),0) + IFERROR(VLOOKUP(B139, 'c2015q4'!A$1:E$399,4,),0)</f>
        <v>0</v>
      </c>
      <c r="AH139" s="120">
        <f>IFERROR(VLOOKUP(B139, 'c2016q1'!A$1:E$399,4,),0) + IFERROR(VLOOKUP(B139, 'c2016q2'!A$1:E$399,4,),0) + IFERROR(VLOOKUP(B139, 'c2016q3'!A$1:E$399,4,),0) + IFERROR(VLOOKUP(B139, 'c2016q4'!A$1:E$399,4,),0)</f>
        <v>0</v>
      </c>
      <c r="AI139" t="str">
        <f t="shared" si="16"/>
        <v>-</v>
      </c>
      <c r="AJ139" t="str">
        <f t="shared" si="14"/>
        <v/>
      </c>
      <c r="AK139" s="62">
        <f t="shared" si="17"/>
        <v>0</v>
      </c>
      <c r="AL139" t="str">
        <f t="shared" si="18"/>
        <v>f</v>
      </c>
    </row>
    <row r="140" spans="1:38" x14ac:dyDescent="0.25">
      <c r="A140">
        <v>139</v>
      </c>
      <c r="B140" s="62" t="s">
        <v>367</v>
      </c>
      <c r="C140" t="str">
        <f>IFERROR(VLOOKUP(B140,addresses!A$2:I$1997, 3, FALSE), "")</f>
        <v>225 W. Washington Street, Suite 1800</v>
      </c>
      <c r="D140" t="str">
        <f>IFERROR(VLOOKUP(B140,addresses!A$2:I$1997, 5, FALSE), "")</f>
        <v>Chicago</v>
      </c>
      <c r="E140" t="str">
        <f>IFERROR(VLOOKUP(B140,addresses!A$2:I$1997, 7, FALSE),"")</f>
        <v>IL</v>
      </c>
      <c r="F140" t="str">
        <f>IFERROR(VLOOKUP(B140,addresses!A$2:I$1997, 8, FALSE),"")</f>
        <v>60606-3484</v>
      </c>
      <c r="G140" t="str">
        <f>IFERROR(VLOOKUP(B140,addresses!A$2:I$1997, 9, FALSE),"")</f>
        <v>312-224-3371</v>
      </c>
      <c r="H140" s="62" t="str">
        <f>IFERROR(VLOOKUP(B140,addresses!A$2:J$1997, 10, FALSE), "")</f>
        <v>http://www.firemansfund.com</v>
      </c>
      <c r="I140" s="120" t="str">
        <f>VLOOKUP(IFERROR(VLOOKUP(B140, Weiss!A$1:C$398,3,FALSE),"NR"), RatingsLU!A$5:B$30, 2, FALSE)</f>
        <v>C</v>
      </c>
      <c r="J140" s="62">
        <f>VLOOKUP(I140,RatingsLU!B$5:C$30,2,)</f>
        <v>8</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3</v>
      </c>
      <c r="O140" s="120">
        <f>IFERROR(VLOOKUP(B140, '2016q3'!A$1:C$400,3,),0)</f>
        <v>27</v>
      </c>
      <c r="P140" t="str">
        <f t="shared" si="19"/>
        <v>27</v>
      </c>
      <c r="Q140">
        <f>IFERROR(VLOOKUP(B140, '2013q4'!A$1:C$399,3,),0)</f>
        <v>7600</v>
      </c>
      <c r="R140">
        <f>IFERROR(VLOOKUP(B140, '2014q1'!A$1:C$399,3,),0)</f>
        <v>7511</v>
      </c>
      <c r="S140">
        <f>IFERROR(VLOOKUP(B140, '2014q2'!A$1:C$399,3,),0)</f>
        <v>7327</v>
      </c>
      <c r="T140">
        <f>IFERROR(VLOOKUP(B140, '2014q3'!A$1:C$399,3,),0)</f>
        <v>7238</v>
      </c>
      <c r="U140">
        <f>IFERROR(VLOOKUP(B140, '2014q1'!A$1:C$399,3,),0)</f>
        <v>7511</v>
      </c>
      <c r="V140">
        <f>IFERROR(VLOOKUP(B140, '2014q2'!A$1:C$399,3,),0)</f>
        <v>7327</v>
      </c>
      <c r="W140">
        <f>IFERROR(VLOOKUP(B140, '2015q2'!A$1:C$399,3,),0)</f>
        <v>6457</v>
      </c>
      <c r="X140" s="62">
        <f>IFERROR(VLOOKUP(B140, '2015q3'!A$1:C$399,3,),0)</f>
        <v>6181</v>
      </c>
      <c r="Y140" s="62">
        <f>IFERROR(VLOOKUP(B140, '2015q4'!A$1:C$399,3,),0)</f>
        <v>4743</v>
      </c>
      <c r="Z140" s="120">
        <f>IFERROR(VLOOKUP(B140, '2016q1'!A$1:C$399,3,),0)</f>
        <v>3117</v>
      </c>
      <c r="AA140" s="120">
        <f>IFERROR(VLOOKUP(B140, '2016q2'!A$1:C$399,3,),0)</f>
        <v>1349</v>
      </c>
      <c r="AB140" s="120">
        <f>IFERROR(VLOOKUP(B140, '2016q3'!A$1:C$399,3,),0)</f>
        <v>27</v>
      </c>
      <c r="AC140" t="str">
        <f t="shared" si="15"/>
        <v>4</v>
      </c>
      <c r="AD140" s="120">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 + IFERROR(VLOOKUP(B140, 'c2016q1'!A$1:E$399,4,),0) + IFERROR(VLOOKUP(B140, 'c2016q2'!A$1:E$399,4,),0) + IFERROR(VLOOKUP(B140, 'c2016q3'!A$1:E$399,4,),0) + IFERROR(VLOOKUP(B140, 'c2016q4'!A$1:E$399,4,),0)</f>
        <v>4</v>
      </c>
      <c r="AE140">
        <f>IFERROR(VLOOKUP(B140, 'c2013q4'!A$1:E$399,4,),0)</f>
        <v>4</v>
      </c>
      <c r="AF140">
        <f>IFERROR(VLOOKUP(B140, 'c2014q1'!A$1:E$399,4,),0) + IFERROR(VLOOKUP(B140, 'c2014q2'!A$1:E$399,4,),0) + IFERROR(VLOOKUP(B140, 'c2014q3'!A$1:E$399,4,),0) + IFERROR(VLOOKUP(B140, 'c2014q4'!A$1:E$399,4,),0)</f>
        <v>0</v>
      </c>
      <c r="AG140" s="62">
        <f>IFERROR(VLOOKUP(B140, 'c2015q1'!A$1:E$399,4,),0) + IFERROR(VLOOKUP(B140, 'c2015q2'!A$1:E$399,4,),0) + IFERROR(VLOOKUP(B140, 'c2015q3'!A$1:E$399,4,),0) + IFERROR(VLOOKUP(B140, 'c2015q4'!A$1:E$399,4,),0)</f>
        <v>0</v>
      </c>
      <c r="AH140" s="120">
        <f>IFERROR(VLOOKUP(B140, 'c2016q1'!A$1:E$399,4,),0) + IFERROR(VLOOKUP(B140, 'c2016q2'!A$1:E$399,4,),0) + IFERROR(VLOOKUP(B140, 'c2016q3'!A$1:E$399,4,),0) + IFERROR(VLOOKUP(B140, 'c2016q4'!A$1:E$399,4,),0)</f>
        <v>0</v>
      </c>
      <c r="AI140" t="str">
        <f t="shared" si="16"/>
        <v>-</v>
      </c>
      <c r="AJ140" t="str">
        <f t="shared" si="14"/>
        <v/>
      </c>
      <c r="AK140" s="62">
        <f t="shared" si="17"/>
        <v>0</v>
      </c>
      <c r="AL140" t="str">
        <f t="shared" si="18"/>
        <v>f</v>
      </c>
    </row>
    <row r="141" spans="1:38" x14ac:dyDescent="0.25">
      <c r="A141">
        <v>140</v>
      </c>
      <c r="B141" s="62" t="s">
        <v>329</v>
      </c>
      <c r="C141" t="str">
        <f>IFERROR(VLOOKUP(B141,addresses!A$2:I$1997, 3, FALSE), "")</f>
        <v>One Tower Square, Ms08A</v>
      </c>
      <c r="D141" t="str">
        <f>IFERROR(VLOOKUP(B141,addresses!A$2:I$1997, 5, FALSE), "")</f>
        <v>Hartford</v>
      </c>
      <c r="E141" t="str">
        <f>IFERROR(VLOOKUP(B141,addresses!A$2:I$1997, 7, FALSE),"")</f>
        <v>CT</v>
      </c>
      <c r="F141">
        <f>IFERROR(VLOOKUP(B141,addresses!A$2:I$1997, 8, FALSE),"")</f>
        <v>6183</v>
      </c>
      <c r="G141" t="str">
        <f>IFERROR(VLOOKUP(B141,addresses!A$2:I$1997, 9, FALSE),"")</f>
        <v>860-277-1248</v>
      </c>
      <c r="H141" s="62" t="str">
        <f>IFERROR(VLOOKUP(B141,addresses!A$2:J$1997, 10, FALSE), "")</f>
        <v>http://www.travelers.com</v>
      </c>
      <c r="I141" s="120" t="str">
        <f>VLOOKUP(IFERROR(VLOOKUP(B141, Weiss!A$1:C$398,3,FALSE),"NR"),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A++</v>
      </c>
      <c r="N141" s="62">
        <f>VLOOKUP(M141, RatingsLU!G$5:H$100, 2, FALSE)</f>
        <v>1</v>
      </c>
      <c r="O141" s="120">
        <f>IFERROR(VLOOKUP(B141, '2016q3'!A$1:C$400,3,),0)</f>
        <v>23</v>
      </c>
      <c r="P141" t="str">
        <f t="shared" si="19"/>
        <v>23</v>
      </c>
      <c r="Q141">
        <f>IFERROR(VLOOKUP(B141, '2013q4'!A$1:C$399,3,),0)</f>
        <v>39</v>
      </c>
      <c r="R141">
        <f>IFERROR(VLOOKUP(B141, '2014q1'!A$1:C$399,3,),0)</f>
        <v>37</v>
      </c>
      <c r="S141">
        <f>IFERROR(VLOOKUP(B141, '2014q2'!A$1:C$399,3,),0)</f>
        <v>33</v>
      </c>
      <c r="T141">
        <f>IFERROR(VLOOKUP(B141, '2014q3'!A$1:C$399,3,),0)</f>
        <v>34</v>
      </c>
      <c r="U141">
        <f>IFERROR(VLOOKUP(B141, '2014q1'!A$1:C$399,3,),0)</f>
        <v>37</v>
      </c>
      <c r="V141">
        <f>IFERROR(VLOOKUP(B141, '2014q2'!A$1:C$399,3,),0)</f>
        <v>33</v>
      </c>
      <c r="W141">
        <f>IFERROR(VLOOKUP(B141, '2015q2'!A$1:C$399,3,),0)</f>
        <v>37</v>
      </c>
      <c r="X141" s="62">
        <f>IFERROR(VLOOKUP(B141, '2015q3'!A$1:C$399,3,),0)</f>
        <v>32</v>
      </c>
      <c r="Y141" s="62">
        <f>IFERROR(VLOOKUP(B141, '2015q4'!A$1:C$399,3,),0)</f>
        <v>32</v>
      </c>
      <c r="Z141" s="120">
        <f>IFERROR(VLOOKUP(B141, '2016q1'!A$1:C$399,3,),0)</f>
        <v>29</v>
      </c>
      <c r="AA141" s="120">
        <f>IFERROR(VLOOKUP(B141, '2016q2'!A$1:C$399,3,),0)</f>
        <v>28</v>
      </c>
      <c r="AB141" s="120">
        <f>IFERROR(VLOOKUP(B141, '2016q3'!A$1:C$399,3,),0)</f>
        <v>23</v>
      </c>
      <c r="AC141" t="str">
        <f t="shared" si="15"/>
        <v>0</v>
      </c>
      <c r="AD141" s="120">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 + IFERROR(VLOOKUP(B141, 'c2016q1'!A$1:E$399,4,),0) + IFERROR(VLOOKUP(B141, 'c2016q2'!A$1:E$399,4,),0) + IFERROR(VLOOKUP(B141, 'c2016q3'!A$1:E$399,4,),0) + IFERROR(VLOOKUP(B141, 'c2016q4'!A$1:E$399,4,),0)</f>
        <v>0</v>
      </c>
      <c r="AE141">
        <f>IFERROR(VLOOKUP(B141, 'c2013q4'!A$1:E$399,4,),0)</f>
        <v>0</v>
      </c>
      <c r="AF141">
        <f>IFERROR(VLOOKUP(B141, 'c2014q1'!A$1:E$399,4,),0) + IFERROR(VLOOKUP(B141, 'c2014q2'!A$1:E$399,4,),0) + IFERROR(VLOOKUP(B141, 'c2014q3'!A$1:E$399,4,),0) + IFERROR(VLOOKUP(B141, 'c2014q4'!A$1:E$399,4,),0)</f>
        <v>0</v>
      </c>
      <c r="AG141" s="62">
        <f>IFERROR(VLOOKUP(B141, 'c2015q1'!A$1:E$399,4,),0) + IFERROR(VLOOKUP(B141, 'c2015q2'!A$1:E$399,4,),0) + IFERROR(VLOOKUP(B141, 'c2015q3'!A$1:E$399,4,),0) + IFERROR(VLOOKUP(B141, 'c2015q4'!A$1:E$399,4,),0)</f>
        <v>0</v>
      </c>
      <c r="AH141" s="120">
        <f>IFERROR(VLOOKUP(B141, 'c2016q1'!A$1:E$399,4,),0) + IFERROR(VLOOKUP(B141, 'c2016q2'!A$1:E$399,4,),0) + IFERROR(VLOOKUP(B141, 'c2016q3'!A$1:E$399,4,),0) + IFERROR(VLOOKUP(B141, 'c2016q4'!A$1:E$399,4,),0)</f>
        <v>0</v>
      </c>
      <c r="AI141" t="str">
        <f t="shared" si="16"/>
        <v>-</v>
      </c>
      <c r="AJ141" t="str">
        <f t="shared" si="14"/>
        <v/>
      </c>
      <c r="AK141" s="62">
        <f t="shared" si="17"/>
        <v>0</v>
      </c>
      <c r="AL141" t="str">
        <f t="shared" si="18"/>
        <v>f</v>
      </c>
    </row>
    <row r="142" spans="1:38" x14ac:dyDescent="0.25">
      <c r="A142">
        <v>141</v>
      </c>
      <c r="B142" s="6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120" t="str">
        <f>VLOOKUP(IFERROR(VLOOKUP(B142, Weiss!A$1:C$398,3,FALSE),"NR"), RatingsLU!A$5:B$30, 2, FALSE)</f>
        <v>B-</v>
      </c>
      <c r="J142" s="62">
        <f>VLOOKUP(I142,RatingsLU!B$5:C$30,2,)</f>
        <v>6</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3</v>
      </c>
      <c r="O142" s="120">
        <f>IFERROR(VLOOKUP(B142, '2016q3'!A$1:C$400,3,),0)</f>
        <v>21</v>
      </c>
      <c r="P142" t="str">
        <f t="shared" si="19"/>
        <v>21</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s="62">
        <f>IFERROR(VLOOKUP(B142, '2015q3'!A$1:C$399,3,),0)</f>
        <v>15</v>
      </c>
      <c r="Y142" s="62">
        <f>IFERROR(VLOOKUP(B142, '2015q4'!A$1:C$399,3,),0)</f>
        <v>17</v>
      </c>
      <c r="Z142" s="120">
        <f>IFERROR(VLOOKUP(B142, '2016q1'!A$1:C$399,3,),0)</f>
        <v>17</v>
      </c>
      <c r="AA142" s="120">
        <f>IFERROR(VLOOKUP(B142, '2016q2'!A$1:C$399,3,),0)</f>
        <v>19</v>
      </c>
      <c r="AB142" s="120">
        <f>IFERROR(VLOOKUP(B142, '2016q3'!A$1:C$399,3,),0)</f>
        <v>21</v>
      </c>
      <c r="AC142" t="str">
        <f t="shared" si="15"/>
        <v>0</v>
      </c>
      <c r="AD142" s="120">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 + IFERROR(VLOOKUP(B142, 'c2016q1'!A$1:E$399,4,),0) + IFERROR(VLOOKUP(B142, 'c2016q2'!A$1:E$399,4,),0) + IFERROR(VLOOKUP(B142, 'c2016q3'!A$1:E$399,4,),0) + IFERROR(VLOOKUP(B142, 'c2016q4'!A$1:E$399,4,),0)</f>
        <v>0</v>
      </c>
      <c r="AE142">
        <f>IFERROR(VLOOKUP(B142, 'c2013q4'!A$1:E$399,4,),0)</f>
        <v>0</v>
      </c>
      <c r="AF142">
        <f>IFERROR(VLOOKUP(B142, 'c2014q1'!A$1:E$399,4,),0) + IFERROR(VLOOKUP(B142, 'c2014q2'!A$1:E$399,4,),0) + IFERROR(VLOOKUP(B142, 'c2014q3'!A$1:E$399,4,),0) + IFERROR(VLOOKUP(B142, 'c2014q4'!A$1:E$399,4,),0)</f>
        <v>0</v>
      </c>
      <c r="AG142" s="62">
        <f>IFERROR(VLOOKUP(B142, 'c2015q1'!A$1:E$399,4,),0) + IFERROR(VLOOKUP(B142, 'c2015q2'!A$1:E$399,4,),0) + IFERROR(VLOOKUP(B142, 'c2015q3'!A$1:E$399,4,),0) + IFERROR(VLOOKUP(B142, 'c2015q4'!A$1:E$399,4,),0)</f>
        <v>0</v>
      </c>
      <c r="AH142" s="120">
        <f>IFERROR(VLOOKUP(B142, 'c2016q1'!A$1:E$399,4,),0) + IFERROR(VLOOKUP(B142, 'c2016q2'!A$1:E$399,4,),0) + IFERROR(VLOOKUP(B142, 'c2016q3'!A$1:E$399,4,),0) + IFERROR(VLOOKUP(B142, 'c2016q4'!A$1:E$399,4,),0)</f>
        <v>0</v>
      </c>
      <c r="AI142" t="str">
        <f t="shared" si="16"/>
        <v>-</v>
      </c>
      <c r="AJ142" t="str">
        <f t="shared" si="14"/>
        <v/>
      </c>
      <c r="AK142" s="62">
        <f t="shared" si="17"/>
        <v>0</v>
      </c>
      <c r="AL142" t="str">
        <f t="shared" si="18"/>
        <v>f</v>
      </c>
    </row>
    <row r="143" spans="1:38" x14ac:dyDescent="0.25">
      <c r="A143">
        <v>142</v>
      </c>
      <c r="B143" s="62" t="s">
        <v>331</v>
      </c>
      <c r="C143" t="str">
        <f>IFERROR(VLOOKUP(B143,addresses!A$2:I$1997, 3, FALSE), "")</f>
        <v>301 E Fourth Street</v>
      </c>
      <c r="D143" t="str">
        <f>IFERROR(VLOOKUP(B143,addresses!A$2:I$1997, 5, FALSE), "")</f>
        <v>Cincinnati</v>
      </c>
      <c r="E143" t="str">
        <f>IFERROR(VLOOKUP(B143,addresses!A$2:I$1997, 7, FALSE),"")</f>
        <v>OH</v>
      </c>
      <c r="F143">
        <f>IFERROR(VLOOKUP(B143,addresses!A$2:I$1997, 8, FALSE),"")</f>
        <v>45202</v>
      </c>
      <c r="G143" t="str">
        <f>IFERROR(VLOOKUP(B143,addresses!A$2:I$1997, 9, FALSE),"")</f>
        <v>800-972-3008</v>
      </c>
      <c r="H143" s="62" t="str">
        <f>IFERROR(VLOOKUP(B143,addresses!A$2:J$1997, 10, FALSE), "")</f>
        <v>http://www.greatamericaninsurancegroup.com</v>
      </c>
      <c r="I143" s="120" t="str">
        <f>VLOOKUP(IFERROR(VLOOKUP(B143, Weiss!A$1:C$398,3,FALSE),"NR"), RatingsLU!A$5:B$30, 2, FALSE)</f>
        <v>C</v>
      </c>
      <c r="J143" s="62">
        <f>VLOOKUP(I143,RatingsLU!B$5:C$30,2,)</f>
        <v>8</v>
      </c>
      <c r="K143" s="62" t="str">
        <f>VLOOKUP(IFERROR(VLOOKUP(B143, Demotech!A$1:G$400, 6,FALSE), "NR"), RatingsLU!K$5:M$30, 2, FALSE)</f>
        <v>NR</v>
      </c>
      <c r="L143" s="62">
        <f>VLOOKUP(K143,RatingsLU!L$5:M$30,2,)</f>
        <v>7</v>
      </c>
      <c r="M143" s="62" t="str">
        <f>VLOOKUP(IFERROR(VLOOKUP(B143, AMBest!A$1:L$399,3,FALSE),"NR"), RatingsLU!F$5:G$100, 2, FALSE)</f>
        <v>A+</v>
      </c>
      <c r="N143" s="62">
        <f>VLOOKUP(M143, RatingsLU!G$5:H$100, 2, FALSE)</f>
        <v>3</v>
      </c>
      <c r="O143" s="120">
        <f>IFERROR(VLOOKUP(B143, '2016q3'!A$1:C$400,3,),0)</f>
        <v>21</v>
      </c>
      <c r="P143" t="str">
        <f t="shared" si="19"/>
        <v>21</v>
      </c>
      <c r="Q143">
        <f>IFERROR(VLOOKUP(B143, '2013q4'!A$1:C$399,3,),0)</f>
        <v>14</v>
      </c>
      <c r="R143">
        <f>IFERROR(VLOOKUP(B143, '2014q1'!A$1:C$399,3,),0)</f>
        <v>16</v>
      </c>
      <c r="S143">
        <f>IFERROR(VLOOKUP(B143, '2014q2'!A$1:C$399,3,),0)</f>
        <v>17</v>
      </c>
      <c r="T143">
        <f>IFERROR(VLOOKUP(B143, '2014q3'!A$1:C$399,3,),0)</f>
        <v>17</v>
      </c>
      <c r="U143">
        <f>IFERROR(VLOOKUP(B143, '2014q1'!A$1:C$399,3,),0)</f>
        <v>16</v>
      </c>
      <c r="V143">
        <f>IFERROR(VLOOKUP(B143, '2014q2'!A$1:C$399,3,),0)</f>
        <v>17</v>
      </c>
      <c r="W143">
        <f>IFERROR(VLOOKUP(B143, '2015q2'!A$1:C$399,3,),0)</f>
        <v>19</v>
      </c>
      <c r="X143" s="62">
        <f>IFERROR(VLOOKUP(B143, '2015q3'!A$1:C$399,3,),0)</f>
        <v>17</v>
      </c>
      <c r="Y143" s="62">
        <f>IFERROR(VLOOKUP(B143, '2015q4'!A$1:C$399,3,),0)</f>
        <v>21</v>
      </c>
      <c r="Z143" s="120">
        <f>IFERROR(VLOOKUP(B143, '2016q1'!A$1:C$399,3,),0)</f>
        <v>23</v>
      </c>
      <c r="AA143" s="120">
        <f>IFERROR(VLOOKUP(B143, '2016q2'!A$1:C$399,3,),0)</f>
        <v>23</v>
      </c>
      <c r="AB143" s="120">
        <f>IFERROR(VLOOKUP(B143, '2016q3'!A$1:C$399,3,),0)</f>
        <v>21</v>
      </c>
      <c r="AC143" t="str">
        <f t="shared" si="15"/>
        <v>0</v>
      </c>
      <c r="AD143" s="120">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 + IFERROR(VLOOKUP(B143, 'c2016q1'!A$1:E$399,4,),0) + IFERROR(VLOOKUP(B143, 'c2016q2'!A$1:E$399,4,),0) + IFERROR(VLOOKUP(B143, 'c2016q3'!A$1:E$399,4,),0) + IFERROR(VLOOKUP(B143, 'c2016q4'!A$1:E$399,4,),0)</f>
        <v>0</v>
      </c>
      <c r="AE143">
        <f>IFERROR(VLOOKUP(B143, 'c2013q4'!A$1:E$399,4,),0)</f>
        <v>0</v>
      </c>
      <c r="AF143">
        <f>IFERROR(VLOOKUP(B143, 'c2014q1'!A$1:E$399,4,),0) + IFERROR(VLOOKUP(B143, 'c2014q2'!A$1:E$399,4,),0) + IFERROR(VLOOKUP(B143, 'c2014q3'!A$1:E$399,4,),0) + IFERROR(VLOOKUP(B143, 'c2014q4'!A$1:E$399,4,),0)</f>
        <v>0</v>
      </c>
      <c r="AG143" s="62">
        <f>IFERROR(VLOOKUP(B143, 'c2015q1'!A$1:E$399,4,),0) + IFERROR(VLOOKUP(B143, 'c2015q2'!A$1:E$399,4,),0) + IFERROR(VLOOKUP(B143, 'c2015q3'!A$1:E$399,4,),0) + IFERROR(VLOOKUP(B143, 'c2015q4'!A$1:E$399,4,),0)</f>
        <v>0</v>
      </c>
      <c r="AH143" s="120">
        <f>IFERROR(VLOOKUP(B143, 'c2016q1'!A$1:E$399,4,),0) + IFERROR(VLOOKUP(B143, 'c2016q2'!A$1:E$399,4,),0) + IFERROR(VLOOKUP(B143, 'c2016q3'!A$1:E$399,4,),0) + IFERROR(VLOOKUP(B143, 'c2016q4'!A$1:E$399,4,),0)</f>
        <v>0</v>
      </c>
      <c r="AI143" t="str">
        <f t="shared" si="16"/>
        <v>-</v>
      </c>
      <c r="AJ143" t="str">
        <f t="shared" si="14"/>
        <v/>
      </c>
      <c r="AK143" s="62">
        <f t="shared" si="17"/>
        <v>0</v>
      </c>
      <c r="AL143" t="str">
        <f t="shared" si="18"/>
        <v>f</v>
      </c>
    </row>
    <row r="144" spans="1:38" x14ac:dyDescent="0.25">
      <c r="A144">
        <v>143</v>
      </c>
      <c r="B144" s="62" t="s">
        <v>3989</v>
      </c>
      <c r="C144" t="str">
        <f>IFERROR(VLOOKUP(B144,addresses!A$2:I$1997, 3, FALSE), "")</f>
        <v>175 Water Street, 18Th Floor</v>
      </c>
      <c r="D144" t="str">
        <f>IFERROR(VLOOKUP(B144,addresses!A$2:I$1997, 5, FALSE), "")</f>
        <v>New York</v>
      </c>
      <c r="E144" t="str">
        <f>IFERROR(VLOOKUP(B144,addresses!A$2:I$1997, 7, FALSE),"")</f>
        <v>NY</v>
      </c>
      <c r="F144">
        <f>IFERROR(VLOOKUP(B144,addresses!A$2:I$1997, 8, FALSE),"")</f>
        <v>10038</v>
      </c>
      <c r="G144" t="str">
        <f>IFERROR(VLOOKUP(B144,addresses!A$2:I$1997, 9, FALSE),"")</f>
        <v>212-458-3732</v>
      </c>
      <c r="H144" s="62" t="str">
        <f>IFERROR(VLOOKUP(B144,addresses!A$2:J$1997, 10, FALSE), "")</f>
        <v>http://www.aig.com</v>
      </c>
      <c r="I144" s="120" t="str">
        <f>VLOOKUP(IFERROR(VLOOKUP(B144, Weiss!A$1:C$398,3,FALSE),"NR"),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NR</v>
      </c>
      <c r="N144" s="62">
        <f>VLOOKUP(M144, RatingsLU!G$5:H$100, 2, FALSE)</f>
        <v>33</v>
      </c>
      <c r="O144" s="120">
        <f>IFERROR(VLOOKUP(B144, '2016q3'!A$1:C$400,3,),0)</f>
        <v>21</v>
      </c>
      <c r="P144" t="str">
        <f t="shared" si="19"/>
        <v>21</v>
      </c>
      <c r="Q144">
        <f>IFERROR(VLOOKUP(B144, '2013q4'!A$1:C$399,3,),0)</f>
        <v>0</v>
      </c>
      <c r="R144">
        <f>IFERROR(VLOOKUP(B144, '2014q1'!A$1:C$399,3,),0)</f>
        <v>0</v>
      </c>
      <c r="S144">
        <f>IFERROR(VLOOKUP(B144, '2014q2'!A$1:C$399,3,),0)</f>
        <v>0</v>
      </c>
      <c r="T144">
        <f>IFERROR(VLOOKUP(B144, '2014q3'!A$1:C$399,3,),0)</f>
        <v>0</v>
      </c>
      <c r="U144">
        <f>IFERROR(VLOOKUP(B144, '2014q1'!A$1:C$399,3,),0)</f>
        <v>0</v>
      </c>
      <c r="V144">
        <f>IFERROR(VLOOKUP(B144, '2014q2'!A$1:C$399,3,),0)</f>
        <v>0</v>
      </c>
      <c r="W144">
        <f>IFERROR(VLOOKUP(B144, '2015q2'!A$1:C$399,3,),0)</f>
        <v>0</v>
      </c>
      <c r="X144" s="62">
        <f>IFERROR(VLOOKUP(B144, '2015q3'!A$1:C$399,3,),0)</f>
        <v>0</v>
      </c>
      <c r="Y144" s="62">
        <f>IFERROR(VLOOKUP(B144, '2015q4'!A$1:C$399,3,),0)</f>
        <v>18</v>
      </c>
      <c r="Z144" s="120">
        <f>IFERROR(VLOOKUP(B144, '2016q1'!A$1:C$399,3,),0)</f>
        <v>24</v>
      </c>
      <c r="AA144" s="120">
        <f>IFERROR(VLOOKUP(B144, '2016q2'!A$1:C$399,3,),0)</f>
        <v>24</v>
      </c>
      <c r="AB144" s="120">
        <f>IFERROR(VLOOKUP(B144, '2016q3'!A$1:C$399,3,),0)</f>
        <v>21</v>
      </c>
      <c r="AC144" t="str">
        <f t="shared" si="15"/>
        <v>0</v>
      </c>
      <c r="AD144" s="120">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 + IFERROR(VLOOKUP(B144, 'c2016q1'!A$1:E$399,4,),0) + IFERROR(VLOOKUP(B144, 'c2016q2'!A$1:E$399,4,),0) + IFERROR(VLOOKUP(B144, 'c2016q3'!A$1:E$399,4,),0) + IFERROR(VLOOKUP(B144, 'c2016q4'!A$1:E$399,4,),0)</f>
        <v>0</v>
      </c>
      <c r="AE144">
        <f>IFERROR(VLOOKUP(B144, 'c2013q4'!A$1:E$399,4,),0)</f>
        <v>0</v>
      </c>
      <c r="AF144">
        <f>IFERROR(VLOOKUP(B144, 'c2014q1'!A$1:E$399,4,),0) + IFERROR(VLOOKUP(B144, 'c2014q2'!A$1:E$399,4,),0) + IFERROR(VLOOKUP(B144, 'c2014q3'!A$1:E$399,4,),0) + IFERROR(VLOOKUP(B144, 'c2014q4'!A$1:E$399,4,),0)</f>
        <v>0</v>
      </c>
      <c r="AG144" s="62">
        <f>IFERROR(VLOOKUP(B144, 'c2015q1'!A$1:E$399,4,),0) + IFERROR(VLOOKUP(B144, 'c2015q2'!A$1:E$399,4,),0) + IFERROR(VLOOKUP(B144, 'c2015q3'!A$1:E$399,4,),0) + IFERROR(VLOOKUP(B144, 'c2015q4'!A$1:E$399,4,),0)</f>
        <v>0</v>
      </c>
      <c r="AH144" s="120">
        <f>IFERROR(VLOOKUP(B144, 'c2016q1'!A$1:E$399,4,),0) + IFERROR(VLOOKUP(B144, 'c2016q2'!A$1:E$399,4,),0) + IFERROR(VLOOKUP(B144, 'c2016q3'!A$1:E$399,4,),0) + IFERROR(VLOOKUP(B144, 'c2016q4'!A$1:E$399,4,),0)</f>
        <v>0</v>
      </c>
      <c r="AI144" t="str">
        <f t="shared" si="16"/>
        <v>-</v>
      </c>
      <c r="AJ144" t="str">
        <f t="shared" si="14"/>
        <v/>
      </c>
      <c r="AK144" s="62">
        <f t="shared" si="17"/>
        <v>0</v>
      </c>
      <c r="AL144" t="str">
        <f t="shared" si="18"/>
        <v>f</v>
      </c>
    </row>
    <row r="145" spans="1:38" x14ac:dyDescent="0.25">
      <c r="A145">
        <v>144</v>
      </c>
      <c r="B145" s="62" t="s">
        <v>332</v>
      </c>
      <c r="C145" t="str">
        <f>IFERROR(VLOOKUP(B145,addresses!A$2:I$1997, 3, FALSE), "")</f>
        <v>305 Madison Avenue</v>
      </c>
      <c r="D145" t="str">
        <f>IFERROR(VLOOKUP(B145,addresses!A$2:I$1997, 5, FALSE), "")</f>
        <v>Morristown</v>
      </c>
      <c r="E145" t="str">
        <f>IFERROR(VLOOKUP(B145,addresses!A$2:I$1997, 7, FALSE),"")</f>
        <v>NJ</v>
      </c>
      <c r="F145">
        <f>IFERROR(VLOOKUP(B145,addresses!A$2:I$1997, 8, FALSE),"")</f>
        <v>7962</v>
      </c>
      <c r="G145" t="str">
        <f>IFERROR(VLOOKUP(B145,addresses!A$2:I$1997, 9, FALSE),"")</f>
        <v>973-490-6958</v>
      </c>
      <c r="H145" s="62" t="str">
        <f>IFERROR(VLOOKUP(B145,addresses!A$2:J$1997, 10, FALSE), "")</f>
        <v>http://www.cfins.com</v>
      </c>
      <c r="I145" s="120" t="str">
        <f>VLOOKUP(IFERROR(VLOOKUP(B145, Weiss!A$1:C$398,3,FALSE),"NR"),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120">
        <f>IFERROR(VLOOKUP(B145, '2016q3'!A$1:C$400,3,),0)</f>
        <v>21</v>
      </c>
      <c r="P145" t="str">
        <f t="shared" si="19"/>
        <v>21</v>
      </c>
      <c r="Q145">
        <f>IFERROR(VLOOKUP(B145, '2013q4'!A$1:C$399,3,),0)</f>
        <v>0</v>
      </c>
      <c r="R145">
        <f>IFERROR(VLOOKUP(B145, '2014q1'!A$1:C$399,3,),0)</f>
        <v>0</v>
      </c>
      <c r="S145">
        <f>IFERROR(VLOOKUP(B145, '2014q2'!A$1:C$399,3,),0)</f>
        <v>0</v>
      </c>
      <c r="T145">
        <f>IFERROR(VLOOKUP(B145, '2014q3'!A$1:C$399,3,),0)</f>
        <v>0</v>
      </c>
      <c r="U145">
        <f>IFERROR(VLOOKUP(B145, '2014q1'!A$1:C$399,3,),0)</f>
        <v>0</v>
      </c>
      <c r="V145">
        <f>IFERROR(VLOOKUP(B145, '2014q2'!A$1:C$399,3,),0)</f>
        <v>0</v>
      </c>
      <c r="W145">
        <f>IFERROR(VLOOKUP(B145, '2015q2'!A$1:C$399,3,),0)</f>
        <v>18</v>
      </c>
      <c r="X145" s="62">
        <f>IFERROR(VLOOKUP(B145, '2015q3'!A$1:C$399,3,),0)</f>
        <v>18</v>
      </c>
      <c r="Y145" s="62">
        <f>IFERROR(VLOOKUP(B145, '2015q4'!A$1:C$399,3,),0)</f>
        <v>19</v>
      </c>
      <c r="Z145" s="120">
        <f>IFERROR(VLOOKUP(B145, '2016q1'!A$1:C$399,3,),0)</f>
        <v>18</v>
      </c>
      <c r="AA145" s="120">
        <f>IFERROR(VLOOKUP(B145, '2016q2'!A$1:C$399,3,),0)</f>
        <v>19</v>
      </c>
      <c r="AB145" s="120">
        <f>IFERROR(VLOOKUP(B145, '2016q3'!A$1:C$399,3,),0)</f>
        <v>21</v>
      </c>
      <c r="AC145" t="str">
        <f t="shared" si="15"/>
        <v>0</v>
      </c>
      <c r="AD145" s="120">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 + IFERROR(VLOOKUP(B145, 'c2016q1'!A$1:E$399,4,),0) + IFERROR(VLOOKUP(B145, 'c2016q2'!A$1:E$399,4,),0) + IFERROR(VLOOKUP(B145, 'c2016q3'!A$1:E$399,4,),0) + IFERROR(VLOOKUP(B145, 'c2016q4'!A$1:E$399,4,),0)</f>
        <v>0</v>
      </c>
      <c r="AE145">
        <f>IFERROR(VLOOKUP(B145, 'c2013q4'!A$1:E$399,4,),0)</f>
        <v>0</v>
      </c>
      <c r="AF145">
        <f>IFERROR(VLOOKUP(B145, 'c2014q1'!A$1:E$399,4,),0) + IFERROR(VLOOKUP(B145, 'c2014q2'!A$1:E$399,4,),0) + IFERROR(VLOOKUP(B145, 'c2014q3'!A$1:E$399,4,),0) + IFERROR(VLOOKUP(B145, 'c2014q4'!A$1:E$399,4,),0)</f>
        <v>0</v>
      </c>
      <c r="AG145" s="62">
        <f>IFERROR(VLOOKUP(B145, 'c2015q1'!A$1:E$399,4,),0) + IFERROR(VLOOKUP(B145, 'c2015q2'!A$1:E$399,4,),0) + IFERROR(VLOOKUP(B145, 'c2015q3'!A$1:E$399,4,),0) + IFERROR(VLOOKUP(B145, 'c2015q4'!A$1:E$399,4,),0)</f>
        <v>0</v>
      </c>
      <c r="AH145" s="120">
        <f>IFERROR(VLOOKUP(B145, 'c2016q1'!A$1:E$399,4,),0) + IFERROR(VLOOKUP(B145, 'c2016q2'!A$1:E$399,4,),0) + IFERROR(VLOOKUP(B145, 'c2016q3'!A$1:E$399,4,),0) + IFERROR(VLOOKUP(B145, 'c2016q4'!A$1:E$399,4,),0)</f>
        <v>0</v>
      </c>
      <c r="AI145" t="str">
        <f t="shared" si="16"/>
        <v>-</v>
      </c>
      <c r="AJ145" t="str">
        <f t="shared" si="14"/>
        <v/>
      </c>
      <c r="AK145" s="62">
        <f t="shared" si="17"/>
        <v>0</v>
      </c>
      <c r="AL145" t="str">
        <f t="shared" si="18"/>
        <v>f</v>
      </c>
    </row>
    <row r="146" spans="1:38" x14ac:dyDescent="0.25">
      <c r="A146">
        <v>145</v>
      </c>
      <c r="B146" s="62" t="s">
        <v>335</v>
      </c>
      <c r="C146" t="str">
        <f>IFERROR(VLOOKUP(B146,addresses!A$2:I$1997, 3, FALSE), "")</f>
        <v>1900 L. Don Dodson Dr.</v>
      </c>
      <c r="D146" t="str">
        <f>IFERROR(VLOOKUP(B146,addresses!A$2:I$1997, 5, FALSE), "")</f>
        <v>Bedford</v>
      </c>
      <c r="E146" t="str">
        <f>IFERROR(VLOOKUP(B146,addresses!A$2:I$1997, 7, FALSE),"")</f>
        <v>TX</v>
      </c>
      <c r="F146">
        <f>IFERROR(VLOOKUP(B146,addresses!A$2:I$1997, 8, FALSE),"")</f>
        <v>76021</v>
      </c>
      <c r="G146" t="str">
        <f>IFERROR(VLOOKUP(B146,addresses!A$2:I$1997, 9, FALSE),"")</f>
        <v>817-265-2000</v>
      </c>
      <c r="H146" s="62" t="str">
        <f>IFERROR(VLOOKUP(B146,addresses!A$2:J$1997, 10, FALSE), "")</f>
        <v>http://www.statenational.com</v>
      </c>
      <c r="I146" s="120" t="str">
        <f>VLOOKUP(IFERROR(VLOOKUP(B146, Weiss!A$1:C$398,3,FALSE),"NR"), RatingsLU!A$5:B$30, 2, FALSE)</f>
        <v>B-</v>
      </c>
      <c r="J146" s="62">
        <f>VLOOKUP(I146,RatingsLU!B$5:C$30,2,)</f>
        <v>6</v>
      </c>
      <c r="K146" s="62" t="str">
        <f>VLOOKUP(IFERROR(VLOOKUP(B146, Demotech!A$1:G$400, 6,FALSE), "NR"), RatingsLU!K$5:M$30, 2, FALSE)</f>
        <v>NR</v>
      </c>
      <c r="L146" s="62">
        <f>VLOOKUP(K146,RatingsLU!L$5:M$30,2,)</f>
        <v>7</v>
      </c>
      <c r="M146" s="62" t="str">
        <f>VLOOKUP(IFERROR(VLOOKUP(B146, AMBest!A$1:L$399,3,FALSE),"NR"), RatingsLU!F$5:G$100, 2, FALSE)</f>
        <v>A</v>
      </c>
      <c r="N146" s="62">
        <f>VLOOKUP(M146, RatingsLU!G$5:H$100, 2, FALSE)</f>
        <v>5</v>
      </c>
      <c r="O146" s="120">
        <f>IFERROR(VLOOKUP(B146, '2016q3'!A$1:C$400,3,),0)</f>
        <v>18</v>
      </c>
      <c r="P146" t="str">
        <f t="shared" si="19"/>
        <v>18</v>
      </c>
      <c r="Q146">
        <f>IFERROR(VLOOKUP(B146, '2013q4'!A$1:C$399,3,),0)</f>
        <v>0</v>
      </c>
      <c r="R146">
        <f>IFERROR(VLOOKUP(B146, '2014q1'!A$1:C$399,3,),0)</f>
        <v>0</v>
      </c>
      <c r="S146">
        <f>IFERROR(VLOOKUP(B146, '2014q2'!A$1:C$399,3,),0)</f>
        <v>2</v>
      </c>
      <c r="T146">
        <f>IFERROR(VLOOKUP(B146, '2014q3'!A$1:C$399,3,),0)</f>
        <v>3</v>
      </c>
      <c r="U146">
        <f>IFERROR(VLOOKUP(B146, '2014q1'!A$1:C$399,3,),0)</f>
        <v>0</v>
      </c>
      <c r="V146">
        <f>IFERROR(VLOOKUP(B146, '2014q2'!A$1:C$399,3,),0)</f>
        <v>2</v>
      </c>
      <c r="W146">
        <f>IFERROR(VLOOKUP(B146, '2015q2'!A$1:C$399,3,),0)</f>
        <v>15</v>
      </c>
      <c r="X146" s="62">
        <f>IFERROR(VLOOKUP(B146, '2015q3'!A$1:C$399,3,),0)</f>
        <v>16</v>
      </c>
      <c r="Y146" s="62">
        <f>IFERROR(VLOOKUP(B146, '2015q4'!A$1:C$399,3,),0)</f>
        <v>17</v>
      </c>
      <c r="Z146" s="120">
        <f>IFERROR(VLOOKUP(B146, '2016q1'!A$1:C$399,3,),0)</f>
        <v>18</v>
      </c>
      <c r="AA146" s="120">
        <f>IFERROR(VLOOKUP(B146, '2016q2'!A$1:C$399,3,),0)</f>
        <v>19</v>
      </c>
      <c r="AB146" s="120">
        <f>IFERROR(VLOOKUP(B146, '2016q3'!A$1:C$399,3,),0)</f>
        <v>18</v>
      </c>
      <c r="AC146" t="str">
        <f t="shared" si="15"/>
        <v>0</v>
      </c>
      <c r="AD146" s="120">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 + IFERROR(VLOOKUP(B146, 'c2016q1'!A$1:E$399,4,),0) + IFERROR(VLOOKUP(B146, 'c2016q2'!A$1:E$399,4,),0) + IFERROR(VLOOKUP(B146, 'c2016q3'!A$1:E$399,4,),0) + IFERROR(VLOOKUP(B146, 'c2016q4'!A$1:E$399,4,),0)</f>
        <v>0</v>
      </c>
      <c r="AE146">
        <f>IFERROR(VLOOKUP(B146, 'c2013q4'!A$1:E$399,4,),0)</f>
        <v>0</v>
      </c>
      <c r="AF146">
        <f>IFERROR(VLOOKUP(B146, 'c2014q1'!A$1:E$399,4,),0) + IFERROR(VLOOKUP(B146, 'c2014q2'!A$1:E$399,4,),0) + IFERROR(VLOOKUP(B146, 'c2014q3'!A$1:E$399,4,),0) + IFERROR(VLOOKUP(B146, 'c2014q4'!A$1:E$399,4,),0)</f>
        <v>0</v>
      </c>
      <c r="AG146" s="62">
        <f>IFERROR(VLOOKUP(B146, 'c2015q1'!A$1:E$399,4,),0) + IFERROR(VLOOKUP(B146, 'c2015q2'!A$1:E$399,4,),0) + IFERROR(VLOOKUP(B146, 'c2015q3'!A$1:E$399,4,),0) + IFERROR(VLOOKUP(B146, 'c2015q4'!A$1:E$399,4,),0)</f>
        <v>0</v>
      </c>
      <c r="AH146" s="120">
        <f>IFERROR(VLOOKUP(B146, 'c2016q1'!A$1:E$399,4,),0) + IFERROR(VLOOKUP(B146, 'c2016q2'!A$1:E$399,4,),0) + IFERROR(VLOOKUP(B146, 'c2016q3'!A$1:E$399,4,),0) + IFERROR(VLOOKUP(B146, 'c2016q4'!A$1:E$399,4,),0)</f>
        <v>0</v>
      </c>
      <c r="AI146" t="str">
        <f t="shared" si="16"/>
        <v>-</v>
      </c>
      <c r="AJ146" t="str">
        <f t="shared" si="14"/>
        <v/>
      </c>
      <c r="AK146" s="62">
        <f t="shared" si="17"/>
        <v>0</v>
      </c>
      <c r="AL146" t="str">
        <f t="shared" si="18"/>
        <v>f</v>
      </c>
    </row>
    <row r="147" spans="1:38" x14ac:dyDescent="0.25">
      <c r="A147">
        <v>146</v>
      </c>
      <c r="B147" s="62" t="s">
        <v>334</v>
      </c>
      <c r="C147" t="str">
        <f>IFERROR(VLOOKUP(B147,addresses!A$2:I$1997, 3, FALSE), "")</f>
        <v>One Tower Square, 5 Ms</v>
      </c>
      <c r="D147" t="str">
        <f>IFERROR(VLOOKUP(B147,addresses!A$2:I$1997, 5, FALSE), "")</f>
        <v>Hartford</v>
      </c>
      <c r="E147" t="str">
        <f>IFERROR(VLOOKUP(B147,addresses!A$2:I$1997, 7, FALSE),"")</f>
        <v>CT</v>
      </c>
      <c r="F147">
        <f>IFERROR(VLOOKUP(B147,addresses!A$2:I$1997, 8, FALSE),"")</f>
        <v>6183</v>
      </c>
      <c r="G147" t="str">
        <f>IFERROR(VLOOKUP(B147,addresses!A$2:I$1997, 9, FALSE),"")</f>
        <v>860-277-1561</v>
      </c>
      <c r="H147" s="62" t="str">
        <f>IFERROR(VLOOKUP(B147,addresses!A$2:J$1997, 10, FALSE), "")</f>
        <v>http://www.travelers.com</v>
      </c>
      <c r="I147" s="120" t="str">
        <f>VLOOKUP(IFERROR(VLOOKUP(B147, Weiss!A$1:C$398,3,FALSE),"NR"), RatingsLU!A$5:B$30, 2, FALSE)</f>
        <v>B</v>
      </c>
      <c r="J147" s="62">
        <f>VLOOKUP(I147,RatingsLU!B$5:C$30,2,)</f>
        <v>5</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120">
        <f>IFERROR(VLOOKUP(B147, '2016q3'!A$1:C$400,3,),0)</f>
        <v>17</v>
      </c>
      <c r="P147" t="str">
        <f t="shared" si="19"/>
        <v>17</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62">
        <f>IFERROR(VLOOKUP(B147, '2015q3'!A$1:C$399,3,),0)</f>
        <v>16</v>
      </c>
      <c r="Y147" s="62">
        <f>IFERROR(VLOOKUP(B147, '2015q4'!A$1:C$399,3,),0)</f>
        <v>15</v>
      </c>
      <c r="Z147" s="120">
        <f>IFERROR(VLOOKUP(B147, '2016q1'!A$1:C$399,3,),0)</f>
        <v>14</v>
      </c>
      <c r="AA147" s="120">
        <f>IFERROR(VLOOKUP(B147, '2016q2'!A$1:C$399,3,),0)</f>
        <v>15</v>
      </c>
      <c r="AB147" s="120">
        <f>IFERROR(VLOOKUP(B147, '2016q3'!A$1:C$399,3,),0)</f>
        <v>17</v>
      </c>
      <c r="AC147" t="str">
        <f t="shared" si="15"/>
        <v>0</v>
      </c>
      <c r="AD147" s="120">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 + IFERROR(VLOOKUP(B147, 'c2016q1'!A$1:E$399,4,),0) + IFERROR(VLOOKUP(B147, 'c2016q2'!A$1:E$399,4,),0) + IFERROR(VLOOKUP(B147, 'c2016q3'!A$1:E$399,4,),0) + IFERROR(VLOOKUP(B147, 'c2016q4'!A$1:E$399,4,),0)</f>
        <v>0</v>
      </c>
      <c r="AE147">
        <f>IFERROR(VLOOKUP(B147, 'c2013q4'!A$1:E$399,4,),0)</f>
        <v>0</v>
      </c>
      <c r="AF147">
        <f>IFERROR(VLOOKUP(B147, 'c2014q1'!A$1:E$399,4,),0) + IFERROR(VLOOKUP(B147, 'c2014q2'!A$1:E$399,4,),0) + IFERROR(VLOOKUP(B147, 'c2014q3'!A$1:E$399,4,),0) + IFERROR(VLOOKUP(B147, 'c2014q4'!A$1:E$399,4,),0)</f>
        <v>0</v>
      </c>
      <c r="AG147" s="62">
        <f>IFERROR(VLOOKUP(B147, 'c2015q1'!A$1:E$399,4,),0) + IFERROR(VLOOKUP(B147, 'c2015q2'!A$1:E$399,4,),0) + IFERROR(VLOOKUP(B147, 'c2015q3'!A$1:E$399,4,),0) + IFERROR(VLOOKUP(B147, 'c2015q4'!A$1:E$399,4,),0)</f>
        <v>0</v>
      </c>
      <c r="AH147" s="120">
        <f>IFERROR(VLOOKUP(B147, 'c2016q1'!A$1:E$399,4,),0) + IFERROR(VLOOKUP(B147, 'c2016q2'!A$1:E$399,4,),0) + IFERROR(VLOOKUP(B147, 'c2016q3'!A$1:E$399,4,),0) + IFERROR(VLOOKUP(B147, 'c2016q4'!A$1:E$399,4,),0)</f>
        <v>0</v>
      </c>
      <c r="AI147" t="str">
        <f t="shared" si="16"/>
        <v>-</v>
      </c>
      <c r="AJ147" t="str">
        <f t="shared" si="14"/>
        <v/>
      </c>
      <c r="AK147" s="62">
        <f t="shared" si="17"/>
        <v>0</v>
      </c>
      <c r="AL147" t="str">
        <f t="shared" si="18"/>
        <v>f</v>
      </c>
    </row>
    <row r="148" spans="1:38" x14ac:dyDescent="0.25">
      <c r="A148">
        <v>147</v>
      </c>
      <c r="B148" s="62" t="s">
        <v>336</v>
      </c>
      <c r="C148" t="str">
        <f>IFERROR(VLOOKUP(B148,addresses!A$2:I$1997, 3, FALSE), "")</f>
        <v>11222 Quail Roost Drive</v>
      </c>
      <c r="D148" t="str">
        <f>IFERROR(VLOOKUP(B148,addresses!A$2:I$1997, 5, FALSE), "")</f>
        <v>Miami</v>
      </c>
      <c r="E148" t="str">
        <f>IFERROR(VLOOKUP(B148,addresses!A$2:I$1997, 7, FALSE),"")</f>
        <v>FL</v>
      </c>
      <c r="F148">
        <f>IFERROR(VLOOKUP(B148,addresses!A$2:I$1997, 8, FALSE),"")</f>
        <v>33157</v>
      </c>
      <c r="G148" t="str">
        <f>IFERROR(VLOOKUP(B148,addresses!A$2:I$1997, 9, FALSE),"")</f>
        <v>800-852-2244</v>
      </c>
      <c r="H148" s="62" t="str">
        <f>IFERROR(VLOOKUP(B148,addresses!A$2:J$1997, 10, FALSE), "")</f>
        <v>http://www.assurant.com</v>
      </c>
      <c r="I148" s="120" t="str">
        <f>VLOOKUP(IFERROR(VLOOKUP(B148, Weiss!A$1:C$398,3,FALSE),"NR"),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A</v>
      </c>
      <c r="N148" s="62">
        <f>VLOOKUP(M148, RatingsLU!G$5:H$100, 2, FALSE)</f>
        <v>5</v>
      </c>
      <c r="O148" s="120">
        <f>IFERROR(VLOOKUP(B148, '2016q3'!A$1:C$400,3,),0)</f>
        <v>16</v>
      </c>
      <c r="P148" t="str">
        <f t="shared" si="19"/>
        <v>16</v>
      </c>
      <c r="Q148">
        <f>IFERROR(VLOOKUP(B148, '2013q4'!A$1:C$399,3,),0)</f>
        <v>14</v>
      </c>
      <c r="R148">
        <f>IFERROR(VLOOKUP(B148, '2014q1'!A$1:C$399,3,),0)</f>
        <v>14</v>
      </c>
      <c r="S148">
        <f>IFERROR(VLOOKUP(B148, '2014q2'!A$1:C$399,3,),0)</f>
        <v>14</v>
      </c>
      <c r="T148">
        <f>IFERROR(VLOOKUP(B148, '2014q3'!A$1:C$399,3,),0)</f>
        <v>14</v>
      </c>
      <c r="U148">
        <f>IFERROR(VLOOKUP(B148, '2014q1'!A$1:C$399,3,),0)</f>
        <v>14</v>
      </c>
      <c r="V148">
        <f>IFERROR(VLOOKUP(B148, '2014q2'!A$1:C$399,3,),0)</f>
        <v>14</v>
      </c>
      <c r="W148">
        <f>IFERROR(VLOOKUP(B148, '2015q2'!A$1:C$399,3,),0)</f>
        <v>14</v>
      </c>
      <c r="X148" s="62">
        <f>IFERROR(VLOOKUP(B148, '2015q3'!A$1:C$399,3,),0)</f>
        <v>14</v>
      </c>
      <c r="Y148" s="62">
        <f>IFERROR(VLOOKUP(B148, '2015q4'!A$1:C$399,3,),0)</f>
        <v>14</v>
      </c>
      <c r="Z148" s="120">
        <f>IFERROR(VLOOKUP(B148, '2016q1'!A$1:C$399,3,),0)</f>
        <v>14</v>
      </c>
      <c r="AA148" s="120">
        <f>IFERROR(VLOOKUP(B148, '2016q2'!A$1:C$399,3,),0)</f>
        <v>15</v>
      </c>
      <c r="AB148" s="120">
        <f>IFERROR(VLOOKUP(B148, '2016q3'!A$1:C$399,3,),0)</f>
        <v>16</v>
      </c>
      <c r="AC148" t="str">
        <f t="shared" si="15"/>
        <v>28</v>
      </c>
      <c r="AD148" s="120">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 + IFERROR(VLOOKUP(B148, 'c2016q1'!A$1:E$399,4,),0) + IFERROR(VLOOKUP(B148, 'c2016q2'!A$1:E$399,4,),0) + IFERROR(VLOOKUP(B148, 'c2016q3'!A$1:E$399,4,),0) + IFERROR(VLOOKUP(B148, 'c2016q4'!A$1:E$399,4,),0)</f>
        <v>28</v>
      </c>
      <c r="AE148">
        <f>IFERROR(VLOOKUP(B148, 'c2013q4'!A$1:E$399,4,),0)</f>
        <v>4</v>
      </c>
      <c r="AF148">
        <f>IFERROR(VLOOKUP(B148, 'c2014q1'!A$1:E$399,4,),0) + IFERROR(VLOOKUP(B148, 'c2014q2'!A$1:E$399,4,),0) + IFERROR(VLOOKUP(B148, 'c2014q3'!A$1:E$399,4,),0) + IFERROR(VLOOKUP(B148, 'c2014q4'!A$1:E$399,4,),0)</f>
        <v>11</v>
      </c>
      <c r="AG148" s="62">
        <f>IFERROR(VLOOKUP(B148, 'c2015q1'!A$1:E$399,4,),0) + IFERROR(VLOOKUP(B148, 'c2015q2'!A$1:E$399,4,),0) + IFERROR(VLOOKUP(B148, 'c2015q3'!A$1:E$399,4,),0) + IFERROR(VLOOKUP(B148, 'c2015q4'!A$1:E$399,4,),0)</f>
        <v>12</v>
      </c>
      <c r="AH148" s="120">
        <f>IFERROR(VLOOKUP(B148, 'c2016q1'!A$1:E$399,4,),0) + IFERROR(VLOOKUP(B148, 'c2016q2'!A$1:E$399,4,),0) + IFERROR(VLOOKUP(B148, 'c2016q3'!A$1:E$399,4,),0) + IFERROR(VLOOKUP(B148, 'c2016q4'!A$1:E$399,4,),0)</f>
        <v>1</v>
      </c>
      <c r="AI148" t="str">
        <f t="shared" si="16"/>
        <v>-</v>
      </c>
      <c r="AJ148" t="str">
        <f t="shared" si="14"/>
        <v/>
      </c>
      <c r="AK148" s="62">
        <f t="shared" si="17"/>
        <v>0</v>
      </c>
      <c r="AL148" t="str">
        <f t="shared" si="18"/>
        <v>f</v>
      </c>
    </row>
    <row r="149" spans="1:38" x14ac:dyDescent="0.25">
      <c r="A149">
        <v>148</v>
      </c>
      <c r="B149" s="62" t="s">
        <v>339</v>
      </c>
      <c r="C149" t="str">
        <f>IFERROR(VLOOKUP(B149,addresses!A$2:I$1997, 3, FALSE), "")</f>
        <v>1111 Ashworth Road</v>
      </c>
      <c r="D149" t="str">
        <f>IFERROR(VLOOKUP(B149,addresses!A$2:I$1997, 5, FALSE), "")</f>
        <v>West Des Moines</v>
      </c>
      <c r="E149" t="str">
        <f>IFERROR(VLOOKUP(B149,addresses!A$2:I$1997, 7, FALSE),"")</f>
        <v>IA</v>
      </c>
      <c r="F149" t="str">
        <f>IFERROR(VLOOKUP(B149,addresses!A$2:I$1997, 8, FALSE),"")</f>
        <v>50265-3538</v>
      </c>
      <c r="G149" t="str">
        <f>IFERROR(VLOOKUP(B149,addresses!A$2:I$1997, 9, FALSE),"")</f>
        <v>515-267-2315</v>
      </c>
      <c r="H149" s="62" t="str">
        <f>IFERROR(VLOOKUP(B149,addresses!A$2:J$1997, 10, FALSE), "")</f>
        <v>http://www.guideone.com</v>
      </c>
      <c r="I149" s="120" t="str">
        <f>VLOOKUP(IFERROR(VLOOKUP(B149, Weiss!A$1:C$398,3,FALSE),"NR"), RatingsLU!A$5:B$30, 2, FALSE)</f>
        <v>C+</v>
      </c>
      <c r="J149" s="62">
        <f>VLOOKUP(I149,RatingsLU!B$5:C$30,2,)</f>
        <v>7</v>
      </c>
      <c r="K149" s="62" t="str">
        <f>VLOOKUP(IFERROR(VLOOKUP(B149, Demotech!A$1:G$400, 6,FALSE), "NR"), RatingsLU!K$5:M$30, 2, FALSE)</f>
        <v>NR</v>
      </c>
      <c r="L149" s="62">
        <f>VLOOKUP(K149,RatingsLU!L$5:M$30,2,)</f>
        <v>7</v>
      </c>
      <c r="M149" s="62" t="str">
        <f>VLOOKUP(IFERROR(VLOOKUP(B149, AMBest!A$1:L$399,3,FALSE),"NR"), RatingsLU!F$5:G$100, 2, FALSE)</f>
        <v>NR</v>
      </c>
      <c r="N149" s="62">
        <f>VLOOKUP(M149, RatingsLU!G$5:H$100, 2, FALSE)</f>
        <v>33</v>
      </c>
      <c r="O149" s="120">
        <f>IFERROR(VLOOKUP(B149, '2016q3'!A$1:C$400,3,),0)</f>
        <v>13</v>
      </c>
      <c r="P149" t="str">
        <f t="shared" si="19"/>
        <v>13</v>
      </c>
      <c r="Q149">
        <f>IFERROR(VLOOKUP(B149, '2013q4'!A$1:C$399,3,),0)</f>
        <v>16</v>
      </c>
      <c r="R149">
        <f>IFERROR(VLOOKUP(B149, '2014q1'!A$1:C$399,3,),0)</f>
        <v>15</v>
      </c>
      <c r="S149">
        <f>IFERROR(VLOOKUP(B149, '2014q2'!A$1:C$399,3,),0)</f>
        <v>15</v>
      </c>
      <c r="T149">
        <f>IFERROR(VLOOKUP(B149, '2014q3'!A$1:C$399,3,),0)</f>
        <v>14</v>
      </c>
      <c r="U149">
        <f>IFERROR(VLOOKUP(B149, '2014q1'!A$1:C$399,3,),0)</f>
        <v>15</v>
      </c>
      <c r="V149">
        <f>IFERROR(VLOOKUP(B149, '2014q2'!A$1:C$399,3,),0)</f>
        <v>15</v>
      </c>
      <c r="W149">
        <f>IFERROR(VLOOKUP(B149, '2015q2'!A$1:C$399,3,),0)</f>
        <v>13</v>
      </c>
      <c r="X149" s="62">
        <f>IFERROR(VLOOKUP(B149, '2015q3'!A$1:C$399,3,),0)</f>
        <v>13</v>
      </c>
      <c r="Y149" s="62">
        <f>IFERROR(VLOOKUP(B149, '2015q4'!A$1:C$399,3,),0)</f>
        <v>13</v>
      </c>
      <c r="Z149" s="120">
        <f>IFERROR(VLOOKUP(B149, '2016q1'!A$1:C$399,3,),0)</f>
        <v>13</v>
      </c>
      <c r="AA149" s="120">
        <f>IFERROR(VLOOKUP(B149, '2016q2'!A$1:C$399,3,),0)</f>
        <v>13</v>
      </c>
      <c r="AB149" s="120">
        <f>IFERROR(VLOOKUP(B149, '2016q3'!A$1:C$399,3,),0)</f>
        <v>13</v>
      </c>
      <c r="AC149" t="str">
        <f t="shared" si="15"/>
        <v>0</v>
      </c>
      <c r="AD149" s="120">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 + IFERROR(VLOOKUP(B149, 'c2016q1'!A$1:E$399,4,),0) + IFERROR(VLOOKUP(B149, 'c2016q2'!A$1:E$399,4,),0) + IFERROR(VLOOKUP(B149, 'c2016q3'!A$1:E$399,4,),0) + IFERROR(VLOOKUP(B149, 'c2016q4'!A$1:E$399,4,),0)</f>
        <v>0</v>
      </c>
      <c r="AE149">
        <f>IFERROR(VLOOKUP(B149, 'c2013q4'!A$1:E$399,4,),0)</f>
        <v>0</v>
      </c>
      <c r="AF149">
        <f>IFERROR(VLOOKUP(B149, 'c2014q1'!A$1:E$399,4,),0) + IFERROR(VLOOKUP(B149, 'c2014q2'!A$1:E$399,4,),0) + IFERROR(VLOOKUP(B149, 'c2014q3'!A$1:E$399,4,),0) + IFERROR(VLOOKUP(B149, 'c2014q4'!A$1:E$399,4,),0)</f>
        <v>0</v>
      </c>
      <c r="AG149" s="62">
        <f>IFERROR(VLOOKUP(B149, 'c2015q1'!A$1:E$399,4,),0) + IFERROR(VLOOKUP(B149, 'c2015q2'!A$1:E$399,4,),0) + IFERROR(VLOOKUP(B149, 'c2015q3'!A$1:E$399,4,),0) + IFERROR(VLOOKUP(B149, 'c2015q4'!A$1:E$399,4,),0)</f>
        <v>0</v>
      </c>
      <c r="AH149" s="120">
        <f>IFERROR(VLOOKUP(B149, 'c2016q1'!A$1:E$399,4,),0) + IFERROR(VLOOKUP(B149, 'c2016q2'!A$1:E$399,4,),0) + IFERROR(VLOOKUP(B149, 'c2016q3'!A$1:E$399,4,),0) + IFERROR(VLOOKUP(B149, 'c2016q4'!A$1:E$399,4,),0)</f>
        <v>0</v>
      </c>
      <c r="AI149" t="str">
        <f t="shared" si="16"/>
        <v>-</v>
      </c>
      <c r="AJ149" t="str">
        <f t="shared" si="14"/>
        <v/>
      </c>
      <c r="AK149" s="62">
        <f t="shared" si="17"/>
        <v>0</v>
      </c>
      <c r="AL149" t="str">
        <f t="shared" si="18"/>
        <v>f</v>
      </c>
    </row>
    <row r="150" spans="1:38" x14ac:dyDescent="0.25">
      <c r="A150">
        <v>149</v>
      </c>
      <c r="B150" s="62" t="s">
        <v>3990</v>
      </c>
      <c r="C150" t="str">
        <f>IFERROR(VLOOKUP(B150,addresses!A$2:I$1997, 3, FALSE), "")</f>
        <v>175 Water Street, 18Th Floor</v>
      </c>
      <c r="D150" t="str">
        <f>IFERROR(VLOOKUP(B150,addresses!A$2:I$1997, 5, FALSE), "")</f>
        <v>New York</v>
      </c>
      <c r="E150" t="str">
        <f>IFERROR(VLOOKUP(B150,addresses!A$2:I$1997, 7, FALSE),"")</f>
        <v>NY</v>
      </c>
      <c r="F150">
        <f>IFERROR(VLOOKUP(B150,addresses!A$2:I$1997, 8, FALSE),"")</f>
        <v>10038</v>
      </c>
      <c r="G150" t="str">
        <f>IFERROR(VLOOKUP(B150,addresses!A$2:I$1997, 9, FALSE),"")</f>
        <v>212-458-3732</v>
      </c>
      <c r="H150" s="62" t="str">
        <f>IFERROR(VLOOKUP(B150,addresses!A$2:J$1997, 10, FALSE), "")</f>
        <v>http://www.aig.com</v>
      </c>
      <c r="I150" s="120" t="str">
        <f>VLOOKUP(IFERROR(VLOOKUP(B150, Weiss!A$1:C$398,3,FALSE),"NR"), RatingsLU!A$5:B$30, 2, FALSE)</f>
        <v>C+</v>
      </c>
      <c r="J150" s="62">
        <f>VLOOKUP(I150,RatingsLU!B$5:C$30,2,)</f>
        <v>7</v>
      </c>
      <c r="K150" s="62" t="str">
        <f>VLOOKUP(IFERROR(VLOOKUP(B150, Demotech!A$1:G$400, 6,FALSE), "NR"), RatingsLU!K$5:M$30, 2, FALSE)</f>
        <v>NR</v>
      </c>
      <c r="L150" s="62">
        <f>VLOOKUP(K150,RatingsLU!L$5:M$30,2,)</f>
        <v>7</v>
      </c>
      <c r="M150" s="62" t="str">
        <f>VLOOKUP(IFERROR(VLOOKUP(B150, AMBest!A$1:L$399,3,FALSE),"NR"), RatingsLU!F$5:G$100, 2, FALSE)</f>
        <v>NR</v>
      </c>
      <c r="N150" s="62">
        <f>VLOOKUP(M150, RatingsLU!G$5:H$100, 2, FALSE)</f>
        <v>33</v>
      </c>
      <c r="O150" s="120">
        <f>IFERROR(VLOOKUP(B150, '2016q3'!A$1:C$400,3,),0)</f>
        <v>12</v>
      </c>
      <c r="P150" t="str">
        <f t="shared" si="19"/>
        <v>12</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11</v>
      </c>
      <c r="Z150" s="120">
        <f>IFERROR(VLOOKUP(B150, '2016q1'!A$1:C$399,3,),0)</f>
        <v>9</v>
      </c>
      <c r="AA150" s="120">
        <f>IFERROR(VLOOKUP(B150, '2016q2'!A$1:C$399,3,),0)</f>
        <v>10</v>
      </c>
      <c r="AB150" s="120">
        <f>IFERROR(VLOOKUP(B150, '2016q3'!A$1:C$399,3,),0)</f>
        <v>12</v>
      </c>
      <c r="AC150" t="str">
        <f t="shared" si="15"/>
        <v>0</v>
      </c>
      <c r="AD150" s="120">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 + IFERROR(VLOOKUP(B150, 'c2016q1'!A$1:E$399,4,),0) + IFERROR(VLOOKUP(B150, 'c2016q2'!A$1:E$399,4,),0) + IFERROR(VLOOKUP(B150, 'c2016q3'!A$1:E$399,4,),0) + IFERROR(VLOOKUP(B150, 'c2016q4'!A$1:E$399,4,),0)</f>
        <v>0</v>
      </c>
      <c r="AE150">
        <f>IFERROR(VLOOKUP(B150, 'c2013q4'!A$1:E$399,4,),0)</f>
        <v>0</v>
      </c>
      <c r="AF150">
        <f>IFERROR(VLOOKUP(B150, 'c2014q1'!A$1:E$399,4,),0) + IFERROR(VLOOKUP(B150, 'c2014q2'!A$1:E$399,4,),0) + IFERROR(VLOOKUP(B150, 'c2014q3'!A$1:E$399,4,),0) + IFERROR(VLOOKUP(B150, 'c2014q4'!A$1:E$399,4,),0)</f>
        <v>0</v>
      </c>
      <c r="AG150" s="62">
        <f>IFERROR(VLOOKUP(B150, 'c2015q1'!A$1:E$399,4,),0) + IFERROR(VLOOKUP(B150, 'c2015q2'!A$1:E$399,4,),0) + IFERROR(VLOOKUP(B150, 'c2015q3'!A$1:E$399,4,),0) + IFERROR(VLOOKUP(B150, 'c2015q4'!A$1:E$399,4,),0)</f>
        <v>0</v>
      </c>
      <c r="AH150" s="120">
        <f>IFERROR(VLOOKUP(B150, 'c2016q1'!A$1:E$399,4,),0) + IFERROR(VLOOKUP(B150, 'c2016q2'!A$1:E$399,4,),0) + IFERROR(VLOOKUP(B150, 'c2016q3'!A$1:E$399,4,),0) + IFERROR(VLOOKUP(B150, 'c2016q4'!A$1:E$399,4,),0)</f>
        <v>0</v>
      </c>
      <c r="AI150" t="str">
        <f t="shared" si="16"/>
        <v>-</v>
      </c>
      <c r="AJ150" t="str">
        <f t="shared" si="14"/>
        <v/>
      </c>
      <c r="AK150" s="62">
        <f t="shared" si="17"/>
        <v>0</v>
      </c>
      <c r="AL150" t="str">
        <f t="shared" si="18"/>
        <v>f</v>
      </c>
    </row>
    <row r="151" spans="1:38" x14ac:dyDescent="0.25">
      <c r="A151">
        <v>150</v>
      </c>
      <c r="B151" s="62" t="s">
        <v>338</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120" t="str">
        <f>VLOOKUP(IFERROR(VLOOKUP(B151, Weiss!A$1:C$398,3,FALSE),"NR"), RatingsLU!A$5:B$30, 2, FALSE)</f>
        <v>C+</v>
      </c>
      <c r="J151" s="62">
        <f>VLOOKUP(I151,RatingsLU!B$5:C$30,2,)</f>
        <v>7</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120">
        <f>IFERROR(VLOOKUP(B151, '2016q3'!A$1:C$400,3,),0)</f>
        <v>11</v>
      </c>
      <c r="P151" t="str">
        <f t="shared" si="19"/>
        <v>11</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62">
        <f>IFERROR(VLOOKUP(B151, '2015q3'!A$1:C$399,3,),0)</f>
        <v>12</v>
      </c>
      <c r="Y151" s="62">
        <f>IFERROR(VLOOKUP(B151, '2015q4'!A$1:C$399,3,),0)</f>
        <v>11</v>
      </c>
      <c r="Z151" s="120">
        <f>IFERROR(VLOOKUP(B151, '2016q1'!A$1:C$399,3,),0)</f>
        <v>12</v>
      </c>
      <c r="AA151" s="120">
        <f>IFERROR(VLOOKUP(B151, '2016q2'!A$1:C$399,3,),0)</f>
        <v>13</v>
      </c>
      <c r="AB151" s="120">
        <f>IFERROR(VLOOKUP(B151, '2016q3'!A$1:C$399,3,),0)</f>
        <v>11</v>
      </c>
      <c r="AC151" t="str">
        <f t="shared" si="15"/>
        <v>0</v>
      </c>
      <c r="AD151" s="120">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 + IFERROR(VLOOKUP(B151, 'c2016q1'!A$1:E$399,4,),0) + IFERROR(VLOOKUP(B151, 'c2016q2'!A$1:E$399,4,),0) + IFERROR(VLOOKUP(B151, 'c2016q3'!A$1:E$399,4,),0) + IFERROR(VLOOKUP(B151, 'c2016q4'!A$1:E$399,4,),0)</f>
        <v>0</v>
      </c>
      <c r="AE151">
        <f>IFERROR(VLOOKUP(B151, 'c2013q4'!A$1:E$399,4,),0)</f>
        <v>0</v>
      </c>
      <c r="AF151">
        <f>IFERROR(VLOOKUP(B151, 'c2014q1'!A$1:E$399,4,),0) + IFERROR(VLOOKUP(B151, 'c2014q2'!A$1:E$399,4,),0) + IFERROR(VLOOKUP(B151, 'c2014q3'!A$1:E$399,4,),0) + IFERROR(VLOOKUP(B151, 'c2014q4'!A$1:E$399,4,),0)</f>
        <v>0</v>
      </c>
      <c r="AG151" s="62">
        <f>IFERROR(VLOOKUP(B151, 'c2015q1'!A$1:E$399,4,),0) + IFERROR(VLOOKUP(B151, 'c2015q2'!A$1:E$399,4,),0) + IFERROR(VLOOKUP(B151, 'c2015q3'!A$1:E$399,4,),0) + IFERROR(VLOOKUP(B151, 'c2015q4'!A$1:E$399,4,),0)</f>
        <v>0</v>
      </c>
      <c r="AH151" s="120">
        <f>IFERROR(VLOOKUP(B151, 'c2016q1'!A$1:E$399,4,),0) + IFERROR(VLOOKUP(B151, 'c2016q2'!A$1:E$399,4,),0) + IFERROR(VLOOKUP(B151, 'c2016q3'!A$1:E$399,4,),0) + IFERROR(VLOOKUP(B151, 'c2016q4'!A$1:E$399,4,),0)</f>
        <v>0</v>
      </c>
      <c r="AI151" t="str">
        <f t="shared" si="16"/>
        <v>-</v>
      </c>
      <c r="AJ151" t="str">
        <f t="shared" si="14"/>
        <v/>
      </c>
      <c r="AK151" s="62">
        <f t="shared" si="17"/>
        <v>0</v>
      </c>
      <c r="AL151" t="str">
        <f t="shared" si="18"/>
        <v>f</v>
      </c>
    </row>
    <row r="152" spans="1:38" x14ac:dyDescent="0.25">
      <c r="A152">
        <v>151</v>
      </c>
      <c r="B152" s="62" t="s">
        <v>4025</v>
      </c>
      <c r="C152" t="str">
        <f>IFERROR(VLOOKUP(B152,addresses!A$2:I$1997, 3, FALSE), "")</f>
        <v>3024 Harney Street</v>
      </c>
      <c r="D152" t="str">
        <f>IFERROR(VLOOKUP(B152,addresses!A$2:I$1997, 5, FALSE), "")</f>
        <v>Omaha</v>
      </c>
      <c r="E152" t="str">
        <f>IFERROR(VLOOKUP(B152,addresses!A$2:I$1997, 7, FALSE),"")</f>
        <v>NE</v>
      </c>
      <c r="F152" t="str">
        <f>IFERROR(VLOOKUP(B152,addresses!A$2:I$1997, 8, FALSE),"")</f>
        <v>68131-3580</v>
      </c>
      <c r="G152" t="str">
        <f>IFERROR(VLOOKUP(B152,addresses!A$2:I$1997, 9, FALSE),"")</f>
        <v>866-720-7861</v>
      </c>
      <c r="H152" s="62" t="str">
        <f>IFERROR(VLOOKUP(B152,addresses!A$2:J$1997, 10, FALSE), "")</f>
        <v>http://www.nationalindemnity.com</v>
      </c>
      <c r="I152" s="120" t="str">
        <f>VLOOKUP(IFERROR(VLOOKUP(B152, Weiss!A$1:C$398,3,FALSE),"NR"), RatingsLU!A$5:B$30, 2, FALSE)</f>
        <v>C+</v>
      </c>
      <c r="J152" s="62">
        <f>VLOOKUP(I152,RatingsLU!B$5:C$30,2,)</f>
        <v>7</v>
      </c>
      <c r="K152" s="62" t="str">
        <f>VLOOKUP(IFERROR(VLOOKUP(B152, Demotech!A$1:G$400, 6,FALSE), "NR"), RatingsLU!K$5:M$30, 2, FALSE)</f>
        <v>NR</v>
      </c>
      <c r="L152" s="62">
        <f>VLOOKUP(K152,RatingsLU!L$5:M$30,2,)</f>
        <v>7</v>
      </c>
      <c r="M152" s="62" t="str">
        <f>VLOOKUP(IFERROR(VLOOKUP(B152, AMBest!A$1:L$399,3,FALSE),"NR"), RatingsLU!F$5:G$100, 2, FALSE)</f>
        <v>NR</v>
      </c>
      <c r="N152" s="62">
        <f>VLOOKUP(M152, RatingsLU!G$5:H$100, 2, FALSE)</f>
        <v>33</v>
      </c>
      <c r="O152" s="120">
        <f>IFERROR(VLOOKUP(B152, '2016q3'!A$1:C$400,3,),0)</f>
        <v>9</v>
      </c>
      <c r="P152" t="str">
        <f t="shared" si="19"/>
        <v>9</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62">
        <f>IFERROR(VLOOKUP(B152, '2015q3'!A$1:C$399,3,),0)</f>
        <v>0</v>
      </c>
      <c r="Y152" s="62">
        <f>IFERROR(VLOOKUP(B152, '2015q4'!A$1:C$399,3,),0)</f>
        <v>0</v>
      </c>
      <c r="Z152" s="120">
        <f>IFERROR(VLOOKUP(B152, '2016q1'!A$1:C$399,3,),0)</f>
        <v>2</v>
      </c>
      <c r="AA152" s="120">
        <f>IFERROR(VLOOKUP(B152, '2016q2'!A$1:C$399,3,),0)</f>
        <v>4</v>
      </c>
      <c r="AB152" s="120">
        <f>IFERROR(VLOOKUP(B152, '2016q3'!A$1:C$399,3,),0)</f>
        <v>9</v>
      </c>
      <c r="AC152" t="str">
        <f t="shared" si="15"/>
        <v>0</v>
      </c>
      <c r="AD152" s="120">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 + IFERROR(VLOOKUP(B152, 'c2016q1'!A$1:E$399,4,),0) + IFERROR(VLOOKUP(B152, 'c2016q2'!A$1:E$399,4,),0) + IFERROR(VLOOKUP(B152, 'c2016q3'!A$1:E$399,4,),0) + IFERROR(VLOOKUP(B152, 'c2016q4'!A$1:E$399,4,),0)</f>
        <v>0</v>
      </c>
      <c r="AE152">
        <f>IFERROR(VLOOKUP(B152, 'c2013q4'!A$1:E$399,4,),0)</f>
        <v>0</v>
      </c>
      <c r="AF152">
        <f>IFERROR(VLOOKUP(B152, 'c2014q1'!A$1:E$399,4,),0) + IFERROR(VLOOKUP(B152, 'c2014q2'!A$1:E$399,4,),0) + IFERROR(VLOOKUP(B152, 'c2014q3'!A$1:E$399,4,),0) + IFERROR(VLOOKUP(B152, 'c2014q4'!A$1:E$399,4,),0)</f>
        <v>0</v>
      </c>
      <c r="AG152" s="62">
        <f>IFERROR(VLOOKUP(B152, 'c2015q1'!A$1:E$399,4,),0) + IFERROR(VLOOKUP(B152, 'c2015q2'!A$1:E$399,4,),0) + IFERROR(VLOOKUP(B152, 'c2015q3'!A$1:E$399,4,),0) + IFERROR(VLOOKUP(B152, 'c2015q4'!A$1:E$399,4,),0)</f>
        <v>0</v>
      </c>
      <c r="AH152" s="120">
        <f>IFERROR(VLOOKUP(B152, 'c2016q1'!A$1:E$399,4,),0) + IFERROR(VLOOKUP(B152, 'c2016q2'!A$1:E$399,4,),0) + IFERROR(VLOOKUP(B152, 'c2016q3'!A$1:E$399,4,),0) + IFERROR(VLOOKUP(B152, 'c2016q4'!A$1:E$399,4,),0)</f>
        <v>0</v>
      </c>
      <c r="AI152" t="str">
        <f t="shared" si="16"/>
        <v>-</v>
      </c>
      <c r="AJ152" t="str">
        <f t="shared" si="14"/>
        <v/>
      </c>
      <c r="AK152" s="62">
        <f t="shared" si="17"/>
        <v>0</v>
      </c>
      <c r="AL152" t="str">
        <f t="shared" si="18"/>
        <v>f</v>
      </c>
    </row>
    <row r="153" spans="1:38" x14ac:dyDescent="0.25">
      <c r="A153">
        <v>152</v>
      </c>
      <c r="B153" s="62" t="s">
        <v>282</v>
      </c>
      <c r="C153" t="str">
        <f>IFERROR(VLOOKUP(B153,addresses!A$2:I$1997, 3, FALSE), "")</f>
        <v>225 W. Washington Street, Suite 1800</v>
      </c>
      <c r="D153" t="str">
        <f>IFERROR(VLOOKUP(B153,addresses!A$2:I$1997, 5, FALSE), "")</f>
        <v>Chicago</v>
      </c>
      <c r="E153" t="str">
        <f>IFERROR(VLOOKUP(B153,addresses!A$2:I$1997, 7, FALSE),"")</f>
        <v>IL</v>
      </c>
      <c r="F153" t="str">
        <f>IFERROR(VLOOKUP(B153,addresses!A$2:I$1997, 8, FALSE),"")</f>
        <v>60606-3484</v>
      </c>
      <c r="G153" t="str">
        <f>IFERROR(VLOOKUP(B153,addresses!A$2:I$1997, 9, FALSE),"")</f>
        <v>312-224-3371</v>
      </c>
      <c r="H153" s="62" t="str">
        <f>IFERROR(VLOOKUP(B153,addresses!A$2:J$1997, 10, FALSE), "")</f>
        <v>http://www.firemansfund.com</v>
      </c>
      <c r="I153" s="120" t="str">
        <f>VLOOKUP(IFERROR(VLOOKUP(B153, Weiss!A$1:C$398,3,FALSE),"NR"),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3</v>
      </c>
      <c r="O153" s="120">
        <f>IFERROR(VLOOKUP(B153, '2016q3'!A$1:C$400,3,),0)</f>
        <v>8</v>
      </c>
      <c r="P153" t="str">
        <f t="shared" si="19"/>
        <v>8</v>
      </c>
      <c r="Q153">
        <f>IFERROR(VLOOKUP(B153, '2013q4'!A$1:C$399,3,),0)</f>
        <v>2723</v>
      </c>
      <c r="R153">
        <f>IFERROR(VLOOKUP(B153, '2014q1'!A$1:C$399,3,),0)</f>
        <v>2826</v>
      </c>
      <c r="S153">
        <f>IFERROR(VLOOKUP(B153, '2014q2'!A$1:C$399,3,),0)</f>
        <v>2888</v>
      </c>
      <c r="T153">
        <f>IFERROR(VLOOKUP(B153, '2014q3'!A$1:C$399,3,),0)</f>
        <v>2986</v>
      </c>
      <c r="U153">
        <f>IFERROR(VLOOKUP(B153, '2014q1'!A$1:C$399,3,),0)</f>
        <v>2826</v>
      </c>
      <c r="V153">
        <f>IFERROR(VLOOKUP(B153, '2014q2'!A$1:C$399,3,),0)</f>
        <v>2888</v>
      </c>
      <c r="W153">
        <f>IFERROR(VLOOKUP(B153, '2015q2'!A$1:C$399,3,),0)</f>
        <v>2949</v>
      </c>
      <c r="X153" s="62">
        <f>IFERROR(VLOOKUP(B153, '2015q3'!A$1:C$399,3,),0)</f>
        <v>2867</v>
      </c>
      <c r="Y153" s="62">
        <f>IFERROR(VLOOKUP(B153, '2015q4'!A$1:C$399,3,),0)</f>
        <v>2208</v>
      </c>
      <c r="Z153" s="120">
        <f>IFERROR(VLOOKUP(B153, '2016q1'!A$1:C$399,3,),0)</f>
        <v>1387</v>
      </c>
      <c r="AA153" s="120">
        <f>IFERROR(VLOOKUP(B153, '2016q2'!A$1:C$399,3,),0)</f>
        <v>562</v>
      </c>
      <c r="AB153" s="120">
        <f>IFERROR(VLOOKUP(B153, '2016q3'!A$1:C$399,3,),0)</f>
        <v>8</v>
      </c>
      <c r="AC153" t="str">
        <f t="shared" si="15"/>
        <v>4</v>
      </c>
      <c r="AD153" s="120">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 + IFERROR(VLOOKUP(B153, 'c2016q1'!A$1:E$399,4,),0) + IFERROR(VLOOKUP(B153, 'c2016q2'!A$1:E$399,4,),0) + IFERROR(VLOOKUP(B153, 'c2016q3'!A$1:E$399,4,),0) + IFERROR(VLOOKUP(B153, 'c2016q4'!A$1:E$399,4,),0)</f>
        <v>4</v>
      </c>
      <c r="AE153">
        <f>IFERROR(VLOOKUP(B153, 'c2013q4'!A$1:E$399,4,),0)</f>
        <v>0</v>
      </c>
      <c r="AF153">
        <f>IFERROR(VLOOKUP(B153, 'c2014q1'!A$1:E$399,4,),0) + IFERROR(VLOOKUP(B153, 'c2014q2'!A$1:E$399,4,),0) + IFERROR(VLOOKUP(B153, 'c2014q3'!A$1:E$399,4,),0) + IFERROR(VLOOKUP(B153, 'c2014q4'!A$1:E$399,4,),0)</f>
        <v>2</v>
      </c>
      <c r="AG153" s="62">
        <f>IFERROR(VLOOKUP(B153, 'c2015q1'!A$1:E$399,4,),0) + IFERROR(VLOOKUP(B153, 'c2015q2'!A$1:E$399,4,),0) + IFERROR(VLOOKUP(B153, 'c2015q3'!A$1:E$399,4,),0) + IFERROR(VLOOKUP(B153, 'c2015q4'!A$1:E$399,4,),0)</f>
        <v>1</v>
      </c>
      <c r="AH153" s="120">
        <f>IFERROR(VLOOKUP(B153, 'c2016q1'!A$1:E$399,4,),0) + IFERROR(VLOOKUP(B153, 'c2016q2'!A$1:E$399,4,),0) + IFERROR(VLOOKUP(B153, 'c2016q3'!A$1:E$399,4,),0) + IFERROR(VLOOKUP(B153, 'c2016q4'!A$1:E$399,4,),0)</f>
        <v>1</v>
      </c>
      <c r="AI153" t="str">
        <f t="shared" si="16"/>
        <v>-</v>
      </c>
      <c r="AJ153" t="str">
        <f t="shared" si="14"/>
        <v/>
      </c>
      <c r="AK153" s="62">
        <f t="shared" si="17"/>
        <v>0</v>
      </c>
      <c r="AL153" t="str">
        <f t="shared" si="18"/>
        <v>f</v>
      </c>
    </row>
    <row r="154" spans="1:38" x14ac:dyDescent="0.25">
      <c r="A154">
        <v>153</v>
      </c>
      <c r="B154" s="62" t="s">
        <v>337</v>
      </c>
      <c r="C154" t="str">
        <f>IFERROR(VLOOKUP(B154,addresses!A$2:I$1997, 3, FALSE), "")</f>
        <v>300 Plaza Three</v>
      </c>
      <c r="D154" t="str">
        <f>IFERROR(VLOOKUP(B154,addresses!A$2:I$1997, 5, FALSE), "")</f>
        <v>Jersey City</v>
      </c>
      <c r="E154" t="str">
        <f>IFERROR(VLOOKUP(B154,addresses!A$2:I$1997, 7, FALSE),"")</f>
        <v>NJ</v>
      </c>
      <c r="F154" t="str">
        <f>IFERROR(VLOOKUP(B154,addresses!A$2:I$1997, 8, FALSE),"")</f>
        <v>07311-1107</v>
      </c>
      <c r="G154" t="str">
        <f>IFERROR(VLOOKUP(B154,addresses!A$2:I$1997, 9, FALSE),"")</f>
        <v>201-743-4000</v>
      </c>
      <c r="H154" s="62" t="str">
        <f>IFERROR(VLOOKUP(B154,addresses!A$2:J$1997, 10, FALSE), "")</f>
        <v>http://www.archinsurance.com</v>
      </c>
      <c r="I154" s="120" t="str">
        <f>VLOOKUP(IFERROR(VLOOKUP(B154, Weiss!A$1:C$398,3,FALSE),"NR"), RatingsLU!A$5:B$30, 2, FALSE)</f>
        <v>C</v>
      </c>
      <c r="J154" s="62">
        <f>VLOOKUP(I154,RatingsLU!B$5:C$30,2,)</f>
        <v>8</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3</v>
      </c>
      <c r="O154" s="120">
        <f>IFERROR(VLOOKUP(B154, '2016q3'!A$1:C$400,3,),0)</f>
        <v>8</v>
      </c>
      <c r="P154" t="str">
        <f t="shared" si="19"/>
        <v>8</v>
      </c>
      <c r="Q154">
        <f>IFERROR(VLOOKUP(B154, '2013q4'!A$1:C$399,3,),0)</f>
        <v>16</v>
      </c>
      <c r="R154">
        <f>IFERROR(VLOOKUP(B154, '2014q1'!A$1:C$399,3,),0)</f>
        <v>8</v>
      </c>
      <c r="S154">
        <f>IFERROR(VLOOKUP(B154, '2014q2'!A$1:C$399,3,),0)</f>
        <v>7</v>
      </c>
      <c r="T154">
        <f>IFERROR(VLOOKUP(B154, '2014q3'!A$1:C$399,3,),0)</f>
        <v>8</v>
      </c>
      <c r="U154">
        <f>IFERROR(VLOOKUP(B154, '2014q1'!A$1:C$399,3,),0)</f>
        <v>8</v>
      </c>
      <c r="V154">
        <f>IFERROR(VLOOKUP(B154, '2014q2'!A$1:C$399,3,),0)</f>
        <v>7</v>
      </c>
      <c r="W154">
        <f>IFERROR(VLOOKUP(B154, '2015q2'!A$1:C$399,3,),0)</f>
        <v>14</v>
      </c>
      <c r="X154" s="62">
        <f>IFERROR(VLOOKUP(B154, '2015q3'!A$1:C$399,3,),0)</f>
        <v>27</v>
      </c>
      <c r="Y154" s="62">
        <f>IFERROR(VLOOKUP(B154, '2015q4'!A$1:C$399,3,),0)</f>
        <v>3</v>
      </c>
      <c r="Z154" s="120">
        <f>IFERROR(VLOOKUP(B154, '2016q1'!A$1:C$399,3,),0)</f>
        <v>5</v>
      </c>
      <c r="AA154" s="120">
        <f>IFERROR(VLOOKUP(B154, '2016q2'!A$1:C$399,3,),0)</f>
        <v>3</v>
      </c>
      <c r="AB154" s="120">
        <f>IFERROR(VLOOKUP(B154, '2016q3'!A$1:C$399,3,),0)</f>
        <v>8</v>
      </c>
      <c r="AC154" t="str">
        <f t="shared" si="15"/>
        <v>0</v>
      </c>
      <c r="AD154" s="120">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 + IFERROR(VLOOKUP(B154, 'c2016q1'!A$1:E$399,4,),0) + IFERROR(VLOOKUP(B154, 'c2016q2'!A$1:E$399,4,),0) + IFERROR(VLOOKUP(B154, 'c2016q3'!A$1:E$399,4,),0) + IFERROR(VLOOKUP(B154, 'c2016q4'!A$1:E$399,4,),0)</f>
        <v>0</v>
      </c>
      <c r="AE154">
        <f>IFERROR(VLOOKUP(B154, 'c2013q4'!A$1:E$399,4,),0)</f>
        <v>0</v>
      </c>
      <c r="AF154">
        <f>IFERROR(VLOOKUP(B154, 'c2014q1'!A$1:E$399,4,),0) + IFERROR(VLOOKUP(B154, 'c2014q2'!A$1:E$399,4,),0) + IFERROR(VLOOKUP(B154, 'c2014q3'!A$1:E$399,4,),0) + IFERROR(VLOOKUP(B154, 'c2014q4'!A$1:E$399,4,),0)</f>
        <v>0</v>
      </c>
      <c r="AG154" s="62">
        <f>IFERROR(VLOOKUP(B154, 'c2015q1'!A$1:E$399,4,),0) + IFERROR(VLOOKUP(B154, 'c2015q2'!A$1:E$399,4,),0) + IFERROR(VLOOKUP(B154, 'c2015q3'!A$1:E$399,4,),0) + IFERROR(VLOOKUP(B154, 'c2015q4'!A$1:E$399,4,),0)</f>
        <v>0</v>
      </c>
      <c r="AH154" s="120">
        <f>IFERROR(VLOOKUP(B154, 'c2016q1'!A$1:E$399,4,),0) + IFERROR(VLOOKUP(B154, 'c2016q2'!A$1:E$399,4,),0) + IFERROR(VLOOKUP(B154, 'c2016q3'!A$1:E$399,4,),0) + IFERROR(VLOOKUP(B154, 'c2016q4'!A$1:E$399,4,),0)</f>
        <v>0</v>
      </c>
      <c r="AI154" t="str">
        <f t="shared" si="16"/>
        <v>-</v>
      </c>
      <c r="AJ154" t="str">
        <f t="shared" si="14"/>
        <v/>
      </c>
      <c r="AK154" s="62">
        <f t="shared" si="17"/>
        <v>0</v>
      </c>
      <c r="AL154" t="str">
        <f t="shared" si="18"/>
        <v>f</v>
      </c>
    </row>
    <row r="155" spans="1:38" x14ac:dyDescent="0.25">
      <c r="A155">
        <v>154</v>
      </c>
      <c r="B155" s="62" t="s">
        <v>340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120" t="str">
        <f>VLOOKUP(IFERROR(VLOOKUP(B155, Weiss!A$1:C$398,3,FALSE),"NR"), RatingsLU!A$5:B$30, 2, FALSE)</f>
        <v>C</v>
      </c>
      <c r="J155" s="62">
        <f>VLOOKUP(I155,RatingsLU!B$5:C$30,2,)</f>
        <v>8</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120">
        <f>IFERROR(VLOOKUP(B155, '2016q3'!A$1:C$400,3,),0)</f>
        <v>7</v>
      </c>
      <c r="P155" t="str">
        <f t="shared" si="19"/>
        <v>7</v>
      </c>
      <c r="Q155">
        <f>IFERROR(VLOOKUP(B155, '2013q4'!A$1:C$399,3,),0)</f>
        <v>17</v>
      </c>
      <c r="R155">
        <f>IFERROR(VLOOKUP(B155, '2014q1'!A$1:C$399,3,),0)</f>
        <v>17</v>
      </c>
      <c r="S155">
        <f>IFERROR(VLOOKUP(B155, '2014q2'!A$1:C$399,3,),0)</f>
        <v>14</v>
      </c>
      <c r="T155">
        <f>IFERROR(VLOOKUP(B155, '2014q3'!A$1:C$399,3,),0)</f>
        <v>14</v>
      </c>
      <c r="U155">
        <f>IFERROR(VLOOKUP(B155, '2014q1'!A$1:C$399,3,),0)</f>
        <v>17</v>
      </c>
      <c r="V155">
        <f>IFERROR(VLOOKUP(B155, '2014q2'!A$1:C$399,3,),0)</f>
        <v>14</v>
      </c>
      <c r="W155">
        <f>IFERROR(VLOOKUP(B155, '2015q2'!A$1:C$399,3,),0)</f>
        <v>9</v>
      </c>
      <c r="X155" s="62">
        <f>IFERROR(VLOOKUP(B155, '2015q3'!A$1:C$399,3,),0)</f>
        <v>11</v>
      </c>
      <c r="Y155" s="62">
        <f>IFERROR(VLOOKUP(B155, '2015q4'!A$1:C$399,3,),0)</f>
        <v>11</v>
      </c>
      <c r="Z155" s="120">
        <f>IFERROR(VLOOKUP(B155, '2016q1'!A$1:C$399,3,),0)</f>
        <v>10</v>
      </c>
      <c r="AA155" s="120">
        <f>IFERROR(VLOOKUP(B155, '2016q2'!A$1:C$399,3,),0)</f>
        <v>7</v>
      </c>
      <c r="AB155" s="120">
        <f>IFERROR(VLOOKUP(B155, '2016q3'!A$1:C$399,3,),0)</f>
        <v>7</v>
      </c>
      <c r="AC155" t="str">
        <f t="shared" si="15"/>
        <v>0</v>
      </c>
      <c r="AD155" s="120">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 + IFERROR(VLOOKUP(B155, 'c2016q1'!A$1:E$399,4,),0) + IFERROR(VLOOKUP(B155, 'c2016q2'!A$1:E$399,4,),0) + IFERROR(VLOOKUP(B155, 'c2016q3'!A$1:E$399,4,),0) + IFERROR(VLOOKUP(B155, 'c2016q4'!A$1:E$399,4,),0)</f>
        <v>0</v>
      </c>
      <c r="AE155">
        <f>IFERROR(VLOOKUP(B155, 'c2013q4'!A$1:E$399,4,),0)</f>
        <v>0</v>
      </c>
      <c r="AF155">
        <f>IFERROR(VLOOKUP(B155, 'c2014q1'!A$1:E$399,4,),0) + IFERROR(VLOOKUP(B155, 'c2014q2'!A$1:E$399,4,),0) + IFERROR(VLOOKUP(B155, 'c2014q3'!A$1:E$399,4,),0) + IFERROR(VLOOKUP(B155, 'c2014q4'!A$1:E$399,4,),0)</f>
        <v>0</v>
      </c>
      <c r="AG155" s="62">
        <f>IFERROR(VLOOKUP(B155, 'c2015q1'!A$1:E$399,4,),0) + IFERROR(VLOOKUP(B155, 'c2015q2'!A$1:E$399,4,),0) + IFERROR(VLOOKUP(B155, 'c2015q3'!A$1:E$399,4,),0) + IFERROR(VLOOKUP(B155, 'c2015q4'!A$1:E$399,4,),0)</f>
        <v>0</v>
      </c>
      <c r="AH155" s="120">
        <f>IFERROR(VLOOKUP(B155, 'c2016q1'!A$1:E$399,4,),0) + IFERROR(VLOOKUP(B155, 'c2016q2'!A$1:E$399,4,),0) + IFERROR(VLOOKUP(B155, 'c2016q3'!A$1:E$399,4,),0) + IFERROR(VLOOKUP(B155, 'c2016q4'!A$1:E$399,4,),0)</f>
        <v>0</v>
      </c>
      <c r="AI155" t="str">
        <f t="shared" si="16"/>
        <v>-</v>
      </c>
      <c r="AJ155" t="str">
        <f t="shared" si="14"/>
        <v/>
      </c>
      <c r="AK155" s="62">
        <f t="shared" si="17"/>
        <v>0</v>
      </c>
      <c r="AL155" t="str">
        <f t="shared" si="18"/>
        <v>f</v>
      </c>
    </row>
    <row r="156" spans="1:38" x14ac:dyDescent="0.25">
      <c r="A156">
        <v>155</v>
      </c>
      <c r="B156" s="62" t="s">
        <v>345</v>
      </c>
      <c r="C156" t="str">
        <f>IFERROR(VLOOKUP(B156,addresses!A$2:I$1997, 3, FALSE), "")</f>
        <v>440 Lincoln Street</v>
      </c>
      <c r="D156" t="str">
        <f>IFERROR(VLOOKUP(B156,addresses!A$2:I$1997, 5, FALSE), "")</f>
        <v>Worcester</v>
      </c>
      <c r="E156" t="str">
        <f>IFERROR(VLOOKUP(B156,addresses!A$2:I$1997, 7, FALSE),"")</f>
        <v>MA</v>
      </c>
      <c r="F156" t="str">
        <f>IFERROR(VLOOKUP(B156,addresses!A$2:I$1997, 8, FALSE),"")</f>
        <v>01653-0002</v>
      </c>
      <c r="G156" t="str">
        <f>IFERROR(VLOOKUP(B156,addresses!A$2:I$1997, 9, FALSE),"")</f>
        <v>508-853-7200-8553955</v>
      </c>
      <c r="H156" s="62" t="str">
        <f>IFERROR(VLOOKUP(B156,addresses!A$2:J$1997, 10, FALSE), "")</f>
        <v>http://www.hanover.com</v>
      </c>
      <c r="I156" s="120" t="str">
        <f>VLOOKUP(IFERROR(VLOOKUP(B156, Weiss!A$1:C$398,3,FALSE),"NR"), RatingsLU!A$5:B$30, 2, FALSE)</f>
        <v>C</v>
      </c>
      <c r="J156" s="62">
        <f>VLOOKUP(I156,RatingsLU!B$5:C$30,2,)</f>
        <v>8</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5</v>
      </c>
      <c r="O156" s="120">
        <f>IFERROR(VLOOKUP(B156, '2016q3'!A$1:C$400,3,),0)</f>
        <v>6</v>
      </c>
      <c r="P156" t="str">
        <f t="shared" si="19"/>
        <v>6</v>
      </c>
      <c r="Q156">
        <f>IFERROR(VLOOKUP(B156, '2013q4'!A$1:C$399,3,),0)</f>
        <v>8</v>
      </c>
      <c r="R156">
        <f>IFERROR(VLOOKUP(B156, '2014q1'!A$1:C$399,3,),0)</f>
        <v>9</v>
      </c>
      <c r="S156">
        <f>IFERROR(VLOOKUP(B156, '2014q2'!A$1:C$399,3,),0)</f>
        <v>10</v>
      </c>
      <c r="T156">
        <f>IFERROR(VLOOKUP(B156, '2014q3'!A$1:C$399,3,),0)</f>
        <v>6</v>
      </c>
      <c r="U156">
        <f>IFERROR(VLOOKUP(B156, '2014q1'!A$1:C$399,3,),0)</f>
        <v>9</v>
      </c>
      <c r="V156">
        <f>IFERROR(VLOOKUP(B156, '2014q2'!A$1:C$399,3,),0)</f>
        <v>10</v>
      </c>
      <c r="W156">
        <f>IFERROR(VLOOKUP(B156, '2015q2'!A$1:C$399,3,),0)</f>
        <v>4</v>
      </c>
      <c r="X156" s="62">
        <f>IFERROR(VLOOKUP(B156, '2015q3'!A$1:C$399,3,),0)</f>
        <v>6</v>
      </c>
      <c r="Y156" s="62">
        <f>IFERROR(VLOOKUP(B156, '2015q4'!A$1:C$399,3,),0)</f>
        <v>6</v>
      </c>
      <c r="Z156" s="120">
        <f>IFERROR(VLOOKUP(B156, '2016q1'!A$1:C$399,3,),0)</f>
        <v>7</v>
      </c>
      <c r="AA156" s="120">
        <f>IFERROR(VLOOKUP(B156, '2016q2'!A$1:C$399,3,),0)</f>
        <v>6</v>
      </c>
      <c r="AB156" s="120">
        <f>IFERROR(VLOOKUP(B156, '2016q3'!A$1:C$399,3,),0)</f>
        <v>6</v>
      </c>
      <c r="AC156" t="str">
        <f t="shared" si="15"/>
        <v>0</v>
      </c>
      <c r="AD156" s="120">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 + IFERROR(VLOOKUP(B156, 'c2016q1'!A$1:E$399,4,),0) + IFERROR(VLOOKUP(B156, 'c2016q2'!A$1:E$399,4,),0) + IFERROR(VLOOKUP(B156, 'c2016q3'!A$1:E$399,4,),0) + IFERROR(VLOOKUP(B156, 'c2016q4'!A$1:E$399,4,),0)</f>
        <v>0</v>
      </c>
      <c r="AE156">
        <f>IFERROR(VLOOKUP(B156, 'c2013q4'!A$1:E$399,4,),0)</f>
        <v>0</v>
      </c>
      <c r="AF156">
        <f>IFERROR(VLOOKUP(B156, 'c2014q1'!A$1:E$399,4,),0) + IFERROR(VLOOKUP(B156, 'c2014q2'!A$1:E$399,4,),0) + IFERROR(VLOOKUP(B156, 'c2014q3'!A$1:E$399,4,),0) + IFERROR(VLOOKUP(B156, 'c2014q4'!A$1:E$399,4,),0)</f>
        <v>0</v>
      </c>
      <c r="AG156" s="62">
        <f>IFERROR(VLOOKUP(B156, 'c2015q1'!A$1:E$399,4,),0) + IFERROR(VLOOKUP(B156, 'c2015q2'!A$1:E$399,4,),0) + IFERROR(VLOOKUP(B156, 'c2015q3'!A$1:E$399,4,),0) + IFERROR(VLOOKUP(B156, 'c2015q4'!A$1:E$399,4,),0)</f>
        <v>0</v>
      </c>
      <c r="AH156" s="120">
        <f>IFERROR(VLOOKUP(B156, 'c2016q1'!A$1:E$399,4,),0) + IFERROR(VLOOKUP(B156, 'c2016q2'!A$1:E$399,4,),0) + IFERROR(VLOOKUP(B156, 'c2016q3'!A$1:E$399,4,),0) + IFERROR(VLOOKUP(B156, 'c2016q4'!A$1:E$399,4,),0)</f>
        <v>0</v>
      </c>
      <c r="AI156" t="str">
        <f t="shared" si="16"/>
        <v>-</v>
      </c>
      <c r="AJ156" t="str">
        <f t="shared" si="14"/>
        <v/>
      </c>
      <c r="AK156" s="62">
        <f t="shared" si="17"/>
        <v>0</v>
      </c>
      <c r="AL156" t="str">
        <f t="shared" si="18"/>
        <v>f</v>
      </c>
    </row>
    <row r="157" spans="1:38" x14ac:dyDescent="0.25">
      <c r="A157">
        <v>156</v>
      </c>
      <c r="B157" s="62" t="s">
        <v>3991</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20" t="str">
        <f>VLOOKUP(IFERROR(VLOOKUP(B157, Weiss!A$1:C$398,3,FALSE),"NR"), RatingsLU!A$5:B$30, 2, FALSE)</f>
        <v>C+</v>
      </c>
      <c r="J157" s="62">
        <f>VLOOKUP(I157,RatingsLU!B$5:C$30,2,)</f>
        <v>7</v>
      </c>
      <c r="K157" s="62" t="str">
        <f>VLOOKUP(IFERROR(VLOOKUP(B157, Demotech!A$1:G$400, 6,FALSE), "NR"), RatingsLU!K$5:M$30, 2, FALSE)</f>
        <v>NR</v>
      </c>
      <c r="L157" s="62">
        <f>VLOOKUP(K157,RatingsLU!L$5:M$30,2,)</f>
        <v>7</v>
      </c>
      <c r="M157" s="62" t="str">
        <f>VLOOKUP(IFERROR(VLOOKUP(B157, AMBest!A$1:L$399,3,FALSE),"NR"), RatingsLU!F$5:G$100, 2, FALSE)</f>
        <v>NR</v>
      </c>
      <c r="N157" s="62">
        <f>VLOOKUP(M157, RatingsLU!G$5:H$100, 2, FALSE)</f>
        <v>33</v>
      </c>
      <c r="O157" s="120">
        <f>IFERROR(VLOOKUP(B157, '2016q3'!A$1:C$400,3,),0)</f>
        <v>6</v>
      </c>
      <c r="P157" t="str">
        <f t="shared" si="19"/>
        <v>6</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20">
        <f>IFERROR(VLOOKUP(B157, '2016q1'!A$1:C$399,3,),0)</f>
        <v>9</v>
      </c>
      <c r="AA157" s="120">
        <f>IFERROR(VLOOKUP(B157, '2016q2'!A$1:C$399,3,),0)</f>
        <v>10</v>
      </c>
      <c r="AB157" s="120">
        <f>IFERROR(VLOOKUP(B157, '2016q3'!A$1:C$399,3,),0)</f>
        <v>6</v>
      </c>
      <c r="AC157" t="str">
        <f t="shared" si="15"/>
        <v>0</v>
      </c>
      <c r="AD157" s="120">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 + IFERROR(VLOOKUP(B157, 'c2016q1'!A$1:E$399,4,),0) + IFERROR(VLOOKUP(B157, 'c2016q2'!A$1:E$399,4,),0) + IFERROR(VLOOKUP(B157, 'c2016q3'!A$1:E$399,4,),0) + IFERROR(VLOOKUP(B157, 'c2016q4'!A$1:E$399,4,),0)</f>
        <v>0</v>
      </c>
      <c r="AE157">
        <f>IFERROR(VLOOKUP(B157, 'c2013q4'!A$1:E$399,4,),0)</f>
        <v>0</v>
      </c>
      <c r="AF157">
        <f>IFERROR(VLOOKUP(B157, 'c2014q1'!A$1:E$399,4,),0) + IFERROR(VLOOKUP(B157, 'c2014q2'!A$1:E$399,4,),0) + IFERROR(VLOOKUP(B157, 'c2014q3'!A$1:E$399,4,),0) + IFERROR(VLOOKUP(B157, 'c2014q4'!A$1:E$399,4,),0)</f>
        <v>0</v>
      </c>
      <c r="AG157" s="62">
        <f>IFERROR(VLOOKUP(B157, 'c2015q1'!A$1:E$399,4,),0) + IFERROR(VLOOKUP(B157, 'c2015q2'!A$1:E$399,4,),0) + IFERROR(VLOOKUP(B157, 'c2015q3'!A$1:E$399,4,),0) + IFERROR(VLOOKUP(B157, 'c2015q4'!A$1:E$399,4,),0)</f>
        <v>0</v>
      </c>
      <c r="AH157" s="120">
        <f>IFERROR(VLOOKUP(B157, 'c2016q1'!A$1:E$399,4,),0) + IFERROR(VLOOKUP(B157, 'c2016q2'!A$1:E$399,4,),0) + IFERROR(VLOOKUP(B157, 'c2016q3'!A$1:E$399,4,),0) + IFERROR(VLOOKUP(B157, 'c2016q4'!A$1:E$399,4,),0)</f>
        <v>0</v>
      </c>
      <c r="AI157" t="str">
        <f t="shared" si="16"/>
        <v>-</v>
      </c>
      <c r="AJ157" t="str">
        <f t="shared" si="14"/>
        <v/>
      </c>
      <c r="AK157" s="62">
        <f t="shared" si="17"/>
        <v>0</v>
      </c>
      <c r="AL157" t="str">
        <f t="shared" si="18"/>
        <v>f</v>
      </c>
    </row>
    <row r="158" spans="1:38" x14ac:dyDescent="0.25">
      <c r="A158">
        <v>157</v>
      </c>
      <c r="B158" s="62" t="s">
        <v>350</v>
      </c>
      <c r="C158" t="str">
        <f>IFERROR(VLOOKUP(B158,addresses!A$2:I$1997, 3, FALSE), "")</f>
        <v>175 Berkeley Street</v>
      </c>
      <c r="D158" t="str">
        <f>IFERROR(VLOOKUP(B158,addresses!A$2:I$1997, 5, FALSE), "")</f>
        <v>Boston</v>
      </c>
      <c r="E158" t="str">
        <f>IFERROR(VLOOKUP(B158,addresses!A$2:I$1997, 7, FALSE),"")</f>
        <v>MA</v>
      </c>
      <c r="F158">
        <f>IFERROR(VLOOKUP(B158,addresses!A$2:I$1997, 8, FALSE),"")</f>
        <v>2116</v>
      </c>
      <c r="G158" t="str">
        <f>IFERROR(VLOOKUP(B158,addresses!A$2:I$1997, 9, FALSE),"")</f>
        <v>617-357-9500</v>
      </c>
      <c r="H158" s="62" t="str">
        <f>IFERROR(VLOOKUP(B158,addresses!A$2:J$1997, 10, FALSE), "")</f>
        <v>http://www.libertymutualgroup.com</v>
      </c>
      <c r="I158" s="120" t="str">
        <f>VLOOKUP(IFERROR(VLOOKUP(B158, Weiss!A$1:C$398,3,FALSE),"NR"), RatingsLU!A$5:B$30, 2, FALSE)</f>
        <v>C-</v>
      </c>
      <c r="J158" s="62">
        <f>VLOOKUP(I158,RatingsLU!B$5:C$30,2,)</f>
        <v>9</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5</v>
      </c>
      <c r="O158" s="120">
        <f>IFERROR(VLOOKUP(B158, '2016q3'!A$1:C$400,3,),0)</f>
        <v>5</v>
      </c>
      <c r="P158" t="str">
        <f t="shared" si="19"/>
        <v>5</v>
      </c>
      <c r="Q158">
        <f>IFERROR(VLOOKUP(B158, '2013q4'!A$1:C$399,3,),0)</f>
        <v>0</v>
      </c>
      <c r="R158">
        <f>IFERROR(VLOOKUP(B158, '2014q1'!A$1:C$399,3,),0)</f>
        <v>0</v>
      </c>
      <c r="S158">
        <f>IFERROR(VLOOKUP(B158, '2014q2'!A$1:C$399,3,),0)</f>
        <v>0</v>
      </c>
      <c r="T158">
        <f>IFERROR(VLOOKUP(B158, '2014q3'!A$1:C$399,3,),0)</f>
        <v>1</v>
      </c>
      <c r="U158">
        <f>IFERROR(VLOOKUP(B158, '2014q1'!A$1:C$399,3,),0)</f>
        <v>0</v>
      </c>
      <c r="V158">
        <f>IFERROR(VLOOKUP(B158, '2014q2'!A$1:C$399,3,),0)</f>
        <v>0</v>
      </c>
      <c r="W158">
        <f>IFERROR(VLOOKUP(B158, '2015q2'!A$1:C$399,3,),0)</f>
        <v>3</v>
      </c>
      <c r="X158" s="62">
        <f>IFERROR(VLOOKUP(B158, '2015q3'!A$1:C$399,3,),0)</f>
        <v>3</v>
      </c>
      <c r="Y158" s="62">
        <f>IFERROR(VLOOKUP(B158, '2015q4'!A$1:C$399,3,),0)</f>
        <v>4</v>
      </c>
      <c r="Z158" s="120">
        <f>IFERROR(VLOOKUP(B158, '2016q1'!A$1:C$399,3,),0)</f>
        <v>4</v>
      </c>
      <c r="AA158" s="120">
        <f>IFERROR(VLOOKUP(B158, '2016q2'!A$1:C$399,3,),0)</f>
        <v>4</v>
      </c>
      <c r="AB158" s="120">
        <f>IFERROR(VLOOKUP(B158, '2016q3'!A$1:C$399,3,),0)</f>
        <v>5</v>
      </c>
      <c r="AC158" t="str">
        <f t="shared" si="15"/>
        <v>0</v>
      </c>
      <c r="AD158" s="120">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 + IFERROR(VLOOKUP(B158, 'c2016q1'!A$1:E$399,4,),0) + IFERROR(VLOOKUP(B158, 'c2016q2'!A$1:E$399,4,),0) + IFERROR(VLOOKUP(B158, 'c2016q3'!A$1:E$399,4,),0) + IFERROR(VLOOKUP(B158, 'c2016q4'!A$1:E$399,4,),0)</f>
        <v>0</v>
      </c>
      <c r="AE158">
        <f>IFERROR(VLOOKUP(B158, 'c2013q4'!A$1:E$399,4,),0)</f>
        <v>0</v>
      </c>
      <c r="AF158">
        <f>IFERROR(VLOOKUP(B158, 'c2014q1'!A$1:E$399,4,),0) + IFERROR(VLOOKUP(B158, 'c2014q2'!A$1:E$399,4,),0) + IFERROR(VLOOKUP(B158, 'c2014q3'!A$1:E$399,4,),0) + IFERROR(VLOOKUP(B158, 'c2014q4'!A$1:E$399,4,),0)</f>
        <v>0</v>
      </c>
      <c r="AG158" s="62">
        <f>IFERROR(VLOOKUP(B158, 'c2015q1'!A$1:E$399,4,),0) + IFERROR(VLOOKUP(B158, 'c2015q2'!A$1:E$399,4,),0) + IFERROR(VLOOKUP(B158, 'c2015q3'!A$1:E$399,4,),0) + IFERROR(VLOOKUP(B158, 'c2015q4'!A$1:E$399,4,),0)</f>
        <v>0</v>
      </c>
      <c r="AH158" s="120">
        <f>IFERROR(VLOOKUP(B158, 'c2016q1'!A$1:E$399,4,),0) + IFERROR(VLOOKUP(B158, 'c2016q2'!A$1:E$399,4,),0) + IFERROR(VLOOKUP(B158, 'c2016q3'!A$1:E$399,4,),0) + IFERROR(VLOOKUP(B158, 'c2016q4'!A$1:E$399,4,),0)</f>
        <v>0</v>
      </c>
      <c r="AI158" t="str">
        <f t="shared" si="16"/>
        <v>-</v>
      </c>
      <c r="AJ158" t="str">
        <f t="shared" si="14"/>
        <v/>
      </c>
      <c r="AK158" s="62">
        <f t="shared" si="17"/>
        <v>0</v>
      </c>
      <c r="AL158" t="str">
        <f t="shared" si="18"/>
        <v>f</v>
      </c>
    </row>
    <row r="159" spans="1:38" x14ac:dyDescent="0.25">
      <c r="A159">
        <v>158</v>
      </c>
      <c r="B159" s="62" t="s">
        <v>343</v>
      </c>
      <c r="C159" t="str">
        <f>IFERROR(VLOOKUP(B159,addresses!A$2:I$1997, 3, FALSE), "")</f>
        <v>40 Wantage Avenue</v>
      </c>
      <c r="D159" t="str">
        <f>IFERROR(VLOOKUP(B159,addresses!A$2:I$1997, 5, FALSE), "")</f>
        <v>Branchville</v>
      </c>
      <c r="E159" t="str">
        <f>IFERROR(VLOOKUP(B159,addresses!A$2:I$1997, 7, FALSE),"")</f>
        <v>NJ</v>
      </c>
      <c r="F159">
        <f>IFERROR(VLOOKUP(B159,addresses!A$2:I$1997, 8, FALSE),"")</f>
        <v>7890</v>
      </c>
      <c r="G159" t="str">
        <f>IFERROR(VLOOKUP(B159,addresses!A$2:I$1997, 9, FALSE),"")</f>
        <v>973-948-1311</v>
      </c>
      <c r="H159" s="62" t="str">
        <f>IFERROR(VLOOKUP(B159,addresses!A$2:J$1997, 10, FALSE), "")</f>
        <v>http://www.selective.com</v>
      </c>
      <c r="I159" s="120" t="str">
        <f>VLOOKUP(IFERROR(VLOOKUP(B159, Weiss!A$1:C$398,3,FALSE),"NR"), RatingsLU!A$5:B$30, 2, FALSE)</f>
        <v>B</v>
      </c>
      <c r="J159" s="62">
        <f>VLOOKUP(I159,RatingsLU!B$5:C$30,2,)</f>
        <v>5</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5</v>
      </c>
      <c r="O159" s="120">
        <f>IFERROR(VLOOKUP(B159, '2016q3'!A$1:C$400,3,),0)</f>
        <v>5</v>
      </c>
      <c r="P159" t="str">
        <f t="shared" si="19"/>
        <v>5</v>
      </c>
      <c r="Q159">
        <f>IFERROR(VLOOKUP(B159, '2013q4'!A$1:C$399,3,),0)</f>
        <v>5</v>
      </c>
      <c r="R159">
        <f>IFERROR(VLOOKUP(B159, '2014q1'!A$1:C$399,3,),0)</f>
        <v>5</v>
      </c>
      <c r="S159">
        <f>IFERROR(VLOOKUP(B159, '2014q2'!A$1:C$399,3,),0)</f>
        <v>5</v>
      </c>
      <c r="T159">
        <f>IFERROR(VLOOKUP(B159, '2014q3'!A$1:C$399,3,),0)</f>
        <v>5</v>
      </c>
      <c r="U159">
        <f>IFERROR(VLOOKUP(B159, '2014q1'!A$1:C$399,3,),0)</f>
        <v>5</v>
      </c>
      <c r="V159">
        <f>IFERROR(VLOOKUP(B159, '2014q2'!A$1:C$399,3,),0)</f>
        <v>5</v>
      </c>
      <c r="W159">
        <f>IFERROR(VLOOKUP(B159, '2015q2'!A$1:C$399,3,),0)</f>
        <v>5</v>
      </c>
      <c r="X159" s="62">
        <f>IFERROR(VLOOKUP(B159, '2015q3'!A$1:C$399,3,),0)</f>
        <v>5</v>
      </c>
      <c r="Y159" s="62">
        <f>IFERROR(VLOOKUP(B159, '2015q4'!A$1:C$399,3,),0)</f>
        <v>5</v>
      </c>
      <c r="Z159" s="120">
        <f>IFERROR(VLOOKUP(B159, '2016q1'!A$1:C$399,3,),0)</f>
        <v>6</v>
      </c>
      <c r="AA159" s="120">
        <f>IFERROR(VLOOKUP(B159, '2016q2'!A$1:C$399,3,),0)</f>
        <v>5</v>
      </c>
      <c r="AB159" s="120">
        <f>IFERROR(VLOOKUP(B159, '2016q3'!A$1:C$399,3,),0)</f>
        <v>5</v>
      </c>
      <c r="AC159" t="str">
        <f t="shared" si="15"/>
        <v>0</v>
      </c>
      <c r="AD159" s="120">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 + IFERROR(VLOOKUP(B159, 'c2016q1'!A$1:E$399,4,),0) + IFERROR(VLOOKUP(B159, 'c2016q2'!A$1:E$399,4,),0) + IFERROR(VLOOKUP(B159, 'c2016q3'!A$1:E$399,4,),0) + IFERROR(VLOOKUP(B159, 'c2016q4'!A$1:E$399,4,),0)</f>
        <v>0</v>
      </c>
      <c r="AE159">
        <f>IFERROR(VLOOKUP(B159, 'c2013q4'!A$1:E$399,4,),0)</f>
        <v>0</v>
      </c>
      <c r="AF159">
        <f>IFERROR(VLOOKUP(B159, 'c2014q1'!A$1:E$399,4,),0) + IFERROR(VLOOKUP(B159, 'c2014q2'!A$1:E$399,4,),0) + IFERROR(VLOOKUP(B159, 'c2014q3'!A$1:E$399,4,),0) + IFERROR(VLOOKUP(B159, 'c2014q4'!A$1:E$399,4,),0)</f>
        <v>0</v>
      </c>
      <c r="AG159" s="62">
        <f>IFERROR(VLOOKUP(B159, 'c2015q1'!A$1:E$399,4,),0) + IFERROR(VLOOKUP(B159, 'c2015q2'!A$1:E$399,4,),0) + IFERROR(VLOOKUP(B159, 'c2015q3'!A$1:E$399,4,),0) + IFERROR(VLOOKUP(B159, 'c2015q4'!A$1:E$399,4,),0)</f>
        <v>0</v>
      </c>
      <c r="AH159" s="120">
        <f>IFERROR(VLOOKUP(B159, 'c2016q1'!A$1:E$399,4,),0) + IFERROR(VLOOKUP(B159, 'c2016q2'!A$1:E$399,4,),0) + IFERROR(VLOOKUP(B159, 'c2016q3'!A$1:E$399,4,),0) + IFERROR(VLOOKUP(B159, 'c2016q4'!A$1:E$399,4,),0)</f>
        <v>0</v>
      </c>
      <c r="AI159" t="str">
        <f t="shared" si="16"/>
        <v>-</v>
      </c>
      <c r="AJ159" t="str">
        <f t="shared" si="14"/>
        <v/>
      </c>
      <c r="AK159" s="62">
        <f t="shared" si="17"/>
        <v>0</v>
      </c>
      <c r="AL159" t="str">
        <f t="shared" si="18"/>
        <v>f</v>
      </c>
    </row>
    <row r="160" spans="1:38" x14ac:dyDescent="0.25">
      <c r="A160">
        <v>159</v>
      </c>
      <c r="B160" s="62" t="s">
        <v>344</v>
      </c>
      <c r="C160" t="str">
        <f>IFERROR(VLOOKUP(B160,addresses!A$2:I$1997, 3, FALSE), "")</f>
        <v>Judith M. Calihan, 436 Walnut Street,</v>
      </c>
      <c r="D160" t="str">
        <f>IFERROR(VLOOKUP(B160,addresses!A$2:I$1997, 5, FALSE), "")</f>
        <v>Philadelphia</v>
      </c>
      <c r="E160" t="str">
        <f>IFERROR(VLOOKUP(B160,addresses!A$2:I$1997, 7, FALSE),"")</f>
        <v>PA</v>
      </c>
      <c r="F160">
        <f>IFERROR(VLOOKUP(B160,addresses!A$2:I$1997, 8, FALSE),"")</f>
        <v>19106</v>
      </c>
      <c r="G160" t="str">
        <f>IFERROR(VLOOKUP(B160,addresses!A$2:I$1997, 9, FALSE),"")</f>
        <v>215-640-4555</v>
      </c>
      <c r="H160" s="62" t="str">
        <f>IFERROR(VLOOKUP(B160,addresses!A$2:J$1997, 10, FALSE), "")</f>
        <v>http://www.acegroup.com</v>
      </c>
      <c r="I160" s="120" t="str">
        <f>VLOOKUP(IFERROR(VLOOKUP(B160, Weiss!A$1:C$398,3,FALSE),"NR"), RatingsLU!A$5:B$30, 2, FALSE)</f>
        <v>B-</v>
      </c>
      <c r="J160" s="62">
        <f>VLOOKUP(I160,RatingsLU!B$5:C$30,2,)</f>
        <v>6</v>
      </c>
      <c r="K160" s="62" t="str">
        <f>VLOOKUP(IFERROR(VLOOKUP(B160, Demotech!A$1:G$400, 6,FALSE), "NR"), RatingsLU!K$5:M$30, 2, FALSE)</f>
        <v>NR</v>
      </c>
      <c r="L160" s="62">
        <f>VLOOKUP(K160,RatingsLU!L$5:M$30,2,)</f>
        <v>7</v>
      </c>
      <c r="M160" s="62" t="str">
        <f>VLOOKUP(IFERROR(VLOOKUP(B160, AMBest!A$1:L$399,3,FALSE),"NR"), RatingsLU!F$5:G$100, 2, FALSE)</f>
        <v>A++</v>
      </c>
      <c r="N160" s="62">
        <f>VLOOKUP(M160, RatingsLU!G$5:H$100, 2, FALSE)</f>
        <v>1</v>
      </c>
      <c r="O160" s="120">
        <f>IFERROR(VLOOKUP(B160, '2016q3'!A$1:C$400,3,),0)</f>
        <v>4</v>
      </c>
      <c r="P160" t="str">
        <f t="shared" si="19"/>
        <v>4</v>
      </c>
      <c r="Q160">
        <f>IFERROR(VLOOKUP(B160, '2013q4'!A$1:C$399,3,),0)</f>
        <v>8</v>
      </c>
      <c r="R160">
        <f>IFERROR(VLOOKUP(B160, '2014q1'!A$1:C$399,3,),0)</f>
        <v>8</v>
      </c>
      <c r="S160">
        <f>IFERROR(VLOOKUP(B160, '2014q2'!A$1:C$399,3,),0)</f>
        <v>6</v>
      </c>
      <c r="T160">
        <f>IFERROR(VLOOKUP(B160, '2014q3'!A$1:C$399,3,),0)</f>
        <v>6</v>
      </c>
      <c r="U160">
        <f>IFERROR(VLOOKUP(B160, '2014q1'!A$1:C$399,3,),0)</f>
        <v>8</v>
      </c>
      <c r="V160">
        <f>IFERROR(VLOOKUP(B160, '2014q2'!A$1:C$399,3,),0)</f>
        <v>6</v>
      </c>
      <c r="W160">
        <f>IFERROR(VLOOKUP(B160, '2015q2'!A$1:C$399,3,),0)</f>
        <v>4</v>
      </c>
      <c r="X160" s="62">
        <f>IFERROR(VLOOKUP(B160, '2015q3'!A$1:C$399,3,),0)</f>
        <v>3</v>
      </c>
      <c r="Y160" s="62">
        <f>IFERROR(VLOOKUP(B160, '2015q4'!A$1:C$399,3,),0)</f>
        <v>3</v>
      </c>
      <c r="Z160" s="120">
        <f>IFERROR(VLOOKUP(B160, '2016q1'!A$1:C$399,3,),0)</f>
        <v>2</v>
      </c>
      <c r="AA160" s="120">
        <f>IFERROR(VLOOKUP(B160, '2016q2'!A$1:C$399,3,),0)</f>
        <v>4</v>
      </c>
      <c r="AB160" s="120">
        <f>IFERROR(VLOOKUP(B160, '2016q3'!A$1:C$399,3,),0)</f>
        <v>4</v>
      </c>
      <c r="AC160" t="str">
        <f t="shared" si="15"/>
        <v>0</v>
      </c>
      <c r="AD160" s="120">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 + IFERROR(VLOOKUP(B160, 'c2016q1'!A$1:E$399,4,),0) + IFERROR(VLOOKUP(B160, 'c2016q2'!A$1:E$399,4,),0) + IFERROR(VLOOKUP(B160, 'c2016q3'!A$1:E$399,4,),0) + IFERROR(VLOOKUP(B160, 'c2016q4'!A$1:E$399,4,),0)</f>
        <v>0</v>
      </c>
      <c r="AE160">
        <f>IFERROR(VLOOKUP(B160, 'c2013q4'!A$1:E$399,4,),0)</f>
        <v>0</v>
      </c>
      <c r="AF160">
        <f>IFERROR(VLOOKUP(B160, 'c2014q1'!A$1:E$399,4,),0) + IFERROR(VLOOKUP(B160, 'c2014q2'!A$1:E$399,4,),0) + IFERROR(VLOOKUP(B160, 'c2014q3'!A$1:E$399,4,),0) + IFERROR(VLOOKUP(B160, 'c2014q4'!A$1:E$399,4,),0)</f>
        <v>0</v>
      </c>
      <c r="AG160" s="62">
        <f>IFERROR(VLOOKUP(B160, 'c2015q1'!A$1:E$399,4,),0) + IFERROR(VLOOKUP(B160, 'c2015q2'!A$1:E$399,4,),0) + IFERROR(VLOOKUP(B160, 'c2015q3'!A$1:E$399,4,),0) + IFERROR(VLOOKUP(B160, 'c2015q4'!A$1:E$399,4,),0)</f>
        <v>0</v>
      </c>
      <c r="AH160" s="120">
        <f>IFERROR(VLOOKUP(B160, 'c2016q1'!A$1:E$399,4,),0) + IFERROR(VLOOKUP(B160, 'c2016q2'!A$1:E$399,4,),0) + IFERROR(VLOOKUP(B160, 'c2016q3'!A$1:E$399,4,),0) + IFERROR(VLOOKUP(B160, 'c2016q4'!A$1:E$399,4,),0)</f>
        <v>0</v>
      </c>
      <c r="AI160" t="str">
        <f t="shared" si="16"/>
        <v>-</v>
      </c>
      <c r="AJ160" t="str">
        <f t="shared" si="14"/>
        <v/>
      </c>
      <c r="AK160" s="62">
        <f t="shared" si="17"/>
        <v>0</v>
      </c>
      <c r="AL160" t="str">
        <f t="shared" si="18"/>
        <v>f</v>
      </c>
    </row>
    <row r="161" spans="1:38" x14ac:dyDescent="0.25">
      <c r="A161">
        <v>160</v>
      </c>
      <c r="B161" s="62" t="s">
        <v>342</v>
      </c>
      <c r="C161" t="str">
        <f>IFERROR(VLOOKUP(B161,addresses!A$2:I$1997, 3, FALSE), "")</f>
        <v>333 S. Wabash Ave</v>
      </c>
      <c r="D161" t="str">
        <f>IFERROR(VLOOKUP(B161,addresses!A$2:I$1997, 5, FALSE), "")</f>
        <v>Chicago</v>
      </c>
      <c r="E161" t="str">
        <f>IFERROR(VLOOKUP(B161,addresses!A$2:I$1997, 7, FALSE),"")</f>
        <v>IL</v>
      </c>
      <c r="F161">
        <f>IFERROR(VLOOKUP(B161,addresses!A$2:I$1997, 8, FALSE),"")</f>
        <v>60604</v>
      </c>
      <c r="G161" t="str">
        <f>IFERROR(VLOOKUP(B161,addresses!A$2:I$1997, 9, FALSE),"")</f>
        <v>312-822-3955</v>
      </c>
      <c r="H161" s="62" t="str">
        <f>IFERROR(VLOOKUP(B161,addresses!A$2:J$1997, 10, FALSE), "")</f>
        <v>http://www.cna.com</v>
      </c>
      <c r="I161" s="120" t="str">
        <f>VLOOKUP(IFERROR(VLOOKUP(B161, Weiss!A$1:C$398,3,FALSE),"NR"), RatingsLU!A$5:B$30, 2, FALSE)</f>
        <v>C</v>
      </c>
      <c r="J161" s="62">
        <f>VLOOKUP(I161,RatingsLU!B$5:C$30,2,)</f>
        <v>8</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120">
        <f>IFERROR(VLOOKUP(B161, '2016q3'!A$1:C$400,3,),0)</f>
        <v>4</v>
      </c>
      <c r="P161" t="str">
        <f t="shared" si="19"/>
        <v>4</v>
      </c>
      <c r="Q161">
        <f>IFERROR(VLOOKUP(B161, '2013q4'!A$1:C$399,3,),0)</f>
        <v>17</v>
      </c>
      <c r="R161">
        <f>IFERROR(VLOOKUP(B161, '2014q1'!A$1:C$399,3,),0)</f>
        <v>18</v>
      </c>
      <c r="S161">
        <f>IFERROR(VLOOKUP(B161, '2014q2'!A$1:C$399,3,),0)</f>
        <v>14</v>
      </c>
      <c r="T161">
        <f>IFERROR(VLOOKUP(B161, '2014q3'!A$1:C$399,3,),0)</f>
        <v>8</v>
      </c>
      <c r="U161">
        <f>IFERROR(VLOOKUP(B161, '2014q1'!A$1:C$399,3,),0)</f>
        <v>18</v>
      </c>
      <c r="V161">
        <f>IFERROR(VLOOKUP(B161, '2014q2'!A$1:C$399,3,),0)</f>
        <v>14</v>
      </c>
      <c r="W161">
        <f>IFERROR(VLOOKUP(B161, '2015q2'!A$1:C$399,3,),0)</f>
        <v>6</v>
      </c>
      <c r="X161" s="62">
        <f>IFERROR(VLOOKUP(B161, '2015q3'!A$1:C$399,3,),0)</f>
        <v>6</v>
      </c>
      <c r="Y161" s="62">
        <f>IFERROR(VLOOKUP(B161, '2015q4'!A$1:C$399,3,),0)</f>
        <v>6</v>
      </c>
      <c r="Z161" s="120">
        <f>IFERROR(VLOOKUP(B161, '2016q1'!A$1:C$399,3,),0)</f>
        <v>6</v>
      </c>
      <c r="AA161" s="120">
        <f>IFERROR(VLOOKUP(B161, '2016q2'!A$1:C$399,3,),0)</f>
        <v>3</v>
      </c>
      <c r="AB161" s="120">
        <f>IFERROR(VLOOKUP(B161, '2016q3'!A$1:C$399,3,),0)</f>
        <v>4</v>
      </c>
      <c r="AC161" t="str">
        <f t="shared" si="15"/>
        <v>0</v>
      </c>
      <c r="AD161" s="120">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 + IFERROR(VLOOKUP(B161, 'c2016q1'!A$1:E$399,4,),0) + IFERROR(VLOOKUP(B161, 'c2016q2'!A$1:E$399,4,),0) + IFERROR(VLOOKUP(B161, 'c2016q3'!A$1:E$399,4,),0) + IFERROR(VLOOKUP(B161, 'c2016q4'!A$1:E$399,4,),0)</f>
        <v>0</v>
      </c>
      <c r="AE161">
        <f>IFERROR(VLOOKUP(B161, 'c2013q4'!A$1:E$399,4,),0)</f>
        <v>0</v>
      </c>
      <c r="AF161">
        <f>IFERROR(VLOOKUP(B161, 'c2014q1'!A$1:E$399,4,),0) + IFERROR(VLOOKUP(B161, 'c2014q2'!A$1:E$399,4,),0) + IFERROR(VLOOKUP(B161, 'c2014q3'!A$1:E$399,4,),0) + IFERROR(VLOOKUP(B161, 'c2014q4'!A$1:E$399,4,),0)</f>
        <v>0</v>
      </c>
      <c r="AG161" s="62">
        <f>IFERROR(VLOOKUP(B161, 'c2015q1'!A$1:E$399,4,),0) + IFERROR(VLOOKUP(B161, 'c2015q2'!A$1:E$399,4,),0) + IFERROR(VLOOKUP(B161, 'c2015q3'!A$1:E$399,4,),0) + IFERROR(VLOOKUP(B161, 'c2015q4'!A$1:E$399,4,),0)</f>
        <v>0</v>
      </c>
      <c r="AH161" s="120">
        <f>IFERROR(VLOOKUP(B161, 'c2016q1'!A$1:E$399,4,),0) + IFERROR(VLOOKUP(B161, 'c2016q2'!A$1:E$399,4,),0) + IFERROR(VLOOKUP(B161, 'c2016q3'!A$1:E$399,4,),0) + IFERROR(VLOOKUP(B161, 'c2016q4'!A$1:E$399,4,),0)</f>
        <v>0</v>
      </c>
      <c r="AI161" t="str">
        <f t="shared" si="16"/>
        <v>-</v>
      </c>
      <c r="AJ161" t="str">
        <f t="shared" si="14"/>
        <v/>
      </c>
      <c r="AK161" s="62">
        <f t="shared" si="17"/>
        <v>0</v>
      </c>
      <c r="AL161" t="str">
        <f t="shared" si="18"/>
        <v>f</v>
      </c>
    </row>
    <row r="162" spans="1:38" x14ac:dyDescent="0.25">
      <c r="A162">
        <v>161</v>
      </c>
      <c r="B162" s="62" t="s">
        <v>354</v>
      </c>
      <c r="C162" t="str">
        <f>IFERROR(VLOOKUP(B162,addresses!A$2:I$1997, 3, FALSE), "")</f>
        <v>333 S. Wabash Ave</v>
      </c>
      <c r="D162" t="str">
        <f>IFERROR(VLOOKUP(B162,addresses!A$2:I$1997, 5, FALSE), "")</f>
        <v>Chicago</v>
      </c>
      <c r="E162" t="str">
        <f>IFERROR(VLOOKUP(B162,addresses!A$2:I$1997, 7, FALSE),"")</f>
        <v>IL</v>
      </c>
      <c r="F162">
        <f>IFERROR(VLOOKUP(B162,addresses!A$2:I$1997, 8, FALSE),"")</f>
        <v>60604</v>
      </c>
      <c r="G162" t="str">
        <f>IFERROR(VLOOKUP(B162,addresses!A$2:I$1997, 9, FALSE),"")</f>
        <v>312-822-3955</v>
      </c>
      <c r="H162" s="62" t="str">
        <f>IFERROR(VLOOKUP(B162,addresses!A$2:J$1997, 10, FALSE), "")</f>
        <v>http://www.cna.com</v>
      </c>
      <c r="I162" s="120" t="str">
        <f>VLOOKUP(IFERROR(VLOOKUP(B162, Weiss!A$1:C$398,3,FALSE),"NR"),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120">
        <f>IFERROR(VLOOKUP(B162, '2016q3'!A$1:C$400,3,),0)</f>
        <v>4</v>
      </c>
      <c r="P162" t="str">
        <f t="shared" si="19"/>
        <v>4</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62">
        <f>IFERROR(VLOOKUP(B162, '2015q3'!A$1:C$399,3,),0)</f>
        <v>3</v>
      </c>
      <c r="Y162" s="62">
        <f>IFERROR(VLOOKUP(B162, '2015q4'!A$1:C$399,3,),0)</f>
        <v>3</v>
      </c>
      <c r="Z162" s="120">
        <f>IFERROR(VLOOKUP(B162, '2016q1'!A$1:C$399,3,),0)</f>
        <v>2</v>
      </c>
      <c r="AA162" s="120">
        <f>IFERROR(VLOOKUP(B162, '2016q2'!A$1:C$399,3,),0)</f>
        <v>3</v>
      </c>
      <c r="AB162" s="120">
        <f>IFERROR(VLOOKUP(B162, '2016q3'!A$1:C$399,3,),0)</f>
        <v>4</v>
      </c>
      <c r="AC162" t="str">
        <f t="shared" si="15"/>
        <v>0</v>
      </c>
      <c r="AD162" s="120">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 + IFERROR(VLOOKUP(B162, 'c2016q1'!A$1:E$399,4,),0) + IFERROR(VLOOKUP(B162, 'c2016q2'!A$1:E$399,4,),0) + IFERROR(VLOOKUP(B162, 'c2016q3'!A$1:E$399,4,),0) + IFERROR(VLOOKUP(B162, 'c2016q4'!A$1:E$399,4,),0)</f>
        <v>0</v>
      </c>
      <c r="AE162">
        <f>IFERROR(VLOOKUP(B162, 'c2013q4'!A$1:E$399,4,),0)</f>
        <v>0</v>
      </c>
      <c r="AF162">
        <f>IFERROR(VLOOKUP(B162, 'c2014q1'!A$1:E$399,4,),0) + IFERROR(VLOOKUP(B162, 'c2014q2'!A$1:E$399,4,),0) + IFERROR(VLOOKUP(B162, 'c2014q3'!A$1:E$399,4,),0) + IFERROR(VLOOKUP(B162, 'c2014q4'!A$1:E$399,4,),0)</f>
        <v>0</v>
      </c>
      <c r="AG162" s="62">
        <f>IFERROR(VLOOKUP(B162, 'c2015q1'!A$1:E$399,4,),0) + IFERROR(VLOOKUP(B162, 'c2015q2'!A$1:E$399,4,),0) + IFERROR(VLOOKUP(B162, 'c2015q3'!A$1:E$399,4,),0) + IFERROR(VLOOKUP(B162, 'c2015q4'!A$1:E$399,4,),0)</f>
        <v>0</v>
      </c>
      <c r="AH162" s="120">
        <f>IFERROR(VLOOKUP(B162, 'c2016q1'!A$1:E$399,4,),0) + IFERROR(VLOOKUP(B162, 'c2016q2'!A$1:E$399,4,),0) + IFERROR(VLOOKUP(B162, 'c2016q3'!A$1:E$399,4,),0) + IFERROR(VLOOKUP(B162, 'c2016q4'!A$1:E$399,4,),0)</f>
        <v>0</v>
      </c>
      <c r="AI162" t="str">
        <f t="shared" si="16"/>
        <v>-</v>
      </c>
      <c r="AJ162" t="str">
        <f t="shared" ref="AJ162:AJ174" si="20">IF(ISERROR(_xlfn.PERCENTRANK.INC(AI$2:AI$398, AI162)), "", ROUND(100*_xlfn.PERCENTRANK.INC(AI$2:AI$398, AI162),0))</f>
        <v/>
      </c>
      <c r="AK162" s="62">
        <f t="shared" si="17"/>
        <v>0</v>
      </c>
      <c r="AL162" t="str">
        <f t="shared" si="18"/>
        <v>f</v>
      </c>
    </row>
    <row r="163" spans="1:38" x14ac:dyDescent="0.25">
      <c r="A163">
        <v>162</v>
      </c>
      <c r="B163" s="62" t="s">
        <v>346</v>
      </c>
      <c r="C163" t="str">
        <f>IFERROR(VLOOKUP(B163,addresses!A$2:I$1997, 3, FALSE), "")</f>
        <v>333 S. Wabash Ave</v>
      </c>
      <c r="D163" t="str">
        <f>IFERROR(VLOOKUP(B163,addresses!A$2:I$1997, 5, FALSE), "")</f>
        <v>Chicago</v>
      </c>
      <c r="E163" t="str">
        <f>IFERROR(VLOOKUP(B163,addresses!A$2:I$1997, 7, FALSE),"")</f>
        <v>IL</v>
      </c>
      <c r="F163">
        <f>IFERROR(VLOOKUP(B163,addresses!A$2:I$1997, 8, FALSE),"")</f>
        <v>60604</v>
      </c>
      <c r="G163" t="str">
        <f>IFERROR(VLOOKUP(B163,addresses!A$2:I$1997, 9, FALSE),"")</f>
        <v>312-822-3955</v>
      </c>
      <c r="H163" s="62" t="str">
        <f>IFERROR(VLOOKUP(B163,addresses!A$2:J$1997, 10, FALSE), "")</f>
        <v>http://www.cna.com</v>
      </c>
      <c r="I163" s="120" t="str">
        <f>VLOOKUP(IFERROR(VLOOKUP(B163, Weiss!A$1:C$398,3,FALSE),"NR"), RatingsLU!A$5:B$30, 2, FALSE)</f>
        <v>C</v>
      </c>
      <c r="J163" s="62">
        <f>VLOOKUP(I163,RatingsLU!B$5:C$30,2,)</f>
        <v>8</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120">
        <f>IFERROR(VLOOKUP(B163, '2016q3'!A$1:C$400,3,),0)</f>
        <v>4</v>
      </c>
      <c r="P163" t="str">
        <f t="shared" si="19"/>
        <v>4</v>
      </c>
      <c r="Q163">
        <f>IFERROR(VLOOKUP(B163, '2013q4'!A$1:C$399,3,),0)</f>
        <v>10</v>
      </c>
      <c r="R163">
        <f>IFERROR(VLOOKUP(B163, '2014q1'!A$1:C$399,3,),0)</f>
        <v>7</v>
      </c>
      <c r="S163">
        <f>IFERROR(VLOOKUP(B163, '2014q2'!A$1:C$399,3,),0)</f>
        <v>5</v>
      </c>
      <c r="T163">
        <f>IFERROR(VLOOKUP(B163, '2014q3'!A$1:C$399,3,),0)</f>
        <v>5</v>
      </c>
      <c r="U163">
        <f>IFERROR(VLOOKUP(B163, '2014q1'!A$1:C$399,3,),0)</f>
        <v>7</v>
      </c>
      <c r="V163">
        <f>IFERROR(VLOOKUP(B163, '2014q2'!A$1:C$399,3,),0)</f>
        <v>5</v>
      </c>
      <c r="W163">
        <f>IFERROR(VLOOKUP(B163, '2015q2'!A$1:C$399,3,),0)</f>
        <v>4</v>
      </c>
      <c r="X163" s="62">
        <f>IFERROR(VLOOKUP(B163, '2015q3'!A$1:C$399,3,),0)</f>
        <v>4</v>
      </c>
      <c r="Y163" s="62">
        <f>IFERROR(VLOOKUP(B163, '2015q4'!A$1:C$399,3,),0)</f>
        <v>5</v>
      </c>
      <c r="Z163" s="120">
        <f>IFERROR(VLOOKUP(B163, '2016q1'!A$1:C$399,3,),0)</f>
        <v>5</v>
      </c>
      <c r="AA163" s="120">
        <f>IFERROR(VLOOKUP(B163, '2016q2'!A$1:C$399,3,),0)</f>
        <v>3</v>
      </c>
      <c r="AB163" s="120">
        <f>IFERROR(VLOOKUP(B163, '2016q3'!A$1:C$399,3,),0)</f>
        <v>4</v>
      </c>
      <c r="AC163" t="str">
        <f t="shared" si="15"/>
        <v>0</v>
      </c>
      <c r="AD163" s="120">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 + IFERROR(VLOOKUP(B163, 'c2016q1'!A$1:E$399,4,),0) + IFERROR(VLOOKUP(B163, 'c2016q2'!A$1:E$399,4,),0) + IFERROR(VLOOKUP(B163, 'c2016q3'!A$1:E$399,4,),0) + IFERROR(VLOOKUP(B163, 'c2016q4'!A$1:E$399,4,),0)</f>
        <v>0</v>
      </c>
      <c r="AE163">
        <f>IFERROR(VLOOKUP(B163, 'c2013q4'!A$1:E$399,4,),0)</f>
        <v>0</v>
      </c>
      <c r="AF163">
        <f>IFERROR(VLOOKUP(B163, 'c2014q1'!A$1:E$399,4,),0) + IFERROR(VLOOKUP(B163, 'c2014q2'!A$1:E$399,4,),0) + IFERROR(VLOOKUP(B163, 'c2014q3'!A$1:E$399,4,),0) + IFERROR(VLOOKUP(B163, 'c2014q4'!A$1:E$399,4,),0)</f>
        <v>0</v>
      </c>
      <c r="AG163" s="62">
        <f>IFERROR(VLOOKUP(B163, 'c2015q1'!A$1:E$399,4,),0) + IFERROR(VLOOKUP(B163, 'c2015q2'!A$1:E$399,4,),0) + IFERROR(VLOOKUP(B163, 'c2015q3'!A$1:E$399,4,),0) + IFERROR(VLOOKUP(B163, 'c2015q4'!A$1:E$399,4,),0)</f>
        <v>0</v>
      </c>
      <c r="AH163" s="120">
        <f>IFERROR(VLOOKUP(B163, 'c2016q1'!A$1:E$399,4,),0) + IFERROR(VLOOKUP(B163, 'c2016q2'!A$1:E$399,4,),0) + IFERROR(VLOOKUP(B163, 'c2016q3'!A$1:E$399,4,),0) + IFERROR(VLOOKUP(B163, 'c2016q4'!A$1:E$399,4,),0)</f>
        <v>0</v>
      </c>
      <c r="AI163" t="str">
        <f t="shared" si="16"/>
        <v>-</v>
      </c>
      <c r="AJ163" t="str">
        <f t="shared" si="20"/>
        <v/>
      </c>
      <c r="AK163" s="62">
        <f t="shared" si="17"/>
        <v>0</v>
      </c>
      <c r="AL163" t="str">
        <f t="shared" si="18"/>
        <v>f</v>
      </c>
    </row>
    <row r="164" spans="1:38" x14ac:dyDescent="0.25">
      <c r="A164">
        <v>163</v>
      </c>
      <c r="B164" s="62" t="s">
        <v>347</v>
      </c>
      <c r="C164" t="str">
        <f>IFERROR(VLOOKUP(B164,addresses!A$2:I$1997, 3, FALSE), "")</f>
        <v>333 S. Wabash Ave</v>
      </c>
      <c r="D164" t="str">
        <f>IFERROR(VLOOKUP(B164,addresses!A$2:I$1997, 5, FALSE), "")</f>
        <v>Chicago</v>
      </c>
      <c r="E164" t="str">
        <f>IFERROR(VLOOKUP(B164,addresses!A$2:I$1997, 7, FALSE),"")</f>
        <v>IL</v>
      </c>
      <c r="F164">
        <f>IFERROR(VLOOKUP(B164,addresses!A$2:I$1997, 8, FALSE),"")</f>
        <v>60604</v>
      </c>
      <c r="G164" t="str">
        <f>IFERROR(VLOOKUP(B164,addresses!A$2:I$1997, 9, FALSE),"")</f>
        <v>312-822-3955</v>
      </c>
      <c r="H164" s="62" t="str">
        <f>IFERROR(VLOOKUP(B164,addresses!A$2:J$1997, 10, FALSE), "")</f>
        <v>http://www.cna.com</v>
      </c>
      <c r="I164" s="120" t="str">
        <f>VLOOKUP(IFERROR(VLOOKUP(B164, Weiss!A$1:C$398,3,FALSE),"NR"),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5</v>
      </c>
      <c r="O164" s="120">
        <f>IFERROR(VLOOKUP(B164, '2016q3'!A$1:C$400,3,),0)</f>
        <v>4</v>
      </c>
      <c r="P164" t="str">
        <f t="shared" si="19"/>
        <v>4</v>
      </c>
      <c r="Q164">
        <f>IFERROR(VLOOKUP(B164, '2013q4'!A$1:C$399,3,),0)</f>
        <v>2</v>
      </c>
      <c r="R164">
        <f>IFERROR(VLOOKUP(B164, '2014q1'!A$1:C$399,3,),0)</f>
        <v>3</v>
      </c>
      <c r="S164">
        <f>IFERROR(VLOOKUP(B164, '2014q2'!A$1:C$399,3,),0)</f>
        <v>3</v>
      </c>
      <c r="T164">
        <f>IFERROR(VLOOKUP(B164, '2014q3'!A$1:C$399,3,),0)</f>
        <v>4</v>
      </c>
      <c r="U164">
        <f>IFERROR(VLOOKUP(B164, '2014q1'!A$1:C$399,3,),0)</f>
        <v>3</v>
      </c>
      <c r="V164">
        <f>IFERROR(VLOOKUP(B164, '2014q2'!A$1:C$399,3,),0)</f>
        <v>3</v>
      </c>
      <c r="W164">
        <f>IFERROR(VLOOKUP(B164, '2015q2'!A$1:C$399,3,),0)</f>
        <v>4</v>
      </c>
      <c r="X164" s="62">
        <f>IFERROR(VLOOKUP(B164, '2015q3'!A$1:C$399,3,),0)</f>
        <v>5</v>
      </c>
      <c r="Y164" s="62">
        <f>IFERROR(VLOOKUP(B164, '2015q4'!A$1:C$399,3,),0)</f>
        <v>5</v>
      </c>
      <c r="Z164" s="120">
        <f>IFERROR(VLOOKUP(B164, '2016q1'!A$1:C$399,3,),0)</f>
        <v>5</v>
      </c>
      <c r="AA164" s="120">
        <f>IFERROR(VLOOKUP(B164, '2016q2'!A$1:C$399,3,),0)</f>
        <v>6</v>
      </c>
      <c r="AB164" s="120">
        <f>IFERROR(VLOOKUP(B164, '2016q3'!A$1:C$399,3,),0)</f>
        <v>4</v>
      </c>
      <c r="AC164" t="str">
        <f t="shared" si="15"/>
        <v>0</v>
      </c>
      <c r="AD164" s="120">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 + IFERROR(VLOOKUP(B164, 'c2016q1'!A$1:E$399,4,),0) + IFERROR(VLOOKUP(B164, 'c2016q2'!A$1:E$399,4,),0) + IFERROR(VLOOKUP(B164, 'c2016q3'!A$1:E$399,4,),0) + IFERROR(VLOOKUP(B164, 'c2016q4'!A$1:E$399,4,),0)</f>
        <v>0</v>
      </c>
      <c r="AE164">
        <f>IFERROR(VLOOKUP(B164, 'c2013q4'!A$1:E$399,4,),0)</f>
        <v>0</v>
      </c>
      <c r="AF164">
        <f>IFERROR(VLOOKUP(B164, 'c2014q1'!A$1:E$399,4,),0) + IFERROR(VLOOKUP(B164, 'c2014q2'!A$1:E$399,4,),0) + IFERROR(VLOOKUP(B164, 'c2014q3'!A$1:E$399,4,),0) + IFERROR(VLOOKUP(B164, 'c2014q4'!A$1:E$399,4,),0)</f>
        <v>0</v>
      </c>
      <c r="AG164" s="62">
        <f>IFERROR(VLOOKUP(B164, 'c2015q1'!A$1:E$399,4,),0) + IFERROR(VLOOKUP(B164, 'c2015q2'!A$1:E$399,4,),0) + IFERROR(VLOOKUP(B164, 'c2015q3'!A$1:E$399,4,),0) + IFERROR(VLOOKUP(B164, 'c2015q4'!A$1:E$399,4,),0)</f>
        <v>0</v>
      </c>
      <c r="AH164" s="120">
        <f>IFERROR(VLOOKUP(B164, 'c2016q1'!A$1:E$399,4,),0) + IFERROR(VLOOKUP(B164, 'c2016q2'!A$1:E$399,4,),0) + IFERROR(VLOOKUP(B164, 'c2016q3'!A$1:E$399,4,),0) + IFERROR(VLOOKUP(B164, 'c2016q4'!A$1:E$399,4,),0)</f>
        <v>0</v>
      </c>
      <c r="AI164" t="str">
        <f t="shared" si="16"/>
        <v>-</v>
      </c>
      <c r="AJ164" t="str">
        <f t="shared" si="20"/>
        <v/>
      </c>
      <c r="AK164" s="62">
        <f t="shared" si="17"/>
        <v>0</v>
      </c>
      <c r="AL164" t="str">
        <f t="shared" si="18"/>
        <v>f</v>
      </c>
    </row>
    <row r="165" spans="1:38" x14ac:dyDescent="0.25">
      <c r="A165">
        <v>164</v>
      </c>
      <c r="B165" s="62" t="s">
        <v>341</v>
      </c>
      <c r="C165" t="str">
        <f>IFERROR(VLOOKUP(B165,addresses!A$2:I$1997, 3, FALSE), "")</f>
        <v>555 College Road East - P.O. Box 5241</v>
      </c>
      <c r="D165" t="str">
        <f>IFERROR(VLOOKUP(B165,addresses!A$2:I$1997, 5, FALSE), "")</f>
        <v>Princeton</v>
      </c>
      <c r="E165" t="str">
        <f>IFERROR(VLOOKUP(B165,addresses!A$2:I$1997, 7, FALSE),"")</f>
        <v>NJ</v>
      </c>
      <c r="F165">
        <f>IFERROR(VLOOKUP(B165,addresses!A$2:I$1997, 8, FALSE),"")</f>
        <v>8543</v>
      </c>
      <c r="G165" t="str">
        <f>IFERROR(VLOOKUP(B165,addresses!A$2:I$1997, 9, FALSE),"")</f>
        <v>609-243-4757</v>
      </c>
      <c r="H165" s="62" t="str">
        <f>IFERROR(VLOOKUP(B165,addresses!A$2:J$1997, 10, FALSE), "")</f>
        <v>http://www.munichreamerica.com</v>
      </c>
      <c r="I165" s="120" t="str">
        <f>VLOOKUP(IFERROR(VLOOKUP(B165, Weiss!A$1:C$398,3,FALSE),"NR"), RatingsLU!A$5:B$30, 2, FALSE)</f>
        <v>C</v>
      </c>
      <c r="J165" s="62">
        <f>VLOOKUP(I165,RatingsLU!B$5:C$30,2,)</f>
        <v>8</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3</v>
      </c>
      <c r="O165" s="120">
        <f>IFERROR(VLOOKUP(B165, '2016q3'!A$1:C$400,3,),0)</f>
        <v>3</v>
      </c>
      <c r="P165" t="str">
        <f t="shared" si="19"/>
        <v>3</v>
      </c>
      <c r="Q165">
        <f>IFERROR(VLOOKUP(B165, '2013q4'!A$1:C$399,3,),0)</f>
        <v>8</v>
      </c>
      <c r="R165">
        <f>IFERROR(VLOOKUP(B165, '2014q1'!A$1:C$399,3,),0)</f>
        <v>8</v>
      </c>
      <c r="S165">
        <f>IFERROR(VLOOKUP(B165, '2014q2'!A$1:C$399,3,),0)</f>
        <v>6</v>
      </c>
      <c r="T165">
        <f>IFERROR(VLOOKUP(B165, '2014q3'!A$1:C$399,3,),0)</f>
        <v>7</v>
      </c>
      <c r="U165">
        <f>IFERROR(VLOOKUP(B165, '2014q1'!A$1:C$399,3,),0)</f>
        <v>8</v>
      </c>
      <c r="V165">
        <f>IFERROR(VLOOKUP(B165, '2014q2'!A$1:C$399,3,),0)</f>
        <v>6</v>
      </c>
      <c r="W165">
        <f>IFERROR(VLOOKUP(B165, '2015q2'!A$1:C$399,3,),0)</f>
        <v>7</v>
      </c>
      <c r="X165" s="62">
        <f>IFERROR(VLOOKUP(B165, '2015q3'!A$1:C$399,3,),0)</f>
        <v>3</v>
      </c>
      <c r="Y165" s="62">
        <f>IFERROR(VLOOKUP(B165, '2015q4'!A$1:C$399,3,),0)</f>
        <v>3</v>
      </c>
      <c r="Z165" s="120">
        <f>IFERROR(VLOOKUP(B165, '2016q1'!A$1:C$399,3,),0)</f>
        <v>3</v>
      </c>
      <c r="AA165" s="120">
        <f>IFERROR(VLOOKUP(B165, '2016q2'!A$1:C$399,3,),0)</f>
        <v>5</v>
      </c>
      <c r="AB165" s="120">
        <f>IFERROR(VLOOKUP(B165, '2016q3'!A$1:C$399,3,),0)</f>
        <v>3</v>
      </c>
      <c r="AC165" t="str">
        <f t="shared" si="15"/>
        <v>0</v>
      </c>
      <c r="AD165" s="120">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 + IFERROR(VLOOKUP(B165, 'c2016q1'!A$1:E$399,4,),0) + IFERROR(VLOOKUP(B165, 'c2016q2'!A$1:E$399,4,),0) + IFERROR(VLOOKUP(B165, 'c2016q3'!A$1:E$399,4,),0) + IFERROR(VLOOKUP(B165, 'c2016q4'!A$1:E$399,4,),0)</f>
        <v>0</v>
      </c>
      <c r="AE165">
        <f>IFERROR(VLOOKUP(B165, 'c2013q4'!A$1:E$399,4,),0)</f>
        <v>0</v>
      </c>
      <c r="AF165">
        <f>IFERROR(VLOOKUP(B165, 'c2014q1'!A$1:E$399,4,),0) + IFERROR(VLOOKUP(B165, 'c2014q2'!A$1:E$399,4,),0) + IFERROR(VLOOKUP(B165, 'c2014q3'!A$1:E$399,4,),0) + IFERROR(VLOOKUP(B165, 'c2014q4'!A$1:E$399,4,),0)</f>
        <v>0</v>
      </c>
      <c r="AG165" s="62">
        <f>IFERROR(VLOOKUP(B165, 'c2015q1'!A$1:E$399,4,),0) + IFERROR(VLOOKUP(B165, 'c2015q2'!A$1:E$399,4,),0) + IFERROR(VLOOKUP(B165, 'c2015q3'!A$1:E$399,4,),0) + IFERROR(VLOOKUP(B165, 'c2015q4'!A$1:E$399,4,),0)</f>
        <v>0</v>
      </c>
      <c r="AH165" s="120">
        <f>IFERROR(VLOOKUP(B165, 'c2016q1'!A$1:E$399,4,),0) + IFERROR(VLOOKUP(B165, 'c2016q2'!A$1:E$399,4,),0) + IFERROR(VLOOKUP(B165, 'c2016q3'!A$1:E$399,4,),0) + IFERROR(VLOOKUP(B165, 'c2016q4'!A$1:E$399,4,),0)</f>
        <v>0</v>
      </c>
      <c r="AI165" t="str">
        <f t="shared" si="16"/>
        <v>-</v>
      </c>
      <c r="AJ165" t="str">
        <f t="shared" si="20"/>
        <v/>
      </c>
      <c r="AK165" s="62">
        <f t="shared" si="17"/>
        <v>0</v>
      </c>
      <c r="AL165" t="str">
        <f t="shared" si="18"/>
        <v>f</v>
      </c>
    </row>
    <row r="166" spans="1:38" x14ac:dyDescent="0.25">
      <c r="A166">
        <v>165</v>
      </c>
      <c r="B166" s="62" t="s">
        <v>353</v>
      </c>
      <c r="C166" t="str">
        <f>IFERROR(VLOOKUP(B166,addresses!A$2:I$1997, 3, FALSE), "")</f>
        <v>16650 Sherman Way</v>
      </c>
      <c r="D166" t="str">
        <f>IFERROR(VLOOKUP(B166,addresses!A$2:I$1997, 5, FALSE), "")</f>
        <v>Van Nuys</v>
      </c>
      <c r="E166" t="str">
        <f>IFERROR(VLOOKUP(B166,addresses!A$2:I$1997, 7, FALSE),"")</f>
        <v>CA</v>
      </c>
      <c r="F166">
        <f>IFERROR(VLOOKUP(B166,addresses!A$2:I$1997, 8, FALSE),"")</f>
        <v>91406</v>
      </c>
      <c r="G166" t="str">
        <f>IFERROR(VLOOKUP(B166,addresses!A$2:I$1997, 9, FALSE),"")</f>
        <v>818-760-0880-2296</v>
      </c>
      <c r="H166" s="62" t="str">
        <f>IFERROR(VLOOKUP(B166,addresses!A$2:J$1997, 10, FALSE), "")</f>
        <v>http://www.cnico.com</v>
      </c>
      <c r="I166" s="120" t="str">
        <f>VLOOKUP(IFERROR(VLOOKUP(B166, Weiss!A$1:C$398,3,FALSE),"NR"), RatingsLU!A$5:B$30, 2, FALSE)</f>
        <v>B</v>
      </c>
      <c r="J166" s="62">
        <f>VLOOKUP(I166,RatingsLU!B$5:C$30,2,)</f>
        <v>5</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7</v>
      </c>
      <c r="O166" s="120">
        <f>IFERROR(VLOOKUP(B166, '2016q3'!A$1:C$400,3,),0)</f>
        <v>3</v>
      </c>
      <c r="P166" t="str">
        <f t="shared" si="19"/>
        <v>3</v>
      </c>
      <c r="Q166">
        <f>IFERROR(VLOOKUP(B166, '2013q4'!A$1:C$399,3,),0)</f>
        <v>4</v>
      </c>
      <c r="R166">
        <f>IFERROR(VLOOKUP(B166, '2014q1'!A$1:C$399,3,),0)</f>
        <v>4</v>
      </c>
      <c r="S166">
        <f>IFERROR(VLOOKUP(B166, '2014q2'!A$1:C$399,3,),0)</f>
        <v>4</v>
      </c>
      <c r="T166">
        <f>IFERROR(VLOOKUP(B166, '2014q3'!A$1:C$399,3,),0)</f>
        <v>2</v>
      </c>
      <c r="U166">
        <f>IFERROR(VLOOKUP(B166, '2014q1'!A$1:C$399,3,),0)</f>
        <v>4</v>
      </c>
      <c r="V166">
        <f>IFERROR(VLOOKUP(B166, '2014q2'!A$1:C$399,3,),0)</f>
        <v>4</v>
      </c>
      <c r="W166">
        <f>IFERROR(VLOOKUP(B166, '2015q2'!A$1:C$399,3,),0)</f>
        <v>2</v>
      </c>
      <c r="X166" s="62">
        <f>IFERROR(VLOOKUP(B166, '2015q3'!A$1:C$399,3,),0)</f>
        <v>2</v>
      </c>
      <c r="Y166" s="62">
        <f>IFERROR(VLOOKUP(B166, '2015q4'!A$1:C$399,3,),0)</f>
        <v>2</v>
      </c>
      <c r="Z166" s="120">
        <f>IFERROR(VLOOKUP(B166, '2016q1'!A$1:C$399,3,),0)</f>
        <v>3</v>
      </c>
      <c r="AA166" s="120">
        <f>IFERROR(VLOOKUP(B166, '2016q2'!A$1:C$399,3,),0)</f>
        <v>3</v>
      </c>
      <c r="AB166" s="120">
        <f>IFERROR(VLOOKUP(B166, '2016q3'!A$1:C$399,3,),0)</f>
        <v>3</v>
      </c>
      <c r="AC166" t="str">
        <f t="shared" si="15"/>
        <v>0</v>
      </c>
      <c r="AD166" s="120">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 + IFERROR(VLOOKUP(B166, 'c2016q1'!A$1:E$399,4,),0) + IFERROR(VLOOKUP(B166, 'c2016q2'!A$1:E$399,4,),0) + IFERROR(VLOOKUP(B166, 'c2016q3'!A$1:E$399,4,),0) + IFERROR(VLOOKUP(B166, 'c2016q4'!A$1:E$399,4,),0)</f>
        <v>0</v>
      </c>
      <c r="AE166">
        <f>IFERROR(VLOOKUP(B166, 'c2013q4'!A$1:E$399,4,),0)</f>
        <v>0</v>
      </c>
      <c r="AF166">
        <f>IFERROR(VLOOKUP(B166, 'c2014q1'!A$1:E$399,4,),0) + IFERROR(VLOOKUP(B166, 'c2014q2'!A$1:E$399,4,),0) + IFERROR(VLOOKUP(B166, 'c2014q3'!A$1:E$399,4,),0) + IFERROR(VLOOKUP(B166, 'c2014q4'!A$1:E$399,4,),0)</f>
        <v>0</v>
      </c>
      <c r="AG166" s="62">
        <f>IFERROR(VLOOKUP(B166, 'c2015q1'!A$1:E$399,4,),0) + IFERROR(VLOOKUP(B166, 'c2015q2'!A$1:E$399,4,),0) + IFERROR(VLOOKUP(B166, 'c2015q3'!A$1:E$399,4,),0) + IFERROR(VLOOKUP(B166, 'c2015q4'!A$1:E$399,4,),0)</f>
        <v>0</v>
      </c>
      <c r="AH166" s="120">
        <f>IFERROR(VLOOKUP(B166, 'c2016q1'!A$1:E$399,4,),0) + IFERROR(VLOOKUP(B166, 'c2016q2'!A$1:E$399,4,),0) + IFERROR(VLOOKUP(B166, 'c2016q3'!A$1:E$399,4,),0) + IFERROR(VLOOKUP(B166, 'c2016q4'!A$1:E$399,4,),0)</f>
        <v>0</v>
      </c>
      <c r="AI166" t="str">
        <f t="shared" si="16"/>
        <v>-</v>
      </c>
      <c r="AJ166" t="str">
        <f t="shared" si="20"/>
        <v/>
      </c>
      <c r="AK166" s="62">
        <f t="shared" si="17"/>
        <v>0</v>
      </c>
      <c r="AL166" t="str">
        <f t="shared" si="18"/>
        <v>f</v>
      </c>
    </row>
    <row r="167" spans="1:38" x14ac:dyDescent="0.25">
      <c r="A167">
        <v>166</v>
      </c>
      <c r="B167" s="62" t="s">
        <v>348</v>
      </c>
      <c r="C167" t="str">
        <f>IFERROR(VLOOKUP(B167,addresses!A$2:I$1997, 3, FALSE), "")</f>
        <v>200 Hopmeadow Street</v>
      </c>
      <c r="D167" t="str">
        <f>IFERROR(VLOOKUP(B167,addresses!A$2:I$1997, 5, FALSE), "")</f>
        <v>Simsbury</v>
      </c>
      <c r="E167" t="str">
        <f>IFERROR(VLOOKUP(B167,addresses!A$2:I$1997, 7, FALSE),"")</f>
        <v>CT</v>
      </c>
      <c r="F167" t="str">
        <f>IFERROR(VLOOKUP(B167,addresses!A$2:I$1997, 8, FALSE),"")</f>
        <v>06089-9793</v>
      </c>
      <c r="G167" t="str">
        <f>IFERROR(VLOOKUP(B167,addresses!A$2:I$1997, 9, FALSE),"")</f>
        <v>800-451-6944</v>
      </c>
      <c r="H167" s="62" t="str">
        <f>IFERROR(VLOOKUP(B167,addresses!A$2:J$1997, 10, FALSE), "")</f>
        <v>http://www.thehartford.com</v>
      </c>
      <c r="I167" s="120" t="str">
        <f>VLOOKUP(IFERROR(VLOOKUP(B167, Weiss!A$1:C$398,3,FALSE),"NR"), RatingsLU!A$5:B$30, 2, FALSE)</f>
        <v>B</v>
      </c>
      <c r="J167" s="62">
        <f>VLOOKUP(I167,RatingsLU!B$5:C$30,2,)</f>
        <v>5</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3</v>
      </c>
      <c r="O167" s="120">
        <f>IFERROR(VLOOKUP(B167, '2016q3'!A$1:C$400,3,),0)</f>
        <v>3</v>
      </c>
      <c r="P167" t="str">
        <f t="shared" si="19"/>
        <v>3</v>
      </c>
      <c r="Q167">
        <f>IFERROR(VLOOKUP(B167, '2013q4'!A$1:C$399,3,),0)</f>
        <v>4</v>
      </c>
      <c r="R167">
        <f>IFERROR(VLOOKUP(B167, '2014q1'!A$1:C$399,3,),0)</f>
        <v>4</v>
      </c>
      <c r="S167">
        <f>IFERROR(VLOOKUP(B167, '2014q2'!A$1:C$399,3,),0)</f>
        <v>4</v>
      </c>
      <c r="T167">
        <f>IFERROR(VLOOKUP(B167, '2014q3'!A$1:C$399,3,),0)</f>
        <v>4</v>
      </c>
      <c r="U167">
        <f>IFERROR(VLOOKUP(B167, '2014q1'!A$1:C$399,3,),0)</f>
        <v>4</v>
      </c>
      <c r="V167">
        <f>IFERROR(VLOOKUP(B167, '2014q2'!A$1:C$399,3,),0)</f>
        <v>4</v>
      </c>
      <c r="W167">
        <f>IFERROR(VLOOKUP(B167, '2015q2'!A$1:C$399,3,),0)</f>
        <v>4</v>
      </c>
      <c r="X167" s="62">
        <f>IFERROR(VLOOKUP(B167, '2015q3'!A$1:C$399,3,),0)</f>
        <v>4</v>
      </c>
      <c r="Y167" s="62">
        <f>IFERROR(VLOOKUP(B167, '2015q4'!A$1:C$399,3,),0)</f>
        <v>4</v>
      </c>
      <c r="Z167" s="120">
        <f>IFERROR(VLOOKUP(B167, '2016q1'!A$1:C$399,3,),0)</f>
        <v>4</v>
      </c>
      <c r="AA167" s="120">
        <f>IFERROR(VLOOKUP(B167, '2016q2'!A$1:C$399,3,),0)</f>
        <v>4</v>
      </c>
      <c r="AB167" s="120">
        <f>IFERROR(VLOOKUP(B167, '2016q3'!A$1:C$399,3,),0)</f>
        <v>3</v>
      </c>
      <c r="AC167" t="str">
        <f t="shared" si="15"/>
        <v>0</v>
      </c>
      <c r="AD167" s="120">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 + IFERROR(VLOOKUP(B167, 'c2016q1'!A$1:E$399,4,),0) + IFERROR(VLOOKUP(B167, 'c2016q2'!A$1:E$399,4,),0) + IFERROR(VLOOKUP(B167, 'c2016q3'!A$1:E$399,4,),0) + IFERROR(VLOOKUP(B167, 'c2016q4'!A$1:E$399,4,),0)</f>
        <v>0</v>
      </c>
      <c r="AE167">
        <f>IFERROR(VLOOKUP(B167, 'c2013q4'!A$1:E$399,4,),0)</f>
        <v>0</v>
      </c>
      <c r="AF167">
        <f>IFERROR(VLOOKUP(B167, 'c2014q1'!A$1:E$399,4,),0) + IFERROR(VLOOKUP(B167, 'c2014q2'!A$1:E$399,4,),0) + IFERROR(VLOOKUP(B167, 'c2014q3'!A$1:E$399,4,),0) + IFERROR(VLOOKUP(B167, 'c2014q4'!A$1:E$399,4,),0)</f>
        <v>0</v>
      </c>
      <c r="AG167" s="62">
        <f>IFERROR(VLOOKUP(B167, 'c2015q1'!A$1:E$399,4,),0) + IFERROR(VLOOKUP(B167, 'c2015q2'!A$1:E$399,4,),0) + IFERROR(VLOOKUP(B167, 'c2015q3'!A$1:E$399,4,),0) + IFERROR(VLOOKUP(B167, 'c2015q4'!A$1:E$399,4,),0)</f>
        <v>0</v>
      </c>
      <c r="AH167" s="120">
        <f>IFERROR(VLOOKUP(B167, 'c2016q1'!A$1:E$399,4,),0) + IFERROR(VLOOKUP(B167, 'c2016q2'!A$1:E$399,4,),0) + IFERROR(VLOOKUP(B167, 'c2016q3'!A$1:E$399,4,),0) + IFERROR(VLOOKUP(B167, 'c2016q4'!A$1:E$399,4,),0)</f>
        <v>0</v>
      </c>
      <c r="AI167" t="str">
        <f t="shared" si="16"/>
        <v>-</v>
      </c>
      <c r="AJ167" t="str">
        <f t="shared" si="20"/>
        <v/>
      </c>
      <c r="AK167" s="62">
        <f t="shared" si="17"/>
        <v>0</v>
      </c>
      <c r="AL167" t="str">
        <f t="shared" si="18"/>
        <v>f</v>
      </c>
    </row>
    <row r="168" spans="1:38" x14ac:dyDescent="0.25">
      <c r="A168">
        <v>167</v>
      </c>
      <c r="B168" s="62" t="s">
        <v>352</v>
      </c>
      <c r="C168" t="str">
        <f>IFERROR(VLOOKUP(B168,addresses!A$2:I$1997, 3, FALSE), "")</f>
        <v>1001 Fourth Avenue, Safeco Plaza</v>
      </c>
      <c r="D168" t="str">
        <f>IFERROR(VLOOKUP(B168,addresses!A$2:I$1997, 5, FALSE), "")</f>
        <v>Seattle</v>
      </c>
      <c r="E168" t="str">
        <f>IFERROR(VLOOKUP(B168,addresses!A$2:I$1997, 7, FALSE),"")</f>
        <v>WA</v>
      </c>
      <c r="F168">
        <f>IFERROR(VLOOKUP(B168,addresses!A$2:I$1997, 8, FALSE),"")</f>
        <v>98154</v>
      </c>
      <c r="G168" t="str">
        <f>IFERROR(VLOOKUP(B168,addresses!A$2:I$1997, 9, FALSE),"")</f>
        <v>617-357-9500</v>
      </c>
      <c r="H168" s="62" t="str">
        <f>IFERROR(VLOOKUP(B168,addresses!A$2:J$1997, 10, FALSE), "")</f>
        <v>http://www.safeco.com</v>
      </c>
      <c r="I168" s="120" t="str">
        <f>VLOOKUP(IFERROR(VLOOKUP(B168, Weiss!A$1:C$398,3,FALSE),"NR"), RatingsLU!A$5:B$30, 2, FALSE)</f>
        <v>C+</v>
      </c>
      <c r="J168" s="62">
        <f>VLOOKUP(I168,RatingsLU!B$5:C$30,2,)</f>
        <v>7</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120">
        <f>IFERROR(VLOOKUP(B168, '2016q3'!A$1:C$400,3,),0)</f>
        <v>2</v>
      </c>
      <c r="P168" t="str">
        <f t="shared" si="19"/>
        <v>2</v>
      </c>
      <c r="Q168">
        <f>IFERROR(VLOOKUP(B168, '2013q4'!A$1:C$399,3,),0)</f>
        <v>4</v>
      </c>
      <c r="R168">
        <f>IFERROR(VLOOKUP(B168, '2014q1'!A$1:C$399,3,),0)</f>
        <v>2</v>
      </c>
      <c r="S168">
        <f>IFERROR(VLOOKUP(B168, '2014q2'!A$1:C$399,3,),0)</f>
        <v>3</v>
      </c>
      <c r="T168">
        <f>IFERROR(VLOOKUP(B168, '2014q3'!A$1:C$399,3,),0)</f>
        <v>3</v>
      </c>
      <c r="U168">
        <f>IFERROR(VLOOKUP(B168, '2014q1'!A$1:C$399,3,),0)</f>
        <v>2</v>
      </c>
      <c r="V168">
        <f>IFERROR(VLOOKUP(B168, '2014q2'!A$1:C$399,3,),0)</f>
        <v>3</v>
      </c>
      <c r="W168">
        <f>IFERROR(VLOOKUP(B168, '2015q2'!A$1:C$399,3,),0)</f>
        <v>2</v>
      </c>
      <c r="X168" s="62">
        <f>IFERROR(VLOOKUP(B168, '2015q3'!A$1:C$399,3,),0)</f>
        <v>2</v>
      </c>
      <c r="Y168" s="62">
        <f>IFERROR(VLOOKUP(B168, '2015q4'!A$1:C$399,3,),0)</f>
        <v>2</v>
      </c>
      <c r="Z168" s="120">
        <f>IFERROR(VLOOKUP(B168, '2016q1'!A$1:C$399,3,),0)</f>
        <v>2</v>
      </c>
      <c r="AA168" s="120">
        <f>IFERROR(VLOOKUP(B168, '2016q2'!A$1:C$399,3,),0)</f>
        <v>2</v>
      </c>
      <c r="AB168" s="120">
        <f>IFERROR(VLOOKUP(B168, '2016q3'!A$1:C$399,3,),0)</f>
        <v>2</v>
      </c>
      <c r="AC168" t="str">
        <f t="shared" si="15"/>
        <v>2</v>
      </c>
      <c r="AD168" s="120">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 + IFERROR(VLOOKUP(B168, 'c2016q1'!A$1:E$399,4,),0) + IFERROR(VLOOKUP(B168, 'c2016q2'!A$1:E$399,4,),0) + IFERROR(VLOOKUP(B168, 'c2016q3'!A$1:E$399,4,),0) + IFERROR(VLOOKUP(B168, 'c2016q4'!A$1:E$399,4,),0)</f>
        <v>2</v>
      </c>
      <c r="AE168">
        <f>IFERROR(VLOOKUP(B168, 'c2013q4'!A$1:E$399,4,),0)</f>
        <v>0</v>
      </c>
      <c r="AF168">
        <f>IFERROR(VLOOKUP(B168, 'c2014q1'!A$1:E$399,4,),0) + IFERROR(VLOOKUP(B168, 'c2014q2'!A$1:E$399,4,),0) + IFERROR(VLOOKUP(B168, 'c2014q3'!A$1:E$399,4,),0) + IFERROR(VLOOKUP(B168, 'c2014q4'!A$1:E$399,4,),0)</f>
        <v>0</v>
      </c>
      <c r="AG168" s="62">
        <f>IFERROR(VLOOKUP(B168, 'c2015q1'!A$1:E$399,4,),0) + IFERROR(VLOOKUP(B168, 'c2015q2'!A$1:E$399,4,),0) + IFERROR(VLOOKUP(B168, 'c2015q3'!A$1:E$399,4,),0) + IFERROR(VLOOKUP(B168, 'c2015q4'!A$1:E$399,4,),0)</f>
        <v>1</v>
      </c>
      <c r="AH168" s="120">
        <f>IFERROR(VLOOKUP(B168, 'c2016q1'!A$1:E$399,4,),0) + IFERROR(VLOOKUP(B168, 'c2016q2'!A$1:E$399,4,),0) + IFERROR(VLOOKUP(B168, 'c2016q3'!A$1:E$399,4,),0) + IFERROR(VLOOKUP(B168, 'c2016q4'!A$1:E$399,4,),0)</f>
        <v>1</v>
      </c>
      <c r="AI168" t="str">
        <f t="shared" si="16"/>
        <v>-</v>
      </c>
      <c r="AJ168" t="str">
        <f t="shared" si="20"/>
        <v/>
      </c>
      <c r="AK168" s="62">
        <f t="shared" si="17"/>
        <v>0</v>
      </c>
      <c r="AL168" t="str">
        <f t="shared" si="18"/>
        <v>f</v>
      </c>
    </row>
    <row r="169" spans="1:38" x14ac:dyDescent="0.25">
      <c r="A169">
        <v>168</v>
      </c>
      <c r="B169" s="62" t="s">
        <v>3266</v>
      </c>
      <c r="C169" t="str">
        <f>IFERROR(VLOOKUP(B169,addresses!A$2:I$1997, 3, FALSE), "")</f>
        <v>15 Independence Blvd</v>
      </c>
      <c r="D169" t="str">
        <f>IFERROR(VLOOKUP(B169,addresses!A$2:I$1997, 5, FALSE), "")</f>
        <v>Warren</v>
      </c>
      <c r="E169" t="str">
        <f>IFERROR(VLOOKUP(B169,addresses!A$2:I$1997, 7, FALSE),"")</f>
        <v>NJ</v>
      </c>
      <c r="F169" t="str">
        <f>IFERROR(VLOOKUP(B169,addresses!A$2:I$1997, 8, FALSE),"")</f>
        <v>07059-0602</v>
      </c>
      <c r="G169" t="str">
        <f>IFERROR(VLOOKUP(B169,addresses!A$2:I$1997, 9, FALSE),"")</f>
        <v>908-604-2900</v>
      </c>
      <c r="H169" s="62" t="str">
        <f>IFERROR(VLOOKUP(B169,addresses!A$2:J$1997, 10, FALSE), "")</f>
        <v>http://www.msigusa.com</v>
      </c>
      <c r="I169" s="120" t="str">
        <f>VLOOKUP(IFERROR(VLOOKUP(B169, Weiss!A$1:C$398,3,FALSE),"NR"), RatingsLU!A$5:B$30, 2, FALSE)</f>
        <v>C+</v>
      </c>
      <c r="J169" s="62">
        <f>VLOOKUP(I169,RatingsLU!B$5:C$30,2,)</f>
        <v>7</v>
      </c>
      <c r="K169" s="62" t="str">
        <f>VLOOKUP(IFERROR(VLOOKUP(B169, Demotech!A$1:G$400, 6,FALSE), "NR"), RatingsLU!K$5:M$30, 2, FALSE)</f>
        <v>NR</v>
      </c>
      <c r="L169" s="62">
        <f>VLOOKUP(K169,RatingsLU!L$5:M$30,2,)</f>
        <v>7</v>
      </c>
      <c r="M169" s="62" t="str">
        <f>VLOOKUP(IFERROR(VLOOKUP(B169, AMBest!A$1:L$399,3,FALSE),"NR"), RatingsLU!F$5:G$100, 2, FALSE)</f>
        <v>A+</v>
      </c>
      <c r="N169" s="62">
        <f>VLOOKUP(M169, RatingsLU!G$5:H$100, 2, FALSE)</f>
        <v>3</v>
      </c>
      <c r="O169" s="120">
        <f>IFERROR(VLOOKUP(B169, '2016q3'!A$1:C$400,3,),0)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62">
        <f>IFERROR(VLOOKUP(B169, '2015q3'!A$1:C$399,3,),0)</f>
        <v>1</v>
      </c>
      <c r="Y169" s="62">
        <f>IFERROR(VLOOKUP(B169, '2015q4'!A$1:C$399,3,),0)</f>
        <v>0</v>
      </c>
      <c r="Z169" s="120">
        <f>IFERROR(VLOOKUP(B169, '2016q1'!A$1:C$399,3,),0)</f>
        <v>1</v>
      </c>
      <c r="AA169" s="120">
        <f>IFERROR(VLOOKUP(B169, '2016q2'!A$1:C$399,3,),0)</f>
        <v>1</v>
      </c>
      <c r="AB169" s="120">
        <f>IFERROR(VLOOKUP(B169, '2016q3'!A$1:C$399,3,),0)</f>
        <v>2</v>
      </c>
      <c r="AC169" t="str">
        <f t="shared" si="15"/>
        <v>0</v>
      </c>
      <c r="AD169" s="120">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 + IFERROR(VLOOKUP(B169, 'c2016q1'!A$1:E$399,4,),0) + IFERROR(VLOOKUP(B169, 'c2016q2'!A$1:E$399,4,),0) + IFERROR(VLOOKUP(B169, 'c2016q3'!A$1:E$399,4,),0) + IFERROR(VLOOKUP(B169, 'c2016q4'!A$1:E$399,4,),0)</f>
        <v>0</v>
      </c>
      <c r="AE169">
        <f>IFERROR(VLOOKUP(B169, 'c2013q4'!A$1:E$399,4,),0)</f>
        <v>0</v>
      </c>
      <c r="AF169">
        <f>IFERROR(VLOOKUP(B169, 'c2014q1'!A$1:E$399,4,),0) + IFERROR(VLOOKUP(B169, 'c2014q2'!A$1:E$399,4,),0) + IFERROR(VLOOKUP(B169, 'c2014q3'!A$1:E$399,4,),0) + IFERROR(VLOOKUP(B169, 'c2014q4'!A$1:E$399,4,),0)</f>
        <v>0</v>
      </c>
      <c r="AG169" s="62">
        <f>IFERROR(VLOOKUP(B169, 'c2015q1'!A$1:E$399,4,),0) + IFERROR(VLOOKUP(B169, 'c2015q2'!A$1:E$399,4,),0) + IFERROR(VLOOKUP(B169, 'c2015q3'!A$1:E$399,4,),0) + IFERROR(VLOOKUP(B169, 'c2015q4'!A$1:E$399,4,),0)</f>
        <v>0</v>
      </c>
      <c r="AH169" s="120">
        <f>IFERROR(VLOOKUP(B169, 'c2016q1'!A$1:E$399,4,),0) + IFERROR(VLOOKUP(B169, 'c2016q2'!A$1:E$399,4,),0) + IFERROR(VLOOKUP(B169, 'c2016q3'!A$1:E$399,4,),0) + IFERROR(VLOOKUP(B169, 'c2016q4'!A$1:E$399,4,),0)</f>
        <v>0</v>
      </c>
      <c r="AI169" t="str">
        <f t="shared" si="16"/>
        <v>-</v>
      </c>
      <c r="AJ169" t="str">
        <f t="shared" si="20"/>
        <v/>
      </c>
      <c r="AK169" s="62">
        <f t="shared" si="17"/>
        <v>0</v>
      </c>
      <c r="AL169" t="str">
        <f t="shared" si="18"/>
        <v>f</v>
      </c>
    </row>
    <row r="170" spans="1:38" x14ac:dyDescent="0.25">
      <c r="A170">
        <v>169</v>
      </c>
      <c r="B170" s="62" t="s">
        <v>351</v>
      </c>
      <c r="C170" t="str">
        <f>IFERROR(VLOOKUP(B170,addresses!A$2:I$1997, 3, FALSE), "")</f>
        <v>7101 82Nd Street</v>
      </c>
      <c r="D170" t="str">
        <f>IFERROR(VLOOKUP(B170,addresses!A$2:I$1997, 5, FALSE), "")</f>
        <v>Lubbock</v>
      </c>
      <c r="E170" t="str">
        <f>IFERROR(VLOOKUP(B170,addresses!A$2:I$1997, 7, FALSE),"")</f>
        <v>TX</v>
      </c>
      <c r="F170">
        <f>IFERROR(VLOOKUP(B170,addresses!A$2:I$1997, 8, FALSE),"")</f>
        <v>79424</v>
      </c>
      <c r="G170" t="str">
        <f>IFERROR(VLOOKUP(B170,addresses!A$2:I$1997, 9, FALSE),"")</f>
        <v>806-473-0333</v>
      </c>
      <c r="H170" s="62" t="str">
        <f>IFERROR(VLOOKUP(B170,addresses!A$2:J$1997, 10, FALSE), "")</f>
        <v>http://www.armt.com</v>
      </c>
      <c r="I170" s="120" t="str">
        <f>VLOOKUP(IFERROR(VLOOKUP(B170, Weiss!A$1:C$398,3,FALSE),"NR"), RatingsLU!A$5:B$30, 2, FALSE)</f>
        <v>C+</v>
      </c>
      <c r="J170" s="62">
        <f>VLOOKUP(I170,RatingsLU!B$5:C$30,2,)</f>
        <v>7</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3</v>
      </c>
      <c r="O170" s="120">
        <f>IFERROR(VLOOKUP(B170, '2016q3'!A$1:C$400,3,),0)</f>
        <v>1</v>
      </c>
      <c r="P170" t="str">
        <f t="shared" si="19"/>
        <v>1</v>
      </c>
      <c r="Q170">
        <f>IFERROR(VLOOKUP(B170, '2013q4'!A$1:C$399,3,),0)</f>
        <v>4</v>
      </c>
      <c r="R170">
        <f>IFERROR(VLOOKUP(B170, '2014q1'!A$1:C$399,3,),0)</f>
        <v>4</v>
      </c>
      <c r="S170">
        <f>IFERROR(VLOOKUP(B170, '2014q2'!A$1:C$399,3,),0)</f>
        <v>4</v>
      </c>
      <c r="T170">
        <f>IFERROR(VLOOKUP(B170, '2014q3'!A$1:C$399,3,),0)</f>
        <v>5</v>
      </c>
      <c r="U170">
        <f>IFERROR(VLOOKUP(B170, '2014q1'!A$1:C$399,3,),0)</f>
        <v>4</v>
      </c>
      <c r="V170">
        <f>IFERROR(VLOOKUP(B170, '2014q2'!A$1:C$399,3,),0)</f>
        <v>4</v>
      </c>
      <c r="W170">
        <f>IFERROR(VLOOKUP(B170, '2015q2'!A$1:C$399,3,),0)</f>
        <v>2</v>
      </c>
      <c r="X170" s="62">
        <f>IFERROR(VLOOKUP(B170, '2015q3'!A$1:C$399,3,),0)</f>
        <v>2</v>
      </c>
      <c r="Y170" s="62">
        <f>IFERROR(VLOOKUP(B170, '2015q4'!A$1:C$399,3,),0)</f>
        <v>2</v>
      </c>
      <c r="Z170" s="120">
        <f>IFERROR(VLOOKUP(B170, '2016q1'!A$1:C$399,3,),0)</f>
        <v>2</v>
      </c>
      <c r="AA170" s="120">
        <f>IFERROR(VLOOKUP(B170, '2016q2'!A$1:C$399,3,),0)</f>
        <v>1</v>
      </c>
      <c r="AB170" s="120">
        <f>IFERROR(VLOOKUP(B170, '2016q3'!A$1:C$399,3,),0)</f>
        <v>1</v>
      </c>
      <c r="AC170" t="str">
        <f t="shared" si="15"/>
        <v>0</v>
      </c>
      <c r="AD170" s="120">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 + IFERROR(VLOOKUP(B170, 'c2016q1'!A$1:E$399,4,),0) + IFERROR(VLOOKUP(B170, 'c2016q2'!A$1:E$399,4,),0) + IFERROR(VLOOKUP(B170, 'c2016q3'!A$1:E$399,4,),0) + IFERROR(VLOOKUP(B170, 'c2016q4'!A$1:E$399,4,),0)</f>
        <v>0</v>
      </c>
      <c r="AE170">
        <f>IFERROR(VLOOKUP(B170, 'c2013q4'!A$1:E$399,4,),0)</f>
        <v>0</v>
      </c>
      <c r="AF170">
        <f>IFERROR(VLOOKUP(B170, 'c2014q1'!A$1:E$399,4,),0) + IFERROR(VLOOKUP(B170, 'c2014q2'!A$1:E$399,4,),0) + IFERROR(VLOOKUP(B170, 'c2014q3'!A$1:E$399,4,),0) + IFERROR(VLOOKUP(B170, 'c2014q4'!A$1:E$399,4,),0)</f>
        <v>0</v>
      </c>
      <c r="AG170" s="62">
        <f>IFERROR(VLOOKUP(B170, 'c2015q1'!A$1:E$399,4,),0) + IFERROR(VLOOKUP(B170, 'c2015q2'!A$1:E$399,4,),0) + IFERROR(VLOOKUP(B170, 'c2015q3'!A$1:E$399,4,),0) + IFERROR(VLOOKUP(B170, 'c2015q4'!A$1:E$399,4,),0)</f>
        <v>0</v>
      </c>
      <c r="AH170" s="120">
        <f>IFERROR(VLOOKUP(B170, 'c2016q1'!A$1:E$399,4,),0) + IFERROR(VLOOKUP(B170, 'c2016q2'!A$1:E$399,4,),0) + IFERROR(VLOOKUP(B170, 'c2016q3'!A$1:E$399,4,),0) + IFERROR(VLOOKUP(B170, 'c2016q4'!A$1:E$399,4,),0)</f>
        <v>0</v>
      </c>
      <c r="AI170" t="str">
        <f t="shared" si="16"/>
        <v>-</v>
      </c>
      <c r="AJ170" t="str">
        <f t="shared" si="20"/>
        <v/>
      </c>
      <c r="AK170" s="62">
        <f t="shared" si="17"/>
        <v>0</v>
      </c>
      <c r="AL170" t="str">
        <f t="shared" si="18"/>
        <v>f</v>
      </c>
    </row>
    <row r="171" spans="1:38" x14ac:dyDescent="0.25">
      <c r="A171">
        <v>170</v>
      </c>
      <c r="B171" s="62" t="s">
        <v>349</v>
      </c>
      <c r="C171" t="str">
        <f>IFERROR(VLOOKUP(B171,addresses!A$2:I$1997, 3, FALSE), "")</f>
        <v>15 Independence Blvd</v>
      </c>
      <c r="D171" t="str">
        <f>IFERROR(VLOOKUP(B171,addresses!A$2:I$1997, 5, FALSE), "")</f>
        <v>Warren</v>
      </c>
      <c r="E171" t="str">
        <f>IFERROR(VLOOKUP(B171,addresses!A$2:I$1997, 7, FALSE),"")</f>
        <v>NJ</v>
      </c>
      <c r="F171" t="str">
        <f>IFERROR(VLOOKUP(B171,addresses!A$2:I$1997, 8, FALSE),"")</f>
        <v>07059-0602</v>
      </c>
      <c r="G171" t="str">
        <f>IFERROR(VLOOKUP(B171,addresses!A$2:I$1997, 9, FALSE),"")</f>
        <v>908-604-2900</v>
      </c>
      <c r="H171" s="62" t="str">
        <f>IFERROR(VLOOKUP(B171,addresses!A$2:J$1997, 10, FALSE), "")</f>
        <v>http://www.msigusa.com</v>
      </c>
      <c r="I171" s="120" t="str">
        <f>VLOOKUP(IFERROR(VLOOKUP(B171, Weiss!A$1:C$398,3,FALSE),"NR"), RatingsLU!A$5:B$30, 2, FALSE)</f>
        <v>B+</v>
      </c>
      <c r="J171" s="62">
        <f>VLOOKUP(I171,RatingsLU!B$5:C$30,2,)</f>
        <v>4</v>
      </c>
      <c r="K171" s="62" t="str">
        <f>VLOOKUP(IFERROR(VLOOKUP(B171, Demotech!A$1:G$400, 6,FALSE), "NR"), RatingsLU!K$5:M$30, 2, FALSE)</f>
        <v>NR</v>
      </c>
      <c r="L171" s="62">
        <f>VLOOKUP(K171,RatingsLU!L$5:M$30,2,)</f>
        <v>7</v>
      </c>
      <c r="M171" s="62" t="str">
        <f>VLOOKUP(IFERROR(VLOOKUP(B171, AMBest!A$1:L$399,3,FALSE),"NR"), RatingsLU!F$5:G$100, 2, FALSE)</f>
        <v>A+</v>
      </c>
      <c r="N171" s="62">
        <f>VLOOKUP(M171, RatingsLU!G$5:H$100, 2, FALSE)</f>
        <v>3</v>
      </c>
      <c r="O171" s="120">
        <f>IFERROR(VLOOKUP(B171, '2016q3'!A$1:C$400,3,),0)</f>
        <v>1</v>
      </c>
      <c r="P171" t="str">
        <f t="shared" si="19"/>
        <v>1</v>
      </c>
      <c r="Q171">
        <f>IFERROR(VLOOKUP(B171, '2013q4'!A$1:C$399,3,),0)</f>
        <v>2</v>
      </c>
      <c r="R171">
        <f>IFERROR(VLOOKUP(B171, '2014q1'!A$1:C$399,3,),0)</f>
        <v>2</v>
      </c>
      <c r="S171">
        <f>IFERROR(VLOOKUP(B171, '2014q2'!A$1:C$399,3,),0)</f>
        <v>2</v>
      </c>
      <c r="T171">
        <f>IFERROR(VLOOKUP(B171, '2014q3'!A$1:C$399,3,),0)</f>
        <v>2</v>
      </c>
      <c r="U171">
        <f>IFERROR(VLOOKUP(B171, '2014q1'!A$1:C$399,3,),0)</f>
        <v>2</v>
      </c>
      <c r="V171">
        <f>IFERROR(VLOOKUP(B171, '2014q2'!A$1:C$399,3,),0)</f>
        <v>2</v>
      </c>
      <c r="W171">
        <f>IFERROR(VLOOKUP(B171, '2015q2'!A$1:C$399,3,),0)</f>
        <v>3</v>
      </c>
      <c r="X171" s="62">
        <f>IFERROR(VLOOKUP(B171, '2015q3'!A$1:C$399,3,),0)</f>
        <v>3</v>
      </c>
      <c r="Y171" s="62">
        <f>IFERROR(VLOOKUP(B171, '2015q4'!A$1:C$399,3,),0)</f>
        <v>1</v>
      </c>
      <c r="Z171" s="120">
        <f>IFERROR(VLOOKUP(B171, '2016q1'!A$1:C$399,3,),0)</f>
        <v>1</v>
      </c>
      <c r="AA171" s="120">
        <f>IFERROR(VLOOKUP(B171, '2016q2'!A$1:C$399,3,),0)</f>
        <v>1</v>
      </c>
      <c r="AB171" s="120">
        <f>IFERROR(VLOOKUP(B171, '2016q3'!A$1:C$399,3,),0)</f>
        <v>1</v>
      </c>
      <c r="AC171" t="str">
        <f t="shared" si="15"/>
        <v>0</v>
      </c>
      <c r="AD171" s="120">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 + IFERROR(VLOOKUP(B171, 'c2016q1'!A$1:E$399,4,),0) + IFERROR(VLOOKUP(B171, 'c2016q2'!A$1:E$399,4,),0) + IFERROR(VLOOKUP(B171, 'c2016q3'!A$1:E$399,4,),0) + IFERROR(VLOOKUP(B171, 'c2016q4'!A$1:E$399,4,),0)</f>
        <v>0</v>
      </c>
      <c r="AE171">
        <f>IFERROR(VLOOKUP(B171, 'c2013q4'!A$1:E$399,4,),0)</f>
        <v>0</v>
      </c>
      <c r="AF171">
        <f>IFERROR(VLOOKUP(B171, 'c2014q1'!A$1:E$399,4,),0) + IFERROR(VLOOKUP(B171, 'c2014q2'!A$1:E$399,4,),0) + IFERROR(VLOOKUP(B171, 'c2014q3'!A$1:E$399,4,),0) + IFERROR(VLOOKUP(B171, 'c2014q4'!A$1:E$399,4,),0)</f>
        <v>0</v>
      </c>
      <c r="AG171" s="62">
        <f>IFERROR(VLOOKUP(B171, 'c2015q1'!A$1:E$399,4,),0) + IFERROR(VLOOKUP(B171, 'c2015q2'!A$1:E$399,4,),0) + IFERROR(VLOOKUP(B171, 'c2015q3'!A$1:E$399,4,),0) + IFERROR(VLOOKUP(B171, 'c2015q4'!A$1:E$399,4,),0)</f>
        <v>0</v>
      </c>
      <c r="AH171" s="120">
        <f>IFERROR(VLOOKUP(B171, 'c2016q1'!A$1:E$399,4,),0) + IFERROR(VLOOKUP(B171, 'c2016q2'!A$1:E$399,4,),0) + IFERROR(VLOOKUP(B171, 'c2016q3'!A$1:E$399,4,),0) + IFERROR(VLOOKUP(B171, 'c2016q4'!A$1:E$399,4,),0)</f>
        <v>0</v>
      </c>
      <c r="AI171" t="str">
        <f t="shared" si="16"/>
        <v>-</v>
      </c>
      <c r="AJ171" t="str">
        <f t="shared" si="20"/>
        <v/>
      </c>
      <c r="AK171" s="62">
        <f t="shared" si="17"/>
        <v>0</v>
      </c>
      <c r="AL171" t="str">
        <f t="shared" si="18"/>
        <v>f</v>
      </c>
    </row>
    <row r="172" spans="1:38" x14ac:dyDescent="0.25">
      <c r="A172">
        <v>171</v>
      </c>
      <c r="B172" s="62" t="s">
        <v>3683</v>
      </c>
      <c r="C172" t="str">
        <f>IFERROR(VLOOKUP(B172,addresses!A$2:I$1997, 3, FALSE), "")</f>
        <v>One Tower Square, 5 Ms</v>
      </c>
      <c r="D172" t="str">
        <f>IFERROR(VLOOKUP(B172,addresses!A$2:I$1997, 5, FALSE), "")</f>
        <v>Hartford</v>
      </c>
      <c r="E172" t="str">
        <f>IFERROR(VLOOKUP(B172,addresses!A$2:I$1997, 7, FALSE),"")</f>
        <v>CT</v>
      </c>
      <c r="F172">
        <f>IFERROR(VLOOKUP(B172,addresses!A$2:I$1997, 8, FALSE),"")</f>
        <v>6183</v>
      </c>
      <c r="G172" t="str">
        <f>IFERROR(VLOOKUP(B172,addresses!A$2:I$1997, 9, FALSE),"")</f>
        <v>860-277-1561</v>
      </c>
      <c r="H172" s="62" t="str">
        <f>IFERROR(VLOOKUP(B172,addresses!A$2:J$1997, 10, FALSE), "")</f>
        <v>http://www.travelers.com</v>
      </c>
      <c r="I172" s="120" t="str">
        <f>VLOOKUP(IFERROR(VLOOKUP(B172, Weiss!A$1:C$398,3,FALSE),"NR"), RatingsLU!A$5:B$30, 2, FALSE)</f>
        <v>B-</v>
      </c>
      <c r="J172" s="62">
        <f>VLOOKUP(I172,RatingsLU!B$5:C$30,2,)</f>
        <v>6</v>
      </c>
      <c r="K172" s="62" t="str">
        <f>VLOOKUP(IFERROR(VLOOKUP(B172, Demotech!A$1:G$400, 6,FALSE), "NR"), RatingsLU!K$5:M$30, 2, FALSE)</f>
        <v>NR</v>
      </c>
      <c r="L172" s="62">
        <f>VLOOKUP(K172,RatingsLU!L$5:M$30,2,)</f>
        <v>7</v>
      </c>
      <c r="M172" s="62" t="str">
        <f>VLOOKUP(IFERROR(VLOOKUP(B172, AMBest!A$1:L$399,3,FALSE),"NR"), RatingsLU!F$5:G$100, 2, FALSE)</f>
        <v>NR</v>
      </c>
      <c r="N172" s="62">
        <f>VLOOKUP(M172, RatingsLU!G$5:H$100, 2, FALSE)</f>
        <v>33</v>
      </c>
      <c r="O172" s="120">
        <f>IFERROR(VLOOKUP(B172, '2016q3'!A$1:C$400,3,),0)</f>
        <v>1</v>
      </c>
      <c r="P172" t="str">
        <f t="shared" si="19"/>
        <v>1</v>
      </c>
      <c r="Q172">
        <f>IFERROR(VLOOKUP(B172, '2013q4'!A$1:C$399,3,),0)</f>
        <v>1</v>
      </c>
      <c r="R172">
        <f>IFERROR(VLOOKUP(B172, '2014q1'!A$1:C$399,3,),0)</f>
        <v>1</v>
      </c>
      <c r="S172">
        <f>IFERROR(VLOOKUP(B172, '2014q2'!A$1:C$399,3,),0)</f>
        <v>0</v>
      </c>
      <c r="T172">
        <f>IFERROR(VLOOKUP(B172, '2014q3'!A$1:C$399,3,),0)</f>
        <v>0</v>
      </c>
      <c r="U172">
        <f>IFERROR(VLOOKUP(B172, '2014q1'!A$1:C$399,3,),0)</f>
        <v>1</v>
      </c>
      <c r="V172">
        <f>IFERROR(VLOOKUP(B172, '2014q2'!A$1:C$399,3,),0)</f>
        <v>0</v>
      </c>
      <c r="W172">
        <f>IFERROR(VLOOKUP(B172, '2015q2'!A$1:C$399,3,),0)</f>
        <v>0</v>
      </c>
      <c r="X172" s="62">
        <f>IFERROR(VLOOKUP(B172, '2015q3'!A$1:C$399,3,),0)</f>
        <v>0</v>
      </c>
      <c r="Y172" s="62">
        <f>IFERROR(VLOOKUP(B172, '2015q4'!A$1:C$399,3,),0)</f>
        <v>0</v>
      </c>
      <c r="Z172" s="120">
        <f>IFERROR(VLOOKUP(B172, '2016q1'!A$1:C$399,3,),0)</f>
        <v>0</v>
      </c>
      <c r="AA172" s="120">
        <f>IFERROR(VLOOKUP(B172, '2016q2'!A$1:C$399,3,),0)</f>
        <v>0</v>
      </c>
      <c r="AB172" s="120">
        <f>IFERROR(VLOOKUP(B172, '2016q3'!A$1:C$399,3,),0)</f>
        <v>1</v>
      </c>
      <c r="AC172" t="str">
        <f t="shared" si="15"/>
        <v>0</v>
      </c>
      <c r="AD172" s="120">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 + IFERROR(VLOOKUP(B172, 'c2016q1'!A$1:E$399,4,),0) + IFERROR(VLOOKUP(B172, 'c2016q2'!A$1:E$399,4,),0) + IFERROR(VLOOKUP(B172, 'c2016q3'!A$1:E$399,4,),0) + IFERROR(VLOOKUP(B172, 'c2016q4'!A$1:E$399,4,),0)</f>
        <v>0</v>
      </c>
      <c r="AE172">
        <f>IFERROR(VLOOKUP(B172, 'c2013q4'!A$1:E$399,4,),0)</f>
        <v>0</v>
      </c>
      <c r="AF172">
        <f>IFERROR(VLOOKUP(B172, 'c2014q1'!A$1:E$399,4,),0) + IFERROR(VLOOKUP(B172, 'c2014q2'!A$1:E$399,4,),0) + IFERROR(VLOOKUP(B172, 'c2014q3'!A$1:E$399,4,),0) + IFERROR(VLOOKUP(B172, 'c2014q4'!A$1:E$399,4,),0)</f>
        <v>0</v>
      </c>
      <c r="AG172" s="62">
        <f>IFERROR(VLOOKUP(B172, 'c2015q1'!A$1:E$399,4,),0) + IFERROR(VLOOKUP(B172, 'c2015q2'!A$1:E$399,4,),0) + IFERROR(VLOOKUP(B172, 'c2015q3'!A$1:E$399,4,),0) + IFERROR(VLOOKUP(B172, 'c2015q4'!A$1:E$399,4,),0)</f>
        <v>0</v>
      </c>
      <c r="AH172" s="120">
        <f>IFERROR(VLOOKUP(B172, 'c2016q1'!A$1:E$399,4,),0) + IFERROR(VLOOKUP(B172, 'c2016q2'!A$1:E$399,4,),0) + IFERROR(VLOOKUP(B172, 'c2016q3'!A$1:E$399,4,),0) + IFERROR(VLOOKUP(B172, 'c2016q4'!A$1:E$399,4,),0)</f>
        <v>0</v>
      </c>
      <c r="AI172" t="str">
        <f t="shared" si="16"/>
        <v>-</v>
      </c>
      <c r="AJ172" t="str">
        <f t="shared" si="20"/>
        <v/>
      </c>
      <c r="AK172" s="62">
        <f t="shared" si="17"/>
        <v>0</v>
      </c>
      <c r="AL172" t="str">
        <f t="shared" si="18"/>
        <v>f</v>
      </c>
    </row>
    <row r="173" spans="1:38" x14ac:dyDescent="0.25">
      <c r="A173">
        <v>172</v>
      </c>
      <c r="B173" s="62" t="s">
        <v>359</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120" t="str">
        <f>VLOOKUP(IFERROR(VLOOKUP(B173, Weiss!A$1:C$398,3,FALSE),"NR"), RatingsLU!A$5:B$30, 2, FALSE)</f>
        <v>B-</v>
      </c>
      <c r="J173" s="62">
        <f>VLOOKUP(I173,RatingsLU!B$5:C$30,2,)</f>
        <v>6</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1</v>
      </c>
      <c r="O173" s="120">
        <f>IFERROR(VLOOKUP(B173, '2016q3'!A$1:C$400,3,),0)</f>
        <v>1</v>
      </c>
      <c r="P173" t="str">
        <f t="shared" si="19"/>
        <v>1</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1</v>
      </c>
      <c r="Z173" s="120">
        <f>IFERROR(VLOOKUP(B173, '2016q1'!A$1:C$399,3,),0)</f>
        <v>1</v>
      </c>
      <c r="AA173" s="120">
        <f>IFERROR(VLOOKUP(B173, '2016q2'!A$1:C$399,3,),0)</f>
        <v>1</v>
      </c>
      <c r="AB173" s="120">
        <f>IFERROR(VLOOKUP(B173, '2016q3'!A$1:C$399,3,),0)</f>
        <v>1</v>
      </c>
      <c r="AC173" t="str">
        <f t="shared" si="15"/>
        <v>0</v>
      </c>
      <c r="AD173" s="120">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 + IFERROR(VLOOKUP(B173, 'c2016q1'!A$1:E$399,4,),0) + IFERROR(VLOOKUP(B173, 'c2016q2'!A$1:E$399,4,),0) + IFERROR(VLOOKUP(B173, 'c2016q3'!A$1:E$399,4,),0) + IFERROR(VLOOKUP(B173, 'c2016q4'!A$1:E$399,4,),0)</f>
        <v>0</v>
      </c>
      <c r="AE173">
        <f>IFERROR(VLOOKUP(B173, 'c2013q4'!A$1:E$399,4,),0)</f>
        <v>0</v>
      </c>
      <c r="AF173">
        <f>IFERROR(VLOOKUP(B173, 'c2014q1'!A$1:E$399,4,),0) + IFERROR(VLOOKUP(B173, 'c2014q2'!A$1:E$399,4,),0) + IFERROR(VLOOKUP(B173, 'c2014q3'!A$1:E$399,4,),0) + IFERROR(VLOOKUP(B173, 'c2014q4'!A$1:E$399,4,),0)</f>
        <v>0</v>
      </c>
      <c r="AG173" s="62">
        <f>IFERROR(VLOOKUP(B173, 'c2015q1'!A$1:E$399,4,),0) + IFERROR(VLOOKUP(B173, 'c2015q2'!A$1:E$399,4,),0) + IFERROR(VLOOKUP(B173, 'c2015q3'!A$1:E$399,4,),0) + IFERROR(VLOOKUP(B173, 'c2015q4'!A$1:E$399,4,),0)</f>
        <v>0</v>
      </c>
      <c r="AH173" s="120">
        <f>IFERROR(VLOOKUP(B173, 'c2016q1'!A$1:E$399,4,),0) + IFERROR(VLOOKUP(B173, 'c2016q2'!A$1:E$399,4,),0) + IFERROR(VLOOKUP(B173, 'c2016q3'!A$1:E$399,4,),0) + IFERROR(VLOOKUP(B173, 'c2016q4'!A$1:E$399,4,),0)</f>
        <v>0</v>
      </c>
      <c r="AI173" t="str">
        <f t="shared" si="16"/>
        <v>-</v>
      </c>
      <c r="AJ173" t="str">
        <f t="shared" si="20"/>
        <v/>
      </c>
      <c r="AK173" s="62">
        <f t="shared" si="17"/>
        <v>0</v>
      </c>
      <c r="AL173" t="str">
        <f t="shared" si="18"/>
        <v>f</v>
      </c>
    </row>
    <row r="174" spans="1:38" x14ac:dyDescent="0.25">
      <c r="A174">
        <v>173</v>
      </c>
      <c r="B174" s="62" t="s">
        <v>355</v>
      </c>
      <c r="C174" t="str">
        <f>IFERROR(VLOOKUP(B174,addresses!A$2:I$1997, 3, FALSE), "")</f>
        <v>333 S. Wabash Ave</v>
      </c>
      <c r="D174" t="str">
        <f>IFERROR(VLOOKUP(B174,addresses!A$2:I$1997, 5, FALSE), "")</f>
        <v>Chicago</v>
      </c>
      <c r="E174" t="str">
        <f>IFERROR(VLOOKUP(B174,addresses!A$2:I$1997, 7, FALSE),"")</f>
        <v>IL</v>
      </c>
      <c r="F174">
        <f>IFERROR(VLOOKUP(B174,addresses!A$2:I$1997, 8, FALSE),"")</f>
        <v>60604</v>
      </c>
      <c r="G174" t="str">
        <f>IFERROR(VLOOKUP(B174,addresses!A$2:I$1997, 9, FALSE),"")</f>
        <v>312-822-3955</v>
      </c>
      <c r="H174" s="62" t="str">
        <f>IFERROR(VLOOKUP(B174,addresses!A$2:J$1997, 10, FALSE), "")</f>
        <v>http://www.cna.com</v>
      </c>
      <c r="I174" s="120" t="str">
        <f>VLOOKUP(IFERROR(VLOOKUP(B174, Weiss!A$1:C$398,3,FALSE),"NR"),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5</v>
      </c>
      <c r="O174" s="120">
        <f>IFERROR(VLOOKUP(B174, '2016q3'!A$1:C$400,3,),0)</f>
        <v>1</v>
      </c>
      <c r="P174" t="str">
        <f t="shared" si="19"/>
        <v>1</v>
      </c>
      <c r="Q174">
        <f>IFERROR(VLOOKUP(B174, '2013q4'!A$1:C$399,3,),0)</f>
        <v>1</v>
      </c>
      <c r="R174">
        <f>IFERROR(VLOOKUP(B174, '2014q1'!A$1:C$399,3,),0)</f>
        <v>1</v>
      </c>
      <c r="S174">
        <f>IFERROR(VLOOKUP(B174, '2014q2'!A$1:C$399,3,),0)</f>
        <v>0</v>
      </c>
      <c r="T174">
        <f>IFERROR(VLOOKUP(B174, '2014q3'!A$1:C$399,3,),0)</f>
        <v>1</v>
      </c>
      <c r="U174">
        <f>IFERROR(VLOOKUP(B174, '2014q1'!A$1:C$399,3,),0)</f>
        <v>1</v>
      </c>
      <c r="V174">
        <f>IFERROR(VLOOKUP(B174, '2014q2'!A$1:C$399,3,),0)</f>
        <v>0</v>
      </c>
      <c r="W174">
        <f>IFERROR(VLOOKUP(B174, '2015q2'!A$1:C$399,3,),0)</f>
        <v>2</v>
      </c>
      <c r="X174" s="62">
        <f>IFERROR(VLOOKUP(B174, '2015q3'!A$1:C$399,3,),0)</f>
        <v>1</v>
      </c>
      <c r="Y174" s="62">
        <f>IFERROR(VLOOKUP(B174, '2015q4'!A$1:C$399,3,),0)</f>
        <v>1</v>
      </c>
      <c r="Z174" s="120">
        <f>IFERROR(VLOOKUP(B174, '2016q1'!A$1:C$399,3,),0)</f>
        <v>0</v>
      </c>
      <c r="AA174" s="120">
        <f>IFERROR(VLOOKUP(B174, '2016q2'!A$1:C$399,3,),0)</f>
        <v>1</v>
      </c>
      <c r="AB174" s="120">
        <f>IFERROR(VLOOKUP(B174, '2016q3'!A$1:C$399,3,),0)</f>
        <v>1</v>
      </c>
      <c r="AC174" t="str">
        <f t="shared" si="15"/>
        <v>0</v>
      </c>
      <c r="AD174" s="120">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 + IFERROR(VLOOKUP(B174, 'c2016q1'!A$1:E$399,4,),0) + IFERROR(VLOOKUP(B174, 'c2016q2'!A$1:E$399,4,),0) + IFERROR(VLOOKUP(B174, 'c2016q3'!A$1:E$399,4,),0) + IFERROR(VLOOKUP(B174, 'c2016q4'!A$1:E$399,4,),0)</f>
        <v>0</v>
      </c>
      <c r="AE174">
        <f>IFERROR(VLOOKUP(B174, 'c2013q4'!A$1:E$399,4,),0)</f>
        <v>0</v>
      </c>
      <c r="AF174">
        <f>IFERROR(VLOOKUP(B174, 'c2014q1'!A$1:E$399,4,),0) + IFERROR(VLOOKUP(B174, 'c2014q2'!A$1:E$399,4,),0) + IFERROR(VLOOKUP(B174, 'c2014q3'!A$1:E$399,4,),0) + IFERROR(VLOOKUP(B174, 'c2014q4'!A$1:E$399,4,),0)</f>
        <v>0</v>
      </c>
      <c r="AG174" s="62">
        <f>IFERROR(VLOOKUP(B174, 'c2015q1'!A$1:E$399,4,),0) + IFERROR(VLOOKUP(B174, 'c2015q2'!A$1:E$399,4,),0) + IFERROR(VLOOKUP(B174, 'c2015q3'!A$1:E$399,4,),0) + IFERROR(VLOOKUP(B174, 'c2015q4'!A$1:E$399,4,),0)</f>
        <v>0</v>
      </c>
      <c r="AH174" s="120">
        <f>IFERROR(VLOOKUP(B174, 'c2016q1'!A$1:E$399,4,),0) + IFERROR(VLOOKUP(B174, 'c2016q2'!A$1:E$399,4,),0) + IFERROR(VLOOKUP(B174, 'c2016q3'!A$1:E$399,4,),0) + IFERROR(VLOOKUP(B174, 'c2016q4'!A$1:E$399,4,),0)</f>
        <v>0</v>
      </c>
      <c r="AI174" t="str">
        <f t="shared" si="16"/>
        <v>-</v>
      </c>
      <c r="AJ174" t="str">
        <f t="shared" si="20"/>
        <v/>
      </c>
      <c r="AK174" s="62">
        <f t="shared" si="17"/>
        <v>0</v>
      </c>
      <c r="AL174" t="str">
        <f t="shared" si="18"/>
        <v>f</v>
      </c>
    </row>
    <row r="175" spans="1:38" x14ac:dyDescent="0.25">
      <c r="A175" s="62">
        <v>174</v>
      </c>
      <c r="B175" s="62" t="s">
        <v>3685</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120" t="str">
        <f>VLOOKUP(IFERROR(VLOOKUP(B175, Weiss!A$1:C$398,3,FALSE),"NR"),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NR</v>
      </c>
      <c r="N175" s="62">
        <f>VLOOKUP(M175, RatingsLU!G$5:H$100, 2, FALSE)</f>
        <v>33</v>
      </c>
      <c r="O175" s="120">
        <f>IFERROR(VLOOKUP(B175, '2016q3'!A$1:C$400,3,),0)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20">
        <f>IFERROR(VLOOKUP(B175, '2016q1'!A$1:C$399,3,),0)</f>
        <v>0</v>
      </c>
      <c r="AA175" s="120">
        <f>IFERROR(VLOOKUP(B175, '2016q2'!A$1:C$399,3,),0)</f>
        <v>0</v>
      </c>
      <c r="AB175" s="120">
        <f>IFERROR(VLOOKUP(B175, '2016q3'!A$1:C$399,3,),0)</f>
        <v>0</v>
      </c>
      <c r="AC175" s="120" t="str">
        <f t="shared" ref="AC175:AC182" si="22">IF(AD175&gt;0,TEXT(AD175,"#,###,###"), "0")</f>
        <v>0</v>
      </c>
      <c r="AD175" s="120">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 + IFERROR(VLOOKUP(B175, 'c2016q1'!A$1:E$399,4,),0) + IFERROR(VLOOKUP(B175, 'c2016q2'!A$1:E$399,4,),0) + IFERROR(VLOOKUP(B175, 'c2016q3'!A$1:E$399,4,),0) + IFERROR(VLOOKUP(B175, 'c2016q4'!A$1:E$399,4,),0)</f>
        <v>0</v>
      </c>
      <c r="AE175" s="120">
        <f>IFERROR(VLOOKUP(B175, 'c2013q4'!A$1:E$399,4,),0)</f>
        <v>0</v>
      </c>
      <c r="AF175" s="120">
        <f>IFERROR(VLOOKUP(B175, 'c2014q1'!A$1:E$399,4,),0) + IFERROR(VLOOKUP(B175, 'c2014q2'!A$1:E$399,4,),0) + IFERROR(VLOOKUP(B175, 'c2014q3'!A$1:E$399,4,),0) + IFERROR(VLOOKUP(B175, 'c2014q4'!A$1:E$399,4,),0)</f>
        <v>0</v>
      </c>
      <c r="AG175" s="120">
        <f>IFERROR(VLOOKUP(B175, 'c2015q1'!A$1:E$399,4,),0) + IFERROR(VLOOKUP(B175, 'c2015q2'!A$1:E$399,4,),0) + IFERROR(VLOOKUP(B175, 'c2015q3'!A$1:E$399,4,),0) + IFERROR(VLOOKUP(B175, 'c2015q4'!A$1:E$399,4,),0)</f>
        <v>0</v>
      </c>
      <c r="AH175" s="120">
        <f>IFERROR(VLOOKUP(B175, 'c2016q1'!A$1:E$399,4,),0) + IFERROR(VLOOKUP(B175, 'c2016q2'!A$1:E$399,4,),0) + IFERROR(VLOOKUP(B175, 'c2016q3'!A$1:E$399,4,),0) + IFERROR(VLOOKUP(B175, 'c2016q4'!A$1:E$399,4,),0)</f>
        <v>0</v>
      </c>
      <c r="AI175" s="120" t="str">
        <f t="shared" ref="AI175:AI182" si="23">IF(O175&lt;1000, "-", ROUND((10000*AD175)/O175,1))</f>
        <v>-</v>
      </c>
      <c r="AJ175" s="120" t="str">
        <f t="shared" ref="AJ175:AJ182" si="24">IF(ISERROR(_xlfn.PERCENTRANK.INC(AI$2:AI$398, AI175)), "", ROUND(100*_xlfn.PERCENTRANK.INC(AI$2:AI$398, AI175),0))</f>
        <v/>
      </c>
      <c r="AK175" s="120">
        <f t="shared" ref="AK175:AK182" si="25">IF(AJ175="", 0, IF(AJ175&lt;=100/3, 1, IF(AJ175&lt;=200/3, 2,3)))</f>
        <v>0</v>
      </c>
      <c r="AL175" s="120" t="str">
        <f t="shared" ref="AL175:AL182" si="26">IF(AK175="", "", "f")</f>
        <v>f</v>
      </c>
    </row>
    <row r="176" spans="1:38" x14ac:dyDescent="0.25">
      <c r="A176" s="120">
        <v>175</v>
      </c>
      <c r="B176" t="s">
        <v>4024</v>
      </c>
      <c r="C176" s="120" t="str">
        <f>IFERROR(VLOOKUP(B176,addresses!A$2:I$1997, 3, FALSE), "")</f>
        <v>26777 Halsted Road</v>
      </c>
      <c r="D176" s="120" t="str">
        <f>IFERROR(VLOOKUP(B176,addresses!A$2:I$1997, 5, FALSE), "")</f>
        <v>Farmington Hills</v>
      </c>
      <c r="E176" s="120" t="str">
        <f>IFERROR(VLOOKUP(B176,addresses!A$2:I$1997, 7, FALSE),"")</f>
        <v>MI</v>
      </c>
      <c r="F176" s="120" t="str">
        <f>IFERROR(VLOOKUP(B176,addresses!A$2:I$1997, 8, FALSE),"")</f>
        <v>48331-3586</v>
      </c>
      <c r="G176" s="120" t="str">
        <f>IFERROR(VLOOKUP(B176,addresses!A$2:I$1997, 9, FALSE),"")</f>
        <v>248-615-9000 Ext 585</v>
      </c>
      <c r="H176" s="120" t="str">
        <f>IFERROR(VLOOKUP(B176,addresses!A$2:J$1997, 10, FALSE), "")</f>
        <v>http://www.amerisure.com</v>
      </c>
      <c r="I176" s="120" t="str">
        <f>VLOOKUP(IFERROR(VLOOKUP(B176, Weiss!A$1:C$398,3,FALSE),"NR"), RatingsLU!A$5:B$30, 2, FALSE)</f>
        <v>C+</v>
      </c>
      <c r="J176" s="120">
        <f>VLOOKUP(I176,RatingsLU!B$5:C$30,2,)</f>
        <v>7</v>
      </c>
      <c r="K176" s="120" t="str">
        <f>VLOOKUP(IFERROR(VLOOKUP(B176, Demotech!A$1:G$400, 6,FALSE), "NR"), RatingsLU!K$5:M$30, 2, FALSE)</f>
        <v>NR</v>
      </c>
      <c r="L176" s="120">
        <f>VLOOKUP(K176,RatingsLU!L$5:M$30,2,)</f>
        <v>7</v>
      </c>
      <c r="M176" s="120" t="str">
        <f>VLOOKUP(IFERROR(VLOOKUP(B176, AMBest!A$1:L$399,3,FALSE),"NR"), RatingsLU!F$5:G$100, 2, FALSE)</f>
        <v>NR</v>
      </c>
      <c r="N176" s="120">
        <f>VLOOKUP(M176, RatingsLU!G$5:H$100, 2, FALSE)</f>
        <v>33</v>
      </c>
      <c r="O176" s="120">
        <f>IFERROR(VLOOKUP(B176, '2016q3'!A$1:C$400,3,),0)</f>
        <v>0</v>
      </c>
      <c r="P176" s="120" t="str">
        <f t="shared" ref="P176:P182" si="27">IF(O176&gt;0,TEXT(O176,"#,###,###"), "0")</f>
        <v>0</v>
      </c>
      <c r="Q176" s="120">
        <f>IFERROR(VLOOKUP(B176, '2013q4'!A$1:C$399,3,),0)</f>
        <v>0</v>
      </c>
      <c r="R176" s="120">
        <f>IFERROR(VLOOKUP(B176, '2014q1'!A$1:C$399,3,),0)</f>
        <v>0</v>
      </c>
      <c r="S176" s="120">
        <f>IFERROR(VLOOKUP(B176, '2014q2'!A$1:C$399,3,),0)</f>
        <v>0</v>
      </c>
      <c r="T176" s="120">
        <f>IFERROR(VLOOKUP(B176, '2014q3'!A$1:C$399,3,),0)</f>
        <v>0</v>
      </c>
      <c r="U176" s="120">
        <f>IFERROR(VLOOKUP(B176, '2014q1'!A$1:C$399,3,),0)</f>
        <v>0</v>
      </c>
      <c r="V176" s="120">
        <f>IFERROR(VLOOKUP(B176, '2014q2'!A$1:C$399,3,),0)</f>
        <v>0</v>
      </c>
      <c r="W176" s="120">
        <f>IFERROR(VLOOKUP(B176, '2015q2'!A$1:C$399,3,),0)</f>
        <v>0</v>
      </c>
      <c r="X176" s="120">
        <f>IFERROR(VLOOKUP(B176, '2015q3'!A$1:C$399,3,),0)</f>
        <v>0</v>
      </c>
      <c r="Y176" s="120">
        <f>IFERROR(VLOOKUP(B176, '2015q4'!A$1:C$399,3,),0)</f>
        <v>0</v>
      </c>
      <c r="Z176" s="120">
        <f>IFERROR(VLOOKUP(B176, '2016q1'!A$1:C$399,3,),0)</f>
        <v>0</v>
      </c>
      <c r="AA176" s="120">
        <f>IFERROR(VLOOKUP(B176, '2016q2'!A$1:C$399,3,),0)</f>
        <v>1</v>
      </c>
      <c r="AB176" s="120">
        <f>IFERROR(VLOOKUP(B176, '2016q3'!A$1:C$399,3,),0)</f>
        <v>0</v>
      </c>
      <c r="AC176" s="120" t="str">
        <f t="shared" si="22"/>
        <v>0</v>
      </c>
      <c r="AD176" s="120">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 + IFERROR(VLOOKUP(B176, 'c2016q1'!A$1:E$399,4,),0) + IFERROR(VLOOKUP(B176, 'c2016q2'!A$1:E$399,4,),0) + IFERROR(VLOOKUP(B176, 'c2016q3'!A$1:E$399,4,),0) + IFERROR(VLOOKUP(B176, 'c2016q4'!A$1:E$399,4,),0)</f>
        <v>0</v>
      </c>
      <c r="AE176" s="120">
        <f>IFERROR(VLOOKUP(B176, 'c2013q4'!A$1:E$399,4,),0)</f>
        <v>0</v>
      </c>
      <c r="AF176" s="120">
        <f>IFERROR(VLOOKUP(B176, 'c2014q1'!A$1:E$399,4,),0) + IFERROR(VLOOKUP(B176, 'c2014q2'!A$1:E$399,4,),0) + IFERROR(VLOOKUP(B176, 'c2014q3'!A$1:E$399,4,),0) + IFERROR(VLOOKUP(B176, 'c2014q4'!A$1:E$399,4,),0)</f>
        <v>0</v>
      </c>
      <c r="AG176" s="120">
        <f>IFERROR(VLOOKUP(B176, 'c2015q1'!A$1:E$399,4,),0) + IFERROR(VLOOKUP(B176, 'c2015q2'!A$1:E$399,4,),0) + IFERROR(VLOOKUP(B176, 'c2015q3'!A$1:E$399,4,),0) + IFERROR(VLOOKUP(B176, 'c2015q4'!A$1:E$399,4,),0)</f>
        <v>0</v>
      </c>
      <c r="AH176" s="120">
        <f>IFERROR(VLOOKUP(B176, 'c2016q1'!A$1:E$399,4,),0) + IFERROR(VLOOKUP(B176, 'c2016q2'!A$1:E$399,4,),0) + IFERROR(VLOOKUP(B176, 'c2016q3'!A$1:E$399,4,),0) + IFERROR(VLOOKUP(B176, 'c2016q4'!A$1:E$399,4,),0)</f>
        <v>0</v>
      </c>
      <c r="AI176" s="120" t="str">
        <f t="shared" si="23"/>
        <v>-</v>
      </c>
      <c r="AJ176" s="120" t="str">
        <f t="shared" si="24"/>
        <v/>
      </c>
      <c r="AK176" s="120">
        <f t="shared" si="25"/>
        <v>0</v>
      </c>
      <c r="AL176" s="120" t="str">
        <f t="shared" si="26"/>
        <v>f</v>
      </c>
    </row>
    <row r="177" spans="1:38" x14ac:dyDescent="0.25">
      <c r="A177" s="120">
        <v>176</v>
      </c>
      <c r="B177" t="s">
        <v>307</v>
      </c>
      <c r="C177" s="120" t="str">
        <f>IFERROR(VLOOKUP(B177,addresses!A$2:I$1997, 3, FALSE), "")</f>
        <v>225 W. Washington Street, Suite 1800</v>
      </c>
      <c r="D177" s="120" t="str">
        <f>IFERROR(VLOOKUP(B177,addresses!A$2:I$1997, 5, FALSE), "")</f>
        <v>Chicago</v>
      </c>
      <c r="E177" s="120" t="str">
        <f>IFERROR(VLOOKUP(B177,addresses!A$2:I$1997, 7, FALSE),"")</f>
        <v>IL</v>
      </c>
      <c r="F177" s="120" t="str">
        <f>IFERROR(VLOOKUP(B177,addresses!A$2:I$1997, 8, FALSE),"")</f>
        <v>60606-3484</v>
      </c>
      <c r="G177" s="120" t="str">
        <f>IFERROR(VLOOKUP(B177,addresses!A$2:I$1997, 9, FALSE),"")</f>
        <v>312-224-3371</v>
      </c>
      <c r="H177" s="120" t="str">
        <f>IFERROR(VLOOKUP(B177,addresses!A$2:J$1997, 10, FALSE), "")</f>
        <v>http://www.firemansfund.com</v>
      </c>
      <c r="I177" s="120" t="str">
        <f>VLOOKUP(IFERROR(VLOOKUP(B177, Weiss!A$1:C$398,3,FALSE),"NR"), RatingsLU!A$5:B$30, 2, FALSE)</f>
        <v>C</v>
      </c>
      <c r="J177" s="120">
        <f>VLOOKUP(I177,RatingsLU!B$5:C$30,2,)</f>
        <v>8</v>
      </c>
      <c r="K177" s="120" t="str">
        <f>VLOOKUP(IFERROR(VLOOKUP(B177, Demotech!A$1:G$400, 6,FALSE), "NR"), RatingsLU!K$5:M$30, 2, FALSE)</f>
        <v>NR</v>
      </c>
      <c r="L177" s="120">
        <f>VLOOKUP(K177,RatingsLU!L$5:M$30,2,)</f>
        <v>7</v>
      </c>
      <c r="M177" s="120" t="str">
        <f>VLOOKUP(IFERROR(VLOOKUP(B177, AMBest!A$1:L$399,3,FALSE),"NR"), RatingsLU!F$5:G$100, 2, FALSE)</f>
        <v>A+</v>
      </c>
      <c r="N177" s="120">
        <f>VLOOKUP(M177, RatingsLU!G$5:H$100, 2, FALSE)</f>
        <v>3</v>
      </c>
      <c r="O177" s="120">
        <f>IFERROR(VLOOKUP(B177, '2016q3'!A$1:C$400,3,),0)</f>
        <v>0</v>
      </c>
      <c r="P177" s="120" t="str">
        <f t="shared" si="27"/>
        <v>0</v>
      </c>
      <c r="Q177" s="120">
        <f>IFERROR(VLOOKUP(B177, '2013q4'!A$1:C$399,3,),0)</f>
        <v>298</v>
      </c>
      <c r="R177" s="120">
        <f>IFERROR(VLOOKUP(B177, '2014q1'!A$1:C$399,3,),0)</f>
        <v>280</v>
      </c>
      <c r="S177" s="120">
        <f>IFERROR(VLOOKUP(B177, '2014q2'!A$1:C$399,3,),0)</f>
        <v>274</v>
      </c>
      <c r="T177" s="120">
        <f>IFERROR(VLOOKUP(B177, '2014q3'!A$1:C$399,3,),0)</f>
        <v>269</v>
      </c>
      <c r="U177" s="120">
        <f>IFERROR(VLOOKUP(B177, '2014q1'!A$1:C$399,3,),0)</f>
        <v>280</v>
      </c>
      <c r="V177" s="120">
        <f>IFERROR(VLOOKUP(B177, '2014q2'!A$1:C$399,3,),0)</f>
        <v>274</v>
      </c>
      <c r="W177" s="120">
        <f>IFERROR(VLOOKUP(B177, '2015q2'!A$1:C$399,3,),0)</f>
        <v>244</v>
      </c>
      <c r="X177" s="120">
        <f>IFERROR(VLOOKUP(B177, '2015q3'!A$1:C$399,3,),0)</f>
        <v>236</v>
      </c>
      <c r="Y177" s="120">
        <f>IFERROR(VLOOKUP(B177, '2015q4'!A$1:C$399,3,),0)</f>
        <v>191</v>
      </c>
      <c r="Z177" s="120">
        <f>IFERROR(VLOOKUP(B177, '2016q1'!A$1:C$399,3,),0)</f>
        <v>114</v>
      </c>
      <c r="AA177" s="120">
        <f>IFERROR(VLOOKUP(B177, '2016q2'!A$1:C$399,3,),0)</f>
        <v>56</v>
      </c>
      <c r="AB177" s="120">
        <f>IFERROR(VLOOKUP(B177, '2016q3'!A$1:C$399,3,),0)</f>
        <v>0</v>
      </c>
      <c r="AC177" s="120" t="str">
        <f t="shared" si="22"/>
        <v>0</v>
      </c>
      <c r="AD177" s="120">
        <f>IFERROR(VLOOKUP(B177, 'c2013q4'!A$1:E$399,4,),0) + IFERROR(VLOOKUP(B177, 'c2014q1'!A$1:E$399,4,),0) + IFERROR(VLOOKUP(B177, 'c2014q2'!A$1:E$399,4,),0) + IFERROR(VLOOKUP(B177, 'c2014q3'!A$1:E$399,4,),0) + IFERROR(VLOOKUP(B177, 'c2014q4'!A$1:E$399,4,),0)+ IFERROR(VLOOKUP(B177, 'c2015q1'!A$1:E$399,4,),0) + IFERROR(VLOOKUP(B177, 'c2015q2'!A$1:E$399,4,),0) + IFERROR(VLOOKUP(B177, 'c2015q3'!A$1:E$399,4,),0) + IFERROR(VLOOKUP(B177, 'c2015q4'!A$1:E$399,4,),0) + IFERROR(VLOOKUP(B177, 'c2016q1'!A$1:E$399,4,),0) + IFERROR(VLOOKUP(B177, 'c2016q2'!A$1:E$399,4,),0) + IFERROR(VLOOKUP(B177, 'c2016q3'!A$1:E$399,4,),0) + IFERROR(VLOOKUP(B177, 'c2016q4'!A$1:E$399,4,),0)</f>
        <v>0</v>
      </c>
      <c r="AE177" s="120">
        <f>IFERROR(VLOOKUP(B177, 'c2013q4'!A$1:E$399,4,),0)</f>
        <v>0</v>
      </c>
      <c r="AF177" s="120">
        <f>IFERROR(VLOOKUP(B177, 'c2014q1'!A$1:E$399,4,),0) + IFERROR(VLOOKUP(B177, 'c2014q2'!A$1:E$399,4,),0) + IFERROR(VLOOKUP(B177, 'c2014q3'!A$1:E$399,4,),0) + IFERROR(VLOOKUP(B177, 'c2014q4'!A$1:E$399,4,),0)</f>
        <v>0</v>
      </c>
      <c r="AG177" s="120">
        <f>IFERROR(VLOOKUP(B177, 'c2015q1'!A$1:E$399,4,),0) + IFERROR(VLOOKUP(B177, 'c2015q2'!A$1:E$399,4,),0) + IFERROR(VLOOKUP(B177, 'c2015q3'!A$1:E$399,4,),0) + IFERROR(VLOOKUP(B177, 'c2015q4'!A$1:E$399,4,),0)</f>
        <v>0</v>
      </c>
      <c r="AH177" s="120">
        <f>IFERROR(VLOOKUP(B177, 'c2016q1'!A$1:E$399,4,),0) + IFERROR(VLOOKUP(B177, 'c2016q2'!A$1:E$399,4,),0) + IFERROR(VLOOKUP(B177, 'c2016q3'!A$1:E$399,4,),0) + IFERROR(VLOOKUP(B177, 'c2016q4'!A$1:E$399,4,),0)</f>
        <v>0</v>
      </c>
      <c r="AI177" s="120" t="str">
        <f t="shared" si="23"/>
        <v>-</v>
      </c>
      <c r="AJ177" s="120" t="str">
        <f t="shared" si="24"/>
        <v/>
      </c>
      <c r="AK177" s="120">
        <f t="shared" si="25"/>
        <v>0</v>
      </c>
      <c r="AL177" s="120" t="str">
        <f t="shared" si="26"/>
        <v>f</v>
      </c>
    </row>
    <row r="178" spans="1:38" x14ac:dyDescent="0.25">
      <c r="A178" s="120">
        <v>177</v>
      </c>
      <c r="B178" t="s">
        <v>361</v>
      </c>
      <c r="C178" s="120" t="str">
        <f>IFERROR(VLOOKUP(B178,addresses!A$2:I$1997, 3, FALSE), "")</f>
        <v>One Liberty Plaza, 165 Broadway</v>
      </c>
      <c r="D178" s="120" t="str">
        <f>IFERROR(VLOOKUP(B178,addresses!A$2:I$1997, 5, FALSE), "")</f>
        <v>New York</v>
      </c>
      <c r="E178" s="120" t="str">
        <f>IFERROR(VLOOKUP(B178,addresses!A$2:I$1997, 7, FALSE),"")</f>
        <v>NY</v>
      </c>
      <c r="F178" s="120">
        <f>IFERROR(VLOOKUP(B178,addresses!A$2:I$1997, 8, FALSE),"")</f>
        <v>10006</v>
      </c>
      <c r="G178" s="120" t="str">
        <f>IFERROR(VLOOKUP(B178,addresses!A$2:I$1997, 9, FALSE),"")</f>
        <v>212-365-2200</v>
      </c>
      <c r="H178" s="120" t="str">
        <f>IFERROR(VLOOKUP(B178,addresses!A$2:J$1997, 10, FALSE), "")</f>
        <v>http://www.transre.com</v>
      </c>
      <c r="I178" s="120" t="str">
        <f>VLOOKUP(IFERROR(VLOOKUP(B178, Weiss!A$1:C$398,3,FALSE),"NR"), RatingsLU!A$5:B$30, 2, FALSE)</f>
        <v>B</v>
      </c>
      <c r="J178" s="120">
        <f>VLOOKUP(I178,RatingsLU!B$5:C$30,2,)</f>
        <v>5</v>
      </c>
      <c r="K178" s="120" t="str">
        <f>VLOOKUP(IFERROR(VLOOKUP(B178, Demotech!A$1:G$400, 6,FALSE), "NR"), RatingsLU!K$5:M$30, 2, FALSE)</f>
        <v>NR</v>
      </c>
      <c r="L178" s="120">
        <f>VLOOKUP(K178,RatingsLU!L$5:M$30,2,)</f>
        <v>7</v>
      </c>
      <c r="M178" s="120" t="str">
        <f>VLOOKUP(IFERROR(VLOOKUP(B178, AMBest!A$1:L$399,3,FALSE),"NR"), RatingsLU!F$5:G$100, 2, FALSE)</f>
        <v>A+</v>
      </c>
      <c r="N178" s="120">
        <f>VLOOKUP(M178, RatingsLU!G$5:H$100, 2, FALSE)</f>
        <v>3</v>
      </c>
      <c r="O178" s="120">
        <f>IFERROR(VLOOKUP(B178, '2016q3'!A$1:C$400,3,),0)</f>
        <v>0</v>
      </c>
      <c r="P178" s="120" t="str">
        <f t="shared" si="27"/>
        <v>0</v>
      </c>
      <c r="Q178" s="120">
        <f>IFERROR(VLOOKUP(B178, '2013q4'!A$1:C$399,3,),0)</f>
        <v>0</v>
      </c>
      <c r="R178" s="120">
        <f>IFERROR(VLOOKUP(B178, '2014q1'!A$1:C$399,3,),0)</f>
        <v>0</v>
      </c>
      <c r="S178" s="120">
        <f>IFERROR(VLOOKUP(B178, '2014q2'!A$1:C$399,3,),0)</f>
        <v>0</v>
      </c>
      <c r="T178" s="120">
        <f>IFERROR(VLOOKUP(B178, '2014q3'!A$1:C$399,3,),0)</f>
        <v>0</v>
      </c>
      <c r="U178" s="120">
        <f>IFERROR(VLOOKUP(B178, '2014q1'!A$1:C$399,3,),0)</f>
        <v>0</v>
      </c>
      <c r="V178" s="120">
        <f>IFERROR(VLOOKUP(B178, '2014q2'!A$1:C$399,3,),0)</f>
        <v>0</v>
      </c>
      <c r="W178" s="120">
        <f>IFERROR(VLOOKUP(B178, '2015q2'!A$1:C$399,3,),0)</f>
        <v>0</v>
      </c>
      <c r="X178" s="120">
        <f>IFERROR(VLOOKUP(B178, '2015q3'!A$1:C$399,3,),0)</f>
        <v>0</v>
      </c>
      <c r="Y178" s="120">
        <f>IFERROR(VLOOKUP(B178, '2015q4'!A$1:C$399,3,),0)</f>
        <v>0</v>
      </c>
      <c r="Z178" s="120">
        <f>IFERROR(VLOOKUP(B178, '2016q1'!A$1:C$399,3,),0)</f>
        <v>0</v>
      </c>
      <c r="AA178" s="120">
        <f>IFERROR(VLOOKUP(B178, '2016q2'!A$1:C$399,3,),0)</f>
        <v>0</v>
      </c>
      <c r="AB178" s="120">
        <f>IFERROR(VLOOKUP(B178, '2016q3'!A$1:C$399,3,),0)</f>
        <v>0</v>
      </c>
      <c r="AC178" s="120" t="str">
        <f t="shared" si="22"/>
        <v>0</v>
      </c>
      <c r="AD178" s="120">
        <f>IFERROR(VLOOKUP(B178, 'c2013q4'!A$1:E$399,4,),0) + IFERROR(VLOOKUP(B178, 'c2014q1'!A$1:E$399,4,),0) + IFERROR(VLOOKUP(B178, 'c2014q2'!A$1:E$399,4,),0) + IFERROR(VLOOKUP(B178, 'c2014q3'!A$1:E$399,4,),0) + IFERROR(VLOOKUP(B178, 'c2014q4'!A$1:E$399,4,),0)+ IFERROR(VLOOKUP(B178, 'c2015q1'!A$1:E$399,4,),0) + IFERROR(VLOOKUP(B178, 'c2015q2'!A$1:E$399,4,),0) + IFERROR(VLOOKUP(B178, 'c2015q3'!A$1:E$399,4,),0) + IFERROR(VLOOKUP(B178, 'c2015q4'!A$1:E$399,4,),0) + IFERROR(VLOOKUP(B178, 'c2016q1'!A$1:E$399,4,),0) + IFERROR(VLOOKUP(B178, 'c2016q2'!A$1:E$399,4,),0) + IFERROR(VLOOKUP(B178, 'c2016q3'!A$1:E$399,4,),0) + IFERROR(VLOOKUP(B178, 'c2016q4'!A$1:E$399,4,),0)</f>
        <v>0</v>
      </c>
      <c r="AE178" s="120">
        <f>IFERROR(VLOOKUP(B178, 'c2013q4'!A$1:E$399,4,),0)</f>
        <v>0</v>
      </c>
      <c r="AF178" s="120">
        <f>IFERROR(VLOOKUP(B178, 'c2014q1'!A$1:E$399,4,),0) + IFERROR(VLOOKUP(B178, 'c2014q2'!A$1:E$399,4,),0) + IFERROR(VLOOKUP(B178, 'c2014q3'!A$1:E$399,4,),0) + IFERROR(VLOOKUP(B178, 'c2014q4'!A$1:E$399,4,),0)</f>
        <v>0</v>
      </c>
      <c r="AG178" s="120">
        <f>IFERROR(VLOOKUP(B178, 'c2015q1'!A$1:E$399,4,),0) + IFERROR(VLOOKUP(B178, 'c2015q2'!A$1:E$399,4,),0) + IFERROR(VLOOKUP(B178, 'c2015q3'!A$1:E$399,4,),0) + IFERROR(VLOOKUP(B178, 'c2015q4'!A$1:E$399,4,),0)</f>
        <v>0</v>
      </c>
      <c r="AH178" s="120">
        <f>IFERROR(VLOOKUP(B178, 'c2016q1'!A$1:E$399,4,),0) + IFERROR(VLOOKUP(B178, 'c2016q2'!A$1:E$399,4,),0) + IFERROR(VLOOKUP(B178, 'c2016q3'!A$1:E$399,4,),0) + IFERROR(VLOOKUP(B178, 'c2016q4'!A$1:E$399,4,),0)</f>
        <v>0</v>
      </c>
      <c r="AI178" s="120" t="str">
        <f t="shared" si="23"/>
        <v>-</v>
      </c>
      <c r="AJ178" s="120" t="str">
        <f t="shared" si="24"/>
        <v/>
      </c>
      <c r="AK178" s="120">
        <f t="shared" si="25"/>
        <v>0</v>
      </c>
      <c r="AL178" s="120" t="str">
        <f t="shared" si="26"/>
        <v>f</v>
      </c>
    </row>
    <row r="179" spans="1:38" x14ac:dyDescent="0.25">
      <c r="A179" s="120">
        <v>178</v>
      </c>
      <c r="B179" t="s">
        <v>362</v>
      </c>
      <c r="C179" s="120" t="str">
        <f>IFERROR(VLOOKUP(B179,addresses!A$2:I$1997, 3, FALSE), "")</f>
        <v>1400 American Lane</v>
      </c>
      <c r="D179" s="120" t="str">
        <f>IFERROR(VLOOKUP(B179,addresses!A$2:I$1997, 5, FALSE), "")</f>
        <v>Schaumburg</v>
      </c>
      <c r="E179" s="120" t="str">
        <f>IFERROR(VLOOKUP(B179,addresses!A$2:I$1997, 7, FALSE),"")</f>
        <v>IL</v>
      </c>
      <c r="F179" s="120" t="str">
        <f>IFERROR(VLOOKUP(B179,addresses!A$2:I$1997, 8, FALSE),"")</f>
        <v>60196-1056</v>
      </c>
      <c r="G179" s="120" t="str">
        <f>IFERROR(VLOOKUP(B179,addresses!A$2:I$1997, 9, FALSE),"")</f>
        <v>847-605-6201</v>
      </c>
      <c r="H179" s="120" t="str">
        <f>IFERROR(VLOOKUP(B179,addresses!A$2:J$1997, 10, FALSE), "")</f>
        <v>http://www.zurichna.com</v>
      </c>
      <c r="I179" s="120" t="str">
        <f>VLOOKUP(IFERROR(VLOOKUP(B179, Weiss!A$1:C$398,3,FALSE),"NR"), RatingsLU!A$5:B$30, 2, FALSE)</f>
        <v>C+</v>
      </c>
      <c r="J179" s="120">
        <f>VLOOKUP(I179,RatingsLU!B$5:C$30,2,)</f>
        <v>7</v>
      </c>
      <c r="K179" s="120" t="str">
        <f>VLOOKUP(IFERROR(VLOOKUP(B179, Demotech!A$1:G$400, 6,FALSE), "NR"), RatingsLU!K$5:M$30, 2, FALSE)</f>
        <v>NR</v>
      </c>
      <c r="L179" s="120">
        <f>VLOOKUP(K179,RatingsLU!L$5:M$30,2,)</f>
        <v>7</v>
      </c>
      <c r="M179" s="120" t="str">
        <f>VLOOKUP(IFERROR(VLOOKUP(B179, AMBest!A$1:L$399,3,FALSE),"NR"), RatingsLU!F$5:G$100, 2, FALSE)</f>
        <v>A+</v>
      </c>
      <c r="N179" s="120">
        <f>VLOOKUP(M179, RatingsLU!G$5:H$100, 2, FALSE)</f>
        <v>3</v>
      </c>
      <c r="O179" s="120">
        <f>IFERROR(VLOOKUP(B179, '2016q3'!A$1:C$400,3,),0)</f>
        <v>0</v>
      </c>
      <c r="P179" s="120" t="str">
        <f t="shared" si="27"/>
        <v>0</v>
      </c>
      <c r="Q179" s="120">
        <f>IFERROR(VLOOKUP(B179, '2013q4'!A$1:C$399,3,),0)</f>
        <v>0</v>
      </c>
      <c r="R179" s="120">
        <f>IFERROR(VLOOKUP(B179, '2014q1'!A$1:C$399,3,),0)</f>
        <v>0</v>
      </c>
      <c r="S179" s="120">
        <f>IFERROR(VLOOKUP(B179, '2014q2'!A$1:C$399,3,),0)</f>
        <v>0</v>
      </c>
      <c r="T179" s="120">
        <f>IFERROR(VLOOKUP(B179, '2014q3'!A$1:C$399,3,),0)</f>
        <v>0</v>
      </c>
      <c r="U179" s="120">
        <f>IFERROR(VLOOKUP(B179, '2014q1'!A$1:C$399,3,),0)</f>
        <v>0</v>
      </c>
      <c r="V179" s="120">
        <f>IFERROR(VLOOKUP(B179, '2014q2'!A$1:C$399,3,),0)</f>
        <v>0</v>
      </c>
      <c r="W179" s="120">
        <f>IFERROR(VLOOKUP(B179, '2015q2'!A$1:C$399,3,),0)</f>
        <v>0</v>
      </c>
      <c r="X179" s="120">
        <f>IFERROR(VLOOKUP(B179, '2015q3'!A$1:C$399,3,),0)</f>
        <v>0</v>
      </c>
      <c r="Y179" s="120">
        <f>IFERROR(VLOOKUP(B179, '2015q4'!A$1:C$399,3,),0)</f>
        <v>0</v>
      </c>
      <c r="Z179" s="120">
        <f>IFERROR(VLOOKUP(B179, '2016q1'!A$1:C$399,3,),0)</f>
        <v>0</v>
      </c>
      <c r="AA179" s="120">
        <f>IFERROR(VLOOKUP(B179, '2016q2'!A$1:C$399,3,),0)</f>
        <v>0</v>
      </c>
      <c r="AB179" s="120">
        <f>IFERROR(VLOOKUP(B179, '2016q3'!A$1:C$399,3,),0)</f>
        <v>0</v>
      </c>
      <c r="AC179" s="120" t="str">
        <f t="shared" si="22"/>
        <v>0</v>
      </c>
      <c r="AD179" s="120">
        <f>IFERROR(VLOOKUP(B179, 'c2013q4'!A$1:E$399,4,),0) + IFERROR(VLOOKUP(B179, 'c2014q1'!A$1:E$399,4,),0) + IFERROR(VLOOKUP(B179, 'c2014q2'!A$1:E$399,4,),0) + IFERROR(VLOOKUP(B179, 'c2014q3'!A$1:E$399,4,),0) + IFERROR(VLOOKUP(B179, 'c2014q4'!A$1:E$399,4,),0)+ IFERROR(VLOOKUP(B179, 'c2015q1'!A$1:E$399,4,),0) + IFERROR(VLOOKUP(B179, 'c2015q2'!A$1:E$399,4,),0) + IFERROR(VLOOKUP(B179, 'c2015q3'!A$1:E$399,4,),0) + IFERROR(VLOOKUP(B179, 'c2015q4'!A$1:E$399,4,),0) + IFERROR(VLOOKUP(B179, 'c2016q1'!A$1:E$399,4,),0) + IFERROR(VLOOKUP(B179, 'c2016q2'!A$1:E$399,4,),0) + IFERROR(VLOOKUP(B179, 'c2016q3'!A$1:E$399,4,),0) + IFERROR(VLOOKUP(B179, 'c2016q4'!A$1:E$399,4,),0)</f>
        <v>0</v>
      </c>
      <c r="AE179" s="120">
        <f>IFERROR(VLOOKUP(B179, 'c2013q4'!A$1:E$399,4,),0)</f>
        <v>0</v>
      </c>
      <c r="AF179" s="120">
        <f>IFERROR(VLOOKUP(B179, 'c2014q1'!A$1:E$399,4,),0) + IFERROR(VLOOKUP(B179, 'c2014q2'!A$1:E$399,4,),0) + IFERROR(VLOOKUP(B179, 'c2014q3'!A$1:E$399,4,),0) + IFERROR(VLOOKUP(B179, 'c2014q4'!A$1:E$399,4,),0)</f>
        <v>0</v>
      </c>
      <c r="AG179" s="120">
        <f>IFERROR(VLOOKUP(B179, 'c2015q1'!A$1:E$399,4,),0) + IFERROR(VLOOKUP(B179, 'c2015q2'!A$1:E$399,4,),0) + IFERROR(VLOOKUP(B179, 'c2015q3'!A$1:E$399,4,),0) + IFERROR(VLOOKUP(B179, 'c2015q4'!A$1:E$399,4,),0)</f>
        <v>0</v>
      </c>
      <c r="AH179" s="120">
        <f>IFERROR(VLOOKUP(B179, 'c2016q1'!A$1:E$399,4,),0) + IFERROR(VLOOKUP(B179, 'c2016q2'!A$1:E$399,4,),0) + IFERROR(VLOOKUP(B179, 'c2016q3'!A$1:E$399,4,),0) + IFERROR(VLOOKUP(B179, 'c2016q4'!A$1:E$399,4,),0)</f>
        <v>0</v>
      </c>
      <c r="AI179" s="120" t="str">
        <f t="shared" si="23"/>
        <v>-</v>
      </c>
      <c r="AJ179" s="120" t="str">
        <f t="shared" si="24"/>
        <v/>
      </c>
      <c r="AK179" s="120">
        <f t="shared" si="25"/>
        <v>0</v>
      </c>
      <c r="AL179" s="120" t="str">
        <f t="shared" si="26"/>
        <v>f</v>
      </c>
    </row>
    <row r="180" spans="1:38" x14ac:dyDescent="0.25">
      <c r="A180" s="120">
        <v>179</v>
      </c>
      <c r="B180" t="s">
        <v>365</v>
      </c>
      <c r="C180" s="120" t="str">
        <f>IFERROR(VLOOKUP(B180,addresses!A$2:I$1997, 3, FALSE), "")</f>
        <v>#1 Horace Mann Plaza</v>
      </c>
      <c r="D180" s="120" t="str">
        <f>IFERROR(VLOOKUP(B180,addresses!A$2:I$1997, 5, FALSE), "")</f>
        <v>Springfield</v>
      </c>
      <c r="E180" s="120" t="str">
        <f>IFERROR(VLOOKUP(B180,addresses!A$2:I$1997, 7, FALSE),"")</f>
        <v>IL</v>
      </c>
      <c r="F180" s="120">
        <f>IFERROR(VLOOKUP(B180,addresses!A$2:I$1997, 8, FALSE),"")</f>
        <v>62715</v>
      </c>
      <c r="G180" s="120" t="str">
        <f>IFERROR(VLOOKUP(B180,addresses!A$2:I$1997, 9, FALSE),"")</f>
        <v>800-999-1030</v>
      </c>
      <c r="H180" s="120" t="str">
        <f>IFERROR(VLOOKUP(B180,addresses!A$2:J$1997, 10, FALSE), "")</f>
        <v>http://www.horacemann.com</v>
      </c>
      <c r="I180" s="120" t="str">
        <f>VLOOKUP(IFERROR(VLOOKUP(B180, Weiss!A$1:C$398,3,FALSE),"NR"), RatingsLU!A$5:B$30, 2, FALSE)</f>
        <v>B</v>
      </c>
      <c r="J180" s="120">
        <f>VLOOKUP(I180,RatingsLU!B$5:C$30,2,)</f>
        <v>5</v>
      </c>
      <c r="K180" s="120" t="str">
        <f>VLOOKUP(IFERROR(VLOOKUP(B180, Demotech!A$1:G$400, 6,FALSE), "NR"), RatingsLU!K$5:M$30, 2, FALSE)</f>
        <v>NR</v>
      </c>
      <c r="L180" s="120">
        <f>VLOOKUP(K180,RatingsLU!L$5:M$30,2,)</f>
        <v>7</v>
      </c>
      <c r="M180" s="120" t="str">
        <f>VLOOKUP(IFERROR(VLOOKUP(B180, AMBest!A$1:L$399,3,FALSE),"NR"), RatingsLU!F$5:G$100, 2, FALSE)</f>
        <v>A</v>
      </c>
      <c r="N180" s="120">
        <f>VLOOKUP(M180, RatingsLU!G$5:H$100, 2, FALSE)</f>
        <v>5</v>
      </c>
      <c r="O180" s="120">
        <f>IFERROR(VLOOKUP(B180, '2016q3'!A$1:C$400,3,),0)</f>
        <v>0</v>
      </c>
      <c r="P180" s="120" t="str">
        <f t="shared" si="27"/>
        <v>0</v>
      </c>
      <c r="Q180" s="120">
        <f>IFERROR(VLOOKUP(B180, '2013q4'!A$1:C$399,3,),0)</f>
        <v>387</v>
      </c>
      <c r="R180" s="120">
        <f>IFERROR(VLOOKUP(B180, '2014q1'!A$1:C$399,3,),0)</f>
        <v>380</v>
      </c>
      <c r="S180" s="120">
        <f>IFERROR(VLOOKUP(B180, '2014q2'!A$1:C$399,3,),0)</f>
        <v>356</v>
      </c>
      <c r="T180" s="120">
        <f>IFERROR(VLOOKUP(B180, '2014q3'!A$1:C$399,3,),0)</f>
        <v>259</v>
      </c>
      <c r="U180" s="120">
        <f>IFERROR(VLOOKUP(B180, '2014q1'!A$1:C$399,3,),0)</f>
        <v>380</v>
      </c>
      <c r="V180" s="120">
        <f>IFERROR(VLOOKUP(B180, '2014q2'!A$1:C$399,3,),0)</f>
        <v>356</v>
      </c>
      <c r="W180" s="120">
        <f>IFERROR(VLOOKUP(B180, '2015q2'!A$1:C$399,3,),0)</f>
        <v>0</v>
      </c>
      <c r="X180" s="120">
        <f>IFERROR(VLOOKUP(B180, '2015q3'!A$1:C$399,3,),0)</f>
        <v>0</v>
      </c>
      <c r="Y180" s="120">
        <f>IFERROR(VLOOKUP(B180, '2015q4'!A$1:C$399,3,),0)</f>
        <v>0</v>
      </c>
      <c r="Z180" s="120">
        <f>IFERROR(VLOOKUP(B180, '2016q1'!A$1:C$399,3,),0)</f>
        <v>0</v>
      </c>
      <c r="AA180" s="120">
        <f>IFERROR(VLOOKUP(B180, '2016q2'!A$1:C$399,3,),0)</f>
        <v>0</v>
      </c>
      <c r="AB180" s="120">
        <f>IFERROR(VLOOKUP(B180, '2016q3'!A$1:C$399,3,),0)</f>
        <v>0</v>
      </c>
      <c r="AC180" s="120" t="str">
        <f t="shared" si="22"/>
        <v>4</v>
      </c>
      <c r="AD180" s="120">
        <f>IFERROR(VLOOKUP(B180, 'c2013q4'!A$1:E$399,4,),0) + IFERROR(VLOOKUP(B180, 'c2014q1'!A$1:E$399,4,),0) + IFERROR(VLOOKUP(B180, 'c2014q2'!A$1:E$399,4,),0) + IFERROR(VLOOKUP(B180, 'c2014q3'!A$1:E$399,4,),0) + IFERROR(VLOOKUP(B180, 'c2014q4'!A$1:E$399,4,),0)+ IFERROR(VLOOKUP(B180, 'c2015q1'!A$1:E$399,4,),0) + IFERROR(VLOOKUP(B180, 'c2015q2'!A$1:E$399,4,),0) + IFERROR(VLOOKUP(B180, 'c2015q3'!A$1:E$399,4,),0) + IFERROR(VLOOKUP(B180, 'c2015q4'!A$1:E$399,4,),0) + IFERROR(VLOOKUP(B180, 'c2016q1'!A$1:E$399,4,),0) + IFERROR(VLOOKUP(B180, 'c2016q2'!A$1:E$399,4,),0) + IFERROR(VLOOKUP(B180, 'c2016q3'!A$1:E$399,4,),0) + IFERROR(VLOOKUP(B180, 'c2016q4'!A$1:E$399,4,),0)</f>
        <v>4</v>
      </c>
      <c r="AE180" s="120">
        <f>IFERROR(VLOOKUP(B180, 'c2013q4'!A$1:E$399,4,),0)</f>
        <v>0</v>
      </c>
      <c r="AF180" s="120">
        <f>IFERROR(VLOOKUP(B180, 'c2014q1'!A$1:E$399,4,),0) + IFERROR(VLOOKUP(B180, 'c2014q2'!A$1:E$399,4,),0) + IFERROR(VLOOKUP(B180, 'c2014q3'!A$1:E$399,4,),0) + IFERROR(VLOOKUP(B180, 'c2014q4'!A$1:E$399,4,),0)</f>
        <v>2</v>
      </c>
      <c r="AG180" s="120">
        <f>IFERROR(VLOOKUP(B180, 'c2015q1'!A$1:E$399,4,),0) + IFERROR(VLOOKUP(B180, 'c2015q2'!A$1:E$399,4,),0) + IFERROR(VLOOKUP(B180, 'c2015q3'!A$1:E$399,4,),0) + IFERROR(VLOOKUP(B180, 'c2015q4'!A$1:E$399,4,),0)</f>
        <v>2</v>
      </c>
      <c r="AH180" s="120">
        <f>IFERROR(VLOOKUP(B180, 'c2016q1'!A$1:E$399,4,),0) + IFERROR(VLOOKUP(B180, 'c2016q2'!A$1:E$399,4,),0) + IFERROR(VLOOKUP(B180, 'c2016q3'!A$1:E$399,4,),0) + IFERROR(VLOOKUP(B180, 'c2016q4'!A$1:E$399,4,),0)</f>
        <v>0</v>
      </c>
      <c r="AI180" s="120" t="str">
        <f t="shared" si="23"/>
        <v>-</v>
      </c>
      <c r="AJ180" s="120" t="str">
        <f t="shared" si="24"/>
        <v/>
      </c>
      <c r="AK180" s="120">
        <f t="shared" si="25"/>
        <v>0</v>
      </c>
      <c r="AL180" s="120" t="str">
        <f t="shared" si="26"/>
        <v>f</v>
      </c>
    </row>
    <row r="181" spans="1:38" x14ac:dyDescent="0.25">
      <c r="A181" s="120">
        <v>180</v>
      </c>
      <c r="B181" t="s">
        <v>4028</v>
      </c>
      <c r="C181" s="120" t="str">
        <f>IFERROR(VLOOKUP(B181,addresses!A$2:I$1997, 3, FALSE), "")</f>
        <v>3535 Piedmont Rd Ne Building 14, Suite 1000</v>
      </c>
      <c r="D181" s="120" t="str">
        <f>IFERROR(VLOOKUP(B181,addresses!A$2:I$1997, 5, FALSE), "")</f>
        <v>Atlanta</v>
      </c>
      <c r="E181" s="120" t="str">
        <f>IFERROR(VLOOKUP(B181,addresses!A$2:I$1997, 7, FALSE),"")</f>
        <v>GA</v>
      </c>
      <c r="F181" s="120" t="str">
        <f>IFERROR(VLOOKUP(B181,addresses!A$2:I$1997, 8, FALSE),"")</f>
        <v>30305-1518</v>
      </c>
      <c r="G181" s="120" t="str">
        <f>IFERROR(VLOOKUP(B181,addresses!A$2:I$1997, 9, FALSE),"")</f>
        <v>404-842-5600</v>
      </c>
      <c r="H181" s="120" t="str">
        <f>IFERROR(VLOOKUP(B181,addresses!A$2:J$1997, 10, FALSE), "")</f>
        <v>http://www.magmutual.com</v>
      </c>
      <c r="I181" s="120" t="str">
        <f>VLOOKUP(IFERROR(VLOOKUP(B181, Weiss!A$1:C$398,3,FALSE),"NR"), RatingsLU!A$5:B$30, 2, FALSE)</f>
        <v>B-</v>
      </c>
      <c r="J181" s="120">
        <f>VLOOKUP(I181,RatingsLU!B$5:C$30,2,)</f>
        <v>6</v>
      </c>
      <c r="K181" s="120" t="str">
        <f>VLOOKUP(IFERROR(VLOOKUP(B181, Demotech!A$1:G$400, 6,FALSE), "NR"), RatingsLU!K$5:M$30, 2, FALSE)</f>
        <v>NR</v>
      </c>
      <c r="L181" s="120">
        <f>VLOOKUP(K181,RatingsLU!L$5:M$30,2,)</f>
        <v>7</v>
      </c>
      <c r="M181" s="120" t="str">
        <f>VLOOKUP(IFERROR(VLOOKUP(B181, AMBest!A$1:L$399,3,FALSE),"NR"), RatingsLU!F$5:G$100, 2, FALSE)</f>
        <v>NR</v>
      </c>
      <c r="N181" s="120">
        <f>VLOOKUP(M181, RatingsLU!G$5:H$100, 2, FALSE)</f>
        <v>33</v>
      </c>
      <c r="O181" s="120">
        <f>IFERROR(VLOOKUP(B181, '2016q3'!A$1:C$400,3,),0)</f>
        <v>0</v>
      </c>
      <c r="P181" s="120" t="str">
        <f t="shared" si="27"/>
        <v>0</v>
      </c>
      <c r="Q181" s="120">
        <f>IFERROR(VLOOKUP(B181, '2013q4'!A$1:C$399,3,),0)</f>
        <v>0</v>
      </c>
      <c r="R181" s="120">
        <f>IFERROR(VLOOKUP(B181, '2014q1'!A$1:C$399,3,),0)</f>
        <v>0</v>
      </c>
      <c r="S181" s="120">
        <f>IFERROR(VLOOKUP(B181, '2014q2'!A$1:C$399,3,),0)</f>
        <v>0</v>
      </c>
      <c r="T181" s="120">
        <f>IFERROR(VLOOKUP(B181, '2014q3'!A$1:C$399,3,),0)</f>
        <v>0</v>
      </c>
      <c r="U181" s="120">
        <f>IFERROR(VLOOKUP(B181, '2014q1'!A$1:C$399,3,),0)</f>
        <v>0</v>
      </c>
      <c r="V181" s="120">
        <f>IFERROR(VLOOKUP(B181, '2014q2'!A$1:C$399,3,),0)</f>
        <v>0</v>
      </c>
      <c r="W181" s="120">
        <f>IFERROR(VLOOKUP(B181, '2015q2'!A$1:C$399,3,),0)</f>
        <v>0</v>
      </c>
      <c r="X181" s="120">
        <f>IFERROR(VLOOKUP(B181, '2015q3'!A$1:C$399,3,),0)</f>
        <v>0</v>
      </c>
      <c r="Y181" s="120">
        <f>IFERROR(VLOOKUP(B181, '2015q4'!A$1:C$399,3,),0)</f>
        <v>0</v>
      </c>
      <c r="Z181" s="120">
        <f>IFERROR(VLOOKUP(B181, '2016q1'!A$1:C$399,3,),0)</f>
        <v>0</v>
      </c>
      <c r="AA181" s="120">
        <f>IFERROR(VLOOKUP(B181, '2016q2'!A$1:C$399,3,),0)</f>
        <v>0</v>
      </c>
      <c r="AB181" s="120">
        <f>IFERROR(VLOOKUP(B181, '2016q3'!A$1:C$399,3,),0)</f>
        <v>0</v>
      </c>
      <c r="AC181" s="120" t="str">
        <f t="shared" si="22"/>
        <v>0</v>
      </c>
      <c r="AD181" s="120">
        <f>IFERROR(VLOOKUP(B181, 'c2013q4'!A$1:E$399,4,),0) + IFERROR(VLOOKUP(B181, 'c2014q1'!A$1:E$399,4,),0) + IFERROR(VLOOKUP(B181, 'c2014q2'!A$1:E$399,4,),0) + IFERROR(VLOOKUP(B181, 'c2014q3'!A$1:E$399,4,),0) + IFERROR(VLOOKUP(B181, 'c2014q4'!A$1:E$399,4,),0)+ IFERROR(VLOOKUP(B181, 'c2015q1'!A$1:E$399,4,),0) + IFERROR(VLOOKUP(B181, 'c2015q2'!A$1:E$399,4,),0) + IFERROR(VLOOKUP(B181, 'c2015q3'!A$1:E$399,4,),0) + IFERROR(VLOOKUP(B181, 'c2015q4'!A$1:E$399,4,),0) + IFERROR(VLOOKUP(B181, 'c2016q1'!A$1:E$399,4,),0) + IFERROR(VLOOKUP(B181, 'c2016q2'!A$1:E$399,4,),0) + IFERROR(VLOOKUP(B181, 'c2016q3'!A$1:E$399,4,),0) + IFERROR(VLOOKUP(B181, 'c2016q4'!A$1:E$399,4,),0)</f>
        <v>0</v>
      </c>
      <c r="AE181" s="120">
        <f>IFERROR(VLOOKUP(B181, 'c2013q4'!A$1:E$399,4,),0)</f>
        <v>0</v>
      </c>
      <c r="AF181" s="120">
        <f>IFERROR(VLOOKUP(B181, 'c2014q1'!A$1:E$399,4,),0) + IFERROR(VLOOKUP(B181, 'c2014q2'!A$1:E$399,4,),0) + IFERROR(VLOOKUP(B181, 'c2014q3'!A$1:E$399,4,),0) + IFERROR(VLOOKUP(B181, 'c2014q4'!A$1:E$399,4,),0)</f>
        <v>0</v>
      </c>
      <c r="AG181" s="120">
        <f>IFERROR(VLOOKUP(B181, 'c2015q1'!A$1:E$399,4,),0) + IFERROR(VLOOKUP(B181, 'c2015q2'!A$1:E$399,4,),0) + IFERROR(VLOOKUP(B181, 'c2015q3'!A$1:E$399,4,),0) + IFERROR(VLOOKUP(B181, 'c2015q4'!A$1:E$399,4,),0)</f>
        <v>0</v>
      </c>
      <c r="AH181" s="120">
        <f>IFERROR(VLOOKUP(B181, 'c2016q1'!A$1:E$399,4,),0) + IFERROR(VLOOKUP(B181, 'c2016q2'!A$1:E$399,4,),0) + IFERROR(VLOOKUP(B181, 'c2016q3'!A$1:E$399,4,),0) + IFERROR(VLOOKUP(B181, 'c2016q4'!A$1:E$399,4,),0)</f>
        <v>0</v>
      </c>
      <c r="AI181" s="120" t="str">
        <f t="shared" si="23"/>
        <v>-</v>
      </c>
      <c r="AJ181" s="120" t="str">
        <f t="shared" si="24"/>
        <v/>
      </c>
      <c r="AK181" s="120">
        <f t="shared" si="25"/>
        <v>0</v>
      </c>
      <c r="AL181" s="120" t="str">
        <f t="shared" si="26"/>
        <v>f</v>
      </c>
    </row>
    <row r="182" spans="1:38" x14ac:dyDescent="0.25">
      <c r="A182" s="120">
        <v>181</v>
      </c>
      <c r="B182" t="s">
        <v>356</v>
      </c>
      <c r="C182" s="120" t="str">
        <f>IFERROR(VLOOKUP(B182,addresses!A$2:I$1997, 3, FALSE), "")</f>
        <v>1400 American Lane</v>
      </c>
      <c r="D182" s="120" t="str">
        <f>IFERROR(VLOOKUP(B182,addresses!A$2:I$1997, 5, FALSE), "")</f>
        <v>Schaumburg</v>
      </c>
      <c r="E182" s="120" t="str">
        <f>IFERROR(VLOOKUP(B182,addresses!A$2:I$1997, 7, FALSE),"")</f>
        <v>IL</v>
      </c>
      <c r="F182" s="120" t="str">
        <f>IFERROR(VLOOKUP(B182,addresses!A$2:I$1997, 8, FALSE),"")</f>
        <v>60196-1056</v>
      </c>
      <c r="G182" s="120" t="str">
        <f>IFERROR(VLOOKUP(B182,addresses!A$2:I$1997, 9, FALSE),"")</f>
        <v>847-605-6201</v>
      </c>
      <c r="H182" s="120" t="str">
        <f>IFERROR(VLOOKUP(B182,addresses!A$2:J$1997, 10, FALSE), "")</f>
        <v>http://www.zurichna.com</v>
      </c>
      <c r="I182" s="120" t="str">
        <f>VLOOKUP(IFERROR(VLOOKUP(B182, Weiss!A$1:C$398,3,FALSE),"NR"), RatingsLU!A$5:B$30, 2, FALSE)</f>
        <v>B-</v>
      </c>
      <c r="J182" s="120">
        <f>VLOOKUP(I182,RatingsLU!B$5:C$30,2,)</f>
        <v>6</v>
      </c>
      <c r="K182" s="120" t="str">
        <f>VLOOKUP(IFERROR(VLOOKUP(B182, Demotech!A$1:G$400, 6,FALSE), "NR"), RatingsLU!K$5:M$30, 2, FALSE)</f>
        <v>NR</v>
      </c>
      <c r="L182" s="120">
        <f>VLOOKUP(K182,RatingsLU!L$5:M$30,2,)</f>
        <v>7</v>
      </c>
      <c r="M182" s="120" t="str">
        <f>VLOOKUP(IFERROR(VLOOKUP(B182, AMBest!A$1:L$399,3,FALSE),"NR"), RatingsLU!F$5:G$100, 2, FALSE)</f>
        <v>A+</v>
      </c>
      <c r="N182" s="120">
        <f>VLOOKUP(M182, RatingsLU!G$5:H$100, 2, FALSE)</f>
        <v>3</v>
      </c>
      <c r="O182" s="120">
        <f>IFERROR(VLOOKUP(B182, '2016q3'!A$1:C$400,3,),0)</f>
        <v>0</v>
      </c>
      <c r="P182" s="120" t="str">
        <f t="shared" si="27"/>
        <v>0</v>
      </c>
      <c r="Q182" s="120">
        <f>IFERROR(VLOOKUP(B182, '2013q4'!A$1:C$399,3,),0)</f>
        <v>1</v>
      </c>
      <c r="R182" s="120">
        <f>IFERROR(VLOOKUP(B182, '2014q1'!A$1:C$399,3,),0)</f>
        <v>2</v>
      </c>
      <c r="S182" s="120">
        <f>IFERROR(VLOOKUP(B182, '2014q2'!A$1:C$399,3,),0)</f>
        <v>4</v>
      </c>
      <c r="T182" s="120">
        <f>IFERROR(VLOOKUP(B182, '2014q3'!A$1:C$399,3,),0)</f>
        <v>3</v>
      </c>
      <c r="U182" s="120">
        <f>IFERROR(VLOOKUP(B182, '2014q1'!A$1:C$399,3,),0)</f>
        <v>2</v>
      </c>
      <c r="V182" s="120">
        <f>IFERROR(VLOOKUP(B182, '2014q2'!A$1:C$399,3,),0)</f>
        <v>4</v>
      </c>
      <c r="W182" s="120">
        <f>IFERROR(VLOOKUP(B182, '2015q2'!A$1:C$399,3,),0)</f>
        <v>2</v>
      </c>
      <c r="X182" s="120">
        <f>IFERROR(VLOOKUP(B182, '2015q3'!A$1:C$399,3,),0)</f>
        <v>0</v>
      </c>
      <c r="Y182" s="120">
        <f>IFERROR(VLOOKUP(B182, '2015q4'!A$1:C$399,3,),0)</f>
        <v>0</v>
      </c>
      <c r="Z182" s="120">
        <f>IFERROR(VLOOKUP(B182, '2016q1'!A$1:C$399,3,),0)</f>
        <v>1</v>
      </c>
      <c r="AA182" s="120">
        <f>IFERROR(VLOOKUP(B182, '2016q2'!A$1:C$399,3,),0)</f>
        <v>0</v>
      </c>
      <c r="AB182" s="120">
        <f>IFERROR(VLOOKUP(B182, '2016q3'!A$1:C$399,3,),0)</f>
        <v>0</v>
      </c>
      <c r="AC182" s="120" t="str">
        <f t="shared" si="22"/>
        <v>0</v>
      </c>
      <c r="AD182" s="120">
        <f>IFERROR(VLOOKUP(B182, 'c2013q4'!A$1:E$399,4,),0) + IFERROR(VLOOKUP(B182, 'c2014q1'!A$1:E$399,4,),0) + IFERROR(VLOOKUP(B182, 'c2014q2'!A$1:E$399,4,),0) + IFERROR(VLOOKUP(B182, 'c2014q3'!A$1:E$399,4,),0) + IFERROR(VLOOKUP(B182, 'c2014q4'!A$1:E$399,4,),0)+ IFERROR(VLOOKUP(B182, 'c2015q1'!A$1:E$399,4,),0) + IFERROR(VLOOKUP(B182, 'c2015q2'!A$1:E$399,4,),0) + IFERROR(VLOOKUP(B182, 'c2015q3'!A$1:E$399,4,),0) + IFERROR(VLOOKUP(B182, 'c2015q4'!A$1:E$399,4,),0) + IFERROR(VLOOKUP(B182, 'c2016q1'!A$1:E$399,4,),0) + IFERROR(VLOOKUP(B182, 'c2016q2'!A$1:E$399,4,),0) + IFERROR(VLOOKUP(B182, 'c2016q3'!A$1:E$399,4,),0) + IFERROR(VLOOKUP(B182, 'c2016q4'!A$1:E$399,4,),0)</f>
        <v>0</v>
      </c>
      <c r="AE182" s="120">
        <f>IFERROR(VLOOKUP(B182, 'c2013q4'!A$1:E$399,4,),0)</f>
        <v>0</v>
      </c>
      <c r="AF182" s="120">
        <f>IFERROR(VLOOKUP(B182, 'c2014q1'!A$1:E$399,4,),0) + IFERROR(VLOOKUP(B182, 'c2014q2'!A$1:E$399,4,),0) + IFERROR(VLOOKUP(B182, 'c2014q3'!A$1:E$399,4,),0) + IFERROR(VLOOKUP(B182, 'c2014q4'!A$1:E$399,4,),0)</f>
        <v>0</v>
      </c>
      <c r="AG182" s="120">
        <f>IFERROR(VLOOKUP(B182, 'c2015q1'!A$1:E$399,4,),0) + IFERROR(VLOOKUP(B182, 'c2015q2'!A$1:E$399,4,),0) + IFERROR(VLOOKUP(B182, 'c2015q3'!A$1:E$399,4,),0) + IFERROR(VLOOKUP(B182, 'c2015q4'!A$1:E$399,4,),0)</f>
        <v>0</v>
      </c>
      <c r="AH182" s="120">
        <f>IFERROR(VLOOKUP(B182, 'c2016q1'!A$1:E$399,4,),0) + IFERROR(VLOOKUP(B182, 'c2016q2'!A$1:E$399,4,),0) + IFERROR(VLOOKUP(B182, 'c2016q3'!A$1:E$399,4,),0) + IFERROR(VLOOKUP(B182, 'c2016q4'!A$1:E$399,4,),0)</f>
        <v>0</v>
      </c>
      <c r="AI182" s="120" t="str">
        <f t="shared" si="23"/>
        <v>-</v>
      </c>
      <c r="AJ182" s="120" t="str">
        <f t="shared" si="24"/>
        <v/>
      </c>
      <c r="AK182" s="120">
        <f t="shared" si="25"/>
        <v>0</v>
      </c>
      <c r="AL182" s="120" t="str">
        <f t="shared" si="26"/>
        <v>f</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27" si="6">SUM(W69-V69)</f>
        <v>4384044</v>
      </c>
      <c r="Y69" s="25">
        <f t="shared" ref="Y69:Y127" si="7">SUM(X69/V69)*100</f>
        <v>10.958269832538372</v>
      </c>
      <c r="Z69" s="22">
        <v>49284684</v>
      </c>
      <c r="AA69" s="24">
        <f t="shared" ref="AA69:AA127"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f>VLOOKUP(B95,names!A$3:B$2401, 2,)</f>
        <v>0</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3611</v>
      </c>
      <c r="L128" s="67" t="s">
        <v>2524</v>
      </c>
    </row>
    <row r="129" spans="1:12" x14ac:dyDescent="0.25">
      <c r="A129" s="62" t="str">
        <f>VLOOKUP(B129,names!A$3:B$2401, 2,)</f>
        <v>Allianz Global Risks Us Insurance Co.</v>
      </c>
      <c r="B129" s="66" t="s">
        <v>3612</v>
      </c>
      <c r="L129" s="67" t="s">
        <v>2506</v>
      </c>
    </row>
    <row r="130" spans="1:12" x14ac:dyDescent="0.25">
      <c r="A130" s="62" t="str">
        <f>VLOOKUP(B130,names!A$3:B$2401, 2,)</f>
        <v>American Agri-Business Insurance Co.</v>
      </c>
      <c r="B130" s="66" t="s">
        <v>3613</v>
      </c>
      <c r="L130" s="67" t="s">
        <v>2515</v>
      </c>
    </row>
    <row r="131" spans="1:12" x14ac:dyDescent="0.25">
      <c r="A131" s="62" t="str">
        <f>VLOOKUP(B131,names!A$3:B$2401, 2,)</f>
        <v>American Capital Assurance Corp</v>
      </c>
      <c r="B131" s="66" t="s">
        <v>3614</v>
      </c>
      <c r="L131" s="67" t="s">
        <v>2569</v>
      </c>
    </row>
    <row r="132" spans="1:12" x14ac:dyDescent="0.25">
      <c r="A132" s="62" t="str">
        <f>VLOOKUP(B132,names!A$3:B$2401, 2,)</f>
        <v>American Casualty Co. Of Reading, Pennsylvania</v>
      </c>
      <c r="B132" s="66" t="s">
        <v>3615</v>
      </c>
      <c r="L132" s="67" t="s">
        <v>2506</v>
      </c>
    </row>
    <row r="133" spans="1:12" x14ac:dyDescent="0.25">
      <c r="A133" s="62" t="str">
        <f>VLOOKUP(B133,names!A$3:B$2401, 2,)</f>
        <v>American Coastal Insurance Co.</v>
      </c>
      <c r="B133" s="66" t="s">
        <v>3616</v>
      </c>
      <c r="L133" s="67" t="s">
        <v>2631</v>
      </c>
    </row>
    <row r="134" spans="1:12" x14ac:dyDescent="0.25">
      <c r="A134" s="62" t="str">
        <f>VLOOKUP(B134,names!A$3:B$2401, 2,)</f>
        <v>American Colonial Insurance Co.</v>
      </c>
      <c r="B134" s="66" t="s">
        <v>3617</v>
      </c>
      <c r="L134" s="67" t="s">
        <v>2631</v>
      </c>
    </row>
    <row r="135" spans="1:12" x14ac:dyDescent="0.25">
      <c r="A135" s="62" t="str">
        <f>VLOOKUP(B135,names!A$3:B$2401, 2,)</f>
        <v>American Economy Insurance Co.</v>
      </c>
      <c r="B135" s="66" t="s">
        <v>3618</v>
      </c>
      <c r="L135" s="67" t="s">
        <v>2506</v>
      </c>
    </row>
    <row r="136" spans="1:12" x14ac:dyDescent="0.25">
      <c r="A136" s="62" t="str">
        <f>VLOOKUP(B136,names!A$3:B$2401, 2,)</f>
        <v>American Insurance Co. (The)</v>
      </c>
      <c r="B136" s="66" t="s">
        <v>3619</v>
      </c>
      <c r="L136" s="67" t="s">
        <v>2631</v>
      </c>
    </row>
    <row r="137" spans="1:12" x14ac:dyDescent="0.25">
      <c r="A137" s="62" t="str">
        <f>VLOOKUP(B137,names!A$3:B$2401, 2,)</f>
        <v>American Reliable Insurance Co.</v>
      </c>
      <c r="B137" s="66" t="s">
        <v>3620</v>
      </c>
      <c r="L137" s="67" t="s">
        <v>2524</v>
      </c>
    </row>
    <row r="138" spans="1:12" x14ac:dyDescent="0.25">
      <c r="A138" s="62" t="str">
        <f>VLOOKUP(B138,names!A$3:B$2401, 2,)</f>
        <v>American States Insurance Co.</v>
      </c>
      <c r="B138" s="66" t="s">
        <v>3621</v>
      </c>
      <c r="L138" s="67" t="s">
        <v>2506</v>
      </c>
    </row>
    <row r="139" spans="1:12" x14ac:dyDescent="0.25">
      <c r="A139" s="62" t="str">
        <f>VLOOKUP(B139,names!A$3:B$2401, 2,)</f>
        <v>Arch Insurance Co.</v>
      </c>
      <c r="B139" s="66" t="s">
        <v>3622</v>
      </c>
      <c r="L139" s="67" t="s">
        <v>2506</v>
      </c>
    </row>
    <row r="140" spans="1:12" x14ac:dyDescent="0.25">
      <c r="A140" s="62" t="str">
        <f>VLOOKUP(B140,names!A$3:B$2401, 2,)</f>
        <v>Century-National Insurance Co.</v>
      </c>
      <c r="B140" s="66" t="s">
        <v>3623</v>
      </c>
      <c r="L140" s="67" t="s">
        <v>2569</v>
      </c>
    </row>
    <row r="141" spans="1:12" x14ac:dyDescent="0.25">
      <c r="A141" s="62" t="str">
        <f>VLOOKUP(B141,names!A$3:B$2401, 2,)</f>
        <v>Charter Oak Fire Insurance Co.</v>
      </c>
      <c r="B141" s="66" t="s">
        <v>3624</v>
      </c>
      <c r="L141" s="67" t="s">
        <v>2569</v>
      </c>
    </row>
    <row r="142" spans="1:12" x14ac:dyDescent="0.25">
      <c r="A142" s="62" t="str">
        <f>VLOOKUP(B142,names!A$3:B$2401, 2,)</f>
        <v>Church Mutual Insurance Co.</v>
      </c>
      <c r="B142" s="66" t="s">
        <v>3625</v>
      </c>
      <c r="L142" s="67" t="s">
        <v>2569</v>
      </c>
    </row>
    <row r="143" spans="1:12" x14ac:dyDescent="0.25">
      <c r="A143" s="62" t="str">
        <f>VLOOKUP(B143,names!A$3:B$2401, 2,)</f>
        <v>Cincinnati Indemnity Co.</v>
      </c>
      <c r="B143" s="66" t="s">
        <v>3626</v>
      </c>
      <c r="L143" s="67" t="s">
        <v>2740</v>
      </c>
    </row>
    <row r="144" spans="1:12" x14ac:dyDescent="0.25">
      <c r="A144" s="62" t="str">
        <f>VLOOKUP(B144,names!A$3:B$2401, 2,)</f>
        <v>Continental Casualty Co.</v>
      </c>
      <c r="B144" s="66" t="s">
        <v>3627</v>
      </c>
      <c r="L144" s="67" t="s">
        <v>2506</v>
      </c>
    </row>
    <row r="145" spans="1:12" x14ac:dyDescent="0.25">
      <c r="A145" s="62" t="str">
        <f>VLOOKUP(B145,names!A$3:B$2401, 2,)</f>
        <v>Employers Insurance Co. Of Wausau</v>
      </c>
      <c r="B145" s="66" t="s">
        <v>3628</v>
      </c>
      <c r="L145" s="67" t="s">
        <v>2524</v>
      </c>
    </row>
    <row r="146" spans="1:12" x14ac:dyDescent="0.25">
      <c r="A146" s="62" t="str">
        <f>VLOOKUP(B146,names!A$3:B$2401, 2,)</f>
        <v>Factory Mutual Insurance Co.</v>
      </c>
      <c r="B146" s="66" t="s">
        <v>3629</v>
      </c>
      <c r="L146" s="67" t="s">
        <v>2506</v>
      </c>
    </row>
    <row r="147" spans="1:12" x14ac:dyDescent="0.25">
      <c r="A147" s="62" t="str">
        <f>VLOOKUP(B147,names!A$3:B$2401, 2,)</f>
        <v>Fair American Insurance And Reinsurance Co.</v>
      </c>
      <c r="B147" s="66" t="s">
        <v>3630</v>
      </c>
      <c r="L147" s="67" t="s">
        <v>2569</v>
      </c>
    </row>
    <row r="148" spans="1:12" x14ac:dyDescent="0.25">
      <c r="A148" s="62" t="str">
        <f>VLOOKUP(B148,names!A$3:B$2401, 2,)</f>
        <v>FCCI Insurance Co.</v>
      </c>
      <c r="B148" s="66" t="s">
        <v>3631</v>
      </c>
      <c r="L148" s="67" t="s">
        <v>2515</v>
      </c>
    </row>
    <row r="149" spans="1:12" x14ac:dyDescent="0.25">
      <c r="A149" s="62" t="str">
        <f>VLOOKUP(B149,names!A$3:B$2401, 2,)</f>
        <v>Fidelity And Deposit Co. Of Maryland</v>
      </c>
      <c r="B149" s="66" t="s">
        <v>3632</v>
      </c>
      <c r="L149" s="67" t="s">
        <v>2506</v>
      </c>
    </row>
    <row r="150" spans="1:12" x14ac:dyDescent="0.25">
      <c r="A150" s="62" t="str">
        <f>VLOOKUP(B150,names!A$3:B$2401, 2,)</f>
        <v>General Insurance Co. Of America</v>
      </c>
      <c r="B150" s="66" t="s">
        <v>3633</v>
      </c>
      <c r="L150" s="67" t="s">
        <v>2506</v>
      </c>
    </row>
    <row r="151" spans="1:12" x14ac:dyDescent="0.25">
      <c r="A151" s="62" t="str">
        <f>VLOOKUP(B151,names!A$3:B$2401, 2,)</f>
        <v>Granada Insurance Co.</v>
      </c>
      <c r="B151" s="66" t="s">
        <v>3634</v>
      </c>
      <c r="L151" s="67" t="s">
        <v>3635</v>
      </c>
    </row>
    <row r="152" spans="1:12" x14ac:dyDescent="0.25">
      <c r="A152" s="62" t="str">
        <f>VLOOKUP(B152,names!A$3:B$2401, 2,)</f>
        <v>Great American Alliance Insurance Co.</v>
      </c>
      <c r="B152" s="66" t="s">
        <v>3636</v>
      </c>
      <c r="L152" s="67" t="s">
        <v>2506</v>
      </c>
    </row>
    <row r="153" spans="1:12" x14ac:dyDescent="0.25">
      <c r="A153" s="62" t="str">
        <f>VLOOKUP(B153,names!A$3:B$2401, 2,)</f>
        <v>Great American Assurance Co.</v>
      </c>
      <c r="B153" s="66" t="s">
        <v>3637</v>
      </c>
      <c r="L153" s="67" t="s">
        <v>2515</v>
      </c>
    </row>
    <row r="154" spans="1:12" x14ac:dyDescent="0.25">
      <c r="A154" s="62" t="str">
        <f>VLOOKUP(B154,names!A$3:B$2401, 2,)</f>
        <v>Great American Insurance Co.</v>
      </c>
      <c r="B154" s="66" t="s">
        <v>3638</v>
      </c>
      <c r="L154" s="67" t="s">
        <v>2524</v>
      </c>
    </row>
    <row r="155" spans="1:12" x14ac:dyDescent="0.25">
      <c r="A155" s="62" t="str">
        <f>VLOOKUP(B155,names!A$3:B$2401, 2,)</f>
        <v>Great American Insurance Co. Of New York</v>
      </c>
      <c r="B155" s="66" t="s">
        <v>3639</v>
      </c>
      <c r="L155" s="67" t="s">
        <v>2506</v>
      </c>
    </row>
    <row r="156" spans="1:12" x14ac:dyDescent="0.25">
      <c r="A156" s="62" t="str">
        <f>VLOOKUP(B156,names!A$3:B$2401, 2,)</f>
        <v>Greenwich Insurance Co.</v>
      </c>
      <c r="B156" s="66" t="s">
        <v>3640</v>
      </c>
      <c r="L156" s="67" t="s">
        <v>2506</v>
      </c>
    </row>
    <row r="157" spans="1:12" x14ac:dyDescent="0.25">
      <c r="A157" s="62" t="str">
        <f>VLOOKUP(B157,names!A$3:B$2401, 2,)</f>
        <v>Guideone America Insurance Co.</v>
      </c>
      <c r="B157" s="66" t="s">
        <v>3641</v>
      </c>
      <c r="L157" s="67" t="s">
        <v>2515</v>
      </c>
    </row>
    <row r="158" spans="1:12" x14ac:dyDescent="0.25">
      <c r="A158" s="62" t="str">
        <f>VLOOKUP(B158,names!A$3:B$2401, 2,)</f>
        <v>Guideone Elite Insurance Co.</v>
      </c>
      <c r="B158" s="66" t="s">
        <v>3642</v>
      </c>
      <c r="L158" s="67" t="s">
        <v>2515</v>
      </c>
    </row>
    <row r="159" spans="1:12" x14ac:dyDescent="0.25">
      <c r="A159" s="62" t="str">
        <f>VLOOKUP(B159,names!A$3:B$2401, 2,)</f>
        <v>Guideone Mutual Insurance Co.</v>
      </c>
      <c r="B159" s="66" t="s">
        <v>3643</v>
      </c>
      <c r="L159" s="67" t="s">
        <v>2524</v>
      </c>
    </row>
    <row r="160" spans="1:12" x14ac:dyDescent="0.25">
      <c r="A160" s="62" t="str">
        <f>VLOOKUP(B160,names!A$3:B$2401, 2,)</f>
        <v>Guideone Specialty Mutual Insurance Co.</v>
      </c>
      <c r="B160" s="66" t="s">
        <v>3644</v>
      </c>
      <c r="L160" s="67" t="s">
        <v>2569</v>
      </c>
    </row>
    <row r="161" spans="1:12" x14ac:dyDescent="0.25">
      <c r="A161" s="62" t="str">
        <f>VLOOKUP(B161,names!A$3:B$2401, 2,)</f>
        <v>Hanover American Insurance Co. (The)</v>
      </c>
      <c r="B161" s="66" t="s">
        <v>3645</v>
      </c>
      <c r="L161" s="67" t="s">
        <v>2506</v>
      </c>
    </row>
    <row r="162" spans="1:12" x14ac:dyDescent="0.25">
      <c r="A162" s="62" t="str">
        <f>VLOOKUP(B162,names!A$3:B$2401, 2,)</f>
        <v>Hanover Insurance Co. (The)</v>
      </c>
      <c r="B162" s="66" t="s">
        <v>3646</v>
      </c>
      <c r="L162" s="67" t="s">
        <v>2569</v>
      </c>
    </row>
    <row r="163" spans="1:12" x14ac:dyDescent="0.25">
      <c r="A163" s="62" t="str">
        <f>VLOOKUP(B163,names!A$3:B$2401, 2,)</f>
        <v>Indemnity Insurance Co. Of North America</v>
      </c>
      <c r="B163" s="66" t="s">
        <v>3647</v>
      </c>
      <c r="L163" s="67" t="s">
        <v>2506</v>
      </c>
    </row>
    <row r="164" spans="1:12" x14ac:dyDescent="0.25">
      <c r="A164" s="62" t="str">
        <f>VLOOKUP(B164,names!A$3:B$2401, 2,)</f>
        <v>Markel Insurance Co.</v>
      </c>
      <c r="B164" s="66" t="s">
        <v>3648</v>
      </c>
      <c r="L164" s="67" t="s">
        <v>2506</v>
      </c>
    </row>
    <row r="165" spans="1:12" x14ac:dyDescent="0.25">
      <c r="A165" s="62" t="str">
        <f>VLOOKUP(B165,names!A$3:B$2401, 2,)</f>
        <v>Massachusetts Bay Insurance Co.</v>
      </c>
      <c r="B165" s="66" t="s">
        <v>3649</v>
      </c>
      <c r="L165" s="67" t="s">
        <v>2515</v>
      </c>
    </row>
    <row r="166" spans="1:12" x14ac:dyDescent="0.25">
      <c r="A166" s="62" t="str">
        <f>VLOOKUP(B166,names!A$3:B$2401, 2,)</f>
        <v>Mitsui Sumitomo Insurance Co. Of America</v>
      </c>
      <c r="B166" s="66" t="s">
        <v>3650</v>
      </c>
      <c r="L166" s="67" t="s">
        <v>2643</v>
      </c>
    </row>
    <row r="167" spans="1:12" x14ac:dyDescent="0.25">
      <c r="A167" s="62" t="str">
        <f>VLOOKUP(B167,names!A$3:B$2401, 2,)</f>
        <v>Mitsui Sumitomo Insurance USA</v>
      </c>
      <c r="B167" s="66" t="s">
        <v>3651</v>
      </c>
      <c r="L167" s="67" t="s">
        <v>2506</v>
      </c>
    </row>
    <row r="168" spans="1:12" x14ac:dyDescent="0.25">
      <c r="A168" s="62" t="str">
        <f>VLOOKUP(B168,names!A$3:B$2401, 2,)</f>
        <v>National Fire Insurance Co. Of Hartford</v>
      </c>
      <c r="B168" s="66" t="s">
        <v>3652</v>
      </c>
      <c r="L168" s="67" t="s">
        <v>2506</v>
      </c>
    </row>
    <row r="169" spans="1:12" x14ac:dyDescent="0.25">
      <c r="A169" s="62" t="str">
        <f>VLOOKUP(B169,names!A$3:B$2401, 2,)</f>
        <v>National Surety Corp.</v>
      </c>
      <c r="B169" s="66" t="s">
        <v>3653</v>
      </c>
      <c r="L169" s="67" t="s">
        <v>2506</v>
      </c>
    </row>
    <row r="170" spans="1:12" x14ac:dyDescent="0.25">
      <c r="A170" s="62" t="str">
        <f>VLOOKUP(B170,names!A$3:B$2401, 2,)</f>
        <v>National Trust Insurance Co.</v>
      </c>
      <c r="B170" s="66" t="s">
        <v>3654</v>
      </c>
      <c r="L170" s="67" t="s">
        <v>2631</v>
      </c>
    </row>
    <row r="171" spans="1:12" x14ac:dyDescent="0.25">
      <c r="A171" s="62" t="str">
        <f>VLOOKUP(B171,names!A$3:B$2401, 2,)</f>
        <v>Ohio Security Insurance Co.</v>
      </c>
      <c r="B171" s="66" t="s">
        <v>3655</v>
      </c>
      <c r="L171" s="67" t="s">
        <v>2631</v>
      </c>
    </row>
    <row r="172" spans="1:12" x14ac:dyDescent="0.25">
      <c r="A172" s="62" t="str">
        <f>VLOOKUP(B172,names!A$3:B$2401, 2,)</f>
        <v>Philadelphia Indemnity Insurance Co.</v>
      </c>
      <c r="B172" s="66" t="s">
        <v>3656</v>
      </c>
      <c r="L172" s="67" t="s">
        <v>2524</v>
      </c>
    </row>
    <row r="173" spans="1:12" x14ac:dyDescent="0.25">
      <c r="A173" s="62" t="str">
        <f>VLOOKUP(B173,names!A$3:B$2401, 2,)</f>
        <v>Phoenix Insurance Co.</v>
      </c>
      <c r="B173" s="66" t="s">
        <v>3657</v>
      </c>
      <c r="L173" s="67" t="s">
        <v>2569</v>
      </c>
    </row>
    <row r="174" spans="1:12" x14ac:dyDescent="0.25">
      <c r="A174" s="62" t="str">
        <f>VLOOKUP(B174,names!A$3:B$2401, 2,)</f>
        <v>Selective Insurance Co. Of The Southeast</v>
      </c>
      <c r="B174" s="66" t="s">
        <v>3658</v>
      </c>
      <c r="L174" s="67" t="s">
        <v>2569</v>
      </c>
    </row>
    <row r="175" spans="1:12" x14ac:dyDescent="0.25">
      <c r="A175" s="62" t="str">
        <f>VLOOKUP(B175,names!A$3:B$2401, 2,)</f>
        <v>Service Insurance Co.</v>
      </c>
      <c r="B175" s="66" t="s">
        <v>3659</v>
      </c>
      <c r="L175" s="67" t="s">
        <v>2569</v>
      </c>
    </row>
    <row r="176" spans="1:12" x14ac:dyDescent="0.25">
      <c r="A176" s="62" t="str">
        <f>VLOOKUP(B176,names!A$3:B$2401, 2,)</f>
        <v>St. Paul Fire &amp; Marine Insurance Co.</v>
      </c>
      <c r="B176" s="66" t="s">
        <v>3660</v>
      </c>
      <c r="L176" s="67" t="s">
        <v>2569</v>
      </c>
    </row>
    <row r="177" spans="1:12" x14ac:dyDescent="0.25">
      <c r="A177" s="62" t="str">
        <f>VLOOKUP(B177,names!A$3:B$2401, 2,)</f>
        <v>St. Paul Protective Insurance Co.</v>
      </c>
      <c r="B177" s="66" t="s">
        <v>3661</v>
      </c>
      <c r="L177" s="67" t="s">
        <v>2524</v>
      </c>
    </row>
    <row r="178" spans="1:12" x14ac:dyDescent="0.25">
      <c r="A178" s="62" t="str">
        <f>VLOOKUP(B178,names!A$3:B$2401, 2,)</f>
        <v>State National Insurance Co.</v>
      </c>
      <c r="B178" s="66" t="s">
        <v>3662</v>
      </c>
      <c r="L178" s="67" t="s">
        <v>2524</v>
      </c>
    </row>
    <row r="179" spans="1:12" x14ac:dyDescent="0.25">
      <c r="A179" s="62" t="str">
        <f>VLOOKUP(B179,names!A$3:B$2401, 2,)</f>
        <v>Transportation Insurance Co.</v>
      </c>
      <c r="B179" s="66" t="s">
        <v>3663</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3664</v>
      </c>
      <c r="L181" s="67" t="s">
        <v>2569</v>
      </c>
    </row>
    <row r="182" spans="1:12" x14ac:dyDescent="0.25">
      <c r="A182" s="62" t="str">
        <f>VLOOKUP(B182,names!A$3:B$2401, 2,)</f>
        <v>Travelers Property Casualty Co. Of America</v>
      </c>
      <c r="B182" s="66" t="s">
        <v>3665</v>
      </c>
      <c r="L182" s="67" t="s">
        <v>2569</v>
      </c>
    </row>
    <row r="183" spans="1:12" x14ac:dyDescent="0.25">
      <c r="A183" s="62" t="str">
        <f>VLOOKUP(B183,names!A$3:B$2401, 2,)</f>
        <v>United Casualty Insurance Co. Of America</v>
      </c>
      <c r="B183" s="66" t="s">
        <v>3666</v>
      </c>
      <c r="L183" s="67" t="s">
        <v>2569</v>
      </c>
    </row>
    <row r="184" spans="1:12" x14ac:dyDescent="0.25">
      <c r="A184" s="62" t="str">
        <f>VLOOKUP(B184,names!A$3:B$2401, 2,)</f>
        <v>United States Fire Insurance Co.</v>
      </c>
      <c r="B184" s="66" t="s">
        <v>3667</v>
      </c>
      <c r="L184" s="67" t="s">
        <v>2506</v>
      </c>
    </row>
    <row r="185" spans="1:12" x14ac:dyDescent="0.25">
      <c r="A185" s="62" t="str">
        <f>VLOOKUP(B185,names!A$3:B$2401, 2,)</f>
        <v>Valley Forge Insurance Co.</v>
      </c>
      <c r="B185" s="66" t="s">
        <v>3668</v>
      </c>
      <c r="L185" s="67" t="s">
        <v>2506</v>
      </c>
    </row>
    <row r="186" spans="1:12" x14ac:dyDescent="0.25">
      <c r="A186" s="62" t="str">
        <f>VLOOKUP(B186,names!A$3:B$2401, 2,)</f>
        <v>Westfield Insurance Co.</v>
      </c>
      <c r="B186" s="66" t="s">
        <v>3669</v>
      </c>
      <c r="L186" s="67" t="s">
        <v>2524</v>
      </c>
    </row>
    <row r="187" spans="1:12" x14ac:dyDescent="0.25">
      <c r="A187" s="62" t="str">
        <f>VLOOKUP(B187,names!A$3:B$2401, 2,)</f>
        <v>Weston Insurance Co.</v>
      </c>
      <c r="B187" s="66" t="s">
        <v>3670</v>
      </c>
      <c r="L187" s="67" t="s">
        <v>2506</v>
      </c>
    </row>
    <row r="188" spans="1:12" x14ac:dyDescent="0.25">
      <c r="A188" s="62" t="str">
        <f>VLOOKUP(B188,names!A$3:B$2401, 2,)</f>
        <v>XL Insurance America</v>
      </c>
      <c r="B188" s="66" t="s">
        <v>3671</v>
      </c>
      <c r="L188" s="67" t="s">
        <v>2506</v>
      </c>
    </row>
    <row r="189" spans="1:12" x14ac:dyDescent="0.25">
      <c r="A189" s="62" t="str">
        <f>VLOOKUP(B189,names!A$3:B$2401, 2,)</f>
        <v>XL Reinsurance America</v>
      </c>
      <c r="B189" s="66" t="s">
        <v>3672</v>
      </c>
      <c r="L189" s="67" t="s">
        <v>2506</v>
      </c>
    </row>
    <row r="190" spans="1:12" x14ac:dyDescent="0.25">
      <c r="A190" s="62" t="str">
        <f>VLOOKUP(B190,names!A$3:B$2401, 2,)</f>
        <v>XL Specialty Insurance Co.</v>
      </c>
      <c r="B190" s="66" t="s">
        <v>3673</v>
      </c>
      <c r="L190" s="67" t="s">
        <v>2707</v>
      </c>
    </row>
    <row r="191" spans="1:12" x14ac:dyDescent="0.25">
      <c r="A191" s="62" t="str">
        <f>VLOOKUP(B191,names!A$3:B$2401, 2,)</f>
        <v>Zurich American Insurance Co.</v>
      </c>
      <c r="B191" s="66" t="s">
        <v>3674</v>
      </c>
      <c r="L191" s="67" t="s">
        <v>2515</v>
      </c>
    </row>
    <row r="192" spans="1:12" x14ac:dyDescent="0.25">
      <c r="A192" s="62" t="str">
        <f>VLOOKUP(B192,names!A$3:B$2401, 2,)</f>
        <v>American Alternative Insurance Corp.</v>
      </c>
      <c r="B192" s="68" t="s">
        <v>3678</v>
      </c>
      <c r="C192" s="68"/>
      <c r="L192" s="68" t="s">
        <v>2506</v>
      </c>
    </row>
    <row r="193" spans="1:12" x14ac:dyDescent="0.25">
      <c r="A193" s="62" t="str">
        <f>VLOOKUP(B193,names!A$3:B$2401, 2,)</f>
        <v>Auto-Owners Insurance Co.</v>
      </c>
      <c r="B193" s="68" t="s">
        <v>3679</v>
      </c>
      <c r="C193" s="68"/>
      <c r="L193" s="68" t="s">
        <v>2740</v>
      </c>
    </row>
    <row r="194" spans="1:12" x14ac:dyDescent="0.25">
      <c r="A194" s="62" t="str">
        <f>VLOOKUP(B194,names!A$3:B$2401, 2,)</f>
        <v>Continental Insurance Co.</v>
      </c>
      <c r="B194" s="68" t="s">
        <v>3680</v>
      </c>
      <c r="C194" s="68"/>
      <c r="L194" s="68" t="s">
        <v>2506</v>
      </c>
    </row>
    <row r="195" spans="1:12" x14ac:dyDescent="0.25">
      <c r="A195" s="62" t="str">
        <f>VLOOKUP(B195,names!A$3:B$2401, 2,)</f>
        <v>American Zurich Insurance Co.</v>
      </c>
      <c r="B195" s="68" t="s">
        <v>3982</v>
      </c>
      <c r="L195" s="68" t="s">
        <v>2506</v>
      </c>
    </row>
    <row r="196" spans="1:12" x14ac:dyDescent="0.25">
      <c r="A196" s="62" t="str">
        <f>VLOOKUP(B196,names!A$3:B$2401, 2,)</f>
        <v>Zurich American Insurance Co. of Illinois</v>
      </c>
      <c r="B196" s="68" t="s">
        <v>3983</v>
      </c>
      <c r="L196" s="68" t="s">
        <v>2506</v>
      </c>
    </row>
    <row r="197" spans="1:12" x14ac:dyDescent="0.25">
      <c r="A197" s="62" t="str">
        <f>VLOOKUP(B197,names!A$3:B$2401, 2,)</f>
        <v>Florida Specialty Insurance Co.</v>
      </c>
      <c r="B197" s="68" t="s">
        <v>3984</v>
      </c>
      <c r="L197" s="68" t="s">
        <v>2506</v>
      </c>
    </row>
    <row r="198" spans="1:12" x14ac:dyDescent="0.25">
      <c r="A198" s="62" t="str">
        <f>VLOOKUP(B198,names!A$3:B$2401, 2,)</f>
        <v>Stillwater Insurance Co.</v>
      </c>
      <c r="B198" s="68" t="s">
        <v>3985</v>
      </c>
      <c r="L198" s="68" t="s">
        <v>2524</v>
      </c>
    </row>
    <row r="199" spans="1:12" x14ac:dyDescent="0.25">
      <c r="A199" s="62" t="str">
        <f>VLOOKUP(B199,names!A$3:B$2401, 2,)</f>
        <v>St. Paul Mercury Insurance Co.</v>
      </c>
      <c r="B199" s="68" t="s">
        <v>3986</v>
      </c>
      <c r="L199" s="68" t="s">
        <v>2524</v>
      </c>
    </row>
    <row r="200" spans="1:12" x14ac:dyDescent="0.25">
      <c r="A200" s="62" t="str">
        <f>VLOOKUP(B200,names!A$3:B$2401, 2,)</f>
        <v>Travelers Indemnity Co.</v>
      </c>
      <c r="B200" s="68" t="s">
        <v>3987</v>
      </c>
      <c r="L200" s="68" t="s">
        <v>2569</v>
      </c>
    </row>
    <row r="201" spans="1:12" ht="26.25" thickBot="1" x14ac:dyDescent="0.3">
      <c r="A201" s="62" t="str">
        <f>VLOOKUP(B201,names!A$3:B$2401, 2,)</f>
        <v>National Union Fire Insurance Co. of Pittsburgh, PA</v>
      </c>
      <c r="B201" s="108" t="s">
        <v>3989</v>
      </c>
      <c r="L201" s="109" t="s">
        <v>2506</v>
      </c>
    </row>
    <row r="202" spans="1:12" x14ac:dyDescent="0.25">
      <c r="A202" s="62" t="str">
        <f>VLOOKUP(B202,names!A$3:B$2401, 2,)</f>
        <v>Granite State Insurance Co.</v>
      </c>
      <c r="B202" s="110" t="s">
        <v>3990</v>
      </c>
      <c r="L202" s="111" t="s">
        <v>2515</v>
      </c>
    </row>
    <row r="203" spans="1:12" ht="15.75" thickBot="1" x14ac:dyDescent="0.3">
      <c r="A203" s="62" t="str">
        <f>VLOOKUP(B203,names!A$3:B$2401, 2,)</f>
        <v>Illinois National Insurance Co.</v>
      </c>
      <c r="B203" s="108" t="s">
        <v>3991</v>
      </c>
      <c r="L203" s="109" t="s">
        <v>2515</v>
      </c>
    </row>
    <row r="204" spans="1:12" ht="26.25" thickBot="1" x14ac:dyDescent="0.3">
      <c r="A204" s="62" t="str">
        <f>VLOOKUP(B204,names!A$3:B$2401, 2,)</f>
        <v>American Guarantee and Liability Insurance Co.</v>
      </c>
      <c r="B204" s="108" t="s">
        <v>3992</v>
      </c>
      <c r="L204" s="109" t="s">
        <v>2506</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7"/>
  <sheetViews>
    <sheetView workbookViewId="0">
      <pane ySplit="1" topLeftCell="A275" activePane="bottomLeft" state="frozen"/>
      <selection pane="bottomLeft" activeCell="E294" sqref="E294"/>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3755</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3757</v>
      </c>
      <c r="M2" t="s">
        <v>3756</v>
      </c>
    </row>
    <row r="3" spans="1:13" ht="15.75" x14ac:dyDescent="0.25">
      <c r="A3" t="str">
        <f>VLOOKUP(B3, names!A$3:B$2401, 2,)</f>
        <v>Citizens Property Insurance Corp.</v>
      </c>
      <c r="B3" s="64" t="s">
        <v>33</v>
      </c>
      <c r="C3" t="str">
        <f t="shared" ref="C3:C61" si="0">PROPER(LEFT(D3, LEN(D3)-1))</f>
        <v>2312 Killearn Center Blvd</v>
      </c>
      <c r="D3" t="s">
        <v>3607</v>
      </c>
      <c r="E3" t="str">
        <f t="shared" ref="E3:E61" si="1">PROPER(F3)</f>
        <v>Tallahassee</v>
      </c>
      <c r="F3" t="s">
        <v>2119</v>
      </c>
      <c r="G3" t="s">
        <v>2285</v>
      </c>
      <c r="H3" t="s">
        <v>3608</v>
      </c>
      <c r="I3" t="s">
        <v>2743</v>
      </c>
      <c r="J3" s="62" t="s">
        <v>3758</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3757</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3759</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3759</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3759</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3759</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3760</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3761</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3762</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3763</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3759</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3764</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3763</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3765</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3766</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3766</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3767</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3768</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3769</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3770</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3771</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3772</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3773</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3774</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3775</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3776</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3777</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3778</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3779</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3780</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3771</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3781</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3782</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3782</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3783</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v>7724</v>
      </c>
      <c r="I90" t="s">
        <v>598</v>
      </c>
      <c r="J90" s="62" t="s">
        <v>3784</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3785</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3786</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3787</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3788</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3789</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3790</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4012</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3778</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3791</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3791</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t="s">
        <v>2329</v>
      </c>
      <c r="I107" t="s">
        <v>626</v>
      </c>
      <c r="J107" s="62" t="s">
        <v>3791</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3792</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3793</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3794</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4016</v>
      </c>
      <c r="J113" s="62" t="s">
        <v>3795</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3796</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3797</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3797</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3797</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3798</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3799</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3800</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3771</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3801</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3802</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3778</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3803</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3804</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3805</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3806</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3806</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3807</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3808</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3809</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3810</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3759</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3759</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3811</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3812</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3813</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3813</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3813</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t="s">
        <v>2349</v>
      </c>
      <c r="I171" t="s">
        <v>770</v>
      </c>
      <c r="J171" s="62" t="s">
        <v>3814</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3815</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3815</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3816</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3817</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3818</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3819</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3820</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3821</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3822</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3823</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3824</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3824</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3825</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3826</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3827</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3807</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3771</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3828</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3829</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v>10016</v>
      </c>
      <c r="I217" t="s">
        <v>880</v>
      </c>
      <c r="J217" s="62" t="s">
        <v>3830</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3778</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3831</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3777</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3814</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3807</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3832</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3833</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3772</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3834</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3772</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3835</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3836</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3837</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3838</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3839</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3840</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3841</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3765</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3785</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3842</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3807</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3843</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3843</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3843</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3844</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3778</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3845</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3777</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3844</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3846</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3847</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t="s">
        <v>2372</v>
      </c>
      <c r="I281" t="s">
        <v>1012</v>
      </c>
      <c r="J281" s="62" t="s">
        <v>3848</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3849</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3761</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3850</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3851</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3852</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3807</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3853</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3816</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3816</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3816</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3854</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3855</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3856</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3854</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3778</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3807</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3807</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3852</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3771</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3857</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3858</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3777</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3801</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4011</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3980</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3859</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3860</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3861</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3862</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v>78288</v>
      </c>
      <c r="I346" t="s">
        <v>1130</v>
      </c>
      <c r="J346" s="62" t="s">
        <v>3863</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3864</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3777</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3865</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3866</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3867</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3868</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3802</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3864</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3869</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3870</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3871</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3871</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3871</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3871</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3871</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3871</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3871</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3871</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3813</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3872</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3873</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3874</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3874</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3874</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3874</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3875</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3767</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3767</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3876</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3877</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3878</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3879</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3786</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4010</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3880</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3880</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3881</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3882</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3883</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3884</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3759</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3777</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3885</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3886</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3759</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3887</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3888</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3888</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3888</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3888</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3889</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3890</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3891</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3892</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3893</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3893</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3894</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3894</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3777</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3895</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3777</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3777</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3777</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3777</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3777</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3777</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3896</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3897</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t="s">
        <v>2411</v>
      </c>
      <c r="I475" t="s">
        <v>1355</v>
      </c>
      <c r="J475" s="62" t="s">
        <v>3898</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3899</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3775</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3768</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3768</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3778</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3767</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3900</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3810</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3843</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3843</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3843</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3843</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3901</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3888</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3786</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3852</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3902</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3840</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3903</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3904</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3904</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4012</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3855</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3816</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3777</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3905</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3786</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4013</v>
      </c>
      <c r="J532" s="62" t="s">
        <v>3906</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3770</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3907</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3908</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3862</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3909</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3772</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3888</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3814</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3814</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3910</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3911</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v>76021</v>
      </c>
      <c r="I552" t="s">
        <v>1499</v>
      </c>
      <c r="J552" s="62" t="s">
        <v>3912</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3771</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3816</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3853</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3765</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3913</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3914</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3915</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3786</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3786</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3838</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3778</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3776</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3776</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3916</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3800</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3786</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3786</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v>6902</v>
      </c>
      <c r="I588" t="s">
        <v>1551</v>
      </c>
      <c r="J588" s="62" t="s">
        <v>3917</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3777</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3918</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3919</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3777</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3920</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3921</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3920</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3922</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3759</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3923</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3924</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3840</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3840</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3777</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3777</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3759</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3834</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3925</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3899</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3899</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3926</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3927</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3928</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3894</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3807</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3929</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3930</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3931</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3932</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3933</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3933</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3933</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3934</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3935</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3936</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3813</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3835</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3835</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3937</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3938</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3939</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3979</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4015</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3940</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3941</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3862</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3942</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3943</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3807</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3944</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3945</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3840</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3840</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3840</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3946</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3947</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3948</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4014</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3949</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3950</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3807</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3807</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3807</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3807</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3807</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3951</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3813</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3952</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3953</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3953</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3954</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3954</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3954</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3912</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3955</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3955</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3956</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3981</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3957</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3801</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3807</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3832</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3958</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3959</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3959</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3960</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3922</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3922</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3922</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3922</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3959</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3961</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3772</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3807</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3807</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3807</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3807</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3807</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3807</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3807</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3807</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3807</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3807</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3807</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3807</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3807</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3910</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3852</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3962</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3933</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3785</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3863</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3807</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3838</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3963</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3964</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3965</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3778</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3966</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3863</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3863</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3870</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3772</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3967</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3767</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6"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3968</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3786</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3777</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3777</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3969</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3801</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3777</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3759</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3918</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3918</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3970</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3971</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3972</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3973</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3974</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3975</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3872</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3872</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3872</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3976</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3977</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3778</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3778</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3978</v>
      </c>
    </row>
    <row r="866" spans="1:10" x14ac:dyDescent="0.25">
      <c r="A866" s="120" t="s">
        <v>4030</v>
      </c>
      <c r="B866" s="120" t="s">
        <v>4030</v>
      </c>
      <c r="C866" s="120" t="s">
        <v>4072</v>
      </c>
      <c r="D866" s="120" t="s">
        <v>4071</v>
      </c>
      <c r="E866" s="120" t="str">
        <f t="shared" si="27"/>
        <v xml:space="preserve">Tampa </v>
      </c>
      <c r="F866" t="s">
        <v>4066</v>
      </c>
      <c r="G866" t="s">
        <v>2285</v>
      </c>
      <c r="H866">
        <v>33607</v>
      </c>
      <c r="I866" t="s">
        <v>4067</v>
      </c>
      <c r="J866" t="s">
        <v>4068</v>
      </c>
    </row>
    <row r="867" spans="1:10" x14ac:dyDescent="0.25">
      <c r="A867" s="120" t="s">
        <v>4008</v>
      </c>
      <c r="B867" s="120" t="s">
        <v>4008</v>
      </c>
      <c r="C867" s="120" t="s">
        <v>4070</v>
      </c>
      <c r="D867" t="s">
        <v>4069</v>
      </c>
      <c r="E867" s="120" t="s">
        <v>4073</v>
      </c>
      <c r="G867" t="s">
        <v>2285</v>
      </c>
      <c r="H867">
        <v>32669</v>
      </c>
      <c r="I867" t="s">
        <v>4074</v>
      </c>
      <c r="J867" t="s">
        <v>4075</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81"/>
  <sheetViews>
    <sheetView workbookViewId="0">
      <selection activeCell="A13" sqref="A13"/>
    </sheetView>
  </sheetViews>
  <sheetFormatPr defaultRowHeight="15" x14ac:dyDescent="0.25"/>
  <cols>
    <col min="1" max="1" width="49" customWidth="1"/>
    <col min="2" max="2" width="58.85546875" customWidth="1"/>
  </cols>
  <sheetData>
    <row r="1" spans="1:3" x14ac:dyDescent="0.25">
      <c r="B1" s="120" t="s">
        <v>31</v>
      </c>
      <c r="C1" s="120" t="s">
        <v>32</v>
      </c>
    </row>
    <row r="2" spans="1:3" x14ac:dyDescent="0.25">
      <c r="A2" t="str">
        <f>VLOOKUP(B2, names!A$3:B$2401, 2,)</f>
        <v>Universal Property &amp; Casualty Insurance Co.</v>
      </c>
      <c r="B2" s="120" t="s">
        <v>34</v>
      </c>
      <c r="C2" s="1">
        <v>577263</v>
      </c>
    </row>
    <row r="3" spans="1:3" x14ac:dyDescent="0.25">
      <c r="A3" s="120" t="str">
        <f>VLOOKUP(B3, names!A$3:B$2401, 2,)</f>
        <v>Citizens Property Insurance Corp.</v>
      </c>
      <c r="B3" s="120" t="s">
        <v>33</v>
      </c>
      <c r="C3" s="1">
        <v>446506</v>
      </c>
    </row>
    <row r="4" spans="1:3" x14ac:dyDescent="0.25">
      <c r="A4" s="120" t="str">
        <f>VLOOKUP(B4, names!A$3:B$2401, 2,)</f>
        <v>Security First Insurance Co.</v>
      </c>
      <c r="B4" s="120" t="s">
        <v>35</v>
      </c>
      <c r="C4" s="1">
        <v>334355</v>
      </c>
    </row>
    <row r="5" spans="1:3" x14ac:dyDescent="0.25">
      <c r="A5" s="120" t="str">
        <f>VLOOKUP(B5, names!A$3:B$2401, 2,)</f>
        <v>Federated National Insurance Co.</v>
      </c>
      <c r="B5" s="120" t="s">
        <v>37</v>
      </c>
      <c r="C5" s="1">
        <v>272263</v>
      </c>
    </row>
    <row r="6" spans="1:3" x14ac:dyDescent="0.25">
      <c r="A6" s="120" t="str">
        <f>VLOOKUP(B6, names!A$3:B$2401, 2,)</f>
        <v>Heritage Property &amp; Casualty Insurance Co.</v>
      </c>
      <c r="B6" s="120" t="s">
        <v>36</v>
      </c>
      <c r="C6" s="1">
        <v>241822</v>
      </c>
    </row>
    <row r="7" spans="1:3" x14ac:dyDescent="0.25">
      <c r="A7" s="120" t="str">
        <f>VLOOKUP(B7, names!A$3:B$2401, 2,)</f>
        <v>American Integrity Insurance Co. Of Florida</v>
      </c>
      <c r="B7" s="120" t="s">
        <v>38</v>
      </c>
      <c r="C7" s="1">
        <v>236796</v>
      </c>
    </row>
    <row r="8" spans="1:3" x14ac:dyDescent="0.25">
      <c r="A8" s="120" t="str">
        <f>VLOOKUP(B8, names!A$3:B$2401, 2,)</f>
        <v>United Property &amp; Casualty Insurance Co.</v>
      </c>
      <c r="B8" s="120" t="s">
        <v>39</v>
      </c>
      <c r="C8" s="1">
        <v>187412</v>
      </c>
    </row>
    <row r="9" spans="1:3" x14ac:dyDescent="0.25">
      <c r="A9" s="120" t="str">
        <f>VLOOKUP(B9, names!A$3:B$2401, 2,)</f>
        <v>St. Johns Insurance Co.</v>
      </c>
      <c r="B9" s="120" t="s">
        <v>40</v>
      </c>
      <c r="C9" s="1">
        <v>166396</v>
      </c>
    </row>
    <row r="10" spans="1:3" x14ac:dyDescent="0.25">
      <c r="A10" s="120" t="str">
        <f>VLOOKUP(B10, names!A$3:B$2401, 2,)</f>
        <v>Homeowners Choice Property &amp; Casualty Insurance Co.</v>
      </c>
      <c r="B10" s="120" t="s">
        <v>41</v>
      </c>
      <c r="C10" s="1">
        <v>149793</v>
      </c>
    </row>
    <row r="11" spans="1:3" x14ac:dyDescent="0.25">
      <c r="A11" s="120" t="str">
        <f>VLOOKUP(B11, names!A$3:B$2401, 2,)</f>
        <v>Tower Hill Prime Insurance Co.</v>
      </c>
      <c r="B11" s="120" t="s">
        <v>43</v>
      </c>
      <c r="C11" s="1">
        <v>148377</v>
      </c>
    </row>
    <row r="12" spans="1:3" x14ac:dyDescent="0.25">
      <c r="A12" s="120" t="str">
        <f>VLOOKUP(B12, names!A$3:B$2401, 2,)</f>
        <v>People's Trust Insurance Co.</v>
      </c>
      <c r="B12" s="120" t="s">
        <v>44</v>
      </c>
      <c r="C12" s="1">
        <v>146106</v>
      </c>
    </row>
    <row r="13" spans="1:3" x14ac:dyDescent="0.25">
      <c r="A13" s="120" t="str">
        <f>VLOOKUP(B13, names!A$3:B$2401, 2,)</f>
        <v>ASI Preferred Insurance Corp.</v>
      </c>
      <c r="B13" s="120" t="s">
        <v>47</v>
      </c>
      <c r="C13" s="1">
        <v>125537</v>
      </c>
    </row>
    <row r="14" spans="1:3" x14ac:dyDescent="0.25">
      <c r="A14" s="120" t="str">
        <f>VLOOKUP(B14, names!A$3:B$2401, 2,)</f>
        <v>United Services Automobile Association</v>
      </c>
      <c r="B14" s="120" t="s">
        <v>45</v>
      </c>
      <c r="C14" s="1">
        <v>124157</v>
      </c>
    </row>
    <row r="15" spans="1:3" x14ac:dyDescent="0.25">
      <c r="A15" s="120" t="str">
        <f>VLOOKUP(B15, names!A$3:B$2401, 2,)</f>
        <v>Florida Peninsula Insurance Co.</v>
      </c>
      <c r="B15" s="120" t="s">
        <v>46</v>
      </c>
      <c r="C15" s="1">
        <v>118771</v>
      </c>
    </row>
    <row r="16" spans="1:3" x14ac:dyDescent="0.25">
      <c r="A16" s="120" t="str">
        <f>VLOOKUP(B16, names!A$3:B$2401, 2,)</f>
        <v>First Protective Insurance Co.</v>
      </c>
      <c r="B16" s="120" t="s">
        <v>55</v>
      </c>
      <c r="C16" s="1">
        <v>104138</v>
      </c>
    </row>
    <row r="17" spans="1:3" x14ac:dyDescent="0.25">
      <c r="A17" s="120" t="str">
        <f>VLOOKUP(B17, names!A$3:B$2401, 2,)</f>
        <v>Castle Key Indemnity Co.</v>
      </c>
      <c r="B17" s="120" t="s">
        <v>49</v>
      </c>
      <c r="C17" s="1">
        <v>99443</v>
      </c>
    </row>
    <row r="18" spans="1:3" x14ac:dyDescent="0.25">
      <c r="A18" s="120" t="str">
        <f>VLOOKUP(B18, names!A$3:B$2401, 2,)</f>
        <v>Florida Family Insurance Co.</v>
      </c>
      <c r="B18" s="120" t="s">
        <v>48</v>
      </c>
      <c r="C18" s="1">
        <v>98089</v>
      </c>
    </row>
    <row r="19" spans="1:3" x14ac:dyDescent="0.25">
      <c r="A19" s="120" t="str">
        <f>VLOOKUP(B19, names!A$3:B$2401, 2,)</f>
        <v>American Bankers Insurance Co. Of Florida</v>
      </c>
      <c r="B19" s="120" t="s">
        <v>42</v>
      </c>
      <c r="C19" s="1">
        <v>94374</v>
      </c>
    </row>
    <row r="20" spans="1:3" x14ac:dyDescent="0.25">
      <c r="A20" s="120" t="e">
        <f>VLOOKUP(B20, names!A$3:B$2401, 2,)</f>
        <v>#N/A</v>
      </c>
      <c r="B20" s="120" t="s">
        <v>4148</v>
      </c>
      <c r="C20" s="1">
        <v>92559</v>
      </c>
    </row>
    <row r="21" spans="1:3" x14ac:dyDescent="0.25">
      <c r="A21" s="120" t="str">
        <f>VLOOKUP(B21, names!A$3:B$2401, 2,)</f>
        <v>Tower Hill Signature Insurance Co.</v>
      </c>
      <c r="B21" s="120" t="s">
        <v>51</v>
      </c>
      <c r="C21" s="1">
        <v>85257</v>
      </c>
    </row>
    <row r="22" spans="1:3" x14ac:dyDescent="0.25">
      <c r="A22" s="120" t="str">
        <f>VLOOKUP(B22, names!A$3:B$2401, 2,)</f>
        <v>Olympus Insurance Co.</v>
      </c>
      <c r="B22" s="120" t="s">
        <v>52</v>
      </c>
      <c r="C22" s="1">
        <v>82320</v>
      </c>
    </row>
    <row r="23" spans="1:3" x14ac:dyDescent="0.25">
      <c r="A23" s="120" t="str">
        <f>VLOOKUP(B23, names!A$3:B$2401, 2,)</f>
        <v>Safe Harbor Insurance Co.</v>
      </c>
      <c r="B23" s="120" t="s">
        <v>57</v>
      </c>
      <c r="C23" s="1">
        <v>78337</v>
      </c>
    </row>
    <row r="24" spans="1:3" x14ac:dyDescent="0.25">
      <c r="A24" s="120" t="str">
        <f>VLOOKUP(B24, names!A$3:B$2401, 2,)</f>
        <v>Castle Key Insurance Co.</v>
      </c>
      <c r="B24" s="120" t="s">
        <v>53</v>
      </c>
      <c r="C24" s="1">
        <v>73011</v>
      </c>
    </row>
    <row r="25" spans="1:3" x14ac:dyDescent="0.25">
      <c r="A25" s="120" t="str">
        <f>VLOOKUP(B25, names!A$3:B$2401, 2,)</f>
        <v>Safepoint Insurance Co.</v>
      </c>
      <c r="B25" s="120" t="s">
        <v>71</v>
      </c>
      <c r="C25" s="1">
        <v>70675</v>
      </c>
    </row>
    <row r="26" spans="1:3" x14ac:dyDescent="0.25">
      <c r="A26" s="120" t="str">
        <f>VLOOKUP(B26, names!A$3:B$2401, 2,)</f>
        <v>Cypress Property &amp; Casualty Insurance Co.</v>
      </c>
      <c r="B26" s="120" t="s">
        <v>59</v>
      </c>
      <c r="C26" s="1">
        <v>68723</v>
      </c>
    </row>
    <row r="27" spans="1:3" x14ac:dyDescent="0.25">
      <c r="A27" s="120" t="str">
        <f>VLOOKUP(B27, names!A$3:B$2401, 2,)</f>
        <v>American Strategic Insurance Corp.</v>
      </c>
      <c r="B27" s="120" t="s">
        <v>61</v>
      </c>
      <c r="C27" s="1">
        <v>66798</v>
      </c>
    </row>
    <row r="28" spans="1:3" x14ac:dyDescent="0.25">
      <c r="A28" s="120" t="str">
        <f>VLOOKUP(B28, names!A$3:B$2401, 2,)</f>
        <v>Auto Club Insurance Co. Of Florida</v>
      </c>
      <c r="B28" s="120" t="s">
        <v>60</v>
      </c>
      <c r="C28" s="1">
        <v>65403</v>
      </c>
    </row>
    <row r="29" spans="1:3" x14ac:dyDescent="0.25">
      <c r="A29" s="120" t="str">
        <f>VLOOKUP(B29, names!A$3:B$2401, 2,)</f>
        <v>Southern Fidelity Property &amp; Casualty</v>
      </c>
      <c r="B29" s="120" t="s">
        <v>62</v>
      </c>
      <c r="C29" s="1">
        <v>65225</v>
      </c>
    </row>
    <row r="30" spans="1:3" x14ac:dyDescent="0.25">
      <c r="A30" s="120" t="str">
        <f>VLOOKUP(B30, names!A$3:B$2401, 2,)</f>
        <v>Southern Fidelity Insurance Co.</v>
      </c>
      <c r="B30" s="120" t="s">
        <v>58</v>
      </c>
      <c r="C30" s="1">
        <v>62643</v>
      </c>
    </row>
    <row r="31" spans="1:3" x14ac:dyDescent="0.25">
      <c r="A31" s="120" t="str">
        <f>VLOOKUP(B31, names!A$3:B$2401, 2,)</f>
        <v>USAA Casualty Insurance Co.</v>
      </c>
      <c r="B31" s="120" t="s">
        <v>67</v>
      </c>
      <c r="C31" s="1">
        <v>61619</v>
      </c>
    </row>
    <row r="32" spans="1:3" x14ac:dyDescent="0.25">
      <c r="A32" s="120" t="str">
        <f>VLOOKUP(B32, names!A$3:B$2401, 2,)</f>
        <v>American Modern Insurance Co. Of Florida</v>
      </c>
      <c r="B32" s="120" t="s">
        <v>66</v>
      </c>
      <c r="C32" s="1">
        <v>61523</v>
      </c>
    </row>
    <row r="33" spans="1:3" x14ac:dyDescent="0.25">
      <c r="A33" s="120" t="str">
        <f>VLOOKUP(B33, names!A$3:B$2401, 2,)</f>
        <v>American Traditions Insurance Co.</v>
      </c>
      <c r="B33" s="120" t="s">
        <v>68</v>
      </c>
      <c r="C33" s="1">
        <v>60814</v>
      </c>
    </row>
    <row r="34" spans="1:3" x14ac:dyDescent="0.25">
      <c r="A34" s="120" t="str">
        <f>VLOOKUP(B34, names!A$3:B$2401, 2,)</f>
        <v>Gulfstream Property And Casualty Insurance Co.</v>
      </c>
      <c r="B34" s="120" t="s">
        <v>64</v>
      </c>
      <c r="C34" s="1">
        <v>60729</v>
      </c>
    </row>
    <row r="35" spans="1:3" x14ac:dyDescent="0.25">
      <c r="A35" s="120" t="str">
        <f>VLOOKUP(B35, names!A$3:B$2401, 2,)</f>
        <v xml:space="preserve">Tower Hill Preferred Insurance Co. </v>
      </c>
      <c r="B35" s="120" t="s">
        <v>54</v>
      </c>
      <c r="C35" s="1">
        <v>60164</v>
      </c>
    </row>
    <row r="36" spans="1:3" x14ac:dyDescent="0.25">
      <c r="A36" s="120" t="str">
        <f>VLOOKUP(B36, names!A$3:B$2401, 2,)</f>
        <v>Universal Insurance Co. Of North America</v>
      </c>
      <c r="B36" s="120" t="s">
        <v>70</v>
      </c>
      <c r="C36" s="1">
        <v>60047</v>
      </c>
    </row>
    <row r="37" spans="1:3" x14ac:dyDescent="0.25">
      <c r="A37" s="120" t="str">
        <f>VLOOKUP(B37, names!A$3:B$2401, 2,)</f>
        <v>Southern Oak Insurance Co.</v>
      </c>
      <c r="B37" s="120" t="s">
        <v>65</v>
      </c>
      <c r="C37" s="1">
        <v>57796</v>
      </c>
    </row>
    <row r="38" spans="1:3" x14ac:dyDescent="0.25">
      <c r="A38" s="120" t="str">
        <f>VLOOKUP(B38, names!A$3:B$2401, 2,)</f>
        <v>ASI Assurance Corp.</v>
      </c>
      <c r="B38" s="120" t="s">
        <v>56</v>
      </c>
      <c r="C38" s="1">
        <v>56976</v>
      </c>
    </row>
    <row r="39" spans="1:3" x14ac:dyDescent="0.25">
      <c r="A39" s="120" t="str">
        <f>VLOOKUP(B39, names!A$3:B$2401, 2,)</f>
        <v>Modern USA Insurance Co.</v>
      </c>
      <c r="B39" s="120" t="s">
        <v>73</v>
      </c>
      <c r="C39" s="1">
        <v>51619</v>
      </c>
    </row>
    <row r="40" spans="1:3" x14ac:dyDescent="0.25">
      <c r="A40" s="120" t="str">
        <f>VLOOKUP(B40, names!A$3:B$2401, 2,)</f>
        <v>Tower Hill Select Insurance Co.</v>
      </c>
      <c r="B40" s="120" t="s">
        <v>63</v>
      </c>
      <c r="C40" s="1">
        <v>47516</v>
      </c>
    </row>
    <row r="41" spans="1:3" x14ac:dyDescent="0.25">
      <c r="A41" s="120" t="str">
        <f>VLOOKUP(B41, names!A$3:B$2401, 2,)</f>
        <v>Omega Insurance Co.</v>
      </c>
      <c r="B41" s="120" t="s">
        <v>72</v>
      </c>
      <c r="C41" s="1">
        <v>45104</v>
      </c>
    </row>
    <row r="42" spans="1:3" x14ac:dyDescent="0.25">
      <c r="A42" s="120" t="str">
        <f>VLOOKUP(B42, names!A$3:B$2401, 2,)</f>
        <v>Elements Property Insurance Co.</v>
      </c>
      <c r="B42" s="120" t="s">
        <v>78</v>
      </c>
      <c r="C42" s="1">
        <v>44832</v>
      </c>
    </row>
    <row r="43" spans="1:3" x14ac:dyDescent="0.25">
      <c r="A43" s="120" t="str">
        <f>VLOOKUP(B43, names!A$3:B$2401, 2,)</f>
        <v>Capitol Preferred Insurance Co.</v>
      </c>
      <c r="B43" s="120" t="s">
        <v>74</v>
      </c>
      <c r="C43" s="1">
        <v>42918</v>
      </c>
    </row>
    <row r="44" spans="1:3" x14ac:dyDescent="0.25">
      <c r="A44" s="120" t="str">
        <f>VLOOKUP(B44, names!A$3:B$2401, 2,)</f>
        <v>Florida Farm Bureau Casualty Insurance Co.</v>
      </c>
      <c r="B44" s="120" t="s">
        <v>75</v>
      </c>
      <c r="C44" s="1">
        <v>41800</v>
      </c>
    </row>
    <row r="45" spans="1:3" x14ac:dyDescent="0.25">
      <c r="A45" s="120" t="str">
        <f>VLOOKUP(B45, names!A$3:B$2401, 2,)</f>
        <v>Florida Farm Bureau General Insurance Co.</v>
      </c>
      <c r="B45" s="120" t="s">
        <v>76</v>
      </c>
      <c r="C45" s="1">
        <v>40324</v>
      </c>
    </row>
    <row r="46" spans="1:3" x14ac:dyDescent="0.25">
      <c r="A46" s="120" t="str">
        <f>VLOOKUP(B46, names!A$3:B$2401, 2,)</f>
        <v>Foremost Insurance Co.</v>
      </c>
      <c r="B46" s="120" t="s">
        <v>79</v>
      </c>
      <c r="C46" s="1">
        <v>38540</v>
      </c>
    </row>
    <row r="47" spans="1:3" x14ac:dyDescent="0.25">
      <c r="A47" s="120" t="str">
        <f>VLOOKUP(B47, names!A$3:B$2401, 2,)</f>
        <v>Anchor Property And Casualty Insurance Co.</v>
      </c>
      <c r="B47" s="120" t="s">
        <v>88</v>
      </c>
      <c r="C47" s="1">
        <v>36700</v>
      </c>
    </row>
    <row r="48" spans="1:3" x14ac:dyDescent="0.25">
      <c r="A48" s="120" t="str">
        <f>VLOOKUP(B48, names!A$3:B$2401, 2,)</f>
        <v>Mount Beacon Insurance Co.</v>
      </c>
      <c r="B48" s="120" t="s">
        <v>69</v>
      </c>
      <c r="C48" s="1">
        <v>34886</v>
      </c>
    </row>
    <row r="49" spans="1:3" x14ac:dyDescent="0.25">
      <c r="A49" s="120" t="str">
        <f>VLOOKUP(B49, names!A$3:B$2401, 2,)</f>
        <v>Liberty Mutual Fire Insurance Co.</v>
      </c>
      <c r="B49" s="120" t="s">
        <v>77</v>
      </c>
      <c r="C49" s="1">
        <v>34531</v>
      </c>
    </row>
    <row r="50" spans="1:3" x14ac:dyDescent="0.25">
      <c r="A50" s="120" t="str">
        <f>VLOOKUP(B50, names!A$3:B$2401, 2,)</f>
        <v>Federal Insurance Co.</v>
      </c>
      <c r="B50" s="120" t="s">
        <v>81</v>
      </c>
      <c r="C50" s="1">
        <v>33309</v>
      </c>
    </row>
    <row r="51" spans="1:3" x14ac:dyDescent="0.25">
      <c r="A51" s="120" t="str">
        <f>VLOOKUP(B51, names!A$3:B$2401, 2,)</f>
        <v>Prepared Insurance Co.</v>
      </c>
      <c r="B51" s="120" t="s">
        <v>82</v>
      </c>
      <c r="C51" s="1">
        <v>32119</v>
      </c>
    </row>
    <row r="52" spans="1:3" x14ac:dyDescent="0.25">
      <c r="A52" s="120" t="str">
        <f>VLOOKUP(B52, names!A$3:B$2401, 2,)</f>
        <v>Nationwide Insurance Co. Of Florida</v>
      </c>
      <c r="B52" s="120" t="s">
        <v>80</v>
      </c>
      <c r="C52" s="1">
        <v>31886</v>
      </c>
    </row>
    <row r="53" spans="1:3" x14ac:dyDescent="0.25">
      <c r="A53" s="120" t="str">
        <f>VLOOKUP(B53, names!A$3:B$2401, 2,)</f>
        <v>Edison Insurance Co.</v>
      </c>
      <c r="B53" s="120" t="s">
        <v>115</v>
      </c>
      <c r="C53" s="1">
        <v>29790</v>
      </c>
    </row>
    <row r="54" spans="1:3" x14ac:dyDescent="0.25">
      <c r="A54" s="120" t="str">
        <f>VLOOKUP(B54, names!A$3:B$2401, 2,)</f>
        <v>Florida Specialty Insurance Co.</v>
      </c>
      <c r="B54" s="120" t="s">
        <v>84</v>
      </c>
      <c r="C54" s="1">
        <v>28641</v>
      </c>
    </row>
    <row r="55" spans="1:3" x14ac:dyDescent="0.25">
      <c r="A55" s="120" t="str">
        <f>VLOOKUP(B55, names!A$3:B$2401, 2,)</f>
        <v>USAA General Indemnity Co.</v>
      </c>
      <c r="B55" s="120" t="s">
        <v>94</v>
      </c>
      <c r="C55" s="1">
        <v>27009</v>
      </c>
    </row>
    <row r="56" spans="1:3" x14ac:dyDescent="0.25">
      <c r="A56" s="120" t="str">
        <f>VLOOKUP(B56, names!A$3:B$2401, 2,)</f>
        <v>Praetorian Insurance Co.</v>
      </c>
      <c r="B56" s="120" t="s">
        <v>96</v>
      </c>
      <c r="C56" s="1">
        <v>24578</v>
      </c>
    </row>
    <row r="57" spans="1:3" x14ac:dyDescent="0.25">
      <c r="A57" s="120" t="str">
        <f>VLOOKUP(B57, names!A$3:B$2401, 2,)</f>
        <v>First Community Insurance Co.</v>
      </c>
      <c r="B57" s="120" t="s">
        <v>83</v>
      </c>
      <c r="C57" s="1">
        <v>24473</v>
      </c>
    </row>
    <row r="58" spans="1:3" x14ac:dyDescent="0.25">
      <c r="A58" s="120" t="str">
        <f>VLOOKUP(B58, names!A$3:B$2401, 2,)</f>
        <v>First Liberty Insurance Corp. (The)</v>
      </c>
      <c r="B58" s="120" t="s">
        <v>90</v>
      </c>
      <c r="C58" s="1">
        <v>24216</v>
      </c>
    </row>
    <row r="59" spans="1:3" x14ac:dyDescent="0.25">
      <c r="A59" s="120" t="str">
        <f>VLOOKUP(B59, names!A$3:B$2401, 2,)</f>
        <v>Amica Mutual Insurance Co.</v>
      </c>
      <c r="B59" s="120" t="s">
        <v>89</v>
      </c>
      <c r="C59" s="1">
        <v>23097</v>
      </c>
    </row>
    <row r="60" spans="1:3" x14ac:dyDescent="0.25">
      <c r="A60" s="120" t="str">
        <f>VLOOKUP(B60, names!A$3:B$2401, 2,)</f>
        <v>Weston Insurance Co.</v>
      </c>
      <c r="B60" s="120" t="s">
        <v>87</v>
      </c>
      <c r="C60" s="1">
        <v>22369</v>
      </c>
    </row>
    <row r="61" spans="1:3" x14ac:dyDescent="0.25">
      <c r="A61" s="120" t="str">
        <f>VLOOKUP(B61, names!A$3:B$2401, 2,)</f>
        <v>Hartford Insurance Co. Of The Midwest</v>
      </c>
      <c r="B61" s="120" t="s">
        <v>86</v>
      </c>
      <c r="C61" s="1">
        <v>22076</v>
      </c>
    </row>
    <row r="62" spans="1:3" x14ac:dyDescent="0.25">
      <c r="A62" s="120" t="str">
        <f>VLOOKUP(B62, names!A$3:B$2401, 2,)</f>
        <v>Homesite Insurance Co.</v>
      </c>
      <c r="B62" s="120" t="s">
        <v>107</v>
      </c>
      <c r="C62" s="1">
        <v>20578</v>
      </c>
    </row>
    <row r="63" spans="1:3" x14ac:dyDescent="0.25">
      <c r="A63" s="120" t="str">
        <f>VLOOKUP(B63, names!A$3:B$2401, 2,)</f>
        <v>Sawgrass Mutual Insurance Co.</v>
      </c>
      <c r="B63" s="120" t="s">
        <v>85</v>
      </c>
      <c r="C63" s="1">
        <v>20504</v>
      </c>
    </row>
    <row r="64" spans="1:3" x14ac:dyDescent="0.25">
      <c r="A64" s="120" t="str">
        <f>VLOOKUP(B64, names!A$3:B$2401, 2,)</f>
        <v>Avatar Property &amp; Casualty Insurance Co.</v>
      </c>
      <c r="B64" s="120" t="s">
        <v>91</v>
      </c>
      <c r="C64" s="1">
        <v>19862</v>
      </c>
    </row>
    <row r="65" spans="1:3" x14ac:dyDescent="0.25">
      <c r="A65" s="120" t="str">
        <f>VLOOKUP(B65, names!A$3:B$2401, 2,)</f>
        <v>Foremost Property And Casualty Insurance Co.</v>
      </c>
      <c r="B65" s="120" t="s">
        <v>92</v>
      </c>
      <c r="C65" s="1">
        <v>15504</v>
      </c>
    </row>
    <row r="66" spans="1:3" x14ac:dyDescent="0.25">
      <c r="A66" s="120" t="str">
        <f>VLOOKUP(B66, names!A$3:B$2401, 2,)</f>
        <v>First Floridian Auto And Home Insurance Co.</v>
      </c>
      <c r="B66" s="120" t="s">
        <v>93</v>
      </c>
      <c r="C66" s="1">
        <v>15449</v>
      </c>
    </row>
    <row r="67" spans="1:3" x14ac:dyDescent="0.25">
      <c r="A67" s="120" t="str">
        <f>VLOOKUP(B67, names!A$3:B$2401, 2,)</f>
        <v>United Casualty Insurance Co. Of America</v>
      </c>
      <c r="B67" s="120" t="s">
        <v>95</v>
      </c>
      <c r="C67" s="1">
        <v>15163</v>
      </c>
    </row>
    <row r="68" spans="1:3" x14ac:dyDescent="0.25">
      <c r="A68" s="120" t="str">
        <f>VLOOKUP(B68, names!A$3:B$2401, 2,)</f>
        <v>First American Property &amp; Casualty Insurance Co.</v>
      </c>
      <c r="B68" s="120" t="s">
        <v>98</v>
      </c>
      <c r="C68" s="1">
        <v>15115</v>
      </c>
    </row>
    <row r="69" spans="1:3" x14ac:dyDescent="0.25">
      <c r="A69" s="120" t="str">
        <f>VLOOKUP(B69, names!A$3:B$2401, 2,)</f>
        <v>AIG Property Casualty Co.</v>
      </c>
      <c r="B69" s="120" t="s">
        <v>97</v>
      </c>
      <c r="C69" s="1">
        <v>14896</v>
      </c>
    </row>
    <row r="70" spans="1:3" x14ac:dyDescent="0.25">
      <c r="A70" s="120" t="str">
        <f>VLOOKUP(B70, names!A$3:B$2401, 2,)</f>
        <v>Centauri Specialty Insurance Co.</v>
      </c>
      <c r="B70" s="120" t="s">
        <v>119</v>
      </c>
      <c r="C70" s="1">
        <v>11134</v>
      </c>
    </row>
    <row r="71" spans="1:3" x14ac:dyDescent="0.25">
      <c r="A71" s="120" t="str">
        <f>VLOOKUP(B71, names!A$3:B$2401, 2,)</f>
        <v>Metropolitan Casualty Insurance Co.</v>
      </c>
      <c r="B71" s="120" t="s">
        <v>99</v>
      </c>
      <c r="C71" s="1">
        <v>10251</v>
      </c>
    </row>
    <row r="72" spans="1:3" x14ac:dyDescent="0.25">
      <c r="A72" s="120" t="str">
        <f>VLOOKUP(B72, names!A$3:B$2401, 2,)</f>
        <v>Ace Insurance Co. Of The Midwest</v>
      </c>
      <c r="B72" s="120" t="s">
        <v>114</v>
      </c>
      <c r="C72" s="1">
        <v>8871</v>
      </c>
    </row>
    <row r="73" spans="1:3" x14ac:dyDescent="0.25">
      <c r="A73" s="120" t="str">
        <f>VLOOKUP(B73, names!A$3:B$2401, 2,)</f>
        <v>National Speciality Insurance Co.</v>
      </c>
      <c r="B73" s="120" t="s">
        <v>1497</v>
      </c>
      <c r="C73" s="1">
        <v>8855</v>
      </c>
    </row>
    <row r="74" spans="1:3" x14ac:dyDescent="0.25">
      <c r="A74" s="120" t="str">
        <f>VLOOKUP(B74, names!A$3:B$2401, 2,)</f>
        <v>Privilege Underwriters Reciprocal Exchange</v>
      </c>
      <c r="B74" s="120" t="s">
        <v>103</v>
      </c>
      <c r="C74" s="1">
        <v>8771</v>
      </c>
    </row>
    <row r="75" spans="1:3" x14ac:dyDescent="0.25">
      <c r="A75" s="120" t="str">
        <f>VLOOKUP(B75, names!A$3:B$2401, 2,)</f>
        <v>Southern-Owners Insurance Co.</v>
      </c>
      <c r="B75" s="120" t="s">
        <v>101</v>
      </c>
      <c r="C75" s="1">
        <v>8578</v>
      </c>
    </row>
    <row r="76" spans="1:3" x14ac:dyDescent="0.25">
      <c r="A76" s="120" t="str">
        <f>VLOOKUP(B76, names!A$3:B$2401, 2,)</f>
        <v>Stillwater Property And Casualty Insurance Co.</v>
      </c>
      <c r="B76" s="120" t="s">
        <v>100</v>
      </c>
      <c r="C76" s="1">
        <v>7428</v>
      </c>
    </row>
    <row r="77" spans="1:3" x14ac:dyDescent="0.25">
      <c r="A77" s="120" t="str">
        <f>VLOOKUP(B77, names!A$3:B$2401, 2,)</f>
        <v>American Reliable Insurance Co.</v>
      </c>
      <c r="B77" s="120" t="s">
        <v>102</v>
      </c>
      <c r="C77" s="1">
        <v>7213</v>
      </c>
    </row>
    <row r="78" spans="1:3" x14ac:dyDescent="0.25">
      <c r="A78" s="120" t="str">
        <f>VLOOKUP(B78, names!A$3:B$2401, 2,)</f>
        <v>Monarch National Insurance Co.</v>
      </c>
      <c r="B78" s="120" t="s">
        <v>150</v>
      </c>
      <c r="C78" s="1">
        <v>6846</v>
      </c>
    </row>
    <row r="79" spans="1:3" x14ac:dyDescent="0.25">
      <c r="A79" s="120" t="str">
        <f>VLOOKUP(B79, names!A$3:B$2401, 2,)</f>
        <v>American Southern Home Insurance Co.</v>
      </c>
      <c r="B79" s="120" t="s">
        <v>105</v>
      </c>
      <c r="C79" s="1">
        <v>5410</v>
      </c>
    </row>
    <row r="80" spans="1:3" x14ac:dyDescent="0.25">
      <c r="A80" s="120" t="str">
        <f>VLOOKUP(B80, names!A$3:B$2401, 2,)</f>
        <v>American Coastal Insurance Co.</v>
      </c>
      <c r="B80" s="120" t="s">
        <v>108</v>
      </c>
      <c r="C80" s="1">
        <v>4363</v>
      </c>
    </row>
    <row r="81" spans="1:3" x14ac:dyDescent="0.25">
      <c r="A81" s="120">
        <f>VLOOKUP(B81, names!A$3:B$2401, 2,)</f>
        <v>0</v>
      </c>
      <c r="B81" s="120" t="s">
        <v>1992</v>
      </c>
      <c r="C81" s="1">
        <v>4199</v>
      </c>
    </row>
    <row r="82" spans="1:3" x14ac:dyDescent="0.25">
      <c r="A82" s="120" t="str">
        <f>VLOOKUP(B82, names!A$3:B$2401, 2,)</f>
        <v>Sussex Insurance Co.</v>
      </c>
      <c r="B82" s="120" t="s">
        <v>106</v>
      </c>
      <c r="C82" s="1">
        <v>3976</v>
      </c>
    </row>
    <row r="83" spans="1:3" x14ac:dyDescent="0.25">
      <c r="A83" s="120" t="str">
        <f>VLOOKUP(B83, names!A$3:B$2401, 2,)</f>
        <v>New Hampshire Insurance Co.</v>
      </c>
      <c r="B83" s="120" t="s">
        <v>110</v>
      </c>
      <c r="C83" s="1">
        <v>3494</v>
      </c>
    </row>
    <row r="84" spans="1:3" x14ac:dyDescent="0.25">
      <c r="A84" s="120" t="str">
        <f>VLOOKUP(B84, names!A$3:B$2401, 2,)</f>
        <v>Armed Forces Insurance Exchange</v>
      </c>
      <c r="B84" s="120" t="s">
        <v>111</v>
      </c>
      <c r="C84" s="1">
        <v>3095</v>
      </c>
    </row>
    <row r="85" spans="1:3" x14ac:dyDescent="0.25">
      <c r="A85" s="120" t="str">
        <f>VLOOKUP(B85, names!A$3:B$2401, 2,)</f>
        <v>Garrison Property and Casualty Insurance Co.</v>
      </c>
      <c r="B85" s="120" t="s">
        <v>1128</v>
      </c>
      <c r="C85" s="1">
        <v>2523</v>
      </c>
    </row>
    <row r="86" spans="1:3" x14ac:dyDescent="0.25">
      <c r="A86" s="120" t="str">
        <f>VLOOKUP(B86, names!A$3:B$2401, 2,)</f>
        <v>American Capital Assurance Corp</v>
      </c>
      <c r="B86" s="120" t="s">
        <v>117</v>
      </c>
      <c r="C86" s="1">
        <v>2074</v>
      </c>
    </row>
    <row r="87" spans="1:3" x14ac:dyDescent="0.25">
      <c r="A87" s="120" t="str">
        <f>VLOOKUP(B87, names!A$3:B$2401, 2,)</f>
        <v>Auto-Owners Insurance Co.</v>
      </c>
      <c r="B87" s="120" t="s">
        <v>116</v>
      </c>
      <c r="C87" s="1">
        <v>2009</v>
      </c>
    </row>
    <row r="88" spans="1:3" x14ac:dyDescent="0.25">
      <c r="A88" s="120" t="str">
        <f>VLOOKUP(B88, names!A$3:B$2401, 2,)</f>
        <v>TypTap Insurance Co.</v>
      </c>
      <c r="B88" s="120" t="s">
        <v>4004</v>
      </c>
      <c r="C88" s="1">
        <v>1855</v>
      </c>
    </row>
    <row r="89" spans="1:3" x14ac:dyDescent="0.25">
      <c r="A89" s="120" t="str">
        <f>VLOOKUP(B89, names!A$3:B$2401, 2,)</f>
        <v>Electric Insurance Co.</v>
      </c>
      <c r="B89" s="120" t="s">
        <v>121</v>
      </c>
      <c r="C89" s="1">
        <v>1849</v>
      </c>
    </row>
    <row r="90" spans="1:3" x14ac:dyDescent="0.25">
      <c r="A90" s="120" t="str">
        <f>VLOOKUP(B90, names!A$3:B$2401, 2,)</f>
        <v>IDS Property Casualty Insurance Co.</v>
      </c>
      <c r="B90" s="120" t="s">
        <v>118</v>
      </c>
      <c r="C90" s="1">
        <v>1827</v>
      </c>
    </row>
    <row r="91" spans="1:3" x14ac:dyDescent="0.25">
      <c r="A91" s="120" t="str">
        <f>VLOOKUP(B91, names!A$3:B$2401, 2,)</f>
        <v>US Coastal Property &amp; Casualty Insurance Co.</v>
      </c>
      <c r="B91" s="120" t="s">
        <v>4005</v>
      </c>
      <c r="C91" s="1">
        <v>1662</v>
      </c>
    </row>
    <row r="92" spans="1:3" x14ac:dyDescent="0.25">
      <c r="A92" s="120" t="str">
        <f>VLOOKUP(B92, names!A$3:B$2401, 2,)</f>
        <v>ASI Home Insurance Corp.</v>
      </c>
      <c r="B92" s="120" t="s">
        <v>120</v>
      </c>
      <c r="C92" s="1">
        <v>1412</v>
      </c>
    </row>
    <row r="93" spans="1:3" x14ac:dyDescent="0.25">
      <c r="A93" s="120" t="str">
        <f>VLOOKUP(B93, names!A$3:B$2401, 2,)</f>
        <v>Old Dominion Insurance Co.</v>
      </c>
      <c r="B93" s="120" t="s">
        <v>122</v>
      </c>
      <c r="C93" s="1">
        <v>1016</v>
      </c>
    </row>
    <row r="94" spans="1:3" x14ac:dyDescent="0.25">
      <c r="A94" s="120" t="str">
        <f>VLOOKUP(B94, names!A$3:B$2401, 2,)</f>
        <v>Response Insurance Co.</v>
      </c>
      <c r="B94" s="120" t="s">
        <v>112</v>
      </c>
      <c r="C94" s="120">
        <v>967</v>
      </c>
    </row>
    <row r="95" spans="1:3" x14ac:dyDescent="0.25">
      <c r="A95" s="120" t="str">
        <f>VLOOKUP(B95, names!A$3:B$2401, 2,)</f>
        <v>Cincinnati Insurance Co.</v>
      </c>
      <c r="B95" s="120" t="s">
        <v>124</v>
      </c>
      <c r="C95" s="120">
        <v>908</v>
      </c>
    </row>
    <row r="96" spans="1:3" x14ac:dyDescent="0.25">
      <c r="A96" s="120" t="str">
        <f>VLOOKUP(B96, names!A$3:B$2401, 2,)</f>
        <v>Great Northern Insurance Co.</v>
      </c>
      <c r="B96" s="120" t="s">
        <v>125</v>
      </c>
      <c r="C96" s="120">
        <v>895</v>
      </c>
    </row>
    <row r="97" spans="1:3" x14ac:dyDescent="0.25">
      <c r="A97" s="120" t="str">
        <f>VLOOKUP(B97, names!A$3:B$2401, 2,)</f>
        <v>Aegis Security Insurance Co.</v>
      </c>
      <c r="B97" s="120" t="s">
        <v>129</v>
      </c>
      <c r="C97" s="120">
        <v>690</v>
      </c>
    </row>
    <row r="98" spans="1:3" x14ac:dyDescent="0.25">
      <c r="A98" s="120" t="str">
        <f>VLOOKUP(B98, names!A$3:B$2401, 2,)</f>
        <v>QBE Insurance Corp.</v>
      </c>
      <c r="B98" s="120" t="s">
        <v>126</v>
      </c>
      <c r="C98" s="120">
        <v>686</v>
      </c>
    </row>
    <row r="99" spans="1:3" x14ac:dyDescent="0.25">
      <c r="A99" s="120" t="str">
        <f>VLOOKUP(B99, names!A$3:B$2401, 2,)</f>
        <v>American Home Assurance Co.</v>
      </c>
      <c r="B99" s="120" t="s">
        <v>128</v>
      </c>
      <c r="C99" s="120">
        <v>662</v>
      </c>
    </row>
    <row r="100" spans="1:3" x14ac:dyDescent="0.25">
      <c r="A100" s="120" t="str">
        <f>VLOOKUP(B100, names!A$3:B$2401, 2,)</f>
        <v>United Fire And Casualty Co.</v>
      </c>
      <c r="B100" s="120" t="s">
        <v>130</v>
      </c>
      <c r="C100" s="120">
        <v>636</v>
      </c>
    </row>
    <row r="101" spans="1:3" x14ac:dyDescent="0.25">
      <c r="A101" s="120" t="str">
        <f>VLOOKUP(B101, names!A$3:B$2401, 2,)</f>
        <v>Teachers Insurance Co.</v>
      </c>
      <c r="B101" s="120" t="s">
        <v>137</v>
      </c>
      <c r="C101" s="120">
        <v>618</v>
      </c>
    </row>
    <row r="102" spans="1:3" x14ac:dyDescent="0.25">
      <c r="A102" s="120" t="str">
        <f>VLOOKUP(B102, names!A$3:B$2401, 2,)</f>
        <v>Great American Assurance Co.</v>
      </c>
      <c r="B102" s="120" t="s">
        <v>133</v>
      </c>
      <c r="C102" s="120">
        <v>580</v>
      </c>
    </row>
    <row r="103" spans="1:3" x14ac:dyDescent="0.25">
      <c r="A103" s="120" t="str">
        <f>VLOOKUP(B103, names!A$3:B$2401, 2,)</f>
        <v>Great American Insurance Co.</v>
      </c>
      <c r="B103" s="120" t="s">
        <v>131</v>
      </c>
      <c r="C103" s="120">
        <v>536</v>
      </c>
    </row>
    <row r="104" spans="1:3" x14ac:dyDescent="0.25">
      <c r="A104" s="120" t="str">
        <f>VLOOKUP(B104, names!A$3:B$2401, 2,)</f>
        <v>Guideone Elite Insurance Co.</v>
      </c>
      <c r="B104" s="120" t="s">
        <v>134</v>
      </c>
      <c r="C104" s="120">
        <v>530</v>
      </c>
    </row>
    <row r="105" spans="1:3" x14ac:dyDescent="0.25">
      <c r="A105" s="120" t="str">
        <f>VLOOKUP(B105, names!A$3:B$2401, 2,)</f>
        <v>American Platinum Property And Casualty Insurance Co.</v>
      </c>
      <c r="B105" s="120" t="s">
        <v>132</v>
      </c>
      <c r="C105" s="120">
        <v>479</v>
      </c>
    </row>
    <row r="106" spans="1:3" x14ac:dyDescent="0.25">
      <c r="A106" s="120" t="str">
        <f>VLOOKUP(B106, names!A$3:B$2401, 2,)</f>
        <v>Addison Insurance Co.</v>
      </c>
      <c r="B106" s="120" t="s">
        <v>136</v>
      </c>
      <c r="C106" s="120">
        <v>423</v>
      </c>
    </row>
    <row r="107" spans="1:3" x14ac:dyDescent="0.25">
      <c r="A107" s="120" t="str">
        <f>VLOOKUP(B107, names!A$3:B$2401, 2,)</f>
        <v>First National Insurance Co. Of America</v>
      </c>
      <c r="B107" s="120" t="s">
        <v>138</v>
      </c>
      <c r="C107" s="120">
        <v>397</v>
      </c>
    </row>
    <row r="108" spans="1:3" x14ac:dyDescent="0.25">
      <c r="A108" s="120" t="str">
        <f>VLOOKUP(B108, names!A$3:B$2401, 2,)</f>
        <v>Philadelphia Indemnity Insurance Co.</v>
      </c>
      <c r="B108" s="120" t="s">
        <v>135</v>
      </c>
      <c r="C108" s="120">
        <v>361</v>
      </c>
    </row>
    <row r="109" spans="1:3" x14ac:dyDescent="0.25">
      <c r="A109" s="120" t="str">
        <f>VLOOKUP(B109, names!A$3:B$2401, 2,)</f>
        <v>Great American Insurance Co. Of New York</v>
      </c>
      <c r="B109" s="120" t="s">
        <v>140</v>
      </c>
      <c r="C109" s="120">
        <v>341</v>
      </c>
    </row>
    <row r="110" spans="1:3" x14ac:dyDescent="0.25">
      <c r="A110" s="120" t="str">
        <f>VLOOKUP(B110, names!A$3:B$2401, 2,)</f>
        <v>Church Mutual Insurance Co.</v>
      </c>
      <c r="B110" s="120" t="s">
        <v>139</v>
      </c>
      <c r="C110" s="120">
        <v>325</v>
      </c>
    </row>
    <row r="111" spans="1:3" x14ac:dyDescent="0.25">
      <c r="A111" s="120" t="str">
        <f>VLOOKUP(B111, names!A$3:B$2401, 2,)</f>
        <v>Travelers Indemnity Co. Of America</v>
      </c>
      <c r="B111" s="120" t="s">
        <v>4020</v>
      </c>
      <c r="C111" s="120">
        <v>295</v>
      </c>
    </row>
    <row r="112" spans="1:3" x14ac:dyDescent="0.25">
      <c r="A112" s="120" t="str">
        <f>VLOOKUP(B112, names!A$3:B$2401, 2,)</f>
        <v>Service Insurance Co.</v>
      </c>
      <c r="B112" s="120" t="s">
        <v>142</v>
      </c>
      <c r="C112" s="120">
        <v>240</v>
      </c>
    </row>
    <row r="113" spans="1:3" x14ac:dyDescent="0.25">
      <c r="A113" s="120" t="str">
        <f>VLOOKUP(B113, names!A$3:B$2401, 2,)</f>
        <v>FCCI Insurance Co.</v>
      </c>
      <c r="B113" s="120" t="s">
        <v>144</v>
      </c>
      <c r="C113" s="120">
        <v>235</v>
      </c>
    </row>
    <row r="114" spans="1:3" x14ac:dyDescent="0.25">
      <c r="A114" s="120" t="str">
        <f>VLOOKUP(B114, names!A$3:B$2401, 2,)</f>
        <v>Everest National Insurance Co.</v>
      </c>
      <c r="B114" s="120" t="s">
        <v>1010</v>
      </c>
      <c r="C114" s="120">
        <v>214</v>
      </c>
    </row>
    <row r="115" spans="1:3" x14ac:dyDescent="0.25">
      <c r="A115" s="120" t="str">
        <f>VLOOKUP(B115, names!A$3:B$2401, 2,)</f>
        <v>Charter Oak Fire Insurance Co.</v>
      </c>
      <c r="B115" s="120" t="s">
        <v>4017</v>
      </c>
      <c r="C115" s="120">
        <v>205</v>
      </c>
    </row>
    <row r="116" spans="1:3" x14ac:dyDescent="0.25">
      <c r="A116" s="120" t="str">
        <f>VLOOKUP(B116, names!A$3:B$2401, 2,)</f>
        <v>Travelers Indemnity Co.</v>
      </c>
      <c r="B116" s="120" t="s">
        <v>4019</v>
      </c>
      <c r="C116" s="120">
        <v>204</v>
      </c>
    </row>
    <row r="117" spans="1:3" x14ac:dyDescent="0.25">
      <c r="A117" s="120" t="str">
        <f>VLOOKUP(B117, names!A$3:B$2401, 2,)</f>
        <v>Hartford Casualty Insurance Co.</v>
      </c>
      <c r="B117" s="120" t="s">
        <v>143</v>
      </c>
      <c r="C117" s="120">
        <v>188</v>
      </c>
    </row>
    <row r="118" spans="1:3" x14ac:dyDescent="0.25">
      <c r="A118" s="120" t="str">
        <f>VLOOKUP(B118, names!A$3:B$2401, 2,)</f>
        <v>Cincinnati Indemnity Co.</v>
      </c>
      <c r="B118" s="120" t="s">
        <v>146</v>
      </c>
      <c r="C118" s="120">
        <v>182</v>
      </c>
    </row>
    <row r="119" spans="1:3" x14ac:dyDescent="0.25">
      <c r="A119" s="120" t="str">
        <f>VLOOKUP(B119, names!A$3:B$2401, 2,)</f>
        <v>Indemnity Insurance Co. Of North America</v>
      </c>
      <c r="B119" s="120" t="s">
        <v>145</v>
      </c>
      <c r="C119" s="120">
        <v>154</v>
      </c>
    </row>
    <row r="120" spans="1:3" x14ac:dyDescent="0.25">
      <c r="A120" s="120" t="str">
        <f>VLOOKUP(B120, names!A$3:B$2401, 2,)</f>
        <v>Guideone Mutual Insurance Co.</v>
      </c>
      <c r="B120" s="120" t="s">
        <v>151</v>
      </c>
      <c r="C120" s="120">
        <v>152</v>
      </c>
    </row>
    <row r="121" spans="1:3" x14ac:dyDescent="0.25">
      <c r="A121" s="120" t="str">
        <f>VLOOKUP(B121, names!A$3:B$2401, 2,)</f>
        <v>Pacific Indemnity Co.</v>
      </c>
      <c r="B121" s="120" t="s">
        <v>148</v>
      </c>
      <c r="C121" s="120">
        <v>150</v>
      </c>
    </row>
    <row r="122" spans="1:3" x14ac:dyDescent="0.25">
      <c r="A122" s="120" t="str">
        <f>VLOOKUP(B122, names!A$3:B$2401, 2,)</f>
        <v>Massachusetts Bay Insurance Co.</v>
      </c>
      <c r="B122" s="120" t="s">
        <v>166</v>
      </c>
      <c r="C122" s="120">
        <v>142</v>
      </c>
    </row>
    <row r="123" spans="1:3" x14ac:dyDescent="0.25">
      <c r="A123" s="120" t="str">
        <f>VLOOKUP(B123, names!A$3:B$2401, 2,)</f>
        <v>Stillwater Insurance Co.</v>
      </c>
      <c r="B123" s="120" t="s">
        <v>1826</v>
      </c>
      <c r="C123" s="120">
        <v>137</v>
      </c>
    </row>
    <row r="124" spans="1:3" x14ac:dyDescent="0.25">
      <c r="A124" s="120" t="str">
        <f>VLOOKUP(B124, names!A$3:B$2401, 2,)</f>
        <v>Affiliated FM Insurance Co.</v>
      </c>
      <c r="B124" s="120" t="s">
        <v>153</v>
      </c>
      <c r="C124" s="120">
        <v>132</v>
      </c>
    </row>
    <row r="125" spans="1:3" x14ac:dyDescent="0.25">
      <c r="A125" s="120" t="str">
        <f>VLOOKUP(B125, names!A$3:B$2401, 2,)</f>
        <v>Westfield Insurance Co.</v>
      </c>
      <c r="B125" s="120" t="s">
        <v>154</v>
      </c>
      <c r="C125" s="120">
        <v>104</v>
      </c>
    </row>
    <row r="126" spans="1:3" x14ac:dyDescent="0.25">
      <c r="A126" s="120" t="str">
        <f>VLOOKUP(B126, names!A$3:B$2401, 2,)</f>
        <v>Hanover Insurance Co. (The)</v>
      </c>
      <c r="B126" s="120" t="s">
        <v>147</v>
      </c>
      <c r="C126" s="120">
        <v>87</v>
      </c>
    </row>
    <row r="127" spans="1:3" x14ac:dyDescent="0.25">
      <c r="A127" s="120" t="str">
        <f>VLOOKUP(B127, names!A$3:B$2401, 2,)</f>
        <v>Hartford Underwriters Insurance Co.</v>
      </c>
      <c r="B127" s="120" t="s">
        <v>157</v>
      </c>
      <c r="C127" s="120">
        <v>69</v>
      </c>
    </row>
    <row r="128" spans="1:3" x14ac:dyDescent="0.25">
      <c r="A128" s="120" t="str">
        <f>VLOOKUP(B128, names!A$3:B$2401, 2,)</f>
        <v>Travelers Indemnity Co. Of Connecticut</v>
      </c>
      <c r="B128" s="120" t="s">
        <v>4021</v>
      </c>
      <c r="C128" s="120">
        <v>67</v>
      </c>
    </row>
    <row r="129" spans="1:3" x14ac:dyDescent="0.25">
      <c r="A129" s="120" t="str">
        <f>VLOOKUP(B129, names!A$3:B$2401, 2,)</f>
        <v>American States Insurance Co.</v>
      </c>
      <c r="B129" s="120" t="s">
        <v>155</v>
      </c>
      <c r="C129" s="120">
        <v>65</v>
      </c>
    </row>
    <row r="130" spans="1:3" x14ac:dyDescent="0.25">
      <c r="A130" s="120" t="str">
        <f>VLOOKUP(B130, names!A$3:B$2401, 2,)</f>
        <v>Travelers Property Casualty Co. Of America</v>
      </c>
      <c r="B130" s="120" t="s">
        <v>160</v>
      </c>
      <c r="C130" s="120">
        <v>62</v>
      </c>
    </row>
    <row r="131" spans="1:3" x14ac:dyDescent="0.25">
      <c r="A131" s="120" t="str">
        <f>VLOOKUP(B131, names!A$3:B$2401, 2,)</f>
        <v>National Trust Insurance Co.</v>
      </c>
      <c r="B131" s="120" t="s">
        <v>159</v>
      </c>
      <c r="C131" s="120">
        <v>58</v>
      </c>
    </row>
    <row r="132" spans="1:3" x14ac:dyDescent="0.25">
      <c r="A132" s="120" t="str">
        <f>VLOOKUP(B132, names!A$3:B$2401, 2,)</f>
        <v>Vigilant Insurance Co.</v>
      </c>
      <c r="B132" s="120" t="s">
        <v>158</v>
      </c>
      <c r="C132" s="120">
        <v>54</v>
      </c>
    </row>
    <row r="133" spans="1:3" x14ac:dyDescent="0.25">
      <c r="A133" s="120" t="str">
        <f>VLOOKUP(B133, names!A$3:B$2401, 2,)</f>
        <v>Markel Insurance Co.</v>
      </c>
      <c r="B133" s="120" t="s">
        <v>164</v>
      </c>
      <c r="C133" s="120">
        <v>50</v>
      </c>
    </row>
    <row r="134" spans="1:3" x14ac:dyDescent="0.25">
      <c r="A134" s="120" t="str">
        <f>VLOOKUP(B134, names!A$3:B$2401, 2,)</f>
        <v>Hartford Fire Insurance Co.</v>
      </c>
      <c r="B134" s="120" t="s">
        <v>163</v>
      </c>
      <c r="C134" s="120">
        <v>45</v>
      </c>
    </row>
    <row r="135" spans="1:3" x14ac:dyDescent="0.25">
      <c r="A135" s="120" t="str">
        <f>VLOOKUP(B135, names!A$3:B$2401, 2,)</f>
        <v>Guideone Specialty Mutual Insurance Co.</v>
      </c>
      <c r="B135" s="120" t="s">
        <v>162</v>
      </c>
      <c r="C135" s="120">
        <v>41</v>
      </c>
    </row>
    <row r="136" spans="1:3" x14ac:dyDescent="0.25">
      <c r="A136" s="120" t="str">
        <f>VLOOKUP(B136, names!A$3:B$2401, 2,)</f>
        <v>Granada Insurance Co.</v>
      </c>
      <c r="B136" s="120" t="s">
        <v>161</v>
      </c>
      <c r="C136" s="120">
        <v>34</v>
      </c>
    </row>
    <row r="137" spans="1:3" x14ac:dyDescent="0.25">
      <c r="A137" s="120" t="str">
        <f>VLOOKUP(B137, names!A$3:B$2401, 2,)</f>
        <v>Great American Alliance Insurance Co.</v>
      </c>
      <c r="B137" s="120" t="s">
        <v>167</v>
      </c>
      <c r="C137" s="120">
        <v>21</v>
      </c>
    </row>
    <row r="138" spans="1:3" x14ac:dyDescent="0.25">
      <c r="A138" s="120" t="str">
        <f>VLOOKUP(B138, names!A$3:B$2401, 2,)</f>
        <v>Merastar Insurance Co.</v>
      </c>
      <c r="B138" s="120" t="s">
        <v>127</v>
      </c>
      <c r="C138" s="120">
        <v>21</v>
      </c>
    </row>
    <row r="139" spans="1:3" x14ac:dyDescent="0.25">
      <c r="A139" s="120" t="str">
        <f>VLOOKUP(B139, names!A$3:B$2401, 2,)</f>
        <v>United States Fire Insurance Co.</v>
      </c>
      <c r="B139" s="120" t="s">
        <v>168</v>
      </c>
      <c r="C139" s="120">
        <v>21</v>
      </c>
    </row>
    <row r="140" spans="1:3" x14ac:dyDescent="0.25">
      <c r="A140" s="120" t="str">
        <f>VLOOKUP(B140, names!A$3:B$2401, 2,)</f>
        <v>Factory Mutual Insurance Co.</v>
      </c>
      <c r="B140" s="120" t="s">
        <v>169</v>
      </c>
      <c r="C140" s="120">
        <v>20</v>
      </c>
    </row>
    <row r="141" spans="1:3" x14ac:dyDescent="0.25">
      <c r="A141" s="120" t="str">
        <f>VLOOKUP(B141, names!A$3:B$2401, 2,)</f>
        <v>National Union Fire Insurance Co. of Pittsburgh, PA</v>
      </c>
      <c r="B141" s="120" t="s">
        <v>1500</v>
      </c>
      <c r="C141" s="120">
        <v>20</v>
      </c>
    </row>
    <row r="142" spans="1:3" x14ac:dyDescent="0.25">
      <c r="A142" s="120" t="str">
        <f>VLOOKUP(B142, names!A$3:B$2401, 2,)</f>
        <v>Phoenix Insurance Co.</v>
      </c>
      <c r="B142" s="120" t="s">
        <v>4018</v>
      </c>
      <c r="C142" s="120">
        <v>20</v>
      </c>
    </row>
    <row r="143" spans="1:3" x14ac:dyDescent="0.25">
      <c r="A143" s="120" t="str">
        <f>VLOOKUP(B143, names!A$3:B$2401, 2,)</f>
        <v>American Security Insurance Co.</v>
      </c>
      <c r="B143" s="120" t="s">
        <v>172</v>
      </c>
      <c r="C143" s="120">
        <v>16</v>
      </c>
    </row>
    <row r="144" spans="1:3" x14ac:dyDescent="0.25">
      <c r="A144" s="120" t="str">
        <f>VLOOKUP(B144, names!A$3:B$2401, 2,)</f>
        <v>St. Paul Fire &amp; Marine Insurance Co.</v>
      </c>
      <c r="B144" s="120" t="s">
        <v>170</v>
      </c>
      <c r="C144" s="120">
        <v>16</v>
      </c>
    </row>
    <row r="145" spans="1:3" x14ac:dyDescent="0.25">
      <c r="A145" s="120" t="str">
        <f>VLOOKUP(B145, names!A$3:B$2401, 2,)</f>
        <v>State National Insurance Co.</v>
      </c>
      <c r="B145" s="120" t="s">
        <v>171</v>
      </c>
      <c r="C145" s="120">
        <v>16</v>
      </c>
    </row>
    <row r="146" spans="1:3" x14ac:dyDescent="0.25">
      <c r="A146" s="120" t="str">
        <f>VLOOKUP(B146, names!A$3:B$2401, 2,)</f>
        <v>Guideone America Insurance Co.</v>
      </c>
      <c r="B146" s="120" t="s">
        <v>175</v>
      </c>
      <c r="C146" s="120">
        <v>13</v>
      </c>
    </row>
    <row r="147" spans="1:3" x14ac:dyDescent="0.25">
      <c r="A147" s="120" t="str">
        <f>VLOOKUP(B147, names!A$3:B$2401, 2,)</f>
        <v>Continental Casualty Co.</v>
      </c>
      <c r="B147" s="120" t="s">
        <v>174</v>
      </c>
      <c r="C147" s="120">
        <v>11</v>
      </c>
    </row>
    <row r="148" spans="1:3" x14ac:dyDescent="0.25">
      <c r="A148" s="120" t="str">
        <f>VLOOKUP(B148, names!A$3:B$2401, 2,)</f>
        <v>Granite State Insurance Co.</v>
      </c>
      <c r="B148" s="120" t="s">
        <v>1171</v>
      </c>
      <c r="C148" s="120">
        <v>11</v>
      </c>
    </row>
    <row r="149" spans="1:3" x14ac:dyDescent="0.25">
      <c r="A149" s="120" t="str">
        <f>VLOOKUP(B149, names!A$3:B$2401, 2,)</f>
        <v>Berkshire Hathaway Specialty Insurance Co.</v>
      </c>
      <c r="B149" s="120" t="s">
        <v>774</v>
      </c>
      <c r="C149" s="120">
        <v>9</v>
      </c>
    </row>
    <row r="150" spans="1:3" x14ac:dyDescent="0.25">
      <c r="A150" s="120" t="str">
        <f>VLOOKUP(B150, names!A$3:B$2401, 2,)</f>
        <v>General Insurance Co. Of America</v>
      </c>
      <c r="B150" s="120" t="s">
        <v>176</v>
      </c>
      <c r="C150" s="120">
        <v>7</v>
      </c>
    </row>
    <row r="151" spans="1:3" x14ac:dyDescent="0.25">
      <c r="A151" s="120" t="str">
        <f>VLOOKUP(B151, names!A$3:B$2401, 2,)</f>
        <v>Illinois National Insurance Co.</v>
      </c>
      <c r="B151" s="120" t="s">
        <v>1269</v>
      </c>
      <c r="C151" s="120">
        <v>6</v>
      </c>
    </row>
    <row r="152" spans="1:3" x14ac:dyDescent="0.25">
      <c r="A152" s="120" t="str">
        <f>VLOOKUP(B152, names!A$3:B$2401, 2,)</f>
        <v>Hanover American Insurance Co. (The)</v>
      </c>
      <c r="B152" s="120" t="s">
        <v>181</v>
      </c>
      <c r="C152" s="120">
        <v>5</v>
      </c>
    </row>
    <row r="153" spans="1:3" x14ac:dyDescent="0.25">
      <c r="A153" s="120" t="str">
        <f>VLOOKUP(B153, names!A$3:B$2401, 2,)</f>
        <v>National Fire Insurance Co. Of Hartford</v>
      </c>
      <c r="B153" s="120" t="s">
        <v>182</v>
      </c>
      <c r="C153" s="120">
        <v>5</v>
      </c>
    </row>
    <row r="154" spans="1:3" x14ac:dyDescent="0.25">
      <c r="A154" s="120" t="str">
        <f>VLOOKUP(B154, names!A$3:B$2401, 2,)</f>
        <v>American Casualty Co. Of Reading, Pennsylvania</v>
      </c>
      <c r="B154" s="120" t="s">
        <v>178</v>
      </c>
      <c r="C154" s="120">
        <v>4</v>
      </c>
    </row>
    <row r="155" spans="1:3" x14ac:dyDescent="0.25">
      <c r="A155" s="120" t="str">
        <f>VLOOKUP(B155, names!A$3:B$2401, 2,)</f>
        <v>Ohio Security Insurance Co.</v>
      </c>
      <c r="B155" s="120" t="s">
        <v>186</v>
      </c>
      <c r="C155" s="120">
        <v>4</v>
      </c>
    </row>
    <row r="156" spans="1:3" x14ac:dyDescent="0.25">
      <c r="A156" s="120" t="str">
        <f>VLOOKUP(B156, names!A$3:B$2401, 2,)</f>
        <v>Selective Insurance Co. Of The Southeast</v>
      </c>
      <c r="B156" s="120" t="s">
        <v>179</v>
      </c>
      <c r="C156" s="120">
        <v>4</v>
      </c>
    </row>
    <row r="157" spans="1:3" x14ac:dyDescent="0.25">
      <c r="A157" s="120" t="str">
        <f>VLOOKUP(B157, names!A$3:B$2401, 2,)</f>
        <v>Transportation Insurance Co.</v>
      </c>
      <c r="B157" s="120" t="s">
        <v>183</v>
      </c>
      <c r="C157" s="120">
        <v>4</v>
      </c>
    </row>
    <row r="158" spans="1:3" x14ac:dyDescent="0.25">
      <c r="A158" s="120" t="str">
        <f>VLOOKUP(B158, names!A$3:B$2401, 2,)</f>
        <v>Ace American Insurance Co.</v>
      </c>
      <c r="B158" s="120" t="s">
        <v>180</v>
      </c>
      <c r="C158" s="120">
        <v>3</v>
      </c>
    </row>
    <row r="159" spans="1:3" x14ac:dyDescent="0.25">
      <c r="A159" s="120" t="str">
        <f>VLOOKUP(B159, names!A$3:B$2401, 2,)</f>
        <v>American Alternative Insurance Corp.</v>
      </c>
      <c r="B159" s="120" t="s">
        <v>177</v>
      </c>
      <c r="C159" s="120">
        <v>3</v>
      </c>
    </row>
    <row r="160" spans="1:3" x14ac:dyDescent="0.25">
      <c r="A160" s="120" t="str">
        <f>VLOOKUP(B160, names!A$3:B$2401, 2,)</f>
        <v>Century-National Insurance Co.</v>
      </c>
      <c r="B160" s="120" t="s">
        <v>189</v>
      </c>
      <c r="C160" s="120">
        <v>3</v>
      </c>
    </row>
    <row r="161" spans="1:3" x14ac:dyDescent="0.25">
      <c r="A161" s="120" t="str">
        <f>VLOOKUP(B161, names!A$3:B$2401, 2,)</f>
        <v>Continental Insurance Co.</v>
      </c>
      <c r="B161" s="120" t="s">
        <v>190</v>
      </c>
      <c r="C161" s="120">
        <v>3</v>
      </c>
    </row>
    <row r="162" spans="1:3" x14ac:dyDescent="0.25">
      <c r="A162" s="120" t="str">
        <f>VLOOKUP(B162, names!A$3:B$2401, 2,)</f>
        <v>Twin City Fire Insurance Co.</v>
      </c>
      <c r="B162" s="120" t="s">
        <v>184</v>
      </c>
      <c r="C162" s="120">
        <v>3</v>
      </c>
    </row>
    <row r="163" spans="1:3" x14ac:dyDescent="0.25">
      <c r="A163" s="120" t="str">
        <f>VLOOKUP(B163, names!A$3:B$2401, 2,)</f>
        <v>American Economy Insurance Co.</v>
      </c>
      <c r="B163" s="120" t="s">
        <v>188</v>
      </c>
      <c r="C163" s="120">
        <v>2</v>
      </c>
    </row>
    <row r="164" spans="1:3" x14ac:dyDescent="0.25">
      <c r="A164" s="120" t="str">
        <f>VLOOKUP(B164, names!A$3:B$2401, 2,)</f>
        <v>Mitsui Sumitomo Insurance USA</v>
      </c>
      <c r="B164" s="120" t="s">
        <v>195</v>
      </c>
      <c r="C164" s="120">
        <v>2</v>
      </c>
    </row>
    <row r="165" spans="1:3" x14ac:dyDescent="0.25">
      <c r="A165" s="120" t="str">
        <f>VLOOKUP(B165, names!A$3:B$2401, 2,)</f>
        <v>American Agri-Business Insurance Co.</v>
      </c>
      <c r="B165" s="120" t="s">
        <v>187</v>
      </c>
      <c r="C165" s="120">
        <v>1</v>
      </c>
    </row>
    <row r="166" spans="1:3" x14ac:dyDescent="0.25">
      <c r="A166" s="120" t="str">
        <f>VLOOKUP(B166, names!A$3:B$2401, 2,)</f>
        <v>Mitsui Sumitomo Insurance Co. Of America</v>
      </c>
      <c r="B166" s="120" t="s">
        <v>185</v>
      </c>
      <c r="C166" s="120">
        <v>1</v>
      </c>
    </row>
    <row r="167" spans="1:3" x14ac:dyDescent="0.25">
      <c r="A167" s="120" t="e">
        <f>VLOOKUP(B167, names!A$3:B$2401, 2,)</f>
        <v>#N/A</v>
      </c>
      <c r="B167" s="120" t="s">
        <v>401</v>
      </c>
      <c r="C167" s="120">
        <v>1</v>
      </c>
    </row>
    <row r="168" spans="1:3" x14ac:dyDescent="0.25">
      <c r="A168" s="120" t="str">
        <f>VLOOKUP(B168, names!A$3:B$2401, 2,)</f>
        <v>St. Paul Mercury Insurance Co.</v>
      </c>
      <c r="B168" s="120" t="s">
        <v>394</v>
      </c>
      <c r="C168" s="120">
        <v>1</v>
      </c>
    </row>
    <row r="169" spans="1:3" x14ac:dyDescent="0.25">
      <c r="A169" s="120" t="str">
        <f>VLOOKUP(B169, names!A$3:B$2401, 2,)</f>
        <v>St. Paul Protective Insurance Co.</v>
      </c>
      <c r="B169" s="120" t="s">
        <v>196</v>
      </c>
      <c r="C169" s="120">
        <v>1</v>
      </c>
    </row>
    <row r="170" spans="1:3" x14ac:dyDescent="0.25">
      <c r="A170" s="120" t="str">
        <f>VLOOKUP(B170, names!A$3:B$2401, 2,)</f>
        <v>Valley Forge Insurance Co.</v>
      </c>
      <c r="B170" s="120" t="s">
        <v>191</v>
      </c>
      <c r="C170" s="120">
        <v>1</v>
      </c>
    </row>
    <row r="171" spans="1:3" x14ac:dyDescent="0.25">
      <c r="A171" s="120" t="str">
        <f>VLOOKUP(B171, names!A$3:B$2401, 2,)</f>
        <v>American Automobile Insurance Co.</v>
      </c>
      <c r="B171" s="120" t="s">
        <v>113</v>
      </c>
      <c r="C171" s="120">
        <v>0</v>
      </c>
    </row>
    <row r="172" spans="1:3" x14ac:dyDescent="0.25">
      <c r="A172" s="120" t="str">
        <f>VLOOKUP(B172, names!A$3:B$2401, 2,)</f>
        <v>American Colonial Insurance Co.</v>
      </c>
      <c r="B172" s="120" t="s">
        <v>109</v>
      </c>
      <c r="C172" s="120">
        <v>0</v>
      </c>
    </row>
    <row r="173" spans="1:3" x14ac:dyDescent="0.25">
      <c r="A173" s="120" t="str">
        <f>VLOOKUP(B173, names!A$3:B$2401, 2,)</f>
        <v>American Guarantee and Liability Insurance Co.</v>
      </c>
      <c r="B173" s="120" t="s">
        <v>564</v>
      </c>
      <c r="C173" s="120">
        <v>0</v>
      </c>
    </row>
    <row r="174" spans="1:3" x14ac:dyDescent="0.25">
      <c r="A174" s="120" t="str">
        <f>VLOOKUP(B174, names!A$3:B$2401, 2,)</f>
        <v>American Property Insurance Co.</v>
      </c>
      <c r="B174" s="120" t="s">
        <v>596</v>
      </c>
      <c r="C174" s="120">
        <v>0</v>
      </c>
    </row>
    <row r="175" spans="1:3" x14ac:dyDescent="0.25">
      <c r="A175" s="120" t="str">
        <f>VLOOKUP(B175, names!A$3:B$2401, 2,)</f>
        <v>Arch Insurance Co.</v>
      </c>
      <c r="B175" s="120" t="s">
        <v>173</v>
      </c>
      <c r="C175" s="120">
        <v>0</v>
      </c>
    </row>
    <row r="176" spans="1:3" x14ac:dyDescent="0.25">
      <c r="A176" s="120" t="str">
        <f>VLOOKUP(B176, names!A$3:B$2401, 2,)</f>
        <v>Associated Indemnity Corp.</v>
      </c>
      <c r="B176" s="120" t="s">
        <v>141</v>
      </c>
      <c r="C176" s="120">
        <v>0</v>
      </c>
    </row>
    <row r="177" spans="1:3" x14ac:dyDescent="0.25">
      <c r="A177" s="120" t="e">
        <f>VLOOKUP(B177, names!A$3:B$2401, 2,)</f>
        <v>#N/A</v>
      </c>
      <c r="B177" s="120" t="s">
        <v>4149</v>
      </c>
      <c r="C177" s="120">
        <v>0</v>
      </c>
    </row>
    <row r="178" spans="1:3" x14ac:dyDescent="0.25">
      <c r="A178" s="120" t="str">
        <f>VLOOKUP(B178, names!A$3:B$2401, 2,)</f>
        <v>Fireman's Fund Insurance Co.</v>
      </c>
      <c r="B178" s="120" t="s">
        <v>104</v>
      </c>
      <c r="C178" s="120">
        <v>0</v>
      </c>
    </row>
    <row r="179" spans="1:3" x14ac:dyDescent="0.25">
      <c r="A179" s="120" t="str">
        <f>VLOOKUP(B179, names!A$3:B$2401, 2,)</f>
        <v>Horace Mann Insurance Co.</v>
      </c>
      <c r="B179" s="120" t="s">
        <v>202</v>
      </c>
      <c r="C179" s="120">
        <v>0</v>
      </c>
    </row>
    <row r="180" spans="1:3" x14ac:dyDescent="0.25">
      <c r="A180" s="120" t="str">
        <f>VLOOKUP(B180, names!A$3:B$2401, 2,)</f>
        <v>Odyssey Reinsurance Co.</v>
      </c>
      <c r="B180" s="120" t="s">
        <v>1549</v>
      </c>
      <c r="C180" s="120">
        <v>0</v>
      </c>
    </row>
    <row r="181" spans="1:3" x14ac:dyDescent="0.25">
      <c r="A181" s="120" t="str">
        <f>VLOOKUP(B181, names!A$3:B$2401, 2,)</f>
        <v>Zurich American Insurance Co.</v>
      </c>
      <c r="B181" s="120" t="s">
        <v>192</v>
      </c>
      <c r="C181" s="12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4031</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20" customFormat="1" x14ac:dyDescent="0.25">
      <c r="A4" s="2" t="str">
        <f>VLOOKUP(B4, names!A$3:B$2401, 2,)</f>
        <v>State Farm Florida Insurance Co.</v>
      </c>
      <c r="B4" s="122" t="s">
        <v>3175</v>
      </c>
      <c r="C4" s="123">
        <v>364131</v>
      </c>
    </row>
    <row r="5" spans="1:3" x14ac:dyDescent="0.25">
      <c r="A5" s="120" t="str">
        <f>VLOOKUP(B5, names!A$3:B$2401, 2,)</f>
        <v>Security First Insurance Co.</v>
      </c>
      <c r="B5" s="62" t="s">
        <v>35</v>
      </c>
      <c r="C5" s="1">
        <v>328266</v>
      </c>
    </row>
    <row r="6" spans="1:3" x14ac:dyDescent="0.25">
      <c r="A6" s="120"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4004</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4005</v>
      </c>
      <c r="C97" s="120">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20">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20">
        <v>542</v>
      </c>
    </row>
    <row r="105" spans="1:3" x14ac:dyDescent="0.25">
      <c r="A105" s="62" t="str">
        <f>VLOOKUP(B105, names!A$3:B$2401, 2,)</f>
        <v>Guideone Elite Insurance Co.</v>
      </c>
      <c r="B105" s="62" t="s">
        <v>134</v>
      </c>
      <c r="C105" s="120">
        <v>520</v>
      </c>
    </row>
    <row r="106" spans="1:3" x14ac:dyDescent="0.25">
      <c r="A106" s="62" t="str">
        <f>VLOOKUP(B106, names!A$3:B$2401, 2,)</f>
        <v>American Platinum Property And Casualty Insurance Co.</v>
      </c>
      <c r="B106" s="62" t="s">
        <v>132</v>
      </c>
      <c r="C106" s="120">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20">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4020</v>
      </c>
      <c r="C111" s="120">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20">
        <v>190</v>
      </c>
    </row>
    <row r="116" spans="1:3" x14ac:dyDescent="0.25">
      <c r="A116" s="62" t="str">
        <f>VLOOKUP(B116, names!A$3:B$2401, 2,)</f>
        <v>Cincinnati Indemnity Co.</v>
      </c>
      <c r="B116" s="62" t="s">
        <v>146</v>
      </c>
      <c r="C116" s="120">
        <v>187</v>
      </c>
    </row>
    <row r="117" spans="1:3" x14ac:dyDescent="0.25">
      <c r="A117" s="62" t="str">
        <f>VLOOKUP(B117, names!A$3:B$2401, 2,)</f>
        <v>Charter Oak Fire Insurance Co.</v>
      </c>
      <c r="B117" s="62" t="s">
        <v>4017</v>
      </c>
      <c r="C117" s="62">
        <v>183</v>
      </c>
    </row>
    <row r="118" spans="1:3" x14ac:dyDescent="0.25">
      <c r="A118" s="62" t="str">
        <f>VLOOKUP(B118, names!A$3:B$2401, 2,)</f>
        <v>Travelers Indemnity Co.</v>
      </c>
      <c r="B118" s="62" t="s">
        <v>4019</v>
      </c>
      <c r="C118" s="62">
        <v>179</v>
      </c>
    </row>
    <row r="119" spans="1:3" x14ac:dyDescent="0.25">
      <c r="A119" s="62" t="str">
        <f>VLOOKUP(B119, names!A$3:B$2401, 2,)</f>
        <v>Everest National Insurance Co.</v>
      </c>
      <c r="B119" s="62" t="s">
        <v>1010</v>
      </c>
      <c r="C119" s="120">
        <v>175</v>
      </c>
    </row>
    <row r="120" spans="1:3" x14ac:dyDescent="0.25">
      <c r="A120" s="62" t="str">
        <f>VLOOKUP(B120, names!A$3:B$2401, 2,)</f>
        <v>Indemnity Insurance Co. Of North America</v>
      </c>
      <c r="B120" s="62" t="s">
        <v>145</v>
      </c>
      <c r="C120" s="120">
        <v>160</v>
      </c>
    </row>
    <row r="121" spans="1:3" x14ac:dyDescent="0.25">
      <c r="A121" s="62" t="str">
        <f>VLOOKUP(B121, names!A$3:B$2401, 2,)</f>
        <v>Guideone Mutual Insurance Co.</v>
      </c>
      <c r="B121" s="62" t="s">
        <v>151</v>
      </c>
      <c r="C121" s="120">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20">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20">
        <v>100</v>
      </c>
    </row>
    <row r="127" spans="1:3" x14ac:dyDescent="0.25">
      <c r="A127" s="62" t="str">
        <f>VLOOKUP(B127, names!A$3:B$2401, 2,)</f>
        <v>Garrison Property and Casualty Insurance Co.</v>
      </c>
      <c r="B127" s="62" t="s">
        <v>1128</v>
      </c>
      <c r="C127" s="120">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20">
        <v>71</v>
      </c>
    </row>
    <row r="130" spans="1:3" x14ac:dyDescent="0.25">
      <c r="A130" s="62" t="str">
        <f>VLOOKUP(B130, names!A$3:B$2401, 2,)</f>
        <v>Travelers Indemnity Co. Of Connecticut</v>
      </c>
      <c r="B130" s="62" t="s">
        <v>4021</v>
      </c>
      <c r="C130" s="120">
        <v>69</v>
      </c>
    </row>
    <row r="131" spans="1:3" x14ac:dyDescent="0.25">
      <c r="A131" s="62" t="str">
        <f>VLOOKUP(B131, names!A$3:B$2401, 2,)</f>
        <v>Hartford Underwriters Insurance Co.</v>
      </c>
      <c r="B131" s="62" t="s">
        <v>157</v>
      </c>
      <c r="C131" s="120">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20">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20">
        <v>56</v>
      </c>
    </row>
    <row r="136" spans="1:3" x14ac:dyDescent="0.25">
      <c r="A136" s="62" t="str">
        <f>VLOOKUP(B136, names!A$3:B$2401, 2,)</f>
        <v>Markel Insurance Co.</v>
      </c>
      <c r="B136" s="62" t="s">
        <v>164</v>
      </c>
      <c r="C136" s="120">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20">
        <v>40</v>
      </c>
    </row>
    <row r="139" spans="1:3" x14ac:dyDescent="0.25">
      <c r="A139" s="62" t="str">
        <f>VLOOKUP(B139, names!A$3:B$2401, 2,)</f>
        <v>Granada Insurance Co.</v>
      </c>
      <c r="B139" s="62" t="s">
        <v>161</v>
      </c>
      <c r="C139" s="120">
        <v>35</v>
      </c>
    </row>
    <row r="140" spans="1:3" x14ac:dyDescent="0.25">
      <c r="A140" s="62" t="str">
        <f>VLOOKUP(B140, names!A$3:B$2401, 2,)</f>
        <v>Fireman's Fund Insurance Co.</v>
      </c>
      <c r="B140" s="62" t="s">
        <v>104</v>
      </c>
      <c r="C140" s="120">
        <v>27</v>
      </c>
    </row>
    <row r="141" spans="1:3" x14ac:dyDescent="0.25">
      <c r="A141" s="62" t="str">
        <f>VLOOKUP(B141, names!A$3:B$2401, 2,)</f>
        <v>Phoenix Insurance Co.</v>
      </c>
      <c r="B141" s="62" t="s">
        <v>4018</v>
      </c>
      <c r="C141" s="120">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20">
        <v>21</v>
      </c>
    </row>
    <row r="145" spans="1:3" x14ac:dyDescent="0.25">
      <c r="A145" s="62" t="str">
        <f>VLOOKUP(B145, names!A$3:B$2401, 2,)</f>
        <v>United States Fire Insurance Co.</v>
      </c>
      <c r="B145" s="62" t="s">
        <v>168</v>
      </c>
      <c r="C145" s="120">
        <v>21</v>
      </c>
    </row>
    <row r="146" spans="1:3" x14ac:dyDescent="0.25">
      <c r="A146" s="62" t="str">
        <f>VLOOKUP(B146, names!A$3:B$2401, 2,)</f>
        <v>State National Insurance Co.</v>
      </c>
      <c r="B146" s="62" t="s">
        <v>171</v>
      </c>
      <c r="C146" s="120">
        <v>18</v>
      </c>
    </row>
    <row r="147" spans="1:3" x14ac:dyDescent="0.25">
      <c r="A147" s="62" t="str">
        <f>VLOOKUP(B147, names!A$3:B$2401, 2,)</f>
        <v>St. Paul Fire &amp; Marine Insurance Co.</v>
      </c>
      <c r="B147" s="62" t="s">
        <v>170</v>
      </c>
      <c r="C147" s="120">
        <v>17</v>
      </c>
    </row>
    <row r="148" spans="1:3" x14ac:dyDescent="0.25">
      <c r="A148" s="62" t="str">
        <f>VLOOKUP(B148, names!A$3:B$2401, 2,)</f>
        <v>American Security Insurance Co.</v>
      </c>
      <c r="B148" s="62" t="s">
        <v>172</v>
      </c>
      <c r="C148" s="120">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20">
        <v>8</v>
      </c>
    </row>
    <row r="155" spans="1:3" x14ac:dyDescent="0.25">
      <c r="A155" s="62" t="str">
        <f>VLOOKUP(B155, names!A$3:B$2401, 2,)</f>
        <v>General Insurance Co. Of America</v>
      </c>
      <c r="B155" s="62" t="s">
        <v>176</v>
      </c>
      <c r="C155" s="120">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20">
        <v>4</v>
      </c>
    </row>
    <row r="163" spans="1:3" x14ac:dyDescent="0.25">
      <c r="A163" s="62" t="str">
        <f>VLOOKUP(B163, names!A$3:B$2401, 2,)</f>
        <v>National Fire Insurance Co. Of Hartford</v>
      </c>
      <c r="B163" s="62" t="s">
        <v>182</v>
      </c>
      <c r="C163" s="120">
        <v>4</v>
      </c>
    </row>
    <row r="164" spans="1:3" x14ac:dyDescent="0.25">
      <c r="A164" s="62" t="str">
        <f>VLOOKUP(B164, names!A$3:B$2401, 2,)</f>
        <v>Transportation Insurance Co.</v>
      </c>
      <c r="B164" s="62" t="s">
        <v>183</v>
      </c>
      <c r="C164" s="120">
        <v>4</v>
      </c>
    </row>
    <row r="165" spans="1:3" x14ac:dyDescent="0.25">
      <c r="A165" s="62" t="str">
        <f>VLOOKUP(B165, names!A$3:B$2401, 2,)</f>
        <v>American Alternative Insurance Corp.</v>
      </c>
      <c r="B165" s="62" t="s">
        <v>177</v>
      </c>
      <c r="C165" s="120">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20">
        <v>2</v>
      </c>
    </row>
    <row r="170" spans="1:3" x14ac:dyDescent="0.25">
      <c r="A170" s="62" t="str">
        <f>VLOOKUP(B170, names!A$3:B$2401, 2,)</f>
        <v>American Agri-Business Insurance Co.</v>
      </c>
      <c r="B170" s="62" t="s">
        <v>187</v>
      </c>
      <c r="C170" s="120">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20">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20">
        <v>1</v>
      </c>
    </row>
    <row r="175" spans="1:3" x14ac:dyDescent="0.25">
      <c r="A175" s="62" t="str">
        <f>VLOOKUP(B175, names!A$3:B$2401, 2,)</f>
        <v>American Zurich Insurance Co.</v>
      </c>
      <c r="B175" s="62" t="s">
        <v>381</v>
      </c>
      <c r="C175" s="120">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20">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20">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sqref="A1:A2"/>
    </sheetView>
  </sheetViews>
  <sheetFormatPr defaultRowHeight="15" x14ac:dyDescent="0.25"/>
  <sheetData>
    <row r="1" spans="1:3" x14ac:dyDescent="0.25">
      <c r="A1" s="62" t="s">
        <v>4031</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4017</v>
      </c>
      <c r="C155" s="62">
        <v>178</v>
      </c>
    </row>
    <row r="156" spans="1:3" x14ac:dyDescent="0.25">
      <c r="A156" s="62" t="str">
        <f>VLOOKUP(B156, names!A$3:B$2401, 2,)</f>
        <v>Phoenix Insurance Co.</v>
      </c>
      <c r="B156" s="62" t="s">
        <v>4018</v>
      </c>
      <c r="C156" s="62">
        <v>28</v>
      </c>
    </row>
    <row r="157" spans="1:3" x14ac:dyDescent="0.25">
      <c r="A157" s="62" t="str">
        <f>VLOOKUP(B157, names!A$3:B$2401, 2,)</f>
        <v>Travelers Indemnity Co.</v>
      </c>
      <c r="B157" s="62" t="s">
        <v>4019</v>
      </c>
      <c r="C157" s="62">
        <v>183</v>
      </c>
    </row>
    <row r="158" spans="1:3" x14ac:dyDescent="0.25">
      <c r="A158" s="62" t="str">
        <f>VLOOKUP(B158, names!A$3:B$2401, 2,)</f>
        <v>Travelers Indemnity Co. Of America</v>
      </c>
      <c r="B158" s="62" t="s">
        <v>4020</v>
      </c>
      <c r="C158" s="62">
        <v>336</v>
      </c>
    </row>
    <row r="159" spans="1:3" x14ac:dyDescent="0.25">
      <c r="A159" s="62" t="str">
        <f>VLOOKUP(B159, names!A$3:B$2401, 2,)</f>
        <v>Travelers Indemnity Co. Of Connecticut</v>
      </c>
      <c r="B159" s="62" t="s">
        <v>4021</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4004</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4005</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4031</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4017</v>
      </c>
      <c r="C157" s="62">
        <v>176</v>
      </c>
    </row>
    <row r="158" spans="1:3" x14ac:dyDescent="0.25">
      <c r="A158" s="62" t="str">
        <f>VLOOKUP(B158, names!A$3:B$2401, 2,)</f>
        <v>Phoenix Insurance Co.</v>
      </c>
      <c r="B158" s="62" t="s">
        <v>4018</v>
      </c>
      <c r="C158" s="62">
        <v>29</v>
      </c>
    </row>
    <row r="159" spans="1:3" x14ac:dyDescent="0.25">
      <c r="A159" s="62" t="str">
        <f>VLOOKUP(B159, names!A$3:B$2401, 2,)</f>
        <v>Travelers Indemnity Co.</v>
      </c>
      <c r="B159" s="62" t="s">
        <v>4019</v>
      </c>
      <c r="C159" s="62">
        <v>161</v>
      </c>
    </row>
    <row r="160" spans="1:3" x14ac:dyDescent="0.25">
      <c r="A160" s="62" t="str">
        <f>VLOOKUP(B160, names!A$3:B$2401, 2,)</f>
        <v>Travelers Indemnity Co. Of America</v>
      </c>
      <c r="B160" s="62" t="s">
        <v>4020</v>
      </c>
      <c r="C160" s="62">
        <v>335</v>
      </c>
    </row>
    <row r="161" spans="1:3" x14ac:dyDescent="0.25">
      <c r="A161" s="62" t="str">
        <f>VLOOKUP(B161, names!A$3:B$2401, 2,)</f>
        <v>Travelers Indemnity Co. Of Connecticut</v>
      </c>
      <c r="B161" s="62" t="s">
        <v>4021</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4004</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3988</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3754</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3686</v>
      </c>
      <c r="B1" s="62" t="s">
        <v>31</v>
      </c>
      <c r="C1" s="62" t="s">
        <v>32</v>
      </c>
      <c r="D1" t="s">
        <v>3687</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3688</v>
      </c>
    </row>
    <row r="4" spans="1:4" s="62" customFormat="1" x14ac:dyDescent="0.25">
      <c r="A4" s="62" t="str">
        <f>VLOOKUP(B4, names!A$3:B$2401, 2,)</f>
        <v>State Farm Florida Insurance Co.</v>
      </c>
      <c r="B4" s="62" t="s">
        <v>398</v>
      </c>
      <c r="C4" s="62">
        <v>344763</v>
      </c>
      <c r="D4" s="62" t="s">
        <v>3754</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7"/>
  <sheetViews>
    <sheetView workbookViewId="0">
      <selection activeCell="B30" sqref="B30"/>
    </sheetView>
  </sheetViews>
  <sheetFormatPr defaultRowHeight="15" x14ac:dyDescent="0.25"/>
  <sheetData>
    <row r="1" spans="2:2" s="62" customFormat="1" x14ac:dyDescent="0.25">
      <c r="B1" s="62" t="s">
        <v>3702</v>
      </c>
    </row>
    <row r="2" spans="2:2" ht="14.25" customHeight="1" x14ac:dyDescent="0.25"/>
    <row r="3" spans="2:2" x14ac:dyDescent="0.25">
      <c r="B3" t="s">
        <v>3689</v>
      </c>
    </row>
    <row r="4" spans="2:2" x14ac:dyDescent="0.25">
      <c r="B4" t="s">
        <v>3690</v>
      </c>
    </row>
    <row r="5" spans="2:2" x14ac:dyDescent="0.25">
      <c r="B5" t="s">
        <v>3691</v>
      </c>
    </row>
    <row r="6" spans="2:2" x14ac:dyDescent="0.25">
      <c r="B6" t="s">
        <v>3692</v>
      </c>
    </row>
    <row r="7" spans="2:2" x14ac:dyDescent="0.25">
      <c r="B7" t="s">
        <v>3693</v>
      </c>
    </row>
    <row r="8" spans="2:2" x14ac:dyDescent="0.25">
      <c r="B8" t="s">
        <v>3694</v>
      </c>
    </row>
    <row r="9" spans="2:2" x14ac:dyDescent="0.25">
      <c r="B9" t="s">
        <v>3695</v>
      </c>
    </row>
    <row r="10" spans="2:2" x14ac:dyDescent="0.25">
      <c r="B10" t="s">
        <v>3696</v>
      </c>
    </row>
    <row r="11" spans="2:2" x14ac:dyDescent="0.25">
      <c r="B11" t="s">
        <v>3697</v>
      </c>
    </row>
    <row r="12" spans="2:2" s="62" customFormat="1" x14ac:dyDescent="0.25">
      <c r="B12" s="62" t="s">
        <v>3701</v>
      </c>
    </row>
    <row r="13" spans="2:2" x14ac:dyDescent="0.25">
      <c r="B13" t="s">
        <v>3698</v>
      </c>
    </row>
    <row r="14" spans="2:2" x14ac:dyDescent="0.25">
      <c r="B14" t="s">
        <v>3699</v>
      </c>
    </row>
    <row r="15" spans="2:2" x14ac:dyDescent="0.25">
      <c r="B15" t="s">
        <v>3700</v>
      </c>
    </row>
    <row r="16" spans="2:2" x14ac:dyDescent="0.25">
      <c r="B16" t="s">
        <v>3703</v>
      </c>
    </row>
    <row r="17" spans="2:2" x14ac:dyDescent="0.25">
      <c r="B17" t="s">
        <v>3704</v>
      </c>
    </row>
    <row r="18" spans="2:2" x14ac:dyDescent="0.25">
      <c r="B18" t="s">
        <v>3705</v>
      </c>
    </row>
    <row r="19" spans="2:2" x14ac:dyDescent="0.25">
      <c r="B19" t="s">
        <v>3706</v>
      </c>
    </row>
    <row r="20" spans="2:2" x14ac:dyDescent="0.25">
      <c r="B20" t="s">
        <v>3707</v>
      </c>
    </row>
    <row r="21" spans="2:2" x14ac:dyDescent="0.25">
      <c r="B21" t="s">
        <v>3708</v>
      </c>
    </row>
    <row r="22" spans="2:2" x14ac:dyDescent="0.25">
      <c r="B22" t="s">
        <v>3709</v>
      </c>
    </row>
    <row r="23" spans="2:2" x14ac:dyDescent="0.25">
      <c r="B23" t="s">
        <v>3710</v>
      </c>
    </row>
    <row r="24" spans="2:2" x14ac:dyDescent="0.25">
      <c r="B24" t="s">
        <v>3711</v>
      </c>
    </row>
    <row r="25" spans="2:2" x14ac:dyDescent="0.25">
      <c r="B25" t="s">
        <v>3712</v>
      </c>
    </row>
    <row r="29" spans="2:2" x14ac:dyDescent="0.25">
      <c r="B29" t="s">
        <v>3997</v>
      </c>
    </row>
    <row r="30" spans="2:2" x14ac:dyDescent="0.25">
      <c r="B30" t="s">
        <v>3998</v>
      </c>
    </row>
    <row r="31" spans="2:2" x14ac:dyDescent="0.25">
      <c r="B31" t="s">
        <v>3999</v>
      </c>
    </row>
    <row r="34" spans="2:2" x14ac:dyDescent="0.25">
      <c r="B34" s="3" t="s">
        <v>4079</v>
      </c>
    </row>
    <row r="35" spans="2:2" x14ac:dyDescent="0.25">
      <c r="B35" t="s">
        <v>4080</v>
      </c>
    </row>
    <row r="36" spans="2:2" x14ac:dyDescent="0.25">
      <c r="B36" t="s">
        <v>4081</v>
      </c>
    </row>
    <row r="37" spans="2:2" x14ac:dyDescent="0.25">
      <c r="B37" t="s">
        <v>4082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2" workbookViewId="0">
      <selection activeCell="D2" sqref="D2"/>
    </sheetView>
  </sheetViews>
  <sheetFormatPr defaultRowHeight="15" x14ac:dyDescent="0.25"/>
  <cols>
    <col min="1" max="1" width="9.140625" customWidth="1"/>
  </cols>
  <sheetData>
    <row r="1" spans="1:5" ht="24" x14ac:dyDescent="0.25">
      <c r="B1" s="129" t="s">
        <v>3521</v>
      </c>
      <c r="C1" s="130" t="s">
        <v>3522</v>
      </c>
      <c r="D1" s="130" t="s">
        <v>3523</v>
      </c>
      <c r="E1" s="131" t="s">
        <v>3524</v>
      </c>
    </row>
    <row r="2" spans="1:5" ht="48.75" x14ac:dyDescent="0.25">
      <c r="A2" t="str">
        <f>VLOOKUP(B2, names!A$3:B$2401, 2,)</f>
        <v>AIG Property Casualty Co.</v>
      </c>
      <c r="B2" s="132" t="s">
        <v>97</v>
      </c>
      <c r="C2" s="133">
        <v>14896</v>
      </c>
      <c r="D2" s="133">
        <v>1</v>
      </c>
      <c r="E2" s="134" t="str">
        <f t="shared" ref="E2:E65" si="0">C2/GCD(C2,D2)&amp;":"&amp;D2/GCD(C2,D2)</f>
        <v>14896:1</v>
      </c>
    </row>
    <row r="3" spans="1:5" ht="48.75" x14ac:dyDescent="0.25">
      <c r="A3" s="120">
        <f>VLOOKUP(B3, names!A$3:B$2401, 2,)</f>
        <v>0</v>
      </c>
      <c r="B3" s="132" t="s">
        <v>504</v>
      </c>
      <c r="C3" s="135"/>
      <c r="D3" s="133">
        <v>1</v>
      </c>
      <c r="E3" s="134" t="str">
        <f t="shared" si="0"/>
        <v>0:1</v>
      </c>
    </row>
    <row r="4" spans="1:5" ht="84.75" x14ac:dyDescent="0.25">
      <c r="A4" s="120" t="str">
        <f>VLOOKUP(B4, names!A$3:B$2401, 2,)</f>
        <v>American Bankers Insurance Co. Of Florida</v>
      </c>
      <c r="B4" s="132" t="s">
        <v>42</v>
      </c>
      <c r="C4" s="133">
        <v>94374</v>
      </c>
      <c r="D4" s="133">
        <v>4</v>
      </c>
      <c r="E4" s="134" t="str">
        <f t="shared" si="0"/>
        <v>47187:2</v>
      </c>
    </row>
    <row r="5" spans="1:5" ht="84.75" x14ac:dyDescent="0.25">
      <c r="A5" s="120" t="str">
        <f>VLOOKUP(B5, names!A$3:B$2401, 2,)</f>
        <v>American Integrity Insurance Co. Of Florida</v>
      </c>
      <c r="B5" s="132" t="s">
        <v>38</v>
      </c>
      <c r="C5" s="133">
        <v>236796</v>
      </c>
      <c r="D5" s="133">
        <v>100</v>
      </c>
      <c r="E5" s="134" t="str">
        <f t="shared" si="0"/>
        <v>59199:25</v>
      </c>
    </row>
    <row r="6" spans="1:5" ht="60.75" x14ac:dyDescent="0.25">
      <c r="A6" s="120" t="e">
        <f>VLOOKUP(B6, names!A$3:B$2401, 2,)</f>
        <v>#N/A</v>
      </c>
      <c r="B6" s="132" t="s">
        <v>581</v>
      </c>
      <c r="C6" s="135"/>
      <c r="D6" s="133">
        <v>1</v>
      </c>
      <c r="E6" s="134" t="str">
        <f t="shared" si="0"/>
        <v>0:1</v>
      </c>
    </row>
    <row r="7" spans="1:5" ht="72.75" x14ac:dyDescent="0.25">
      <c r="A7" s="120" t="e">
        <f>VLOOKUP(B7, names!A$3:B$2401, 2,)</f>
        <v>#N/A</v>
      </c>
      <c r="B7" s="132" t="s">
        <v>584</v>
      </c>
      <c r="C7" s="135"/>
      <c r="D7" s="133">
        <v>1</v>
      </c>
      <c r="E7" s="134" t="str">
        <f t="shared" si="0"/>
        <v>0:1</v>
      </c>
    </row>
    <row r="8" spans="1:5" ht="48.75" x14ac:dyDescent="0.25">
      <c r="A8" s="120" t="str">
        <f>VLOOKUP(B8, names!A$3:B$2401, 2,)</f>
        <v>American Strategic Insurance Corp.</v>
      </c>
      <c r="B8" s="132" t="s">
        <v>61</v>
      </c>
      <c r="C8" s="133">
        <v>66798</v>
      </c>
      <c r="D8" s="133">
        <v>1</v>
      </c>
      <c r="E8" s="134" t="str">
        <f t="shared" si="0"/>
        <v>66798:1</v>
      </c>
    </row>
    <row r="9" spans="1:5" ht="72.75" x14ac:dyDescent="0.25">
      <c r="A9" s="120" t="str">
        <f>VLOOKUP(B9, names!A$3:B$2401, 2,)</f>
        <v>American Traditions Insurance Co.</v>
      </c>
      <c r="B9" s="132" t="s">
        <v>68</v>
      </c>
      <c r="C9" s="133">
        <v>60814</v>
      </c>
      <c r="D9" s="133">
        <v>8</v>
      </c>
      <c r="E9" s="134" t="str">
        <f t="shared" si="0"/>
        <v>30407:4</v>
      </c>
    </row>
    <row r="10" spans="1:5" ht="84.75" x14ac:dyDescent="0.25">
      <c r="A10" s="120" t="str">
        <f>VLOOKUP(B10, names!A$3:B$2401, 2,)</f>
        <v>Anchor Property And Casualty Insurance Co.</v>
      </c>
      <c r="B10" s="132" t="s">
        <v>88</v>
      </c>
      <c r="C10" s="133">
        <v>36700</v>
      </c>
      <c r="D10" s="133">
        <v>3</v>
      </c>
      <c r="E10" s="134" t="str">
        <f t="shared" si="0"/>
        <v>36700:3</v>
      </c>
    </row>
    <row r="11" spans="1:5" ht="48.75" x14ac:dyDescent="0.25">
      <c r="A11" s="120" t="str">
        <f>VLOOKUP(B11, names!A$3:B$2401, 2,)</f>
        <v>Ark Royal Insurance Co.</v>
      </c>
      <c r="B11" s="132" t="s">
        <v>50</v>
      </c>
      <c r="C11" s="133">
        <v>92559</v>
      </c>
      <c r="D11" s="133">
        <v>4</v>
      </c>
      <c r="E11" s="134" t="str">
        <f t="shared" si="0"/>
        <v>92559:4</v>
      </c>
    </row>
    <row r="12" spans="1:5" ht="36.75" x14ac:dyDescent="0.25">
      <c r="A12" s="120" t="str">
        <f>VLOOKUP(B12, names!A$3:B$2401, 2,)</f>
        <v>ASI Assurance Corp.</v>
      </c>
      <c r="B12" s="132" t="s">
        <v>56</v>
      </c>
      <c r="C12" s="133">
        <v>56976</v>
      </c>
      <c r="D12" s="133">
        <v>7</v>
      </c>
      <c r="E12" s="134" t="str">
        <f t="shared" si="0"/>
        <v>56976:7</v>
      </c>
    </row>
    <row r="13" spans="1:5" ht="60.75" x14ac:dyDescent="0.25">
      <c r="A13" s="120" t="str">
        <f>VLOOKUP(B13, names!A$3:B$2401, 2,)</f>
        <v>ASI Preferred Insurance Corp.</v>
      </c>
      <c r="B13" s="132" t="s">
        <v>47</v>
      </c>
      <c r="C13" s="133">
        <v>125537</v>
      </c>
      <c r="D13" s="133">
        <v>5</v>
      </c>
      <c r="E13" s="134" t="str">
        <f t="shared" si="0"/>
        <v>125537:5</v>
      </c>
    </row>
    <row r="14" spans="1:5" ht="84.75" x14ac:dyDescent="0.25">
      <c r="A14" s="120" t="str">
        <f>VLOOKUP(B14, names!A$3:B$2401, 2,)</f>
        <v>Auto Club Insurance Co. Of Florida</v>
      </c>
      <c r="B14" s="132" t="s">
        <v>60</v>
      </c>
      <c r="C14" s="133">
        <v>65403</v>
      </c>
      <c r="D14" s="133">
        <v>2</v>
      </c>
      <c r="E14" s="134" t="str">
        <f t="shared" si="0"/>
        <v>65403:2</v>
      </c>
    </row>
    <row r="15" spans="1:5" ht="84.75" x14ac:dyDescent="0.25">
      <c r="A15" s="120" t="str">
        <f>VLOOKUP(B15, names!A$3:B$2401, 2,)</f>
        <v>Avatar Property &amp; Casualty Insurance Co.</v>
      </c>
      <c r="B15" s="132" t="s">
        <v>91</v>
      </c>
      <c r="C15" s="133">
        <v>19676</v>
      </c>
      <c r="D15" s="133">
        <v>2</v>
      </c>
      <c r="E15" s="134" t="str">
        <f t="shared" si="0"/>
        <v>9838:1</v>
      </c>
    </row>
    <row r="16" spans="1:5" ht="84.75" x14ac:dyDescent="0.25">
      <c r="A16" s="120" t="str">
        <f>VLOOKUP(B16, names!A$3:B$2401, 2,)</f>
        <v>Capitol Preferred Insurance Co.</v>
      </c>
      <c r="B16" s="132" t="s">
        <v>74</v>
      </c>
      <c r="C16" s="133">
        <v>42918</v>
      </c>
      <c r="D16" s="133">
        <v>7</v>
      </c>
      <c r="E16" s="134" t="str">
        <f t="shared" si="0"/>
        <v>42918:7</v>
      </c>
    </row>
    <row r="17" spans="1:5" ht="48.75" x14ac:dyDescent="0.25">
      <c r="A17" s="120" t="str">
        <f>VLOOKUP(B17, names!A$3:B$2401, 2,)</f>
        <v>Castle Key Indemnity Co.</v>
      </c>
      <c r="B17" s="132" t="s">
        <v>49</v>
      </c>
      <c r="C17" s="133">
        <v>99443</v>
      </c>
      <c r="D17" s="133">
        <v>12</v>
      </c>
      <c r="E17" s="134" t="str">
        <f t="shared" si="0"/>
        <v>99443:12</v>
      </c>
    </row>
    <row r="18" spans="1:5" ht="48.75" x14ac:dyDescent="0.25">
      <c r="A18" s="120" t="str">
        <f>VLOOKUP(B18, names!A$3:B$2401, 2,)</f>
        <v>Castle Key Insurance Co.</v>
      </c>
      <c r="B18" s="132" t="s">
        <v>53</v>
      </c>
      <c r="C18" s="133">
        <v>73011</v>
      </c>
      <c r="D18" s="133">
        <v>18</v>
      </c>
      <c r="E18" s="134" t="str">
        <f t="shared" si="0"/>
        <v>24337:6</v>
      </c>
    </row>
    <row r="19" spans="1:5" ht="72.75" x14ac:dyDescent="0.25">
      <c r="A19" s="120" t="str">
        <f>VLOOKUP(B19, names!A$3:B$2401, 2,)</f>
        <v>Citizens Property Insurance Corp.</v>
      </c>
      <c r="B19" s="132" t="s">
        <v>33</v>
      </c>
      <c r="C19" s="133">
        <v>440577</v>
      </c>
      <c r="D19" s="133">
        <v>161</v>
      </c>
      <c r="E19" s="134" t="str">
        <f t="shared" si="0"/>
        <v>440577:161</v>
      </c>
    </row>
    <row r="20" spans="1:5" ht="48.75" x14ac:dyDescent="0.25">
      <c r="A20" s="120" t="e">
        <f>VLOOKUP(B20, names!A$3:B$2401, 2,)</f>
        <v>#N/A</v>
      </c>
      <c r="B20" s="132" t="s">
        <v>4127</v>
      </c>
      <c r="C20" s="135"/>
      <c r="D20" s="133">
        <v>1</v>
      </c>
      <c r="E20" s="134" t="str">
        <f t="shared" si="0"/>
        <v>0:1</v>
      </c>
    </row>
    <row r="21" spans="1:5" ht="84.75" x14ac:dyDescent="0.25">
      <c r="A21" s="120" t="str">
        <f>VLOOKUP(B21, names!A$3:B$2401, 2,)</f>
        <v>Cypress Property &amp; Casualty Insurance Co.</v>
      </c>
      <c r="B21" s="132" t="s">
        <v>59</v>
      </c>
      <c r="C21" s="133">
        <v>68718</v>
      </c>
      <c r="D21" s="133">
        <v>4</v>
      </c>
      <c r="E21" s="134" t="str">
        <f t="shared" si="0"/>
        <v>34359:2</v>
      </c>
    </row>
    <row r="22" spans="1:5" ht="60.75" x14ac:dyDescent="0.25">
      <c r="A22" s="120" t="str">
        <f>VLOOKUP(B22, names!A$3:B$2401, 2,)</f>
        <v>Elements Property Insurance Co.</v>
      </c>
      <c r="B22" s="132" t="s">
        <v>78</v>
      </c>
      <c r="C22" s="133">
        <v>44832</v>
      </c>
      <c r="D22" s="133">
        <v>2</v>
      </c>
      <c r="E22" s="134" t="str">
        <f t="shared" si="0"/>
        <v>22416:1</v>
      </c>
    </row>
    <row r="23" spans="1:5" ht="72.75" x14ac:dyDescent="0.25">
      <c r="A23" s="120" t="str">
        <f>VLOOKUP(B23, names!A$3:B$2401, 2,)</f>
        <v>Federated National Insurance Co.</v>
      </c>
      <c r="B23" s="132" t="s">
        <v>37</v>
      </c>
      <c r="C23" s="133">
        <v>272263</v>
      </c>
      <c r="D23" s="133">
        <v>74</v>
      </c>
      <c r="E23" s="134" t="str">
        <f t="shared" si="0"/>
        <v>272263:74</v>
      </c>
    </row>
    <row r="24" spans="1:5" ht="48.75" x14ac:dyDescent="0.25">
      <c r="A24" s="120" t="str">
        <f>VLOOKUP(B24, names!A$3:B$2401, 2,)</f>
        <v>Fidelity Fire &amp; Casualty Co.</v>
      </c>
      <c r="B24" s="132" t="s">
        <v>200</v>
      </c>
      <c r="C24" s="135"/>
      <c r="D24" s="133">
        <v>1</v>
      </c>
      <c r="E24" s="134" t="str">
        <f t="shared" si="0"/>
        <v>0:1</v>
      </c>
    </row>
    <row r="25" spans="1:5" ht="48.75" x14ac:dyDescent="0.25">
      <c r="A25" s="120" t="e">
        <f>VLOOKUP(B25, names!A$3:B$2401, 2,)</f>
        <v>#N/A</v>
      </c>
      <c r="B25" s="132" t="s">
        <v>4128</v>
      </c>
      <c r="C25" s="135"/>
      <c r="D25" s="133">
        <v>1</v>
      </c>
      <c r="E25" s="134" t="str">
        <f t="shared" si="0"/>
        <v>0:1</v>
      </c>
    </row>
    <row r="26" spans="1:5" ht="72.75" x14ac:dyDescent="0.25">
      <c r="A26" s="120" t="str">
        <f>VLOOKUP(B26, names!A$3:B$2401, 2,)</f>
        <v>First Community Insurance Co.</v>
      </c>
      <c r="B26" s="132" t="s">
        <v>83</v>
      </c>
      <c r="C26" s="133">
        <v>23251</v>
      </c>
      <c r="D26" s="133">
        <v>3</v>
      </c>
      <c r="E26" s="134" t="str">
        <f t="shared" si="0"/>
        <v>23251:3</v>
      </c>
    </row>
    <row r="27" spans="1:5" ht="84.75" x14ac:dyDescent="0.25">
      <c r="A27" s="120" t="str">
        <f>VLOOKUP(B27, names!A$3:B$2401, 2,)</f>
        <v>First Floridian Auto And Home Insurance Co.</v>
      </c>
      <c r="B27" s="132" t="s">
        <v>93</v>
      </c>
      <c r="C27" s="133">
        <v>15449</v>
      </c>
      <c r="D27" s="133">
        <v>4</v>
      </c>
      <c r="E27" s="134" t="str">
        <f t="shared" si="0"/>
        <v>15449:4</v>
      </c>
    </row>
    <row r="28" spans="1:5" ht="72.75" x14ac:dyDescent="0.25">
      <c r="A28" s="120" t="str">
        <f>VLOOKUP(B28, names!A$3:B$2401, 2,)</f>
        <v>First Protective Insurance Co.</v>
      </c>
      <c r="B28" s="132" t="s">
        <v>55</v>
      </c>
      <c r="C28" s="133">
        <v>104138</v>
      </c>
      <c r="D28" s="133">
        <v>13</v>
      </c>
      <c r="E28" s="134" t="str">
        <f t="shared" si="0"/>
        <v>104138:13</v>
      </c>
    </row>
    <row r="29" spans="1:5" ht="60.75" x14ac:dyDescent="0.25">
      <c r="A29" s="120" t="str">
        <f>VLOOKUP(B29, names!A$3:B$2401, 2,)</f>
        <v>Florida Family Insurance Co.</v>
      </c>
      <c r="B29" s="132" t="s">
        <v>48</v>
      </c>
      <c r="C29" s="133">
        <v>98089</v>
      </c>
      <c r="D29" s="133">
        <v>5</v>
      </c>
      <c r="E29" s="134" t="str">
        <f t="shared" si="0"/>
        <v>98089:5</v>
      </c>
    </row>
    <row r="30" spans="1:5" ht="84.75" x14ac:dyDescent="0.25">
      <c r="A30" s="120" t="str">
        <f>VLOOKUP(B30, names!A$3:B$2401, 2,)</f>
        <v>Florida Farm Bureau Casualty Insurance Co.</v>
      </c>
      <c r="B30" s="132" t="s">
        <v>75</v>
      </c>
      <c r="C30" s="133">
        <v>41800</v>
      </c>
      <c r="D30" s="133">
        <v>6</v>
      </c>
      <c r="E30" s="134" t="str">
        <f t="shared" si="0"/>
        <v>20900:3</v>
      </c>
    </row>
    <row r="31" spans="1:5" ht="84.75" x14ac:dyDescent="0.25">
      <c r="A31" s="120" t="str">
        <f>VLOOKUP(B31, names!A$3:B$2401, 2,)</f>
        <v>Florida Farm Bureau General Insurance Co.</v>
      </c>
      <c r="B31" s="132" t="s">
        <v>76</v>
      </c>
      <c r="C31" s="133">
        <v>40324</v>
      </c>
      <c r="D31" s="133">
        <v>5</v>
      </c>
      <c r="E31" s="134" t="str">
        <f t="shared" si="0"/>
        <v>40324:5</v>
      </c>
    </row>
    <row r="32" spans="1:5" ht="72.75" x14ac:dyDescent="0.25">
      <c r="A32" s="120" t="e">
        <f>VLOOKUP(B32, names!A$3:B$2401, 2,)</f>
        <v>#N/A</v>
      </c>
      <c r="B32" s="132" t="s">
        <v>4129</v>
      </c>
      <c r="C32" s="135"/>
      <c r="D32" s="133">
        <v>5</v>
      </c>
      <c r="E32" s="134" t="str">
        <f t="shared" si="0"/>
        <v>0:1</v>
      </c>
    </row>
    <row r="33" spans="1:5" ht="60.75" x14ac:dyDescent="0.25">
      <c r="A33" s="120" t="e">
        <f>VLOOKUP(B33, names!A$3:B$2401, 2,)</f>
        <v>#N/A</v>
      </c>
      <c r="B33" s="132" t="s">
        <v>4130</v>
      </c>
      <c r="C33" s="135"/>
      <c r="D33" s="133">
        <v>2</v>
      </c>
      <c r="E33" s="134" t="str">
        <f t="shared" si="0"/>
        <v>0:1</v>
      </c>
    </row>
    <row r="34" spans="1:5" ht="72.75" x14ac:dyDescent="0.25">
      <c r="A34" s="120" t="str">
        <f>VLOOKUP(B34, names!A$3:B$2401, 2,)</f>
        <v>Florida Peninsula Insurance Co.</v>
      </c>
      <c r="B34" s="132" t="s">
        <v>46</v>
      </c>
      <c r="C34" s="133">
        <v>118771</v>
      </c>
      <c r="D34" s="133">
        <v>28</v>
      </c>
      <c r="E34" s="134" t="str">
        <f t="shared" si="0"/>
        <v>118771:28</v>
      </c>
    </row>
    <row r="35" spans="1:5" ht="60.75" x14ac:dyDescent="0.25">
      <c r="A35" s="120" t="str">
        <f>VLOOKUP(B35, names!A$3:B$2401, 2,)</f>
        <v>Florida Specialty Insurance Co.</v>
      </c>
      <c r="B35" s="132" t="s">
        <v>84</v>
      </c>
      <c r="C35" s="133">
        <v>28641</v>
      </c>
      <c r="D35" s="133">
        <v>1</v>
      </c>
      <c r="E35" s="134" t="str">
        <f t="shared" si="0"/>
        <v>28641:1</v>
      </c>
    </row>
    <row r="36" spans="1:5" ht="84.75" x14ac:dyDescent="0.25">
      <c r="A36" s="120" t="str">
        <f>VLOOKUP(B36, names!A$3:B$2401, 2,)</f>
        <v>Foremost Property And Casualty Insurance Co.</v>
      </c>
      <c r="B36" s="132" t="s">
        <v>92</v>
      </c>
      <c r="C36" s="133">
        <v>15504</v>
      </c>
      <c r="D36" s="133">
        <v>1</v>
      </c>
      <c r="E36" s="134" t="str">
        <f t="shared" si="0"/>
        <v>15504:1</v>
      </c>
    </row>
    <row r="37" spans="1:5" ht="84.75" x14ac:dyDescent="0.25">
      <c r="A37" s="120">
        <f>VLOOKUP(B37, names!A$3:B$2401, 2,)</f>
        <v>0</v>
      </c>
      <c r="B37" s="132" t="s">
        <v>3319</v>
      </c>
      <c r="C37" s="135"/>
      <c r="D37" s="133">
        <v>2</v>
      </c>
      <c r="E37" s="134" t="str">
        <f t="shared" si="0"/>
        <v>0:1</v>
      </c>
    </row>
    <row r="38" spans="1:5" ht="60.75" x14ac:dyDescent="0.25">
      <c r="A38" s="120" t="str">
        <f>VLOOKUP(B38, names!A$3:B$2401, 2,)</f>
        <v>Guideone Elite Insurance Co.</v>
      </c>
      <c r="B38" s="132" t="s">
        <v>134</v>
      </c>
      <c r="C38" s="133">
        <v>0</v>
      </c>
      <c r="D38" s="133">
        <v>1</v>
      </c>
      <c r="E38" s="134" t="str">
        <f t="shared" si="0"/>
        <v>0:1</v>
      </c>
    </row>
    <row r="39" spans="1:5" ht="96.75" x14ac:dyDescent="0.25">
      <c r="A39" s="120" t="str">
        <f>VLOOKUP(B39, names!A$3:B$2401, 2,)</f>
        <v>Gulfstream Property And Casualty Insurance Co.</v>
      </c>
      <c r="B39" s="132" t="s">
        <v>64</v>
      </c>
      <c r="C39" s="133">
        <v>60729</v>
      </c>
      <c r="D39" s="133">
        <v>5</v>
      </c>
      <c r="E39" s="134" t="str">
        <f t="shared" si="0"/>
        <v>60729:5</v>
      </c>
    </row>
    <row r="40" spans="1:5" ht="60.75" x14ac:dyDescent="0.25">
      <c r="A40" s="120" t="str">
        <f>VLOOKUP(B40, names!A$3:B$2401, 2,)</f>
        <v>Hartford Casualty Insurance Co.</v>
      </c>
      <c r="B40" s="132" t="s">
        <v>143</v>
      </c>
      <c r="C40" s="133">
        <v>188</v>
      </c>
      <c r="D40" s="133">
        <v>1</v>
      </c>
      <c r="E40" s="134" t="str">
        <f t="shared" si="0"/>
        <v>188:1</v>
      </c>
    </row>
    <row r="41" spans="1:5" ht="72.75" x14ac:dyDescent="0.25">
      <c r="A41" s="120" t="str">
        <f>VLOOKUP(B41, names!A$3:B$2401, 2,)</f>
        <v>Hartford Insurance Co. Of The Midwest</v>
      </c>
      <c r="B41" s="132" t="s">
        <v>86</v>
      </c>
      <c r="C41" s="133">
        <v>22076</v>
      </c>
      <c r="D41" s="133">
        <v>1</v>
      </c>
      <c r="E41" s="134" t="str">
        <f t="shared" si="0"/>
        <v>22076:1</v>
      </c>
    </row>
    <row r="42" spans="1:5" ht="84.75" x14ac:dyDescent="0.25">
      <c r="A42" s="120" t="str">
        <f>VLOOKUP(B42, names!A$3:B$2401, 2,)</f>
        <v>Heritage Property &amp; Casualty Insurance Co.</v>
      </c>
      <c r="B42" s="132" t="s">
        <v>36</v>
      </c>
      <c r="C42" s="133">
        <v>238197</v>
      </c>
      <c r="D42" s="133">
        <v>33</v>
      </c>
      <c r="E42" s="134" t="str">
        <f t="shared" si="0"/>
        <v>79399:11</v>
      </c>
    </row>
    <row r="43" spans="1:5" ht="120.75" x14ac:dyDescent="0.25">
      <c r="A43" s="120" t="str">
        <f>VLOOKUP(B43, names!A$3:B$2401, 2,)</f>
        <v>Homeowners Choice Property &amp; Casualty Insurance Co.</v>
      </c>
      <c r="B43" s="132" t="s">
        <v>41</v>
      </c>
      <c r="C43" s="133">
        <v>149793</v>
      </c>
      <c r="D43" s="133">
        <v>19</v>
      </c>
      <c r="E43" s="134" t="str">
        <f t="shared" si="0"/>
        <v>149793:19</v>
      </c>
    </row>
    <row r="44" spans="1:5" ht="48.75" x14ac:dyDescent="0.25">
      <c r="A44" s="120" t="str">
        <f>VLOOKUP(B44, names!A$3:B$2401, 2,)</f>
        <v>Homesite Insurance Co.</v>
      </c>
      <c r="B44" s="132" t="s">
        <v>107</v>
      </c>
      <c r="C44" s="133">
        <v>20578</v>
      </c>
      <c r="D44" s="133">
        <v>1</v>
      </c>
      <c r="E44" s="134" t="str">
        <f t="shared" si="0"/>
        <v>20578:1</v>
      </c>
    </row>
    <row r="45" spans="1:5" ht="48.75" x14ac:dyDescent="0.25">
      <c r="A45" s="120" t="e">
        <f>VLOOKUP(B45, names!A$3:B$2401, 2,)</f>
        <v>#N/A</v>
      </c>
      <c r="B45" s="132" t="s">
        <v>4131</v>
      </c>
      <c r="C45" s="135"/>
      <c r="D45" s="133">
        <v>1</v>
      </c>
      <c r="E45" s="134" t="str">
        <f t="shared" si="0"/>
        <v>0:1</v>
      </c>
    </row>
    <row r="46" spans="1:5" ht="60.75" x14ac:dyDescent="0.25">
      <c r="A46" s="120">
        <f>VLOOKUP(B46, names!A$3:B$2401, 2,)</f>
        <v>0</v>
      </c>
      <c r="B46" s="132" t="s">
        <v>4132</v>
      </c>
      <c r="C46" s="135"/>
      <c r="D46" s="133">
        <v>1</v>
      </c>
      <c r="E46" s="134" t="str">
        <f t="shared" si="0"/>
        <v>0:1</v>
      </c>
    </row>
    <row r="47" spans="1:5" ht="60.75" x14ac:dyDescent="0.25">
      <c r="A47" s="120" t="e">
        <f>VLOOKUP(B47, names!A$3:B$2401, 2,)</f>
        <v>#N/A</v>
      </c>
      <c r="B47" s="132" t="s">
        <v>1339</v>
      </c>
      <c r="C47" s="135"/>
      <c r="D47" s="133">
        <v>1</v>
      </c>
      <c r="E47" s="134" t="str">
        <f t="shared" si="0"/>
        <v>0:1</v>
      </c>
    </row>
    <row r="48" spans="1:5" ht="72.75" x14ac:dyDescent="0.25">
      <c r="A48" s="120" t="str">
        <f>VLOOKUP(B48, names!A$3:B$2401, 2,)</f>
        <v>Metropolitan Casualty Insurance Co.</v>
      </c>
      <c r="B48" s="132" t="s">
        <v>99</v>
      </c>
      <c r="C48" s="133">
        <v>10251</v>
      </c>
      <c r="D48" s="133">
        <v>2</v>
      </c>
      <c r="E48" s="134" t="str">
        <f t="shared" si="0"/>
        <v>10251:2</v>
      </c>
    </row>
    <row r="49" spans="1:5" ht="60.75" x14ac:dyDescent="0.25">
      <c r="A49" s="120" t="str">
        <f>VLOOKUP(B49, names!A$3:B$2401, 2,)</f>
        <v>Modern USA Insurance Co.</v>
      </c>
      <c r="B49" s="132" t="s">
        <v>73</v>
      </c>
      <c r="C49" s="133">
        <v>51619</v>
      </c>
      <c r="D49" s="133">
        <v>6</v>
      </c>
      <c r="E49" s="134" t="str">
        <f t="shared" si="0"/>
        <v>51619:6</v>
      </c>
    </row>
    <row r="50" spans="1:5" ht="60.75" x14ac:dyDescent="0.25">
      <c r="A50" s="120" t="str">
        <f>VLOOKUP(B50, names!A$3:B$2401, 2,)</f>
        <v>Mount Beacon Insurance Co.</v>
      </c>
      <c r="B50" s="132" t="s">
        <v>69</v>
      </c>
      <c r="C50" s="133">
        <v>34886</v>
      </c>
      <c r="D50" s="133">
        <v>1</v>
      </c>
      <c r="E50" s="134" t="str">
        <f t="shared" si="0"/>
        <v>34886:1</v>
      </c>
    </row>
    <row r="51" spans="1:5" ht="84.75" x14ac:dyDescent="0.25">
      <c r="A51" s="120" t="str">
        <f>VLOOKUP(B51, names!A$3:B$2401, 2,)</f>
        <v>Nationwide Insurance Co. Of Florida</v>
      </c>
      <c r="B51" s="132" t="s">
        <v>80</v>
      </c>
      <c r="C51" s="133">
        <v>31886</v>
      </c>
      <c r="D51" s="133">
        <v>1</v>
      </c>
      <c r="E51" s="134" t="str">
        <f t="shared" si="0"/>
        <v>31886:1</v>
      </c>
    </row>
    <row r="52" spans="1:5" ht="48.75" x14ac:dyDescent="0.25">
      <c r="A52" s="120" t="str">
        <f>VLOOKUP(B52, names!A$3:B$2401, 2,)</f>
        <v>Olympus Insurance Co.</v>
      </c>
      <c r="B52" s="132" t="s">
        <v>52</v>
      </c>
      <c r="C52" s="133">
        <v>82320</v>
      </c>
      <c r="D52" s="133">
        <v>12</v>
      </c>
      <c r="E52" s="134" t="str">
        <f t="shared" si="0"/>
        <v>6860:1</v>
      </c>
    </row>
    <row r="53" spans="1:5" ht="48.75" x14ac:dyDescent="0.25">
      <c r="A53" s="120" t="str">
        <f>VLOOKUP(B53, names!A$3:B$2401, 2,)</f>
        <v>Omega Insurance Co.</v>
      </c>
      <c r="B53" s="132" t="s">
        <v>72</v>
      </c>
      <c r="C53" s="133">
        <v>45104</v>
      </c>
      <c r="D53" s="133">
        <v>2</v>
      </c>
      <c r="E53" s="134" t="str">
        <f t="shared" si="0"/>
        <v>22552:1</v>
      </c>
    </row>
    <row r="54" spans="1:5" ht="72.75" x14ac:dyDescent="0.25">
      <c r="A54" s="120" t="e">
        <f>VLOOKUP(B54, names!A$3:B$2401, 2,)</f>
        <v>#N/A</v>
      </c>
      <c r="B54" s="132" t="s">
        <v>1596</v>
      </c>
      <c r="C54" s="135"/>
      <c r="D54" s="133">
        <v>1</v>
      </c>
      <c r="E54" s="134" t="str">
        <f t="shared" si="0"/>
        <v>0:1</v>
      </c>
    </row>
    <row r="55" spans="1:5" ht="60.75" x14ac:dyDescent="0.25">
      <c r="A55" s="120" t="str">
        <f>VLOOKUP(B55, names!A$3:B$2401, 2,)</f>
        <v>People's Trust Insurance Co.</v>
      </c>
      <c r="B55" s="132" t="s">
        <v>44</v>
      </c>
      <c r="C55" s="133">
        <v>146106</v>
      </c>
      <c r="D55" s="133">
        <v>17</v>
      </c>
      <c r="E55" s="134" t="str">
        <f t="shared" si="0"/>
        <v>146106:17</v>
      </c>
    </row>
    <row r="56" spans="1:5" ht="60.75" x14ac:dyDescent="0.25">
      <c r="A56" s="120" t="str">
        <f>VLOOKUP(B56, names!A$3:B$2401, 2,)</f>
        <v>Praetorian Insurance Co.</v>
      </c>
      <c r="B56" s="132" t="s">
        <v>96</v>
      </c>
      <c r="C56" s="133">
        <v>24578</v>
      </c>
      <c r="D56" s="133">
        <v>1</v>
      </c>
      <c r="E56" s="134" t="str">
        <f t="shared" si="0"/>
        <v>24578:1</v>
      </c>
    </row>
    <row r="57" spans="1:5" ht="48.75" x14ac:dyDescent="0.25">
      <c r="A57" s="120" t="str">
        <f>VLOOKUP(B57, names!A$3:B$2401, 2,)</f>
        <v>Prepared Insurance Co.</v>
      </c>
      <c r="B57" s="132" t="s">
        <v>82</v>
      </c>
      <c r="C57" s="133">
        <v>32119</v>
      </c>
      <c r="D57" s="133">
        <v>4</v>
      </c>
      <c r="E57" s="134" t="str">
        <f t="shared" si="0"/>
        <v>32119:4</v>
      </c>
    </row>
    <row r="58" spans="1:5" ht="72.75" x14ac:dyDescent="0.25">
      <c r="A58" s="120" t="str">
        <f>VLOOKUP(B58, names!A$3:B$2401, 2,)</f>
        <v>Privilege Underwriters Reciprocal Exchange</v>
      </c>
      <c r="B58" s="132" t="s">
        <v>103</v>
      </c>
      <c r="C58" s="133">
        <v>8771</v>
      </c>
      <c r="D58" s="133">
        <v>1</v>
      </c>
      <c r="E58" s="134" t="str">
        <f t="shared" si="0"/>
        <v>8771:1</v>
      </c>
    </row>
    <row r="59" spans="1:5" ht="60.75" x14ac:dyDescent="0.25">
      <c r="A59" s="120" t="str">
        <f>VLOOKUP(B59, names!A$3:B$2401, 2,)</f>
        <v>Safe Harbor Insurance Co.</v>
      </c>
      <c r="B59" s="132" t="s">
        <v>57</v>
      </c>
      <c r="C59" s="133">
        <v>78337</v>
      </c>
      <c r="D59" s="133">
        <v>13</v>
      </c>
      <c r="E59" s="134" t="str">
        <f t="shared" si="0"/>
        <v>78337:13</v>
      </c>
    </row>
    <row r="60" spans="1:5" ht="48.75" x14ac:dyDescent="0.25">
      <c r="A60" s="120" t="str">
        <f>VLOOKUP(B60, names!A$3:B$2401, 2,)</f>
        <v>Safepoint Insurance Co.</v>
      </c>
      <c r="B60" s="132" t="s">
        <v>71</v>
      </c>
      <c r="C60" s="133">
        <v>70675</v>
      </c>
      <c r="D60" s="133">
        <v>10</v>
      </c>
      <c r="E60" s="134" t="str">
        <f t="shared" si="0"/>
        <v>14135:2</v>
      </c>
    </row>
    <row r="61" spans="1:5" ht="60.75" x14ac:dyDescent="0.25">
      <c r="A61" s="120" t="str">
        <f>VLOOKUP(B61, names!A$3:B$2401, 2,)</f>
        <v>Sawgrass Mutual Insurance Co.</v>
      </c>
      <c r="B61" s="132" t="s">
        <v>85</v>
      </c>
      <c r="C61" s="133">
        <v>20504</v>
      </c>
      <c r="D61" s="133">
        <v>11</v>
      </c>
      <c r="E61" s="134" t="str">
        <f t="shared" si="0"/>
        <v>1864:1</v>
      </c>
    </row>
    <row r="62" spans="1:5" ht="60.75" x14ac:dyDescent="0.25">
      <c r="A62" s="120">
        <f>VLOOKUP(B62, names!A$3:B$2401, 2,)</f>
        <v>0</v>
      </c>
      <c r="B62" s="132" t="s">
        <v>3350</v>
      </c>
      <c r="C62" s="135"/>
      <c r="D62" s="133">
        <v>1</v>
      </c>
      <c r="E62" s="134" t="str">
        <f t="shared" si="0"/>
        <v>0:1</v>
      </c>
    </row>
    <row r="63" spans="1:5" ht="60.75" x14ac:dyDescent="0.25">
      <c r="A63" s="120" t="str">
        <f>VLOOKUP(B63, names!A$3:B$2401, 2,)</f>
        <v>Security First Insurance Co.</v>
      </c>
      <c r="B63" s="132" t="s">
        <v>35</v>
      </c>
      <c r="C63" s="133">
        <v>334355</v>
      </c>
      <c r="D63" s="133">
        <v>55</v>
      </c>
      <c r="E63" s="134" t="str">
        <f t="shared" si="0"/>
        <v>66871:11</v>
      </c>
    </row>
    <row r="64" spans="1:5" ht="60.75" x14ac:dyDescent="0.25">
      <c r="A64" s="120" t="str">
        <f>VLOOKUP(B64, names!A$3:B$2401, 2,)</f>
        <v>Southern Fidelity Insurance Co.</v>
      </c>
      <c r="B64" s="132" t="s">
        <v>58</v>
      </c>
      <c r="C64" s="133">
        <v>62643</v>
      </c>
      <c r="D64" s="133">
        <v>21</v>
      </c>
      <c r="E64" s="134" t="str">
        <f t="shared" si="0"/>
        <v>2983:1</v>
      </c>
    </row>
    <row r="65" spans="1:5" ht="72.75" x14ac:dyDescent="0.25">
      <c r="A65" s="120" t="str">
        <f>VLOOKUP(B65, names!A$3:B$2401, 2,)</f>
        <v>Southern Fidelity Property &amp; Casualty</v>
      </c>
      <c r="B65" s="132" t="s">
        <v>62</v>
      </c>
      <c r="C65" s="133">
        <v>65225</v>
      </c>
      <c r="D65" s="133">
        <v>19</v>
      </c>
      <c r="E65" s="134" t="str">
        <f t="shared" si="0"/>
        <v>65225:19</v>
      </c>
    </row>
    <row r="66" spans="1:5" ht="60.75" x14ac:dyDescent="0.25">
      <c r="A66" s="120" t="str">
        <f>VLOOKUP(B66, names!A$3:B$2401, 2,)</f>
        <v>Southern Oak Insurance Co.</v>
      </c>
      <c r="B66" s="132" t="s">
        <v>65</v>
      </c>
      <c r="C66" s="133">
        <v>57796</v>
      </c>
      <c r="D66" s="133">
        <v>9</v>
      </c>
      <c r="E66" s="134" t="str">
        <f t="shared" ref="E66:E85" si="1">C66/GCD(C66,D66)&amp;":"&amp;D66/GCD(C66,D66)</f>
        <v>57796:9</v>
      </c>
    </row>
    <row r="67" spans="1:5" ht="60.75" x14ac:dyDescent="0.25">
      <c r="A67" s="120" t="str">
        <f>VLOOKUP(B67, names!A$3:B$2401, 2,)</f>
        <v>St. Johns Insurance Co.</v>
      </c>
      <c r="B67" s="132" t="s">
        <v>40</v>
      </c>
      <c r="C67" s="133">
        <v>166396</v>
      </c>
      <c r="D67" s="133">
        <v>20</v>
      </c>
      <c r="E67" s="134" t="str">
        <f t="shared" si="1"/>
        <v>41599:5</v>
      </c>
    </row>
    <row r="68" spans="1:5" ht="60.75" x14ac:dyDescent="0.25">
      <c r="A68" s="120" t="e">
        <f>VLOOKUP(B68, names!A$3:B$2401, 2,)</f>
        <v>#N/A</v>
      </c>
      <c r="B68" s="132" t="s">
        <v>1821</v>
      </c>
      <c r="C68" s="135"/>
      <c r="D68" s="133">
        <v>2</v>
      </c>
      <c r="E68" s="134" t="str">
        <f t="shared" si="1"/>
        <v>0:1</v>
      </c>
    </row>
    <row r="69" spans="1:5" ht="72.75" x14ac:dyDescent="0.25">
      <c r="A69" s="120" t="str">
        <f>VLOOKUP(B69, names!A$3:B$2401, 2,)</f>
        <v>State Farm Florida Insurance Co.</v>
      </c>
      <c r="B69" s="132" t="s">
        <v>398</v>
      </c>
      <c r="C69" s="135"/>
      <c r="D69" s="133">
        <v>37</v>
      </c>
      <c r="E69" s="134" t="str">
        <f t="shared" si="1"/>
        <v>0:1</v>
      </c>
    </row>
    <row r="70" spans="1:5" ht="60.75" x14ac:dyDescent="0.25">
      <c r="A70" s="120" t="str">
        <f>VLOOKUP(B70, names!A$3:B$2401, 2,)</f>
        <v>Stillwater Insurance Co.</v>
      </c>
      <c r="B70" s="132" t="s">
        <v>1826</v>
      </c>
      <c r="C70" s="133">
        <v>137</v>
      </c>
      <c r="D70" s="133">
        <v>1</v>
      </c>
      <c r="E70" s="134" t="str">
        <f t="shared" si="1"/>
        <v>137:1</v>
      </c>
    </row>
    <row r="71" spans="1:5" ht="96.75" x14ac:dyDescent="0.25">
      <c r="A71" s="120" t="str">
        <f>VLOOKUP(B71, names!A$3:B$2401, 2,)</f>
        <v>Stillwater Property And Casualty Insurance Co.</v>
      </c>
      <c r="B71" s="132" t="s">
        <v>100</v>
      </c>
      <c r="C71" s="133">
        <v>7428</v>
      </c>
      <c r="D71" s="133">
        <v>3</v>
      </c>
      <c r="E71" s="134" t="str">
        <f t="shared" si="1"/>
        <v>2476:1</v>
      </c>
    </row>
    <row r="72" spans="1:5" ht="60.75" x14ac:dyDescent="0.25">
      <c r="A72" s="120" t="e">
        <f>VLOOKUP(B72, names!A$3:B$2401, 2,)</f>
        <v>#N/A</v>
      </c>
      <c r="B72" s="132" t="s">
        <v>395</v>
      </c>
      <c r="C72" s="135"/>
      <c r="D72" s="133">
        <v>1</v>
      </c>
      <c r="E72" s="134" t="str">
        <f t="shared" si="1"/>
        <v>0:1</v>
      </c>
    </row>
    <row r="73" spans="1:5" ht="60.75" x14ac:dyDescent="0.25">
      <c r="A73" s="120" t="str">
        <f>VLOOKUP(B73, names!A$3:B$2401, 2,)</f>
        <v>Travelers Indemnity Co.</v>
      </c>
      <c r="B73" s="132" t="s">
        <v>4019</v>
      </c>
      <c r="C73" s="133">
        <v>167</v>
      </c>
      <c r="D73" s="133">
        <v>1</v>
      </c>
      <c r="E73" s="134" t="str">
        <f t="shared" si="1"/>
        <v>167:1</v>
      </c>
    </row>
    <row r="74" spans="1:5" ht="84.75" x14ac:dyDescent="0.25">
      <c r="A74" s="120" t="str">
        <f>VLOOKUP(B74, names!A$3:B$2401, 2,)</f>
        <v xml:space="preserve">Tower Hill Preferred Insurance Co. </v>
      </c>
      <c r="B74" s="132" t="s">
        <v>1869</v>
      </c>
      <c r="C74" s="133">
        <v>60164</v>
      </c>
      <c r="D74" s="133">
        <v>19</v>
      </c>
      <c r="E74" s="134" t="str">
        <f t="shared" si="1"/>
        <v>60164:19</v>
      </c>
    </row>
    <row r="75" spans="1:5" ht="72.75" x14ac:dyDescent="0.25">
      <c r="A75" s="120" t="str">
        <f>VLOOKUP(B75, names!A$3:B$2401, 2,)</f>
        <v>Tower Hill Prime Insurance Co.</v>
      </c>
      <c r="B75" s="132" t="s">
        <v>43</v>
      </c>
      <c r="C75" s="133">
        <v>146269</v>
      </c>
      <c r="D75" s="133">
        <v>18</v>
      </c>
      <c r="E75" s="134" t="str">
        <f t="shared" si="1"/>
        <v>146269:18</v>
      </c>
    </row>
    <row r="76" spans="1:5" ht="72.75" x14ac:dyDescent="0.25">
      <c r="A76" s="120" t="str">
        <f>VLOOKUP(B76, names!A$3:B$2401, 2,)</f>
        <v>Tower Hill Select Insurance Co.</v>
      </c>
      <c r="B76" s="132" t="s">
        <v>63</v>
      </c>
      <c r="C76" s="133">
        <v>47516</v>
      </c>
      <c r="D76" s="133">
        <v>12</v>
      </c>
      <c r="E76" s="134" t="str">
        <f t="shared" si="1"/>
        <v>11879:3</v>
      </c>
    </row>
    <row r="77" spans="1:5" ht="84.75" x14ac:dyDescent="0.25">
      <c r="A77" s="120" t="str">
        <f>VLOOKUP(B77, names!A$3:B$2401, 2,)</f>
        <v>Tower Hill Signature Insurance Co.</v>
      </c>
      <c r="B77" s="132" t="s">
        <v>51</v>
      </c>
      <c r="C77" s="133">
        <v>85257</v>
      </c>
      <c r="D77" s="133">
        <v>14</v>
      </c>
      <c r="E77" s="134" t="str">
        <f t="shared" si="1"/>
        <v>85257:14</v>
      </c>
    </row>
    <row r="78" spans="1:5" ht="48.75" x14ac:dyDescent="0.25">
      <c r="A78" s="120" t="e">
        <f>VLOOKUP(B78, names!A$3:B$2401, 2,)</f>
        <v>#N/A</v>
      </c>
      <c r="B78" s="132" t="s">
        <v>4133</v>
      </c>
      <c r="C78" s="135"/>
      <c r="D78" s="133">
        <v>1</v>
      </c>
      <c r="E78" s="134" t="str">
        <f t="shared" si="1"/>
        <v>0:1</v>
      </c>
    </row>
    <row r="79" spans="1:5" ht="84.75" x14ac:dyDescent="0.25">
      <c r="A79" s="120" t="str">
        <f>VLOOKUP(B79, names!A$3:B$2401, 2,)</f>
        <v>United Casualty Insurance Co. Of America</v>
      </c>
      <c r="B79" s="132" t="s">
        <v>95</v>
      </c>
      <c r="C79" s="133">
        <v>15163</v>
      </c>
      <c r="D79" s="133">
        <v>1</v>
      </c>
      <c r="E79" s="134" t="str">
        <f t="shared" si="1"/>
        <v>15163:1</v>
      </c>
    </row>
    <row r="80" spans="1:5" ht="84.75" x14ac:dyDescent="0.25">
      <c r="A80" s="120" t="str">
        <f>VLOOKUP(B80, names!A$3:B$2401, 2,)</f>
        <v>United Property &amp; Casualty Insurance Co.</v>
      </c>
      <c r="B80" s="132" t="s">
        <v>39</v>
      </c>
      <c r="C80" s="133">
        <v>187027</v>
      </c>
      <c r="D80" s="133">
        <v>66</v>
      </c>
      <c r="E80" s="134" t="str">
        <f t="shared" si="1"/>
        <v>187027:66</v>
      </c>
    </row>
    <row r="81" spans="1:5" ht="72.75" x14ac:dyDescent="0.25">
      <c r="A81" s="120" t="str">
        <f>VLOOKUP(B81, names!A$3:B$2401, 2,)</f>
        <v>United Services Automobile Association</v>
      </c>
      <c r="B81" s="132" t="s">
        <v>45</v>
      </c>
      <c r="C81" s="133">
        <v>124157</v>
      </c>
      <c r="D81" s="133">
        <v>2</v>
      </c>
      <c r="E81" s="134" t="str">
        <f t="shared" si="1"/>
        <v>124157:2</v>
      </c>
    </row>
    <row r="82" spans="1:5" ht="84.75" x14ac:dyDescent="0.25">
      <c r="A82" s="120" t="str">
        <f>VLOOKUP(B82, names!A$3:B$2401, 2,)</f>
        <v>Universal Insurance Co. Of North America</v>
      </c>
      <c r="B82" s="132" t="s">
        <v>70</v>
      </c>
      <c r="C82" s="133">
        <v>59968</v>
      </c>
      <c r="D82" s="133">
        <v>5</v>
      </c>
      <c r="E82" s="134" t="str">
        <f t="shared" si="1"/>
        <v>59968:5</v>
      </c>
    </row>
    <row r="83" spans="1:5" ht="96.75" x14ac:dyDescent="0.25">
      <c r="A83" s="120" t="str">
        <f>VLOOKUP(B83, names!A$3:B$2401, 2,)</f>
        <v>Universal Property &amp; Casualty Insurance Co.</v>
      </c>
      <c r="B83" s="132" t="s">
        <v>34</v>
      </c>
      <c r="C83" s="133">
        <v>577263</v>
      </c>
      <c r="D83" s="133">
        <v>68</v>
      </c>
      <c r="E83" s="134" t="str">
        <f t="shared" si="1"/>
        <v>577263:68</v>
      </c>
    </row>
    <row r="84" spans="1:5" ht="60.75" x14ac:dyDescent="0.25">
      <c r="A84" s="120" t="str">
        <f>VLOOKUP(B84, names!A$3:B$2401, 2,)</f>
        <v>USAA Casualty Insurance Co.</v>
      </c>
      <c r="B84" s="132" t="s">
        <v>67</v>
      </c>
      <c r="C84" s="133">
        <v>61619</v>
      </c>
      <c r="D84" s="133">
        <v>5</v>
      </c>
      <c r="E84" s="134" t="str">
        <f t="shared" si="1"/>
        <v>61619:5</v>
      </c>
    </row>
    <row r="85" spans="1:5" ht="48.75" x14ac:dyDescent="0.25">
      <c r="A85" s="120" t="str">
        <f>VLOOKUP(B85, names!A$3:B$2401, 2,)</f>
        <v>Weston Insurance Co.</v>
      </c>
      <c r="B85" s="132" t="s">
        <v>87</v>
      </c>
      <c r="C85" s="133">
        <v>20836</v>
      </c>
      <c r="D85" s="133">
        <v>1</v>
      </c>
      <c r="E85" s="134" t="str">
        <f t="shared" si="1"/>
        <v>20836:1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workbookViewId="0">
      <selection activeCell="A2" sqref="A2:A77"/>
    </sheetView>
  </sheetViews>
  <sheetFormatPr defaultRowHeight="15" x14ac:dyDescent="0.25"/>
  <cols>
    <col min="1" max="1" width="45.7109375" customWidth="1"/>
  </cols>
  <sheetData>
    <row r="1" spans="1:5" ht="24" x14ac:dyDescent="0.25">
      <c r="B1" s="129" t="s">
        <v>3521</v>
      </c>
      <c r="C1" s="130" t="s">
        <v>3522</v>
      </c>
      <c r="D1" s="130" t="s">
        <v>3523</v>
      </c>
      <c r="E1" s="131" t="s">
        <v>3524</v>
      </c>
    </row>
    <row r="2" spans="1:5" ht="48.75" x14ac:dyDescent="0.25">
      <c r="A2">
        <f>VLOOKUP(B2, names!A$3:B$2401, 2,)</f>
        <v>0</v>
      </c>
      <c r="B2" s="132" t="s">
        <v>504</v>
      </c>
      <c r="C2" s="135"/>
      <c r="D2" s="133">
        <v>3</v>
      </c>
      <c r="E2" s="134" t="str">
        <f t="shared" ref="E2:E65" si="0">C2/GCD(C2,D2)&amp;":"&amp;D2/GCD(C2,D2)</f>
        <v>0:1</v>
      </c>
    </row>
    <row r="3" spans="1:5" ht="84.75" x14ac:dyDescent="0.25">
      <c r="A3" s="120" t="e">
        <f>VLOOKUP(B3, names!A$3:B$2401, 2,)</f>
        <v>#N/A</v>
      </c>
      <c r="B3" s="132" t="s">
        <v>507</v>
      </c>
      <c r="C3" s="135"/>
      <c r="D3" s="133">
        <v>1</v>
      </c>
      <c r="E3" s="134" t="str">
        <f t="shared" si="0"/>
        <v>0:1</v>
      </c>
    </row>
    <row r="4" spans="1:5" ht="84.75" x14ac:dyDescent="0.25">
      <c r="A4" s="120" t="str">
        <f>VLOOKUP(B4, names!A$3:B$2401, 2,)</f>
        <v>American Bankers Insurance Co. Of Florida</v>
      </c>
      <c r="B4" s="132" t="s">
        <v>42</v>
      </c>
      <c r="C4" s="133">
        <v>133189</v>
      </c>
      <c r="D4" s="133">
        <v>1</v>
      </c>
      <c r="E4" s="134" t="str">
        <f t="shared" si="0"/>
        <v>133189:1</v>
      </c>
    </row>
    <row r="5" spans="1:5" ht="60.75" x14ac:dyDescent="0.25">
      <c r="A5" s="120" t="str">
        <f>VLOOKUP(B5, names!A$3:B$2401, 2,)</f>
        <v>American Economy Insurance Co.</v>
      </c>
      <c r="B5" s="132" t="s">
        <v>188</v>
      </c>
      <c r="C5" s="133"/>
      <c r="D5" s="133">
        <v>1</v>
      </c>
      <c r="E5" s="134" t="str">
        <f t="shared" si="0"/>
        <v>0:1</v>
      </c>
    </row>
    <row r="6" spans="1:5" ht="84.75" x14ac:dyDescent="0.25">
      <c r="A6" s="120" t="str">
        <f>VLOOKUP(B6, names!A$3:B$2401, 2,)</f>
        <v>American Integrity Insurance Co. Of Florida</v>
      </c>
      <c r="B6" s="132" t="s">
        <v>38</v>
      </c>
      <c r="C6" s="133">
        <v>228389</v>
      </c>
      <c r="D6" s="133">
        <v>64</v>
      </c>
      <c r="E6" s="134" t="str">
        <f t="shared" si="0"/>
        <v>228389:64</v>
      </c>
    </row>
    <row r="7" spans="1:5" ht="60.75" x14ac:dyDescent="0.25">
      <c r="A7" s="120" t="e">
        <f>VLOOKUP(B7, names!A$3:B$2401, 2,)</f>
        <v>#N/A</v>
      </c>
      <c r="B7" s="132" t="s">
        <v>581</v>
      </c>
      <c r="C7" s="135"/>
      <c r="D7" s="133">
        <v>2</v>
      </c>
      <c r="E7" s="134" t="str">
        <f t="shared" si="0"/>
        <v>0:1</v>
      </c>
    </row>
    <row r="8" spans="1:5" ht="96.75" x14ac:dyDescent="0.25">
      <c r="A8" s="120" t="str">
        <f>VLOOKUP(B8, names!A$3:B$2401, 2,)</f>
        <v>American Modern Insurance Co. Of Florida</v>
      </c>
      <c r="B8" s="132" t="s">
        <v>66</v>
      </c>
      <c r="C8" s="133">
        <v>60524</v>
      </c>
      <c r="D8" s="133">
        <v>1</v>
      </c>
      <c r="E8" s="134" t="str">
        <f t="shared" si="0"/>
        <v>60524:1</v>
      </c>
    </row>
    <row r="9" spans="1:5" ht="60.75" x14ac:dyDescent="0.25">
      <c r="A9" s="120" t="str">
        <f>VLOOKUP(B9, names!A$3:B$2401, 2,)</f>
        <v>American Reliable Insurance Co.</v>
      </c>
      <c r="B9" s="132" t="s">
        <v>102</v>
      </c>
      <c r="C9" s="133">
        <v>7282</v>
      </c>
      <c r="D9" s="133">
        <v>1</v>
      </c>
      <c r="E9" s="134" t="str">
        <f t="shared" si="0"/>
        <v>7282:1</v>
      </c>
    </row>
    <row r="10" spans="1:5" ht="48.75" x14ac:dyDescent="0.25">
      <c r="A10" s="120" t="str">
        <f>VLOOKUP(B10, names!A$3:B$2401, 2,)</f>
        <v>American Strategic Insurance Corp.</v>
      </c>
      <c r="B10" s="132" t="s">
        <v>61</v>
      </c>
      <c r="C10" s="133">
        <v>59559</v>
      </c>
      <c r="D10" s="133">
        <v>9</v>
      </c>
      <c r="E10" s="134" t="str">
        <f t="shared" si="0"/>
        <v>19853:3</v>
      </c>
    </row>
    <row r="11" spans="1:5" ht="72.75" x14ac:dyDescent="0.25">
      <c r="A11" s="120" t="str">
        <f>VLOOKUP(B11, names!A$3:B$2401, 2,)</f>
        <v>American Traditions Insurance Co.</v>
      </c>
      <c r="B11" s="132" t="s">
        <v>68</v>
      </c>
      <c r="C11" s="133">
        <v>56576</v>
      </c>
      <c r="D11" s="133">
        <v>7</v>
      </c>
      <c r="E11" s="134" t="str">
        <f t="shared" si="0"/>
        <v>56576:7</v>
      </c>
    </row>
    <row r="12" spans="1:5" ht="48.75" x14ac:dyDescent="0.25">
      <c r="A12" s="120" t="str">
        <f>VLOOKUP(B12, names!A$3:B$2401, 2,)</f>
        <v>Ark Royal Insurance Co.</v>
      </c>
      <c r="B12" s="132" t="s">
        <v>50</v>
      </c>
      <c r="C12" s="133">
        <v>95845</v>
      </c>
      <c r="D12" s="133">
        <v>7</v>
      </c>
      <c r="E12" s="134" t="str">
        <f t="shared" si="0"/>
        <v>95845:7</v>
      </c>
    </row>
    <row r="13" spans="1:5" ht="36.75" x14ac:dyDescent="0.25">
      <c r="A13" s="120" t="str">
        <f>VLOOKUP(B13, names!A$3:B$2401, 2,)</f>
        <v>ASI Assurance Corp.</v>
      </c>
      <c r="B13" s="132" t="s">
        <v>56</v>
      </c>
      <c r="C13" s="133">
        <v>48447</v>
      </c>
      <c r="D13" s="133">
        <v>7</v>
      </c>
      <c r="E13" s="134" t="str">
        <f t="shared" si="0"/>
        <v>6921:1</v>
      </c>
    </row>
    <row r="14" spans="1:5" ht="60.75" x14ac:dyDescent="0.25">
      <c r="A14" s="120" t="str">
        <f>VLOOKUP(B14, names!A$3:B$2401, 2,)</f>
        <v>ASI Preferred Insurance Corp.</v>
      </c>
      <c r="B14" s="132" t="s">
        <v>47</v>
      </c>
      <c r="C14" s="133">
        <v>104015</v>
      </c>
      <c r="D14" s="133">
        <v>2</v>
      </c>
      <c r="E14" s="134" t="str">
        <f t="shared" si="0"/>
        <v>104015:2</v>
      </c>
    </row>
    <row r="15" spans="1:5" ht="84.75" x14ac:dyDescent="0.25">
      <c r="A15" s="120" t="str">
        <f>VLOOKUP(B15, names!A$3:B$2401, 2,)</f>
        <v>Auto Club Insurance Co. Of Florida</v>
      </c>
      <c r="B15" s="132" t="s">
        <v>60</v>
      </c>
      <c r="C15" s="133">
        <v>62524</v>
      </c>
      <c r="D15" s="133">
        <v>5</v>
      </c>
      <c r="E15" s="134" t="str">
        <f t="shared" si="0"/>
        <v>62524:5</v>
      </c>
    </row>
    <row r="16" spans="1:5" ht="84.75" x14ac:dyDescent="0.25">
      <c r="A16" s="120" t="str">
        <f>VLOOKUP(B16, names!A$3:B$2401, 2,)</f>
        <v>Avatar Property &amp; Casualty Insurance Co.</v>
      </c>
      <c r="B16" s="132" t="s">
        <v>91</v>
      </c>
      <c r="C16" s="133">
        <v>18416</v>
      </c>
      <c r="D16" s="133">
        <v>4</v>
      </c>
      <c r="E16" s="134" t="str">
        <f t="shared" si="0"/>
        <v>4604:1</v>
      </c>
    </row>
    <row r="17" spans="1:5" ht="84.75" x14ac:dyDescent="0.25">
      <c r="A17" s="120" t="str">
        <f>VLOOKUP(B17, names!A$3:B$2401, 2,)</f>
        <v>Capitol Preferred Insurance Co.</v>
      </c>
      <c r="B17" s="132" t="s">
        <v>74</v>
      </c>
      <c r="C17" s="133">
        <v>41886</v>
      </c>
      <c r="D17" s="133">
        <v>10</v>
      </c>
      <c r="E17" s="134" t="str">
        <f t="shared" si="0"/>
        <v>20943:5</v>
      </c>
    </row>
    <row r="18" spans="1:5" ht="48.75" x14ac:dyDescent="0.25">
      <c r="A18" s="120" t="str">
        <f>VLOOKUP(B18, names!A$3:B$2401, 2,)</f>
        <v>Castle Key Indemnity Co.</v>
      </c>
      <c r="B18" s="132" t="s">
        <v>49</v>
      </c>
      <c r="C18" s="133">
        <v>97527</v>
      </c>
      <c r="D18" s="133">
        <v>3</v>
      </c>
      <c r="E18" s="134" t="str">
        <f t="shared" si="0"/>
        <v>32509:1</v>
      </c>
    </row>
    <row r="19" spans="1:5" ht="48.75" x14ac:dyDescent="0.25">
      <c r="A19" s="120" t="str">
        <f>VLOOKUP(B19, names!A$3:B$2401, 2,)</f>
        <v>Castle Key Insurance Co.</v>
      </c>
      <c r="B19" s="132" t="s">
        <v>53</v>
      </c>
      <c r="C19" s="133">
        <v>65572</v>
      </c>
      <c r="D19" s="133">
        <v>16</v>
      </c>
      <c r="E19" s="134" t="str">
        <f t="shared" si="0"/>
        <v>16393:4</v>
      </c>
    </row>
    <row r="20" spans="1:5" ht="72.75" x14ac:dyDescent="0.25">
      <c r="A20" s="120" t="str">
        <f>VLOOKUP(B20, names!A$3:B$2401, 2,)</f>
        <v>Citizens Property Insurance Corp.</v>
      </c>
      <c r="B20" s="132" t="s">
        <v>33</v>
      </c>
      <c r="C20" s="133">
        <v>453482</v>
      </c>
      <c r="D20" s="133">
        <v>130</v>
      </c>
      <c r="E20" s="134" t="str">
        <f t="shared" si="0"/>
        <v>226741:65</v>
      </c>
    </row>
    <row r="21" spans="1:5" ht="48.75" x14ac:dyDescent="0.25">
      <c r="A21" s="120" t="e">
        <f>VLOOKUP(B21, names!A$3:B$2401, 2,)</f>
        <v>#N/A</v>
      </c>
      <c r="B21" s="132" t="s">
        <v>4127</v>
      </c>
      <c r="C21" s="135"/>
      <c r="D21" s="133">
        <v>2</v>
      </c>
      <c r="E21" s="134" t="str">
        <f t="shared" si="0"/>
        <v>0:1</v>
      </c>
    </row>
    <row r="22" spans="1:5" ht="84.75" x14ac:dyDescent="0.25">
      <c r="A22" s="120" t="str">
        <f>VLOOKUP(B22, names!A$3:B$2401, 2,)</f>
        <v>Cypress Property &amp; Casualty Insurance Co.</v>
      </c>
      <c r="B22" s="132" t="s">
        <v>59</v>
      </c>
      <c r="C22" s="133">
        <v>68257</v>
      </c>
      <c r="D22" s="133">
        <v>2</v>
      </c>
      <c r="E22" s="134" t="str">
        <f t="shared" si="0"/>
        <v>68257:2</v>
      </c>
    </row>
    <row r="23" spans="1:5" ht="48.75" x14ac:dyDescent="0.25">
      <c r="A23" s="120" t="str">
        <f>VLOOKUP(B23, names!A$3:B$2401, 2,)</f>
        <v>Electric Insurance Co.</v>
      </c>
      <c r="B23" s="132" t="s">
        <v>121</v>
      </c>
      <c r="C23" s="133">
        <v>1820</v>
      </c>
      <c r="D23" s="133">
        <v>1</v>
      </c>
      <c r="E23" s="134" t="str">
        <f t="shared" si="0"/>
        <v>1820:1</v>
      </c>
    </row>
    <row r="24" spans="1:5" ht="60.75" x14ac:dyDescent="0.25">
      <c r="A24" s="120" t="str">
        <f>VLOOKUP(B24, names!A$3:B$2401, 2,)</f>
        <v>Elements Property Insurance Co.</v>
      </c>
      <c r="B24" s="132" t="s">
        <v>78</v>
      </c>
      <c r="C24" s="133">
        <v>40208</v>
      </c>
      <c r="D24" s="133">
        <v>3</v>
      </c>
      <c r="E24" s="134" t="str">
        <f t="shared" si="0"/>
        <v>40208:3</v>
      </c>
    </row>
    <row r="25" spans="1:5" ht="72.75" x14ac:dyDescent="0.25">
      <c r="A25" s="120" t="str">
        <f>VLOOKUP(B25, names!A$3:B$2401, 2,)</f>
        <v>Federated National Insurance Co.</v>
      </c>
      <c r="B25" s="132" t="s">
        <v>37</v>
      </c>
      <c r="C25" s="133">
        <v>260696</v>
      </c>
      <c r="D25" s="133">
        <v>60</v>
      </c>
      <c r="E25" s="134" t="str">
        <f t="shared" si="0"/>
        <v>65174:15</v>
      </c>
    </row>
    <row r="26" spans="1:5" ht="48.75" x14ac:dyDescent="0.25">
      <c r="A26" s="120" t="str">
        <f>VLOOKUP(B26, names!A$3:B$2401, 2,)</f>
        <v>Fidelity Fire &amp; Casualty Co.</v>
      </c>
      <c r="B26" s="132" t="s">
        <v>200</v>
      </c>
      <c r="C26" s="135"/>
      <c r="D26" s="133">
        <v>1</v>
      </c>
      <c r="E26" s="134" t="str">
        <f t="shared" si="0"/>
        <v>0:1</v>
      </c>
    </row>
    <row r="27" spans="1:5" ht="72.75" x14ac:dyDescent="0.25">
      <c r="A27" s="120" t="str">
        <f>VLOOKUP(B27, names!A$3:B$2401, 2,)</f>
        <v>First Community Insurance Co.</v>
      </c>
      <c r="B27" s="132" t="s">
        <v>83</v>
      </c>
      <c r="C27" s="133">
        <v>18645</v>
      </c>
      <c r="D27" s="133">
        <v>2</v>
      </c>
      <c r="E27" s="134" t="str">
        <f t="shared" si="0"/>
        <v>18645:2</v>
      </c>
    </row>
    <row r="28" spans="1:5" ht="84.75" x14ac:dyDescent="0.25">
      <c r="A28" s="120" t="str">
        <f>VLOOKUP(B28, names!A$3:B$2401, 2,)</f>
        <v>First Floridian Auto And Home Insurance Co.</v>
      </c>
      <c r="B28" s="132" t="s">
        <v>93</v>
      </c>
      <c r="C28" s="133">
        <v>12919</v>
      </c>
      <c r="D28" s="133">
        <v>3</v>
      </c>
      <c r="E28" s="134" t="str">
        <f t="shared" si="0"/>
        <v>12919:3</v>
      </c>
    </row>
    <row r="29" spans="1:5" ht="72.75" x14ac:dyDescent="0.25">
      <c r="A29" s="120" t="str">
        <f>VLOOKUP(B29, names!A$3:B$2401, 2,)</f>
        <v>First Protective Insurance Co.</v>
      </c>
      <c r="B29" s="132" t="s">
        <v>55</v>
      </c>
      <c r="C29" s="133">
        <v>99032</v>
      </c>
      <c r="D29" s="133">
        <v>9</v>
      </c>
      <c r="E29" s="134" t="str">
        <f t="shared" si="0"/>
        <v>99032:9</v>
      </c>
    </row>
    <row r="30" spans="1:5" ht="60.75" x14ac:dyDescent="0.25">
      <c r="A30" s="120" t="str">
        <f>VLOOKUP(B30, names!A$3:B$2401, 2,)</f>
        <v>Florida Family Insurance Co.</v>
      </c>
      <c r="B30" s="132" t="s">
        <v>48</v>
      </c>
      <c r="C30" s="133">
        <v>51197</v>
      </c>
      <c r="D30" s="133">
        <v>11</v>
      </c>
      <c r="E30" s="134" t="str">
        <f t="shared" si="0"/>
        <v>51197:11</v>
      </c>
    </row>
    <row r="31" spans="1:5" ht="84.75" x14ac:dyDescent="0.25">
      <c r="A31" s="120" t="str">
        <f>VLOOKUP(B31, names!A$3:B$2401, 2,)</f>
        <v>Florida Farm Bureau General Insurance Co.</v>
      </c>
      <c r="B31" s="132" t="s">
        <v>76</v>
      </c>
      <c r="C31" s="133">
        <v>40094</v>
      </c>
      <c r="D31" s="133">
        <v>1</v>
      </c>
      <c r="E31" s="134" t="str">
        <f t="shared" si="0"/>
        <v>40094:1</v>
      </c>
    </row>
    <row r="32" spans="1:5" ht="72.75" x14ac:dyDescent="0.25">
      <c r="A32" s="120" t="e">
        <f>VLOOKUP(B32, names!A$3:B$2401, 2,)</f>
        <v>#N/A</v>
      </c>
      <c r="B32" s="132" t="s">
        <v>4129</v>
      </c>
      <c r="C32" s="135"/>
      <c r="D32" s="133">
        <v>6</v>
      </c>
      <c r="E32" s="134" t="str">
        <f t="shared" si="0"/>
        <v>0:1</v>
      </c>
    </row>
    <row r="33" spans="1:5" ht="72.75" x14ac:dyDescent="0.25">
      <c r="A33" s="120" t="str">
        <f>VLOOKUP(B33, names!A$3:B$2401, 2,)</f>
        <v>Florida Peninsula Insurance Co.</v>
      </c>
      <c r="B33" s="132" t="s">
        <v>46</v>
      </c>
      <c r="C33" s="133">
        <v>117019</v>
      </c>
      <c r="D33" s="133">
        <v>31</v>
      </c>
      <c r="E33" s="134" t="str">
        <f t="shared" si="0"/>
        <v>117019:31</v>
      </c>
    </row>
    <row r="34" spans="1:5" ht="48.75" x14ac:dyDescent="0.25">
      <c r="A34" s="120" t="str">
        <f>VLOOKUP(B34, names!A$3:B$2401, 2,)</f>
        <v>Foremost Insurance Co.</v>
      </c>
      <c r="B34" s="132" t="s">
        <v>79</v>
      </c>
      <c r="C34" s="133">
        <v>31439</v>
      </c>
      <c r="D34" s="133">
        <v>1</v>
      </c>
      <c r="E34" s="134" t="str">
        <f t="shared" si="0"/>
        <v>31439:1</v>
      </c>
    </row>
    <row r="35" spans="1:5" ht="84.75" x14ac:dyDescent="0.25">
      <c r="A35" s="120" t="str">
        <f>VLOOKUP(B35, names!A$3:B$2401, 2,)</f>
        <v>Foremost Property And Casualty Insurance Co.</v>
      </c>
      <c r="B35" s="132" t="s">
        <v>92</v>
      </c>
      <c r="C35" s="133">
        <v>15895</v>
      </c>
      <c r="D35" s="133">
        <v>1</v>
      </c>
      <c r="E35" s="134" t="str">
        <f t="shared" si="0"/>
        <v>15895:1</v>
      </c>
    </row>
    <row r="36" spans="1:5" ht="60.75" x14ac:dyDescent="0.25">
      <c r="A36" s="120">
        <f>VLOOKUP(B36, names!A$3:B$2401, 2,)</f>
        <v>0</v>
      </c>
      <c r="B36" s="132" t="s">
        <v>4134</v>
      </c>
      <c r="C36" s="135"/>
      <c r="D36" s="133">
        <v>2</v>
      </c>
      <c r="E36" s="134" t="str">
        <f t="shared" si="0"/>
        <v>0:1</v>
      </c>
    </row>
    <row r="37" spans="1:5" ht="96.75" x14ac:dyDescent="0.25">
      <c r="A37" s="120" t="str">
        <f>VLOOKUP(B37, names!A$3:B$2401, 2,)</f>
        <v>Gulfstream Property And Casualty Insurance Co.</v>
      </c>
      <c r="B37" s="132" t="s">
        <v>64</v>
      </c>
      <c r="C37" s="133">
        <v>59220</v>
      </c>
      <c r="D37" s="133">
        <v>4</v>
      </c>
      <c r="E37" s="134" t="str">
        <f t="shared" si="0"/>
        <v>14805:1</v>
      </c>
    </row>
    <row r="38" spans="1:5" ht="72.75" x14ac:dyDescent="0.25">
      <c r="A38" s="120" t="str">
        <f>VLOOKUP(B38, names!A$3:B$2401, 2,)</f>
        <v>Hartford Insurance Co. Of The Midwest</v>
      </c>
      <c r="B38" s="132" t="s">
        <v>86</v>
      </c>
      <c r="C38" s="133">
        <v>22069</v>
      </c>
      <c r="D38" s="133">
        <v>1</v>
      </c>
      <c r="E38" s="134" t="str">
        <f t="shared" si="0"/>
        <v>22069:1</v>
      </c>
    </row>
    <row r="39" spans="1:5" ht="84.75" x14ac:dyDescent="0.25">
      <c r="A39" s="120" t="str">
        <f>VLOOKUP(B39, names!A$3:B$2401, 2,)</f>
        <v>Heritage Property &amp; Casualty Insurance Co.</v>
      </c>
      <c r="B39" s="132" t="s">
        <v>36</v>
      </c>
      <c r="C39" s="133">
        <v>235642</v>
      </c>
      <c r="D39" s="133">
        <v>38</v>
      </c>
      <c r="E39" s="134" t="str">
        <f t="shared" si="0"/>
        <v>117821:19</v>
      </c>
    </row>
    <row r="40" spans="1:5" ht="120.75" x14ac:dyDescent="0.25">
      <c r="A40" s="120" t="str">
        <f>VLOOKUP(B40, names!A$3:B$2401, 2,)</f>
        <v>Homeowners Choice Property &amp; Casualty Insurance Co.</v>
      </c>
      <c r="B40" s="132" t="s">
        <v>41</v>
      </c>
      <c r="C40" s="133">
        <v>142850</v>
      </c>
      <c r="D40" s="133">
        <v>21</v>
      </c>
      <c r="E40" s="134" t="str">
        <f t="shared" si="0"/>
        <v>142850:21</v>
      </c>
    </row>
    <row r="41" spans="1:5" ht="84.75" x14ac:dyDescent="0.25">
      <c r="A41" s="120" t="e">
        <f>VLOOKUP(B41, names!A$3:B$2401, 2,)</f>
        <v>#N/A</v>
      </c>
      <c r="B41" s="132" t="s">
        <v>4135</v>
      </c>
      <c r="C41" s="135"/>
      <c r="D41" s="133">
        <v>1</v>
      </c>
      <c r="E41" s="134" t="str">
        <f t="shared" si="0"/>
        <v>0:1</v>
      </c>
    </row>
    <row r="42" spans="1:5" ht="72.75" x14ac:dyDescent="0.25">
      <c r="A42" s="120">
        <f>VLOOKUP(B42, names!A$3:B$2401, 2,)</f>
        <v>0</v>
      </c>
      <c r="B42" s="132" t="s">
        <v>1270</v>
      </c>
      <c r="C42" s="135"/>
      <c r="D42" s="133">
        <v>1</v>
      </c>
      <c r="E42" s="134" t="str">
        <f t="shared" si="0"/>
        <v>0:1</v>
      </c>
    </row>
    <row r="43" spans="1:5" ht="60.75" x14ac:dyDescent="0.25">
      <c r="A43" s="120">
        <f>VLOOKUP(B43, names!A$3:B$2401, 2,)</f>
        <v>0</v>
      </c>
      <c r="B43" s="132" t="s">
        <v>4132</v>
      </c>
      <c r="C43" s="135"/>
      <c r="D43" s="133">
        <v>1</v>
      </c>
      <c r="E43" s="134" t="str">
        <f t="shared" si="0"/>
        <v>0:1</v>
      </c>
    </row>
    <row r="44" spans="1:5" ht="72.75" x14ac:dyDescent="0.25">
      <c r="A44" s="120" t="str">
        <f>VLOOKUP(B44, names!A$3:B$2401, 2,)</f>
        <v>Liberty Mutual Fire Insurance Co.</v>
      </c>
      <c r="B44" s="132" t="s">
        <v>77</v>
      </c>
      <c r="C44" s="133">
        <v>31844</v>
      </c>
      <c r="D44" s="133">
        <v>4</v>
      </c>
      <c r="E44" s="134" t="str">
        <f t="shared" si="0"/>
        <v>7961:1</v>
      </c>
    </row>
    <row r="45" spans="1:5" ht="60.75" x14ac:dyDescent="0.25">
      <c r="A45" s="120" t="e">
        <f>VLOOKUP(B45, names!A$3:B$2401, 2,)</f>
        <v>#N/A</v>
      </c>
      <c r="B45" s="132" t="s">
        <v>1339</v>
      </c>
      <c r="C45" s="135"/>
      <c r="D45" s="133">
        <v>2</v>
      </c>
      <c r="E45" s="134" t="str">
        <f t="shared" si="0"/>
        <v>0:1</v>
      </c>
    </row>
    <row r="46" spans="1:5" ht="72.75" x14ac:dyDescent="0.25">
      <c r="A46" s="120" t="str">
        <f>VLOOKUP(B46, names!A$3:B$2401, 2,)</f>
        <v>Metropolitan Casualty Insurance Co.</v>
      </c>
      <c r="B46" s="132" t="s">
        <v>99</v>
      </c>
      <c r="C46" s="133">
        <v>9876</v>
      </c>
      <c r="D46" s="133">
        <v>1</v>
      </c>
      <c r="E46" s="134" t="str">
        <f t="shared" si="0"/>
        <v>9876:1</v>
      </c>
    </row>
    <row r="47" spans="1:5" ht="60.75" x14ac:dyDescent="0.25">
      <c r="A47" s="120" t="str">
        <f>VLOOKUP(B47, names!A$3:B$2401, 2,)</f>
        <v>Mount Beacon Insurance Co.</v>
      </c>
      <c r="B47" s="132" t="s">
        <v>69</v>
      </c>
      <c r="C47" s="133">
        <v>36719</v>
      </c>
      <c r="D47" s="133">
        <v>3</v>
      </c>
      <c r="E47" s="134" t="str">
        <f t="shared" si="0"/>
        <v>36719:3</v>
      </c>
    </row>
    <row r="48" spans="1:5" ht="84.75" x14ac:dyDescent="0.25">
      <c r="A48" s="120" t="str">
        <f>VLOOKUP(B48, names!A$3:B$2401, 2,)</f>
        <v>Nationwide Insurance Co. Of Florida</v>
      </c>
      <c r="B48" s="132" t="s">
        <v>80</v>
      </c>
      <c r="C48" s="133">
        <v>26396</v>
      </c>
      <c r="D48" s="133">
        <v>3</v>
      </c>
      <c r="E48" s="134" t="str">
        <f t="shared" si="0"/>
        <v>26396:3</v>
      </c>
    </row>
    <row r="49" spans="1:5" ht="48.75" x14ac:dyDescent="0.25">
      <c r="A49" s="120" t="str">
        <f>VLOOKUP(B49, names!A$3:B$2401, 2,)</f>
        <v>Olympus Insurance Co.</v>
      </c>
      <c r="B49" s="132" t="s">
        <v>52</v>
      </c>
      <c r="C49" s="133">
        <v>81563</v>
      </c>
      <c r="D49" s="133">
        <v>9</v>
      </c>
      <c r="E49" s="134" t="str">
        <f t="shared" si="0"/>
        <v>81563:9</v>
      </c>
    </row>
    <row r="50" spans="1:5" ht="48.75" x14ac:dyDescent="0.25">
      <c r="A50" s="120" t="str">
        <f>VLOOKUP(B50, names!A$3:B$2401, 2,)</f>
        <v>Omega Insurance Co.</v>
      </c>
      <c r="B50" s="132" t="s">
        <v>72</v>
      </c>
      <c r="C50" s="133">
        <v>43472</v>
      </c>
      <c r="D50" s="133">
        <v>8</v>
      </c>
      <c r="E50" s="134" t="str">
        <f t="shared" si="0"/>
        <v>5434:1</v>
      </c>
    </row>
    <row r="51" spans="1:5" ht="60.75" x14ac:dyDescent="0.25">
      <c r="A51" s="120" t="str">
        <f>VLOOKUP(B51, names!A$3:B$2401, 2,)</f>
        <v>People's Trust Insurance Co.</v>
      </c>
      <c r="B51" s="132" t="s">
        <v>44</v>
      </c>
      <c r="C51" s="133">
        <v>145475</v>
      </c>
      <c r="D51" s="133">
        <v>16</v>
      </c>
      <c r="E51" s="134" t="str">
        <f t="shared" si="0"/>
        <v>145475:16</v>
      </c>
    </row>
    <row r="52" spans="1:5" ht="84.75" x14ac:dyDescent="0.25">
      <c r="A52" s="120" t="str">
        <f>VLOOKUP(B52, names!A$3:B$2401, 2,)</f>
        <v>Philadelphia Indemnity Insurance Co.</v>
      </c>
      <c r="B52" s="132" t="s">
        <v>135</v>
      </c>
      <c r="C52" s="133"/>
      <c r="D52" s="133">
        <v>1</v>
      </c>
      <c r="E52" s="134" t="str">
        <f t="shared" si="0"/>
        <v>0:1</v>
      </c>
    </row>
    <row r="53" spans="1:5" ht="48.75" x14ac:dyDescent="0.25">
      <c r="A53" s="120" t="str">
        <f>VLOOKUP(B53, names!A$3:B$2401, 2,)</f>
        <v>Prepared Insurance Co.</v>
      </c>
      <c r="B53" s="132" t="s">
        <v>82</v>
      </c>
      <c r="C53" s="133">
        <v>32872</v>
      </c>
      <c r="D53" s="133">
        <v>5</v>
      </c>
      <c r="E53" s="134" t="str">
        <f t="shared" si="0"/>
        <v>32872:5</v>
      </c>
    </row>
    <row r="54" spans="1:5" ht="60.75" x14ac:dyDescent="0.25">
      <c r="A54" s="120" t="str">
        <f>VLOOKUP(B54, names!A$3:B$2401, 2,)</f>
        <v>Safe Harbor Insurance Co.</v>
      </c>
      <c r="B54" s="132" t="s">
        <v>57</v>
      </c>
      <c r="C54" s="133">
        <v>72673</v>
      </c>
      <c r="D54" s="133">
        <v>4</v>
      </c>
      <c r="E54" s="134" t="str">
        <f t="shared" si="0"/>
        <v>72673:4</v>
      </c>
    </row>
    <row r="55" spans="1:5" ht="48.75" x14ac:dyDescent="0.25">
      <c r="A55" s="120" t="str">
        <f>VLOOKUP(B55, names!A$3:B$2401, 2,)</f>
        <v>Safepoint Insurance Co.</v>
      </c>
      <c r="B55" s="132" t="s">
        <v>71</v>
      </c>
      <c r="C55" s="133">
        <v>58923</v>
      </c>
      <c r="D55" s="133">
        <v>4</v>
      </c>
      <c r="E55" s="134" t="str">
        <f t="shared" si="0"/>
        <v>58923:4</v>
      </c>
    </row>
    <row r="56" spans="1:5" ht="60.75" x14ac:dyDescent="0.25">
      <c r="A56" s="120" t="str">
        <f>VLOOKUP(B56, names!A$3:B$2401, 2,)</f>
        <v>Sawgrass Mutual Insurance Co.</v>
      </c>
      <c r="B56" s="132" t="s">
        <v>85</v>
      </c>
      <c r="C56" s="133">
        <v>20326</v>
      </c>
      <c r="D56" s="133">
        <v>4</v>
      </c>
      <c r="E56" s="134" t="str">
        <f t="shared" si="0"/>
        <v>10163:2</v>
      </c>
    </row>
    <row r="57" spans="1:5" ht="60.75" x14ac:dyDescent="0.25">
      <c r="A57" s="120" t="str">
        <f>VLOOKUP(B57, names!A$3:B$2401, 2,)</f>
        <v>Security First Insurance Co.</v>
      </c>
      <c r="B57" s="132" t="s">
        <v>35</v>
      </c>
      <c r="C57" s="133">
        <v>322048</v>
      </c>
      <c r="D57" s="133">
        <v>59</v>
      </c>
      <c r="E57" s="134" t="str">
        <f t="shared" si="0"/>
        <v>322048:59</v>
      </c>
    </row>
    <row r="58" spans="1:5" ht="60.75" x14ac:dyDescent="0.25">
      <c r="A58" s="120" t="str">
        <f>VLOOKUP(B58, names!A$3:B$2401, 2,)</f>
        <v>Southern Fidelity Insurance Co.</v>
      </c>
      <c r="B58" s="132" t="s">
        <v>58</v>
      </c>
      <c r="C58" s="133">
        <v>59063</v>
      </c>
      <c r="D58" s="133">
        <v>19</v>
      </c>
      <c r="E58" s="134" t="str">
        <f t="shared" si="0"/>
        <v>59063:19</v>
      </c>
    </row>
    <row r="59" spans="1:5" ht="72.75" x14ac:dyDescent="0.25">
      <c r="A59" s="120" t="str">
        <f>VLOOKUP(B59, names!A$3:B$2401, 2,)</f>
        <v>Southern Fidelity Property &amp; Casualty</v>
      </c>
      <c r="B59" s="132" t="s">
        <v>62</v>
      </c>
      <c r="C59" s="133">
        <v>61289</v>
      </c>
      <c r="D59" s="133">
        <v>15</v>
      </c>
      <c r="E59" s="134" t="str">
        <f t="shared" si="0"/>
        <v>61289:15</v>
      </c>
    </row>
    <row r="60" spans="1:5" ht="60.75" x14ac:dyDescent="0.25">
      <c r="A60" s="120" t="str">
        <f>VLOOKUP(B60, names!A$3:B$2401, 2,)</f>
        <v>Southern Oak Insurance Co.</v>
      </c>
      <c r="B60" s="132" t="s">
        <v>65</v>
      </c>
      <c r="C60" s="133">
        <v>51414</v>
      </c>
      <c r="D60" s="133">
        <v>7</v>
      </c>
      <c r="E60" s="134" t="str">
        <f t="shared" si="0"/>
        <v>51414:7</v>
      </c>
    </row>
    <row r="61" spans="1:5" ht="60.75" x14ac:dyDescent="0.25">
      <c r="A61" s="120" t="str">
        <f>VLOOKUP(B61, names!A$3:B$2401, 2,)</f>
        <v>St. Johns Insurance Co.</v>
      </c>
      <c r="B61" s="132" t="s">
        <v>40</v>
      </c>
      <c r="C61" s="133">
        <v>165867</v>
      </c>
      <c r="D61" s="133">
        <v>18</v>
      </c>
      <c r="E61" s="134" t="str">
        <f t="shared" si="0"/>
        <v>55289:6</v>
      </c>
    </row>
    <row r="62" spans="1:5" ht="60.75" x14ac:dyDescent="0.25">
      <c r="A62" s="120" t="e">
        <f>VLOOKUP(B62, names!A$3:B$2401, 2,)</f>
        <v>#N/A</v>
      </c>
      <c r="B62" s="132" t="s">
        <v>1821</v>
      </c>
      <c r="C62" s="135"/>
      <c r="D62" s="133">
        <v>2</v>
      </c>
      <c r="E62" s="134" t="str">
        <f t="shared" si="0"/>
        <v>0:1</v>
      </c>
    </row>
    <row r="63" spans="1:5" ht="72.75" x14ac:dyDescent="0.25">
      <c r="A63" s="120" t="str">
        <f>VLOOKUP(B63, names!A$3:B$2401, 2,)</f>
        <v>State Farm Florida Insurance Co.</v>
      </c>
      <c r="B63" s="132" t="s">
        <v>398</v>
      </c>
      <c r="C63" s="135"/>
      <c r="D63" s="133">
        <v>43</v>
      </c>
      <c r="E63" s="134" t="str">
        <f t="shared" si="0"/>
        <v>0:1</v>
      </c>
    </row>
    <row r="64" spans="1:5" ht="72.75" x14ac:dyDescent="0.25">
      <c r="A64" s="120" t="e">
        <f>VLOOKUP(B64, names!A$3:B$2401, 2,)</f>
        <v>#N/A</v>
      </c>
      <c r="B64" s="132" t="s">
        <v>1824</v>
      </c>
      <c r="C64" s="135"/>
      <c r="D64" s="133">
        <v>2</v>
      </c>
      <c r="E64" s="134" t="str">
        <f t="shared" si="0"/>
        <v>0:1</v>
      </c>
    </row>
    <row r="65" spans="1:5" ht="96.75" x14ac:dyDescent="0.25">
      <c r="A65" s="120" t="str">
        <f>VLOOKUP(B65, names!A$3:B$2401, 2,)</f>
        <v>Stillwater Property And Casualty Insurance Co.</v>
      </c>
      <c r="B65" s="132" t="s">
        <v>100</v>
      </c>
      <c r="C65" s="133">
        <v>975</v>
      </c>
      <c r="D65" s="133">
        <v>1</v>
      </c>
      <c r="E65" s="134" t="str">
        <f t="shared" si="0"/>
        <v>975:1</v>
      </c>
    </row>
    <row r="66" spans="1:5" ht="84.75" x14ac:dyDescent="0.25">
      <c r="A66" s="120" t="str">
        <f>VLOOKUP(B66, names!A$3:B$2401, 2,)</f>
        <v>Travelers Indemnity Co. Of America</v>
      </c>
      <c r="B66" s="132" t="s">
        <v>4020</v>
      </c>
      <c r="C66" s="133">
        <v>322</v>
      </c>
      <c r="D66" s="133">
        <v>1</v>
      </c>
      <c r="E66" s="134" t="str">
        <f t="shared" ref="E66:E77" si="1">C66/GCD(C66,D66)&amp;":"&amp;D66/GCD(C66,D66)</f>
        <v>322:1</v>
      </c>
    </row>
    <row r="67" spans="1:5" ht="84.75" x14ac:dyDescent="0.25">
      <c r="A67" s="120" t="str">
        <f>VLOOKUP(B67, names!A$3:B$2401, 2,)</f>
        <v xml:space="preserve">Tower Hill Preferred Insurance Co. </v>
      </c>
      <c r="B67" s="132" t="s">
        <v>1869</v>
      </c>
      <c r="C67" s="133">
        <v>59484</v>
      </c>
      <c r="D67" s="133">
        <v>4</v>
      </c>
      <c r="E67" s="134" t="str">
        <f t="shared" si="1"/>
        <v>14871:1</v>
      </c>
    </row>
    <row r="68" spans="1:5" ht="72.75" x14ac:dyDescent="0.25">
      <c r="A68" s="120" t="str">
        <f>VLOOKUP(B68, names!A$3:B$2401, 2,)</f>
        <v>Tower Hill Prime Insurance Co.</v>
      </c>
      <c r="B68" s="132" t="s">
        <v>43</v>
      </c>
      <c r="C68" s="133">
        <v>132951</v>
      </c>
      <c r="D68" s="133">
        <v>23</v>
      </c>
      <c r="E68" s="134" t="str">
        <f t="shared" si="1"/>
        <v>132951:23</v>
      </c>
    </row>
    <row r="69" spans="1:5" ht="72.75" x14ac:dyDescent="0.25">
      <c r="A69" s="120" t="str">
        <f>VLOOKUP(B69, names!A$3:B$2401, 2,)</f>
        <v>Tower Hill Select Insurance Co.</v>
      </c>
      <c r="B69" s="132" t="s">
        <v>63</v>
      </c>
      <c r="C69" s="133">
        <v>46832</v>
      </c>
      <c r="D69" s="133">
        <v>15</v>
      </c>
      <c r="E69" s="134" t="str">
        <f t="shared" si="1"/>
        <v>46832:15</v>
      </c>
    </row>
    <row r="70" spans="1:5" ht="84.75" x14ac:dyDescent="0.25">
      <c r="A70" s="120" t="str">
        <f>VLOOKUP(B70, names!A$3:B$2401, 2,)</f>
        <v>Tower Hill Signature Insurance Co.</v>
      </c>
      <c r="B70" s="132" t="s">
        <v>51</v>
      </c>
      <c r="C70" s="133">
        <v>79251</v>
      </c>
      <c r="D70" s="133">
        <v>19</v>
      </c>
      <c r="E70" s="134" t="str">
        <f t="shared" si="1"/>
        <v>79251:19</v>
      </c>
    </row>
    <row r="71" spans="1:5" ht="84.75" x14ac:dyDescent="0.25">
      <c r="A71" s="120" t="str">
        <f>VLOOKUP(B71, names!A$3:B$2401, 2,)</f>
        <v>United Casualty Insurance Co. Of America</v>
      </c>
      <c r="B71" s="132" t="s">
        <v>95</v>
      </c>
      <c r="C71" s="133">
        <v>15314</v>
      </c>
      <c r="D71" s="133">
        <v>1</v>
      </c>
      <c r="E71" s="134" t="str">
        <f t="shared" si="1"/>
        <v>15314:1</v>
      </c>
    </row>
    <row r="72" spans="1:5" ht="84.75" x14ac:dyDescent="0.25">
      <c r="A72" s="120" t="str">
        <f>VLOOKUP(B72, names!A$3:B$2401, 2,)</f>
        <v>United Property &amp; Casualty Insurance Co.</v>
      </c>
      <c r="B72" s="132" t="s">
        <v>39</v>
      </c>
      <c r="C72" s="133">
        <v>175613</v>
      </c>
      <c r="D72" s="133">
        <v>104</v>
      </c>
      <c r="E72" s="134" t="str">
        <f t="shared" si="1"/>
        <v>175613:104</v>
      </c>
    </row>
    <row r="73" spans="1:5" ht="72.75" x14ac:dyDescent="0.25">
      <c r="A73" s="120" t="str">
        <f>VLOOKUP(B73, names!A$3:B$2401, 2,)</f>
        <v>United Services Automobile Association</v>
      </c>
      <c r="B73" s="132" t="s">
        <v>45</v>
      </c>
      <c r="C73" s="133">
        <v>110569</v>
      </c>
      <c r="D73" s="133">
        <v>1</v>
      </c>
      <c r="E73" s="134" t="str">
        <f t="shared" si="1"/>
        <v>110569:1</v>
      </c>
    </row>
    <row r="74" spans="1:5" ht="84.75" x14ac:dyDescent="0.25">
      <c r="A74" s="120" t="str">
        <f>VLOOKUP(B74, names!A$3:B$2401, 2,)</f>
        <v>Universal Insurance Co. Of North America</v>
      </c>
      <c r="B74" s="132" t="s">
        <v>70</v>
      </c>
      <c r="C74" s="133">
        <v>53471</v>
      </c>
      <c r="D74" s="133">
        <v>5</v>
      </c>
      <c r="E74" s="134" t="str">
        <f t="shared" si="1"/>
        <v>53471:5</v>
      </c>
    </row>
    <row r="75" spans="1:5" ht="96.75" x14ac:dyDescent="0.25">
      <c r="A75" s="120" t="str">
        <f>VLOOKUP(B75, names!A$3:B$2401, 2,)</f>
        <v>Universal Property &amp; Casualty Insurance Co.</v>
      </c>
      <c r="B75" s="132" t="s">
        <v>34</v>
      </c>
      <c r="C75" s="133">
        <v>555287</v>
      </c>
      <c r="D75" s="133">
        <v>51</v>
      </c>
      <c r="E75" s="134" t="str">
        <f t="shared" si="1"/>
        <v>555287:51</v>
      </c>
    </row>
    <row r="76" spans="1:5" ht="60.75" x14ac:dyDescent="0.25">
      <c r="A76" s="120" t="str">
        <f>VLOOKUP(B76, names!A$3:B$2401, 2,)</f>
        <v>USAA Casualty Insurance Co.</v>
      </c>
      <c r="B76" s="132" t="s">
        <v>67</v>
      </c>
      <c r="C76" s="133">
        <v>55280</v>
      </c>
      <c r="D76" s="133">
        <v>3</v>
      </c>
      <c r="E76" s="134" t="str">
        <f t="shared" si="1"/>
        <v>55280:3</v>
      </c>
    </row>
    <row r="77" spans="1:5" ht="48.75" x14ac:dyDescent="0.25">
      <c r="A77" s="120" t="str">
        <f>VLOOKUP(B77, names!A$3:B$2401, 2,)</f>
        <v>Weston Insurance Co.</v>
      </c>
      <c r="B77" s="132" t="s">
        <v>87</v>
      </c>
      <c r="C77" s="133">
        <v>21484</v>
      </c>
      <c r="D77" s="133">
        <v>1</v>
      </c>
      <c r="E77" s="134" t="str">
        <f t="shared" si="1"/>
        <v>21484:1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topLeftCell="A3" workbookViewId="0">
      <selection activeCell="A11" sqref="A11"/>
    </sheetView>
  </sheetViews>
  <sheetFormatPr defaultRowHeight="15" x14ac:dyDescent="0.25"/>
  <cols>
    <col min="1" max="1" width="70" customWidth="1"/>
  </cols>
  <sheetData>
    <row r="1" spans="1:5" ht="24" x14ac:dyDescent="0.25">
      <c r="B1" s="129" t="s">
        <v>3521</v>
      </c>
      <c r="C1" s="130" t="s">
        <v>3522</v>
      </c>
      <c r="D1" s="130" t="s">
        <v>3523</v>
      </c>
      <c r="E1" s="131" t="s">
        <v>3524</v>
      </c>
    </row>
    <row r="2" spans="1:5" ht="48.75" x14ac:dyDescent="0.25">
      <c r="A2">
        <f>VLOOKUP(B2, names!A$3:B$2401, 2,)</f>
        <v>0</v>
      </c>
      <c r="B2" s="132" t="s">
        <v>504</v>
      </c>
      <c r="C2" s="135"/>
      <c r="D2" s="133">
        <v>3</v>
      </c>
      <c r="E2" s="134" t="str">
        <f t="shared" ref="E2:E65" si="0">C2/GCD(C2,D2)&amp;":"&amp;D2/GCD(C2,D2)</f>
        <v>0:1</v>
      </c>
    </row>
    <row r="3" spans="1:5" ht="72.75" x14ac:dyDescent="0.25">
      <c r="A3" s="120" t="str">
        <f>VLOOKUP(B3, names!A$3:B$2401, 2,)</f>
        <v>American Automobile Insurance Co.</v>
      </c>
      <c r="B3" s="132" t="s">
        <v>113</v>
      </c>
      <c r="C3" s="133">
        <v>562</v>
      </c>
      <c r="D3" s="133">
        <v>1</v>
      </c>
      <c r="E3" s="134" t="str">
        <f t="shared" si="0"/>
        <v>562:1</v>
      </c>
    </row>
    <row r="4" spans="1:5" ht="84.75" x14ac:dyDescent="0.25">
      <c r="A4" s="120" t="str">
        <f>VLOOKUP(B4, names!A$3:B$2401, 2,)</f>
        <v>American Bankers Insurance Co. Of Florida</v>
      </c>
      <c r="B4" s="132" t="s">
        <v>42</v>
      </c>
      <c r="C4" s="133">
        <v>175723</v>
      </c>
      <c r="D4" s="133">
        <v>4</v>
      </c>
      <c r="E4" s="134" t="str">
        <f t="shared" si="0"/>
        <v>175723:4</v>
      </c>
    </row>
    <row r="5" spans="1:5" ht="60.75" x14ac:dyDescent="0.25">
      <c r="A5" s="120" t="str">
        <f>VLOOKUP(B5, names!A$3:B$2401, 2,)</f>
        <v>American Coastal Insurance Co.</v>
      </c>
      <c r="B5" s="132" t="s">
        <v>108</v>
      </c>
      <c r="C5" s="133"/>
      <c r="D5" s="133">
        <v>1</v>
      </c>
      <c r="E5" s="134" t="str">
        <f t="shared" si="0"/>
        <v>0:1</v>
      </c>
    </row>
    <row r="6" spans="1:5" ht="84.75" x14ac:dyDescent="0.25">
      <c r="A6" s="120" t="str">
        <f>VLOOKUP(B6, names!A$3:B$2401, 2,)</f>
        <v>American Integrity Insurance Co. Of Florida</v>
      </c>
      <c r="B6" s="132" t="s">
        <v>38</v>
      </c>
      <c r="C6" s="133">
        <v>221982</v>
      </c>
      <c r="D6" s="133">
        <v>68</v>
      </c>
      <c r="E6" s="134" t="str">
        <f t="shared" si="0"/>
        <v>110991:34</v>
      </c>
    </row>
    <row r="7" spans="1:5" ht="60.75" x14ac:dyDescent="0.25">
      <c r="A7" s="120" t="str">
        <f>VLOOKUP(B7, names!A$3:B$2401, 2,)</f>
        <v>American Security Insurance Co.</v>
      </c>
      <c r="B7" s="132" t="s">
        <v>172</v>
      </c>
      <c r="C7" s="133">
        <v>15</v>
      </c>
      <c r="D7" s="133">
        <v>1</v>
      </c>
      <c r="E7" s="134" t="str">
        <f t="shared" si="0"/>
        <v>15:1</v>
      </c>
    </row>
    <row r="8" spans="1:5" ht="60.75" x14ac:dyDescent="0.25">
      <c r="A8" s="120" t="str">
        <f>VLOOKUP(B8, names!A$3:B$2401, 2,)</f>
        <v>American States Insurance Co.</v>
      </c>
      <c r="B8" s="132" t="s">
        <v>155</v>
      </c>
      <c r="C8" s="133"/>
      <c r="D8" s="133">
        <v>1</v>
      </c>
      <c r="E8" s="134" t="str">
        <f t="shared" si="0"/>
        <v>0:1</v>
      </c>
    </row>
    <row r="9" spans="1:5" ht="48.75" x14ac:dyDescent="0.25">
      <c r="A9" s="120" t="str">
        <f>VLOOKUP(B9, names!A$3:B$2401, 2,)</f>
        <v>American Strategic Insurance Corp.</v>
      </c>
      <c r="B9" s="132" t="s">
        <v>61</v>
      </c>
      <c r="C9" s="133">
        <v>65021</v>
      </c>
      <c r="D9" s="133">
        <v>6</v>
      </c>
      <c r="E9" s="134" t="str">
        <f t="shared" si="0"/>
        <v>65021:6</v>
      </c>
    </row>
    <row r="10" spans="1:5" ht="72.75" x14ac:dyDescent="0.25">
      <c r="A10" s="120" t="str">
        <f>VLOOKUP(B10, names!A$3:B$2401, 2,)</f>
        <v>American Traditions Insurance Co.</v>
      </c>
      <c r="B10" s="132" t="s">
        <v>68</v>
      </c>
      <c r="C10" s="133">
        <v>59747</v>
      </c>
      <c r="D10" s="133">
        <v>2</v>
      </c>
      <c r="E10" s="134" t="str">
        <f t="shared" si="0"/>
        <v>59747:2</v>
      </c>
    </row>
    <row r="11" spans="1:5" ht="60.75" x14ac:dyDescent="0.25">
      <c r="A11" s="120" t="str">
        <f>VLOOKUP(B11, names!A$3:B$2401, 2,)</f>
        <v>Amica Mutual Insurance Co.</v>
      </c>
      <c r="B11" s="132" t="s">
        <v>89</v>
      </c>
      <c r="C11" s="133">
        <v>22735</v>
      </c>
      <c r="D11" s="133">
        <v>2</v>
      </c>
      <c r="E11" s="134" t="str">
        <f t="shared" si="0"/>
        <v>22735:2</v>
      </c>
    </row>
    <row r="12" spans="1:5" ht="84.75" x14ac:dyDescent="0.25">
      <c r="A12" s="120" t="str">
        <f>VLOOKUP(B12, names!A$3:B$2401, 2,)</f>
        <v>Anchor Property And Casualty Insurance Co.</v>
      </c>
      <c r="B12" s="132" t="s">
        <v>88</v>
      </c>
      <c r="C12" s="133">
        <v>36624</v>
      </c>
      <c r="D12" s="133">
        <v>2</v>
      </c>
      <c r="E12" s="134" t="str">
        <f t="shared" si="0"/>
        <v>18312:1</v>
      </c>
    </row>
    <row r="13" spans="1:5" ht="48.75" x14ac:dyDescent="0.25">
      <c r="A13" s="120" t="str">
        <f>VLOOKUP(B13, names!A$3:B$2401, 2,)</f>
        <v>Ark Royal Insurance Co.</v>
      </c>
      <c r="B13" s="132" t="s">
        <v>50</v>
      </c>
      <c r="C13" s="133">
        <v>97554</v>
      </c>
      <c r="D13" s="133">
        <v>4</v>
      </c>
      <c r="E13" s="134" t="str">
        <f t="shared" si="0"/>
        <v>48777:2</v>
      </c>
    </row>
    <row r="14" spans="1:5" ht="36.75" x14ac:dyDescent="0.25">
      <c r="A14" s="120" t="str">
        <f>VLOOKUP(B14, names!A$3:B$2401, 2,)</f>
        <v>ASI Assurance Corp.</v>
      </c>
      <c r="B14" s="132" t="s">
        <v>56</v>
      </c>
      <c r="C14" s="133">
        <v>61665</v>
      </c>
      <c r="D14" s="133">
        <v>3</v>
      </c>
      <c r="E14" s="134" t="str">
        <f t="shared" si="0"/>
        <v>20555:1</v>
      </c>
    </row>
    <row r="15" spans="1:5" ht="36.75" x14ac:dyDescent="0.25">
      <c r="A15" s="120" t="str">
        <f>VLOOKUP(B15, names!A$3:B$2401, 2,)</f>
        <v>ASI Home Insurance Corp.</v>
      </c>
      <c r="B15" s="132" t="s">
        <v>120</v>
      </c>
      <c r="C15" s="133">
        <v>1532</v>
      </c>
      <c r="D15" s="133">
        <v>1</v>
      </c>
      <c r="E15" s="134" t="str">
        <f t="shared" si="0"/>
        <v>1532:1</v>
      </c>
    </row>
    <row r="16" spans="1:5" ht="60.75" x14ac:dyDescent="0.25">
      <c r="A16" s="120" t="str">
        <f>VLOOKUP(B16, names!A$3:B$2401, 2,)</f>
        <v>ASI Preferred Insurance Corp.</v>
      </c>
      <c r="B16" s="132" t="s">
        <v>47</v>
      </c>
      <c r="C16" s="133">
        <v>120037</v>
      </c>
      <c r="D16" s="133">
        <v>5</v>
      </c>
      <c r="E16" s="134" t="str">
        <f t="shared" si="0"/>
        <v>120037:5</v>
      </c>
    </row>
    <row r="17" spans="1:5" ht="60.75" x14ac:dyDescent="0.25">
      <c r="A17" s="120">
        <f>VLOOKUP(B17, names!A$3:B$2401, 2,)</f>
        <v>0</v>
      </c>
      <c r="B17" s="132" t="s">
        <v>4136</v>
      </c>
      <c r="C17" s="135"/>
      <c r="D17" s="133">
        <v>1</v>
      </c>
      <c r="E17" s="134" t="str">
        <f t="shared" si="0"/>
        <v>0:1</v>
      </c>
    </row>
    <row r="18" spans="1:5" ht="84.75" x14ac:dyDescent="0.25">
      <c r="A18" s="120" t="str">
        <f>VLOOKUP(B18, names!A$3:B$2401, 2,)</f>
        <v>Auto Club Insurance Co. Of Florida</v>
      </c>
      <c r="B18" s="132" t="s">
        <v>60</v>
      </c>
      <c r="C18" s="133">
        <v>65403</v>
      </c>
      <c r="D18" s="133">
        <v>4</v>
      </c>
      <c r="E18" s="134" t="str">
        <f t="shared" si="0"/>
        <v>65403:4</v>
      </c>
    </row>
    <row r="19" spans="1:5" ht="72.75" x14ac:dyDescent="0.25">
      <c r="A19" s="120" t="e">
        <f>VLOOKUP(B19, names!A$3:B$2401, 2,)</f>
        <v>#N/A</v>
      </c>
      <c r="B19" s="132" t="s">
        <v>712</v>
      </c>
      <c r="C19" s="135"/>
      <c r="D19" s="133">
        <v>1</v>
      </c>
      <c r="E19" s="134" t="str">
        <f t="shared" si="0"/>
        <v>0:1</v>
      </c>
    </row>
    <row r="20" spans="1:5" ht="84.75" x14ac:dyDescent="0.25">
      <c r="A20" s="120" t="str">
        <f>VLOOKUP(B20, names!A$3:B$2401, 2,)</f>
        <v>Avatar Property &amp; Casualty Insurance Co.</v>
      </c>
      <c r="B20" s="132" t="s">
        <v>91</v>
      </c>
      <c r="C20" s="133">
        <v>19085</v>
      </c>
      <c r="D20" s="133">
        <v>4</v>
      </c>
      <c r="E20" s="134" t="str">
        <f t="shared" si="0"/>
        <v>19085:4</v>
      </c>
    </row>
    <row r="21" spans="1:5" ht="84.75" x14ac:dyDescent="0.25">
      <c r="A21" s="120" t="str">
        <f>VLOOKUP(B21, names!A$3:B$2401, 2,)</f>
        <v>Capitol Preferred Insurance Co.</v>
      </c>
      <c r="B21" s="132" t="s">
        <v>74</v>
      </c>
      <c r="C21" s="133">
        <v>43656</v>
      </c>
      <c r="D21" s="133">
        <v>11</v>
      </c>
      <c r="E21" s="134" t="str">
        <f t="shared" si="0"/>
        <v>43656:11</v>
      </c>
    </row>
    <row r="22" spans="1:5" ht="48.75" x14ac:dyDescent="0.25">
      <c r="A22" s="120" t="str">
        <f>VLOOKUP(B22, names!A$3:B$2401, 2,)</f>
        <v>Castle Key Indemnity Co.</v>
      </c>
      <c r="B22" s="132" t="s">
        <v>49</v>
      </c>
      <c r="C22" s="133">
        <v>101892</v>
      </c>
      <c r="D22" s="133">
        <v>2</v>
      </c>
      <c r="E22" s="134" t="str">
        <f t="shared" si="0"/>
        <v>50946:1</v>
      </c>
    </row>
    <row r="23" spans="1:5" ht="48.75" x14ac:dyDescent="0.25">
      <c r="A23" s="120" t="str">
        <f>VLOOKUP(B23, names!A$3:B$2401, 2,)</f>
        <v>Castle Key Insurance Co.</v>
      </c>
      <c r="B23" s="132" t="s">
        <v>53</v>
      </c>
      <c r="C23" s="133">
        <v>76176</v>
      </c>
      <c r="D23" s="133">
        <v>14</v>
      </c>
      <c r="E23" s="134" t="str">
        <f t="shared" si="0"/>
        <v>38088:7</v>
      </c>
    </row>
    <row r="24" spans="1:5" ht="72.75" x14ac:dyDescent="0.25">
      <c r="A24" s="120" t="str">
        <f>VLOOKUP(B24, names!A$3:B$2401, 2,)</f>
        <v>Citizens Property Insurance Corp.</v>
      </c>
      <c r="B24" s="132" t="s">
        <v>33</v>
      </c>
      <c r="C24" s="133">
        <v>468967</v>
      </c>
      <c r="D24" s="133">
        <v>157</v>
      </c>
      <c r="E24" s="134" t="str">
        <f t="shared" si="0"/>
        <v>468967:157</v>
      </c>
    </row>
    <row r="25" spans="1:5" ht="60.75" x14ac:dyDescent="0.25">
      <c r="A25" s="120" t="e">
        <f>VLOOKUP(B25, names!A$3:B$2401, 2,)</f>
        <v>#N/A</v>
      </c>
      <c r="B25" s="132" t="s">
        <v>4137</v>
      </c>
      <c r="C25" s="135"/>
      <c r="D25" s="133">
        <v>1</v>
      </c>
      <c r="E25" s="134" t="str">
        <f t="shared" si="0"/>
        <v>0:1</v>
      </c>
    </row>
    <row r="26" spans="1:5" ht="84.75" x14ac:dyDescent="0.25">
      <c r="A26" s="120" t="str">
        <f>VLOOKUP(B26, names!A$3:B$2401, 2,)</f>
        <v>Cypress Property &amp; Casualty Insurance Co.</v>
      </c>
      <c r="B26" s="132" t="s">
        <v>59</v>
      </c>
      <c r="C26" s="133">
        <v>64389</v>
      </c>
      <c r="D26" s="133">
        <v>7</v>
      </c>
      <c r="E26" s="134" t="str">
        <f t="shared" si="0"/>
        <v>64389:7</v>
      </c>
    </row>
    <row r="27" spans="1:5" ht="60.75" x14ac:dyDescent="0.25">
      <c r="A27" s="120" t="str">
        <f>VLOOKUP(B27, names!A$3:B$2401, 2,)</f>
        <v>Elements Property Insurance Co.</v>
      </c>
      <c r="B27" s="132" t="s">
        <v>78</v>
      </c>
      <c r="C27" s="133">
        <v>41670</v>
      </c>
      <c r="D27" s="133">
        <v>5</v>
      </c>
      <c r="E27" s="134" t="str">
        <f t="shared" si="0"/>
        <v>8334:1</v>
      </c>
    </row>
    <row r="28" spans="1:5" ht="72.75" x14ac:dyDescent="0.25">
      <c r="A28" s="120" t="str">
        <f>VLOOKUP(B28, names!A$3:B$2401, 2,)</f>
        <v>Federated National Insurance Co.</v>
      </c>
      <c r="B28" s="132" t="s">
        <v>37</v>
      </c>
      <c r="C28" s="133">
        <v>265503</v>
      </c>
      <c r="D28" s="133">
        <v>66</v>
      </c>
      <c r="E28" s="134" t="str">
        <f t="shared" si="0"/>
        <v>88501:22</v>
      </c>
    </row>
    <row r="29" spans="1:5" ht="48.75" x14ac:dyDescent="0.25">
      <c r="A29" s="120" t="str">
        <f>VLOOKUP(B29, names!A$3:B$2401, 2,)</f>
        <v>Fidelity Fire &amp; Casualty Co.</v>
      </c>
      <c r="B29" s="132" t="s">
        <v>200</v>
      </c>
      <c r="C29" s="135"/>
      <c r="D29" s="133">
        <v>2</v>
      </c>
      <c r="E29" s="134" t="str">
        <f t="shared" si="0"/>
        <v>0:1</v>
      </c>
    </row>
    <row r="30" spans="1:5" ht="72.75" x14ac:dyDescent="0.25">
      <c r="A30" s="120" t="str">
        <f>VLOOKUP(B30, names!A$3:B$2401, 2,)</f>
        <v>First Community Insurance Co.</v>
      </c>
      <c r="B30" s="132" t="s">
        <v>83</v>
      </c>
      <c r="C30" s="133">
        <v>23783</v>
      </c>
      <c r="D30" s="133">
        <v>1</v>
      </c>
      <c r="E30" s="134" t="str">
        <f t="shared" si="0"/>
        <v>23783:1</v>
      </c>
    </row>
    <row r="31" spans="1:5" ht="84.75" x14ac:dyDescent="0.25">
      <c r="A31" s="120" t="str">
        <f>VLOOKUP(B31, names!A$3:B$2401, 2,)</f>
        <v>First Floridian Auto And Home Insurance Co.</v>
      </c>
      <c r="B31" s="132" t="s">
        <v>93</v>
      </c>
      <c r="C31" s="133">
        <v>16066</v>
      </c>
      <c r="D31" s="133">
        <v>1</v>
      </c>
      <c r="E31" s="134" t="str">
        <f t="shared" si="0"/>
        <v>16066:1</v>
      </c>
    </row>
    <row r="32" spans="1:5" ht="72.75" x14ac:dyDescent="0.25">
      <c r="A32" s="120" t="str">
        <f>VLOOKUP(B32, names!A$3:B$2401, 2,)</f>
        <v>First Protective Insurance Co.</v>
      </c>
      <c r="B32" s="132" t="s">
        <v>55</v>
      </c>
      <c r="C32" s="133">
        <v>92963</v>
      </c>
      <c r="D32" s="133">
        <v>10</v>
      </c>
      <c r="E32" s="134" t="str">
        <f t="shared" si="0"/>
        <v>92963:10</v>
      </c>
    </row>
    <row r="33" spans="1:5" ht="60.75" x14ac:dyDescent="0.25">
      <c r="A33" s="120" t="str">
        <f>VLOOKUP(B33, names!A$3:B$2401, 2,)</f>
        <v>Florida Family Insurance Co.</v>
      </c>
      <c r="B33" s="132" t="s">
        <v>48</v>
      </c>
      <c r="C33" s="133">
        <v>102384</v>
      </c>
      <c r="D33" s="133">
        <v>7</v>
      </c>
      <c r="E33" s="134" t="str">
        <f t="shared" si="0"/>
        <v>102384:7</v>
      </c>
    </row>
    <row r="34" spans="1:5" ht="84.75" x14ac:dyDescent="0.25">
      <c r="A34" s="120" t="str">
        <f>VLOOKUP(B34, names!A$3:B$2401, 2,)</f>
        <v>Florida Farm Bureau General Insurance Co.</v>
      </c>
      <c r="B34" s="132" t="s">
        <v>76</v>
      </c>
      <c r="C34" s="133">
        <v>40734</v>
      </c>
      <c r="D34" s="133">
        <v>3</v>
      </c>
      <c r="E34" s="134" t="str">
        <f t="shared" si="0"/>
        <v>13578:1</v>
      </c>
    </row>
    <row r="35" spans="1:5" ht="72.75" x14ac:dyDescent="0.25">
      <c r="A35" s="120" t="e">
        <f>VLOOKUP(B35, names!A$3:B$2401, 2,)</f>
        <v>#N/A</v>
      </c>
      <c r="B35" s="132" t="s">
        <v>4129</v>
      </c>
      <c r="C35" s="135"/>
      <c r="D35" s="133">
        <v>5</v>
      </c>
      <c r="E35" s="134" t="str">
        <f t="shared" si="0"/>
        <v>0:1</v>
      </c>
    </row>
    <row r="36" spans="1:5" ht="72.75" x14ac:dyDescent="0.25">
      <c r="A36" s="120" t="str">
        <f>VLOOKUP(B36, names!A$3:B$2401, 2,)</f>
        <v>Florida Peninsula Insurance Co.</v>
      </c>
      <c r="B36" s="132" t="s">
        <v>46</v>
      </c>
      <c r="C36" s="133">
        <v>117322</v>
      </c>
      <c r="D36" s="133">
        <v>29</v>
      </c>
      <c r="E36" s="134" t="str">
        <f t="shared" si="0"/>
        <v>117322:29</v>
      </c>
    </row>
    <row r="37" spans="1:5" ht="60.75" x14ac:dyDescent="0.25">
      <c r="A37" s="120" t="str">
        <f>VLOOKUP(B37, names!A$3:B$2401, 2,)</f>
        <v>Florida Specialty Insurance Co.</v>
      </c>
      <c r="B37" s="132" t="s">
        <v>84</v>
      </c>
      <c r="C37" s="133">
        <v>28930</v>
      </c>
      <c r="D37" s="133">
        <v>2</v>
      </c>
      <c r="E37" s="134" t="str">
        <f t="shared" si="0"/>
        <v>14465:1</v>
      </c>
    </row>
    <row r="38" spans="1:5" ht="48.75" x14ac:dyDescent="0.25">
      <c r="A38" s="120" t="str">
        <f>VLOOKUP(B38, names!A$3:B$2401, 2,)</f>
        <v>Foremost Insurance Co.</v>
      </c>
      <c r="B38" s="132" t="s">
        <v>79</v>
      </c>
      <c r="C38" s="133">
        <v>33260</v>
      </c>
      <c r="D38" s="133">
        <v>2</v>
      </c>
      <c r="E38" s="134" t="str">
        <f t="shared" si="0"/>
        <v>16630:1</v>
      </c>
    </row>
    <row r="39" spans="1:5" ht="84.75" x14ac:dyDescent="0.25">
      <c r="A39" s="120" t="str">
        <f>VLOOKUP(B39, names!A$3:B$2401, 2,)</f>
        <v>Foremost Property And Casualty Insurance Co.</v>
      </c>
      <c r="B39" s="132" t="s">
        <v>92</v>
      </c>
      <c r="C39" s="133">
        <v>16288</v>
      </c>
      <c r="D39" s="133">
        <v>1</v>
      </c>
      <c r="E39" s="134" t="str">
        <f t="shared" si="0"/>
        <v>16288:1</v>
      </c>
    </row>
    <row r="40" spans="1:5" ht="96.75" x14ac:dyDescent="0.25">
      <c r="A40" s="120" t="str">
        <f>VLOOKUP(B40, names!A$3:B$2401, 2,)</f>
        <v>Gulfstream Property And Casualty Insurance Co.</v>
      </c>
      <c r="B40" s="132" t="s">
        <v>64</v>
      </c>
      <c r="C40" s="133">
        <v>59350</v>
      </c>
      <c r="D40" s="133">
        <v>2</v>
      </c>
      <c r="E40" s="134" t="str">
        <f t="shared" si="0"/>
        <v>29675:1</v>
      </c>
    </row>
    <row r="41" spans="1:5" ht="72.75" x14ac:dyDescent="0.25">
      <c r="A41" s="120" t="str">
        <f>VLOOKUP(B41, names!A$3:B$2401, 2,)</f>
        <v>Hartford Insurance Co. Of The Midwest</v>
      </c>
      <c r="B41" s="132" t="s">
        <v>86</v>
      </c>
      <c r="C41" s="133">
        <v>23491</v>
      </c>
      <c r="D41" s="133">
        <v>1</v>
      </c>
      <c r="E41" s="134" t="str">
        <f t="shared" si="0"/>
        <v>23491:1</v>
      </c>
    </row>
    <row r="42" spans="1:5" ht="84.75" x14ac:dyDescent="0.25">
      <c r="A42" s="120" t="str">
        <f>VLOOKUP(B42, names!A$3:B$2401, 2,)</f>
        <v>Heritage Property &amp; Casualty Insurance Co.</v>
      </c>
      <c r="B42" s="132" t="s">
        <v>36</v>
      </c>
      <c r="C42" s="133">
        <v>250883</v>
      </c>
      <c r="D42" s="133">
        <v>29</v>
      </c>
      <c r="E42" s="134" t="str">
        <f t="shared" si="0"/>
        <v>250883:29</v>
      </c>
    </row>
    <row r="43" spans="1:5" ht="120.75" x14ac:dyDescent="0.25">
      <c r="A43" s="120" t="str">
        <f>VLOOKUP(B43, names!A$3:B$2401, 2,)</f>
        <v>Homeowners Choice Property &amp; Casualty Insurance Co.</v>
      </c>
      <c r="B43" s="132" t="s">
        <v>41</v>
      </c>
      <c r="C43" s="133">
        <v>151450</v>
      </c>
      <c r="D43" s="133">
        <v>15</v>
      </c>
      <c r="E43" s="134" t="str">
        <f t="shared" si="0"/>
        <v>30290:3</v>
      </c>
    </row>
    <row r="44" spans="1:5" ht="84.75" x14ac:dyDescent="0.25">
      <c r="A44" s="120" t="e">
        <f>VLOOKUP(B44, names!A$3:B$2401, 2,)</f>
        <v>#N/A</v>
      </c>
      <c r="B44" s="132" t="s">
        <v>4135</v>
      </c>
      <c r="C44" s="135"/>
      <c r="D44" s="133">
        <v>1</v>
      </c>
      <c r="E44" s="134" t="str">
        <f t="shared" si="0"/>
        <v>0:1</v>
      </c>
    </row>
    <row r="45" spans="1:5" ht="60.75" x14ac:dyDescent="0.25">
      <c r="A45" s="120" t="e">
        <f>VLOOKUP(B45, names!A$3:B$2401, 2,)</f>
        <v>#N/A</v>
      </c>
      <c r="B45" s="132" t="s">
        <v>1339</v>
      </c>
      <c r="C45" s="135"/>
      <c r="D45" s="133">
        <v>5</v>
      </c>
      <c r="E45" s="134" t="str">
        <f t="shared" si="0"/>
        <v>0:1</v>
      </c>
    </row>
    <row r="46" spans="1:5" ht="84.75" x14ac:dyDescent="0.25">
      <c r="A46" s="120" t="e">
        <f>VLOOKUP(B46, names!A$3:B$2401, 2,)</f>
        <v>#N/A</v>
      </c>
      <c r="B46" s="132" t="s">
        <v>1340</v>
      </c>
      <c r="C46" s="135"/>
      <c r="D46" s="133">
        <v>1</v>
      </c>
      <c r="E46" s="134" t="str">
        <f t="shared" si="0"/>
        <v>0:1</v>
      </c>
    </row>
    <row r="47" spans="1:5" ht="48.75" x14ac:dyDescent="0.25">
      <c r="A47" s="120" t="e">
        <f>VLOOKUP(B47, names!A$3:B$2401, 2,)</f>
        <v>#N/A</v>
      </c>
      <c r="B47" s="132" t="s">
        <v>4138</v>
      </c>
      <c r="C47" s="135"/>
      <c r="D47" s="133">
        <v>2</v>
      </c>
      <c r="E47" s="134" t="str">
        <f t="shared" si="0"/>
        <v>0:1</v>
      </c>
    </row>
    <row r="48" spans="1:5" ht="72.75" x14ac:dyDescent="0.25">
      <c r="A48" s="120" t="str">
        <f>VLOOKUP(B48, names!A$3:B$2401, 2,)</f>
        <v>Metropolitan Casualty Insurance Co.</v>
      </c>
      <c r="B48" s="132" t="s">
        <v>99</v>
      </c>
      <c r="C48" s="133">
        <v>10353</v>
      </c>
      <c r="D48" s="133">
        <v>2</v>
      </c>
      <c r="E48" s="134" t="str">
        <f t="shared" si="0"/>
        <v>10353:2</v>
      </c>
    </row>
    <row r="49" spans="1:5" ht="60.75" x14ac:dyDescent="0.25">
      <c r="A49" s="120" t="str">
        <f>VLOOKUP(B49, names!A$3:B$2401, 2,)</f>
        <v>Modern USA Insurance Co.</v>
      </c>
      <c r="B49" s="132" t="s">
        <v>73</v>
      </c>
      <c r="C49" s="133">
        <v>50174</v>
      </c>
      <c r="D49" s="133">
        <v>4</v>
      </c>
      <c r="E49" s="134" t="str">
        <f t="shared" si="0"/>
        <v>25087:2</v>
      </c>
    </row>
    <row r="50" spans="1:5" ht="84.75" x14ac:dyDescent="0.25">
      <c r="A50" s="120" t="str">
        <f>VLOOKUP(B50, names!A$3:B$2401, 2,)</f>
        <v>Nationwide Insurance Co. Of Florida</v>
      </c>
      <c r="B50" s="132" t="s">
        <v>80</v>
      </c>
      <c r="C50" s="133">
        <v>31949</v>
      </c>
      <c r="D50" s="133">
        <v>2</v>
      </c>
      <c r="E50" s="134" t="str">
        <f t="shared" si="0"/>
        <v>31949:2</v>
      </c>
    </row>
    <row r="51" spans="1:5" ht="48.75" x14ac:dyDescent="0.25">
      <c r="A51" s="120" t="e">
        <f>VLOOKUP(B51, names!A$3:B$2401, 2,)</f>
        <v>#N/A</v>
      </c>
      <c r="B51" s="132" t="s">
        <v>1523</v>
      </c>
      <c r="C51" s="135"/>
      <c r="D51" s="133">
        <v>1</v>
      </c>
      <c r="E51" s="134" t="str">
        <f t="shared" si="0"/>
        <v>0:1</v>
      </c>
    </row>
    <row r="52" spans="1:5" ht="72.75" x14ac:dyDescent="0.25">
      <c r="A52" s="120" t="str">
        <f>VLOOKUP(B52, names!A$3:B$2401, 2,)</f>
        <v>Old Dominion Insurance Co.</v>
      </c>
      <c r="B52" s="132" t="s">
        <v>122</v>
      </c>
      <c r="C52" s="133">
        <v>782</v>
      </c>
      <c r="D52" s="133">
        <v>1</v>
      </c>
      <c r="E52" s="134" t="str">
        <f t="shared" si="0"/>
        <v>782:1</v>
      </c>
    </row>
    <row r="53" spans="1:5" ht="48.75" x14ac:dyDescent="0.25">
      <c r="A53" s="120" t="str">
        <f>VLOOKUP(B53, names!A$3:B$2401, 2,)</f>
        <v>Olympus Insurance Co.</v>
      </c>
      <c r="B53" s="132" t="s">
        <v>52</v>
      </c>
      <c r="C53" s="133">
        <v>83477</v>
      </c>
      <c r="D53" s="133">
        <v>4</v>
      </c>
      <c r="E53" s="134" t="str">
        <f t="shared" si="0"/>
        <v>83477:4</v>
      </c>
    </row>
    <row r="54" spans="1:5" ht="48.75" x14ac:dyDescent="0.25">
      <c r="A54" s="120" t="str">
        <f>VLOOKUP(B54, names!A$3:B$2401, 2,)</f>
        <v>Omega Insurance Co.</v>
      </c>
      <c r="B54" s="132" t="s">
        <v>72</v>
      </c>
      <c r="C54" s="133">
        <v>47198</v>
      </c>
      <c r="D54" s="133">
        <v>7</v>
      </c>
      <c r="E54" s="134" t="str">
        <f t="shared" si="0"/>
        <v>47198:7</v>
      </c>
    </row>
    <row r="55" spans="1:5" ht="60.75" x14ac:dyDescent="0.25">
      <c r="A55" s="120" t="str">
        <f>VLOOKUP(B55, names!A$3:B$2401, 2,)</f>
        <v>People's Trust Insurance Co.</v>
      </c>
      <c r="B55" s="132" t="s">
        <v>44</v>
      </c>
      <c r="C55" s="133">
        <v>152519</v>
      </c>
      <c r="D55" s="133">
        <v>22</v>
      </c>
      <c r="E55" s="134" t="str">
        <f t="shared" si="0"/>
        <v>152519:22</v>
      </c>
    </row>
    <row r="56" spans="1:5" ht="48.75" x14ac:dyDescent="0.25">
      <c r="A56" s="120" t="str">
        <f>VLOOKUP(B56, names!A$3:B$2401, 2,)</f>
        <v>Prepared Insurance Co.</v>
      </c>
      <c r="B56" s="132" t="s">
        <v>82</v>
      </c>
      <c r="C56" s="133">
        <v>34863</v>
      </c>
      <c r="D56" s="133">
        <v>6</v>
      </c>
      <c r="E56" s="134" t="str">
        <f t="shared" si="0"/>
        <v>11621:2</v>
      </c>
    </row>
    <row r="57" spans="1:5" ht="60.75" x14ac:dyDescent="0.25">
      <c r="A57" s="120" t="str">
        <f>VLOOKUP(B57, names!A$3:B$2401, 2,)</f>
        <v>Safe Harbor Insurance Co.</v>
      </c>
      <c r="B57" s="132" t="s">
        <v>57</v>
      </c>
      <c r="C57" s="133">
        <v>77172</v>
      </c>
      <c r="D57" s="133">
        <v>5</v>
      </c>
      <c r="E57" s="134" t="str">
        <f t="shared" si="0"/>
        <v>77172:5</v>
      </c>
    </row>
    <row r="58" spans="1:5" ht="72.75" x14ac:dyDescent="0.25">
      <c r="A58" s="120" t="e">
        <f>VLOOKUP(B58, names!A$3:B$2401, 2,)</f>
        <v>#N/A</v>
      </c>
      <c r="B58" s="132" t="s">
        <v>1731</v>
      </c>
      <c r="C58" s="135"/>
      <c r="D58" s="133">
        <v>1</v>
      </c>
      <c r="E58" s="134" t="str">
        <f t="shared" si="0"/>
        <v>0:1</v>
      </c>
    </row>
    <row r="59" spans="1:5" ht="48.75" x14ac:dyDescent="0.25">
      <c r="A59" s="120" t="str">
        <f>VLOOKUP(B59, names!A$3:B$2401, 2,)</f>
        <v>Safepoint Insurance Co.</v>
      </c>
      <c r="B59" s="132" t="s">
        <v>71</v>
      </c>
      <c r="C59" s="133">
        <v>61060</v>
      </c>
      <c r="D59" s="133">
        <v>3</v>
      </c>
      <c r="E59" s="134" t="str">
        <f t="shared" si="0"/>
        <v>61060:3</v>
      </c>
    </row>
    <row r="60" spans="1:5" ht="60.75" x14ac:dyDescent="0.25">
      <c r="A60" s="120" t="str">
        <f>VLOOKUP(B60, names!A$3:B$2401, 2,)</f>
        <v>Sawgrass Mutual Insurance Co.</v>
      </c>
      <c r="B60" s="132" t="s">
        <v>85</v>
      </c>
      <c r="C60" s="133">
        <v>20960</v>
      </c>
      <c r="D60" s="133">
        <v>10</v>
      </c>
      <c r="E60" s="134" t="str">
        <f t="shared" si="0"/>
        <v>2096:1</v>
      </c>
    </row>
    <row r="61" spans="1:5" ht="60.75" x14ac:dyDescent="0.25">
      <c r="A61" s="120">
        <f>VLOOKUP(B61, names!A$3:B$2401, 2,)</f>
        <v>0</v>
      </c>
      <c r="B61" s="132" t="s">
        <v>3350</v>
      </c>
      <c r="C61" s="135"/>
      <c r="D61" s="133">
        <v>1</v>
      </c>
      <c r="E61" s="134" t="str">
        <f t="shared" si="0"/>
        <v>0:1</v>
      </c>
    </row>
    <row r="62" spans="1:5" ht="60.75" x14ac:dyDescent="0.25">
      <c r="A62" s="120" t="str">
        <f>VLOOKUP(B62, names!A$3:B$2401, 2,)</f>
        <v>Security First Insurance Co.</v>
      </c>
      <c r="B62" s="132" t="s">
        <v>35</v>
      </c>
      <c r="C62" s="133">
        <v>315769</v>
      </c>
      <c r="D62" s="133">
        <v>63</v>
      </c>
      <c r="E62" s="134" t="str">
        <f t="shared" si="0"/>
        <v>315769:63</v>
      </c>
    </row>
    <row r="63" spans="1:5" ht="60.75" x14ac:dyDescent="0.25">
      <c r="A63" s="120" t="str">
        <f>VLOOKUP(B63, names!A$3:B$2401, 2,)</f>
        <v>Southern Fidelity Insurance Co.</v>
      </c>
      <c r="B63" s="132" t="s">
        <v>58</v>
      </c>
      <c r="C63" s="133">
        <v>62818</v>
      </c>
      <c r="D63" s="133">
        <v>18</v>
      </c>
      <c r="E63" s="134" t="str">
        <f t="shared" si="0"/>
        <v>31409:9</v>
      </c>
    </row>
    <row r="64" spans="1:5" ht="72.75" x14ac:dyDescent="0.25">
      <c r="A64" s="120" t="str">
        <f>VLOOKUP(B64, names!A$3:B$2401, 2,)</f>
        <v>Southern Fidelity Property &amp; Casualty</v>
      </c>
      <c r="B64" s="132" t="s">
        <v>62</v>
      </c>
      <c r="C64" s="133">
        <v>60948</v>
      </c>
      <c r="D64" s="133">
        <v>13</v>
      </c>
      <c r="E64" s="134" t="str">
        <f t="shared" si="0"/>
        <v>60948:13</v>
      </c>
    </row>
    <row r="65" spans="1:5" ht="60.75" x14ac:dyDescent="0.25">
      <c r="A65" s="120" t="str">
        <f>VLOOKUP(B65, names!A$3:B$2401, 2,)</f>
        <v>Southern Oak Insurance Co.</v>
      </c>
      <c r="B65" s="132" t="s">
        <v>65</v>
      </c>
      <c r="C65" s="133">
        <v>58362</v>
      </c>
      <c r="D65" s="133">
        <v>4</v>
      </c>
      <c r="E65" s="134" t="str">
        <f t="shared" si="0"/>
        <v>29181:2</v>
      </c>
    </row>
    <row r="66" spans="1:5" ht="60.75" x14ac:dyDescent="0.25">
      <c r="A66" s="120" t="str">
        <f>VLOOKUP(B66, names!A$3:B$2401, 2,)</f>
        <v>St. Johns Insurance Co.</v>
      </c>
      <c r="B66" s="132" t="s">
        <v>40</v>
      </c>
      <c r="C66" s="133">
        <v>167531</v>
      </c>
      <c r="D66" s="133">
        <v>22</v>
      </c>
      <c r="E66" s="134" t="str">
        <f t="shared" ref="E66:E88" si="1">C66/GCD(C66,D66)&amp;":"&amp;D66/GCD(C66,D66)</f>
        <v>167531:22</v>
      </c>
    </row>
    <row r="67" spans="1:5" ht="60.75" x14ac:dyDescent="0.25">
      <c r="A67" s="120" t="e">
        <f>VLOOKUP(B67, names!A$3:B$2401, 2,)</f>
        <v>#N/A</v>
      </c>
      <c r="B67" s="132" t="s">
        <v>1810</v>
      </c>
      <c r="C67" s="135"/>
      <c r="D67" s="133">
        <v>1</v>
      </c>
      <c r="E67" s="134" t="str">
        <f t="shared" si="1"/>
        <v>0:1</v>
      </c>
    </row>
    <row r="68" spans="1:5" ht="60.75" x14ac:dyDescent="0.25">
      <c r="A68" s="120" t="e">
        <f>VLOOKUP(B68, names!A$3:B$2401, 2,)</f>
        <v>#N/A</v>
      </c>
      <c r="B68" s="132" t="s">
        <v>1821</v>
      </c>
      <c r="C68" s="135"/>
      <c r="D68" s="133">
        <v>5</v>
      </c>
      <c r="E68" s="134" t="str">
        <f t="shared" si="1"/>
        <v>0:1</v>
      </c>
    </row>
    <row r="69" spans="1:5" ht="72.75" x14ac:dyDescent="0.25">
      <c r="A69" s="120" t="str">
        <f>VLOOKUP(B69, names!A$3:B$2401, 2,)</f>
        <v>State Farm Florida Insurance Co.</v>
      </c>
      <c r="B69" s="132" t="s">
        <v>398</v>
      </c>
      <c r="C69" s="135"/>
      <c r="D69" s="133">
        <v>35</v>
      </c>
      <c r="E69" s="134" t="str">
        <f t="shared" si="1"/>
        <v>0:1</v>
      </c>
    </row>
    <row r="70" spans="1:5" ht="72.75" x14ac:dyDescent="0.25">
      <c r="A70" s="120" t="e">
        <f>VLOOKUP(B70, names!A$3:B$2401, 2,)</f>
        <v>#N/A</v>
      </c>
      <c r="B70" s="132" t="s">
        <v>1824</v>
      </c>
      <c r="C70" s="135"/>
      <c r="D70" s="133">
        <v>1</v>
      </c>
      <c r="E70" s="134" t="str">
        <f t="shared" si="1"/>
        <v>0:1</v>
      </c>
    </row>
    <row r="71" spans="1:5" ht="60.75" x14ac:dyDescent="0.25">
      <c r="A71" s="120" t="str">
        <f>VLOOKUP(B71, names!A$3:B$2401, 2,)</f>
        <v>Stillwater Insurance Co.</v>
      </c>
      <c r="B71" s="132" t="s">
        <v>1826</v>
      </c>
      <c r="C71" s="133">
        <v>68</v>
      </c>
      <c r="D71" s="133">
        <v>3</v>
      </c>
      <c r="E71" s="134" t="str">
        <f t="shared" si="1"/>
        <v>68:3</v>
      </c>
    </row>
    <row r="72" spans="1:5" ht="96.75" x14ac:dyDescent="0.25">
      <c r="A72" s="120" t="str">
        <f>VLOOKUP(B72, names!A$3:B$2401, 2,)</f>
        <v>Stillwater Property And Casualty Insurance Co.</v>
      </c>
      <c r="B72" s="132" t="s">
        <v>100</v>
      </c>
      <c r="C72" s="133">
        <v>7926</v>
      </c>
      <c r="D72" s="133">
        <v>1</v>
      </c>
      <c r="E72" s="134" t="str">
        <f t="shared" si="1"/>
        <v>7926:1</v>
      </c>
    </row>
    <row r="73" spans="1:5" ht="60.75" x14ac:dyDescent="0.25">
      <c r="A73" s="120" t="e">
        <f>VLOOKUP(B73, names!A$3:B$2401, 2,)</f>
        <v>#N/A</v>
      </c>
      <c r="B73" s="132" t="s">
        <v>395</v>
      </c>
      <c r="C73" s="135"/>
      <c r="D73" s="133">
        <v>3</v>
      </c>
      <c r="E73" s="134" t="str">
        <f t="shared" si="1"/>
        <v>0:1</v>
      </c>
    </row>
    <row r="74" spans="1:5" ht="60.75" x14ac:dyDescent="0.25">
      <c r="A74" s="120" t="str">
        <f>VLOOKUP(B74, names!A$3:B$2401, 2,)</f>
        <v>Travelers Indemnity Co.</v>
      </c>
      <c r="B74" s="132" t="s">
        <v>4019</v>
      </c>
      <c r="C74" s="133">
        <v>144</v>
      </c>
      <c r="D74" s="133">
        <v>1</v>
      </c>
      <c r="E74" s="134" t="str">
        <f t="shared" si="1"/>
        <v>144:1</v>
      </c>
    </row>
    <row r="75" spans="1:5" ht="84.75" x14ac:dyDescent="0.25">
      <c r="A75" s="120" t="str">
        <f>VLOOKUP(B75, names!A$3:B$2401, 2,)</f>
        <v xml:space="preserve">Tower Hill Preferred Insurance Co. </v>
      </c>
      <c r="B75" s="132" t="s">
        <v>1869</v>
      </c>
      <c r="C75" s="133">
        <v>64254</v>
      </c>
      <c r="D75" s="133">
        <v>18</v>
      </c>
      <c r="E75" s="134" t="str">
        <f t="shared" si="1"/>
        <v>10709:3</v>
      </c>
    </row>
    <row r="76" spans="1:5" ht="72.75" x14ac:dyDescent="0.25">
      <c r="A76" s="120" t="str">
        <f>VLOOKUP(B76, names!A$3:B$2401, 2,)</f>
        <v>Tower Hill Prime Insurance Co.</v>
      </c>
      <c r="B76" s="132" t="s">
        <v>43</v>
      </c>
      <c r="C76" s="133">
        <v>142501</v>
      </c>
      <c r="D76" s="133">
        <v>26</v>
      </c>
      <c r="E76" s="134" t="str">
        <f t="shared" si="1"/>
        <v>142501:26</v>
      </c>
    </row>
    <row r="77" spans="1:5" ht="72.75" x14ac:dyDescent="0.25">
      <c r="A77" s="120" t="str">
        <f>VLOOKUP(B77, names!A$3:B$2401, 2,)</f>
        <v>Tower Hill Select Insurance Co.</v>
      </c>
      <c r="B77" s="132" t="s">
        <v>63</v>
      </c>
      <c r="C77" s="133">
        <v>52881</v>
      </c>
      <c r="D77" s="133">
        <v>6</v>
      </c>
      <c r="E77" s="134" t="str">
        <f t="shared" si="1"/>
        <v>17627:2</v>
      </c>
    </row>
    <row r="78" spans="1:5" ht="84.75" x14ac:dyDescent="0.25">
      <c r="A78" s="120" t="str">
        <f>VLOOKUP(B78, names!A$3:B$2401, 2,)</f>
        <v>Tower Hill Signature Insurance Co.</v>
      </c>
      <c r="B78" s="132" t="s">
        <v>51</v>
      </c>
      <c r="C78" s="133">
        <v>87968</v>
      </c>
      <c r="D78" s="133">
        <v>13</v>
      </c>
      <c r="E78" s="134" t="str">
        <f t="shared" si="1"/>
        <v>87968:13</v>
      </c>
    </row>
    <row r="79" spans="1:5" ht="72.75" x14ac:dyDescent="0.25">
      <c r="A79" s="120" t="str">
        <f>VLOOKUP(B79, names!A$3:B$2401, 2,)</f>
        <v>Travelers Property Casualty Co. Of America</v>
      </c>
      <c r="B79" s="132" t="s">
        <v>160</v>
      </c>
      <c r="C79" s="133"/>
      <c r="D79" s="133">
        <v>1</v>
      </c>
      <c r="E79" s="134" t="str">
        <f t="shared" si="1"/>
        <v>0:1</v>
      </c>
    </row>
    <row r="80" spans="1:5" ht="72.75" x14ac:dyDescent="0.25">
      <c r="A80" s="120" t="e">
        <f>VLOOKUP(B80, names!A$3:B$2401, 2,)</f>
        <v>#N/A</v>
      </c>
      <c r="B80" s="132" t="s">
        <v>4139</v>
      </c>
      <c r="C80" s="135"/>
      <c r="D80" s="133">
        <v>1</v>
      </c>
      <c r="E80" s="134" t="str">
        <f t="shared" si="1"/>
        <v>0:1</v>
      </c>
    </row>
    <row r="81" spans="1:5" ht="48.75" x14ac:dyDescent="0.25">
      <c r="A81" s="120" t="str">
        <f>VLOOKUP(B81, names!A$3:B$2401, 2,)</f>
        <v>United Fire And Casualty Co.</v>
      </c>
      <c r="B81" s="132" t="s">
        <v>130</v>
      </c>
      <c r="C81" s="133">
        <v>649</v>
      </c>
      <c r="D81" s="133">
        <v>1</v>
      </c>
      <c r="E81" s="134" t="str">
        <f t="shared" si="1"/>
        <v>649:1</v>
      </c>
    </row>
    <row r="82" spans="1:5" ht="84.75" x14ac:dyDescent="0.25">
      <c r="A82" s="120" t="str">
        <f>VLOOKUP(B82, names!A$3:B$2401, 2,)</f>
        <v>United Property &amp; Casualty Insurance Co.</v>
      </c>
      <c r="B82" s="132" t="s">
        <v>39</v>
      </c>
      <c r="C82" s="133">
        <v>184227</v>
      </c>
      <c r="D82" s="133">
        <v>51</v>
      </c>
      <c r="E82" s="134" t="str">
        <f t="shared" si="1"/>
        <v>61409:17</v>
      </c>
    </row>
    <row r="83" spans="1:5" ht="60.75" x14ac:dyDescent="0.25">
      <c r="A83" s="120" t="e">
        <f>VLOOKUP(B83, names!A$3:B$2401, 2,)</f>
        <v>#N/A</v>
      </c>
      <c r="B83" s="132" t="s">
        <v>1939</v>
      </c>
      <c r="C83" s="135"/>
      <c r="D83" s="133">
        <v>1</v>
      </c>
      <c r="E83" s="134" t="str">
        <f t="shared" si="1"/>
        <v>0:1</v>
      </c>
    </row>
    <row r="84" spans="1:5" ht="84.75" x14ac:dyDescent="0.25">
      <c r="A84" s="120" t="str">
        <f>VLOOKUP(B84, names!A$3:B$2401, 2,)</f>
        <v>Universal Insurance Co. Of North America</v>
      </c>
      <c r="B84" s="132" t="s">
        <v>70</v>
      </c>
      <c r="C84" s="133">
        <v>55994</v>
      </c>
      <c r="D84" s="133">
        <v>5</v>
      </c>
      <c r="E84" s="134" t="str">
        <f t="shared" si="1"/>
        <v>55994:5</v>
      </c>
    </row>
    <row r="85" spans="1:5" ht="96.75" x14ac:dyDescent="0.25">
      <c r="A85" s="120" t="str">
        <f>VLOOKUP(B85, names!A$3:B$2401, 2,)</f>
        <v>Universal Property &amp; Casualty Insurance Co.</v>
      </c>
      <c r="B85" s="132" t="s">
        <v>34</v>
      </c>
      <c r="C85" s="133">
        <v>564439</v>
      </c>
      <c r="D85" s="133">
        <v>52</v>
      </c>
      <c r="E85" s="134" t="str">
        <f t="shared" si="1"/>
        <v>564439:52</v>
      </c>
    </row>
    <row r="86" spans="1:5" ht="60.75" x14ac:dyDescent="0.25">
      <c r="A86" s="120" t="str">
        <f>VLOOKUP(B86, names!A$3:B$2401, 2,)</f>
        <v>USAA Casualty Insurance Co.</v>
      </c>
      <c r="B86" s="132" t="s">
        <v>67</v>
      </c>
      <c r="C86" s="133">
        <v>59935</v>
      </c>
      <c r="D86" s="133">
        <v>8</v>
      </c>
      <c r="E86" s="134" t="str">
        <f t="shared" si="1"/>
        <v>59935:8</v>
      </c>
    </row>
    <row r="87" spans="1:5" ht="60.75" x14ac:dyDescent="0.25">
      <c r="A87" s="120" t="str">
        <f>VLOOKUP(B87, names!A$3:B$2401, 2,)</f>
        <v>USAA General Indemnity Co.</v>
      </c>
      <c r="B87" s="132" t="s">
        <v>94</v>
      </c>
      <c r="C87" s="133">
        <v>23817</v>
      </c>
      <c r="D87" s="133">
        <v>1</v>
      </c>
      <c r="E87" s="134" t="str">
        <f t="shared" si="1"/>
        <v>23817:1</v>
      </c>
    </row>
    <row r="88" spans="1:5" ht="72.75" x14ac:dyDescent="0.25">
      <c r="A88" s="120" t="e">
        <f>VLOOKUP(B88, names!A$3:B$2401, 2,)</f>
        <v>#N/A</v>
      </c>
      <c r="B88" s="132" t="s">
        <v>2005</v>
      </c>
      <c r="C88" s="135"/>
      <c r="D88" s="133">
        <v>1</v>
      </c>
      <c r="E88" s="134" t="str">
        <f t="shared" si="1"/>
        <v>0:1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workbookViewId="0">
      <selection activeCell="A2" sqref="A2:A83"/>
    </sheetView>
  </sheetViews>
  <sheetFormatPr defaultRowHeight="15" x14ac:dyDescent="0.25"/>
  <sheetData>
    <row r="1" spans="1:5" ht="24" x14ac:dyDescent="0.25">
      <c r="B1" s="129" t="s">
        <v>3521</v>
      </c>
      <c r="C1" s="130" t="s">
        <v>3522</v>
      </c>
      <c r="D1" s="130" t="s">
        <v>3523</v>
      </c>
      <c r="E1" s="131" t="s">
        <v>3524</v>
      </c>
    </row>
    <row r="2" spans="1:5" ht="72.75" x14ac:dyDescent="0.25">
      <c r="A2" t="str">
        <f>VLOOKUP(B2, names!A$3:B$2401, 2,)</f>
        <v>Ace Insurance Co. Of The Midwest</v>
      </c>
      <c r="B2" s="132" t="s">
        <v>114</v>
      </c>
      <c r="C2" s="133">
        <v>6119</v>
      </c>
      <c r="D2" s="133">
        <v>1</v>
      </c>
      <c r="E2" s="134" t="str">
        <f t="shared" ref="E2:E65" si="0">C2/GCD(C2,D2)&amp;":"&amp;D2/GCD(C2,D2)</f>
        <v>6119:1</v>
      </c>
    </row>
    <row r="3" spans="1:5" ht="60.75" x14ac:dyDescent="0.25">
      <c r="A3" s="120" t="str">
        <f>VLOOKUP(B3, names!A$3:B$2401, 2,)</f>
        <v>Aegis Security Insurance Co.</v>
      </c>
      <c r="B3" s="132" t="s">
        <v>129</v>
      </c>
      <c r="C3" s="133">
        <v>758</v>
      </c>
      <c r="D3" s="133">
        <v>1</v>
      </c>
      <c r="E3" s="134" t="str">
        <f t="shared" si="0"/>
        <v>758:1</v>
      </c>
    </row>
    <row r="4" spans="1:5" ht="48.75" x14ac:dyDescent="0.25">
      <c r="A4" s="120">
        <f>VLOOKUP(B4, names!A$3:B$2401, 2,)</f>
        <v>0</v>
      </c>
      <c r="B4" s="132" t="s">
        <v>504</v>
      </c>
      <c r="C4" s="135"/>
      <c r="D4" s="133">
        <v>1</v>
      </c>
      <c r="E4" s="134" t="str">
        <f t="shared" si="0"/>
        <v>0:1</v>
      </c>
    </row>
    <row r="5" spans="1:5" ht="84.75" x14ac:dyDescent="0.25">
      <c r="A5" s="120" t="str">
        <f>VLOOKUP(B5, names!A$3:B$2401, 2,)</f>
        <v>American Bankers Insurance Co. Of Florida</v>
      </c>
      <c r="B5" s="132" t="s">
        <v>42</v>
      </c>
      <c r="C5" s="133">
        <v>173213</v>
      </c>
      <c r="D5" s="133">
        <v>4</v>
      </c>
      <c r="E5" s="134" t="str">
        <f t="shared" si="0"/>
        <v>173213:4</v>
      </c>
    </row>
    <row r="6" spans="1:5" ht="60.75" x14ac:dyDescent="0.25">
      <c r="A6" s="120" t="str">
        <f>VLOOKUP(B6, names!A$3:B$2401, 2,)</f>
        <v>American Coastal Insurance Co.</v>
      </c>
      <c r="B6" s="132" t="s">
        <v>108</v>
      </c>
      <c r="C6" s="133"/>
      <c r="D6" s="133">
        <v>1</v>
      </c>
      <c r="E6" s="134" t="str">
        <f t="shared" si="0"/>
        <v>0:1</v>
      </c>
    </row>
    <row r="7" spans="1:5" ht="84.75" x14ac:dyDescent="0.25">
      <c r="A7" s="120" t="str">
        <f>VLOOKUP(B7, names!A$3:B$2401, 2,)</f>
        <v>American Integrity Insurance Co. Of Florida</v>
      </c>
      <c r="B7" s="132" t="s">
        <v>38</v>
      </c>
      <c r="C7" s="133">
        <v>216310</v>
      </c>
      <c r="D7" s="133">
        <v>22</v>
      </c>
      <c r="E7" s="134" t="str">
        <f t="shared" si="0"/>
        <v>108155:11</v>
      </c>
    </row>
    <row r="8" spans="1:5" ht="48.75" x14ac:dyDescent="0.25">
      <c r="A8" s="120" t="str">
        <f>VLOOKUP(B8, names!A$3:B$2401, 2,)</f>
        <v>American Strategic Insurance Corp.</v>
      </c>
      <c r="B8" s="132" t="s">
        <v>61</v>
      </c>
      <c r="C8" s="133">
        <v>64719</v>
      </c>
      <c r="D8" s="133">
        <v>7</v>
      </c>
      <c r="E8" s="134" t="str">
        <f t="shared" si="0"/>
        <v>64719:7</v>
      </c>
    </row>
    <row r="9" spans="1:5" ht="72.75" x14ac:dyDescent="0.25">
      <c r="A9" s="120" t="str">
        <f>VLOOKUP(B9, names!A$3:B$2401, 2,)</f>
        <v>American Traditions Insurance Co.</v>
      </c>
      <c r="B9" s="132" t="s">
        <v>68</v>
      </c>
      <c r="C9" s="133">
        <v>58244</v>
      </c>
      <c r="D9" s="133">
        <v>8</v>
      </c>
      <c r="E9" s="134" t="str">
        <f t="shared" si="0"/>
        <v>14561:2</v>
      </c>
    </row>
    <row r="10" spans="1:5" ht="60.75" x14ac:dyDescent="0.25">
      <c r="A10" s="120" t="str">
        <f>VLOOKUP(B10, names!A$3:B$2401, 2,)</f>
        <v>Amica Mutual Insurance Co.</v>
      </c>
      <c r="B10" s="132" t="s">
        <v>89</v>
      </c>
      <c r="C10" s="133">
        <v>22421</v>
      </c>
      <c r="D10" s="133">
        <v>2</v>
      </c>
      <c r="E10" s="134" t="str">
        <f t="shared" si="0"/>
        <v>22421:2</v>
      </c>
    </row>
    <row r="11" spans="1:5" ht="48.75" x14ac:dyDescent="0.25">
      <c r="A11" s="120" t="str">
        <f>VLOOKUP(B11, names!A$3:B$2401, 2,)</f>
        <v>Ark Royal Insurance Co.</v>
      </c>
      <c r="B11" s="132" t="s">
        <v>50</v>
      </c>
      <c r="C11" s="133">
        <v>98660</v>
      </c>
      <c r="D11" s="133">
        <v>3</v>
      </c>
      <c r="E11" s="134" t="str">
        <f t="shared" si="0"/>
        <v>98660:3</v>
      </c>
    </row>
    <row r="12" spans="1:5" ht="36.75" x14ac:dyDescent="0.25">
      <c r="A12" s="120" t="str">
        <f>VLOOKUP(B12, names!A$3:B$2401, 2,)</f>
        <v>ASI Assurance Corp.</v>
      </c>
      <c r="B12" s="132" t="s">
        <v>56</v>
      </c>
      <c r="C12" s="133">
        <v>64411</v>
      </c>
      <c r="D12" s="133">
        <v>7</v>
      </c>
      <c r="E12" s="134" t="str">
        <f t="shared" si="0"/>
        <v>64411:7</v>
      </c>
    </row>
    <row r="13" spans="1:5" ht="60.75" x14ac:dyDescent="0.25">
      <c r="A13" s="120" t="str">
        <f>VLOOKUP(B13, names!A$3:B$2401, 2,)</f>
        <v>ASI Preferred Insurance Corp.</v>
      </c>
      <c r="B13" s="132" t="s">
        <v>47</v>
      </c>
      <c r="C13" s="133">
        <v>118141</v>
      </c>
      <c r="D13" s="133">
        <v>4</v>
      </c>
      <c r="E13" s="134" t="str">
        <f t="shared" si="0"/>
        <v>118141:4</v>
      </c>
    </row>
    <row r="14" spans="1:5" ht="84.75" x14ac:dyDescent="0.25">
      <c r="A14" s="120" t="str">
        <f>VLOOKUP(B14, names!A$3:B$2401, 2,)</f>
        <v>Auto Club Insurance Co. Of Florida</v>
      </c>
      <c r="B14" s="132" t="s">
        <v>60</v>
      </c>
      <c r="C14" s="133">
        <v>65561</v>
      </c>
      <c r="D14" s="133">
        <v>3</v>
      </c>
      <c r="E14" s="134" t="str">
        <f t="shared" si="0"/>
        <v>65561:3</v>
      </c>
    </row>
    <row r="15" spans="1:5" ht="84.75" x14ac:dyDescent="0.25">
      <c r="A15" s="120" t="str">
        <f>VLOOKUP(B15, names!A$3:B$2401, 2,)</f>
        <v>Avatar Property &amp; Casualty Insurance Co.</v>
      </c>
      <c r="B15" s="132" t="s">
        <v>91</v>
      </c>
      <c r="C15" s="133">
        <v>19306</v>
      </c>
      <c r="D15" s="133">
        <v>1</v>
      </c>
      <c r="E15" s="134" t="str">
        <f t="shared" si="0"/>
        <v>19306:1</v>
      </c>
    </row>
    <row r="16" spans="1:5" ht="48.75" x14ac:dyDescent="0.25">
      <c r="A16" s="120">
        <f>VLOOKUP(B16, names!A$3:B$2401, 2,)</f>
        <v>0</v>
      </c>
      <c r="B16" s="132" t="s">
        <v>736</v>
      </c>
      <c r="C16" s="135"/>
      <c r="D16" s="133">
        <v>1</v>
      </c>
      <c r="E16" s="134" t="str">
        <f t="shared" si="0"/>
        <v>0:1</v>
      </c>
    </row>
    <row r="17" spans="1:5" ht="84.75" x14ac:dyDescent="0.25">
      <c r="A17" s="120" t="str">
        <f>VLOOKUP(B17, names!A$3:B$2401, 2,)</f>
        <v>Capitol Preferred Insurance Co.</v>
      </c>
      <c r="B17" s="132" t="s">
        <v>74</v>
      </c>
      <c r="C17" s="133">
        <v>44125</v>
      </c>
      <c r="D17" s="133">
        <v>5</v>
      </c>
      <c r="E17" s="134" t="str">
        <f t="shared" si="0"/>
        <v>8825:1</v>
      </c>
    </row>
    <row r="18" spans="1:5" ht="72.75" x14ac:dyDescent="0.25">
      <c r="A18" s="120" t="e">
        <f>VLOOKUP(B18, names!A$3:B$2401, 2,)</f>
        <v>#N/A</v>
      </c>
      <c r="B18" s="132" t="s">
        <v>4140</v>
      </c>
      <c r="C18" s="135"/>
      <c r="D18" s="133">
        <v>1</v>
      </c>
      <c r="E18" s="134" t="str">
        <f t="shared" si="0"/>
        <v>0:1</v>
      </c>
    </row>
    <row r="19" spans="1:5" ht="48.75" x14ac:dyDescent="0.25">
      <c r="A19" s="120" t="str">
        <f>VLOOKUP(B19, names!A$3:B$2401, 2,)</f>
        <v>Castle Key Indemnity Co.</v>
      </c>
      <c r="B19" s="132" t="s">
        <v>49</v>
      </c>
      <c r="C19" s="133">
        <v>102217</v>
      </c>
      <c r="D19" s="133">
        <v>7</v>
      </c>
      <c r="E19" s="134" t="str">
        <f t="shared" si="0"/>
        <v>102217:7</v>
      </c>
    </row>
    <row r="20" spans="1:5" ht="48.75" x14ac:dyDescent="0.25">
      <c r="A20" s="120" t="str">
        <f>VLOOKUP(B20, names!A$3:B$2401, 2,)</f>
        <v>Castle Key Insurance Co.</v>
      </c>
      <c r="B20" s="132" t="s">
        <v>53</v>
      </c>
      <c r="C20" s="133">
        <v>78073</v>
      </c>
      <c r="D20" s="133">
        <v>11</v>
      </c>
      <c r="E20" s="134" t="str">
        <f t="shared" si="0"/>
        <v>78073:11</v>
      </c>
    </row>
    <row r="21" spans="1:5" ht="60.75" x14ac:dyDescent="0.25">
      <c r="A21" s="120" t="str">
        <f>VLOOKUP(B21, names!A$3:B$2401, 2,)</f>
        <v>Cincinnati Insurance Co.</v>
      </c>
      <c r="B21" s="132" t="s">
        <v>124</v>
      </c>
      <c r="C21" s="133">
        <v>750</v>
      </c>
      <c r="D21" s="133">
        <v>1</v>
      </c>
      <c r="E21" s="134" t="str">
        <f t="shared" si="0"/>
        <v>750:1</v>
      </c>
    </row>
    <row r="22" spans="1:5" ht="72.75" x14ac:dyDescent="0.25">
      <c r="A22" s="120" t="str">
        <f>VLOOKUP(B22, names!A$3:B$2401, 2,)</f>
        <v>Citizens Property Insurance Corp.</v>
      </c>
      <c r="B22" s="132" t="s">
        <v>33</v>
      </c>
      <c r="C22" s="133">
        <v>468840</v>
      </c>
      <c r="D22" s="133">
        <v>204</v>
      </c>
      <c r="E22" s="134" t="str">
        <f t="shared" si="0"/>
        <v>39070:17</v>
      </c>
    </row>
    <row r="23" spans="1:5" ht="84.75" x14ac:dyDescent="0.25">
      <c r="A23" s="120" t="e">
        <f>VLOOKUP(B23, names!A$3:B$2401, 2,)</f>
        <v>#N/A</v>
      </c>
      <c r="B23" s="132" t="s">
        <v>4141</v>
      </c>
      <c r="C23" s="135"/>
      <c r="D23" s="133">
        <v>3</v>
      </c>
      <c r="E23" s="134" t="str">
        <f t="shared" si="0"/>
        <v>0:1</v>
      </c>
    </row>
    <row r="24" spans="1:5" ht="84.75" x14ac:dyDescent="0.25">
      <c r="A24" s="120" t="str">
        <f>VLOOKUP(B24, names!A$3:B$2401, 2,)</f>
        <v>Cypress Property &amp; Casualty Insurance Co.</v>
      </c>
      <c r="B24" s="132" t="s">
        <v>59</v>
      </c>
      <c r="C24" s="133">
        <v>61945</v>
      </c>
      <c r="D24" s="133">
        <v>8</v>
      </c>
      <c r="E24" s="134" t="str">
        <f t="shared" si="0"/>
        <v>61945:8</v>
      </c>
    </row>
    <row r="25" spans="1:5" ht="60.75" x14ac:dyDescent="0.25">
      <c r="A25" s="120" t="str">
        <f>VLOOKUP(B25, names!A$3:B$2401, 2,)</f>
        <v>Elements Property Insurance Co.</v>
      </c>
      <c r="B25" s="132" t="s">
        <v>78</v>
      </c>
      <c r="C25" s="133">
        <v>39922</v>
      </c>
      <c r="D25" s="133">
        <v>2</v>
      </c>
      <c r="E25" s="134" t="str">
        <f t="shared" si="0"/>
        <v>19961:1</v>
      </c>
    </row>
    <row r="26" spans="1:5" ht="72.75" x14ac:dyDescent="0.25">
      <c r="A26" s="120" t="str">
        <f>VLOOKUP(B26, names!A$3:B$2401, 2,)</f>
        <v>Federated National Insurance Co.</v>
      </c>
      <c r="B26" s="132" t="s">
        <v>37</v>
      </c>
      <c r="C26" s="133">
        <v>252975</v>
      </c>
      <c r="D26" s="133">
        <v>38</v>
      </c>
      <c r="E26" s="134" t="str">
        <f t="shared" si="0"/>
        <v>252975:38</v>
      </c>
    </row>
    <row r="27" spans="1:5" ht="48.75" x14ac:dyDescent="0.25">
      <c r="A27" s="120" t="str">
        <f>VLOOKUP(B27, names!A$3:B$2401, 2,)</f>
        <v>Fidelity Fire &amp; Casualty Co.</v>
      </c>
      <c r="B27" s="132" t="s">
        <v>200</v>
      </c>
      <c r="C27" s="135"/>
      <c r="D27" s="133">
        <v>4</v>
      </c>
      <c r="E27" s="134" t="str">
        <f t="shared" si="0"/>
        <v>0:1</v>
      </c>
    </row>
    <row r="28" spans="1:5" ht="72.75" x14ac:dyDescent="0.25">
      <c r="A28" s="120" t="str">
        <f>VLOOKUP(B28, names!A$3:B$2401, 2,)</f>
        <v>First Community Insurance Co.</v>
      </c>
      <c r="B28" s="132" t="s">
        <v>83</v>
      </c>
      <c r="C28" s="133">
        <v>24978</v>
      </c>
      <c r="D28" s="133">
        <v>3</v>
      </c>
      <c r="E28" s="134" t="str">
        <f t="shared" si="0"/>
        <v>8326:1</v>
      </c>
    </row>
    <row r="29" spans="1:5" ht="84.75" x14ac:dyDescent="0.25">
      <c r="A29" s="120" t="str">
        <f>VLOOKUP(B29, names!A$3:B$2401, 2,)</f>
        <v>First Floridian Auto And Home Insurance Co.</v>
      </c>
      <c r="B29" s="132" t="s">
        <v>93</v>
      </c>
      <c r="C29" s="133">
        <v>16400</v>
      </c>
      <c r="D29" s="133">
        <v>6</v>
      </c>
      <c r="E29" s="134" t="str">
        <f t="shared" si="0"/>
        <v>8200:3</v>
      </c>
    </row>
    <row r="30" spans="1:5" ht="72.75" x14ac:dyDescent="0.25">
      <c r="A30" s="120" t="str">
        <f>VLOOKUP(B30, names!A$3:B$2401, 2,)</f>
        <v>First Liberty Insurance Corp. (The)</v>
      </c>
      <c r="B30" s="132" t="s">
        <v>90</v>
      </c>
      <c r="C30" s="133">
        <v>23118</v>
      </c>
      <c r="D30" s="133">
        <v>2</v>
      </c>
      <c r="E30" s="134" t="str">
        <f t="shared" si="0"/>
        <v>11559:1</v>
      </c>
    </row>
    <row r="31" spans="1:5" ht="72.75" x14ac:dyDescent="0.25">
      <c r="A31" s="120" t="str">
        <f>VLOOKUP(B31, names!A$3:B$2401, 2,)</f>
        <v>First Protective Insurance Co.</v>
      </c>
      <c r="B31" s="132" t="s">
        <v>55</v>
      </c>
      <c r="C31" s="133">
        <v>85918</v>
      </c>
      <c r="D31" s="133">
        <v>11</v>
      </c>
      <c r="E31" s="134" t="str">
        <f t="shared" si="0"/>
        <v>85918:11</v>
      </c>
    </row>
    <row r="32" spans="1:5" ht="60.75" x14ac:dyDescent="0.25">
      <c r="A32" s="120" t="str">
        <f>VLOOKUP(B32, names!A$3:B$2401, 2,)</f>
        <v>Florida Family Insurance Co.</v>
      </c>
      <c r="B32" s="132" t="s">
        <v>48</v>
      </c>
      <c r="C32" s="133">
        <v>103803</v>
      </c>
      <c r="D32" s="133">
        <v>1</v>
      </c>
      <c r="E32" s="134" t="str">
        <f t="shared" si="0"/>
        <v>103803:1</v>
      </c>
    </row>
    <row r="33" spans="1:5" ht="84.75" x14ac:dyDescent="0.25">
      <c r="A33" s="120" t="str">
        <f>VLOOKUP(B33, names!A$3:B$2401, 2,)</f>
        <v>Florida Farm Bureau Casualty Insurance Co.</v>
      </c>
      <c r="B33" s="132" t="s">
        <v>75</v>
      </c>
      <c r="C33" s="133">
        <v>42179</v>
      </c>
      <c r="D33" s="133">
        <v>2</v>
      </c>
      <c r="E33" s="134" t="str">
        <f t="shared" si="0"/>
        <v>42179:2</v>
      </c>
    </row>
    <row r="34" spans="1:5" ht="84.75" x14ac:dyDescent="0.25">
      <c r="A34" s="120" t="str">
        <f>VLOOKUP(B34, names!A$3:B$2401, 2,)</f>
        <v>Florida Farm Bureau General Insurance Co.</v>
      </c>
      <c r="B34" s="132" t="s">
        <v>76</v>
      </c>
      <c r="C34" s="133">
        <v>40888</v>
      </c>
      <c r="D34" s="133">
        <v>3</v>
      </c>
      <c r="E34" s="134" t="str">
        <f t="shared" si="0"/>
        <v>40888:3</v>
      </c>
    </row>
    <row r="35" spans="1:5" ht="72.75" x14ac:dyDescent="0.25">
      <c r="A35" s="120" t="e">
        <f>VLOOKUP(B35, names!A$3:B$2401, 2,)</f>
        <v>#N/A</v>
      </c>
      <c r="B35" s="132" t="s">
        <v>4129</v>
      </c>
      <c r="C35" s="135"/>
      <c r="D35" s="133">
        <v>8</v>
      </c>
      <c r="E35" s="134" t="str">
        <f t="shared" si="0"/>
        <v>0:1</v>
      </c>
    </row>
    <row r="36" spans="1:5" ht="72.75" x14ac:dyDescent="0.25">
      <c r="A36" s="120" t="str">
        <f>VLOOKUP(B36, names!A$3:B$2401, 2,)</f>
        <v>Florida Peninsula Insurance Co.</v>
      </c>
      <c r="B36" s="132" t="s">
        <v>46</v>
      </c>
      <c r="C36" s="133">
        <v>117522</v>
      </c>
      <c r="D36" s="133">
        <v>23</v>
      </c>
      <c r="E36" s="134" t="str">
        <f t="shared" si="0"/>
        <v>117522:23</v>
      </c>
    </row>
    <row r="37" spans="1:5" ht="48.75" x14ac:dyDescent="0.25">
      <c r="A37" s="120" t="str">
        <f>VLOOKUP(B37, names!A$3:B$2401, 2,)</f>
        <v>Foremost Insurance Co.</v>
      </c>
      <c r="B37" s="132" t="s">
        <v>79</v>
      </c>
      <c r="C37" s="133">
        <v>32573</v>
      </c>
      <c r="D37" s="133">
        <v>2</v>
      </c>
      <c r="E37" s="134" t="str">
        <f t="shared" si="0"/>
        <v>32573:2</v>
      </c>
    </row>
    <row r="38" spans="1:5" ht="60.75" x14ac:dyDescent="0.25">
      <c r="A38" s="120">
        <f>VLOOKUP(B38, names!A$3:B$2401, 2,)</f>
        <v>0</v>
      </c>
      <c r="B38" s="132" t="s">
        <v>4134</v>
      </c>
      <c r="C38" s="135"/>
      <c r="D38" s="133">
        <v>1</v>
      </c>
      <c r="E38" s="134" t="str">
        <f t="shared" si="0"/>
        <v>0:1</v>
      </c>
    </row>
    <row r="39" spans="1:5" ht="96.75" x14ac:dyDescent="0.25">
      <c r="A39" s="120" t="str">
        <f>VLOOKUP(B39, names!A$3:B$2401, 2,)</f>
        <v>Gulfstream Property And Casualty Insurance Co.</v>
      </c>
      <c r="B39" s="132" t="s">
        <v>64</v>
      </c>
      <c r="C39" s="133">
        <v>59361</v>
      </c>
      <c r="D39" s="133">
        <v>5</v>
      </c>
      <c r="E39" s="134" t="str">
        <f t="shared" si="0"/>
        <v>59361:5</v>
      </c>
    </row>
    <row r="40" spans="1:5" ht="60.75" x14ac:dyDescent="0.25">
      <c r="A40" s="120" t="str">
        <f>VLOOKUP(B40, names!A$3:B$2401, 2,)</f>
        <v>Hartford Fire Insurance Co.</v>
      </c>
      <c r="B40" s="132" t="s">
        <v>163</v>
      </c>
      <c r="C40" s="133">
        <v>14</v>
      </c>
      <c r="D40" s="133">
        <v>1</v>
      </c>
      <c r="E40" s="134" t="str">
        <f t="shared" si="0"/>
        <v>14:1</v>
      </c>
    </row>
    <row r="41" spans="1:5" ht="72.75" x14ac:dyDescent="0.25">
      <c r="A41" s="120" t="str">
        <f>VLOOKUP(B41, names!A$3:B$2401, 2,)</f>
        <v>Hartford Insurance Co. Of The Midwest</v>
      </c>
      <c r="B41" s="132" t="s">
        <v>86</v>
      </c>
      <c r="C41" s="133">
        <v>24310</v>
      </c>
      <c r="D41" s="133">
        <v>2</v>
      </c>
      <c r="E41" s="134" t="str">
        <f t="shared" si="0"/>
        <v>12155:1</v>
      </c>
    </row>
    <row r="42" spans="1:5" ht="84.75" x14ac:dyDescent="0.25">
      <c r="A42" s="120" t="str">
        <f>VLOOKUP(B42, names!A$3:B$2401, 2,)</f>
        <v>Heritage Property &amp; Casualty Insurance Co.</v>
      </c>
      <c r="B42" s="132" t="s">
        <v>36</v>
      </c>
      <c r="C42" s="133">
        <v>263215</v>
      </c>
      <c r="D42" s="133">
        <v>25</v>
      </c>
      <c r="E42" s="134" t="str">
        <f t="shared" si="0"/>
        <v>52643:5</v>
      </c>
    </row>
    <row r="43" spans="1:5" ht="120.75" x14ac:dyDescent="0.25">
      <c r="A43" s="120" t="str">
        <f>VLOOKUP(B43, names!A$3:B$2401, 2,)</f>
        <v>Homeowners Choice Property &amp; Casualty Insurance Co.</v>
      </c>
      <c r="B43" s="132" t="s">
        <v>41</v>
      </c>
      <c r="C43" s="133">
        <v>157734</v>
      </c>
      <c r="D43" s="133">
        <v>12</v>
      </c>
      <c r="E43" s="134" t="str">
        <f t="shared" si="0"/>
        <v>26289:2</v>
      </c>
    </row>
    <row r="44" spans="1:5" ht="60.75" x14ac:dyDescent="0.25">
      <c r="A44" s="120" t="e">
        <f>VLOOKUP(B44, names!A$3:B$2401, 2,)</f>
        <v>#N/A</v>
      </c>
      <c r="B44" s="132" t="s">
        <v>4142</v>
      </c>
      <c r="C44" s="135"/>
      <c r="D44" s="133">
        <v>1</v>
      </c>
      <c r="E44" s="134" t="str">
        <f t="shared" si="0"/>
        <v>0:1</v>
      </c>
    </row>
    <row r="45" spans="1:5" ht="72.75" x14ac:dyDescent="0.25">
      <c r="A45" s="120" t="e">
        <f>VLOOKUP(B45, names!A$3:B$2401, 2,)</f>
        <v>#N/A</v>
      </c>
      <c r="B45" s="132" t="s">
        <v>4143</v>
      </c>
      <c r="C45" s="135"/>
      <c r="D45" s="133">
        <v>2</v>
      </c>
      <c r="E45" s="134" t="str">
        <f t="shared" si="0"/>
        <v>0:1</v>
      </c>
    </row>
    <row r="46" spans="1:5" ht="84.75" x14ac:dyDescent="0.25">
      <c r="A46" s="120" t="e">
        <f>VLOOKUP(B46, names!A$3:B$2401, 2,)</f>
        <v>#N/A</v>
      </c>
      <c r="B46" s="132" t="s">
        <v>4135</v>
      </c>
      <c r="C46" s="135"/>
      <c r="D46" s="133">
        <v>4</v>
      </c>
      <c r="E46" s="134" t="str">
        <f t="shared" si="0"/>
        <v>0:1</v>
      </c>
    </row>
    <row r="47" spans="1:5" ht="72.75" x14ac:dyDescent="0.25">
      <c r="A47" s="120" t="str">
        <f>VLOOKUP(B47, names!A$3:B$2401, 2,)</f>
        <v>IDS Property Casualty Insurance Co.</v>
      </c>
      <c r="B47" s="132" t="s">
        <v>118</v>
      </c>
      <c r="C47" s="133">
        <v>1964</v>
      </c>
      <c r="D47" s="133">
        <v>2</v>
      </c>
      <c r="E47" s="134" t="str">
        <f t="shared" si="0"/>
        <v>982:1</v>
      </c>
    </row>
    <row r="48" spans="1:5" ht="60.75" x14ac:dyDescent="0.25">
      <c r="A48" s="120">
        <f>VLOOKUP(B48, names!A$3:B$2401, 2,)</f>
        <v>0</v>
      </c>
      <c r="B48" s="132" t="s">
        <v>4132</v>
      </c>
      <c r="C48" s="135"/>
      <c r="D48" s="133">
        <v>1</v>
      </c>
      <c r="E48" s="134" t="str">
        <f t="shared" si="0"/>
        <v>0:1</v>
      </c>
    </row>
    <row r="49" spans="1:5" ht="72.75" x14ac:dyDescent="0.25">
      <c r="A49" s="120" t="str">
        <f>VLOOKUP(B49, names!A$3:B$2401, 2,)</f>
        <v>Liberty Mutual Fire Insurance Co.</v>
      </c>
      <c r="B49" s="132" t="s">
        <v>77</v>
      </c>
      <c r="C49" s="133">
        <v>35541</v>
      </c>
      <c r="D49" s="133">
        <v>1</v>
      </c>
      <c r="E49" s="134" t="str">
        <f t="shared" si="0"/>
        <v>35541:1</v>
      </c>
    </row>
    <row r="50" spans="1:5" ht="60.75" x14ac:dyDescent="0.25">
      <c r="A50" s="120" t="e">
        <f>VLOOKUP(B50, names!A$3:B$2401, 2,)</f>
        <v>#N/A</v>
      </c>
      <c r="B50" s="132" t="s">
        <v>1339</v>
      </c>
      <c r="C50" s="135"/>
      <c r="D50" s="133">
        <v>1</v>
      </c>
      <c r="E50" s="134" t="str">
        <f t="shared" si="0"/>
        <v>0:1</v>
      </c>
    </row>
    <row r="51" spans="1:5" ht="60.75" x14ac:dyDescent="0.25">
      <c r="A51" s="120" t="str">
        <f>VLOOKUP(B51, names!A$3:B$2401, 2,)</f>
        <v>Modern USA Insurance Co.</v>
      </c>
      <c r="B51" s="132" t="s">
        <v>73</v>
      </c>
      <c r="C51" s="133">
        <v>48640</v>
      </c>
      <c r="D51" s="133">
        <v>3</v>
      </c>
      <c r="E51" s="134" t="str">
        <f t="shared" si="0"/>
        <v>48640:3</v>
      </c>
    </row>
    <row r="52" spans="1:5" ht="84.75" x14ac:dyDescent="0.25">
      <c r="A52" s="120" t="str">
        <f>VLOOKUP(B52, names!A$3:B$2401, 2,)</f>
        <v>Nationwide Insurance Co. Of Florida</v>
      </c>
      <c r="B52" s="132" t="s">
        <v>80</v>
      </c>
      <c r="C52" s="133">
        <v>31976</v>
      </c>
      <c r="D52" s="133">
        <v>7</v>
      </c>
      <c r="E52" s="134" t="str">
        <f t="shared" si="0"/>
        <v>4568:1</v>
      </c>
    </row>
    <row r="53" spans="1:5" ht="48.75" x14ac:dyDescent="0.25">
      <c r="A53" s="120" t="str">
        <f>VLOOKUP(B53, names!A$3:B$2401, 2,)</f>
        <v>Olympus Insurance Co.</v>
      </c>
      <c r="B53" s="132" t="s">
        <v>52</v>
      </c>
      <c r="C53" s="133">
        <v>84347</v>
      </c>
      <c r="D53" s="133">
        <v>6</v>
      </c>
      <c r="E53" s="134" t="str">
        <f t="shared" si="0"/>
        <v>84347:6</v>
      </c>
    </row>
    <row r="54" spans="1:5" ht="48.75" x14ac:dyDescent="0.25">
      <c r="A54" s="120" t="str">
        <f>VLOOKUP(B54, names!A$3:B$2401, 2,)</f>
        <v>Omega Insurance Co.</v>
      </c>
      <c r="B54" s="132" t="s">
        <v>72</v>
      </c>
      <c r="C54" s="133">
        <v>48597</v>
      </c>
      <c r="D54" s="133">
        <v>7</v>
      </c>
      <c r="E54" s="134" t="str">
        <f t="shared" si="0"/>
        <v>48597:7</v>
      </c>
    </row>
    <row r="55" spans="1:5" ht="60.75" x14ac:dyDescent="0.25">
      <c r="A55" s="120" t="str">
        <f>VLOOKUP(B55, names!A$3:B$2401, 2,)</f>
        <v>People's Trust Insurance Co.</v>
      </c>
      <c r="B55" s="132" t="s">
        <v>44</v>
      </c>
      <c r="C55" s="133">
        <v>153752</v>
      </c>
      <c r="D55" s="133">
        <v>14</v>
      </c>
      <c r="E55" s="134" t="str">
        <f t="shared" si="0"/>
        <v>76876:7</v>
      </c>
    </row>
    <row r="56" spans="1:5" ht="48.75" x14ac:dyDescent="0.25">
      <c r="A56" s="120" t="str">
        <f>VLOOKUP(B56, names!A$3:B$2401, 2,)</f>
        <v>Prepared Insurance Co.</v>
      </c>
      <c r="B56" s="132" t="s">
        <v>82</v>
      </c>
      <c r="C56" s="133">
        <v>35219</v>
      </c>
      <c r="D56" s="133">
        <v>4</v>
      </c>
      <c r="E56" s="134" t="str">
        <f t="shared" si="0"/>
        <v>35219:4</v>
      </c>
    </row>
    <row r="57" spans="1:5" ht="48.75" x14ac:dyDescent="0.25">
      <c r="A57" s="120" t="e">
        <f>VLOOKUP(B57, names!A$3:B$2401, 2,)</f>
        <v>#N/A</v>
      </c>
      <c r="B57" s="132" t="s">
        <v>1681</v>
      </c>
      <c r="C57" s="135"/>
      <c r="D57" s="133">
        <v>1</v>
      </c>
      <c r="E57" s="134" t="str">
        <f t="shared" si="0"/>
        <v>0:1</v>
      </c>
    </row>
    <row r="58" spans="1:5" ht="60.75" x14ac:dyDescent="0.25">
      <c r="A58" s="120">
        <f>VLOOKUP(B58, names!A$3:B$2401, 2,)</f>
        <v>0</v>
      </c>
      <c r="B58" s="132" t="s">
        <v>4144</v>
      </c>
      <c r="C58" s="135"/>
      <c r="D58" s="133">
        <v>1</v>
      </c>
      <c r="E58" s="134" t="str">
        <f t="shared" si="0"/>
        <v>0:1</v>
      </c>
    </row>
    <row r="59" spans="1:5" ht="60.75" x14ac:dyDescent="0.25">
      <c r="A59" s="120" t="str">
        <f>VLOOKUP(B59, names!A$3:B$2401, 2,)</f>
        <v>Safe Harbor Insurance Co.</v>
      </c>
      <c r="B59" s="132" t="s">
        <v>57</v>
      </c>
      <c r="C59" s="133">
        <v>75762</v>
      </c>
      <c r="D59" s="133">
        <v>8</v>
      </c>
      <c r="E59" s="134" t="str">
        <f t="shared" si="0"/>
        <v>37881:4</v>
      </c>
    </row>
    <row r="60" spans="1:5" ht="60.75" x14ac:dyDescent="0.25">
      <c r="A60" s="120" t="str">
        <f>VLOOKUP(B60, names!A$3:B$2401, 2,)</f>
        <v>Sawgrass Mutual Insurance Co.</v>
      </c>
      <c r="B60" s="132" t="s">
        <v>85</v>
      </c>
      <c r="C60" s="133">
        <v>22340</v>
      </c>
      <c r="D60" s="133">
        <v>8</v>
      </c>
      <c r="E60" s="134" t="str">
        <f t="shared" si="0"/>
        <v>5585:2</v>
      </c>
    </row>
    <row r="61" spans="1:5" ht="60.75" x14ac:dyDescent="0.25">
      <c r="A61" s="120">
        <f>VLOOKUP(B61, names!A$3:B$2401, 2,)</f>
        <v>0</v>
      </c>
      <c r="B61" s="132" t="s">
        <v>3350</v>
      </c>
      <c r="C61" s="135"/>
      <c r="D61" s="133">
        <v>1</v>
      </c>
      <c r="E61" s="134" t="str">
        <f t="shared" si="0"/>
        <v>0:1</v>
      </c>
    </row>
    <row r="62" spans="1:5" ht="60.75" x14ac:dyDescent="0.25">
      <c r="A62" s="120" t="str">
        <f>VLOOKUP(B62, names!A$3:B$2401, 2,)</f>
        <v>Security First Insurance Co.</v>
      </c>
      <c r="B62" s="132" t="s">
        <v>35</v>
      </c>
      <c r="C62" s="133">
        <v>297412</v>
      </c>
      <c r="D62" s="133">
        <v>45</v>
      </c>
      <c r="E62" s="134" t="str">
        <f t="shared" si="0"/>
        <v>297412:45</v>
      </c>
    </row>
    <row r="63" spans="1:5" ht="60.75" x14ac:dyDescent="0.25">
      <c r="A63" s="120" t="str">
        <f>VLOOKUP(B63, names!A$3:B$2401, 2,)</f>
        <v>Southern Fidelity Insurance Co.</v>
      </c>
      <c r="B63" s="132" t="s">
        <v>58</v>
      </c>
      <c r="C63" s="133">
        <v>64263</v>
      </c>
      <c r="D63" s="133">
        <v>15</v>
      </c>
      <c r="E63" s="134" t="str">
        <f t="shared" si="0"/>
        <v>21421:5</v>
      </c>
    </row>
    <row r="64" spans="1:5" ht="72.75" x14ac:dyDescent="0.25">
      <c r="A64" s="120" t="str">
        <f>VLOOKUP(B64, names!A$3:B$2401, 2,)</f>
        <v>Southern Fidelity Property &amp; Casualty</v>
      </c>
      <c r="B64" s="132" t="s">
        <v>62</v>
      </c>
      <c r="C64" s="133">
        <v>60728</v>
      </c>
      <c r="D64" s="133">
        <v>12</v>
      </c>
      <c r="E64" s="134" t="str">
        <f t="shared" si="0"/>
        <v>15182:3</v>
      </c>
    </row>
    <row r="65" spans="1:5" ht="60.75" x14ac:dyDescent="0.25">
      <c r="A65" s="120" t="str">
        <f>VLOOKUP(B65, names!A$3:B$2401, 2,)</f>
        <v>Southern Oak Insurance Co.</v>
      </c>
      <c r="B65" s="132" t="s">
        <v>65</v>
      </c>
      <c r="C65" s="133">
        <v>59825</v>
      </c>
      <c r="D65" s="133">
        <v>6</v>
      </c>
      <c r="E65" s="134" t="str">
        <f t="shared" si="0"/>
        <v>59825:6</v>
      </c>
    </row>
    <row r="66" spans="1:5" ht="60.75" x14ac:dyDescent="0.25">
      <c r="A66" s="120" t="str">
        <f>VLOOKUP(B66, names!A$3:B$2401, 2,)</f>
        <v>St. Johns Insurance Co.</v>
      </c>
      <c r="B66" s="132" t="s">
        <v>40</v>
      </c>
      <c r="C66" s="133">
        <v>167844</v>
      </c>
      <c r="D66" s="133">
        <v>17</v>
      </c>
      <c r="E66" s="134" t="str">
        <f t="shared" ref="E66:E83" si="1">C66/GCD(C66,D66)&amp;":"&amp;D66/GCD(C66,D66)</f>
        <v>167844:17</v>
      </c>
    </row>
    <row r="67" spans="1:5" ht="60.75" x14ac:dyDescent="0.25">
      <c r="A67" s="120" t="e">
        <f>VLOOKUP(B67, names!A$3:B$2401, 2,)</f>
        <v>#N/A</v>
      </c>
      <c r="B67" s="132" t="s">
        <v>1821</v>
      </c>
      <c r="C67" s="135"/>
      <c r="D67" s="133">
        <v>5</v>
      </c>
      <c r="E67" s="134" t="str">
        <f t="shared" si="1"/>
        <v>0:1</v>
      </c>
    </row>
    <row r="68" spans="1:5" ht="72.75" x14ac:dyDescent="0.25">
      <c r="A68" s="120" t="str">
        <f>VLOOKUP(B68, names!A$3:B$2401, 2,)</f>
        <v>State Farm Florida Insurance Co.</v>
      </c>
      <c r="B68" s="132" t="s">
        <v>398</v>
      </c>
      <c r="C68" s="135"/>
      <c r="D68" s="133">
        <v>45</v>
      </c>
      <c r="E68" s="134" t="str">
        <f t="shared" si="1"/>
        <v>0:1</v>
      </c>
    </row>
    <row r="69" spans="1:5" ht="72.75" x14ac:dyDescent="0.25">
      <c r="A69" s="120" t="e">
        <f>VLOOKUP(B69, names!A$3:B$2401, 2,)</f>
        <v>#N/A</v>
      </c>
      <c r="B69" s="132" t="s">
        <v>1824</v>
      </c>
      <c r="C69" s="135"/>
      <c r="D69" s="133">
        <v>1</v>
      </c>
      <c r="E69" s="134" t="str">
        <f t="shared" si="1"/>
        <v>0:1</v>
      </c>
    </row>
    <row r="70" spans="1:5" ht="96.75" x14ac:dyDescent="0.25">
      <c r="A70" s="120" t="str">
        <f>VLOOKUP(B70, names!A$3:B$2401, 2,)</f>
        <v>Stillwater Property And Casualty Insurance Co.</v>
      </c>
      <c r="B70" s="132" t="s">
        <v>100</v>
      </c>
      <c r="C70" s="133">
        <v>8284</v>
      </c>
      <c r="D70" s="133">
        <v>1</v>
      </c>
      <c r="E70" s="134" t="str">
        <f t="shared" si="1"/>
        <v>8284:1</v>
      </c>
    </row>
    <row r="71" spans="1:5" ht="48.75" x14ac:dyDescent="0.25">
      <c r="A71" s="120" t="e">
        <f>VLOOKUP(B71, names!A$3:B$2401, 2,)</f>
        <v>#N/A</v>
      </c>
      <c r="B71" s="132" t="s">
        <v>4145</v>
      </c>
      <c r="C71" s="135"/>
      <c r="D71" s="133">
        <v>1</v>
      </c>
      <c r="E71" s="134" t="str">
        <f t="shared" si="1"/>
        <v>0:1</v>
      </c>
    </row>
    <row r="72" spans="1:5" ht="84.75" x14ac:dyDescent="0.25">
      <c r="A72" s="120" t="str">
        <f>VLOOKUP(B72, names!A$3:B$2401, 2,)</f>
        <v>Travelers Indemnity Co. Of America</v>
      </c>
      <c r="B72" s="132" t="s">
        <v>4020</v>
      </c>
      <c r="C72" s="135"/>
      <c r="D72" s="133">
        <v>1</v>
      </c>
      <c r="E72" s="134" t="str">
        <f t="shared" si="1"/>
        <v>0:1</v>
      </c>
    </row>
    <row r="73" spans="1:5" ht="84.75" x14ac:dyDescent="0.25">
      <c r="A73" s="120" t="str">
        <f>VLOOKUP(B73, names!A$3:B$2401, 2,)</f>
        <v xml:space="preserve">Tower Hill Preferred Insurance Co. </v>
      </c>
      <c r="B73" s="132" t="s">
        <v>1869</v>
      </c>
      <c r="C73" s="133">
        <v>67824</v>
      </c>
      <c r="D73" s="133">
        <v>15</v>
      </c>
      <c r="E73" s="134" t="str">
        <f t="shared" si="1"/>
        <v>22608:5</v>
      </c>
    </row>
    <row r="74" spans="1:5" ht="72.75" x14ac:dyDescent="0.25">
      <c r="A74" s="120" t="str">
        <f>VLOOKUP(B74, names!A$3:B$2401, 2,)</f>
        <v>Tower Hill Prime Insurance Co.</v>
      </c>
      <c r="B74" s="132" t="s">
        <v>43</v>
      </c>
      <c r="C74" s="133">
        <v>143677</v>
      </c>
      <c r="D74" s="133">
        <v>12</v>
      </c>
      <c r="E74" s="134" t="str">
        <f t="shared" si="1"/>
        <v>143677:12</v>
      </c>
    </row>
    <row r="75" spans="1:5" ht="72.75" x14ac:dyDescent="0.25">
      <c r="A75" s="120" t="str">
        <f>VLOOKUP(B75, names!A$3:B$2401, 2,)</f>
        <v>Tower Hill Select Insurance Co.</v>
      </c>
      <c r="B75" s="132" t="s">
        <v>63</v>
      </c>
      <c r="C75" s="133">
        <v>55502</v>
      </c>
      <c r="D75" s="133">
        <v>17</v>
      </c>
      <c r="E75" s="134" t="str">
        <f t="shared" si="1"/>
        <v>55502:17</v>
      </c>
    </row>
    <row r="76" spans="1:5" ht="84.75" x14ac:dyDescent="0.25">
      <c r="A76" s="120" t="str">
        <f>VLOOKUP(B76, names!A$3:B$2401, 2,)</f>
        <v>Tower Hill Signature Insurance Co.</v>
      </c>
      <c r="B76" s="132" t="s">
        <v>51</v>
      </c>
      <c r="C76" s="133">
        <v>91340</v>
      </c>
      <c r="D76" s="133">
        <v>8</v>
      </c>
      <c r="E76" s="134" t="str">
        <f t="shared" si="1"/>
        <v>22835:2</v>
      </c>
    </row>
    <row r="77" spans="1:5" ht="84.75" x14ac:dyDescent="0.25">
      <c r="A77" s="120" t="str">
        <f>VLOOKUP(B77, names!A$3:B$2401, 2,)</f>
        <v>United Property &amp; Casualty Insurance Co.</v>
      </c>
      <c r="B77" s="132" t="s">
        <v>39</v>
      </c>
      <c r="C77" s="133">
        <v>185054</v>
      </c>
      <c r="D77" s="133">
        <v>28</v>
      </c>
      <c r="E77" s="134" t="str">
        <f t="shared" si="1"/>
        <v>92527:14</v>
      </c>
    </row>
    <row r="78" spans="1:5" ht="84.75" x14ac:dyDescent="0.25">
      <c r="A78" s="120" t="str">
        <f>VLOOKUP(B78, names!A$3:B$2401, 2,)</f>
        <v>Universal Insurance Co. Of North America</v>
      </c>
      <c r="B78" s="132" t="s">
        <v>70</v>
      </c>
      <c r="C78" s="133">
        <v>53618</v>
      </c>
      <c r="D78" s="133">
        <v>5</v>
      </c>
      <c r="E78" s="134" t="str">
        <f t="shared" si="1"/>
        <v>53618:5</v>
      </c>
    </row>
    <row r="79" spans="1:5" ht="96.75" x14ac:dyDescent="0.25">
      <c r="A79" s="120" t="str">
        <f>VLOOKUP(B79, names!A$3:B$2401, 2,)</f>
        <v>Universal Property &amp; Casualty Insurance Co.</v>
      </c>
      <c r="B79" s="132" t="s">
        <v>34</v>
      </c>
      <c r="C79" s="133">
        <v>555866</v>
      </c>
      <c r="D79" s="133">
        <v>44</v>
      </c>
      <c r="E79" s="134" t="str">
        <f t="shared" si="1"/>
        <v>277933:22</v>
      </c>
    </row>
    <row r="80" spans="1:5" ht="60.75" x14ac:dyDescent="0.25">
      <c r="A80" s="120" t="str">
        <f>VLOOKUP(B80, names!A$3:B$2401, 2,)</f>
        <v>USAA Casualty Insurance Co.</v>
      </c>
      <c r="B80" s="132" t="s">
        <v>67</v>
      </c>
      <c r="C80" s="133">
        <v>59167</v>
      </c>
      <c r="D80" s="133">
        <v>5</v>
      </c>
      <c r="E80" s="134" t="str">
        <f t="shared" si="1"/>
        <v>59167:5</v>
      </c>
    </row>
    <row r="81" spans="1:5" ht="60.75" x14ac:dyDescent="0.25">
      <c r="A81" s="120" t="str">
        <f>VLOOKUP(B81, names!A$3:B$2401, 2,)</f>
        <v>USAA General Indemnity Co.</v>
      </c>
      <c r="B81" s="132" t="s">
        <v>94</v>
      </c>
      <c r="C81" s="133">
        <v>22088</v>
      </c>
      <c r="D81" s="133">
        <v>1</v>
      </c>
      <c r="E81" s="134" t="str">
        <f t="shared" si="1"/>
        <v>22088:1</v>
      </c>
    </row>
    <row r="82" spans="1:5" ht="60.75" x14ac:dyDescent="0.25">
      <c r="A82" s="120" t="e">
        <f>VLOOKUP(B82, names!A$3:B$2401, 2,)</f>
        <v>#N/A</v>
      </c>
      <c r="B82" s="132" t="s">
        <v>4146</v>
      </c>
      <c r="C82" s="135"/>
      <c r="D82" s="133">
        <v>1</v>
      </c>
      <c r="E82" s="134" t="str">
        <f t="shared" si="1"/>
        <v>0:1</v>
      </c>
    </row>
    <row r="83" spans="1:5" ht="72.75" x14ac:dyDescent="0.25">
      <c r="A83" s="120" t="e">
        <f>VLOOKUP(B83, names!A$3:B$2401, 2,)</f>
        <v>#N/A</v>
      </c>
      <c r="B83" s="132" t="s">
        <v>2005</v>
      </c>
      <c r="C83" s="135"/>
      <c r="D83" s="133">
        <v>1</v>
      </c>
      <c r="E83" s="134" t="str">
        <f t="shared" si="1"/>
        <v>0:1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workbookViewId="0">
      <selection activeCell="A2" sqref="A2"/>
    </sheetView>
  </sheetViews>
  <sheetFormatPr defaultRowHeight="15" x14ac:dyDescent="0.25"/>
  <cols>
    <col min="1" max="1" width="26.5703125" style="62" customWidth="1"/>
  </cols>
  <sheetData>
    <row r="1" spans="1:5" ht="51" x14ac:dyDescent="0.25">
      <c r="B1" s="72" t="s">
        <v>3521</v>
      </c>
      <c r="C1" s="73" t="s">
        <v>3522</v>
      </c>
      <c r="D1" s="73" t="s">
        <v>3523</v>
      </c>
      <c r="E1" s="73" t="s">
        <v>3524</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61"/>
  <sheetViews>
    <sheetView workbookViewId="0">
      <pane ySplit="2" topLeftCell="A292" activePane="bottomLeft" state="frozen"/>
      <selection pane="bottomLeft" activeCell="A313" sqref="A313"/>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3517</v>
      </c>
      <c r="E2" t="s">
        <v>3687</v>
      </c>
    </row>
    <row r="3" spans="1:13" ht="16.5" x14ac:dyDescent="0.3">
      <c r="A3" s="32" t="s">
        <v>3514</v>
      </c>
      <c r="C3" t="s">
        <v>3516</v>
      </c>
      <c r="D3" t="str">
        <f>IF(EXACT(A3,A2),"Yes","")</f>
        <v/>
      </c>
      <c r="K3" t="s">
        <v>209</v>
      </c>
      <c r="M3" t="s">
        <v>368</v>
      </c>
    </row>
    <row r="4" spans="1:13" x14ac:dyDescent="0.25">
      <c r="A4" s="66" t="s">
        <v>3611</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3519</v>
      </c>
    </row>
    <row r="7" spans="1:13" x14ac:dyDescent="0.25">
      <c r="A7" s="33" t="s">
        <v>114</v>
      </c>
      <c r="B7" t="s">
        <v>283</v>
      </c>
      <c r="C7" t="s">
        <v>2461</v>
      </c>
      <c r="D7" t="str">
        <f t="shared" si="0"/>
        <v/>
      </c>
    </row>
    <row r="8" spans="1:13" ht="16.5" x14ac:dyDescent="0.3">
      <c r="A8" s="32" t="s">
        <v>3438</v>
      </c>
      <c r="B8" t="s">
        <v>283</v>
      </c>
      <c r="C8" t="s">
        <v>3516</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3469</v>
      </c>
      <c r="B11" t="s">
        <v>302</v>
      </c>
      <c r="C11" t="s">
        <v>3516</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3470</v>
      </c>
      <c r="B14" t="s">
        <v>295</v>
      </c>
      <c r="C14" t="s">
        <v>3516</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3482</v>
      </c>
      <c r="B17" t="s">
        <v>3267</v>
      </c>
      <c r="C17" t="s">
        <v>3516</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3388</v>
      </c>
      <c r="B20" t="s">
        <v>375</v>
      </c>
      <c r="C20" t="s">
        <v>3516</v>
      </c>
      <c r="D20" t="str">
        <f t="shared" si="0"/>
        <v/>
      </c>
    </row>
    <row r="21" spans="1:4" x14ac:dyDescent="0.25">
      <c r="A21" s="33" t="s">
        <v>2541</v>
      </c>
      <c r="C21" t="s">
        <v>3264</v>
      </c>
      <c r="D21" t="str">
        <f t="shared" si="0"/>
        <v/>
      </c>
    </row>
    <row r="22" spans="1:4" ht="16.5" x14ac:dyDescent="0.3">
      <c r="A22" s="32" t="s">
        <v>3461</v>
      </c>
      <c r="C22" t="s">
        <v>3516</v>
      </c>
      <c r="D22" t="str">
        <f t="shared" si="0"/>
        <v/>
      </c>
    </row>
    <row r="23" spans="1:4" x14ac:dyDescent="0.25">
      <c r="A23" s="33" t="s">
        <v>3268</v>
      </c>
      <c r="C23" t="s">
        <v>3365</v>
      </c>
      <c r="D23" t="str">
        <f t="shared" si="0"/>
        <v/>
      </c>
    </row>
    <row r="24" spans="1:4" x14ac:dyDescent="0.25">
      <c r="A24" s="66" t="s">
        <v>3612</v>
      </c>
      <c r="B24" s="62" t="s">
        <v>357</v>
      </c>
      <c r="C24" t="s">
        <v>3264</v>
      </c>
    </row>
    <row r="25" spans="1:4" x14ac:dyDescent="0.25">
      <c r="A25" s="33" t="s">
        <v>193</v>
      </c>
      <c r="B25" t="s">
        <v>357</v>
      </c>
      <c r="C25" t="s">
        <v>2461</v>
      </c>
      <c r="D25" t="str">
        <f t="shared" ref="D25:D35" si="1">IF(EXACT(A25,A24),"Yes","")</f>
        <v/>
      </c>
    </row>
    <row r="26" spans="1:4" x14ac:dyDescent="0.25">
      <c r="A26" s="33" t="s">
        <v>487</v>
      </c>
      <c r="C26" t="s">
        <v>3365</v>
      </c>
      <c r="D26" t="str">
        <f t="shared" si="1"/>
        <v/>
      </c>
    </row>
    <row r="27" spans="1:4" x14ac:dyDescent="0.25">
      <c r="A27" s="33" t="s">
        <v>3273</v>
      </c>
      <c r="C27" t="s">
        <v>3365</v>
      </c>
      <c r="D27" t="str">
        <f t="shared" si="1"/>
        <v/>
      </c>
    </row>
    <row r="28" spans="1:4" x14ac:dyDescent="0.25">
      <c r="A28" s="33" t="s">
        <v>3274</v>
      </c>
      <c r="C28" t="s">
        <v>3365</v>
      </c>
      <c r="D28" t="str">
        <f t="shared" si="1"/>
        <v/>
      </c>
    </row>
    <row r="29" spans="1:4" x14ac:dyDescent="0.25">
      <c r="A29" s="33" t="s">
        <v>500</v>
      </c>
      <c r="C29" t="s">
        <v>3365</v>
      </c>
      <c r="D29" t="str">
        <f t="shared" si="1"/>
        <v/>
      </c>
    </row>
    <row r="30" spans="1:4" x14ac:dyDescent="0.25">
      <c r="A30" s="33" t="s">
        <v>503</v>
      </c>
      <c r="C30" t="s">
        <v>3365</v>
      </c>
      <c r="D30" t="str">
        <f t="shared" si="1"/>
        <v/>
      </c>
    </row>
    <row r="31" spans="1:4" x14ac:dyDescent="0.25">
      <c r="A31" s="33" t="s">
        <v>504</v>
      </c>
      <c r="C31" t="s">
        <v>3365</v>
      </c>
      <c r="D31" t="str">
        <f t="shared" si="1"/>
        <v/>
      </c>
    </row>
    <row r="32" spans="1:4" x14ac:dyDescent="0.25">
      <c r="A32" s="33" t="s">
        <v>3276</v>
      </c>
      <c r="C32" t="s">
        <v>3365</v>
      </c>
      <c r="D32" t="str">
        <f t="shared" si="1"/>
        <v/>
      </c>
    </row>
    <row r="33" spans="1:5" x14ac:dyDescent="0.25">
      <c r="A33" s="33" t="s">
        <v>508</v>
      </c>
      <c r="C33" t="s">
        <v>3365</v>
      </c>
      <c r="D33" t="str">
        <f t="shared" si="1"/>
        <v/>
      </c>
    </row>
    <row r="34" spans="1:5" x14ac:dyDescent="0.25">
      <c r="A34" s="33" t="s">
        <v>2544</v>
      </c>
      <c r="C34" t="s">
        <v>3264</v>
      </c>
      <c r="D34" t="str">
        <f t="shared" si="1"/>
        <v/>
      </c>
    </row>
    <row r="35" spans="1:5" ht="16.5" x14ac:dyDescent="0.3">
      <c r="A35" s="32" t="s">
        <v>3484</v>
      </c>
      <c r="C35" t="s">
        <v>3516</v>
      </c>
      <c r="D35" t="str">
        <f t="shared" si="1"/>
        <v/>
      </c>
    </row>
    <row r="36" spans="1:5" x14ac:dyDescent="0.25">
      <c r="A36" s="26" t="s">
        <v>4099</v>
      </c>
      <c r="B36" s="62"/>
      <c r="C36" t="s">
        <v>3516</v>
      </c>
      <c r="E36" t="s">
        <v>4123</v>
      </c>
    </row>
    <row r="37" spans="1:5" x14ac:dyDescent="0.25">
      <c r="A37" s="121" t="s">
        <v>3613</v>
      </c>
      <c r="B37" t="s">
        <v>351</v>
      </c>
      <c r="C37" t="s">
        <v>3264</v>
      </c>
    </row>
    <row r="38" spans="1:5" x14ac:dyDescent="0.25">
      <c r="A38" s="33" t="s">
        <v>187</v>
      </c>
      <c r="B38" s="62" t="s">
        <v>351</v>
      </c>
      <c r="C38" t="s">
        <v>2461</v>
      </c>
      <c r="D38" t="str">
        <f>IF(EXACT(A38,A37),"Yes","")</f>
        <v/>
      </c>
    </row>
    <row r="39" spans="1:5" x14ac:dyDescent="0.25">
      <c r="A39" s="68" t="s">
        <v>3678</v>
      </c>
      <c r="B39" s="62" t="s">
        <v>341</v>
      </c>
      <c r="C39" t="s">
        <v>3264</v>
      </c>
    </row>
    <row r="40" spans="1:5" x14ac:dyDescent="0.25">
      <c r="A40" s="33" t="s">
        <v>177</v>
      </c>
      <c r="B40" s="62" t="s">
        <v>341</v>
      </c>
      <c r="C40" t="s">
        <v>2461</v>
      </c>
      <c r="D40" t="str">
        <f t="shared" ref="D40:D46" si="2">IF(EXACT(A40,A39),"Yes","")</f>
        <v/>
      </c>
    </row>
    <row r="41" spans="1:5" x14ac:dyDescent="0.25">
      <c r="A41" s="33" t="s">
        <v>2552</v>
      </c>
      <c r="B41" t="s">
        <v>282</v>
      </c>
      <c r="C41" t="s">
        <v>3264</v>
      </c>
      <c r="D41" t="str">
        <f t="shared" si="2"/>
        <v/>
      </c>
    </row>
    <row r="42" spans="1:5" x14ac:dyDescent="0.25">
      <c r="A42" s="33" t="s">
        <v>113</v>
      </c>
      <c r="B42" t="s">
        <v>282</v>
      </c>
      <c r="C42" t="s">
        <v>2461</v>
      </c>
      <c r="D42" t="str">
        <f t="shared" si="2"/>
        <v/>
      </c>
    </row>
    <row r="43" spans="1:5" ht="16.5" x14ac:dyDescent="0.3">
      <c r="A43" s="32" t="s">
        <v>3433</v>
      </c>
      <c r="B43" t="s">
        <v>282</v>
      </c>
      <c r="C43" t="s">
        <v>3516</v>
      </c>
      <c r="D43" t="str">
        <f t="shared" si="2"/>
        <v/>
      </c>
    </row>
    <row r="44" spans="1:5" x14ac:dyDescent="0.25">
      <c r="A44" s="33" t="s">
        <v>2561</v>
      </c>
      <c r="B44" t="s">
        <v>219</v>
      </c>
      <c r="C44" t="s">
        <v>3264</v>
      </c>
      <c r="D44" t="str">
        <f t="shared" si="2"/>
        <v/>
      </c>
    </row>
    <row r="45" spans="1:5" ht="16.5" x14ac:dyDescent="0.3">
      <c r="A45" s="32" t="s">
        <v>3425</v>
      </c>
      <c r="B45" s="62" t="s">
        <v>219</v>
      </c>
      <c r="C45" t="s">
        <v>3516</v>
      </c>
      <c r="D45" t="str">
        <f t="shared" si="2"/>
        <v/>
      </c>
    </row>
    <row r="46" spans="1:5" x14ac:dyDescent="0.25">
      <c r="A46" s="33" t="s">
        <v>42</v>
      </c>
      <c r="B46" t="s">
        <v>219</v>
      </c>
      <c r="C46" t="s">
        <v>2461</v>
      </c>
      <c r="D46" t="str">
        <f t="shared" si="2"/>
        <v/>
      </c>
    </row>
    <row r="47" spans="1:5" x14ac:dyDescent="0.25">
      <c r="A47" s="121" t="s">
        <v>3614</v>
      </c>
      <c r="B47" t="s">
        <v>286</v>
      </c>
      <c r="C47" t="s">
        <v>3264</v>
      </c>
    </row>
    <row r="48" spans="1:5" x14ac:dyDescent="0.25">
      <c r="A48" s="33" t="s">
        <v>117</v>
      </c>
      <c r="B48" s="62" t="s">
        <v>286</v>
      </c>
      <c r="C48" t="s">
        <v>2461</v>
      </c>
      <c r="D48" t="str">
        <f>IF(EXACT(A48,A47),"Yes","")</f>
        <v/>
      </c>
    </row>
    <row r="49" spans="1:5" x14ac:dyDescent="0.25">
      <c r="A49" s="33" t="s">
        <v>117</v>
      </c>
      <c r="B49" t="s">
        <v>286</v>
      </c>
      <c r="C49" t="s">
        <v>3365</v>
      </c>
      <c r="D49" t="str">
        <f>IF(EXACT(A49,A48),"Yes","")</f>
        <v>Yes</v>
      </c>
    </row>
    <row r="50" spans="1:5" x14ac:dyDescent="0.25">
      <c r="A50" s="121" t="s">
        <v>3615</v>
      </c>
      <c r="B50" s="62" t="s">
        <v>342</v>
      </c>
      <c r="C50" t="s">
        <v>3264</v>
      </c>
    </row>
    <row r="51" spans="1:5" x14ac:dyDescent="0.25">
      <c r="A51" s="33" t="s">
        <v>178</v>
      </c>
      <c r="B51" t="s">
        <v>342</v>
      </c>
      <c r="C51" t="s">
        <v>2461</v>
      </c>
      <c r="D51" t="str">
        <f>IF(EXACT(A51,A50),"Yes","")</f>
        <v/>
      </c>
    </row>
    <row r="52" spans="1:5" x14ac:dyDescent="0.25">
      <c r="A52" s="121" t="s">
        <v>3616</v>
      </c>
      <c r="B52" t="s">
        <v>277</v>
      </c>
      <c r="C52" t="s">
        <v>3264</v>
      </c>
    </row>
    <row r="53" spans="1:5" x14ac:dyDescent="0.25">
      <c r="A53" s="33" t="s">
        <v>108</v>
      </c>
      <c r="B53" s="62" t="s">
        <v>277</v>
      </c>
      <c r="C53" t="s">
        <v>2461</v>
      </c>
      <c r="D53" t="str">
        <f>IF(EXACT(A53,A52),"Yes","")</f>
        <v/>
      </c>
    </row>
    <row r="54" spans="1:5" x14ac:dyDescent="0.25">
      <c r="A54" s="33" t="s">
        <v>108</v>
      </c>
      <c r="B54" t="s">
        <v>277</v>
      </c>
      <c r="C54" t="s">
        <v>3365</v>
      </c>
      <c r="D54" t="str">
        <f>IF(EXACT(A54,A53),"Yes","")</f>
        <v>Yes</v>
      </c>
    </row>
    <row r="55" spans="1:5" x14ac:dyDescent="0.25">
      <c r="A55" s="121" t="s">
        <v>3617</v>
      </c>
      <c r="B55" t="s">
        <v>278</v>
      </c>
      <c r="C55" t="s">
        <v>3264</v>
      </c>
    </row>
    <row r="56" spans="1:5" x14ac:dyDescent="0.25">
      <c r="A56" s="33" t="s">
        <v>109</v>
      </c>
      <c r="B56" t="s">
        <v>278</v>
      </c>
      <c r="C56" t="s">
        <v>2461</v>
      </c>
      <c r="D56" t="str">
        <f>IF(EXACT(A56,A55),"Yes","")</f>
        <v/>
      </c>
    </row>
    <row r="57" spans="1:5" x14ac:dyDescent="0.25">
      <c r="A57" s="33" t="s">
        <v>109</v>
      </c>
      <c r="B57" t="s">
        <v>278</v>
      </c>
      <c r="C57" t="s">
        <v>3365</v>
      </c>
      <c r="D57" t="str">
        <f>IF(EXACT(A57,A56),"Yes","")</f>
        <v>Yes</v>
      </c>
    </row>
    <row r="58" spans="1:5" ht="16.5" x14ac:dyDescent="0.3">
      <c r="A58" s="32" t="s">
        <v>3504</v>
      </c>
      <c r="B58" s="62" t="s">
        <v>278</v>
      </c>
      <c r="C58" t="s">
        <v>3516</v>
      </c>
      <c r="D58" t="str">
        <f>IF(EXACT(A58,A57),"Yes","")</f>
        <v/>
      </c>
    </row>
    <row r="59" spans="1:5" x14ac:dyDescent="0.25">
      <c r="A59" s="33" t="s">
        <v>2570</v>
      </c>
      <c r="C59" t="s">
        <v>3264</v>
      </c>
      <c r="D59" t="str">
        <f>IF(EXACT(A59,A58),"Yes","")</f>
        <v/>
      </c>
    </row>
    <row r="60" spans="1:5" x14ac:dyDescent="0.25">
      <c r="A60" s="121" t="s">
        <v>3618</v>
      </c>
      <c r="B60" t="s">
        <v>352</v>
      </c>
      <c r="C60" t="s">
        <v>3264</v>
      </c>
    </row>
    <row r="61" spans="1:5" x14ac:dyDescent="0.25">
      <c r="A61" s="33" t="s">
        <v>188</v>
      </c>
      <c r="B61" t="s">
        <v>352</v>
      </c>
      <c r="C61" t="s">
        <v>2461</v>
      </c>
      <c r="D61" t="str">
        <f>IF(EXACT(A61,A60),"Yes","")</f>
        <v/>
      </c>
    </row>
    <row r="62" spans="1:5" x14ac:dyDescent="0.25">
      <c r="A62" s="124" t="s">
        <v>3992</v>
      </c>
      <c r="B62" t="s">
        <v>3992</v>
      </c>
      <c r="C62" t="s">
        <v>3264</v>
      </c>
      <c r="E62" t="s">
        <v>4009</v>
      </c>
    </row>
    <row r="63" spans="1:5" x14ac:dyDescent="0.25">
      <c r="A63" s="120" t="s">
        <v>564</v>
      </c>
      <c r="B63" t="s">
        <v>3992</v>
      </c>
      <c r="C63" t="s">
        <v>2461</v>
      </c>
      <c r="E63" t="s">
        <v>3993</v>
      </c>
    </row>
    <row r="64" spans="1:5" x14ac:dyDescent="0.25">
      <c r="A64" s="33" t="s">
        <v>3280</v>
      </c>
      <c r="B64" s="62"/>
      <c r="C64" t="s">
        <v>3365</v>
      </c>
      <c r="D64" t="str">
        <f>IF(EXACT(A64,A63),"Yes","")</f>
        <v/>
      </c>
    </row>
    <row r="65" spans="1:5" x14ac:dyDescent="0.25">
      <c r="A65" s="33" t="s">
        <v>2579</v>
      </c>
      <c r="B65" t="s">
        <v>294</v>
      </c>
      <c r="C65" t="s">
        <v>3264</v>
      </c>
      <c r="D65" t="str">
        <f>IF(EXACT(A65,A64),"Yes","")</f>
        <v/>
      </c>
    </row>
    <row r="66" spans="1:5" x14ac:dyDescent="0.25">
      <c r="A66" s="33" t="s">
        <v>128</v>
      </c>
      <c r="B66" t="s">
        <v>294</v>
      </c>
      <c r="C66" t="s">
        <v>2461</v>
      </c>
      <c r="D66" t="str">
        <f>IF(EXACT(A66,A65),"Yes","")</f>
        <v/>
      </c>
    </row>
    <row r="67" spans="1:5" ht="16.5" x14ac:dyDescent="0.3">
      <c r="A67" s="32" t="s">
        <v>3440</v>
      </c>
      <c r="B67" t="s">
        <v>294</v>
      </c>
      <c r="C67" t="s">
        <v>3516</v>
      </c>
      <c r="D67" t="str">
        <f>IF(EXACT(A67,A66),"Yes","")</f>
        <v/>
      </c>
    </row>
    <row r="68" spans="1:5" x14ac:dyDescent="0.25">
      <c r="A68" s="121" t="s">
        <v>3619</v>
      </c>
      <c r="B68" t="s">
        <v>360</v>
      </c>
      <c r="C68" t="s">
        <v>3264</v>
      </c>
    </row>
    <row r="69" spans="1:5" x14ac:dyDescent="0.25">
      <c r="A69" s="33" t="s">
        <v>197</v>
      </c>
      <c r="B69" t="s">
        <v>360</v>
      </c>
      <c r="C69" t="s">
        <v>2461</v>
      </c>
      <c r="D69" t="str">
        <f t="shared" ref="D69:D75" si="3">IF(EXACT(A69,A68),"Yes","")</f>
        <v/>
      </c>
    </row>
    <row r="70" spans="1:5" x14ac:dyDescent="0.25">
      <c r="A70" s="33" t="s">
        <v>2581</v>
      </c>
      <c r="B70" t="s">
        <v>215</v>
      </c>
      <c r="C70" t="s">
        <v>3264</v>
      </c>
      <c r="D70" t="str">
        <f t="shared" si="3"/>
        <v/>
      </c>
    </row>
    <row r="71" spans="1:5" ht="16.5" x14ac:dyDescent="0.3">
      <c r="A71" s="32" t="s">
        <v>3383</v>
      </c>
      <c r="B71" t="s">
        <v>215</v>
      </c>
      <c r="C71" t="s">
        <v>3516</v>
      </c>
      <c r="D71" t="str">
        <f t="shared" si="3"/>
        <v/>
      </c>
    </row>
    <row r="72" spans="1:5" x14ac:dyDescent="0.25">
      <c r="A72" s="33" t="s">
        <v>38</v>
      </c>
      <c r="B72" t="s">
        <v>215</v>
      </c>
      <c r="C72" t="s">
        <v>2461</v>
      </c>
      <c r="D72" t="str">
        <f t="shared" si="3"/>
        <v/>
      </c>
    </row>
    <row r="73" spans="1:5" x14ac:dyDescent="0.25">
      <c r="A73" s="33" t="s">
        <v>3281</v>
      </c>
      <c r="B73" t="s">
        <v>215</v>
      </c>
      <c r="C73" t="s">
        <v>3365</v>
      </c>
      <c r="D73" t="str">
        <f t="shared" si="3"/>
        <v/>
      </c>
    </row>
    <row r="74" spans="1:5" x14ac:dyDescent="0.25">
      <c r="A74" s="33" t="s">
        <v>2590</v>
      </c>
      <c r="B74" t="s">
        <v>240</v>
      </c>
      <c r="C74" t="s">
        <v>3264</v>
      </c>
      <c r="D74" t="str">
        <f t="shared" si="3"/>
        <v/>
      </c>
    </row>
    <row r="75" spans="1:5" ht="16.5" x14ac:dyDescent="0.3">
      <c r="A75" s="32" t="s">
        <v>3439</v>
      </c>
      <c r="B75" t="s">
        <v>240</v>
      </c>
      <c r="C75" t="s">
        <v>3516</v>
      </c>
      <c r="D75" t="str">
        <f t="shared" si="3"/>
        <v/>
      </c>
    </row>
    <row r="76" spans="1:5" x14ac:dyDescent="0.25">
      <c r="A76" s="69" t="s">
        <v>4114</v>
      </c>
      <c r="B76" t="s">
        <v>240</v>
      </c>
      <c r="C76" t="s">
        <v>3516</v>
      </c>
      <c r="E76" t="s">
        <v>4123</v>
      </c>
    </row>
    <row r="77" spans="1:5" x14ac:dyDescent="0.25">
      <c r="A77" s="33" t="s">
        <v>66</v>
      </c>
      <c r="B77" t="s">
        <v>240</v>
      </c>
      <c r="C77" t="s">
        <v>2461</v>
      </c>
      <c r="D77" t="str">
        <f t="shared" ref="D77:D82" si="4">IF(EXACT(A77,A76),"Yes","")</f>
        <v/>
      </c>
    </row>
    <row r="78" spans="1:5" x14ac:dyDescent="0.25">
      <c r="A78" s="33" t="s">
        <v>591</v>
      </c>
      <c r="C78" t="s">
        <v>3365</v>
      </c>
      <c r="D78" t="str">
        <f t="shared" si="4"/>
        <v/>
      </c>
    </row>
    <row r="79" spans="1:5" ht="16.5" x14ac:dyDescent="0.3">
      <c r="A79" s="32" t="s">
        <v>3442</v>
      </c>
      <c r="B79" s="62" t="s">
        <v>298</v>
      </c>
      <c r="C79" t="s">
        <v>3516</v>
      </c>
      <c r="D79" t="str">
        <f t="shared" si="4"/>
        <v/>
      </c>
    </row>
    <row r="80" spans="1:5" x14ac:dyDescent="0.25">
      <c r="A80" s="33" t="s">
        <v>2598</v>
      </c>
      <c r="B80" t="s">
        <v>298</v>
      </c>
      <c r="C80" t="s">
        <v>3264</v>
      </c>
      <c r="D80" t="str">
        <f t="shared" si="4"/>
        <v/>
      </c>
    </row>
    <row r="81" spans="1:5" x14ac:dyDescent="0.25">
      <c r="A81" s="33" t="s">
        <v>132</v>
      </c>
      <c r="B81" t="s">
        <v>298</v>
      </c>
      <c r="C81" t="s">
        <v>2461</v>
      </c>
      <c r="D81" t="str">
        <f t="shared" si="4"/>
        <v/>
      </c>
    </row>
    <row r="82" spans="1:5" x14ac:dyDescent="0.25">
      <c r="A82" s="33" t="s">
        <v>132</v>
      </c>
      <c r="B82" t="s">
        <v>298</v>
      </c>
      <c r="C82" t="s">
        <v>3365</v>
      </c>
      <c r="D82" t="str">
        <f t="shared" si="4"/>
        <v>Yes</v>
      </c>
    </row>
    <row r="83" spans="1:5" x14ac:dyDescent="0.25">
      <c r="A83" s="118" t="s">
        <v>4034</v>
      </c>
      <c r="B83" s="121" t="s">
        <v>4022</v>
      </c>
      <c r="C83" t="s">
        <v>3264</v>
      </c>
      <c r="E83" t="s">
        <v>4046</v>
      </c>
    </row>
    <row r="84" spans="1:5" x14ac:dyDescent="0.25">
      <c r="A84" s="33" t="s">
        <v>596</v>
      </c>
      <c r="B84" t="s">
        <v>4022</v>
      </c>
      <c r="C84" t="s">
        <v>3365</v>
      </c>
      <c r="D84" t="str">
        <f>IF(EXACT(A84,A83),"Yes","")</f>
        <v/>
      </c>
    </row>
    <row r="85" spans="1:5" x14ac:dyDescent="0.25">
      <c r="A85" s="112" t="s">
        <v>596</v>
      </c>
      <c r="B85" s="113" t="s">
        <v>4022</v>
      </c>
      <c r="C85" t="s">
        <v>2461</v>
      </c>
      <c r="E85" t="s">
        <v>4023</v>
      </c>
    </row>
    <row r="86" spans="1:5" x14ac:dyDescent="0.25">
      <c r="A86" s="121" t="s">
        <v>3620</v>
      </c>
      <c r="B86" t="s">
        <v>272</v>
      </c>
      <c r="C86" t="s">
        <v>3264</v>
      </c>
    </row>
    <row r="87" spans="1:5" x14ac:dyDescent="0.25">
      <c r="A87" s="33" t="s">
        <v>102</v>
      </c>
      <c r="B87" t="s">
        <v>272</v>
      </c>
      <c r="C87" t="s">
        <v>2461</v>
      </c>
      <c r="D87" t="str">
        <f t="shared" ref="D87:D95" si="5">IF(EXACT(A87,A86),"Yes","")</f>
        <v/>
      </c>
    </row>
    <row r="88" spans="1:5" ht="16.5" x14ac:dyDescent="0.3">
      <c r="A88" s="32" t="s">
        <v>3493</v>
      </c>
      <c r="B88" t="s">
        <v>272</v>
      </c>
      <c r="C88" t="s">
        <v>3516</v>
      </c>
      <c r="D88" t="str">
        <f t="shared" si="5"/>
        <v/>
      </c>
    </row>
    <row r="89" spans="1:5" x14ac:dyDescent="0.25">
      <c r="A89" s="33" t="s">
        <v>2606</v>
      </c>
      <c r="B89" s="62" t="s">
        <v>336</v>
      </c>
      <c r="C89" t="s">
        <v>3264</v>
      </c>
      <c r="D89" t="str">
        <f t="shared" si="5"/>
        <v/>
      </c>
    </row>
    <row r="90" spans="1:5" x14ac:dyDescent="0.25">
      <c r="A90" s="33" t="s">
        <v>172</v>
      </c>
      <c r="B90" t="s">
        <v>336</v>
      </c>
      <c r="C90" t="s">
        <v>2461</v>
      </c>
      <c r="D90" t="str">
        <f t="shared" si="5"/>
        <v/>
      </c>
    </row>
    <row r="91" spans="1:5" ht="16.5" x14ac:dyDescent="0.3">
      <c r="A91" s="32" t="s">
        <v>3487</v>
      </c>
      <c r="B91" t="s">
        <v>336</v>
      </c>
      <c r="C91" t="s">
        <v>3516</v>
      </c>
      <c r="D91" t="str">
        <f t="shared" si="5"/>
        <v/>
      </c>
    </row>
    <row r="92" spans="1:5" x14ac:dyDescent="0.25">
      <c r="A92" s="33" t="s">
        <v>3283</v>
      </c>
      <c r="C92" t="s">
        <v>3365</v>
      </c>
      <c r="D92" t="str">
        <f t="shared" si="5"/>
        <v/>
      </c>
    </row>
    <row r="93" spans="1:5" x14ac:dyDescent="0.25">
      <c r="A93" s="33" t="s">
        <v>2612</v>
      </c>
      <c r="B93" t="s">
        <v>274</v>
      </c>
      <c r="C93" t="s">
        <v>3264</v>
      </c>
      <c r="D93" t="str">
        <f t="shared" si="5"/>
        <v/>
      </c>
    </row>
    <row r="94" spans="1:5" x14ac:dyDescent="0.25">
      <c r="A94" s="33" t="s">
        <v>105</v>
      </c>
      <c r="B94" t="s">
        <v>274</v>
      </c>
      <c r="C94" t="s">
        <v>2461</v>
      </c>
      <c r="D94" t="str">
        <f t="shared" si="5"/>
        <v/>
      </c>
    </row>
    <row r="95" spans="1:5" ht="16.5" x14ac:dyDescent="0.3">
      <c r="A95" s="32" t="s">
        <v>3445</v>
      </c>
      <c r="B95" t="s">
        <v>274</v>
      </c>
      <c r="C95" t="s">
        <v>3516</v>
      </c>
      <c r="D95" t="str">
        <f t="shared" si="5"/>
        <v/>
      </c>
    </row>
    <row r="96" spans="1:5" x14ac:dyDescent="0.25">
      <c r="A96" s="121" t="s">
        <v>3621</v>
      </c>
      <c r="B96" t="s">
        <v>319</v>
      </c>
      <c r="C96" t="s">
        <v>3264</v>
      </c>
    </row>
    <row r="97" spans="1:5" x14ac:dyDescent="0.25">
      <c r="A97" s="33" t="s">
        <v>155</v>
      </c>
      <c r="B97" t="s">
        <v>319</v>
      </c>
      <c r="C97" t="s">
        <v>2461</v>
      </c>
      <c r="D97" t="str">
        <f t="shared" ref="D97:D107" si="6">IF(EXACT(A97,A96),"Yes","")</f>
        <v/>
      </c>
    </row>
    <row r="98" spans="1:5" x14ac:dyDescent="0.25">
      <c r="A98" s="33" t="s">
        <v>2614</v>
      </c>
      <c r="B98" s="62" t="s">
        <v>235</v>
      </c>
      <c r="C98" t="s">
        <v>3264</v>
      </c>
      <c r="D98" t="str">
        <f t="shared" si="6"/>
        <v/>
      </c>
    </row>
    <row r="99" spans="1:5" x14ac:dyDescent="0.25">
      <c r="A99" s="33" t="s">
        <v>3285</v>
      </c>
      <c r="B99" t="s">
        <v>235</v>
      </c>
      <c r="C99" t="s">
        <v>3365</v>
      </c>
      <c r="D99" t="str">
        <f t="shared" si="6"/>
        <v/>
      </c>
    </row>
    <row r="100" spans="1:5" ht="16.5" x14ac:dyDescent="0.3">
      <c r="A100" s="32" t="s">
        <v>3406</v>
      </c>
      <c r="B100" t="s">
        <v>235</v>
      </c>
      <c r="C100" t="s">
        <v>3516</v>
      </c>
      <c r="D100" t="str">
        <f t="shared" si="6"/>
        <v/>
      </c>
    </row>
    <row r="101" spans="1:5" x14ac:dyDescent="0.25">
      <c r="A101" s="33" t="s">
        <v>61</v>
      </c>
      <c r="B101" t="s">
        <v>235</v>
      </c>
      <c r="C101" t="s">
        <v>2461</v>
      </c>
      <c r="D101" t="str">
        <f t="shared" si="6"/>
        <v/>
      </c>
    </row>
    <row r="102" spans="1:5" x14ac:dyDescent="0.25">
      <c r="A102" s="33" t="s">
        <v>2623</v>
      </c>
      <c r="B102" t="s">
        <v>241</v>
      </c>
      <c r="C102" t="s">
        <v>3264</v>
      </c>
      <c r="D102" t="str">
        <f t="shared" si="6"/>
        <v/>
      </c>
    </row>
    <row r="103" spans="1:5" x14ac:dyDescent="0.25">
      <c r="A103" s="33" t="s">
        <v>68</v>
      </c>
      <c r="B103" t="s">
        <v>241</v>
      </c>
      <c r="C103" t="s">
        <v>2461</v>
      </c>
      <c r="D103" t="str">
        <f t="shared" si="6"/>
        <v/>
      </c>
    </row>
    <row r="104" spans="1:5" x14ac:dyDescent="0.25">
      <c r="A104" s="33" t="s">
        <v>68</v>
      </c>
      <c r="B104" t="s">
        <v>241</v>
      </c>
      <c r="C104" t="s">
        <v>3365</v>
      </c>
      <c r="D104" t="str">
        <f t="shared" si="6"/>
        <v>Yes</v>
      </c>
    </row>
    <row r="105" spans="1:5" ht="16.5" x14ac:dyDescent="0.3">
      <c r="A105" s="32" t="s">
        <v>3417</v>
      </c>
      <c r="B105" t="s">
        <v>241</v>
      </c>
      <c r="C105" t="s">
        <v>3516</v>
      </c>
      <c r="D105" t="str">
        <f t="shared" si="6"/>
        <v/>
      </c>
    </row>
    <row r="106" spans="1:5" x14ac:dyDescent="0.25">
      <c r="A106" s="33" t="s">
        <v>2632</v>
      </c>
      <c r="C106" t="s">
        <v>3264</v>
      </c>
      <c r="D106" t="str">
        <f t="shared" si="6"/>
        <v/>
      </c>
    </row>
    <row r="107" spans="1:5" ht="16.5" x14ac:dyDescent="0.3">
      <c r="A107" s="32" t="s">
        <v>3490</v>
      </c>
      <c r="C107" t="s">
        <v>3516</v>
      </c>
      <c r="D107" t="str">
        <f t="shared" si="6"/>
        <v/>
      </c>
    </row>
    <row r="108" spans="1:5" x14ac:dyDescent="0.25">
      <c r="A108" s="69" t="s">
        <v>3490</v>
      </c>
      <c r="B108" s="62"/>
      <c r="C108" t="s">
        <v>3516</v>
      </c>
      <c r="E108" t="s">
        <v>4126</v>
      </c>
    </row>
    <row r="109" spans="1:5" x14ac:dyDescent="0.25">
      <c r="A109" s="71" t="s">
        <v>3982</v>
      </c>
      <c r="B109" t="s">
        <v>3685</v>
      </c>
      <c r="C109" t="s">
        <v>3264</v>
      </c>
    </row>
    <row r="110" spans="1:5" x14ac:dyDescent="0.25">
      <c r="A110" s="120" t="s">
        <v>381</v>
      </c>
      <c r="B110" t="s">
        <v>3685</v>
      </c>
      <c r="C110" t="s">
        <v>2461</v>
      </c>
    </row>
    <row r="111" spans="1:5" x14ac:dyDescent="0.25">
      <c r="A111" s="33" t="s">
        <v>3287</v>
      </c>
      <c r="C111" t="s">
        <v>3365</v>
      </c>
      <c r="D111" t="str">
        <f>IF(EXACT(A111,A110),"Yes","")</f>
        <v/>
      </c>
    </row>
    <row r="112" spans="1:5" x14ac:dyDescent="0.25">
      <c r="A112" s="118" t="s">
        <v>4035</v>
      </c>
      <c r="B112" s="121" t="s">
        <v>4024</v>
      </c>
      <c r="C112" t="s">
        <v>3264</v>
      </c>
      <c r="E112" t="s">
        <v>4046</v>
      </c>
    </row>
    <row r="113" spans="1:5" x14ac:dyDescent="0.25">
      <c r="A113" s="120" t="s">
        <v>628</v>
      </c>
      <c r="B113" s="113" t="s">
        <v>4024</v>
      </c>
      <c r="C113" t="s">
        <v>2461</v>
      </c>
      <c r="E113" t="s">
        <v>4023</v>
      </c>
    </row>
    <row r="114" spans="1:5" x14ac:dyDescent="0.25">
      <c r="A114" s="33" t="s">
        <v>2634</v>
      </c>
      <c r="B114" t="s">
        <v>261</v>
      </c>
      <c r="C114" t="s">
        <v>3264</v>
      </c>
      <c r="D114" t="str">
        <f>IF(EXACT(A114,A113),"Yes","")</f>
        <v/>
      </c>
    </row>
    <row r="115" spans="1:5" x14ac:dyDescent="0.25">
      <c r="A115" s="33" t="s">
        <v>89</v>
      </c>
      <c r="B115" t="s">
        <v>261</v>
      </c>
      <c r="C115" t="s">
        <v>2461</v>
      </c>
      <c r="D115" t="str">
        <f>IF(EXACT(A115,A114),"Yes","")</f>
        <v/>
      </c>
    </row>
    <row r="116" spans="1:5" ht="16.5" x14ac:dyDescent="0.3">
      <c r="A116" s="32" t="s">
        <v>3421</v>
      </c>
      <c r="B116" t="s">
        <v>261</v>
      </c>
      <c r="C116" t="s">
        <v>3516</v>
      </c>
      <c r="D116" t="str">
        <f>IF(EXACT(A116,A115),"Yes","")</f>
        <v/>
      </c>
    </row>
    <row r="117" spans="1:5" x14ac:dyDescent="0.25">
      <c r="A117" s="118" t="s">
        <v>4036</v>
      </c>
      <c r="B117" s="121" t="s">
        <v>260</v>
      </c>
      <c r="C117" t="s">
        <v>3264</v>
      </c>
      <c r="E117" t="s">
        <v>4046</v>
      </c>
    </row>
    <row r="118" spans="1:5" x14ac:dyDescent="0.25">
      <c r="A118" s="33" t="s">
        <v>88</v>
      </c>
      <c r="B118" t="s">
        <v>260</v>
      </c>
      <c r="C118" t="s">
        <v>2461</v>
      </c>
      <c r="D118" t="str">
        <f>IF(EXACT(A118,A117),"Yes","")</f>
        <v/>
      </c>
    </row>
    <row r="119" spans="1:5" x14ac:dyDescent="0.25">
      <c r="A119" s="33" t="s">
        <v>88</v>
      </c>
      <c r="B119" t="s">
        <v>260</v>
      </c>
      <c r="C119" t="s">
        <v>3365</v>
      </c>
      <c r="D119" t="str">
        <f>IF(EXACT(A119,A118),"Yes","")</f>
        <v>Yes</v>
      </c>
    </row>
    <row r="120" spans="1:5" x14ac:dyDescent="0.25">
      <c r="A120" s="33" t="s">
        <v>3288</v>
      </c>
      <c r="C120" t="s">
        <v>3365</v>
      </c>
      <c r="D120" t="str">
        <f>IF(EXACT(A120,A119),"Yes","")</f>
        <v/>
      </c>
    </row>
    <row r="121" spans="1:5" x14ac:dyDescent="0.25">
      <c r="A121" s="121" t="s">
        <v>3622</v>
      </c>
      <c r="B121" t="s">
        <v>337</v>
      </c>
      <c r="C121" t="s">
        <v>3264</v>
      </c>
    </row>
    <row r="122" spans="1:5" x14ac:dyDescent="0.25">
      <c r="A122" s="33" t="s">
        <v>173</v>
      </c>
      <c r="B122" t="s">
        <v>337</v>
      </c>
      <c r="C122" t="s">
        <v>2461</v>
      </c>
      <c r="D122" t="str">
        <f t="shared" ref="D122:D150" si="7">IF(EXACT(A122,A121),"Yes","")</f>
        <v/>
      </c>
    </row>
    <row r="123" spans="1:5" x14ac:dyDescent="0.25">
      <c r="A123" s="33" t="s">
        <v>2644</v>
      </c>
      <c r="B123" t="s">
        <v>225</v>
      </c>
      <c r="C123" t="s">
        <v>3264</v>
      </c>
      <c r="D123" t="str">
        <f t="shared" si="7"/>
        <v/>
      </c>
    </row>
    <row r="124" spans="1:5" x14ac:dyDescent="0.25">
      <c r="A124" s="33" t="s">
        <v>50</v>
      </c>
      <c r="B124" t="s">
        <v>225</v>
      </c>
      <c r="C124" t="s">
        <v>2461</v>
      </c>
      <c r="D124" t="str">
        <f t="shared" si="7"/>
        <v/>
      </c>
    </row>
    <row r="125" spans="1:5" x14ac:dyDescent="0.25">
      <c r="A125" s="33" t="s">
        <v>50</v>
      </c>
      <c r="B125" t="s">
        <v>225</v>
      </c>
      <c r="C125" t="s">
        <v>3365</v>
      </c>
      <c r="D125" t="str">
        <f t="shared" si="7"/>
        <v>Yes</v>
      </c>
    </row>
    <row r="126" spans="1:5" ht="16.5" x14ac:dyDescent="0.3">
      <c r="A126" s="32" t="s">
        <v>3397</v>
      </c>
      <c r="B126" t="s">
        <v>225</v>
      </c>
      <c r="C126" t="s">
        <v>3516</v>
      </c>
      <c r="D126" t="str">
        <f t="shared" si="7"/>
        <v/>
      </c>
    </row>
    <row r="127" spans="1:5" x14ac:dyDescent="0.25">
      <c r="A127" s="33" t="s">
        <v>2650</v>
      </c>
      <c r="B127" t="s">
        <v>280</v>
      </c>
      <c r="C127" t="s">
        <v>3264</v>
      </c>
      <c r="D127" t="str">
        <f t="shared" si="7"/>
        <v/>
      </c>
    </row>
    <row r="128" spans="1:5" x14ac:dyDescent="0.25">
      <c r="A128" s="33" t="s">
        <v>111</v>
      </c>
      <c r="B128" t="s">
        <v>280</v>
      </c>
      <c r="C128" t="s">
        <v>2461</v>
      </c>
      <c r="D128" t="str">
        <f t="shared" si="7"/>
        <v/>
      </c>
    </row>
    <row r="129" spans="1:4" ht="16.5" x14ac:dyDescent="0.3">
      <c r="A129" s="32" t="s">
        <v>280</v>
      </c>
      <c r="B129" t="s">
        <v>280</v>
      </c>
      <c r="C129" t="s">
        <v>3516</v>
      </c>
      <c r="D129" t="str">
        <f t="shared" si="7"/>
        <v/>
      </c>
    </row>
    <row r="130" spans="1:4" x14ac:dyDescent="0.25">
      <c r="A130" s="33" t="s">
        <v>2658</v>
      </c>
      <c r="B130" t="s">
        <v>371</v>
      </c>
      <c r="C130" t="s">
        <v>3264</v>
      </c>
      <c r="D130" t="str">
        <f t="shared" si="7"/>
        <v/>
      </c>
    </row>
    <row r="131" spans="1:4" x14ac:dyDescent="0.25">
      <c r="A131" s="33" t="s">
        <v>3289</v>
      </c>
      <c r="B131" t="s">
        <v>371</v>
      </c>
      <c r="C131" t="s">
        <v>3365</v>
      </c>
      <c r="D131" t="str">
        <f t="shared" si="7"/>
        <v/>
      </c>
    </row>
    <row r="132" spans="1:4" ht="16.5" x14ac:dyDescent="0.3">
      <c r="A132" s="32" t="s">
        <v>3414</v>
      </c>
      <c r="B132" t="s">
        <v>371</v>
      </c>
      <c r="C132" t="s">
        <v>3516</v>
      </c>
      <c r="D132" t="str">
        <f t="shared" si="7"/>
        <v/>
      </c>
    </row>
    <row r="133" spans="1:4" x14ac:dyDescent="0.25">
      <c r="A133" s="33" t="s">
        <v>56</v>
      </c>
      <c r="B133" t="s">
        <v>371</v>
      </c>
      <c r="C133" t="s">
        <v>2461</v>
      </c>
      <c r="D133" t="str">
        <f t="shared" si="7"/>
        <v/>
      </c>
    </row>
    <row r="134" spans="1:4" x14ac:dyDescent="0.25">
      <c r="A134" s="33" t="s">
        <v>2660</v>
      </c>
      <c r="B134" t="s">
        <v>377</v>
      </c>
      <c r="C134" t="s">
        <v>3264</v>
      </c>
      <c r="D134" t="str">
        <f t="shared" si="7"/>
        <v/>
      </c>
    </row>
    <row r="135" spans="1:4" x14ac:dyDescent="0.25">
      <c r="A135" s="33" t="s">
        <v>3290</v>
      </c>
      <c r="B135" t="s">
        <v>377</v>
      </c>
      <c r="C135" t="s">
        <v>3365</v>
      </c>
      <c r="D135" t="str">
        <f t="shared" si="7"/>
        <v/>
      </c>
    </row>
    <row r="136" spans="1:4" ht="16.5" x14ac:dyDescent="0.3">
      <c r="A136" s="32" t="s">
        <v>3455</v>
      </c>
      <c r="B136" t="s">
        <v>377</v>
      </c>
      <c r="C136" t="s">
        <v>3516</v>
      </c>
      <c r="D136" t="str">
        <f t="shared" si="7"/>
        <v/>
      </c>
    </row>
    <row r="137" spans="1:4" x14ac:dyDescent="0.25">
      <c r="A137" s="33" t="s">
        <v>120</v>
      </c>
      <c r="B137" t="s">
        <v>377</v>
      </c>
      <c r="C137" t="s">
        <v>2461</v>
      </c>
      <c r="D137" t="str">
        <f t="shared" si="7"/>
        <v/>
      </c>
    </row>
    <row r="138" spans="1:4" x14ac:dyDescent="0.25">
      <c r="A138" s="33" t="s">
        <v>2663</v>
      </c>
      <c r="B138" t="s">
        <v>370</v>
      </c>
      <c r="C138" t="s">
        <v>3264</v>
      </c>
      <c r="D138" t="str">
        <f t="shared" si="7"/>
        <v/>
      </c>
    </row>
    <row r="139" spans="1:4" x14ac:dyDescent="0.25">
      <c r="A139" s="33" t="s">
        <v>3291</v>
      </c>
      <c r="B139" s="62" t="s">
        <v>370</v>
      </c>
      <c r="C139" t="s">
        <v>3365</v>
      </c>
      <c r="D139" t="str">
        <f t="shared" si="7"/>
        <v/>
      </c>
    </row>
    <row r="140" spans="1:4" ht="16.5" x14ac:dyDescent="0.3">
      <c r="A140" s="32" t="s">
        <v>3391</v>
      </c>
      <c r="B140" t="s">
        <v>370</v>
      </c>
      <c r="C140" t="s">
        <v>3516</v>
      </c>
      <c r="D140" t="str">
        <f t="shared" si="7"/>
        <v/>
      </c>
    </row>
    <row r="141" spans="1:4" x14ac:dyDescent="0.25">
      <c r="A141" s="33" t="s">
        <v>47</v>
      </c>
      <c r="B141" t="s">
        <v>370</v>
      </c>
      <c r="C141" t="s">
        <v>2461</v>
      </c>
      <c r="D141" t="str">
        <f t="shared" si="7"/>
        <v/>
      </c>
    </row>
    <row r="142" spans="1:4" x14ac:dyDescent="0.25">
      <c r="A142" s="33" t="s">
        <v>2667</v>
      </c>
      <c r="C142" t="s">
        <v>3264</v>
      </c>
      <c r="D142" t="str">
        <f t="shared" si="7"/>
        <v/>
      </c>
    </row>
    <row r="143" spans="1:4" ht="16.5" x14ac:dyDescent="0.3">
      <c r="A143" s="32" t="s">
        <v>3441</v>
      </c>
      <c r="C143" t="s">
        <v>3516</v>
      </c>
      <c r="D143" t="str">
        <f t="shared" si="7"/>
        <v/>
      </c>
    </row>
    <row r="144" spans="1:4" x14ac:dyDescent="0.25">
      <c r="A144" s="33" t="s">
        <v>2675</v>
      </c>
      <c r="B144" t="s">
        <v>307</v>
      </c>
      <c r="C144" t="s">
        <v>3264</v>
      </c>
      <c r="D144" t="str">
        <f t="shared" si="7"/>
        <v/>
      </c>
    </row>
    <row r="145" spans="1:5" x14ac:dyDescent="0.25">
      <c r="A145" s="33" t="s">
        <v>141</v>
      </c>
      <c r="B145" t="s">
        <v>307</v>
      </c>
      <c r="C145" t="s">
        <v>2461</v>
      </c>
      <c r="D145" t="str">
        <f t="shared" si="7"/>
        <v/>
      </c>
    </row>
    <row r="146" spans="1:5" ht="16.5" x14ac:dyDescent="0.3">
      <c r="A146" s="32" t="s">
        <v>3474</v>
      </c>
      <c r="B146" t="s">
        <v>307</v>
      </c>
      <c r="C146" t="s">
        <v>3516</v>
      </c>
      <c r="D146" t="str">
        <f t="shared" si="7"/>
        <v/>
      </c>
    </row>
    <row r="147" spans="1:5" x14ac:dyDescent="0.25">
      <c r="A147" s="33" t="s">
        <v>2677</v>
      </c>
      <c r="B147" t="s">
        <v>234</v>
      </c>
      <c r="C147" t="s">
        <v>3264</v>
      </c>
      <c r="D147" t="str">
        <f t="shared" si="7"/>
        <v/>
      </c>
    </row>
    <row r="148" spans="1:5" x14ac:dyDescent="0.25">
      <c r="A148" s="33" t="s">
        <v>60</v>
      </c>
      <c r="B148" t="s">
        <v>234</v>
      </c>
      <c r="C148" t="s">
        <v>2461</v>
      </c>
      <c r="D148" t="str">
        <f t="shared" si="7"/>
        <v/>
      </c>
    </row>
    <row r="149" spans="1:5" x14ac:dyDescent="0.25">
      <c r="A149" s="33" t="s">
        <v>60</v>
      </c>
      <c r="B149" t="s">
        <v>234</v>
      </c>
      <c r="C149" t="s">
        <v>3365</v>
      </c>
      <c r="D149" t="str">
        <f t="shared" si="7"/>
        <v>Yes</v>
      </c>
    </row>
    <row r="150" spans="1:5" ht="16.5" x14ac:dyDescent="0.3">
      <c r="A150" s="32" t="s">
        <v>3393</v>
      </c>
      <c r="B150" t="s">
        <v>234</v>
      </c>
      <c r="C150" t="s">
        <v>3516</v>
      </c>
      <c r="D150" t="str">
        <f t="shared" si="7"/>
        <v/>
      </c>
    </row>
    <row r="151" spans="1:5" x14ac:dyDescent="0.25">
      <c r="A151" s="68" t="s">
        <v>3679</v>
      </c>
      <c r="B151" t="s">
        <v>285</v>
      </c>
      <c r="C151" t="s">
        <v>3264</v>
      </c>
    </row>
    <row r="152" spans="1:5" x14ac:dyDescent="0.25">
      <c r="A152" s="33" t="s">
        <v>116</v>
      </c>
      <c r="B152" t="s">
        <v>285</v>
      </c>
      <c r="C152" t="s">
        <v>2461</v>
      </c>
      <c r="D152" t="str">
        <f>IF(EXACT(A152,A151),"Yes","")</f>
        <v/>
      </c>
    </row>
    <row r="153" spans="1:5" ht="16.5" x14ac:dyDescent="0.3">
      <c r="A153" s="32" t="s">
        <v>3503</v>
      </c>
      <c r="B153" t="s">
        <v>285</v>
      </c>
      <c r="C153" t="s">
        <v>3516</v>
      </c>
      <c r="D153" t="str">
        <f>IF(EXACT(A153,A152),"Yes","")</f>
        <v/>
      </c>
    </row>
    <row r="154" spans="1:5" x14ac:dyDescent="0.25">
      <c r="A154" s="118" t="s">
        <v>4048</v>
      </c>
      <c r="B154" s="121" t="s">
        <v>263</v>
      </c>
      <c r="C154" t="s">
        <v>3264</v>
      </c>
      <c r="E154" t="s">
        <v>4046</v>
      </c>
    </row>
    <row r="155" spans="1:5" x14ac:dyDescent="0.25">
      <c r="A155" s="33" t="s">
        <v>2685</v>
      </c>
      <c r="B155" t="s">
        <v>263</v>
      </c>
      <c r="C155" t="s">
        <v>3264</v>
      </c>
      <c r="D155" t="str">
        <f t="shared" ref="D155:D162" si="8">IF(EXACT(A155,A154),"Yes","")</f>
        <v/>
      </c>
    </row>
    <row r="156" spans="1:5" ht="16.5" x14ac:dyDescent="0.3">
      <c r="A156" s="32" t="s">
        <v>263</v>
      </c>
      <c r="B156" t="s">
        <v>263</v>
      </c>
      <c r="C156" t="s">
        <v>3516</v>
      </c>
      <c r="D156" t="str">
        <f t="shared" si="8"/>
        <v/>
      </c>
    </row>
    <row r="157" spans="1:5" x14ac:dyDescent="0.25">
      <c r="A157" s="33" t="s">
        <v>91</v>
      </c>
      <c r="B157" t="s">
        <v>263</v>
      </c>
      <c r="C157" t="s">
        <v>2461</v>
      </c>
      <c r="D157" t="str">
        <f t="shared" si="8"/>
        <v/>
      </c>
    </row>
    <row r="158" spans="1:5" x14ac:dyDescent="0.25">
      <c r="A158" s="33" t="s">
        <v>91</v>
      </c>
      <c r="B158" t="s">
        <v>263</v>
      </c>
      <c r="C158" t="s">
        <v>3365</v>
      </c>
      <c r="D158" t="str">
        <f t="shared" si="8"/>
        <v>Yes</v>
      </c>
    </row>
    <row r="159" spans="1:5" x14ac:dyDescent="0.25">
      <c r="A159" s="33" t="s">
        <v>2692</v>
      </c>
      <c r="C159" t="s">
        <v>3264</v>
      </c>
      <c r="D159" t="str">
        <f t="shared" si="8"/>
        <v/>
      </c>
    </row>
    <row r="160" spans="1:5" ht="16.5" x14ac:dyDescent="0.3">
      <c r="A160" s="32" t="s">
        <v>3472</v>
      </c>
      <c r="C160" t="s">
        <v>3516</v>
      </c>
      <c r="D160" t="str">
        <f t="shared" si="8"/>
        <v/>
      </c>
    </row>
    <row r="161" spans="1:5" x14ac:dyDescent="0.25">
      <c r="A161" s="33" t="s">
        <v>736</v>
      </c>
      <c r="C161" t="s">
        <v>3365</v>
      </c>
      <c r="D161" t="str">
        <f t="shared" si="8"/>
        <v/>
      </c>
    </row>
    <row r="162" spans="1:5" x14ac:dyDescent="0.25">
      <c r="A162" s="33" t="s">
        <v>741</v>
      </c>
      <c r="C162" t="s">
        <v>3365</v>
      </c>
      <c r="D162" t="str">
        <f t="shared" si="8"/>
        <v/>
      </c>
    </row>
    <row r="163" spans="1:5" x14ac:dyDescent="0.25">
      <c r="A163" s="118" t="s">
        <v>4037</v>
      </c>
      <c r="B163" s="121" t="s">
        <v>4025</v>
      </c>
      <c r="C163" t="s">
        <v>3264</v>
      </c>
      <c r="E163" t="s">
        <v>4046</v>
      </c>
    </row>
    <row r="164" spans="1:5" x14ac:dyDescent="0.25">
      <c r="A164" s="120" t="s">
        <v>774</v>
      </c>
      <c r="B164" s="113" t="s">
        <v>4025</v>
      </c>
      <c r="C164" t="s">
        <v>2461</v>
      </c>
      <c r="E164" t="s">
        <v>4023</v>
      </c>
    </row>
    <row r="165" spans="1:5" x14ac:dyDescent="0.25">
      <c r="A165" s="33" t="s">
        <v>2700</v>
      </c>
      <c r="B165" t="s">
        <v>246</v>
      </c>
      <c r="C165" t="s">
        <v>3264</v>
      </c>
      <c r="D165" t="str">
        <f t="shared" ref="D165:D182" si="9">IF(EXACT(A165,A164),"Yes","")</f>
        <v/>
      </c>
    </row>
    <row r="166" spans="1:5" x14ac:dyDescent="0.25">
      <c r="A166" s="33" t="s">
        <v>3295</v>
      </c>
      <c r="B166" s="62" t="s">
        <v>246</v>
      </c>
      <c r="C166" t="s">
        <v>3365</v>
      </c>
      <c r="D166" t="str">
        <f t="shared" si="9"/>
        <v/>
      </c>
    </row>
    <row r="167" spans="1:5" ht="16.5" x14ac:dyDescent="0.3">
      <c r="A167" s="32" t="s">
        <v>3427</v>
      </c>
      <c r="B167" t="s">
        <v>246</v>
      </c>
      <c r="C167" t="s">
        <v>3516</v>
      </c>
      <c r="D167" t="str">
        <f t="shared" si="9"/>
        <v/>
      </c>
    </row>
    <row r="168" spans="1:5" x14ac:dyDescent="0.25">
      <c r="A168" s="33" t="s">
        <v>74</v>
      </c>
      <c r="B168" t="s">
        <v>246</v>
      </c>
      <c r="C168" t="s">
        <v>2461</v>
      </c>
      <c r="D168" t="str">
        <f t="shared" si="9"/>
        <v/>
      </c>
    </row>
    <row r="169" spans="1:5" x14ac:dyDescent="0.25">
      <c r="A169" s="33" t="s">
        <v>3296</v>
      </c>
      <c r="B169" s="62"/>
      <c r="C169" t="s">
        <v>3365</v>
      </c>
      <c r="D169" t="str">
        <f t="shared" si="9"/>
        <v/>
      </c>
    </row>
    <row r="170" spans="1:5" x14ac:dyDescent="0.25">
      <c r="A170" s="33" t="s">
        <v>2708</v>
      </c>
      <c r="B170" t="s">
        <v>224</v>
      </c>
      <c r="C170" t="s">
        <v>3264</v>
      </c>
      <c r="D170" t="str">
        <f t="shared" si="9"/>
        <v/>
      </c>
    </row>
    <row r="171" spans="1:5" x14ac:dyDescent="0.25">
      <c r="A171" s="33" t="s">
        <v>49</v>
      </c>
      <c r="B171" t="s">
        <v>224</v>
      </c>
      <c r="C171" t="s">
        <v>2461</v>
      </c>
      <c r="D171" t="str">
        <f t="shared" si="9"/>
        <v/>
      </c>
    </row>
    <row r="172" spans="1:5" x14ac:dyDescent="0.25">
      <c r="A172" s="33" t="s">
        <v>49</v>
      </c>
      <c r="B172" t="s">
        <v>224</v>
      </c>
      <c r="C172" t="s">
        <v>3365</v>
      </c>
      <c r="D172" t="str">
        <f t="shared" si="9"/>
        <v>Yes</v>
      </c>
    </row>
    <row r="173" spans="1:5" ht="16.5" x14ac:dyDescent="0.3">
      <c r="A173" s="32" t="s">
        <v>3398</v>
      </c>
      <c r="B173" t="s">
        <v>224</v>
      </c>
      <c r="C173" t="s">
        <v>3516</v>
      </c>
      <c r="D173" t="str">
        <f t="shared" si="9"/>
        <v/>
      </c>
    </row>
    <row r="174" spans="1:5" x14ac:dyDescent="0.25">
      <c r="A174" s="33" t="s">
        <v>2715</v>
      </c>
      <c r="B174" t="s">
        <v>228</v>
      </c>
      <c r="C174" t="s">
        <v>3264</v>
      </c>
      <c r="D174" t="str">
        <f t="shared" si="9"/>
        <v/>
      </c>
    </row>
    <row r="175" spans="1:5" x14ac:dyDescent="0.25">
      <c r="A175" s="33" t="s">
        <v>53</v>
      </c>
      <c r="B175" s="62" t="s">
        <v>228</v>
      </c>
      <c r="C175" t="s">
        <v>2461</v>
      </c>
      <c r="D175" t="str">
        <f t="shared" si="9"/>
        <v/>
      </c>
    </row>
    <row r="176" spans="1:5" x14ac:dyDescent="0.25">
      <c r="A176" s="33" t="s">
        <v>53</v>
      </c>
      <c r="B176" t="s">
        <v>228</v>
      </c>
      <c r="C176" t="s">
        <v>3365</v>
      </c>
      <c r="D176" t="str">
        <f t="shared" si="9"/>
        <v>Yes</v>
      </c>
    </row>
    <row r="177" spans="1:4" ht="16.5" x14ac:dyDescent="0.3">
      <c r="A177" s="32" t="s">
        <v>3392</v>
      </c>
      <c r="B177" s="62" t="s">
        <v>228</v>
      </c>
      <c r="C177" t="s">
        <v>3516</v>
      </c>
      <c r="D177" t="str">
        <f t="shared" si="9"/>
        <v/>
      </c>
    </row>
    <row r="178" spans="1:4" x14ac:dyDescent="0.25">
      <c r="A178" s="33" t="s">
        <v>2717</v>
      </c>
      <c r="B178" t="s">
        <v>287</v>
      </c>
      <c r="C178" t="s">
        <v>3264</v>
      </c>
      <c r="D178" t="str">
        <f t="shared" si="9"/>
        <v/>
      </c>
    </row>
    <row r="179" spans="1:4" x14ac:dyDescent="0.25">
      <c r="A179" s="33" t="s">
        <v>119</v>
      </c>
      <c r="B179" t="s">
        <v>287</v>
      </c>
      <c r="C179" t="s">
        <v>2461</v>
      </c>
      <c r="D179" t="str">
        <f t="shared" si="9"/>
        <v/>
      </c>
    </row>
    <row r="180" spans="1:4" x14ac:dyDescent="0.25">
      <c r="A180" s="33" t="s">
        <v>119</v>
      </c>
      <c r="B180" t="s">
        <v>287</v>
      </c>
      <c r="C180" t="s">
        <v>3365</v>
      </c>
      <c r="D180" t="str">
        <f t="shared" si="9"/>
        <v>Yes</v>
      </c>
    </row>
    <row r="181" spans="1:4" ht="16.5" x14ac:dyDescent="0.3">
      <c r="A181" s="32" t="s">
        <v>3485</v>
      </c>
      <c r="B181" t="s">
        <v>287</v>
      </c>
      <c r="C181" t="s">
        <v>3516</v>
      </c>
      <c r="D181" t="str">
        <f t="shared" si="9"/>
        <v/>
      </c>
    </row>
    <row r="182" spans="1:4" x14ac:dyDescent="0.25">
      <c r="A182" s="33" t="s">
        <v>3297</v>
      </c>
      <c r="C182" t="s">
        <v>3365</v>
      </c>
      <c r="D182" t="str">
        <f t="shared" si="9"/>
        <v/>
      </c>
    </row>
    <row r="183" spans="1:4" x14ac:dyDescent="0.25">
      <c r="A183" s="121" t="s">
        <v>3623</v>
      </c>
      <c r="B183" t="s">
        <v>353</v>
      </c>
      <c r="C183" t="s">
        <v>3264</v>
      </c>
    </row>
    <row r="184" spans="1:4" x14ac:dyDescent="0.25">
      <c r="A184" s="33" t="s">
        <v>189</v>
      </c>
      <c r="B184" t="s">
        <v>353</v>
      </c>
      <c r="C184" t="s">
        <v>2461</v>
      </c>
      <c r="D184" t="str">
        <f>IF(EXACT(A184,A183),"Yes","")</f>
        <v/>
      </c>
    </row>
    <row r="185" spans="1:4" ht="16.5" x14ac:dyDescent="0.3">
      <c r="A185" s="32" t="s">
        <v>3513</v>
      </c>
      <c r="B185" t="s">
        <v>353</v>
      </c>
      <c r="C185" t="s">
        <v>3516</v>
      </c>
      <c r="D185" t="str">
        <f>IF(EXACT(A185,A184),"Yes","")</f>
        <v/>
      </c>
    </row>
    <row r="186" spans="1:4" x14ac:dyDescent="0.25">
      <c r="A186" s="121" t="s">
        <v>3624</v>
      </c>
      <c r="B186" t="s">
        <v>314</v>
      </c>
      <c r="C186" t="s">
        <v>3264</v>
      </c>
    </row>
    <row r="187" spans="1:4" x14ac:dyDescent="0.25">
      <c r="A187" s="33" t="s">
        <v>149</v>
      </c>
      <c r="B187" t="s">
        <v>314</v>
      </c>
      <c r="C187" t="s">
        <v>2461</v>
      </c>
      <c r="D187" t="str">
        <f>IF(EXACT(A187,A186),"Yes","")</f>
        <v/>
      </c>
    </row>
    <row r="188" spans="1:4" x14ac:dyDescent="0.25">
      <c r="A188" s="33" t="s">
        <v>3298</v>
      </c>
      <c r="C188" t="s">
        <v>3365</v>
      </c>
      <c r="D188" t="str">
        <f>IF(EXACT(A188,A187),"Yes","")</f>
        <v/>
      </c>
    </row>
    <row r="189" spans="1:4" x14ac:dyDescent="0.25">
      <c r="A189" s="33" t="s">
        <v>3299</v>
      </c>
      <c r="B189" s="62"/>
      <c r="C189" t="s">
        <v>3365</v>
      </c>
      <c r="D189" t="str">
        <f>IF(EXACT(A189,A188),"Yes","")</f>
        <v/>
      </c>
    </row>
    <row r="190" spans="1:4" x14ac:dyDescent="0.25">
      <c r="A190" s="33" t="s">
        <v>2724</v>
      </c>
      <c r="C190" t="s">
        <v>3264</v>
      </c>
      <c r="D190" t="str">
        <f>IF(EXACT(A190,A189),"Yes","")</f>
        <v/>
      </c>
    </row>
    <row r="191" spans="1:4" ht="16.5" x14ac:dyDescent="0.3">
      <c r="A191" s="32" t="s">
        <v>3448</v>
      </c>
      <c r="C191" t="s">
        <v>3516</v>
      </c>
      <c r="D191" t="str">
        <f>IF(EXACT(A191,A190),"Yes","")</f>
        <v/>
      </c>
    </row>
    <row r="192" spans="1:4" x14ac:dyDescent="0.25">
      <c r="A192" s="121" t="s">
        <v>3625</v>
      </c>
      <c r="B192" t="s">
        <v>305</v>
      </c>
      <c r="C192" t="s">
        <v>3264</v>
      </c>
    </row>
    <row r="193" spans="1:5" x14ac:dyDescent="0.25">
      <c r="A193" s="33" t="s">
        <v>139</v>
      </c>
      <c r="B193" s="62" t="s">
        <v>305</v>
      </c>
      <c r="C193" t="s">
        <v>2461</v>
      </c>
      <c r="D193" t="str">
        <f>IF(EXACT(A193,A192),"Yes","")</f>
        <v/>
      </c>
    </row>
    <row r="194" spans="1:5" x14ac:dyDescent="0.25">
      <c r="A194" s="121" t="s">
        <v>3626</v>
      </c>
      <c r="B194" t="s">
        <v>311</v>
      </c>
      <c r="C194" t="s">
        <v>3264</v>
      </c>
    </row>
    <row r="195" spans="1:5" x14ac:dyDescent="0.25">
      <c r="A195" s="33" t="s">
        <v>146</v>
      </c>
      <c r="B195" t="s">
        <v>311</v>
      </c>
      <c r="C195" t="s">
        <v>2461</v>
      </c>
      <c r="D195" t="str">
        <f t="shared" ref="D195:D201" si="10">IF(EXACT(A195,A194),"Yes","")</f>
        <v/>
      </c>
    </row>
    <row r="196" spans="1:5" x14ac:dyDescent="0.25">
      <c r="A196" s="33" t="s">
        <v>2732</v>
      </c>
      <c r="B196" t="s">
        <v>291</v>
      </c>
      <c r="C196" t="s">
        <v>3264</v>
      </c>
      <c r="D196" t="str">
        <f t="shared" si="10"/>
        <v/>
      </c>
    </row>
    <row r="197" spans="1:5" x14ac:dyDescent="0.25">
      <c r="A197" s="33" t="s">
        <v>124</v>
      </c>
      <c r="B197" t="s">
        <v>291</v>
      </c>
      <c r="C197" t="s">
        <v>2461</v>
      </c>
      <c r="D197" t="str">
        <f t="shared" si="10"/>
        <v/>
      </c>
    </row>
    <row r="198" spans="1:5" ht="16.5" x14ac:dyDescent="0.3">
      <c r="A198" s="32" t="s">
        <v>3447</v>
      </c>
      <c r="B198" t="s">
        <v>291</v>
      </c>
      <c r="C198" t="s">
        <v>3516</v>
      </c>
      <c r="D198" t="str">
        <f t="shared" si="10"/>
        <v/>
      </c>
    </row>
    <row r="199" spans="1:5" x14ac:dyDescent="0.25">
      <c r="A199" s="33" t="s">
        <v>2741</v>
      </c>
      <c r="B199" t="s">
        <v>210</v>
      </c>
      <c r="C199" t="s">
        <v>3264</v>
      </c>
      <c r="D199" t="str">
        <f t="shared" si="10"/>
        <v/>
      </c>
    </row>
    <row r="200" spans="1:5" x14ac:dyDescent="0.25">
      <c r="A200" s="33" t="s">
        <v>33</v>
      </c>
      <c r="B200" t="s">
        <v>210</v>
      </c>
      <c r="C200" t="s">
        <v>2461</v>
      </c>
      <c r="D200" t="str">
        <f t="shared" si="10"/>
        <v/>
      </c>
    </row>
    <row r="201" spans="1:5" ht="16.5" x14ac:dyDescent="0.3">
      <c r="A201" s="32" t="s">
        <v>3366</v>
      </c>
      <c r="B201" t="s">
        <v>210</v>
      </c>
      <c r="C201" t="s">
        <v>3516</v>
      </c>
      <c r="D201" t="str">
        <f t="shared" si="10"/>
        <v/>
      </c>
    </row>
    <row r="202" spans="1:5" x14ac:dyDescent="0.25">
      <c r="A202" s="120" t="s">
        <v>878</v>
      </c>
      <c r="B202" t="s">
        <v>4033</v>
      </c>
      <c r="C202" t="s">
        <v>2461</v>
      </c>
      <c r="E202" t="s">
        <v>4023</v>
      </c>
    </row>
    <row r="203" spans="1:5" x14ac:dyDescent="0.25">
      <c r="A203" s="33" t="s">
        <v>3300</v>
      </c>
      <c r="C203" t="s">
        <v>3365</v>
      </c>
      <c r="D203" t="str">
        <f>IF(EXACT(A203,A202),"Yes","")</f>
        <v/>
      </c>
    </row>
    <row r="204" spans="1:5" ht="16.5" x14ac:dyDescent="0.3">
      <c r="A204" s="32" t="s">
        <v>3515</v>
      </c>
      <c r="C204" t="s">
        <v>3516</v>
      </c>
      <c r="D204" t="str">
        <f>IF(EXACT(A204,A203),"Yes","")</f>
        <v/>
      </c>
    </row>
    <row r="205" spans="1:5" x14ac:dyDescent="0.25">
      <c r="A205" s="33" t="s">
        <v>3301</v>
      </c>
      <c r="C205" t="s">
        <v>3365</v>
      </c>
      <c r="D205" t="str">
        <f>IF(EXACT(A205,A204),"Yes","")</f>
        <v/>
      </c>
    </row>
    <row r="206" spans="1:5" x14ac:dyDescent="0.25">
      <c r="A206" s="33" t="s">
        <v>3302</v>
      </c>
      <c r="C206" t="s">
        <v>3365</v>
      </c>
      <c r="D206" t="str">
        <f>IF(EXACT(A206,A205),"Yes","")</f>
        <v/>
      </c>
    </row>
    <row r="207" spans="1:5" x14ac:dyDescent="0.25">
      <c r="A207" s="121" t="s">
        <v>3627</v>
      </c>
      <c r="B207" t="s">
        <v>338</v>
      </c>
      <c r="C207" t="s">
        <v>3264</v>
      </c>
    </row>
    <row r="208" spans="1:5" x14ac:dyDescent="0.25">
      <c r="A208" s="33" t="s">
        <v>174</v>
      </c>
      <c r="B208" t="s">
        <v>338</v>
      </c>
      <c r="C208" t="s">
        <v>2461</v>
      </c>
      <c r="D208" t="str">
        <f>IF(EXACT(A208,A207),"Yes","")</f>
        <v/>
      </c>
    </row>
    <row r="209" spans="1:5" x14ac:dyDescent="0.25">
      <c r="A209" s="69" t="s">
        <v>3725</v>
      </c>
      <c r="B209" t="s">
        <v>338</v>
      </c>
      <c r="C209" t="s">
        <v>3516</v>
      </c>
    </row>
    <row r="210" spans="1:5" x14ac:dyDescent="0.25">
      <c r="A210" s="68" t="s">
        <v>3680</v>
      </c>
      <c r="B210" t="s">
        <v>354</v>
      </c>
      <c r="C210" t="s">
        <v>3264</v>
      </c>
    </row>
    <row r="211" spans="1:5" x14ac:dyDescent="0.25">
      <c r="A211" s="33" t="s">
        <v>190</v>
      </c>
      <c r="B211" t="s">
        <v>354</v>
      </c>
      <c r="C211" t="s">
        <v>2461</v>
      </c>
      <c r="D211" t="str">
        <f>IF(EXACT(A211,A210),"Yes","")</f>
        <v/>
      </c>
    </row>
    <row r="212" spans="1:5" x14ac:dyDescent="0.25">
      <c r="A212" s="33" t="s">
        <v>921</v>
      </c>
      <c r="C212" t="s">
        <v>3365</v>
      </c>
      <c r="D212" t="str">
        <f>IF(EXACT(A212,A211),"Yes","")</f>
        <v/>
      </c>
    </row>
    <row r="213" spans="1:5" x14ac:dyDescent="0.25">
      <c r="A213" s="33" t="s">
        <v>927</v>
      </c>
      <c r="B213" s="62"/>
      <c r="C213" t="s">
        <v>3365</v>
      </c>
      <c r="D213" t="str">
        <f>IF(EXACT(A213,A212),"Yes","")</f>
        <v/>
      </c>
    </row>
    <row r="214" spans="1:5" x14ac:dyDescent="0.25">
      <c r="A214" s="118" t="s">
        <v>4049</v>
      </c>
      <c r="B214" t="s">
        <v>233</v>
      </c>
      <c r="C214" t="s">
        <v>3264</v>
      </c>
      <c r="E214" t="s">
        <v>4046</v>
      </c>
    </row>
    <row r="215" spans="1:5" x14ac:dyDescent="0.25">
      <c r="A215" s="33" t="s">
        <v>2748</v>
      </c>
      <c r="B215" t="s">
        <v>233</v>
      </c>
      <c r="C215" t="s">
        <v>3264</v>
      </c>
      <c r="D215" t="str">
        <f>IF(EXACT(A215,A214),"Yes","")</f>
        <v/>
      </c>
    </row>
    <row r="216" spans="1:5" ht="16.5" x14ac:dyDescent="0.3">
      <c r="A216" s="32" t="s">
        <v>3401</v>
      </c>
      <c r="B216" t="s">
        <v>233</v>
      </c>
      <c r="C216" t="s">
        <v>3516</v>
      </c>
      <c r="D216" t="str">
        <f>IF(EXACT(A216,A215),"Yes","")</f>
        <v/>
      </c>
    </row>
    <row r="217" spans="1:5" x14ac:dyDescent="0.25">
      <c r="A217" s="33" t="s">
        <v>59</v>
      </c>
      <c r="B217" t="s">
        <v>233</v>
      </c>
      <c r="C217" t="s">
        <v>2461</v>
      </c>
      <c r="D217" t="str">
        <f>IF(EXACT(A217,A216),"Yes","")</f>
        <v/>
      </c>
    </row>
    <row r="218" spans="1:5" x14ac:dyDescent="0.25">
      <c r="A218" s="33" t="s">
        <v>59</v>
      </c>
      <c r="B218" t="s">
        <v>233</v>
      </c>
      <c r="C218" t="s">
        <v>3365</v>
      </c>
      <c r="D218" t="str">
        <f>IF(EXACT(A218,A217),"Yes","")</f>
        <v>Yes</v>
      </c>
    </row>
    <row r="219" spans="1:5" x14ac:dyDescent="0.25">
      <c r="A219" s="30" t="s">
        <v>4110</v>
      </c>
      <c r="B219" t="s">
        <v>233</v>
      </c>
      <c r="C219" t="s">
        <v>3516</v>
      </c>
      <c r="E219" t="s">
        <v>4123</v>
      </c>
    </row>
    <row r="220" spans="1:5" x14ac:dyDescent="0.25">
      <c r="A220" s="33" t="s">
        <v>948</v>
      </c>
      <c r="C220" t="s">
        <v>3365</v>
      </c>
      <c r="D220" t="str">
        <f t="shared" ref="D220:D234" si="11">IF(EXACT(A220,A219),"Yes","")</f>
        <v/>
      </c>
    </row>
    <row r="221" spans="1:5" x14ac:dyDescent="0.25">
      <c r="A221" s="33" t="s">
        <v>2756</v>
      </c>
      <c r="B221" s="62" t="s">
        <v>284</v>
      </c>
      <c r="C221" t="s">
        <v>3264</v>
      </c>
      <c r="D221" t="str">
        <f t="shared" si="11"/>
        <v/>
      </c>
    </row>
    <row r="222" spans="1:5" x14ac:dyDescent="0.25">
      <c r="A222" s="33" t="s">
        <v>115</v>
      </c>
      <c r="B222" t="s">
        <v>284</v>
      </c>
      <c r="C222" t="s">
        <v>2461</v>
      </c>
      <c r="D222" t="str">
        <f t="shared" si="11"/>
        <v/>
      </c>
    </row>
    <row r="223" spans="1:5" x14ac:dyDescent="0.25">
      <c r="A223" s="33" t="s">
        <v>115</v>
      </c>
      <c r="B223" s="62" t="s">
        <v>284</v>
      </c>
      <c r="C223" t="s">
        <v>3365</v>
      </c>
      <c r="D223" t="str">
        <f t="shared" si="11"/>
        <v>Yes</v>
      </c>
    </row>
    <row r="224" spans="1:5" ht="16.5" x14ac:dyDescent="0.3">
      <c r="A224" s="32" t="s">
        <v>3478</v>
      </c>
      <c r="B224" t="s">
        <v>284</v>
      </c>
      <c r="C224" t="s">
        <v>3516</v>
      </c>
      <c r="D224" t="str">
        <f t="shared" si="11"/>
        <v/>
      </c>
    </row>
    <row r="225" spans="1:4" x14ac:dyDescent="0.25">
      <c r="A225" s="33" t="s">
        <v>2765</v>
      </c>
      <c r="B225" t="s">
        <v>288</v>
      </c>
      <c r="C225" t="s">
        <v>3264</v>
      </c>
      <c r="D225" t="str">
        <f t="shared" si="11"/>
        <v/>
      </c>
    </row>
    <row r="226" spans="1:4" x14ac:dyDescent="0.25">
      <c r="A226" s="33" t="s">
        <v>121</v>
      </c>
      <c r="B226" t="s">
        <v>288</v>
      </c>
      <c r="C226" t="s">
        <v>2461</v>
      </c>
      <c r="D226" t="str">
        <f t="shared" si="11"/>
        <v/>
      </c>
    </row>
    <row r="227" spans="1:4" ht="16.5" x14ac:dyDescent="0.3">
      <c r="A227" s="32" t="s">
        <v>3451</v>
      </c>
      <c r="B227" t="s">
        <v>288</v>
      </c>
      <c r="C227" t="s">
        <v>3516</v>
      </c>
      <c r="D227" t="str">
        <f t="shared" si="11"/>
        <v/>
      </c>
    </row>
    <row r="228" spans="1:4" x14ac:dyDescent="0.25">
      <c r="A228" s="33" t="s">
        <v>2773</v>
      </c>
      <c r="B228" s="120" t="s">
        <v>250</v>
      </c>
      <c r="C228" t="s">
        <v>3264</v>
      </c>
      <c r="D228" t="str">
        <f t="shared" si="11"/>
        <v/>
      </c>
    </row>
    <row r="229" spans="1:4" x14ac:dyDescent="0.25">
      <c r="A229" s="33" t="s">
        <v>78</v>
      </c>
      <c r="B229" t="s">
        <v>250</v>
      </c>
      <c r="C229" t="s">
        <v>2461</v>
      </c>
      <c r="D229" t="str">
        <f t="shared" si="11"/>
        <v/>
      </c>
    </row>
    <row r="230" spans="1:4" x14ac:dyDescent="0.25">
      <c r="A230" s="33" t="s">
        <v>78</v>
      </c>
      <c r="B230" t="s">
        <v>250</v>
      </c>
      <c r="C230" t="s">
        <v>3365</v>
      </c>
      <c r="D230" t="str">
        <f t="shared" si="11"/>
        <v>Yes</v>
      </c>
    </row>
    <row r="231" spans="1:4" ht="16.5" x14ac:dyDescent="0.3">
      <c r="A231" s="32" t="s">
        <v>3436</v>
      </c>
      <c r="B231" t="s">
        <v>250</v>
      </c>
      <c r="C231" t="s">
        <v>3516</v>
      </c>
      <c r="D231" t="str">
        <f t="shared" si="11"/>
        <v/>
      </c>
    </row>
    <row r="232" spans="1:4" x14ac:dyDescent="0.25">
      <c r="A232" s="33" t="s">
        <v>3305</v>
      </c>
      <c r="C232" t="s">
        <v>3365</v>
      </c>
      <c r="D232" t="str">
        <f t="shared" si="11"/>
        <v/>
      </c>
    </row>
    <row r="233" spans="1:4" x14ac:dyDescent="0.25">
      <c r="A233" s="33" t="s">
        <v>3306</v>
      </c>
      <c r="C233" t="s">
        <v>3365</v>
      </c>
      <c r="D233" t="str">
        <f t="shared" si="11"/>
        <v/>
      </c>
    </row>
    <row r="234" spans="1:4" x14ac:dyDescent="0.25">
      <c r="A234" s="33" t="s">
        <v>3307</v>
      </c>
      <c r="C234" t="s">
        <v>3365</v>
      </c>
      <c r="D234" t="str">
        <f t="shared" si="11"/>
        <v/>
      </c>
    </row>
    <row r="235" spans="1:4" x14ac:dyDescent="0.25">
      <c r="A235" s="121" t="s">
        <v>3628</v>
      </c>
      <c r="B235" t="s">
        <v>358</v>
      </c>
      <c r="C235" t="s">
        <v>3264</v>
      </c>
    </row>
    <row r="236" spans="1:4" x14ac:dyDescent="0.25">
      <c r="A236" s="33" t="s">
        <v>194</v>
      </c>
      <c r="B236" t="s">
        <v>358</v>
      </c>
      <c r="C236" t="s">
        <v>2461</v>
      </c>
      <c r="D236" t="str">
        <f t="shared" ref="D236:D242" si="12">IF(EXACT(A236,A235),"Yes","")</f>
        <v/>
      </c>
    </row>
    <row r="237" spans="1:4" x14ac:dyDescent="0.25">
      <c r="A237" s="33" t="s">
        <v>992</v>
      </c>
      <c r="C237" t="s">
        <v>3365</v>
      </c>
      <c r="D237" t="str">
        <f t="shared" si="12"/>
        <v/>
      </c>
    </row>
    <row r="238" spans="1:4" x14ac:dyDescent="0.25">
      <c r="A238" s="33" t="s">
        <v>3309</v>
      </c>
      <c r="C238" t="s">
        <v>3365</v>
      </c>
      <c r="D238" t="str">
        <f t="shared" si="12"/>
        <v/>
      </c>
    </row>
    <row r="239" spans="1:4" x14ac:dyDescent="0.25">
      <c r="A239" s="33" t="s">
        <v>3310</v>
      </c>
      <c r="B239" s="62"/>
      <c r="C239" t="s">
        <v>3365</v>
      </c>
      <c r="D239" t="str">
        <f t="shared" si="12"/>
        <v/>
      </c>
    </row>
    <row r="240" spans="1:4" ht="16.5" x14ac:dyDescent="0.3">
      <c r="A240" s="32" t="s">
        <v>3512</v>
      </c>
      <c r="C240" t="s">
        <v>3516</v>
      </c>
      <c r="D240" t="str">
        <f t="shared" si="12"/>
        <v/>
      </c>
    </row>
    <row r="241" spans="1:5" x14ac:dyDescent="0.25">
      <c r="A241" s="33" t="s">
        <v>1003</v>
      </c>
      <c r="C241" t="s">
        <v>3365</v>
      </c>
      <c r="D241" t="str">
        <f t="shared" si="12"/>
        <v/>
      </c>
    </row>
    <row r="242" spans="1:5" x14ac:dyDescent="0.25">
      <c r="A242" s="33" t="s">
        <v>3311</v>
      </c>
      <c r="C242" t="s">
        <v>3365</v>
      </c>
      <c r="D242" t="str">
        <f t="shared" si="12"/>
        <v/>
      </c>
    </row>
    <row r="243" spans="1:5" x14ac:dyDescent="0.25">
      <c r="A243" s="118" t="s">
        <v>4038</v>
      </c>
      <c r="B243" s="121" t="s">
        <v>4026</v>
      </c>
      <c r="C243" t="s">
        <v>3264</v>
      </c>
      <c r="E243" t="s">
        <v>4046</v>
      </c>
    </row>
    <row r="244" spans="1:5" x14ac:dyDescent="0.25">
      <c r="A244" s="120" t="s">
        <v>1010</v>
      </c>
      <c r="B244" s="113" t="s">
        <v>4026</v>
      </c>
      <c r="C244" t="s">
        <v>2461</v>
      </c>
      <c r="E244" t="s">
        <v>4023</v>
      </c>
    </row>
    <row r="245" spans="1:5" x14ac:dyDescent="0.25">
      <c r="A245" s="121" t="s">
        <v>3629</v>
      </c>
      <c r="B245" t="s">
        <v>333</v>
      </c>
      <c r="C245" t="s">
        <v>3264</v>
      </c>
    </row>
    <row r="246" spans="1:5" x14ac:dyDescent="0.25">
      <c r="A246" s="33" t="s">
        <v>169</v>
      </c>
      <c r="B246" t="s">
        <v>333</v>
      </c>
      <c r="C246" t="s">
        <v>2461</v>
      </c>
      <c r="D246" t="str">
        <f>IF(EXACT(A246,A245),"Yes","")</f>
        <v/>
      </c>
    </row>
    <row r="247" spans="1:5" x14ac:dyDescent="0.25">
      <c r="A247" s="121" t="s">
        <v>3630</v>
      </c>
      <c r="B247" t="s">
        <v>361</v>
      </c>
      <c r="C247" t="s">
        <v>3264</v>
      </c>
    </row>
    <row r="248" spans="1:5" x14ac:dyDescent="0.25">
      <c r="A248" s="33" t="s">
        <v>198</v>
      </c>
      <c r="B248" t="s">
        <v>361</v>
      </c>
      <c r="C248" t="s">
        <v>2461</v>
      </c>
      <c r="D248" t="str">
        <f>IF(EXACT(A248,A247),"Yes","")</f>
        <v/>
      </c>
    </row>
    <row r="249" spans="1:5" ht="16.5" x14ac:dyDescent="0.3">
      <c r="A249" s="32" t="s">
        <v>3492</v>
      </c>
      <c r="B249" s="26"/>
      <c r="C249" t="s">
        <v>3516</v>
      </c>
      <c r="D249" t="str">
        <f>IF(EXACT(A249,A248),"Yes","")</f>
        <v/>
      </c>
    </row>
    <row r="250" spans="1:5" x14ac:dyDescent="0.25">
      <c r="A250" s="33" t="s">
        <v>1041</v>
      </c>
      <c r="C250" t="s">
        <v>3365</v>
      </c>
      <c r="D250" t="str">
        <f>IF(EXACT(A250,A249),"Yes","")</f>
        <v/>
      </c>
    </row>
    <row r="251" spans="1:5" ht="16.5" x14ac:dyDescent="0.3">
      <c r="A251" s="32" t="s">
        <v>3506</v>
      </c>
      <c r="C251" t="s">
        <v>3516</v>
      </c>
      <c r="D251" t="str">
        <f>IF(EXACT(A251,A250),"Yes","")</f>
        <v/>
      </c>
    </row>
    <row r="252" spans="1:5" x14ac:dyDescent="0.25">
      <c r="A252" s="121" t="s">
        <v>3631</v>
      </c>
      <c r="B252" t="s">
        <v>379</v>
      </c>
      <c r="C252" t="s">
        <v>3264</v>
      </c>
    </row>
    <row r="253" spans="1:5" x14ac:dyDescent="0.25">
      <c r="A253" s="33" t="s">
        <v>144</v>
      </c>
      <c r="B253" t="s">
        <v>379</v>
      </c>
      <c r="C253" t="s">
        <v>2461</v>
      </c>
      <c r="D253" t="str">
        <f t="shared" ref="D253:D262" si="13">IF(EXACT(A253,A252),"Yes","")</f>
        <v/>
      </c>
    </row>
    <row r="254" spans="1:5" ht="16.5" x14ac:dyDescent="0.3">
      <c r="A254" s="32" t="s">
        <v>3505</v>
      </c>
      <c r="B254" t="s">
        <v>379</v>
      </c>
      <c r="C254" t="s">
        <v>3516</v>
      </c>
      <c r="D254" t="str">
        <f t="shared" si="13"/>
        <v/>
      </c>
    </row>
    <row r="255" spans="1:5" x14ac:dyDescent="0.25">
      <c r="A255" s="33" t="s">
        <v>1044</v>
      </c>
      <c r="C255" t="s">
        <v>3365</v>
      </c>
      <c r="D255" t="str">
        <f t="shared" si="13"/>
        <v/>
      </c>
    </row>
    <row r="256" spans="1:5" x14ac:dyDescent="0.25">
      <c r="A256" s="33" t="s">
        <v>2781</v>
      </c>
      <c r="B256" t="s">
        <v>253</v>
      </c>
      <c r="C256" t="s">
        <v>3264</v>
      </c>
      <c r="D256" t="str">
        <f t="shared" si="13"/>
        <v/>
      </c>
    </row>
    <row r="257" spans="1:4" x14ac:dyDescent="0.25">
      <c r="A257" s="33" t="s">
        <v>81</v>
      </c>
      <c r="B257" t="s">
        <v>253</v>
      </c>
      <c r="C257" t="s">
        <v>2461</v>
      </c>
      <c r="D257" t="str">
        <f t="shared" si="13"/>
        <v/>
      </c>
    </row>
    <row r="258" spans="1:4" ht="16.5" x14ac:dyDescent="0.3">
      <c r="A258" s="32" t="s">
        <v>3381</v>
      </c>
      <c r="B258" t="s">
        <v>253</v>
      </c>
      <c r="C258" t="s">
        <v>3516</v>
      </c>
      <c r="D258" t="str">
        <f t="shared" si="13"/>
        <v/>
      </c>
    </row>
    <row r="259" spans="1:4" x14ac:dyDescent="0.25">
      <c r="A259" s="33" t="s">
        <v>2784</v>
      </c>
      <c r="B259" t="s">
        <v>214</v>
      </c>
      <c r="C259" t="s">
        <v>3264</v>
      </c>
      <c r="D259" t="str">
        <f t="shared" si="13"/>
        <v/>
      </c>
    </row>
    <row r="260" spans="1:4" x14ac:dyDescent="0.25">
      <c r="A260" s="33" t="s">
        <v>37</v>
      </c>
      <c r="B260" t="s">
        <v>214</v>
      </c>
      <c r="C260" t="s">
        <v>2461</v>
      </c>
      <c r="D260" t="str">
        <f t="shared" si="13"/>
        <v/>
      </c>
    </row>
    <row r="261" spans="1:4" x14ac:dyDescent="0.25">
      <c r="A261" s="33" t="s">
        <v>37</v>
      </c>
      <c r="B261" t="s">
        <v>214</v>
      </c>
      <c r="C261" t="s">
        <v>3365</v>
      </c>
      <c r="D261" t="str">
        <f t="shared" si="13"/>
        <v>Yes</v>
      </c>
    </row>
    <row r="262" spans="1:4" ht="16.5" x14ac:dyDescent="0.3">
      <c r="A262" s="32" t="s">
        <v>3370</v>
      </c>
      <c r="B262" t="s">
        <v>214</v>
      </c>
      <c r="C262" t="s">
        <v>3516</v>
      </c>
      <c r="D262" t="str">
        <f t="shared" si="13"/>
        <v/>
      </c>
    </row>
    <row r="263" spans="1:4" x14ac:dyDescent="0.25">
      <c r="A263" s="121" t="s">
        <v>3632</v>
      </c>
      <c r="B263" t="s">
        <v>362</v>
      </c>
      <c r="C263" t="s">
        <v>3264</v>
      </c>
    </row>
    <row r="264" spans="1:4" x14ac:dyDescent="0.25">
      <c r="A264" s="33" t="s">
        <v>199</v>
      </c>
      <c r="B264" t="s">
        <v>362</v>
      </c>
      <c r="C264" t="s">
        <v>2461</v>
      </c>
      <c r="D264" t="str">
        <f t="shared" ref="D264:D308" si="14">IF(EXACT(A264,A263),"Yes","")</f>
        <v/>
      </c>
    </row>
    <row r="265" spans="1:4" ht="16.5" x14ac:dyDescent="0.3">
      <c r="A265" s="32" t="s">
        <v>363</v>
      </c>
      <c r="B265" t="s">
        <v>363</v>
      </c>
      <c r="C265" t="s">
        <v>3516</v>
      </c>
      <c r="D265" t="str">
        <f t="shared" si="14"/>
        <v/>
      </c>
    </row>
    <row r="266" spans="1:4" x14ac:dyDescent="0.25">
      <c r="A266" s="33" t="s">
        <v>200</v>
      </c>
      <c r="B266" t="s">
        <v>363</v>
      </c>
      <c r="C266" t="s">
        <v>2461</v>
      </c>
      <c r="D266" t="str">
        <f t="shared" si="14"/>
        <v/>
      </c>
    </row>
    <row r="267" spans="1:4" x14ac:dyDescent="0.25">
      <c r="A267" s="33" t="s">
        <v>3312</v>
      </c>
      <c r="C267" t="s">
        <v>3365</v>
      </c>
      <c r="D267" t="str">
        <f t="shared" si="14"/>
        <v/>
      </c>
    </row>
    <row r="268" spans="1:4" x14ac:dyDescent="0.25">
      <c r="A268" s="33" t="s">
        <v>2792</v>
      </c>
      <c r="B268" t="s">
        <v>367</v>
      </c>
      <c r="C268" t="s">
        <v>3264</v>
      </c>
      <c r="D268" t="str">
        <f t="shared" si="14"/>
        <v/>
      </c>
    </row>
    <row r="269" spans="1:4" x14ac:dyDescent="0.25">
      <c r="A269" s="33" t="s">
        <v>104</v>
      </c>
      <c r="B269" t="s">
        <v>367</v>
      </c>
      <c r="C269" t="s">
        <v>2461</v>
      </c>
      <c r="D269" t="str">
        <f t="shared" si="14"/>
        <v/>
      </c>
    </row>
    <row r="270" spans="1:4" ht="16.5" x14ac:dyDescent="0.3">
      <c r="A270" s="32" t="s">
        <v>3426</v>
      </c>
      <c r="B270" t="s">
        <v>367</v>
      </c>
      <c r="C270" t="s">
        <v>3516</v>
      </c>
      <c r="D270" t="str">
        <f t="shared" si="14"/>
        <v/>
      </c>
    </row>
    <row r="271" spans="1:4" x14ac:dyDescent="0.25">
      <c r="A271" s="33" t="s">
        <v>2794</v>
      </c>
      <c r="B271" t="s">
        <v>268</v>
      </c>
      <c r="C271" t="s">
        <v>3264</v>
      </c>
      <c r="D271" t="str">
        <f t="shared" si="14"/>
        <v/>
      </c>
    </row>
    <row r="272" spans="1:4" ht="16.5" x14ac:dyDescent="0.3">
      <c r="A272" s="32" t="s">
        <v>3462</v>
      </c>
      <c r="B272" t="s">
        <v>268</v>
      </c>
      <c r="C272" t="s">
        <v>3516</v>
      </c>
      <c r="D272" t="str">
        <f t="shared" si="14"/>
        <v/>
      </c>
    </row>
    <row r="273" spans="1:4" x14ac:dyDescent="0.25">
      <c r="A273" s="33" t="s">
        <v>98</v>
      </c>
      <c r="B273" t="s">
        <v>268</v>
      </c>
      <c r="C273" t="s">
        <v>2461</v>
      </c>
      <c r="D273" t="str">
        <f t="shared" si="14"/>
        <v/>
      </c>
    </row>
    <row r="274" spans="1:4" x14ac:dyDescent="0.25">
      <c r="A274" s="33" t="s">
        <v>3313</v>
      </c>
      <c r="C274" t="s">
        <v>3365</v>
      </c>
      <c r="D274" t="str">
        <f t="shared" si="14"/>
        <v/>
      </c>
    </row>
    <row r="275" spans="1:4" x14ac:dyDescent="0.25">
      <c r="A275" s="33" t="s">
        <v>3314</v>
      </c>
      <c r="C275" t="s">
        <v>3365</v>
      </c>
      <c r="D275" t="str">
        <f t="shared" si="14"/>
        <v/>
      </c>
    </row>
    <row r="276" spans="1:4" x14ac:dyDescent="0.25">
      <c r="A276" s="33" t="s">
        <v>1079</v>
      </c>
      <c r="C276" t="s">
        <v>3365</v>
      </c>
      <c r="D276" t="str">
        <f t="shared" si="14"/>
        <v/>
      </c>
    </row>
    <row r="277" spans="1:4" x14ac:dyDescent="0.25">
      <c r="A277" s="33" t="s">
        <v>2802</v>
      </c>
      <c r="B277" t="s">
        <v>255</v>
      </c>
      <c r="C277" t="s">
        <v>3264</v>
      </c>
      <c r="D277" t="str">
        <f t="shared" si="14"/>
        <v/>
      </c>
    </row>
    <row r="278" spans="1:4" x14ac:dyDescent="0.25">
      <c r="A278" s="33" t="s">
        <v>83</v>
      </c>
      <c r="B278" t="s">
        <v>255</v>
      </c>
      <c r="C278" t="s">
        <v>2461</v>
      </c>
      <c r="D278" t="str">
        <f t="shared" si="14"/>
        <v/>
      </c>
    </row>
    <row r="279" spans="1:4" x14ac:dyDescent="0.25">
      <c r="A279" s="33" t="s">
        <v>83</v>
      </c>
      <c r="B279" t="s">
        <v>255</v>
      </c>
      <c r="C279" t="s">
        <v>3365</v>
      </c>
      <c r="D279" t="str">
        <f t="shared" si="14"/>
        <v>Yes</v>
      </c>
    </row>
    <row r="280" spans="1:4" ht="16.5" x14ac:dyDescent="0.3">
      <c r="A280" s="32" t="s">
        <v>3412</v>
      </c>
      <c r="B280" t="s">
        <v>255</v>
      </c>
      <c r="C280" t="s">
        <v>3516</v>
      </c>
      <c r="D280" t="str">
        <f t="shared" si="14"/>
        <v/>
      </c>
    </row>
    <row r="281" spans="1:4" x14ac:dyDescent="0.25">
      <c r="A281" s="33" t="s">
        <v>2810</v>
      </c>
      <c r="B281" t="s">
        <v>265</v>
      </c>
      <c r="C281" t="s">
        <v>3264</v>
      </c>
      <c r="D281" t="str">
        <f t="shared" si="14"/>
        <v/>
      </c>
    </row>
    <row r="282" spans="1:4" ht="16.5" x14ac:dyDescent="0.3">
      <c r="A282" s="32" t="s">
        <v>3432</v>
      </c>
      <c r="B282" t="s">
        <v>265</v>
      </c>
      <c r="C282" t="s">
        <v>3516</v>
      </c>
      <c r="D282" t="str">
        <f t="shared" si="14"/>
        <v/>
      </c>
    </row>
    <row r="283" spans="1:4" x14ac:dyDescent="0.25">
      <c r="A283" s="33" t="s">
        <v>93</v>
      </c>
      <c r="B283" t="s">
        <v>265</v>
      </c>
      <c r="C283" t="s">
        <v>2461</v>
      </c>
      <c r="D283" t="str">
        <f t="shared" si="14"/>
        <v/>
      </c>
    </row>
    <row r="284" spans="1:4" x14ac:dyDescent="0.25">
      <c r="A284" s="33" t="s">
        <v>2818</v>
      </c>
      <c r="B284" t="s">
        <v>262</v>
      </c>
      <c r="C284" t="s">
        <v>3264</v>
      </c>
      <c r="D284" t="str">
        <f t="shared" si="14"/>
        <v/>
      </c>
    </row>
    <row r="285" spans="1:4" ht="16.5" x14ac:dyDescent="0.3">
      <c r="A285" s="32" t="s">
        <v>3430</v>
      </c>
      <c r="B285" t="s">
        <v>262</v>
      </c>
      <c r="C285" t="s">
        <v>3516</v>
      </c>
      <c r="D285" t="str">
        <f t="shared" si="14"/>
        <v/>
      </c>
    </row>
    <row r="286" spans="1:4" x14ac:dyDescent="0.25">
      <c r="A286" s="33" t="s">
        <v>90</v>
      </c>
      <c r="B286" t="s">
        <v>262</v>
      </c>
      <c r="C286" t="s">
        <v>2461</v>
      </c>
      <c r="D286" t="str">
        <f t="shared" si="14"/>
        <v/>
      </c>
    </row>
    <row r="287" spans="1:4" x14ac:dyDescent="0.25">
      <c r="A287" s="33" t="s">
        <v>2826</v>
      </c>
      <c r="B287" t="s">
        <v>304</v>
      </c>
      <c r="C287" t="s">
        <v>3264</v>
      </c>
      <c r="D287" t="str">
        <f t="shared" si="14"/>
        <v/>
      </c>
    </row>
    <row r="288" spans="1:4" ht="16.5" x14ac:dyDescent="0.3">
      <c r="A288" s="32" t="s">
        <v>3480</v>
      </c>
      <c r="B288" t="s">
        <v>304</v>
      </c>
      <c r="C288" t="s">
        <v>3516</v>
      </c>
      <c r="D288" t="str">
        <f t="shared" si="14"/>
        <v/>
      </c>
    </row>
    <row r="289" spans="1:4" x14ac:dyDescent="0.25">
      <c r="A289" s="33" t="s">
        <v>138</v>
      </c>
      <c r="B289" t="s">
        <v>304</v>
      </c>
      <c r="C289" t="s">
        <v>2461</v>
      </c>
      <c r="D289" t="str">
        <f t="shared" si="14"/>
        <v/>
      </c>
    </row>
    <row r="290" spans="1:4" x14ac:dyDescent="0.25">
      <c r="A290" s="33" t="s">
        <v>2831</v>
      </c>
      <c r="B290" t="s">
        <v>230</v>
      </c>
      <c r="C290" t="s">
        <v>3264</v>
      </c>
      <c r="D290" t="str">
        <f t="shared" si="14"/>
        <v/>
      </c>
    </row>
    <row r="291" spans="1:4" x14ac:dyDescent="0.25">
      <c r="A291" s="33" t="s">
        <v>55</v>
      </c>
      <c r="B291" t="s">
        <v>230</v>
      </c>
      <c r="C291" t="s">
        <v>2461</v>
      </c>
      <c r="D291" t="str">
        <f t="shared" si="14"/>
        <v/>
      </c>
    </row>
    <row r="292" spans="1:4" x14ac:dyDescent="0.25">
      <c r="A292" s="33" t="s">
        <v>55</v>
      </c>
      <c r="B292" t="s">
        <v>230</v>
      </c>
      <c r="C292" t="s">
        <v>3365</v>
      </c>
      <c r="D292" t="str">
        <f t="shared" si="14"/>
        <v>Yes</v>
      </c>
    </row>
    <row r="293" spans="1:4" ht="16.5" x14ac:dyDescent="0.3">
      <c r="A293" s="32" t="s">
        <v>3380</v>
      </c>
      <c r="B293" t="s">
        <v>230</v>
      </c>
      <c r="C293" t="s">
        <v>3516</v>
      </c>
      <c r="D293" t="str">
        <f t="shared" si="14"/>
        <v/>
      </c>
    </row>
    <row r="294" spans="1:4" x14ac:dyDescent="0.25">
      <c r="A294" s="33" t="s">
        <v>1092</v>
      </c>
      <c r="B294" t="s">
        <v>3518</v>
      </c>
      <c r="C294" t="s">
        <v>2461</v>
      </c>
      <c r="D294" t="str">
        <f t="shared" si="14"/>
        <v/>
      </c>
    </row>
    <row r="295" spans="1:4" x14ac:dyDescent="0.25">
      <c r="A295" s="33" t="s">
        <v>2839</v>
      </c>
      <c r="B295" t="s">
        <v>223</v>
      </c>
      <c r="C295" t="s">
        <v>3264</v>
      </c>
      <c r="D295" t="str">
        <f t="shared" si="14"/>
        <v/>
      </c>
    </row>
    <row r="296" spans="1:4" x14ac:dyDescent="0.25">
      <c r="A296" s="33" t="s">
        <v>48</v>
      </c>
      <c r="B296" t="s">
        <v>223</v>
      </c>
      <c r="C296" t="s">
        <v>2461</v>
      </c>
      <c r="D296" t="str">
        <f t="shared" si="14"/>
        <v/>
      </c>
    </row>
    <row r="297" spans="1:4" x14ac:dyDescent="0.25">
      <c r="A297" s="33" t="s">
        <v>48</v>
      </c>
      <c r="B297" t="s">
        <v>223</v>
      </c>
      <c r="C297" t="s">
        <v>3365</v>
      </c>
      <c r="D297" t="str">
        <f t="shared" si="14"/>
        <v>Yes</v>
      </c>
    </row>
    <row r="298" spans="1:4" ht="16.5" x14ac:dyDescent="0.3">
      <c r="A298" s="32" t="s">
        <v>3395</v>
      </c>
      <c r="B298" s="62" t="s">
        <v>223</v>
      </c>
      <c r="C298" t="s">
        <v>3516</v>
      </c>
      <c r="D298" t="str">
        <f t="shared" si="14"/>
        <v/>
      </c>
    </row>
    <row r="299" spans="1:4" x14ac:dyDescent="0.25">
      <c r="A299" s="33" t="s">
        <v>2847</v>
      </c>
      <c r="B299" t="s">
        <v>247</v>
      </c>
      <c r="C299" t="s">
        <v>3264</v>
      </c>
      <c r="D299" t="str">
        <f t="shared" si="14"/>
        <v/>
      </c>
    </row>
    <row r="300" spans="1:4" x14ac:dyDescent="0.25">
      <c r="A300" s="33" t="s">
        <v>75</v>
      </c>
      <c r="B300" t="s">
        <v>247</v>
      </c>
      <c r="C300" t="s">
        <v>2461</v>
      </c>
      <c r="D300" t="str">
        <f t="shared" si="14"/>
        <v/>
      </c>
    </row>
    <row r="301" spans="1:4" x14ac:dyDescent="0.25">
      <c r="A301" s="33" t="s">
        <v>2855</v>
      </c>
      <c r="B301" t="s">
        <v>248</v>
      </c>
      <c r="C301" t="s">
        <v>3264</v>
      </c>
      <c r="D301" t="str">
        <f t="shared" si="14"/>
        <v/>
      </c>
    </row>
    <row r="302" spans="1:4" ht="16.5" x14ac:dyDescent="0.3">
      <c r="A302" s="32" t="s">
        <v>3410</v>
      </c>
      <c r="B302" s="62" t="s">
        <v>248</v>
      </c>
      <c r="C302" t="s">
        <v>3516</v>
      </c>
      <c r="D302" t="str">
        <f t="shared" si="14"/>
        <v/>
      </c>
    </row>
    <row r="303" spans="1:4" x14ac:dyDescent="0.25">
      <c r="A303" s="33" t="s">
        <v>76</v>
      </c>
      <c r="B303" t="s">
        <v>248</v>
      </c>
      <c r="C303" t="s">
        <v>2461</v>
      </c>
      <c r="D303" t="str">
        <f t="shared" si="14"/>
        <v/>
      </c>
    </row>
    <row r="304" spans="1:4" ht="16.5" x14ac:dyDescent="0.3">
      <c r="A304" s="32" t="s">
        <v>3400</v>
      </c>
      <c r="B304" s="62" t="s">
        <v>248</v>
      </c>
      <c r="C304" t="s">
        <v>3516</v>
      </c>
      <c r="D304" t="str">
        <f t="shared" si="14"/>
        <v/>
      </c>
    </row>
    <row r="305" spans="1:5" x14ac:dyDescent="0.25">
      <c r="A305" s="33" t="s">
        <v>2857</v>
      </c>
      <c r="B305" t="s">
        <v>222</v>
      </c>
      <c r="C305" t="s">
        <v>3264</v>
      </c>
      <c r="D305" t="str">
        <f t="shared" si="14"/>
        <v/>
      </c>
    </row>
    <row r="306" spans="1:5" x14ac:dyDescent="0.25">
      <c r="A306" s="33" t="s">
        <v>46</v>
      </c>
      <c r="B306" t="s">
        <v>222</v>
      </c>
      <c r="C306" t="s">
        <v>2461</v>
      </c>
      <c r="D306" t="str">
        <f t="shared" si="14"/>
        <v/>
      </c>
    </row>
    <row r="307" spans="1:5" x14ac:dyDescent="0.25">
      <c r="A307" s="33" t="s">
        <v>46</v>
      </c>
      <c r="B307" s="62" t="s">
        <v>222</v>
      </c>
      <c r="C307" t="s">
        <v>3365</v>
      </c>
      <c r="D307" t="str">
        <f t="shared" si="14"/>
        <v>Yes</v>
      </c>
    </row>
    <row r="308" spans="1:5" ht="16.5" x14ac:dyDescent="0.3">
      <c r="A308" s="32" t="s">
        <v>3372</v>
      </c>
      <c r="B308" t="s">
        <v>222</v>
      </c>
      <c r="C308" t="s">
        <v>3516</v>
      </c>
      <c r="D308" t="str">
        <f t="shared" si="14"/>
        <v/>
      </c>
    </row>
    <row r="309" spans="1:5" x14ac:dyDescent="0.25">
      <c r="A309" s="71" t="s">
        <v>3984</v>
      </c>
      <c r="B309" t="s">
        <v>256</v>
      </c>
      <c r="C309" t="s">
        <v>3264</v>
      </c>
    </row>
    <row r="310" spans="1:5" x14ac:dyDescent="0.25">
      <c r="A310" s="33" t="s">
        <v>84</v>
      </c>
      <c r="B310" s="62" t="s">
        <v>256</v>
      </c>
      <c r="C310" t="s">
        <v>2461</v>
      </c>
      <c r="D310" t="str">
        <f t="shared" ref="D310:D316" si="15">IF(EXACT(A310,A309),"Yes","")</f>
        <v/>
      </c>
    </row>
    <row r="311" spans="1:5" x14ac:dyDescent="0.25">
      <c r="A311" s="33" t="s">
        <v>84</v>
      </c>
      <c r="B311" s="62" t="s">
        <v>256</v>
      </c>
      <c r="C311" t="s">
        <v>3365</v>
      </c>
      <c r="D311" t="str">
        <f t="shared" si="15"/>
        <v>Yes</v>
      </c>
    </row>
    <row r="312" spans="1:5" x14ac:dyDescent="0.25">
      <c r="A312" s="33" t="s">
        <v>1105</v>
      </c>
      <c r="C312" t="s">
        <v>3365</v>
      </c>
      <c r="D312" t="str">
        <f t="shared" si="15"/>
        <v/>
      </c>
    </row>
    <row r="313" spans="1:5" x14ac:dyDescent="0.25">
      <c r="A313" s="33" t="s">
        <v>1108</v>
      </c>
      <c r="C313" t="s">
        <v>3365</v>
      </c>
      <c r="D313" t="str">
        <f t="shared" si="15"/>
        <v/>
      </c>
    </row>
    <row r="314" spans="1:5" x14ac:dyDescent="0.25">
      <c r="A314" s="33" t="s">
        <v>2860</v>
      </c>
      <c r="B314" t="s">
        <v>251</v>
      </c>
      <c r="C314" t="s">
        <v>3264</v>
      </c>
      <c r="D314" t="str">
        <f t="shared" si="15"/>
        <v/>
      </c>
    </row>
    <row r="315" spans="1:5" ht="16.5" x14ac:dyDescent="0.3">
      <c r="A315" s="32" t="s">
        <v>3420</v>
      </c>
      <c r="B315" t="s">
        <v>251</v>
      </c>
      <c r="C315" t="s">
        <v>3516</v>
      </c>
      <c r="D315" t="str">
        <f t="shared" si="15"/>
        <v/>
      </c>
    </row>
    <row r="316" spans="1:5" x14ac:dyDescent="0.25">
      <c r="A316" s="33" t="s">
        <v>79</v>
      </c>
      <c r="B316" t="s">
        <v>251</v>
      </c>
      <c r="C316" t="s">
        <v>2461</v>
      </c>
      <c r="D316" t="str">
        <f t="shared" si="15"/>
        <v/>
      </c>
    </row>
    <row r="317" spans="1:5" x14ac:dyDescent="0.25">
      <c r="A317" s="26" t="s">
        <v>4089</v>
      </c>
      <c r="B317" t="s">
        <v>251</v>
      </c>
      <c r="C317" t="s">
        <v>3516</v>
      </c>
      <c r="E317" t="s">
        <v>4123</v>
      </c>
    </row>
    <row r="318" spans="1:5" ht="16.5" x14ac:dyDescent="0.3">
      <c r="A318" s="32" t="s">
        <v>3431</v>
      </c>
      <c r="B318" t="s">
        <v>264</v>
      </c>
      <c r="C318" t="s">
        <v>3516</v>
      </c>
      <c r="D318" t="str">
        <f>IF(EXACT(A318,A317),"Yes","")</f>
        <v/>
      </c>
    </row>
    <row r="319" spans="1:5" x14ac:dyDescent="0.25">
      <c r="A319" s="118" t="s">
        <v>4050</v>
      </c>
      <c r="B319" s="2" t="s">
        <v>264</v>
      </c>
      <c r="C319" t="s">
        <v>3264</v>
      </c>
      <c r="E319" t="s">
        <v>4046</v>
      </c>
    </row>
    <row r="320" spans="1:5" x14ac:dyDescent="0.25">
      <c r="A320" s="33" t="s">
        <v>2867</v>
      </c>
      <c r="B320" s="62" t="s">
        <v>264</v>
      </c>
      <c r="C320" t="s">
        <v>3264</v>
      </c>
      <c r="D320" t="str">
        <f>IF(EXACT(A320,A319),"Yes","")</f>
        <v/>
      </c>
    </row>
    <row r="321" spans="1:5" x14ac:dyDescent="0.25">
      <c r="A321" s="33" t="s">
        <v>92</v>
      </c>
      <c r="B321" t="s">
        <v>264</v>
      </c>
      <c r="C321" t="s">
        <v>2461</v>
      </c>
      <c r="D321" t="str">
        <f>IF(EXACT(A321,A320),"Yes","")</f>
        <v/>
      </c>
    </row>
    <row r="322" spans="1:5" x14ac:dyDescent="0.25">
      <c r="A322" s="33" t="s">
        <v>1123</v>
      </c>
      <c r="B322" s="62"/>
      <c r="C322" t="s">
        <v>3365</v>
      </c>
      <c r="D322" t="str">
        <f>IF(EXACT(A322,A321),"Yes","")</f>
        <v/>
      </c>
    </row>
    <row r="323" spans="1:5" x14ac:dyDescent="0.25">
      <c r="A323" s="33" t="s">
        <v>3319</v>
      </c>
      <c r="C323" t="s">
        <v>3365</v>
      </c>
      <c r="D323" t="str">
        <f>IF(EXACT(A323,A322),"Yes","")</f>
        <v/>
      </c>
    </row>
    <row r="324" spans="1:5" x14ac:dyDescent="0.25">
      <c r="A324" s="118" t="s">
        <v>4039</v>
      </c>
      <c r="B324" s="121" t="s">
        <v>4027</v>
      </c>
      <c r="C324" t="s">
        <v>3264</v>
      </c>
      <c r="E324" t="s">
        <v>4046</v>
      </c>
    </row>
    <row r="325" spans="1:5" x14ac:dyDescent="0.25">
      <c r="A325" s="120" t="s">
        <v>1128</v>
      </c>
      <c r="B325" s="113" t="s">
        <v>4027</v>
      </c>
      <c r="C325" t="s">
        <v>2461</v>
      </c>
      <c r="E325" t="s">
        <v>4023</v>
      </c>
    </row>
    <row r="326" spans="1:5" x14ac:dyDescent="0.25">
      <c r="A326" s="33" t="s">
        <v>1131</v>
      </c>
      <c r="B326" s="62"/>
      <c r="C326" t="s">
        <v>3365</v>
      </c>
      <c r="D326" t="str">
        <f>IF(EXACT(A326,A325),"Yes","")</f>
        <v/>
      </c>
    </row>
    <row r="327" spans="1:5" x14ac:dyDescent="0.25">
      <c r="A327" s="118" t="s">
        <v>4051</v>
      </c>
      <c r="B327" s="121" t="s">
        <v>340</v>
      </c>
      <c r="C327" t="s">
        <v>3264</v>
      </c>
      <c r="E327" t="s">
        <v>4046</v>
      </c>
    </row>
    <row r="328" spans="1:5" x14ac:dyDescent="0.25">
      <c r="A328" s="121" t="s">
        <v>3633</v>
      </c>
      <c r="B328" s="62" t="s">
        <v>340</v>
      </c>
      <c r="C328" t="s">
        <v>3264</v>
      </c>
    </row>
    <row r="329" spans="1:5" x14ac:dyDescent="0.25">
      <c r="A329" s="33" t="s">
        <v>176</v>
      </c>
      <c r="B329" t="s">
        <v>340</v>
      </c>
      <c r="C329" t="s">
        <v>2461</v>
      </c>
      <c r="D329" t="str">
        <f>IF(EXACT(A329,A328),"Yes","")</f>
        <v/>
      </c>
    </row>
    <row r="330" spans="1:5" x14ac:dyDescent="0.25">
      <c r="A330" s="33" t="s">
        <v>2869</v>
      </c>
      <c r="C330" t="s">
        <v>3264</v>
      </c>
      <c r="D330" t="str">
        <f>IF(EXACT(A330,A329),"Yes","")</f>
        <v/>
      </c>
    </row>
    <row r="331" spans="1:5" ht="16.5" x14ac:dyDescent="0.3">
      <c r="A331" s="32" t="s">
        <v>3411</v>
      </c>
      <c r="C331" t="s">
        <v>3516</v>
      </c>
      <c r="D331" t="str">
        <f>IF(EXACT(A331,A330),"Yes","")</f>
        <v/>
      </c>
    </row>
    <row r="332" spans="1:5" x14ac:dyDescent="0.25">
      <c r="A332" s="121" t="s">
        <v>3634</v>
      </c>
      <c r="B332" t="s">
        <v>325</v>
      </c>
      <c r="C332" t="s">
        <v>3264</v>
      </c>
    </row>
    <row r="333" spans="1:5" x14ac:dyDescent="0.25">
      <c r="A333" s="33" t="s">
        <v>161</v>
      </c>
      <c r="B333" t="s">
        <v>325</v>
      </c>
      <c r="C333" t="s">
        <v>2461</v>
      </c>
      <c r="D333" t="str">
        <f>IF(EXACT(A333,A332),"Yes","")</f>
        <v/>
      </c>
    </row>
    <row r="334" spans="1:5" x14ac:dyDescent="0.25">
      <c r="A334" s="118" t="s">
        <v>4052</v>
      </c>
      <c r="B334" s="121" t="s">
        <v>3990</v>
      </c>
      <c r="C334" t="s">
        <v>3264</v>
      </c>
      <c r="E334" t="s">
        <v>4046</v>
      </c>
    </row>
    <row r="335" spans="1:5" x14ac:dyDescent="0.25">
      <c r="A335" s="124" t="s">
        <v>3990</v>
      </c>
      <c r="B335" t="s">
        <v>3990</v>
      </c>
      <c r="C335" t="s">
        <v>3264</v>
      </c>
      <c r="E335" t="s">
        <v>4009</v>
      </c>
    </row>
    <row r="336" spans="1:5" x14ac:dyDescent="0.25">
      <c r="A336" s="120" t="s">
        <v>1171</v>
      </c>
      <c r="B336" s="62" t="s">
        <v>3990</v>
      </c>
      <c r="C336" t="s">
        <v>2461</v>
      </c>
      <c r="E336" t="s">
        <v>3993</v>
      </c>
    </row>
    <row r="337" spans="1:4" x14ac:dyDescent="0.25">
      <c r="A337" s="66" t="s">
        <v>3636</v>
      </c>
      <c r="B337" t="s">
        <v>331</v>
      </c>
      <c r="C337" t="s">
        <v>3264</v>
      </c>
    </row>
    <row r="338" spans="1:4" x14ac:dyDescent="0.25">
      <c r="A338" s="33" t="s">
        <v>167</v>
      </c>
      <c r="B338" t="s">
        <v>331</v>
      </c>
      <c r="C338" t="s">
        <v>2461</v>
      </c>
      <c r="D338" t="str">
        <f>IF(EXACT(A338,A337),"Yes","")</f>
        <v/>
      </c>
    </row>
    <row r="339" spans="1:4" ht="16.5" x14ac:dyDescent="0.3">
      <c r="A339" s="32" t="s">
        <v>3499</v>
      </c>
      <c r="B339" t="s">
        <v>331</v>
      </c>
      <c r="C339" t="s">
        <v>3516</v>
      </c>
      <c r="D339" t="str">
        <f>IF(EXACT(A339,A338),"Yes","")</f>
        <v/>
      </c>
    </row>
    <row r="340" spans="1:4" x14ac:dyDescent="0.25">
      <c r="A340" s="121" t="s">
        <v>3637</v>
      </c>
      <c r="B340" t="s">
        <v>299</v>
      </c>
      <c r="C340" t="s">
        <v>3264</v>
      </c>
    </row>
    <row r="341" spans="1:4" x14ac:dyDescent="0.25">
      <c r="A341" s="33" t="s">
        <v>133</v>
      </c>
      <c r="B341" t="s">
        <v>299</v>
      </c>
      <c r="C341" t="s">
        <v>2461</v>
      </c>
      <c r="D341" t="str">
        <f>IF(EXACT(A341,A340),"Yes","")</f>
        <v/>
      </c>
    </row>
    <row r="342" spans="1:4" ht="16.5" x14ac:dyDescent="0.3">
      <c r="A342" s="32" t="s">
        <v>3500</v>
      </c>
      <c r="B342" t="s">
        <v>299</v>
      </c>
      <c r="C342" t="s">
        <v>3516</v>
      </c>
      <c r="D342" t="str">
        <f>IF(EXACT(A342,A341),"Yes","")</f>
        <v/>
      </c>
    </row>
    <row r="343" spans="1:4" x14ac:dyDescent="0.25">
      <c r="A343" s="121" t="s">
        <v>3638</v>
      </c>
      <c r="B343" t="s">
        <v>297</v>
      </c>
      <c r="C343" t="s">
        <v>3264</v>
      </c>
    </row>
    <row r="344" spans="1:4" x14ac:dyDescent="0.25">
      <c r="A344" s="121" t="s">
        <v>3639</v>
      </c>
      <c r="B344" t="s">
        <v>306</v>
      </c>
      <c r="C344" t="s">
        <v>3264</v>
      </c>
    </row>
    <row r="345" spans="1:4" x14ac:dyDescent="0.25">
      <c r="A345" s="33" t="s">
        <v>131</v>
      </c>
      <c r="B345" t="s">
        <v>297</v>
      </c>
      <c r="C345" t="s">
        <v>2461</v>
      </c>
      <c r="D345" t="str">
        <f t="shared" ref="D345:D352" si="16">IF(EXACT(A345,A344),"Yes","")</f>
        <v/>
      </c>
    </row>
    <row r="346" spans="1:4" ht="16.5" x14ac:dyDescent="0.3">
      <c r="A346" s="32" t="s">
        <v>3502</v>
      </c>
      <c r="B346" t="s">
        <v>297</v>
      </c>
      <c r="C346" t="s">
        <v>3516</v>
      </c>
      <c r="D346" t="str">
        <f t="shared" si="16"/>
        <v/>
      </c>
    </row>
    <row r="347" spans="1:4" x14ac:dyDescent="0.25">
      <c r="A347" s="33" t="s">
        <v>140</v>
      </c>
      <c r="B347" t="s">
        <v>306</v>
      </c>
      <c r="C347" t="s">
        <v>2461</v>
      </c>
      <c r="D347" t="str">
        <f t="shared" si="16"/>
        <v/>
      </c>
    </row>
    <row r="348" spans="1:4" ht="16.5" x14ac:dyDescent="0.3">
      <c r="A348" s="32" t="s">
        <v>3501</v>
      </c>
      <c r="B348" t="s">
        <v>306</v>
      </c>
      <c r="C348" t="s">
        <v>3516</v>
      </c>
      <c r="D348" t="str">
        <f t="shared" si="16"/>
        <v/>
      </c>
    </row>
    <row r="349" spans="1:4" x14ac:dyDescent="0.25">
      <c r="A349" s="33" t="s">
        <v>2877</v>
      </c>
      <c r="B349" t="s">
        <v>292</v>
      </c>
      <c r="C349" t="s">
        <v>3264</v>
      </c>
      <c r="D349" t="str">
        <f t="shared" si="16"/>
        <v/>
      </c>
    </row>
    <row r="350" spans="1:4" x14ac:dyDescent="0.25">
      <c r="A350" s="33" t="s">
        <v>125</v>
      </c>
      <c r="B350" t="s">
        <v>292</v>
      </c>
      <c r="C350" t="s">
        <v>2461</v>
      </c>
      <c r="D350" t="str">
        <f t="shared" si="16"/>
        <v/>
      </c>
    </row>
    <row r="351" spans="1:4" ht="16.5" x14ac:dyDescent="0.3">
      <c r="A351" s="32" t="s">
        <v>3452</v>
      </c>
      <c r="B351" t="s">
        <v>292</v>
      </c>
      <c r="C351" t="s">
        <v>3516</v>
      </c>
      <c r="D351" t="str">
        <f t="shared" si="16"/>
        <v/>
      </c>
    </row>
    <row r="352" spans="1:4" x14ac:dyDescent="0.25">
      <c r="A352" s="33" t="s">
        <v>3320</v>
      </c>
      <c r="C352" t="s">
        <v>3365</v>
      </c>
      <c r="D352" t="str">
        <f t="shared" si="16"/>
        <v/>
      </c>
    </row>
    <row r="353" spans="1:5" x14ac:dyDescent="0.25">
      <c r="A353" s="121" t="s">
        <v>3640</v>
      </c>
      <c r="B353" t="s">
        <v>364</v>
      </c>
      <c r="C353" t="s">
        <v>3264</v>
      </c>
    </row>
    <row r="354" spans="1:5" x14ac:dyDescent="0.25">
      <c r="A354" s="33" t="s">
        <v>201</v>
      </c>
      <c r="B354" t="s">
        <v>364</v>
      </c>
      <c r="C354" t="s">
        <v>2461</v>
      </c>
      <c r="D354" t="str">
        <f>IF(EXACT(A354,A353),"Yes","")</f>
        <v/>
      </c>
    </row>
    <row r="355" spans="1:5" x14ac:dyDescent="0.25">
      <c r="A355" s="121" t="s">
        <v>3641</v>
      </c>
      <c r="B355" t="s">
        <v>339</v>
      </c>
      <c r="C355" t="s">
        <v>3264</v>
      </c>
    </row>
    <row r="356" spans="1:5" x14ac:dyDescent="0.25">
      <c r="A356" s="33" t="s">
        <v>175</v>
      </c>
      <c r="B356" t="s">
        <v>339</v>
      </c>
      <c r="C356" t="s">
        <v>2461</v>
      </c>
      <c r="D356" t="str">
        <f>IF(EXACT(A356,A355),"Yes","")</f>
        <v/>
      </c>
    </row>
    <row r="357" spans="1:5" x14ac:dyDescent="0.25">
      <c r="A357" s="121" t="s">
        <v>3642</v>
      </c>
      <c r="B357" t="s">
        <v>300</v>
      </c>
      <c r="C357" t="s">
        <v>3264</v>
      </c>
    </row>
    <row r="358" spans="1:5" x14ac:dyDescent="0.25">
      <c r="A358" s="33" t="s">
        <v>134</v>
      </c>
      <c r="B358" t="s">
        <v>300</v>
      </c>
      <c r="C358" t="s">
        <v>2461</v>
      </c>
      <c r="D358" t="str">
        <f>IF(EXACT(A358,A357),"Yes","")</f>
        <v/>
      </c>
    </row>
    <row r="359" spans="1:5" x14ac:dyDescent="0.25">
      <c r="A359" s="121" t="s">
        <v>3643</v>
      </c>
      <c r="B359" t="s">
        <v>316</v>
      </c>
      <c r="C359" t="s">
        <v>3264</v>
      </c>
    </row>
    <row r="360" spans="1:5" x14ac:dyDescent="0.25">
      <c r="A360" s="33" t="s">
        <v>151</v>
      </c>
      <c r="B360" t="s">
        <v>316</v>
      </c>
      <c r="C360" t="s">
        <v>2461</v>
      </c>
      <c r="D360" t="str">
        <f>IF(EXACT(A360,A359),"Yes","")</f>
        <v/>
      </c>
    </row>
    <row r="361" spans="1:5" x14ac:dyDescent="0.25">
      <c r="A361" s="121" t="s">
        <v>3644</v>
      </c>
      <c r="B361" t="s">
        <v>326</v>
      </c>
      <c r="C361" t="s">
        <v>3264</v>
      </c>
    </row>
    <row r="362" spans="1:5" x14ac:dyDescent="0.25">
      <c r="A362" s="33" t="s">
        <v>162</v>
      </c>
      <c r="B362" t="s">
        <v>326</v>
      </c>
      <c r="C362" t="s">
        <v>2461</v>
      </c>
      <c r="D362" t="str">
        <f>IF(EXACT(A362,A361),"Yes","")</f>
        <v/>
      </c>
    </row>
    <row r="363" spans="1:5" x14ac:dyDescent="0.25">
      <c r="A363" s="118" t="s">
        <v>4053</v>
      </c>
      <c r="B363" s="121" t="s">
        <v>238</v>
      </c>
      <c r="C363" t="s">
        <v>3264</v>
      </c>
      <c r="E363" t="s">
        <v>4046</v>
      </c>
    </row>
    <row r="364" spans="1:5" x14ac:dyDescent="0.25">
      <c r="A364" s="33" t="s">
        <v>2880</v>
      </c>
      <c r="B364" t="s">
        <v>238</v>
      </c>
      <c r="C364" t="s">
        <v>3264</v>
      </c>
      <c r="D364" t="str">
        <f>IF(EXACT(A364,A363),"Yes","")</f>
        <v/>
      </c>
    </row>
    <row r="365" spans="1:5" ht="16.5" x14ac:dyDescent="0.3">
      <c r="A365" s="32" t="s">
        <v>3396</v>
      </c>
      <c r="B365" t="s">
        <v>238</v>
      </c>
      <c r="C365" t="s">
        <v>3516</v>
      </c>
      <c r="D365" t="str">
        <f>IF(EXACT(A365,A364),"Yes","")</f>
        <v/>
      </c>
    </row>
    <row r="366" spans="1:5" x14ac:dyDescent="0.25">
      <c r="A366" s="33" t="s">
        <v>64</v>
      </c>
      <c r="B366" t="s">
        <v>238</v>
      </c>
      <c r="C366" t="s">
        <v>2461</v>
      </c>
      <c r="D366" t="str">
        <f>IF(EXACT(A366,A365),"Yes","")</f>
        <v/>
      </c>
    </row>
    <row r="367" spans="1:5" x14ac:dyDescent="0.25">
      <c r="A367" s="33" t="s">
        <v>64</v>
      </c>
      <c r="B367" t="s">
        <v>238</v>
      </c>
      <c r="C367" t="s">
        <v>3365</v>
      </c>
      <c r="D367" t="str">
        <f>IF(EXACT(A367,A366),"Yes","")</f>
        <v>Yes</v>
      </c>
    </row>
    <row r="368" spans="1:5" x14ac:dyDescent="0.25">
      <c r="A368" s="121" t="s">
        <v>3645</v>
      </c>
      <c r="B368" t="s">
        <v>345</v>
      </c>
      <c r="C368" t="s">
        <v>3264</v>
      </c>
    </row>
    <row r="369" spans="1:4" x14ac:dyDescent="0.25">
      <c r="A369" s="33" t="s">
        <v>181</v>
      </c>
      <c r="B369" t="s">
        <v>345</v>
      </c>
      <c r="C369" t="s">
        <v>2461</v>
      </c>
      <c r="D369" t="str">
        <f>IF(EXACT(A369,A368),"Yes","")</f>
        <v/>
      </c>
    </row>
    <row r="370" spans="1:4" x14ac:dyDescent="0.25">
      <c r="A370" s="121" t="s">
        <v>3646</v>
      </c>
      <c r="B370" t="s">
        <v>312</v>
      </c>
      <c r="C370" t="s">
        <v>3264</v>
      </c>
    </row>
    <row r="371" spans="1:4" x14ac:dyDescent="0.25">
      <c r="A371" s="33" t="s">
        <v>147</v>
      </c>
      <c r="B371" t="s">
        <v>312</v>
      </c>
      <c r="C371" t="s">
        <v>2461</v>
      </c>
      <c r="D371" t="str">
        <f t="shared" ref="D371:D387" si="17">IF(EXACT(A371,A370),"Yes","")</f>
        <v/>
      </c>
    </row>
    <row r="372" spans="1:4" x14ac:dyDescent="0.25">
      <c r="A372" s="33" t="s">
        <v>1216</v>
      </c>
      <c r="C372" t="s">
        <v>3365</v>
      </c>
      <c r="D372" t="str">
        <f t="shared" si="17"/>
        <v/>
      </c>
    </row>
    <row r="373" spans="1:4" x14ac:dyDescent="0.25">
      <c r="A373" s="33" t="s">
        <v>1219</v>
      </c>
      <c r="C373" t="s">
        <v>3365</v>
      </c>
      <c r="D373" t="str">
        <f t="shared" si="17"/>
        <v/>
      </c>
    </row>
    <row r="374" spans="1:4" x14ac:dyDescent="0.25">
      <c r="A374" s="33" t="s">
        <v>1220</v>
      </c>
      <c r="B374" s="62"/>
      <c r="C374" t="s">
        <v>3365</v>
      </c>
      <c r="D374" t="str">
        <f t="shared" si="17"/>
        <v/>
      </c>
    </row>
    <row r="375" spans="1:4" x14ac:dyDescent="0.25">
      <c r="A375" s="33" t="s">
        <v>2887</v>
      </c>
      <c r="B375" t="s">
        <v>309</v>
      </c>
      <c r="C375" t="s">
        <v>3264</v>
      </c>
      <c r="D375" t="str">
        <f t="shared" si="17"/>
        <v/>
      </c>
    </row>
    <row r="376" spans="1:4" x14ac:dyDescent="0.25">
      <c r="A376" s="33" t="s">
        <v>143</v>
      </c>
      <c r="B376" t="s">
        <v>309</v>
      </c>
      <c r="C376" t="s">
        <v>2461</v>
      </c>
      <c r="D376" t="str">
        <f t="shared" si="17"/>
        <v/>
      </c>
    </row>
    <row r="377" spans="1:4" ht="16.5" x14ac:dyDescent="0.3">
      <c r="A377" s="32" t="s">
        <v>3477</v>
      </c>
      <c r="B377" t="s">
        <v>309</v>
      </c>
      <c r="C377" t="s">
        <v>3516</v>
      </c>
      <c r="D377" t="str">
        <f t="shared" si="17"/>
        <v/>
      </c>
    </row>
    <row r="378" spans="1:4" x14ac:dyDescent="0.25">
      <c r="A378" s="33" t="s">
        <v>2895</v>
      </c>
      <c r="B378" t="s">
        <v>327</v>
      </c>
      <c r="C378" t="s">
        <v>3264</v>
      </c>
      <c r="D378" t="str">
        <f t="shared" si="17"/>
        <v/>
      </c>
    </row>
    <row r="379" spans="1:4" x14ac:dyDescent="0.25">
      <c r="A379" s="33" t="s">
        <v>163</v>
      </c>
      <c r="B379" t="s">
        <v>327</v>
      </c>
      <c r="C379" t="s">
        <v>2461</v>
      </c>
      <c r="D379" t="str">
        <f t="shared" si="17"/>
        <v/>
      </c>
    </row>
    <row r="380" spans="1:4" ht="16.5" x14ac:dyDescent="0.3">
      <c r="A380" s="32" t="s">
        <v>3488</v>
      </c>
      <c r="B380" t="s">
        <v>327</v>
      </c>
      <c r="C380" t="s">
        <v>3516</v>
      </c>
      <c r="D380" t="str">
        <f t="shared" si="17"/>
        <v/>
      </c>
    </row>
    <row r="381" spans="1:4" x14ac:dyDescent="0.25">
      <c r="A381" s="33" t="s">
        <v>2897</v>
      </c>
      <c r="B381" s="120" t="s">
        <v>258</v>
      </c>
      <c r="C381" t="s">
        <v>3264</v>
      </c>
      <c r="D381" t="str">
        <f t="shared" si="17"/>
        <v/>
      </c>
    </row>
    <row r="382" spans="1:4" ht="16.5" x14ac:dyDescent="0.3">
      <c r="A382" s="32" t="s">
        <v>3415</v>
      </c>
      <c r="B382" t="s">
        <v>258</v>
      </c>
      <c r="C382" t="s">
        <v>3516</v>
      </c>
      <c r="D382" t="str">
        <f t="shared" si="17"/>
        <v/>
      </c>
    </row>
    <row r="383" spans="1:4" x14ac:dyDescent="0.25">
      <c r="A383" s="33" t="s">
        <v>86</v>
      </c>
      <c r="B383" t="s">
        <v>258</v>
      </c>
      <c r="C383" t="s">
        <v>2461</v>
      </c>
      <c r="D383" t="str">
        <f t="shared" si="17"/>
        <v/>
      </c>
    </row>
    <row r="384" spans="1:4" x14ac:dyDescent="0.25">
      <c r="A384" s="33" t="s">
        <v>2899</v>
      </c>
      <c r="B384" t="s">
        <v>321</v>
      </c>
      <c r="C384" t="s">
        <v>3264</v>
      </c>
      <c r="D384" t="str">
        <f t="shared" si="17"/>
        <v/>
      </c>
    </row>
    <row r="385" spans="1:5" x14ac:dyDescent="0.25">
      <c r="A385" s="33" t="s">
        <v>157</v>
      </c>
      <c r="B385" t="s">
        <v>321</v>
      </c>
      <c r="C385" t="s">
        <v>2461</v>
      </c>
      <c r="D385" t="str">
        <f t="shared" si="17"/>
        <v/>
      </c>
    </row>
    <row r="386" spans="1:5" ht="16.5" x14ac:dyDescent="0.3">
      <c r="A386" s="32" t="s">
        <v>3479</v>
      </c>
      <c r="B386" t="s">
        <v>321</v>
      </c>
      <c r="C386" t="s">
        <v>3516</v>
      </c>
      <c r="D386" t="str">
        <f t="shared" si="17"/>
        <v/>
      </c>
    </row>
    <row r="387" spans="1:5" x14ac:dyDescent="0.25">
      <c r="A387" s="33" t="s">
        <v>3322</v>
      </c>
      <c r="C387" t="s">
        <v>3365</v>
      </c>
      <c r="D387" t="str">
        <f t="shared" si="17"/>
        <v/>
      </c>
    </row>
    <row r="388" spans="1:5" x14ac:dyDescent="0.25">
      <c r="A388" s="118" t="s">
        <v>4054</v>
      </c>
      <c r="B388" s="121" t="s">
        <v>213</v>
      </c>
      <c r="C388" t="s">
        <v>3264</v>
      </c>
      <c r="E388" t="s">
        <v>4046</v>
      </c>
    </row>
    <row r="389" spans="1:5" x14ac:dyDescent="0.25">
      <c r="A389" s="33" t="s">
        <v>2901</v>
      </c>
      <c r="B389" t="s">
        <v>213</v>
      </c>
      <c r="C389" t="s">
        <v>3264</v>
      </c>
      <c r="D389" t="str">
        <f>IF(EXACT(A389,A388),"Yes","")</f>
        <v/>
      </c>
    </row>
    <row r="390" spans="1:5" ht="16.5" x14ac:dyDescent="0.3">
      <c r="A390" s="32" t="s">
        <v>3375</v>
      </c>
      <c r="B390" t="s">
        <v>213</v>
      </c>
      <c r="C390" t="s">
        <v>3516</v>
      </c>
      <c r="D390" t="str">
        <f>IF(EXACT(A390,A389),"Yes","")</f>
        <v/>
      </c>
    </row>
    <row r="391" spans="1:5" x14ac:dyDescent="0.25">
      <c r="A391" s="33" t="s">
        <v>36</v>
      </c>
      <c r="B391" s="62" t="s">
        <v>213</v>
      </c>
      <c r="C391" t="s">
        <v>2461</v>
      </c>
      <c r="D391" t="str">
        <f>IF(EXACT(A391,A390),"Yes","")</f>
        <v/>
      </c>
    </row>
    <row r="392" spans="1:5" x14ac:dyDescent="0.25">
      <c r="A392" s="33" t="s">
        <v>36</v>
      </c>
      <c r="B392" t="s">
        <v>213</v>
      </c>
      <c r="C392" t="s">
        <v>3365</v>
      </c>
      <c r="D392" t="str">
        <f>IF(EXACT(A392,A391),"Yes","")</f>
        <v>Yes</v>
      </c>
    </row>
    <row r="393" spans="1:5" x14ac:dyDescent="0.25">
      <c r="A393" s="69" t="s">
        <v>4122</v>
      </c>
      <c r="B393" t="s">
        <v>213</v>
      </c>
      <c r="C393" t="s">
        <v>3516</v>
      </c>
      <c r="E393" t="s">
        <v>4123</v>
      </c>
    </row>
    <row r="394" spans="1:5" x14ac:dyDescent="0.25">
      <c r="A394" s="33" t="s">
        <v>2909</v>
      </c>
      <c r="B394" s="62" t="s">
        <v>218</v>
      </c>
      <c r="C394" t="s">
        <v>3264</v>
      </c>
      <c r="D394" t="str">
        <f t="shared" ref="D394:D406" si="18">IF(EXACT(A394,A393),"Yes","")</f>
        <v/>
      </c>
    </row>
    <row r="395" spans="1:5" ht="16.5" x14ac:dyDescent="0.3">
      <c r="A395" s="32" t="s">
        <v>3371</v>
      </c>
      <c r="B395" t="s">
        <v>218</v>
      </c>
      <c r="C395" t="s">
        <v>3516</v>
      </c>
      <c r="D395" t="str">
        <f t="shared" si="18"/>
        <v/>
      </c>
    </row>
    <row r="396" spans="1:5" x14ac:dyDescent="0.25">
      <c r="A396" s="33" t="s">
        <v>3323</v>
      </c>
      <c r="B396" s="62" t="s">
        <v>218</v>
      </c>
      <c r="C396" t="s">
        <v>3365</v>
      </c>
      <c r="D396" t="str">
        <f t="shared" si="18"/>
        <v/>
      </c>
    </row>
    <row r="397" spans="1:5" x14ac:dyDescent="0.25">
      <c r="A397" s="33" t="s">
        <v>41</v>
      </c>
      <c r="B397" t="s">
        <v>218</v>
      </c>
      <c r="C397" t="s">
        <v>2461</v>
      </c>
      <c r="D397" t="str">
        <f t="shared" si="18"/>
        <v/>
      </c>
    </row>
    <row r="398" spans="1:5" x14ac:dyDescent="0.25">
      <c r="A398" s="33" t="s">
        <v>2915</v>
      </c>
      <c r="B398" t="s">
        <v>276</v>
      </c>
      <c r="C398" t="s">
        <v>3264</v>
      </c>
      <c r="D398" t="str">
        <f t="shared" si="18"/>
        <v/>
      </c>
    </row>
    <row r="399" spans="1:5" x14ac:dyDescent="0.25">
      <c r="A399" s="33" t="s">
        <v>107</v>
      </c>
      <c r="B399" t="s">
        <v>276</v>
      </c>
      <c r="C399" t="s">
        <v>2461</v>
      </c>
      <c r="D399" t="str">
        <f t="shared" si="18"/>
        <v/>
      </c>
    </row>
    <row r="400" spans="1:5" ht="16.5" x14ac:dyDescent="0.3">
      <c r="A400" s="32" t="s">
        <v>3481</v>
      </c>
      <c r="B400" t="s">
        <v>276</v>
      </c>
      <c r="C400" t="s">
        <v>3516</v>
      </c>
      <c r="D400" t="str">
        <f t="shared" si="18"/>
        <v/>
      </c>
    </row>
    <row r="401" spans="1:5" x14ac:dyDescent="0.25">
      <c r="A401" s="33" t="s">
        <v>2923</v>
      </c>
      <c r="B401" t="s">
        <v>365</v>
      </c>
      <c r="C401" t="s">
        <v>3264</v>
      </c>
      <c r="D401" t="str">
        <f t="shared" si="18"/>
        <v/>
      </c>
    </row>
    <row r="402" spans="1:5" x14ac:dyDescent="0.25">
      <c r="A402" s="33" t="s">
        <v>202</v>
      </c>
      <c r="B402" t="s">
        <v>365</v>
      </c>
      <c r="C402" t="s">
        <v>2461</v>
      </c>
      <c r="D402" t="str">
        <f t="shared" si="18"/>
        <v/>
      </c>
    </row>
    <row r="403" spans="1:5" ht="16.5" x14ac:dyDescent="0.3">
      <c r="A403" s="32" t="s">
        <v>3483</v>
      </c>
      <c r="B403" t="s">
        <v>365</v>
      </c>
      <c r="C403" t="s">
        <v>3516</v>
      </c>
      <c r="D403" t="str">
        <f t="shared" si="18"/>
        <v/>
      </c>
    </row>
    <row r="404" spans="1:5" x14ac:dyDescent="0.25">
      <c r="A404" s="33" t="s">
        <v>2931</v>
      </c>
      <c r="B404" t="s">
        <v>376</v>
      </c>
      <c r="C404" t="s">
        <v>3264</v>
      </c>
      <c r="D404" t="str">
        <f t="shared" si="18"/>
        <v/>
      </c>
    </row>
    <row r="405" spans="1:5" x14ac:dyDescent="0.25">
      <c r="A405" s="33" t="s">
        <v>118</v>
      </c>
      <c r="B405" t="s">
        <v>376</v>
      </c>
      <c r="C405" t="s">
        <v>2461</v>
      </c>
      <c r="D405" t="str">
        <f t="shared" si="18"/>
        <v/>
      </c>
    </row>
    <row r="406" spans="1:5" ht="16.5" x14ac:dyDescent="0.3">
      <c r="A406" s="32" t="s">
        <v>3456</v>
      </c>
      <c r="B406" s="62" t="s">
        <v>376</v>
      </c>
      <c r="C406" t="s">
        <v>3516</v>
      </c>
      <c r="D406" t="str">
        <f t="shared" si="18"/>
        <v/>
      </c>
    </row>
    <row r="407" spans="1:5" x14ac:dyDescent="0.25">
      <c r="A407" s="118" t="s">
        <v>4055</v>
      </c>
      <c r="B407" s="121" t="s">
        <v>3991</v>
      </c>
      <c r="C407" t="s">
        <v>3264</v>
      </c>
      <c r="E407" t="s">
        <v>4046</v>
      </c>
    </row>
    <row r="408" spans="1:5" x14ac:dyDescent="0.25">
      <c r="A408" s="124" t="s">
        <v>3991</v>
      </c>
      <c r="B408" t="s">
        <v>3991</v>
      </c>
      <c r="C408" t="s">
        <v>3264</v>
      </c>
      <c r="E408" t="s">
        <v>4009</v>
      </c>
    </row>
    <row r="409" spans="1:5" x14ac:dyDescent="0.25">
      <c r="A409" s="120" t="s">
        <v>1269</v>
      </c>
      <c r="B409" t="s">
        <v>3991</v>
      </c>
      <c r="C409" t="s">
        <v>2461</v>
      </c>
      <c r="E409" t="s">
        <v>3993</v>
      </c>
    </row>
    <row r="410" spans="1:5" x14ac:dyDescent="0.25">
      <c r="A410" s="33" t="s">
        <v>2940</v>
      </c>
      <c r="C410" t="s">
        <v>3264</v>
      </c>
      <c r="D410" t="str">
        <f>IF(EXACT(A410,A409),"Yes","")</f>
        <v/>
      </c>
    </row>
    <row r="411" spans="1:5" ht="16.5" x14ac:dyDescent="0.3">
      <c r="A411" s="32" t="s">
        <v>3458</v>
      </c>
      <c r="C411" t="s">
        <v>3516</v>
      </c>
      <c r="D411" t="str">
        <f>IF(EXACT(A411,A410),"Yes","")</f>
        <v/>
      </c>
    </row>
    <row r="412" spans="1:5" x14ac:dyDescent="0.25">
      <c r="A412" s="33" t="s">
        <v>1270</v>
      </c>
      <c r="C412" t="s">
        <v>3365</v>
      </c>
      <c r="D412" t="str">
        <f>IF(EXACT(A412,A411),"Yes","")</f>
        <v/>
      </c>
    </row>
    <row r="413" spans="1:5" x14ac:dyDescent="0.25">
      <c r="A413" s="121" t="s">
        <v>3647</v>
      </c>
      <c r="B413" t="s">
        <v>310</v>
      </c>
      <c r="C413" t="s">
        <v>3264</v>
      </c>
    </row>
    <row r="414" spans="1:5" x14ac:dyDescent="0.25">
      <c r="A414" s="33" t="s">
        <v>145</v>
      </c>
      <c r="B414" t="s">
        <v>310</v>
      </c>
      <c r="C414" t="s">
        <v>2461</v>
      </c>
      <c r="D414" t="str">
        <f t="shared" ref="D414:D420" si="19">IF(EXACT(A414,A413),"Yes","")</f>
        <v/>
      </c>
    </row>
    <row r="415" spans="1:5" ht="16.5" x14ac:dyDescent="0.3">
      <c r="A415" s="32" t="s">
        <v>3495</v>
      </c>
      <c r="B415" t="s">
        <v>310</v>
      </c>
      <c r="C415" t="s">
        <v>3516</v>
      </c>
      <c r="D415" t="str">
        <f t="shared" si="19"/>
        <v/>
      </c>
    </row>
    <row r="416" spans="1:5" x14ac:dyDescent="0.25">
      <c r="A416" s="33" t="s">
        <v>2944</v>
      </c>
      <c r="C416" t="s">
        <v>3264</v>
      </c>
      <c r="D416" t="str">
        <f t="shared" si="19"/>
        <v/>
      </c>
    </row>
    <row r="417" spans="1:5" ht="16.5" x14ac:dyDescent="0.3">
      <c r="A417" s="32" t="s">
        <v>3471</v>
      </c>
      <c r="C417" t="s">
        <v>3516</v>
      </c>
      <c r="D417" t="str">
        <f t="shared" si="19"/>
        <v/>
      </c>
    </row>
    <row r="418" spans="1:5" x14ac:dyDescent="0.25">
      <c r="A418" s="33" t="s">
        <v>3325</v>
      </c>
      <c r="C418" t="s">
        <v>3365</v>
      </c>
      <c r="D418" t="str">
        <f t="shared" si="19"/>
        <v/>
      </c>
    </row>
    <row r="419" spans="1:5" x14ac:dyDescent="0.25">
      <c r="A419" s="33" t="s">
        <v>2948</v>
      </c>
      <c r="C419" t="s">
        <v>3264</v>
      </c>
      <c r="D419" t="str">
        <f t="shared" si="19"/>
        <v/>
      </c>
    </row>
    <row r="420" spans="1:5" ht="16.5" x14ac:dyDescent="0.3">
      <c r="A420" s="32" t="s">
        <v>3423</v>
      </c>
      <c r="C420" t="s">
        <v>3516</v>
      </c>
      <c r="D420" t="str">
        <f t="shared" si="19"/>
        <v/>
      </c>
    </row>
    <row r="421" spans="1:5" x14ac:dyDescent="0.25">
      <c r="A421" s="69" t="s">
        <v>4117</v>
      </c>
      <c r="C421" t="s">
        <v>3516</v>
      </c>
      <c r="E421" t="s">
        <v>4123</v>
      </c>
    </row>
    <row r="422" spans="1:5" x14ac:dyDescent="0.25">
      <c r="A422" s="33" t="s">
        <v>2956</v>
      </c>
      <c r="C422" t="s">
        <v>3264</v>
      </c>
      <c r="D422" t="str">
        <f t="shared" ref="D422:D430" si="20">IF(EXACT(A422,A421),"Yes","")</f>
        <v/>
      </c>
    </row>
    <row r="423" spans="1:5" ht="16.5" x14ac:dyDescent="0.3">
      <c r="A423" s="32" t="s">
        <v>3460</v>
      </c>
      <c r="C423" t="s">
        <v>3516</v>
      </c>
      <c r="D423" t="str">
        <f t="shared" si="20"/>
        <v/>
      </c>
    </row>
    <row r="424" spans="1:5" x14ac:dyDescent="0.25">
      <c r="A424" s="33" t="s">
        <v>1322</v>
      </c>
      <c r="B424" s="62"/>
      <c r="C424" t="s">
        <v>3365</v>
      </c>
      <c r="D424" t="str">
        <f t="shared" si="20"/>
        <v/>
      </c>
    </row>
    <row r="425" spans="1:5" x14ac:dyDescent="0.25">
      <c r="A425" s="33" t="s">
        <v>3326</v>
      </c>
      <c r="C425" t="s">
        <v>3365</v>
      </c>
      <c r="D425" t="str">
        <f t="shared" si="20"/>
        <v/>
      </c>
    </row>
    <row r="426" spans="1:5" x14ac:dyDescent="0.25">
      <c r="A426" s="33" t="s">
        <v>2964</v>
      </c>
      <c r="C426" t="s">
        <v>3264</v>
      </c>
      <c r="D426" t="str">
        <f t="shared" si="20"/>
        <v/>
      </c>
    </row>
    <row r="427" spans="1:5" ht="16.5" x14ac:dyDescent="0.3">
      <c r="A427" s="32" t="s">
        <v>3407</v>
      </c>
      <c r="C427" t="s">
        <v>3516</v>
      </c>
      <c r="D427" t="str">
        <f t="shared" si="20"/>
        <v/>
      </c>
    </row>
    <row r="428" spans="1:5" x14ac:dyDescent="0.25">
      <c r="A428" s="33" t="s">
        <v>2970</v>
      </c>
      <c r="B428" t="s">
        <v>249</v>
      </c>
      <c r="C428" t="s">
        <v>3264</v>
      </c>
      <c r="D428" t="str">
        <f t="shared" si="20"/>
        <v/>
      </c>
    </row>
    <row r="429" spans="1:5" x14ac:dyDescent="0.25">
      <c r="A429" s="33" t="s">
        <v>77</v>
      </c>
      <c r="B429" s="62" t="s">
        <v>249</v>
      </c>
      <c r="C429" t="s">
        <v>2461</v>
      </c>
      <c r="D429" t="str">
        <f t="shared" si="20"/>
        <v/>
      </c>
    </row>
    <row r="430" spans="1:5" ht="16.5" x14ac:dyDescent="0.3">
      <c r="A430" s="32" t="s">
        <v>3408</v>
      </c>
      <c r="B430" t="s">
        <v>249</v>
      </c>
      <c r="C430" t="s">
        <v>3516</v>
      </c>
      <c r="D430" t="str">
        <f t="shared" si="20"/>
        <v/>
      </c>
    </row>
    <row r="431" spans="1:5" x14ac:dyDescent="0.25">
      <c r="A431" s="118" t="s">
        <v>4040</v>
      </c>
      <c r="B431" s="121" t="s">
        <v>4028</v>
      </c>
      <c r="C431" t="s">
        <v>3264</v>
      </c>
      <c r="E431" t="s">
        <v>4046</v>
      </c>
    </row>
    <row r="432" spans="1:5" x14ac:dyDescent="0.25">
      <c r="A432" s="120" t="s">
        <v>1353</v>
      </c>
      <c r="B432" s="113" t="s">
        <v>4028</v>
      </c>
      <c r="C432" t="s">
        <v>2461</v>
      </c>
      <c r="E432" t="s">
        <v>4023</v>
      </c>
    </row>
    <row r="433" spans="1:4" x14ac:dyDescent="0.25">
      <c r="A433" s="121" t="s">
        <v>3648</v>
      </c>
      <c r="B433" t="s">
        <v>328</v>
      </c>
      <c r="C433" t="s">
        <v>3264</v>
      </c>
    </row>
    <row r="434" spans="1:4" x14ac:dyDescent="0.25">
      <c r="A434" s="33" t="s">
        <v>164</v>
      </c>
      <c r="B434" t="s">
        <v>328</v>
      </c>
      <c r="C434" t="s">
        <v>2461</v>
      </c>
      <c r="D434" t="str">
        <f>IF(EXACT(A434,A433),"Yes","")</f>
        <v/>
      </c>
    </row>
    <row r="435" spans="1:4" ht="16.5" x14ac:dyDescent="0.3">
      <c r="A435" s="32" t="s">
        <v>3510</v>
      </c>
      <c r="B435" t="s">
        <v>328</v>
      </c>
      <c r="C435" t="s">
        <v>3516</v>
      </c>
      <c r="D435" t="str">
        <f>IF(EXACT(A435,A434),"Yes","")</f>
        <v/>
      </c>
    </row>
    <row r="436" spans="1:4" x14ac:dyDescent="0.25">
      <c r="A436" s="121" t="s">
        <v>3649</v>
      </c>
      <c r="B436" t="s">
        <v>330</v>
      </c>
      <c r="C436" t="s">
        <v>3264</v>
      </c>
    </row>
    <row r="437" spans="1:4" x14ac:dyDescent="0.25">
      <c r="A437" s="33" t="s">
        <v>166</v>
      </c>
      <c r="B437" t="s">
        <v>330</v>
      </c>
      <c r="C437" t="s">
        <v>2461</v>
      </c>
      <c r="D437" t="str">
        <f t="shared" ref="D437:D447" si="21">IF(EXACT(A437,A436),"Yes","")</f>
        <v/>
      </c>
    </row>
    <row r="438" spans="1:4" ht="16.5" x14ac:dyDescent="0.3">
      <c r="A438" s="32" t="s">
        <v>3509</v>
      </c>
      <c r="B438" t="s">
        <v>330</v>
      </c>
      <c r="C438" t="s">
        <v>3516</v>
      </c>
      <c r="D438" t="str">
        <f t="shared" si="21"/>
        <v/>
      </c>
    </row>
    <row r="439" spans="1:4" x14ac:dyDescent="0.25">
      <c r="A439" s="33" t="s">
        <v>1395</v>
      </c>
      <c r="C439" t="s">
        <v>3365</v>
      </c>
      <c r="D439" t="str">
        <f t="shared" si="21"/>
        <v/>
      </c>
    </row>
    <row r="440" spans="1:4" x14ac:dyDescent="0.25">
      <c r="A440" s="33" t="s">
        <v>2974</v>
      </c>
      <c r="B440" t="s">
        <v>293</v>
      </c>
      <c r="C440" t="s">
        <v>3264</v>
      </c>
      <c r="D440" t="str">
        <f t="shared" si="21"/>
        <v/>
      </c>
    </row>
    <row r="441" spans="1:4" x14ac:dyDescent="0.25">
      <c r="A441" s="33" t="s">
        <v>127</v>
      </c>
      <c r="B441" t="s">
        <v>293</v>
      </c>
      <c r="C441" t="s">
        <v>2461</v>
      </c>
      <c r="D441" t="str">
        <f t="shared" si="21"/>
        <v/>
      </c>
    </row>
    <row r="442" spans="1:4" ht="16.5" x14ac:dyDescent="0.3">
      <c r="A442" s="32" t="s">
        <v>3475</v>
      </c>
      <c r="B442" t="s">
        <v>293</v>
      </c>
      <c r="C442" t="s">
        <v>3516</v>
      </c>
      <c r="D442" t="str">
        <f t="shared" si="21"/>
        <v/>
      </c>
    </row>
    <row r="443" spans="1:4" x14ac:dyDescent="0.25">
      <c r="A443" s="33" t="s">
        <v>2983</v>
      </c>
      <c r="C443" t="s">
        <v>3264</v>
      </c>
      <c r="D443" t="str">
        <f t="shared" si="21"/>
        <v/>
      </c>
    </row>
    <row r="444" spans="1:4" ht="16.5" x14ac:dyDescent="0.3">
      <c r="A444" s="32" t="s">
        <v>3489</v>
      </c>
      <c r="C444" t="s">
        <v>3516</v>
      </c>
      <c r="D444" t="str">
        <f t="shared" si="21"/>
        <v/>
      </c>
    </row>
    <row r="445" spans="1:4" x14ac:dyDescent="0.25">
      <c r="A445" s="33" t="s">
        <v>2991</v>
      </c>
      <c r="B445" t="s">
        <v>269</v>
      </c>
      <c r="C445" t="s">
        <v>3264</v>
      </c>
      <c r="D445" t="str">
        <f t="shared" si="21"/>
        <v/>
      </c>
    </row>
    <row r="446" spans="1:4" x14ac:dyDescent="0.25">
      <c r="A446" s="33" t="s">
        <v>99</v>
      </c>
      <c r="B446" t="s">
        <v>269</v>
      </c>
      <c r="C446" t="s">
        <v>2461</v>
      </c>
      <c r="D446" t="str">
        <f t="shared" si="21"/>
        <v/>
      </c>
    </row>
    <row r="447" spans="1:4" ht="16.5" x14ac:dyDescent="0.3">
      <c r="A447" s="32" t="s">
        <v>3435</v>
      </c>
      <c r="B447" t="s">
        <v>269</v>
      </c>
      <c r="C447" t="s">
        <v>3516</v>
      </c>
      <c r="D447" t="str">
        <f t="shared" si="21"/>
        <v/>
      </c>
    </row>
    <row r="448" spans="1:4" x14ac:dyDescent="0.25">
      <c r="A448" s="121" t="s">
        <v>3650</v>
      </c>
      <c r="B448" t="s">
        <v>349</v>
      </c>
      <c r="C448" t="s">
        <v>3264</v>
      </c>
    </row>
    <row r="449" spans="1:5" x14ac:dyDescent="0.25">
      <c r="A449" s="121" t="s">
        <v>3651</v>
      </c>
      <c r="B449" t="s">
        <v>3266</v>
      </c>
      <c r="C449" t="s">
        <v>3264</v>
      </c>
    </row>
    <row r="450" spans="1:5" x14ac:dyDescent="0.25">
      <c r="A450" s="33" t="s">
        <v>185</v>
      </c>
      <c r="B450" t="s">
        <v>349</v>
      </c>
      <c r="C450" t="s">
        <v>2461</v>
      </c>
      <c r="D450" t="str">
        <f t="shared" ref="D450:D455" si="22">IF(EXACT(A450,A449),"Yes","")</f>
        <v/>
      </c>
    </row>
    <row r="451" spans="1:5" x14ac:dyDescent="0.25">
      <c r="A451" s="33" t="s">
        <v>195</v>
      </c>
      <c r="B451" t="s">
        <v>3266</v>
      </c>
      <c r="C451" t="s">
        <v>2461</v>
      </c>
      <c r="D451" t="str">
        <f t="shared" si="22"/>
        <v/>
      </c>
    </row>
    <row r="452" spans="1:5" x14ac:dyDescent="0.25">
      <c r="A452" s="33" t="s">
        <v>2999</v>
      </c>
      <c r="B452" t="s">
        <v>373</v>
      </c>
      <c r="C452" t="s">
        <v>3264</v>
      </c>
      <c r="D452" t="str">
        <f t="shared" si="22"/>
        <v/>
      </c>
    </row>
    <row r="453" spans="1:5" x14ac:dyDescent="0.25">
      <c r="A453" s="33" t="s">
        <v>73</v>
      </c>
      <c r="B453" s="62" t="s">
        <v>373</v>
      </c>
      <c r="C453" t="s">
        <v>2461</v>
      </c>
      <c r="D453" t="str">
        <f t="shared" si="22"/>
        <v/>
      </c>
    </row>
    <row r="454" spans="1:5" x14ac:dyDescent="0.25">
      <c r="A454" s="33" t="s">
        <v>73</v>
      </c>
      <c r="B454" s="62" t="s">
        <v>373</v>
      </c>
      <c r="C454" t="s">
        <v>3365</v>
      </c>
      <c r="D454" t="str">
        <f t="shared" si="22"/>
        <v>Yes</v>
      </c>
    </row>
    <row r="455" spans="1:5" ht="16.5" x14ac:dyDescent="0.3">
      <c r="A455" s="32" t="s">
        <v>3422</v>
      </c>
      <c r="B455" t="s">
        <v>373</v>
      </c>
      <c r="C455" t="s">
        <v>3516</v>
      </c>
      <c r="D455" t="str">
        <f t="shared" si="22"/>
        <v/>
      </c>
    </row>
    <row r="456" spans="1:5" x14ac:dyDescent="0.25">
      <c r="A456" s="118" t="s">
        <v>4041</v>
      </c>
      <c r="B456" s="121" t="s">
        <v>315</v>
      </c>
      <c r="C456" t="s">
        <v>3264</v>
      </c>
      <c r="E456" t="s">
        <v>4046</v>
      </c>
    </row>
    <row r="457" spans="1:5" x14ac:dyDescent="0.25">
      <c r="A457" s="33" t="s">
        <v>150</v>
      </c>
      <c r="B457" t="s">
        <v>315</v>
      </c>
      <c r="C457" t="s">
        <v>2461</v>
      </c>
      <c r="D457" t="str">
        <f>IF(EXACT(A457,A456),"Yes","")</f>
        <v/>
      </c>
    </row>
    <row r="458" spans="1:5" x14ac:dyDescent="0.25">
      <c r="A458" s="33" t="s">
        <v>150</v>
      </c>
      <c r="B458" t="s">
        <v>315</v>
      </c>
      <c r="C458" t="s">
        <v>3365</v>
      </c>
      <c r="D458" t="str">
        <f>IF(EXACT(A458,A457),"Yes","")</f>
        <v>Yes</v>
      </c>
    </row>
    <row r="459" spans="1:5" x14ac:dyDescent="0.25">
      <c r="A459" s="33" t="s">
        <v>3328</v>
      </c>
      <c r="C459" t="s">
        <v>3365</v>
      </c>
      <c r="D459" t="str">
        <f>IF(EXACT(A459,A458),"Yes","")</f>
        <v/>
      </c>
    </row>
    <row r="460" spans="1:5" x14ac:dyDescent="0.25">
      <c r="A460" s="118" t="s">
        <v>4042</v>
      </c>
      <c r="B460" s="121" t="s">
        <v>242</v>
      </c>
      <c r="C460" t="s">
        <v>3264</v>
      </c>
      <c r="E460" t="s">
        <v>4046</v>
      </c>
    </row>
    <row r="461" spans="1:5" x14ac:dyDescent="0.25">
      <c r="A461" s="33" t="s">
        <v>69</v>
      </c>
      <c r="B461" t="s">
        <v>242</v>
      </c>
      <c r="C461" t="s">
        <v>2461</v>
      </c>
      <c r="D461" t="str">
        <f t="shared" ref="D461:D467" si="23">IF(EXACT(A461,A460),"Yes","")</f>
        <v/>
      </c>
    </row>
    <row r="462" spans="1:5" x14ac:dyDescent="0.25">
      <c r="A462" s="33" t="s">
        <v>69</v>
      </c>
      <c r="B462" t="s">
        <v>242</v>
      </c>
      <c r="C462" t="s">
        <v>3365</v>
      </c>
      <c r="D462" t="str">
        <f t="shared" si="23"/>
        <v>Yes</v>
      </c>
    </row>
    <row r="463" spans="1:5" ht="16.5" x14ac:dyDescent="0.3">
      <c r="A463" s="32" t="s">
        <v>3497</v>
      </c>
      <c r="B463" t="s">
        <v>242</v>
      </c>
      <c r="C463" t="s">
        <v>3516</v>
      </c>
      <c r="D463" t="str">
        <f t="shared" si="23"/>
        <v/>
      </c>
    </row>
    <row r="464" spans="1:5" x14ac:dyDescent="0.25">
      <c r="A464" s="33" t="s">
        <v>3330</v>
      </c>
      <c r="C464" t="s">
        <v>3365</v>
      </c>
      <c r="D464" t="str">
        <f t="shared" si="23"/>
        <v/>
      </c>
    </row>
    <row r="465" spans="1:5" x14ac:dyDescent="0.25">
      <c r="A465" s="33" t="s">
        <v>1473</v>
      </c>
      <c r="C465" t="s">
        <v>3365</v>
      </c>
      <c r="D465" t="str">
        <f t="shared" si="23"/>
        <v/>
      </c>
    </row>
    <row r="466" spans="1:5" x14ac:dyDescent="0.25">
      <c r="A466" s="33" t="s">
        <v>3003</v>
      </c>
      <c r="C466" t="s">
        <v>3264</v>
      </c>
      <c r="D466" t="str">
        <f t="shared" si="23"/>
        <v/>
      </c>
    </row>
    <row r="467" spans="1:5" ht="16.5" x14ac:dyDescent="0.3">
      <c r="A467" s="32" t="s">
        <v>3457</v>
      </c>
      <c r="C467" t="s">
        <v>3516</v>
      </c>
      <c r="D467" t="str">
        <f t="shared" si="23"/>
        <v/>
      </c>
    </row>
    <row r="468" spans="1:5" x14ac:dyDescent="0.25">
      <c r="A468" s="26" t="s">
        <v>4090</v>
      </c>
      <c r="C468" t="s">
        <v>3516</v>
      </c>
      <c r="E468" t="s">
        <v>4123</v>
      </c>
    </row>
    <row r="469" spans="1:5" x14ac:dyDescent="0.25">
      <c r="A469" s="121" t="s">
        <v>3652</v>
      </c>
      <c r="B469" t="s">
        <v>346</v>
      </c>
      <c r="C469" t="s">
        <v>3264</v>
      </c>
    </row>
    <row r="470" spans="1:5" x14ac:dyDescent="0.25">
      <c r="A470" s="33" t="s">
        <v>182</v>
      </c>
      <c r="B470" t="s">
        <v>346</v>
      </c>
      <c r="C470" t="s">
        <v>2461</v>
      </c>
      <c r="D470" t="str">
        <f>IF(EXACT(A470,A469),"Yes","")</f>
        <v/>
      </c>
    </row>
    <row r="471" spans="1:5" x14ac:dyDescent="0.25">
      <c r="A471" s="33" t="s">
        <v>3331</v>
      </c>
      <c r="C471" t="s">
        <v>3365</v>
      </c>
      <c r="D471" t="str">
        <f>IF(EXACT(A471,A470),"Yes","")</f>
        <v/>
      </c>
    </row>
    <row r="472" spans="1:5" x14ac:dyDescent="0.25">
      <c r="A472" s="33" t="s">
        <v>3332</v>
      </c>
      <c r="C472" t="s">
        <v>3365</v>
      </c>
      <c r="D472" t="str">
        <f>IF(EXACT(A472,A471),"Yes","")</f>
        <v/>
      </c>
    </row>
    <row r="473" spans="1:5" x14ac:dyDescent="0.25">
      <c r="A473" s="33" t="s">
        <v>1494</v>
      </c>
      <c r="C473" t="s">
        <v>3365</v>
      </c>
      <c r="D473" t="str">
        <f>IF(EXACT(A473,A472),"Yes","")</f>
        <v/>
      </c>
    </row>
    <row r="474" spans="1:5" x14ac:dyDescent="0.25">
      <c r="A474" s="118" t="s">
        <v>4043</v>
      </c>
      <c r="B474" s="121" t="s">
        <v>4029</v>
      </c>
      <c r="C474" t="s">
        <v>3264</v>
      </c>
      <c r="E474" t="s">
        <v>4046</v>
      </c>
    </row>
    <row r="475" spans="1:5" x14ac:dyDescent="0.25">
      <c r="A475" s="120" t="s">
        <v>1497</v>
      </c>
      <c r="B475" s="113" t="s">
        <v>4029</v>
      </c>
      <c r="C475" t="s">
        <v>2461</v>
      </c>
      <c r="E475" t="s">
        <v>4023</v>
      </c>
    </row>
    <row r="476" spans="1:5" x14ac:dyDescent="0.25">
      <c r="A476" s="121" t="s">
        <v>3653</v>
      </c>
      <c r="B476" t="s">
        <v>366</v>
      </c>
      <c r="C476" t="s">
        <v>3264</v>
      </c>
    </row>
    <row r="477" spans="1:5" x14ac:dyDescent="0.25">
      <c r="A477" s="33" t="s">
        <v>203</v>
      </c>
      <c r="B477" t="s">
        <v>366</v>
      </c>
      <c r="C477" t="s">
        <v>2461</v>
      </c>
      <c r="D477" t="str">
        <f>IF(EXACT(A477,A476),"Yes","")</f>
        <v/>
      </c>
    </row>
    <row r="478" spans="1:5" x14ac:dyDescent="0.25">
      <c r="A478" s="33" t="s">
        <v>3334</v>
      </c>
      <c r="C478" t="s">
        <v>3365</v>
      </c>
      <c r="D478" t="str">
        <f>IF(EXACT(A478,A477),"Yes","")</f>
        <v/>
      </c>
    </row>
    <row r="479" spans="1:5" x14ac:dyDescent="0.25">
      <c r="A479" s="121" t="s">
        <v>3654</v>
      </c>
      <c r="B479" t="s">
        <v>323</v>
      </c>
      <c r="C479" t="s">
        <v>3264</v>
      </c>
    </row>
    <row r="480" spans="1:5" x14ac:dyDescent="0.25">
      <c r="A480" s="33" t="s">
        <v>159</v>
      </c>
      <c r="B480" s="62" t="s">
        <v>323</v>
      </c>
      <c r="C480" t="s">
        <v>2461</v>
      </c>
      <c r="D480" t="str">
        <f>IF(EXACT(A480,A479),"Yes","")</f>
        <v/>
      </c>
    </row>
    <row r="481" spans="1:5" ht="16.5" x14ac:dyDescent="0.3">
      <c r="A481" s="32" t="s">
        <v>3511</v>
      </c>
      <c r="B481" t="s">
        <v>323</v>
      </c>
      <c r="C481" t="s">
        <v>3516</v>
      </c>
      <c r="D481" t="str">
        <f>IF(EXACT(A481,A480),"Yes","")</f>
        <v/>
      </c>
    </row>
    <row r="482" spans="1:5" x14ac:dyDescent="0.25">
      <c r="A482" s="118" t="s">
        <v>4056</v>
      </c>
      <c r="B482" s="121" t="s">
        <v>3989</v>
      </c>
      <c r="C482" t="s">
        <v>3264</v>
      </c>
      <c r="E482" t="s">
        <v>4046</v>
      </c>
    </row>
    <row r="483" spans="1:5" x14ac:dyDescent="0.25">
      <c r="A483" s="120" t="s">
        <v>1500</v>
      </c>
      <c r="B483" t="s">
        <v>3989</v>
      </c>
      <c r="C483" t="s">
        <v>2461</v>
      </c>
      <c r="E483" t="s">
        <v>3993</v>
      </c>
    </row>
    <row r="484" spans="1:5" x14ac:dyDescent="0.25">
      <c r="A484" s="124" t="s">
        <v>3989</v>
      </c>
      <c r="B484" t="s">
        <v>3989</v>
      </c>
      <c r="C484" t="s">
        <v>3264</v>
      </c>
      <c r="E484" t="s">
        <v>4009</v>
      </c>
    </row>
    <row r="485" spans="1:5" x14ac:dyDescent="0.25">
      <c r="A485" s="33" t="s">
        <v>1501</v>
      </c>
      <c r="C485" t="s">
        <v>3365</v>
      </c>
      <c r="D485" t="str">
        <f>IF(EXACT(A485,A484),"Yes","")</f>
        <v/>
      </c>
    </row>
    <row r="486" spans="1:5" x14ac:dyDescent="0.25">
      <c r="A486" s="33" t="s">
        <v>1502</v>
      </c>
      <c r="C486" t="s">
        <v>3365</v>
      </c>
      <c r="D486" t="str">
        <f>IF(EXACT(A486,A485),"Yes","")</f>
        <v/>
      </c>
    </row>
    <row r="487" spans="1:5" x14ac:dyDescent="0.25">
      <c r="A487" s="33" t="s">
        <v>1503</v>
      </c>
      <c r="C487" t="s">
        <v>3365</v>
      </c>
      <c r="D487" t="str">
        <f>IF(EXACT(A487,A486),"Yes","")</f>
        <v/>
      </c>
    </row>
    <row r="488" spans="1:5" x14ac:dyDescent="0.25">
      <c r="A488" s="33" t="s">
        <v>1504</v>
      </c>
      <c r="C488" t="s">
        <v>3365</v>
      </c>
      <c r="D488" t="str">
        <f>IF(EXACT(A488,A487),"Yes","")</f>
        <v/>
      </c>
    </row>
    <row r="489" spans="1:5" x14ac:dyDescent="0.25">
      <c r="A489" s="118" t="s">
        <v>4057</v>
      </c>
      <c r="B489" s="121" t="s">
        <v>252</v>
      </c>
      <c r="C489" t="s">
        <v>3264</v>
      </c>
      <c r="E489" t="s">
        <v>4046</v>
      </c>
    </row>
    <row r="490" spans="1:5" x14ac:dyDescent="0.25">
      <c r="A490" s="33" t="s">
        <v>3010</v>
      </c>
      <c r="B490" t="s">
        <v>252</v>
      </c>
      <c r="C490" t="s">
        <v>3264</v>
      </c>
      <c r="D490" t="str">
        <f t="shared" ref="D490:D505" si="24">IF(EXACT(A490,A489),"Yes","")</f>
        <v/>
      </c>
    </row>
    <row r="491" spans="1:5" x14ac:dyDescent="0.25">
      <c r="A491" s="33" t="s">
        <v>1505</v>
      </c>
      <c r="C491" t="s">
        <v>3365</v>
      </c>
      <c r="D491" t="str">
        <f t="shared" si="24"/>
        <v/>
      </c>
    </row>
    <row r="492" spans="1:5" x14ac:dyDescent="0.25">
      <c r="A492" s="33" t="s">
        <v>80</v>
      </c>
      <c r="B492" t="s">
        <v>252</v>
      </c>
      <c r="C492" t="s">
        <v>2461</v>
      </c>
      <c r="D492" t="str">
        <f t="shared" si="24"/>
        <v/>
      </c>
    </row>
    <row r="493" spans="1:5" x14ac:dyDescent="0.25">
      <c r="A493" s="33" t="s">
        <v>80</v>
      </c>
      <c r="B493" t="s">
        <v>252</v>
      </c>
      <c r="C493" t="s">
        <v>3365</v>
      </c>
      <c r="D493" t="str">
        <f t="shared" si="24"/>
        <v>Yes</v>
      </c>
    </row>
    <row r="494" spans="1:5" ht="16.5" x14ac:dyDescent="0.3">
      <c r="A494" s="32" t="s">
        <v>3419</v>
      </c>
      <c r="B494" t="s">
        <v>252</v>
      </c>
      <c r="C494" t="s">
        <v>3516</v>
      </c>
      <c r="D494" t="str">
        <f t="shared" si="24"/>
        <v/>
      </c>
    </row>
    <row r="495" spans="1:5" x14ac:dyDescent="0.25">
      <c r="A495" s="33" t="s">
        <v>1506</v>
      </c>
      <c r="C495" t="s">
        <v>3365</v>
      </c>
      <c r="D495" t="str">
        <f t="shared" si="24"/>
        <v/>
      </c>
    </row>
    <row r="496" spans="1:5" x14ac:dyDescent="0.25">
      <c r="A496" s="33" t="s">
        <v>1507</v>
      </c>
      <c r="C496" t="s">
        <v>3365</v>
      </c>
      <c r="D496" t="str">
        <f t="shared" si="24"/>
        <v/>
      </c>
    </row>
    <row r="497" spans="1:5" x14ac:dyDescent="0.25">
      <c r="A497" s="33" t="s">
        <v>3335</v>
      </c>
      <c r="C497" t="s">
        <v>3365</v>
      </c>
      <c r="D497" t="str">
        <f t="shared" si="24"/>
        <v/>
      </c>
    </row>
    <row r="498" spans="1:5" x14ac:dyDescent="0.25">
      <c r="A498" s="33" t="s">
        <v>3017</v>
      </c>
      <c r="B498" t="s">
        <v>279</v>
      </c>
      <c r="C498" t="s">
        <v>3264</v>
      </c>
      <c r="D498" t="str">
        <f t="shared" si="24"/>
        <v/>
      </c>
    </row>
    <row r="499" spans="1:5" x14ac:dyDescent="0.25">
      <c r="A499" s="33" t="s">
        <v>110</v>
      </c>
      <c r="B499" t="s">
        <v>279</v>
      </c>
      <c r="C499" t="s">
        <v>2461</v>
      </c>
      <c r="D499" t="str">
        <f t="shared" si="24"/>
        <v/>
      </c>
    </row>
    <row r="500" spans="1:5" ht="16.5" x14ac:dyDescent="0.3">
      <c r="A500" s="32" t="s">
        <v>3454</v>
      </c>
      <c r="B500" t="s">
        <v>279</v>
      </c>
      <c r="C500" t="s">
        <v>3516</v>
      </c>
      <c r="D500" t="str">
        <f t="shared" si="24"/>
        <v/>
      </c>
    </row>
    <row r="501" spans="1:5" x14ac:dyDescent="0.25">
      <c r="A501" s="33" t="s">
        <v>1527</v>
      </c>
      <c r="C501" t="s">
        <v>3365</v>
      </c>
      <c r="D501" t="str">
        <f t="shared" si="24"/>
        <v/>
      </c>
    </row>
    <row r="502" spans="1:5" x14ac:dyDescent="0.25">
      <c r="A502" s="33" t="s">
        <v>3336</v>
      </c>
      <c r="C502" t="s">
        <v>3365</v>
      </c>
      <c r="D502" t="str">
        <f t="shared" si="24"/>
        <v/>
      </c>
    </row>
    <row r="503" spans="1:5" x14ac:dyDescent="0.25">
      <c r="A503" s="33" t="s">
        <v>3337</v>
      </c>
      <c r="C503" t="s">
        <v>3365</v>
      </c>
      <c r="D503" t="str">
        <f t="shared" si="24"/>
        <v/>
      </c>
    </row>
    <row r="504" spans="1:5" x14ac:dyDescent="0.25">
      <c r="A504" s="33" t="s">
        <v>3338</v>
      </c>
      <c r="C504" t="s">
        <v>3365</v>
      </c>
      <c r="D504" t="str">
        <f t="shared" si="24"/>
        <v/>
      </c>
    </row>
    <row r="505" spans="1:5" x14ac:dyDescent="0.25">
      <c r="A505" s="33" t="s">
        <v>1546</v>
      </c>
      <c r="C505" t="s">
        <v>3365</v>
      </c>
      <c r="D505" t="str">
        <f t="shared" si="24"/>
        <v/>
      </c>
    </row>
    <row r="506" spans="1:5" x14ac:dyDescent="0.25">
      <c r="A506" s="120" t="s">
        <v>1549</v>
      </c>
      <c r="B506" t="s">
        <v>4032</v>
      </c>
      <c r="C506" t="s">
        <v>2461</v>
      </c>
      <c r="E506" t="s">
        <v>4023</v>
      </c>
    </row>
    <row r="507" spans="1:5" x14ac:dyDescent="0.25">
      <c r="A507" s="33" t="s">
        <v>1555</v>
      </c>
      <c r="C507" t="s">
        <v>3365</v>
      </c>
      <c r="D507" t="str">
        <f>IF(EXACT(A507,A506),"Yes","")</f>
        <v/>
      </c>
    </row>
    <row r="508" spans="1:5" x14ac:dyDescent="0.25">
      <c r="A508" s="121" t="s">
        <v>3655</v>
      </c>
      <c r="B508" t="s">
        <v>350</v>
      </c>
      <c r="C508" t="s">
        <v>3264</v>
      </c>
    </row>
    <row r="509" spans="1:5" x14ac:dyDescent="0.25">
      <c r="A509" s="33" t="s">
        <v>186</v>
      </c>
      <c r="B509" t="s">
        <v>350</v>
      </c>
      <c r="C509" t="s">
        <v>2461</v>
      </c>
      <c r="D509" t="str">
        <f t="shared" ref="D509:D531" si="25">IF(EXACT(A509,A508),"Yes","")</f>
        <v/>
      </c>
    </row>
    <row r="510" spans="1:5" x14ac:dyDescent="0.25">
      <c r="A510" s="33" t="s">
        <v>3019</v>
      </c>
      <c r="B510" t="s">
        <v>289</v>
      </c>
      <c r="C510" t="s">
        <v>3264</v>
      </c>
      <c r="D510" t="str">
        <f t="shared" si="25"/>
        <v/>
      </c>
    </row>
    <row r="511" spans="1:5" x14ac:dyDescent="0.25">
      <c r="A511" s="33" t="s">
        <v>122</v>
      </c>
      <c r="B511" t="s">
        <v>289</v>
      </c>
      <c r="C511" t="s">
        <v>2461</v>
      </c>
      <c r="D511" t="str">
        <f t="shared" si="25"/>
        <v/>
      </c>
    </row>
    <row r="512" spans="1:5" ht="16.5" x14ac:dyDescent="0.3">
      <c r="A512" s="32" t="s">
        <v>3468</v>
      </c>
      <c r="B512" t="s">
        <v>289</v>
      </c>
      <c r="C512" t="s">
        <v>3516</v>
      </c>
      <c r="D512" t="str">
        <f t="shared" si="25"/>
        <v/>
      </c>
    </row>
    <row r="513" spans="1:4" x14ac:dyDescent="0.25">
      <c r="A513" s="33" t="s">
        <v>3339</v>
      </c>
      <c r="C513" t="s">
        <v>3365</v>
      </c>
      <c r="D513" t="str">
        <f t="shared" si="25"/>
        <v/>
      </c>
    </row>
    <row r="514" spans="1:4" x14ac:dyDescent="0.25">
      <c r="A514" s="33" t="s">
        <v>1567</v>
      </c>
      <c r="C514" t="s">
        <v>3365</v>
      </c>
      <c r="D514" t="str">
        <f t="shared" si="25"/>
        <v/>
      </c>
    </row>
    <row r="515" spans="1:4" x14ac:dyDescent="0.25">
      <c r="A515" s="33" t="s">
        <v>3027</v>
      </c>
      <c r="B515" t="s">
        <v>227</v>
      </c>
      <c r="C515" t="s">
        <v>3264</v>
      </c>
      <c r="D515" t="str">
        <f t="shared" si="25"/>
        <v/>
      </c>
    </row>
    <row r="516" spans="1:4" x14ac:dyDescent="0.25">
      <c r="A516" s="33" t="s">
        <v>52</v>
      </c>
      <c r="B516" t="s">
        <v>227</v>
      </c>
      <c r="C516" t="s">
        <v>2461</v>
      </c>
      <c r="D516" t="str">
        <f t="shared" si="25"/>
        <v/>
      </c>
    </row>
    <row r="517" spans="1:4" x14ac:dyDescent="0.25">
      <c r="A517" s="33" t="s">
        <v>52</v>
      </c>
      <c r="B517" t="s">
        <v>227</v>
      </c>
      <c r="C517" t="s">
        <v>3365</v>
      </c>
      <c r="D517" t="str">
        <f t="shared" si="25"/>
        <v>Yes</v>
      </c>
    </row>
    <row r="518" spans="1:4" ht="16.5" x14ac:dyDescent="0.3">
      <c r="A518" s="32" t="s">
        <v>3390</v>
      </c>
      <c r="B518" t="s">
        <v>227</v>
      </c>
      <c r="C518" t="s">
        <v>3516</v>
      </c>
      <c r="D518" t="str">
        <f t="shared" si="25"/>
        <v/>
      </c>
    </row>
    <row r="519" spans="1:4" x14ac:dyDescent="0.25">
      <c r="A519" s="33" t="s">
        <v>3034</v>
      </c>
      <c r="B519" t="s">
        <v>245</v>
      </c>
      <c r="C519" t="s">
        <v>3264</v>
      </c>
      <c r="D519" t="str">
        <f t="shared" si="25"/>
        <v/>
      </c>
    </row>
    <row r="520" spans="1:4" x14ac:dyDescent="0.25">
      <c r="A520" s="33" t="s">
        <v>72</v>
      </c>
      <c r="B520" t="s">
        <v>245</v>
      </c>
      <c r="C520" t="s">
        <v>2461</v>
      </c>
      <c r="D520" t="str">
        <f t="shared" si="25"/>
        <v/>
      </c>
    </row>
    <row r="521" spans="1:4" x14ac:dyDescent="0.25">
      <c r="A521" s="33" t="s">
        <v>72</v>
      </c>
      <c r="B521" t="s">
        <v>245</v>
      </c>
      <c r="C521" t="s">
        <v>3365</v>
      </c>
      <c r="D521" t="str">
        <f t="shared" si="25"/>
        <v>Yes</v>
      </c>
    </row>
    <row r="522" spans="1:4" ht="16.5" x14ac:dyDescent="0.3">
      <c r="A522" s="32" t="s">
        <v>3405</v>
      </c>
      <c r="B522" t="s">
        <v>245</v>
      </c>
      <c r="C522" t="s">
        <v>3516</v>
      </c>
      <c r="D522" t="str">
        <f t="shared" si="25"/>
        <v/>
      </c>
    </row>
    <row r="523" spans="1:4" x14ac:dyDescent="0.25">
      <c r="A523" s="33" t="s">
        <v>3042</v>
      </c>
      <c r="B523" t="s">
        <v>313</v>
      </c>
      <c r="C523" t="s">
        <v>3264</v>
      </c>
      <c r="D523" t="str">
        <f t="shared" si="25"/>
        <v/>
      </c>
    </row>
    <row r="524" spans="1:4" x14ac:dyDescent="0.25">
      <c r="A524" s="33" t="s">
        <v>148</v>
      </c>
      <c r="B524" t="s">
        <v>313</v>
      </c>
      <c r="C524" t="s">
        <v>2461</v>
      </c>
      <c r="D524" t="str">
        <f t="shared" si="25"/>
        <v/>
      </c>
    </row>
    <row r="525" spans="1:4" ht="16.5" x14ac:dyDescent="0.3">
      <c r="A525" s="32" t="s">
        <v>3464</v>
      </c>
      <c r="B525" t="s">
        <v>313</v>
      </c>
      <c r="C525" t="s">
        <v>3516</v>
      </c>
      <c r="D525" t="str">
        <f t="shared" si="25"/>
        <v/>
      </c>
    </row>
    <row r="526" spans="1:4" x14ac:dyDescent="0.25">
      <c r="A526" s="33" t="s">
        <v>3342</v>
      </c>
      <c r="C526" t="s">
        <v>3365</v>
      </c>
      <c r="D526" t="str">
        <f t="shared" si="25"/>
        <v/>
      </c>
    </row>
    <row r="527" spans="1:4" x14ac:dyDescent="0.25">
      <c r="A527" s="33" t="s">
        <v>1608</v>
      </c>
      <c r="C527" t="s">
        <v>3365</v>
      </c>
      <c r="D527" t="str">
        <f t="shared" si="25"/>
        <v/>
      </c>
    </row>
    <row r="528" spans="1:4" x14ac:dyDescent="0.25">
      <c r="A528" s="33" t="s">
        <v>3044</v>
      </c>
      <c r="B528" t="s">
        <v>369</v>
      </c>
      <c r="C528" t="s">
        <v>3264</v>
      </c>
      <c r="D528" t="str">
        <f t="shared" si="25"/>
        <v/>
      </c>
    </row>
    <row r="529" spans="1:4" x14ac:dyDescent="0.25">
      <c r="A529" s="33" t="s">
        <v>44</v>
      </c>
      <c r="B529" t="s">
        <v>369</v>
      </c>
      <c r="C529" t="s">
        <v>2461</v>
      </c>
      <c r="D529" t="str">
        <f t="shared" si="25"/>
        <v/>
      </c>
    </row>
    <row r="530" spans="1:4" x14ac:dyDescent="0.25">
      <c r="A530" s="33" t="s">
        <v>44</v>
      </c>
      <c r="B530" t="s">
        <v>369</v>
      </c>
      <c r="C530" t="s">
        <v>3365</v>
      </c>
      <c r="D530" t="str">
        <f t="shared" si="25"/>
        <v>Yes</v>
      </c>
    </row>
    <row r="531" spans="1:4" ht="16.5" x14ac:dyDescent="0.3">
      <c r="A531" s="32" t="s">
        <v>3377</v>
      </c>
      <c r="B531" s="62" t="s">
        <v>369</v>
      </c>
      <c r="C531" t="s">
        <v>3516</v>
      </c>
      <c r="D531" t="str">
        <f t="shared" si="25"/>
        <v/>
      </c>
    </row>
    <row r="532" spans="1:4" x14ac:dyDescent="0.25">
      <c r="A532" s="121" t="s">
        <v>3656</v>
      </c>
      <c r="B532" t="s">
        <v>301</v>
      </c>
      <c r="C532" t="s">
        <v>3264</v>
      </c>
    </row>
    <row r="533" spans="1:4" x14ac:dyDescent="0.25">
      <c r="A533" s="33" t="s">
        <v>135</v>
      </c>
      <c r="B533" s="62" t="s">
        <v>301</v>
      </c>
      <c r="C533" t="s">
        <v>2461</v>
      </c>
      <c r="D533" t="str">
        <f>IF(EXACT(A533,A532),"Yes","")</f>
        <v/>
      </c>
    </row>
    <row r="534" spans="1:4" x14ac:dyDescent="0.25">
      <c r="A534" s="66" t="s">
        <v>3657</v>
      </c>
      <c r="B534" t="s">
        <v>329</v>
      </c>
      <c r="C534" t="s">
        <v>3264</v>
      </c>
    </row>
    <row r="535" spans="1:4" x14ac:dyDescent="0.25">
      <c r="A535" s="33" t="s">
        <v>165</v>
      </c>
      <c r="B535" t="s">
        <v>329</v>
      </c>
      <c r="C535" t="s">
        <v>2461</v>
      </c>
      <c r="D535" t="str">
        <f t="shared" ref="D535:D552" si="26">IF(EXACT(A535,A534),"Yes","")</f>
        <v/>
      </c>
    </row>
    <row r="536" spans="1:4" x14ac:dyDescent="0.25">
      <c r="A536" s="33" t="s">
        <v>3344</v>
      </c>
      <c r="C536" t="s">
        <v>3365</v>
      </c>
      <c r="D536" t="str">
        <f t="shared" si="26"/>
        <v/>
      </c>
    </row>
    <row r="537" spans="1:4" x14ac:dyDescent="0.25">
      <c r="A537" s="33" t="s">
        <v>3050</v>
      </c>
      <c r="B537" t="s">
        <v>267</v>
      </c>
      <c r="C537" t="s">
        <v>3264</v>
      </c>
      <c r="D537" t="str">
        <f t="shared" si="26"/>
        <v/>
      </c>
    </row>
    <row r="538" spans="1:4" x14ac:dyDescent="0.25">
      <c r="A538" s="33" t="s">
        <v>96</v>
      </c>
      <c r="B538" t="s">
        <v>267</v>
      </c>
      <c r="C538" t="s">
        <v>2461</v>
      </c>
      <c r="D538" t="str">
        <f t="shared" si="26"/>
        <v/>
      </c>
    </row>
    <row r="539" spans="1:4" ht="16.5" x14ac:dyDescent="0.3">
      <c r="A539" s="32" t="s">
        <v>3463</v>
      </c>
      <c r="B539" t="s">
        <v>267</v>
      </c>
      <c r="C539" t="s">
        <v>3516</v>
      </c>
      <c r="D539" t="str">
        <f t="shared" si="26"/>
        <v/>
      </c>
    </row>
    <row r="540" spans="1:4" x14ac:dyDescent="0.25">
      <c r="A540" s="33" t="s">
        <v>3345</v>
      </c>
      <c r="C540" t="s">
        <v>3365</v>
      </c>
      <c r="D540" t="str">
        <f t="shared" si="26"/>
        <v/>
      </c>
    </row>
    <row r="541" spans="1:4" x14ac:dyDescent="0.25">
      <c r="A541" s="33" t="s">
        <v>3058</v>
      </c>
      <c r="B541" t="s">
        <v>254</v>
      </c>
      <c r="C541" t="s">
        <v>3264</v>
      </c>
      <c r="D541" t="str">
        <f t="shared" si="26"/>
        <v/>
      </c>
    </row>
    <row r="542" spans="1:4" x14ac:dyDescent="0.25">
      <c r="A542" s="33" t="s">
        <v>82</v>
      </c>
      <c r="B542" t="s">
        <v>254</v>
      </c>
      <c r="C542" t="s">
        <v>2461</v>
      </c>
      <c r="D542" t="str">
        <f t="shared" si="26"/>
        <v/>
      </c>
    </row>
    <row r="543" spans="1:4" x14ac:dyDescent="0.25">
      <c r="A543" s="33" t="s">
        <v>82</v>
      </c>
      <c r="B543" t="s">
        <v>254</v>
      </c>
      <c r="C543" t="s">
        <v>3365</v>
      </c>
      <c r="D543" t="str">
        <f t="shared" si="26"/>
        <v>Yes</v>
      </c>
    </row>
    <row r="544" spans="1:4" ht="16.5" x14ac:dyDescent="0.3">
      <c r="A544" s="32" t="s">
        <v>3416</v>
      </c>
      <c r="B544" t="s">
        <v>254</v>
      </c>
      <c r="C544" t="s">
        <v>3516</v>
      </c>
      <c r="D544" t="str">
        <f t="shared" si="26"/>
        <v/>
      </c>
    </row>
    <row r="545" spans="1:5" x14ac:dyDescent="0.25">
      <c r="A545" s="33" t="s">
        <v>3065</v>
      </c>
      <c r="C545" t="s">
        <v>3264</v>
      </c>
      <c r="D545" t="str">
        <f t="shared" si="26"/>
        <v/>
      </c>
    </row>
    <row r="546" spans="1:5" ht="16.5" x14ac:dyDescent="0.3">
      <c r="A546" s="32" t="s">
        <v>3486</v>
      </c>
      <c r="C546" t="s">
        <v>3516</v>
      </c>
      <c r="D546" t="str">
        <f t="shared" si="26"/>
        <v/>
      </c>
    </row>
    <row r="547" spans="1:5" x14ac:dyDescent="0.25">
      <c r="A547" s="33" t="s">
        <v>3073</v>
      </c>
      <c r="B547" t="s">
        <v>273</v>
      </c>
      <c r="C547" t="s">
        <v>3264</v>
      </c>
      <c r="D547" t="str">
        <f t="shared" si="26"/>
        <v/>
      </c>
    </row>
    <row r="548" spans="1:5" ht="16.5" x14ac:dyDescent="0.3">
      <c r="A548" s="32" t="s">
        <v>3409</v>
      </c>
      <c r="B548" t="s">
        <v>273</v>
      </c>
      <c r="C548" t="s">
        <v>3516</v>
      </c>
      <c r="D548" t="str">
        <f t="shared" si="26"/>
        <v/>
      </c>
    </row>
    <row r="549" spans="1:5" x14ac:dyDescent="0.25">
      <c r="A549" s="33" t="s">
        <v>103</v>
      </c>
      <c r="B549" t="s">
        <v>273</v>
      </c>
      <c r="C549" t="s">
        <v>2461</v>
      </c>
      <c r="D549" t="str">
        <f t="shared" si="26"/>
        <v/>
      </c>
    </row>
    <row r="550" spans="1:5" x14ac:dyDescent="0.25">
      <c r="A550" s="33" t="s">
        <v>126</v>
      </c>
      <c r="B550" t="s">
        <v>378</v>
      </c>
      <c r="C550" t="s">
        <v>2461</v>
      </c>
      <c r="D550" t="str">
        <f t="shared" si="26"/>
        <v/>
      </c>
    </row>
    <row r="551" spans="1:5" x14ac:dyDescent="0.25">
      <c r="A551" s="69" t="s">
        <v>3713</v>
      </c>
      <c r="B551" t="s">
        <v>378</v>
      </c>
      <c r="C551" t="s">
        <v>3516</v>
      </c>
      <c r="D551" t="str">
        <f t="shared" si="26"/>
        <v/>
      </c>
    </row>
    <row r="552" spans="1:5" x14ac:dyDescent="0.25">
      <c r="A552" s="33" t="s">
        <v>3080</v>
      </c>
      <c r="C552" t="s">
        <v>3264</v>
      </c>
      <c r="D552" t="str">
        <f t="shared" si="26"/>
        <v/>
      </c>
    </row>
    <row r="553" spans="1:5" x14ac:dyDescent="0.25">
      <c r="A553" s="31" t="s">
        <v>3434</v>
      </c>
      <c r="B553" s="62"/>
      <c r="C553" t="s">
        <v>3516</v>
      </c>
      <c r="E553" t="s">
        <v>4123</v>
      </c>
    </row>
    <row r="554" spans="1:5" x14ac:dyDescent="0.25">
      <c r="A554" s="33" t="s">
        <v>3346</v>
      </c>
      <c r="B554" s="62"/>
      <c r="C554" t="s">
        <v>3365</v>
      </c>
      <c r="D554" t="str">
        <f t="shared" ref="D554:D583" si="27">IF(EXACT(A554,A553),"Yes","")</f>
        <v/>
      </c>
    </row>
    <row r="555" spans="1:5" x14ac:dyDescent="0.25">
      <c r="A555" s="33" t="s">
        <v>3083</v>
      </c>
      <c r="B555" t="s">
        <v>281</v>
      </c>
      <c r="C555" t="s">
        <v>3264</v>
      </c>
      <c r="D555" t="str">
        <f t="shared" si="27"/>
        <v/>
      </c>
    </row>
    <row r="556" spans="1:5" x14ac:dyDescent="0.25">
      <c r="A556" s="33" t="s">
        <v>112</v>
      </c>
      <c r="B556" t="s">
        <v>281</v>
      </c>
      <c r="C556" t="s">
        <v>2461</v>
      </c>
      <c r="D556" t="str">
        <f t="shared" si="27"/>
        <v/>
      </c>
    </row>
    <row r="557" spans="1:5" ht="16.5" x14ac:dyDescent="0.3">
      <c r="A557" s="32" t="s">
        <v>3476</v>
      </c>
      <c r="B557" t="s">
        <v>281</v>
      </c>
      <c r="C557" t="s">
        <v>3516</v>
      </c>
      <c r="D557" t="str">
        <f t="shared" si="27"/>
        <v/>
      </c>
    </row>
    <row r="558" spans="1:5" x14ac:dyDescent="0.25">
      <c r="A558" s="33" t="s">
        <v>3348</v>
      </c>
      <c r="C558" t="s">
        <v>3365</v>
      </c>
      <c r="D558" t="str">
        <f t="shared" si="27"/>
        <v/>
      </c>
    </row>
    <row r="559" spans="1:5" x14ac:dyDescent="0.25">
      <c r="A559" s="33" t="s">
        <v>3088</v>
      </c>
      <c r="C559" t="s">
        <v>3264</v>
      </c>
      <c r="D559" t="str">
        <f t="shared" si="27"/>
        <v/>
      </c>
    </row>
    <row r="560" spans="1:5" ht="16.5" x14ac:dyDescent="0.3">
      <c r="A560" s="32" t="s">
        <v>3467</v>
      </c>
      <c r="C560" t="s">
        <v>3516</v>
      </c>
      <c r="D560" t="str">
        <f t="shared" si="27"/>
        <v/>
      </c>
    </row>
    <row r="561" spans="1:4" x14ac:dyDescent="0.25">
      <c r="A561" s="33" t="s">
        <v>3096</v>
      </c>
      <c r="B561" t="s">
        <v>231</v>
      </c>
      <c r="C561" t="s">
        <v>3264</v>
      </c>
      <c r="D561" t="str">
        <f t="shared" si="27"/>
        <v/>
      </c>
    </row>
    <row r="562" spans="1:4" x14ac:dyDescent="0.25">
      <c r="A562" s="33" t="s">
        <v>57</v>
      </c>
      <c r="B562" t="s">
        <v>231</v>
      </c>
      <c r="C562" t="s">
        <v>2461</v>
      </c>
      <c r="D562" t="str">
        <f t="shared" si="27"/>
        <v/>
      </c>
    </row>
    <row r="563" spans="1:4" x14ac:dyDescent="0.25">
      <c r="A563" s="33" t="s">
        <v>57</v>
      </c>
      <c r="B563" s="62" t="s">
        <v>231</v>
      </c>
      <c r="C563" t="s">
        <v>3365</v>
      </c>
      <c r="D563" t="str">
        <f t="shared" si="27"/>
        <v>Yes</v>
      </c>
    </row>
    <row r="564" spans="1:4" ht="16.5" x14ac:dyDescent="0.3">
      <c r="A564" s="32" t="s">
        <v>3413</v>
      </c>
      <c r="B564" t="s">
        <v>231</v>
      </c>
      <c r="C564" t="s">
        <v>3516</v>
      </c>
      <c r="D564" t="str">
        <f t="shared" si="27"/>
        <v/>
      </c>
    </row>
    <row r="565" spans="1:4" x14ac:dyDescent="0.25">
      <c r="A565" s="33" t="s">
        <v>3103</v>
      </c>
      <c r="B565" t="s">
        <v>244</v>
      </c>
      <c r="C565" t="s">
        <v>3264</v>
      </c>
      <c r="D565" t="str">
        <f t="shared" si="27"/>
        <v/>
      </c>
    </row>
    <row r="566" spans="1:4" x14ac:dyDescent="0.25">
      <c r="A566" s="33" t="s">
        <v>71</v>
      </c>
      <c r="B566" t="s">
        <v>244</v>
      </c>
      <c r="C566" t="s">
        <v>2461</v>
      </c>
      <c r="D566" t="str">
        <f t="shared" si="27"/>
        <v/>
      </c>
    </row>
    <row r="567" spans="1:4" x14ac:dyDescent="0.25">
      <c r="A567" s="33" t="s">
        <v>71</v>
      </c>
      <c r="B567" t="s">
        <v>244</v>
      </c>
      <c r="C567" t="s">
        <v>3365</v>
      </c>
      <c r="D567" t="str">
        <f t="shared" si="27"/>
        <v>Yes</v>
      </c>
    </row>
    <row r="568" spans="1:4" ht="16.5" x14ac:dyDescent="0.3">
      <c r="A568" s="32" t="s">
        <v>3429</v>
      </c>
      <c r="B568" t="s">
        <v>244</v>
      </c>
      <c r="C568" t="s">
        <v>3516</v>
      </c>
      <c r="D568" t="str">
        <f t="shared" si="27"/>
        <v/>
      </c>
    </row>
    <row r="569" spans="1:4" x14ac:dyDescent="0.25">
      <c r="A569" s="33" t="s">
        <v>3112</v>
      </c>
      <c r="C569" t="s">
        <v>3264</v>
      </c>
      <c r="D569" t="str">
        <f t="shared" si="27"/>
        <v/>
      </c>
    </row>
    <row r="570" spans="1:4" ht="16.5" x14ac:dyDescent="0.3">
      <c r="A570" s="32" t="s">
        <v>3428</v>
      </c>
      <c r="C570" t="s">
        <v>3516</v>
      </c>
      <c r="D570" t="str">
        <f t="shared" si="27"/>
        <v/>
      </c>
    </row>
    <row r="571" spans="1:4" x14ac:dyDescent="0.25">
      <c r="A571" s="33" t="s">
        <v>3120</v>
      </c>
      <c r="B571" t="s">
        <v>257</v>
      </c>
      <c r="C571" t="s">
        <v>3264</v>
      </c>
      <c r="D571" t="str">
        <f t="shared" si="27"/>
        <v/>
      </c>
    </row>
    <row r="572" spans="1:4" x14ac:dyDescent="0.25">
      <c r="A572" s="33" t="s">
        <v>85</v>
      </c>
      <c r="B572" t="s">
        <v>257</v>
      </c>
      <c r="C572" t="s">
        <v>2461</v>
      </c>
      <c r="D572" t="str">
        <f t="shared" si="27"/>
        <v/>
      </c>
    </row>
    <row r="573" spans="1:4" x14ac:dyDescent="0.25">
      <c r="A573" s="33" t="s">
        <v>85</v>
      </c>
      <c r="B573" t="s">
        <v>257</v>
      </c>
      <c r="C573" t="s">
        <v>3365</v>
      </c>
      <c r="D573" t="str">
        <f t="shared" si="27"/>
        <v>Yes</v>
      </c>
    </row>
    <row r="574" spans="1:4" ht="16.5" x14ac:dyDescent="0.3">
      <c r="A574" s="32" t="s">
        <v>3418</v>
      </c>
      <c r="B574" t="s">
        <v>257</v>
      </c>
      <c r="C574" t="s">
        <v>3516</v>
      </c>
      <c r="D574" t="str">
        <f t="shared" si="27"/>
        <v/>
      </c>
    </row>
    <row r="575" spans="1:4" x14ac:dyDescent="0.25">
      <c r="A575" s="33" t="s">
        <v>1747</v>
      </c>
      <c r="C575" t="s">
        <v>3365</v>
      </c>
      <c r="D575" t="str">
        <f t="shared" si="27"/>
        <v/>
      </c>
    </row>
    <row r="576" spans="1:4" x14ac:dyDescent="0.25">
      <c r="A576" s="33" t="s">
        <v>3128</v>
      </c>
      <c r="C576" t="s">
        <v>3264</v>
      </c>
      <c r="D576" t="str">
        <f t="shared" si="27"/>
        <v/>
      </c>
    </row>
    <row r="577" spans="1:5" x14ac:dyDescent="0.25">
      <c r="A577" s="33" t="s">
        <v>3350</v>
      </c>
      <c r="C577" t="s">
        <v>3365</v>
      </c>
      <c r="D577" t="str">
        <f t="shared" si="27"/>
        <v/>
      </c>
    </row>
    <row r="578" spans="1:5" ht="16.5" x14ac:dyDescent="0.3">
      <c r="A578" s="32" t="s">
        <v>3443</v>
      </c>
      <c r="C578" t="s">
        <v>3516</v>
      </c>
      <c r="D578" t="str">
        <f t="shared" si="27"/>
        <v/>
      </c>
    </row>
    <row r="579" spans="1:5" x14ac:dyDescent="0.25">
      <c r="A579" s="33" t="s">
        <v>3134</v>
      </c>
      <c r="B579" t="s">
        <v>212</v>
      </c>
      <c r="C579" t="s">
        <v>3264</v>
      </c>
      <c r="D579" t="str">
        <f t="shared" si="27"/>
        <v/>
      </c>
    </row>
    <row r="580" spans="1:5" x14ac:dyDescent="0.25">
      <c r="A580" s="33" t="s">
        <v>35</v>
      </c>
      <c r="B580" t="s">
        <v>212</v>
      </c>
      <c r="C580" t="s">
        <v>2461</v>
      </c>
      <c r="D580" t="str">
        <f t="shared" si="27"/>
        <v/>
      </c>
    </row>
    <row r="581" spans="1:5" x14ac:dyDescent="0.25">
      <c r="A581" s="33" t="s">
        <v>35</v>
      </c>
      <c r="B581" t="s">
        <v>212</v>
      </c>
      <c r="C581" t="s">
        <v>3365</v>
      </c>
      <c r="D581" t="str">
        <f t="shared" si="27"/>
        <v>Yes</v>
      </c>
    </row>
    <row r="582" spans="1:5" ht="16.5" x14ac:dyDescent="0.3">
      <c r="A582" s="32" t="s">
        <v>3379</v>
      </c>
      <c r="B582" t="s">
        <v>212</v>
      </c>
      <c r="C582" t="s">
        <v>3516</v>
      </c>
      <c r="D582" t="str">
        <f t="shared" si="27"/>
        <v/>
      </c>
    </row>
    <row r="583" spans="1:5" x14ac:dyDescent="0.25">
      <c r="A583" s="33" t="s">
        <v>1760</v>
      </c>
      <c r="B583" t="s">
        <v>212</v>
      </c>
      <c r="C583" t="s">
        <v>2461</v>
      </c>
      <c r="D583" t="str">
        <f t="shared" si="27"/>
        <v/>
      </c>
    </row>
    <row r="584" spans="1:5" x14ac:dyDescent="0.25">
      <c r="A584" s="121" t="s">
        <v>3658</v>
      </c>
      <c r="B584" t="s">
        <v>343</v>
      </c>
      <c r="C584" t="s">
        <v>3264</v>
      </c>
    </row>
    <row r="585" spans="1:5" x14ac:dyDescent="0.25">
      <c r="A585" s="33" t="s">
        <v>179</v>
      </c>
      <c r="B585" t="s">
        <v>343</v>
      </c>
      <c r="C585" t="s">
        <v>2461</v>
      </c>
      <c r="D585" t="str">
        <f>IF(EXACT(A585,A584),"Yes","")</f>
        <v/>
      </c>
    </row>
    <row r="586" spans="1:5" x14ac:dyDescent="0.25">
      <c r="A586" s="121" t="s">
        <v>3659</v>
      </c>
      <c r="B586" t="s">
        <v>308</v>
      </c>
      <c r="C586" t="s">
        <v>3264</v>
      </c>
    </row>
    <row r="587" spans="1:5" x14ac:dyDescent="0.25">
      <c r="A587" s="118" t="s">
        <v>4058</v>
      </c>
      <c r="B587" s="121" t="s">
        <v>308</v>
      </c>
      <c r="C587" t="s">
        <v>3264</v>
      </c>
      <c r="E587" t="s">
        <v>4046</v>
      </c>
    </row>
    <row r="588" spans="1:5" x14ac:dyDescent="0.25">
      <c r="A588" s="33" t="s">
        <v>142</v>
      </c>
      <c r="B588" t="s">
        <v>308</v>
      </c>
      <c r="C588" t="s">
        <v>2461</v>
      </c>
      <c r="D588" t="str">
        <f>IF(EXACT(A588,A587),"Yes","")</f>
        <v/>
      </c>
    </row>
    <row r="589" spans="1:5" x14ac:dyDescent="0.25">
      <c r="A589" s="33" t="s">
        <v>1781</v>
      </c>
      <c r="C589" t="s">
        <v>3365</v>
      </c>
      <c r="D589" t="str">
        <f>IF(EXACT(A589,A588),"Yes","")</f>
        <v/>
      </c>
    </row>
    <row r="590" spans="1:5" x14ac:dyDescent="0.25">
      <c r="A590" s="118" t="s">
        <v>4059</v>
      </c>
      <c r="B590" s="121" t="s">
        <v>232</v>
      </c>
      <c r="C590" t="s">
        <v>3264</v>
      </c>
      <c r="E590" t="s">
        <v>4046</v>
      </c>
    </row>
    <row r="591" spans="1:5" x14ac:dyDescent="0.25">
      <c r="A591" s="33" t="s">
        <v>3142</v>
      </c>
      <c r="B591" t="s">
        <v>232</v>
      </c>
      <c r="C591" t="s">
        <v>3264</v>
      </c>
      <c r="D591" t="str">
        <f>IF(EXACT(A591,A590),"Yes","")</f>
        <v/>
      </c>
    </row>
    <row r="592" spans="1:5" ht="16.5" x14ac:dyDescent="0.3">
      <c r="A592" s="32" t="s">
        <v>3403</v>
      </c>
      <c r="B592" t="s">
        <v>232</v>
      </c>
      <c r="C592" t="s">
        <v>3516</v>
      </c>
      <c r="D592" t="str">
        <f>IF(EXACT(A592,A591),"Yes","")</f>
        <v/>
      </c>
    </row>
    <row r="593" spans="1:5" x14ac:dyDescent="0.25">
      <c r="A593" s="33" t="s">
        <v>58</v>
      </c>
      <c r="B593" t="s">
        <v>232</v>
      </c>
      <c r="C593" t="s">
        <v>2461</v>
      </c>
      <c r="D593" t="str">
        <f>IF(EXACT(A593,A592),"Yes","")</f>
        <v/>
      </c>
    </row>
    <row r="594" spans="1:5" x14ac:dyDescent="0.25">
      <c r="A594" s="33" t="s">
        <v>58</v>
      </c>
      <c r="B594" t="s">
        <v>232</v>
      </c>
      <c r="C594" t="s">
        <v>3365</v>
      </c>
      <c r="D594" t="str">
        <f>IF(EXACT(A594,A593),"Yes","")</f>
        <v>Yes</v>
      </c>
    </row>
    <row r="595" spans="1:5" x14ac:dyDescent="0.25">
      <c r="A595" s="69" t="s">
        <v>4113</v>
      </c>
      <c r="B595" t="s">
        <v>232</v>
      </c>
      <c r="C595" t="s">
        <v>3516</v>
      </c>
      <c r="E595" t="s">
        <v>4123</v>
      </c>
    </row>
    <row r="596" spans="1:5" ht="16.5" x14ac:dyDescent="0.3">
      <c r="A596" s="32" t="s">
        <v>3402</v>
      </c>
      <c r="B596" t="s">
        <v>236</v>
      </c>
      <c r="C596" t="s">
        <v>3516</v>
      </c>
      <c r="D596" t="str">
        <f>IF(EXACT(A596,A595),"Yes","")</f>
        <v/>
      </c>
    </row>
    <row r="597" spans="1:5" x14ac:dyDescent="0.25">
      <c r="A597" s="33" t="s">
        <v>3148</v>
      </c>
      <c r="B597" s="62" t="s">
        <v>236</v>
      </c>
      <c r="C597" t="s">
        <v>3264</v>
      </c>
      <c r="D597" t="str">
        <f>IF(EXACT(A597,A596),"Yes","")</f>
        <v/>
      </c>
    </row>
    <row r="598" spans="1:5" x14ac:dyDescent="0.25">
      <c r="A598" s="33" t="s">
        <v>62</v>
      </c>
      <c r="B598" t="s">
        <v>236</v>
      </c>
      <c r="C598" t="s">
        <v>2461</v>
      </c>
      <c r="D598" t="str">
        <f>IF(EXACT(A598,A597),"Yes","")</f>
        <v/>
      </c>
    </row>
    <row r="599" spans="1:5" x14ac:dyDescent="0.25">
      <c r="A599" s="33" t="s">
        <v>62</v>
      </c>
      <c r="B599" t="s">
        <v>236</v>
      </c>
      <c r="C599" t="s">
        <v>3365</v>
      </c>
      <c r="D599" t="str">
        <f>IF(EXACT(A599,A598),"Yes","")</f>
        <v>Yes</v>
      </c>
    </row>
    <row r="600" spans="1:5" x14ac:dyDescent="0.25">
      <c r="A600" s="69" t="s">
        <v>4121</v>
      </c>
      <c r="B600" t="s">
        <v>236</v>
      </c>
      <c r="C600" t="s">
        <v>3516</v>
      </c>
      <c r="E600" t="s">
        <v>4123</v>
      </c>
    </row>
    <row r="601" spans="1:5" x14ac:dyDescent="0.25">
      <c r="A601" s="33" t="s">
        <v>3152</v>
      </c>
      <c r="B601" s="62" t="s">
        <v>239</v>
      </c>
      <c r="C601" t="s">
        <v>3264</v>
      </c>
      <c r="D601" t="str">
        <f t="shared" ref="D601:D608" si="28">IF(EXACT(A601,A600),"Yes","")</f>
        <v/>
      </c>
    </row>
    <row r="602" spans="1:5" x14ac:dyDescent="0.25">
      <c r="A602" s="33" t="s">
        <v>65</v>
      </c>
      <c r="B602" s="62" t="s">
        <v>239</v>
      </c>
      <c r="C602" t="s">
        <v>2461</v>
      </c>
      <c r="D602" t="str">
        <f t="shared" si="28"/>
        <v/>
      </c>
    </row>
    <row r="603" spans="1:5" x14ac:dyDescent="0.25">
      <c r="A603" s="33" t="s">
        <v>65</v>
      </c>
      <c r="B603" s="62" t="s">
        <v>239</v>
      </c>
      <c r="C603" t="s">
        <v>3365</v>
      </c>
      <c r="D603" t="str">
        <f t="shared" si="28"/>
        <v>Yes</v>
      </c>
    </row>
    <row r="604" spans="1:5" ht="16.5" x14ac:dyDescent="0.3">
      <c r="A604" s="32" t="s">
        <v>3399</v>
      </c>
      <c r="B604" s="62" t="s">
        <v>239</v>
      </c>
      <c r="C604" t="s">
        <v>3516</v>
      </c>
      <c r="D604" t="str">
        <f t="shared" si="28"/>
        <v/>
      </c>
    </row>
    <row r="605" spans="1:5" x14ac:dyDescent="0.25">
      <c r="A605" s="33" t="s">
        <v>3159</v>
      </c>
      <c r="B605" t="s">
        <v>271</v>
      </c>
      <c r="C605" t="s">
        <v>3264</v>
      </c>
      <c r="D605" t="str">
        <f t="shared" si="28"/>
        <v/>
      </c>
    </row>
    <row r="606" spans="1:5" x14ac:dyDescent="0.25">
      <c r="A606" s="33" t="s">
        <v>101</v>
      </c>
      <c r="B606" t="s">
        <v>271</v>
      </c>
      <c r="C606" t="s">
        <v>2461</v>
      </c>
      <c r="D606" t="str">
        <f t="shared" si="28"/>
        <v/>
      </c>
    </row>
    <row r="607" spans="1:5" ht="16.5" x14ac:dyDescent="0.3">
      <c r="A607" s="32" t="s">
        <v>3444</v>
      </c>
      <c r="B607" t="s">
        <v>271</v>
      </c>
      <c r="C607" t="s">
        <v>3516</v>
      </c>
      <c r="D607" t="str">
        <f t="shared" si="28"/>
        <v/>
      </c>
    </row>
    <row r="608" spans="1:5" x14ac:dyDescent="0.25">
      <c r="A608" s="33" t="s">
        <v>3352</v>
      </c>
      <c r="B608" s="62"/>
      <c r="C608" t="s">
        <v>3365</v>
      </c>
      <c r="D608" t="str">
        <f t="shared" si="28"/>
        <v/>
      </c>
    </row>
    <row r="609" spans="1:5" x14ac:dyDescent="0.25">
      <c r="A609" s="118" t="s">
        <v>4060</v>
      </c>
      <c r="B609" s="121" t="s">
        <v>217</v>
      </c>
      <c r="C609" t="s">
        <v>3264</v>
      </c>
      <c r="E609" t="s">
        <v>4046</v>
      </c>
    </row>
    <row r="610" spans="1:5" x14ac:dyDescent="0.25">
      <c r="A610" s="33" t="s">
        <v>3167</v>
      </c>
      <c r="B610" t="s">
        <v>217</v>
      </c>
      <c r="C610" s="62" t="s">
        <v>3264</v>
      </c>
      <c r="D610" t="str">
        <f>IF(EXACT(A610,A609),"Yes","")</f>
        <v/>
      </c>
    </row>
    <row r="611" spans="1:5" x14ac:dyDescent="0.25">
      <c r="A611" s="66" t="s">
        <v>3660</v>
      </c>
      <c r="B611" t="s">
        <v>334</v>
      </c>
      <c r="C611" s="62" t="s">
        <v>3264</v>
      </c>
    </row>
    <row r="612" spans="1:5" x14ac:dyDescent="0.25">
      <c r="A612" s="71" t="s">
        <v>3986</v>
      </c>
      <c r="B612" t="s">
        <v>3683</v>
      </c>
      <c r="C612" s="62" t="s">
        <v>3264</v>
      </c>
    </row>
    <row r="613" spans="1:5" x14ac:dyDescent="0.25">
      <c r="A613" s="121" t="s">
        <v>3661</v>
      </c>
      <c r="B613" s="62" t="s">
        <v>359</v>
      </c>
      <c r="C613" s="62" t="s">
        <v>3264</v>
      </c>
    </row>
    <row r="614" spans="1:5" ht="16.5" x14ac:dyDescent="0.3">
      <c r="A614" s="32" t="s">
        <v>3376</v>
      </c>
      <c r="B614" t="s">
        <v>217</v>
      </c>
      <c r="C614" s="62" t="s">
        <v>3516</v>
      </c>
      <c r="D614" t="str">
        <f>IF(EXACT(A614,A613),"Yes","")</f>
        <v/>
      </c>
    </row>
    <row r="615" spans="1:5" x14ac:dyDescent="0.25">
      <c r="A615" s="33" t="s">
        <v>3353</v>
      </c>
      <c r="B615" t="s">
        <v>217</v>
      </c>
      <c r="C615" s="62" t="s">
        <v>3365</v>
      </c>
      <c r="D615" t="str">
        <f>IF(EXACT(A615,A614),"Yes","")</f>
        <v/>
      </c>
    </row>
    <row r="616" spans="1:5" x14ac:dyDescent="0.25">
      <c r="A616" s="33" t="s">
        <v>40</v>
      </c>
      <c r="B616" t="s">
        <v>217</v>
      </c>
      <c r="C616" s="62" t="s">
        <v>2461</v>
      </c>
      <c r="D616" t="str">
        <f>IF(EXACT(A616,A615),"Yes","")</f>
        <v/>
      </c>
    </row>
    <row r="617" spans="1:5" x14ac:dyDescent="0.25">
      <c r="A617" s="33" t="s">
        <v>170</v>
      </c>
      <c r="B617" t="s">
        <v>334</v>
      </c>
      <c r="C617" s="62" t="s">
        <v>2461</v>
      </c>
      <c r="D617" t="str">
        <f>IF(EXACT(A617,A616),"Yes","")</f>
        <v/>
      </c>
    </row>
    <row r="618" spans="1:5" x14ac:dyDescent="0.25">
      <c r="A618" s="120" t="s">
        <v>394</v>
      </c>
      <c r="B618" t="s">
        <v>3683</v>
      </c>
      <c r="C618" s="62" t="s">
        <v>2461</v>
      </c>
    </row>
    <row r="619" spans="1:5" x14ac:dyDescent="0.25">
      <c r="A619" s="33" t="s">
        <v>196</v>
      </c>
      <c r="B619" t="s">
        <v>359</v>
      </c>
      <c r="C619" s="62" t="s">
        <v>2461</v>
      </c>
      <c r="D619" t="str">
        <f>IF(EXACT(A619,A618),"Yes","")</f>
        <v/>
      </c>
    </row>
    <row r="620" spans="1:5" x14ac:dyDescent="0.25">
      <c r="A620" s="33" t="s">
        <v>3175</v>
      </c>
      <c r="B620" t="s">
        <v>3520</v>
      </c>
      <c r="C620" s="62" t="s">
        <v>3264</v>
      </c>
      <c r="D620" t="str">
        <f>IF(EXACT(A620,A619),"Yes","")</f>
        <v/>
      </c>
    </row>
    <row r="621" spans="1:5" ht="16.5" x14ac:dyDescent="0.3">
      <c r="A621" s="32" t="s">
        <v>3369</v>
      </c>
      <c r="B621" t="s">
        <v>3520</v>
      </c>
      <c r="C621" s="62" t="s">
        <v>3516</v>
      </c>
      <c r="D621" t="str">
        <f>IF(EXACT(A621,A620),"Yes","")</f>
        <v/>
      </c>
    </row>
    <row r="622" spans="1:5" x14ac:dyDescent="0.25">
      <c r="A622" s="33" t="s">
        <v>398</v>
      </c>
      <c r="B622" t="s">
        <v>3520</v>
      </c>
      <c r="C622" s="62" t="s">
        <v>2461</v>
      </c>
    </row>
    <row r="623" spans="1:5" x14ac:dyDescent="0.25">
      <c r="A623" s="118" t="s">
        <v>4061</v>
      </c>
      <c r="B623" s="121" t="s">
        <v>335</v>
      </c>
      <c r="C623" s="62" t="s">
        <v>3264</v>
      </c>
      <c r="E623" t="s">
        <v>4046</v>
      </c>
    </row>
    <row r="624" spans="1:5" x14ac:dyDescent="0.25">
      <c r="A624" s="121" t="s">
        <v>3662</v>
      </c>
      <c r="B624" t="s">
        <v>335</v>
      </c>
      <c r="C624" s="62" t="s">
        <v>3264</v>
      </c>
    </row>
    <row r="625" spans="1:5" x14ac:dyDescent="0.25">
      <c r="A625" s="33" t="s">
        <v>171</v>
      </c>
      <c r="B625" s="62" t="s">
        <v>335</v>
      </c>
      <c r="C625" s="62" t="s">
        <v>2461</v>
      </c>
      <c r="D625" t="str">
        <f>IF(EXACT(A625,A624),"Yes","")</f>
        <v/>
      </c>
    </row>
    <row r="626" spans="1:5" x14ac:dyDescent="0.25">
      <c r="A626" s="69" t="s">
        <v>3723</v>
      </c>
      <c r="B626" t="s">
        <v>335</v>
      </c>
      <c r="C626" s="62" t="s">
        <v>3516</v>
      </c>
    </row>
    <row r="627" spans="1:5" x14ac:dyDescent="0.25">
      <c r="A627" s="33" t="s">
        <v>3354</v>
      </c>
      <c r="C627" s="62" t="s">
        <v>3365</v>
      </c>
      <c r="D627" t="str">
        <f>IF(EXACT(A627,A626),"Yes","")</f>
        <v/>
      </c>
    </row>
    <row r="628" spans="1:5" x14ac:dyDescent="0.25">
      <c r="A628" s="71" t="s">
        <v>3985</v>
      </c>
      <c r="B628" t="s">
        <v>3682</v>
      </c>
      <c r="C628" s="62" t="s">
        <v>3264</v>
      </c>
    </row>
    <row r="629" spans="1:5" x14ac:dyDescent="0.25">
      <c r="A629" s="120" t="s">
        <v>1826</v>
      </c>
      <c r="B629" t="s">
        <v>3682</v>
      </c>
      <c r="C629" s="62" t="s">
        <v>2461</v>
      </c>
    </row>
    <row r="630" spans="1:5" x14ac:dyDescent="0.25">
      <c r="A630" s="33" t="s">
        <v>3184</v>
      </c>
      <c r="B630" t="s">
        <v>270</v>
      </c>
      <c r="C630" s="62" t="s">
        <v>3264</v>
      </c>
      <c r="D630" t="str">
        <f>IF(EXACT(A630,A629),"Yes","")</f>
        <v/>
      </c>
    </row>
    <row r="631" spans="1:5" ht="16.5" x14ac:dyDescent="0.3">
      <c r="A631" s="32" t="s">
        <v>3437</v>
      </c>
      <c r="B631" t="s">
        <v>270</v>
      </c>
      <c r="C631" s="62" t="s">
        <v>3516</v>
      </c>
      <c r="D631" t="str">
        <f>IF(EXACT(A631,A630),"Yes","")</f>
        <v/>
      </c>
    </row>
    <row r="632" spans="1:5" x14ac:dyDescent="0.25">
      <c r="A632" s="26" t="s">
        <v>4101</v>
      </c>
      <c r="B632" t="s">
        <v>270</v>
      </c>
      <c r="C632" s="62" t="s">
        <v>3516</v>
      </c>
      <c r="E632" t="s">
        <v>4123</v>
      </c>
    </row>
    <row r="633" spans="1:5" x14ac:dyDescent="0.25">
      <c r="A633" s="33" t="s">
        <v>100</v>
      </c>
      <c r="B633" t="s">
        <v>270</v>
      </c>
      <c r="C633" s="62" t="s">
        <v>2461</v>
      </c>
      <c r="D633" t="str">
        <f t="shared" ref="D633:D639" si="29">IF(EXACT(A633,A632),"Yes","")</f>
        <v/>
      </c>
    </row>
    <row r="634" spans="1:5" x14ac:dyDescent="0.25">
      <c r="A634" s="33" t="s">
        <v>3191</v>
      </c>
      <c r="B634" t="s">
        <v>275</v>
      </c>
      <c r="C634" s="62" t="s">
        <v>3264</v>
      </c>
      <c r="D634" t="str">
        <f t="shared" si="29"/>
        <v/>
      </c>
    </row>
    <row r="635" spans="1:5" x14ac:dyDescent="0.25">
      <c r="A635" s="33" t="s">
        <v>106</v>
      </c>
      <c r="B635" t="s">
        <v>275</v>
      </c>
      <c r="C635" s="62" t="s">
        <v>2461</v>
      </c>
      <c r="D635" t="str">
        <f t="shared" si="29"/>
        <v/>
      </c>
    </row>
    <row r="636" spans="1:5" ht="16.5" x14ac:dyDescent="0.3">
      <c r="A636" s="32" t="s">
        <v>3446</v>
      </c>
      <c r="B636" t="s">
        <v>275</v>
      </c>
      <c r="C636" s="62" t="s">
        <v>3516</v>
      </c>
      <c r="D636" t="str">
        <f t="shared" si="29"/>
        <v/>
      </c>
    </row>
    <row r="637" spans="1:5" x14ac:dyDescent="0.25">
      <c r="A637" s="33" t="s">
        <v>3199</v>
      </c>
      <c r="B637" t="s">
        <v>303</v>
      </c>
      <c r="C637" s="62" t="s">
        <v>3264</v>
      </c>
      <c r="D637" t="str">
        <f t="shared" si="29"/>
        <v/>
      </c>
    </row>
    <row r="638" spans="1:5" x14ac:dyDescent="0.25">
      <c r="A638" s="33" t="s">
        <v>137</v>
      </c>
      <c r="B638" t="s">
        <v>303</v>
      </c>
      <c r="C638" s="62" t="s">
        <v>2461</v>
      </c>
      <c r="D638" t="str">
        <f t="shared" si="29"/>
        <v/>
      </c>
    </row>
    <row r="639" spans="1:5" ht="16.5" x14ac:dyDescent="0.3">
      <c r="A639" s="32" t="s">
        <v>3459</v>
      </c>
      <c r="B639" t="s">
        <v>303</v>
      </c>
      <c r="C639" s="62" t="s">
        <v>3516</v>
      </c>
      <c r="D639" t="str">
        <f t="shared" si="29"/>
        <v/>
      </c>
    </row>
    <row r="640" spans="1:5" x14ac:dyDescent="0.25">
      <c r="A640" s="69" t="s">
        <v>3745</v>
      </c>
      <c r="B640" t="s">
        <v>360</v>
      </c>
      <c r="C640" s="62" t="s">
        <v>3516</v>
      </c>
    </row>
    <row r="641" spans="1:5" x14ac:dyDescent="0.25">
      <c r="A641" s="120" t="s">
        <v>4017</v>
      </c>
      <c r="B641" t="s">
        <v>314</v>
      </c>
      <c r="C641" s="62" t="s">
        <v>2461</v>
      </c>
      <c r="E641" t="s">
        <v>4023</v>
      </c>
    </row>
    <row r="642" spans="1:5" ht="16.5" x14ac:dyDescent="0.3">
      <c r="A642" s="32" t="s">
        <v>3494</v>
      </c>
      <c r="B642" s="62" t="s">
        <v>314</v>
      </c>
      <c r="C642" s="62" t="s">
        <v>3516</v>
      </c>
      <c r="D642" t="str">
        <f>IF(EXACT(A642,A641),"Yes","")</f>
        <v/>
      </c>
    </row>
    <row r="643" spans="1:5" x14ac:dyDescent="0.25">
      <c r="A643" s="26" t="s">
        <v>4103</v>
      </c>
      <c r="B643" t="s">
        <v>311</v>
      </c>
      <c r="C643" s="62" t="s">
        <v>3516</v>
      </c>
      <c r="E643" t="s">
        <v>4123</v>
      </c>
    </row>
    <row r="644" spans="1:5" x14ac:dyDescent="0.25">
      <c r="A644" s="26" t="s">
        <v>4086</v>
      </c>
      <c r="B644" t="s">
        <v>291</v>
      </c>
      <c r="C644" s="62" t="s">
        <v>3516</v>
      </c>
      <c r="E644" t="s">
        <v>4123</v>
      </c>
    </row>
    <row r="645" spans="1:5" x14ac:dyDescent="0.25">
      <c r="A645" s="69" t="s">
        <v>3738</v>
      </c>
      <c r="B645" t="s">
        <v>354</v>
      </c>
      <c r="C645" s="62" t="s">
        <v>3516</v>
      </c>
    </row>
    <row r="646" spans="1:5" x14ac:dyDescent="0.25">
      <c r="A646" s="26" t="s">
        <v>4105</v>
      </c>
      <c r="B646" t="s">
        <v>262</v>
      </c>
      <c r="C646" s="62" t="s">
        <v>3516</v>
      </c>
      <c r="E646" t="s">
        <v>4123</v>
      </c>
    </row>
    <row r="647" spans="1:5" x14ac:dyDescent="0.25">
      <c r="A647" s="69" t="s">
        <v>3731</v>
      </c>
      <c r="B647" t="s">
        <v>345</v>
      </c>
      <c r="C647" s="62" t="s">
        <v>3516</v>
      </c>
    </row>
    <row r="648" spans="1:5" x14ac:dyDescent="0.25">
      <c r="A648" s="69" t="s">
        <v>3716</v>
      </c>
      <c r="B648" t="s">
        <v>312</v>
      </c>
      <c r="C648" s="62" t="s">
        <v>3516</v>
      </c>
    </row>
    <row r="649" spans="1:5" x14ac:dyDescent="0.25">
      <c r="A649" s="69" t="s">
        <v>3720</v>
      </c>
      <c r="B649" t="s">
        <v>329</v>
      </c>
      <c r="C649" s="62" t="s">
        <v>3516</v>
      </c>
    </row>
    <row r="650" spans="1:5" x14ac:dyDescent="0.25">
      <c r="A650" s="120" t="s">
        <v>4019</v>
      </c>
      <c r="B650" t="s">
        <v>317</v>
      </c>
      <c r="C650" s="62" t="s">
        <v>2461</v>
      </c>
      <c r="E650" t="s">
        <v>4023</v>
      </c>
    </row>
    <row r="651" spans="1:5" x14ac:dyDescent="0.25">
      <c r="A651" s="120" t="s">
        <v>4020</v>
      </c>
      <c r="B651" t="s">
        <v>290</v>
      </c>
      <c r="C651" s="62" t="s">
        <v>2461</v>
      </c>
      <c r="E651" t="s">
        <v>4023</v>
      </c>
    </row>
    <row r="652" spans="1:5" x14ac:dyDescent="0.25">
      <c r="A652" s="120" t="s">
        <v>4021</v>
      </c>
      <c r="B652" t="s">
        <v>320</v>
      </c>
      <c r="C652" s="62" t="s">
        <v>2461</v>
      </c>
      <c r="E652" t="s">
        <v>4023</v>
      </c>
    </row>
    <row r="653" spans="1:5" x14ac:dyDescent="0.25">
      <c r="A653" s="33" t="s">
        <v>1860</v>
      </c>
      <c r="C653" s="62" t="s">
        <v>3365</v>
      </c>
      <c r="D653" t="str">
        <f t="shared" ref="D653:D673" si="30">IF(EXACT(A653,A652),"Yes","")</f>
        <v/>
      </c>
    </row>
    <row r="654" spans="1:5" x14ac:dyDescent="0.25">
      <c r="A654" s="33" t="s">
        <v>1861</v>
      </c>
      <c r="C654" s="62" t="s">
        <v>3365</v>
      </c>
      <c r="D654" t="str">
        <f t="shared" si="30"/>
        <v/>
      </c>
    </row>
    <row r="655" spans="1:5" x14ac:dyDescent="0.25">
      <c r="A655" s="33" t="s">
        <v>3355</v>
      </c>
      <c r="C655" s="62" t="s">
        <v>3365</v>
      </c>
      <c r="D655" t="str">
        <f t="shared" si="30"/>
        <v/>
      </c>
    </row>
    <row r="656" spans="1:5" x14ac:dyDescent="0.25">
      <c r="A656" s="33" t="s">
        <v>3356</v>
      </c>
      <c r="B656" s="62"/>
      <c r="C656" s="62" t="s">
        <v>3365</v>
      </c>
      <c r="D656" t="str">
        <f t="shared" si="30"/>
        <v/>
      </c>
    </row>
    <row r="657" spans="1:4" x14ac:dyDescent="0.25">
      <c r="A657" s="33" t="s">
        <v>3203</v>
      </c>
      <c r="B657" t="s">
        <v>229</v>
      </c>
      <c r="C657" s="62" t="s">
        <v>3264</v>
      </c>
      <c r="D657" t="str">
        <f t="shared" si="30"/>
        <v/>
      </c>
    </row>
    <row r="658" spans="1:4" x14ac:dyDescent="0.25">
      <c r="A658" s="33" t="s">
        <v>1869</v>
      </c>
      <c r="B658" s="62" t="s">
        <v>229</v>
      </c>
      <c r="C658" s="62" t="s">
        <v>2461</v>
      </c>
      <c r="D658" t="str">
        <f t="shared" si="30"/>
        <v/>
      </c>
    </row>
    <row r="659" spans="1:4" x14ac:dyDescent="0.25">
      <c r="A659" s="33" t="s">
        <v>1869</v>
      </c>
      <c r="B659" t="s">
        <v>229</v>
      </c>
      <c r="C659" s="62" t="s">
        <v>3365</v>
      </c>
      <c r="D659" t="str">
        <f t="shared" si="30"/>
        <v>Yes</v>
      </c>
    </row>
    <row r="660" spans="1:4" ht="16.5" x14ac:dyDescent="0.3">
      <c r="A660" s="32" t="s">
        <v>3386</v>
      </c>
      <c r="B660" t="s">
        <v>229</v>
      </c>
      <c r="C660" s="62" t="s">
        <v>3516</v>
      </c>
      <c r="D660" t="str">
        <f t="shared" si="30"/>
        <v/>
      </c>
    </row>
    <row r="661" spans="1:4" x14ac:dyDescent="0.25">
      <c r="A661" s="33" t="s">
        <v>54</v>
      </c>
      <c r="B661" t="s">
        <v>229</v>
      </c>
      <c r="C661" s="62" t="s">
        <v>2461</v>
      </c>
      <c r="D661" t="str">
        <f t="shared" si="30"/>
        <v/>
      </c>
    </row>
    <row r="662" spans="1:4" x14ac:dyDescent="0.25">
      <c r="A662" s="33" t="s">
        <v>3205</v>
      </c>
      <c r="B662" t="s">
        <v>220</v>
      </c>
      <c r="C662" s="62" t="s">
        <v>3264</v>
      </c>
      <c r="D662" t="str">
        <f t="shared" si="30"/>
        <v/>
      </c>
    </row>
    <row r="663" spans="1:4" x14ac:dyDescent="0.25">
      <c r="A663" s="33" t="s">
        <v>43</v>
      </c>
      <c r="B663" t="s">
        <v>220</v>
      </c>
      <c r="C663" s="62" t="s">
        <v>2461</v>
      </c>
      <c r="D663" t="str">
        <f t="shared" si="30"/>
        <v/>
      </c>
    </row>
    <row r="664" spans="1:4" x14ac:dyDescent="0.25">
      <c r="A664" s="33" t="s">
        <v>43</v>
      </c>
      <c r="B664" t="s">
        <v>220</v>
      </c>
      <c r="C664" s="62" t="s">
        <v>3365</v>
      </c>
      <c r="D664" t="str">
        <f t="shared" si="30"/>
        <v>Yes</v>
      </c>
    </row>
    <row r="665" spans="1:4" ht="16.5" x14ac:dyDescent="0.3">
      <c r="A665" s="32" t="s">
        <v>3378</v>
      </c>
      <c r="B665" s="62" t="s">
        <v>220</v>
      </c>
      <c r="C665" s="62" t="s">
        <v>3516</v>
      </c>
      <c r="D665" t="str">
        <f t="shared" si="30"/>
        <v/>
      </c>
    </row>
    <row r="666" spans="1:4" x14ac:dyDescent="0.25">
      <c r="A666" s="33" t="s">
        <v>3208</v>
      </c>
      <c r="B666" t="s">
        <v>237</v>
      </c>
      <c r="C666" s="62" t="s">
        <v>3264</v>
      </c>
      <c r="D666" t="str">
        <f t="shared" si="30"/>
        <v/>
      </c>
    </row>
    <row r="667" spans="1:4" x14ac:dyDescent="0.25">
      <c r="A667" s="33" t="s">
        <v>63</v>
      </c>
      <c r="B667" s="62" t="s">
        <v>237</v>
      </c>
      <c r="C667" s="62" t="s">
        <v>2461</v>
      </c>
      <c r="D667" t="str">
        <f t="shared" si="30"/>
        <v/>
      </c>
    </row>
    <row r="668" spans="1:4" x14ac:dyDescent="0.25">
      <c r="A668" s="33" t="s">
        <v>63</v>
      </c>
      <c r="B668" t="s">
        <v>237</v>
      </c>
      <c r="C668" s="62" t="s">
        <v>3365</v>
      </c>
      <c r="D668" t="str">
        <f t="shared" si="30"/>
        <v>Yes</v>
      </c>
    </row>
    <row r="669" spans="1:4" ht="16.5" x14ac:dyDescent="0.3">
      <c r="A669" s="32" t="s">
        <v>3387</v>
      </c>
      <c r="B669" s="62" t="s">
        <v>237</v>
      </c>
      <c r="C669" s="62" t="s">
        <v>3516</v>
      </c>
      <c r="D669" t="str">
        <f t="shared" si="30"/>
        <v/>
      </c>
    </row>
    <row r="670" spans="1:4" x14ac:dyDescent="0.25">
      <c r="A670" s="33" t="s">
        <v>3210</v>
      </c>
      <c r="B670" t="s">
        <v>226</v>
      </c>
      <c r="C670" s="62" t="s">
        <v>3264</v>
      </c>
      <c r="D670" t="str">
        <f t="shared" si="30"/>
        <v/>
      </c>
    </row>
    <row r="671" spans="1:4" ht="16.5" x14ac:dyDescent="0.3">
      <c r="A671" s="32" t="s">
        <v>3385</v>
      </c>
      <c r="B671" s="62" t="s">
        <v>226</v>
      </c>
      <c r="C671" s="62" t="s">
        <v>3516</v>
      </c>
      <c r="D671" t="str">
        <f t="shared" si="30"/>
        <v/>
      </c>
    </row>
    <row r="672" spans="1:4" x14ac:dyDescent="0.25">
      <c r="A672" s="33" t="s">
        <v>51</v>
      </c>
      <c r="B672" t="s">
        <v>226</v>
      </c>
      <c r="C672" s="62" t="s">
        <v>2461</v>
      </c>
      <c r="D672" t="str">
        <f t="shared" si="30"/>
        <v/>
      </c>
    </row>
    <row r="673" spans="1:4" x14ac:dyDescent="0.25">
      <c r="A673" s="33" t="s">
        <v>51</v>
      </c>
      <c r="B673" t="s">
        <v>226</v>
      </c>
      <c r="C673" t="s">
        <v>3365</v>
      </c>
      <c r="D673" t="str">
        <f t="shared" si="30"/>
        <v>Yes</v>
      </c>
    </row>
    <row r="674" spans="1:4" x14ac:dyDescent="0.25">
      <c r="A674" s="66" t="s">
        <v>3663</v>
      </c>
      <c r="B674" t="s">
        <v>347</v>
      </c>
      <c r="C674" s="62" t="s">
        <v>3264</v>
      </c>
    </row>
    <row r="675" spans="1:4" x14ac:dyDescent="0.25">
      <c r="A675" s="33" t="s">
        <v>183</v>
      </c>
      <c r="B675" t="s">
        <v>347</v>
      </c>
      <c r="C675" s="62" t="s">
        <v>2461</v>
      </c>
      <c r="D675" t="str">
        <f>IF(EXACT(A675,A674),"Yes","")</f>
        <v/>
      </c>
    </row>
    <row r="676" spans="1:4" x14ac:dyDescent="0.25">
      <c r="A676" s="71" t="s">
        <v>3987</v>
      </c>
      <c r="B676" t="s">
        <v>317</v>
      </c>
      <c r="C676" t="s">
        <v>3264</v>
      </c>
    </row>
    <row r="677" spans="1:4" x14ac:dyDescent="0.25">
      <c r="A677" s="33" t="s">
        <v>3213</v>
      </c>
      <c r="B677" t="s">
        <v>290</v>
      </c>
      <c r="C677" t="s">
        <v>3264</v>
      </c>
      <c r="D677" t="str">
        <f>IF(EXACT(A677,A676),"Yes","")</f>
        <v/>
      </c>
    </row>
    <row r="678" spans="1:4" ht="16.5" x14ac:dyDescent="0.3">
      <c r="A678" s="32" t="s">
        <v>3466</v>
      </c>
      <c r="B678" t="s">
        <v>290</v>
      </c>
      <c r="C678" t="s">
        <v>3516</v>
      </c>
      <c r="D678" t="str">
        <f>IF(EXACT(A678,A677),"Yes","")</f>
        <v/>
      </c>
    </row>
    <row r="679" spans="1:4" x14ac:dyDescent="0.25">
      <c r="A679" s="121" t="s">
        <v>3213</v>
      </c>
      <c r="B679" t="s">
        <v>290</v>
      </c>
      <c r="C679" t="s">
        <v>3264</v>
      </c>
    </row>
    <row r="680" spans="1:4" x14ac:dyDescent="0.25">
      <c r="A680" s="121" t="s">
        <v>3664</v>
      </c>
      <c r="B680" s="62" t="s">
        <v>320</v>
      </c>
      <c r="C680" t="s">
        <v>3264</v>
      </c>
    </row>
    <row r="681" spans="1:4" x14ac:dyDescent="0.25">
      <c r="A681" s="33" t="s">
        <v>152</v>
      </c>
      <c r="B681" s="62" t="s">
        <v>317</v>
      </c>
      <c r="C681" s="62" t="s">
        <v>2461</v>
      </c>
      <c r="D681" t="str">
        <f>IF(EXACT(A681,A680),"Yes","")</f>
        <v/>
      </c>
    </row>
    <row r="682" spans="1:4" ht="16.5" x14ac:dyDescent="0.3">
      <c r="A682" s="32" t="s">
        <v>3507</v>
      </c>
      <c r="B682" s="62" t="s">
        <v>317</v>
      </c>
      <c r="C682" s="62" t="s">
        <v>3516</v>
      </c>
      <c r="D682" t="str">
        <f>IF(EXACT(A682,A681),"Yes","")</f>
        <v/>
      </c>
    </row>
    <row r="683" spans="1:4" x14ac:dyDescent="0.25">
      <c r="A683" s="33" t="s">
        <v>123</v>
      </c>
      <c r="B683" s="62" t="s">
        <v>290</v>
      </c>
      <c r="C683" s="62" t="s">
        <v>2461</v>
      </c>
      <c r="D683" t="str">
        <f>IF(EXACT(A683,A682),"Yes","")</f>
        <v/>
      </c>
    </row>
    <row r="684" spans="1:4" x14ac:dyDescent="0.25">
      <c r="A684" s="33" t="s">
        <v>156</v>
      </c>
      <c r="B684" s="62" t="s">
        <v>320</v>
      </c>
      <c r="C684" s="62" t="s">
        <v>2461</v>
      </c>
      <c r="D684" t="str">
        <f>IF(EXACT(A684,A683),"Yes","")</f>
        <v/>
      </c>
    </row>
    <row r="685" spans="1:4" ht="16.5" x14ac:dyDescent="0.3">
      <c r="A685" s="32" t="s">
        <v>3508</v>
      </c>
      <c r="B685" s="62" t="s">
        <v>320</v>
      </c>
      <c r="C685" s="62" t="s">
        <v>3516</v>
      </c>
      <c r="D685" t="str">
        <f>IF(EXACT(A685,A684),"Yes","")</f>
        <v/>
      </c>
    </row>
    <row r="686" spans="1:4" x14ac:dyDescent="0.25">
      <c r="A686" s="121" t="s">
        <v>3665</v>
      </c>
      <c r="B686" s="62" t="s">
        <v>324</v>
      </c>
      <c r="C686" s="62" t="s">
        <v>3264</v>
      </c>
    </row>
    <row r="687" spans="1:4" x14ac:dyDescent="0.25">
      <c r="A687" s="33" t="s">
        <v>160</v>
      </c>
      <c r="B687" s="62" t="s">
        <v>324</v>
      </c>
      <c r="C687" t="s">
        <v>2461</v>
      </c>
      <c r="D687" t="str">
        <f>IF(EXACT(A687,A686),"Yes","")</f>
        <v/>
      </c>
    </row>
    <row r="688" spans="1:4" x14ac:dyDescent="0.25">
      <c r="A688" s="33" t="s">
        <v>3220</v>
      </c>
      <c r="B688" s="62" t="s">
        <v>348</v>
      </c>
      <c r="C688" s="62" t="s">
        <v>3264</v>
      </c>
      <c r="D688" t="str">
        <f>IF(EXACT(A688,A687),"Yes","")</f>
        <v/>
      </c>
    </row>
    <row r="689" spans="1:5" x14ac:dyDescent="0.25">
      <c r="A689" s="33" t="s">
        <v>184</v>
      </c>
      <c r="B689" s="62" t="s">
        <v>348</v>
      </c>
      <c r="C689" s="62" t="s">
        <v>2461</v>
      </c>
      <c r="D689" t="str">
        <f>IF(EXACT(A689,A688),"Yes","")</f>
        <v/>
      </c>
    </row>
    <row r="690" spans="1:5" ht="16.5" x14ac:dyDescent="0.3">
      <c r="A690" s="32" t="s">
        <v>3491</v>
      </c>
      <c r="B690" s="62" t="s">
        <v>348</v>
      </c>
      <c r="C690" s="62" t="s">
        <v>3516</v>
      </c>
      <c r="D690" t="str">
        <f>IF(EXACT(A690,A689),"Yes","")</f>
        <v/>
      </c>
    </row>
    <row r="691" spans="1:5" x14ac:dyDescent="0.25">
      <c r="A691" s="118" t="s">
        <v>4044</v>
      </c>
      <c r="B691" s="121" t="s">
        <v>4030</v>
      </c>
      <c r="C691" s="62" t="s">
        <v>3264</v>
      </c>
      <c r="E691" t="s">
        <v>4046</v>
      </c>
    </row>
    <row r="692" spans="1:5" x14ac:dyDescent="0.25">
      <c r="A692" s="120" t="s">
        <v>4004</v>
      </c>
      <c r="B692" s="62" t="s">
        <v>4030</v>
      </c>
      <c r="C692" s="62" t="s">
        <v>2461</v>
      </c>
      <c r="E692" t="s">
        <v>4023</v>
      </c>
    </row>
    <row r="693" spans="1:5" x14ac:dyDescent="0.25">
      <c r="A693" s="121" t="s">
        <v>3666</v>
      </c>
      <c r="B693" t="s">
        <v>266</v>
      </c>
      <c r="C693" t="s">
        <v>3264</v>
      </c>
    </row>
    <row r="694" spans="1:5" x14ac:dyDescent="0.25">
      <c r="A694" s="33" t="s">
        <v>95</v>
      </c>
      <c r="B694" t="s">
        <v>266</v>
      </c>
      <c r="C694" s="62" t="s">
        <v>2461</v>
      </c>
      <c r="D694" t="str">
        <f>IF(EXACT(A694,A693),"Yes","")</f>
        <v/>
      </c>
      <c r="E694" s="62"/>
    </row>
    <row r="695" spans="1:5" x14ac:dyDescent="0.25">
      <c r="A695" s="33" t="s">
        <v>3221</v>
      </c>
      <c r="B695" t="s">
        <v>296</v>
      </c>
      <c r="C695" s="62" t="s">
        <v>3264</v>
      </c>
      <c r="D695" t="str">
        <f>IF(EXACT(A695,A694),"Yes","")</f>
        <v/>
      </c>
      <c r="E695" s="62"/>
    </row>
    <row r="696" spans="1:5" ht="16.5" x14ac:dyDescent="0.3">
      <c r="A696" s="32" t="s">
        <v>3465</v>
      </c>
      <c r="B696" t="s">
        <v>296</v>
      </c>
      <c r="C696" s="62" t="s">
        <v>3516</v>
      </c>
      <c r="D696" t="str">
        <f>IF(EXACT(A696,A695),"Yes","")</f>
        <v/>
      </c>
      <c r="E696" s="62"/>
    </row>
    <row r="697" spans="1:5" x14ac:dyDescent="0.25">
      <c r="A697" s="33" t="s">
        <v>130</v>
      </c>
      <c r="B697" t="s">
        <v>296</v>
      </c>
      <c r="C697" t="s">
        <v>2461</v>
      </c>
      <c r="D697" t="str">
        <f>IF(EXACT(A697,A696),"Yes","")</f>
        <v/>
      </c>
      <c r="E697" s="62"/>
    </row>
    <row r="698" spans="1:5" ht="15.75" thickBot="1" x14ac:dyDescent="0.3">
      <c r="A698" s="127" t="s">
        <v>4062</v>
      </c>
      <c r="B698" s="121" t="s">
        <v>216</v>
      </c>
      <c r="C698" t="s">
        <v>3264</v>
      </c>
      <c r="E698" t="s">
        <v>4046</v>
      </c>
    </row>
    <row r="699" spans="1:5" x14ac:dyDescent="0.25">
      <c r="A699" s="128" t="s">
        <v>3224</v>
      </c>
      <c r="B699" s="62" t="s">
        <v>216</v>
      </c>
      <c r="C699" s="62" t="s">
        <v>3264</v>
      </c>
      <c r="D699" t="str">
        <f>IF(EXACT(A699,A698),"Yes","")</f>
        <v/>
      </c>
      <c r="E699" s="62"/>
    </row>
    <row r="700" spans="1:5" ht="17.25" thickBot="1" x14ac:dyDescent="0.35">
      <c r="A700" s="125" t="s">
        <v>3373</v>
      </c>
      <c r="B700" s="62" t="s">
        <v>216</v>
      </c>
      <c r="C700" s="62" t="s">
        <v>3516</v>
      </c>
      <c r="D700" t="str">
        <f>IF(EXACT(A700,A699),"Yes","")</f>
        <v/>
      </c>
      <c r="E700" s="62"/>
    </row>
    <row r="701" spans="1:5" ht="15.75" thickBot="1" x14ac:dyDescent="0.3">
      <c r="A701" s="126" t="s">
        <v>39</v>
      </c>
      <c r="B701" s="62" t="s">
        <v>216</v>
      </c>
      <c r="C701" s="62" t="s">
        <v>2461</v>
      </c>
      <c r="D701" t="str">
        <f>IF(EXACT(A701,A700),"Yes","")</f>
        <v/>
      </c>
      <c r="E701" s="62"/>
    </row>
    <row r="702" spans="1:5" x14ac:dyDescent="0.25">
      <c r="A702" s="33" t="s">
        <v>39</v>
      </c>
      <c r="B702" s="120" t="s">
        <v>216</v>
      </c>
      <c r="C702" t="s">
        <v>3365</v>
      </c>
      <c r="D702" t="str">
        <f>IF(EXACT(A702,A701),"Yes","")</f>
        <v>Yes</v>
      </c>
    </row>
    <row r="703" spans="1:5" x14ac:dyDescent="0.25">
      <c r="A703" s="30" t="s">
        <v>4111</v>
      </c>
      <c r="B703" s="120" t="s">
        <v>216</v>
      </c>
      <c r="C703" t="s">
        <v>3516</v>
      </c>
      <c r="E703" s="62" t="s">
        <v>4123</v>
      </c>
    </row>
    <row r="704" spans="1:5" x14ac:dyDescent="0.25">
      <c r="A704" s="33" t="s">
        <v>3232</v>
      </c>
      <c r="B704" s="120" t="s">
        <v>221</v>
      </c>
      <c r="C704" t="s">
        <v>3264</v>
      </c>
      <c r="D704" t="str">
        <f>IF(EXACT(A704,A703),"Yes","")</f>
        <v/>
      </c>
      <c r="E704" s="62"/>
    </row>
    <row r="705" spans="1:5" x14ac:dyDescent="0.25">
      <c r="A705" s="33" t="s">
        <v>45</v>
      </c>
      <c r="B705" s="120" t="s">
        <v>221</v>
      </c>
      <c r="C705" s="62" t="s">
        <v>2461</v>
      </c>
      <c r="D705" t="str">
        <f>IF(EXACT(A705,A704),"Yes","")</f>
        <v/>
      </c>
      <c r="E705" s="62"/>
    </row>
    <row r="706" spans="1:5" ht="16.5" x14ac:dyDescent="0.3">
      <c r="A706" s="32" t="s">
        <v>221</v>
      </c>
      <c r="B706" s="120" t="s">
        <v>221</v>
      </c>
      <c r="C706" s="62" t="s">
        <v>3516</v>
      </c>
      <c r="D706" t="str">
        <f>IF(EXACT(A706,A705),"Yes","")</f>
        <v/>
      </c>
      <c r="E706" s="62"/>
    </row>
    <row r="707" spans="1:5" x14ac:dyDescent="0.25">
      <c r="A707" s="121" t="s">
        <v>3667</v>
      </c>
      <c r="B707" s="120" t="s">
        <v>332</v>
      </c>
      <c r="C707" s="62" t="s">
        <v>3264</v>
      </c>
      <c r="E707" s="62"/>
    </row>
    <row r="708" spans="1:5" x14ac:dyDescent="0.25">
      <c r="A708" s="33" t="s">
        <v>168</v>
      </c>
      <c r="B708" s="120" t="s">
        <v>332</v>
      </c>
      <c r="C708" s="62" t="s">
        <v>2461</v>
      </c>
      <c r="D708" t="str">
        <f t="shared" ref="D708:D713" si="31">IF(EXACT(A708,A707),"Yes","")</f>
        <v/>
      </c>
      <c r="E708" s="62"/>
    </row>
    <row r="709" spans="1:5" x14ac:dyDescent="0.25">
      <c r="A709" s="33" t="s">
        <v>3240</v>
      </c>
      <c r="B709" s="62" t="s">
        <v>243</v>
      </c>
      <c r="C709" s="62" t="s">
        <v>3264</v>
      </c>
      <c r="D709" t="str">
        <f t="shared" si="31"/>
        <v/>
      </c>
      <c r="E709" s="62"/>
    </row>
    <row r="710" spans="1:5" ht="16.5" x14ac:dyDescent="0.3">
      <c r="A710" s="32" t="s">
        <v>3404</v>
      </c>
      <c r="B710" s="62" t="s">
        <v>243</v>
      </c>
      <c r="C710" s="62" t="s">
        <v>3516</v>
      </c>
      <c r="D710" t="str">
        <f t="shared" si="31"/>
        <v/>
      </c>
      <c r="E710" s="62"/>
    </row>
    <row r="711" spans="1:5" x14ac:dyDescent="0.25">
      <c r="A711" s="33" t="s">
        <v>70</v>
      </c>
      <c r="B711" s="62" t="s">
        <v>243</v>
      </c>
      <c r="C711" s="62" t="s">
        <v>2461</v>
      </c>
      <c r="D711" t="str">
        <f t="shared" si="31"/>
        <v/>
      </c>
      <c r="E711" s="62"/>
    </row>
    <row r="712" spans="1:5" x14ac:dyDescent="0.25">
      <c r="A712" s="33" t="s">
        <v>70</v>
      </c>
      <c r="B712" s="62" t="s">
        <v>243</v>
      </c>
      <c r="C712" s="62" t="s">
        <v>3365</v>
      </c>
      <c r="D712" t="str">
        <f t="shared" si="31"/>
        <v>Yes</v>
      </c>
      <c r="E712" s="62"/>
    </row>
    <row r="713" spans="1:5" ht="16.5" x14ac:dyDescent="0.3">
      <c r="A713" s="32" t="s">
        <v>3368</v>
      </c>
      <c r="B713" t="s">
        <v>211</v>
      </c>
      <c r="C713" s="62" t="s">
        <v>3516</v>
      </c>
      <c r="D713" t="str">
        <f t="shared" si="31"/>
        <v/>
      </c>
      <c r="E713" s="62"/>
    </row>
    <row r="714" spans="1:5" x14ac:dyDescent="0.25">
      <c r="A714" s="118" t="s">
        <v>4064</v>
      </c>
      <c r="B714" s="121" t="s">
        <v>211</v>
      </c>
      <c r="C714" s="62" t="s">
        <v>3264</v>
      </c>
      <c r="E714" s="62" t="s">
        <v>4046</v>
      </c>
    </row>
    <row r="715" spans="1:5" x14ac:dyDescent="0.25">
      <c r="A715" s="33" t="s">
        <v>3248</v>
      </c>
      <c r="B715" t="s">
        <v>211</v>
      </c>
      <c r="C715" s="62" t="s">
        <v>3264</v>
      </c>
      <c r="D715" t="str">
        <f>IF(EXACT(A715,A714),"Yes","")</f>
        <v/>
      </c>
      <c r="E715" s="62"/>
    </row>
    <row r="716" spans="1:5" x14ac:dyDescent="0.25">
      <c r="A716" s="33" t="s">
        <v>34</v>
      </c>
      <c r="B716" s="120" t="s">
        <v>211</v>
      </c>
      <c r="C716" t="s">
        <v>2461</v>
      </c>
      <c r="D716" t="str">
        <f>IF(EXACT(A716,A715),"Yes","")</f>
        <v/>
      </c>
    </row>
    <row r="717" spans="1:5" x14ac:dyDescent="0.25">
      <c r="A717" s="33" t="s">
        <v>34</v>
      </c>
      <c r="B717" s="120" t="s">
        <v>211</v>
      </c>
      <c r="C717" s="114" t="s">
        <v>3365</v>
      </c>
      <c r="D717" t="str">
        <f>IF(EXACT(A717,A716),"Yes","")</f>
        <v>Yes</v>
      </c>
      <c r="E717" s="114"/>
    </row>
    <row r="718" spans="1:5" x14ac:dyDescent="0.25">
      <c r="A718" s="120" t="s">
        <v>34</v>
      </c>
      <c r="B718" s="120" t="s">
        <v>211</v>
      </c>
      <c r="C718" s="114"/>
      <c r="E718" s="114"/>
    </row>
    <row r="719" spans="1:5" x14ac:dyDescent="0.25">
      <c r="A719" s="30" t="s">
        <v>4108</v>
      </c>
      <c r="B719" s="120" t="s">
        <v>211</v>
      </c>
      <c r="C719" s="114" t="s">
        <v>3516</v>
      </c>
      <c r="E719" s="114" t="s">
        <v>4123</v>
      </c>
    </row>
    <row r="720" spans="1:5" x14ac:dyDescent="0.25">
      <c r="A720" s="116" t="s">
        <v>4045</v>
      </c>
      <c r="B720" s="115" t="s">
        <v>4008</v>
      </c>
      <c r="C720" s="114" t="s">
        <v>3264</v>
      </c>
      <c r="E720" s="114" t="s">
        <v>4046</v>
      </c>
    </row>
    <row r="721" spans="1:12" x14ac:dyDescent="0.25">
      <c r="A721" s="33" t="s">
        <v>4005</v>
      </c>
      <c r="B721" s="120" t="s">
        <v>4008</v>
      </c>
      <c r="C721" s="114" t="s">
        <v>3365</v>
      </c>
      <c r="E721" s="114" t="s">
        <v>3993</v>
      </c>
    </row>
    <row r="722" spans="1:12" x14ac:dyDescent="0.25">
      <c r="A722" s="116" t="s">
        <v>4063</v>
      </c>
      <c r="B722" s="115" t="s">
        <v>332</v>
      </c>
      <c r="C722" s="114" t="s">
        <v>3264</v>
      </c>
      <c r="E722" s="114" t="s">
        <v>4046</v>
      </c>
    </row>
    <row r="723" spans="1:12" x14ac:dyDescent="0.25">
      <c r="A723" s="33" t="s">
        <v>3252</v>
      </c>
      <c r="B723" s="120" t="s">
        <v>372</v>
      </c>
      <c r="C723" s="114" t="s">
        <v>3264</v>
      </c>
      <c r="D723" t="str">
        <f t="shared" ref="D723:D728" si="32">IF(EXACT(A723,A722),"Yes","")</f>
        <v/>
      </c>
      <c r="E723" s="114"/>
    </row>
    <row r="724" spans="1:12" x14ac:dyDescent="0.25">
      <c r="A724" s="33" t="s">
        <v>67</v>
      </c>
      <c r="B724" s="120" t="s">
        <v>372</v>
      </c>
      <c r="C724" s="114" t="s">
        <v>2461</v>
      </c>
      <c r="D724" t="str">
        <f t="shared" si="32"/>
        <v/>
      </c>
      <c r="E724" s="114"/>
    </row>
    <row r="725" spans="1:12" ht="16.5" x14ac:dyDescent="0.3">
      <c r="A725" s="32" t="s">
        <v>3384</v>
      </c>
      <c r="B725" s="120" t="s">
        <v>372</v>
      </c>
      <c r="C725" s="114" t="s">
        <v>3516</v>
      </c>
      <c r="D725" t="str">
        <f t="shared" si="32"/>
        <v/>
      </c>
      <c r="E725" s="114"/>
    </row>
    <row r="726" spans="1:12" x14ac:dyDescent="0.25">
      <c r="A726" s="33" t="s">
        <v>3257</v>
      </c>
      <c r="B726" s="120" t="s">
        <v>374</v>
      </c>
      <c r="C726" s="114" t="s">
        <v>3264</v>
      </c>
      <c r="D726" t="str">
        <f t="shared" si="32"/>
        <v/>
      </c>
      <c r="E726" s="114"/>
    </row>
    <row r="727" spans="1:12" x14ac:dyDescent="0.25">
      <c r="A727" s="33" t="s">
        <v>94</v>
      </c>
      <c r="B727" s="120" t="s">
        <v>374</v>
      </c>
      <c r="C727" s="114" t="s">
        <v>2461</v>
      </c>
      <c r="D727" t="str">
        <f t="shared" si="32"/>
        <v/>
      </c>
      <c r="E727" s="114"/>
    </row>
    <row r="728" spans="1:12" ht="16.5" x14ac:dyDescent="0.3">
      <c r="A728" s="32" t="s">
        <v>3450</v>
      </c>
      <c r="B728" s="120" t="s">
        <v>374</v>
      </c>
      <c r="C728" t="s">
        <v>3516</v>
      </c>
      <c r="D728" t="str">
        <f t="shared" si="32"/>
        <v/>
      </c>
      <c r="E728" s="120"/>
    </row>
    <row r="729" spans="1:12" x14ac:dyDescent="0.25">
      <c r="A729" s="121" t="s">
        <v>3668</v>
      </c>
      <c r="B729" s="119" t="s">
        <v>355</v>
      </c>
      <c r="C729" s="120" t="s">
        <v>3264</v>
      </c>
      <c r="E729" s="120"/>
    </row>
    <row r="730" spans="1:12" x14ac:dyDescent="0.25">
      <c r="A730" s="33" t="s">
        <v>191</v>
      </c>
      <c r="B730" s="120" t="s">
        <v>355</v>
      </c>
      <c r="C730" s="120" t="s">
        <v>2461</v>
      </c>
      <c r="D730" t="str">
        <f t="shared" ref="D730:D742" si="33">IF(EXACT(A730,A729),"Yes","")</f>
        <v/>
      </c>
      <c r="E730" s="120"/>
    </row>
    <row r="731" spans="1:12" x14ac:dyDescent="0.25">
      <c r="A731" s="33" t="s">
        <v>1959</v>
      </c>
      <c r="B731" s="120"/>
      <c r="C731" s="120" t="s">
        <v>3365</v>
      </c>
      <c r="D731" t="str">
        <f t="shared" si="33"/>
        <v/>
      </c>
      <c r="E731" s="120"/>
      <c r="K731" s="33"/>
      <c r="L731" s="119"/>
    </row>
    <row r="732" spans="1:12" x14ac:dyDescent="0.25">
      <c r="A732" s="33" t="s">
        <v>1960</v>
      </c>
      <c r="B732" s="120"/>
      <c r="C732" s="120" t="s">
        <v>3365</v>
      </c>
      <c r="D732" t="str">
        <f t="shared" si="33"/>
        <v/>
      </c>
      <c r="E732" s="120"/>
    </row>
    <row r="733" spans="1:12" x14ac:dyDescent="0.25">
      <c r="A733" s="33" t="s">
        <v>1961</v>
      </c>
      <c r="B733" s="120"/>
      <c r="C733" s="120" t="s">
        <v>3365</v>
      </c>
      <c r="D733" t="str">
        <f t="shared" si="33"/>
        <v/>
      </c>
      <c r="E733" s="120"/>
    </row>
    <row r="734" spans="1:12" x14ac:dyDescent="0.25">
      <c r="A734" s="33" t="s">
        <v>3259</v>
      </c>
      <c r="B734" s="120" t="s">
        <v>322</v>
      </c>
      <c r="C734" s="120" t="s">
        <v>3264</v>
      </c>
      <c r="D734" t="str">
        <f t="shared" si="33"/>
        <v/>
      </c>
      <c r="E734" s="120"/>
    </row>
    <row r="735" spans="1:12" x14ac:dyDescent="0.25">
      <c r="A735" s="33" t="s">
        <v>158</v>
      </c>
      <c r="B735" s="120" t="s">
        <v>322</v>
      </c>
      <c r="C735" s="120" t="s">
        <v>2461</v>
      </c>
      <c r="D735" t="str">
        <f t="shared" si="33"/>
        <v/>
      </c>
      <c r="E735" s="120"/>
    </row>
    <row r="736" spans="1:12" ht="16.5" x14ac:dyDescent="0.3">
      <c r="A736" s="32" t="s">
        <v>3473</v>
      </c>
      <c r="B736" s="120" t="s">
        <v>322</v>
      </c>
      <c r="C736" s="120" t="s">
        <v>3516</v>
      </c>
      <c r="D736" t="str">
        <f t="shared" si="33"/>
        <v/>
      </c>
      <c r="E736" s="120"/>
    </row>
    <row r="737" spans="1:5" x14ac:dyDescent="0.25">
      <c r="A737" s="33" t="s">
        <v>3360</v>
      </c>
      <c r="B737" s="120"/>
      <c r="C737" s="120" t="s">
        <v>3365</v>
      </c>
      <c r="D737" t="str">
        <f t="shared" si="33"/>
        <v/>
      </c>
      <c r="E737" s="120"/>
    </row>
    <row r="738" spans="1:5" x14ac:dyDescent="0.25">
      <c r="A738" s="33" t="s">
        <v>3262</v>
      </c>
      <c r="B738" s="120"/>
      <c r="C738" s="120" t="s">
        <v>3264</v>
      </c>
      <c r="D738" t="str">
        <f t="shared" si="33"/>
        <v/>
      </c>
      <c r="E738" s="120"/>
    </row>
    <row r="739" spans="1:5" ht="16.5" x14ac:dyDescent="0.3">
      <c r="A739" s="32" t="s">
        <v>3449</v>
      </c>
      <c r="B739" s="120"/>
      <c r="C739" s="120" t="s">
        <v>3516</v>
      </c>
      <c r="D739" t="str">
        <f t="shared" si="33"/>
        <v/>
      </c>
      <c r="E739" s="120"/>
    </row>
    <row r="740" spans="1:5" x14ac:dyDescent="0.25">
      <c r="A740" s="33" t="s">
        <v>1976</v>
      </c>
      <c r="B740" s="120"/>
      <c r="C740" s="120" t="s">
        <v>3365</v>
      </c>
      <c r="D740" t="str">
        <f t="shared" si="33"/>
        <v/>
      </c>
      <c r="E740" s="120"/>
    </row>
    <row r="741" spans="1:5" x14ac:dyDescent="0.25">
      <c r="A741" s="33" t="s">
        <v>3362</v>
      </c>
      <c r="B741" s="120"/>
      <c r="C741" s="120" t="s">
        <v>3365</v>
      </c>
      <c r="D741" t="str">
        <f t="shared" si="33"/>
        <v/>
      </c>
      <c r="E741" s="120"/>
    </row>
    <row r="742" spans="1:5" x14ac:dyDescent="0.25">
      <c r="A742" s="33" t="s">
        <v>3363</v>
      </c>
      <c r="B742" s="120"/>
      <c r="C742" s="120" t="s">
        <v>3365</v>
      </c>
      <c r="D742" t="str">
        <f t="shared" si="33"/>
        <v/>
      </c>
      <c r="E742" s="120"/>
    </row>
    <row r="743" spans="1:5" x14ac:dyDescent="0.25">
      <c r="A743" s="121" t="s">
        <v>3669</v>
      </c>
      <c r="B743" s="120" t="s">
        <v>318</v>
      </c>
      <c r="C743" s="120" t="s">
        <v>3264</v>
      </c>
      <c r="E743" s="120"/>
    </row>
    <row r="744" spans="1:5" x14ac:dyDescent="0.25">
      <c r="A744" s="33" t="s">
        <v>154</v>
      </c>
      <c r="B744" s="120" t="s">
        <v>318</v>
      </c>
      <c r="C744" s="120" t="s">
        <v>2461</v>
      </c>
      <c r="D744" t="str">
        <f>IF(EXACT(A744,A743),"Yes","")</f>
        <v/>
      </c>
      <c r="E744" s="120"/>
    </row>
    <row r="745" spans="1:5" x14ac:dyDescent="0.25">
      <c r="A745" s="121" t="s">
        <v>3670</v>
      </c>
      <c r="B745" s="120" t="s">
        <v>259</v>
      </c>
      <c r="C745" t="s">
        <v>3264</v>
      </c>
    </row>
    <row r="746" spans="1:5" x14ac:dyDescent="0.25">
      <c r="A746" s="33" t="s">
        <v>87</v>
      </c>
      <c r="B746" s="120" t="s">
        <v>259</v>
      </c>
      <c r="C746" s="120" t="s">
        <v>2461</v>
      </c>
      <c r="D746" t="str">
        <f t="shared" ref="D746:D751" si="34">IF(EXACT(A746,A745),"Yes","")</f>
        <v/>
      </c>
      <c r="E746" s="120"/>
    </row>
    <row r="747" spans="1:5" x14ac:dyDescent="0.25">
      <c r="A747" s="33" t="s">
        <v>87</v>
      </c>
      <c r="B747" t="s">
        <v>259</v>
      </c>
      <c r="C747" s="120" t="s">
        <v>3365</v>
      </c>
      <c r="D747" t="str">
        <f t="shared" si="34"/>
        <v>Yes</v>
      </c>
      <c r="E747" s="120"/>
    </row>
    <row r="748" spans="1:5" ht="16.5" x14ac:dyDescent="0.3">
      <c r="A748" s="32" t="s">
        <v>3498</v>
      </c>
      <c r="B748" t="s">
        <v>259</v>
      </c>
      <c r="C748" s="120" t="s">
        <v>3516</v>
      </c>
      <c r="D748" t="str">
        <f t="shared" si="34"/>
        <v/>
      </c>
      <c r="E748" s="120"/>
    </row>
    <row r="749" spans="1:5" x14ac:dyDescent="0.25">
      <c r="A749" s="33" t="s">
        <v>3364</v>
      </c>
      <c r="B749" s="120"/>
      <c r="C749" s="120" t="s">
        <v>3365</v>
      </c>
      <c r="D749" t="str">
        <f t="shared" si="34"/>
        <v/>
      </c>
      <c r="E749" s="120"/>
    </row>
    <row r="750" spans="1:5" x14ac:dyDescent="0.25">
      <c r="A750" s="33" t="s">
        <v>1992</v>
      </c>
      <c r="B750" s="120"/>
      <c r="C750" s="120" t="s">
        <v>3365</v>
      </c>
      <c r="D750" t="str">
        <f t="shared" si="34"/>
        <v/>
      </c>
      <c r="E750" s="120"/>
    </row>
    <row r="751" spans="1:5" x14ac:dyDescent="0.25">
      <c r="A751" s="33" t="s">
        <v>1999</v>
      </c>
      <c r="B751" s="120"/>
      <c r="C751" s="120" t="s">
        <v>3365</v>
      </c>
      <c r="D751" t="str">
        <f t="shared" si="34"/>
        <v/>
      </c>
      <c r="E751" s="120"/>
    </row>
    <row r="752" spans="1:5" x14ac:dyDescent="0.25">
      <c r="A752" s="121" t="s">
        <v>3671</v>
      </c>
      <c r="B752" s="120" t="s">
        <v>3675</v>
      </c>
      <c r="C752" s="120" t="s">
        <v>3264</v>
      </c>
      <c r="E752" s="120"/>
    </row>
    <row r="753" spans="1:5" x14ac:dyDescent="0.25">
      <c r="A753" s="33" t="s">
        <v>204</v>
      </c>
      <c r="B753" s="120" t="s">
        <v>3675</v>
      </c>
      <c r="C753" s="120" t="s">
        <v>2461</v>
      </c>
      <c r="D753" t="str">
        <f>IF(EXACT(A753,A752),"Yes","")</f>
        <v/>
      </c>
      <c r="E753" s="120"/>
    </row>
    <row r="754" spans="1:5" x14ac:dyDescent="0.25">
      <c r="A754" s="121" t="s">
        <v>3672</v>
      </c>
      <c r="B754" s="120" t="s">
        <v>3676</v>
      </c>
      <c r="C754" s="120" t="s">
        <v>3264</v>
      </c>
      <c r="E754" s="120"/>
    </row>
    <row r="755" spans="1:5" x14ac:dyDescent="0.25">
      <c r="A755" s="33" t="s">
        <v>205</v>
      </c>
      <c r="B755" t="s">
        <v>3676</v>
      </c>
      <c r="C755" s="120" t="s">
        <v>2461</v>
      </c>
      <c r="D755" t="str">
        <f>IF(EXACT(A755,A754),"Yes","")</f>
        <v/>
      </c>
      <c r="E755" s="120"/>
    </row>
    <row r="756" spans="1:5" x14ac:dyDescent="0.25">
      <c r="A756" s="121" t="s">
        <v>3673</v>
      </c>
      <c r="B756" s="120" t="s">
        <v>3677</v>
      </c>
      <c r="C756" s="120" t="s">
        <v>3264</v>
      </c>
      <c r="E756" s="120"/>
    </row>
    <row r="757" spans="1:5" x14ac:dyDescent="0.25">
      <c r="A757" s="33" t="s">
        <v>206</v>
      </c>
      <c r="B757" s="120" t="s">
        <v>3677</v>
      </c>
      <c r="C757" s="120" t="s">
        <v>2461</v>
      </c>
      <c r="D757" t="str">
        <f>IF(EXACT(A757,A756),"Yes","")</f>
        <v/>
      </c>
      <c r="E757" s="120"/>
    </row>
    <row r="758" spans="1:5" x14ac:dyDescent="0.25">
      <c r="A758" s="121" t="s">
        <v>3674</v>
      </c>
      <c r="B758" t="s">
        <v>356</v>
      </c>
      <c r="C758" s="120" t="s">
        <v>3264</v>
      </c>
      <c r="E758" s="120"/>
    </row>
    <row r="759" spans="1:5" x14ac:dyDescent="0.25">
      <c r="A759" s="71" t="s">
        <v>3983</v>
      </c>
      <c r="B759" s="120" t="s">
        <v>3684</v>
      </c>
      <c r="C759" s="120" t="s">
        <v>3264</v>
      </c>
      <c r="E759" s="120"/>
    </row>
    <row r="760" spans="1:5" x14ac:dyDescent="0.25">
      <c r="A760" s="33" t="s">
        <v>192</v>
      </c>
      <c r="B760" s="120" t="s">
        <v>356</v>
      </c>
      <c r="C760" s="120" t="s">
        <v>2461</v>
      </c>
      <c r="D760" t="str">
        <f>IF(EXACT(A760,A759),"Yes","")</f>
        <v/>
      </c>
      <c r="E760" s="120"/>
    </row>
    <row r="761" spans="1:5" x14ac:dyDescent="0.25">
      <c r="A761" s="120" t="s">
        <v>384</v>
      </c>
      <c r="B761" t="s">
        <v>3684</v>
      </c>
      <c r="C761" t="s">
        <v>2461</v>
      </c>
    </row>
  </sheetData>
  <sortState ref="A3:E761">
    <sortCondition ref="A326"/>
  </sortState>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3521</v>
      </c>
      <c r="C1" s="73" t="s">
        <v>3522</v>
      </c>
      <c r="D1" s="73" t="s">
        <v>3523</v>
      </c>
      <c r="E1" s="73" t="s">
        <v>3524</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3521</v>
      </c>
      <c r="C1" s="73" t="s">
        <v>3522</v>
      </c>
      <c r="D1" s="73" t="s">
        <v>3523</v>
      </c>
      <c r="E1" s="73" t="s">
        <v>3524</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3521</v>
      </c>
      <c r="C1" s="86" t="s">
        <v>3522</v>
      </c>
      <c r="D1" s="86" t="s">
        <v>3523</v>
      </c>
      <c r="E1" s="86" t="s">
        <v>3524</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3528</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3530</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3521</v>
      </c>
      <c r="C1" s="56" t="s">
        <v>3522</v>
      </c>
      <c r="D1" s="56" t="s">
        <v>3523</v>
      </c>
      <c r="E1" s="56" t="s">
        <v>3524</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3528</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3530</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3521</v>
      </c>
      <c r="C1" s="56" t="s">
        <v>3522</v>
      </c>
      <c r="D1" s="56" t="s">
        <v>3523</v>
      </c>
      <c r="E1" s="56" t="s">
        <v>3524</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3528</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3533</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3534</v>
      </c>
      <c r="C89" s="45">
        <v>27877</v>
      </c>
      <c r="D89" s="58">
        <v>1</v>
      </c>
      <c r="E89" s="60">
        <f t="shared" si="1"/>
        <v>27877</v>
      </c>
    </row>
    <row r="90" spans="1:5" x14ac:dyDescent="0.25">
      <c r="A90">
        <f>VLOOKUP(B90, names!A$3:B$2401, 2,)</f>
        <v>0</v>
      </c>
      <c r="B90" s="57" t="s">
        <v>3530</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3521</v>
      </c>
      <c r="C1" s="43" t="s">
        <v>3522</v>
      </c>
      <c r="D1" s="43" t="s">
        <v>3523</v>
      </c>
      <c r="E1" s="43" t="s">
        <v>3524</v>
      </c>
    </row>
    <row r="2" spans="1:5" ht="36.75" x14ac:dyDescent="0.25">
      <c r="A2">
        <f>VLOOKUP(B2, names!A$3:B$2401, 2,)</f>
        <v>0</v>
      </c>
      <c r="B2" s="49" t="s">
        <v>3525</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3528</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3530</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3521</v>
      </c>
      <c r="C1" s="43" t="s">
        <v>3522</v>
      </c>
      <c r="D1" s="43" t="s">
        <v>3523</v>
      </c>
      <c r="E1" s="43" t="s">
        <v>3524</v>
      </c>
    </row>
    <row r="2" spans="1:5" x14ac:dyDescent="0.25">
      <c r="A2">
        <f>VLOOKUP(B2, names!A$3:B$2401, 2,)</f>
        <v>0</v>
      </c>
      <c r="B2" s="44" t="s">
        <v>3525</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3528</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3533</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3534</v>
      </c>
      <c r="C90" s="45">
        <v>31068</v>
      </c>
      <c r="D90" s="46"/>
      <c r="E90" s="47"/>
    </row>
    <row r="91" spans="1:5" x14ac:dyDescent="0.25">
      <c r="A91">
        <f>VLOOKUP(B91, names!A$3:B$2401, 2,)</f>
        <v>0</v>
      </c>
      <c r="B91" s="44" t="s">
        <v>3530</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3521</v>
      </c>
      <c r="C1" s="35" t="s">
        <v>3522</v>
      </c>
      <c r="D1" s="36" t="s">
        <v>3523</v>
      </c>
      <c r="E1" s="37" t="s">
        <v>3524</v>
      </c>
    </row>
    <row r="2" spans="1:5" x14ac:dyDescent="0.25">
      <c r="A2">
        <f>VLOOKUP(B2, names!A$3:B$2401, 2,)</f>
        <v>0</v>
      </c>
      <c r="B2" s="38" t="s">
        <v>3525</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str">
        <f>VLOOKUP(B11, names!A$3:B$2401, 2,)</f>
        <v>American Modern Insurance Co. Of Florida</v>
      </c>
      <c r="B11" s="38" t="s">
        <v>3526</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3527</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3528</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3529</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3530</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3531</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3532</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90"/>
  <sheetViews>
    <sheetView workbookViewId="0">
      <selection activeCell="B22" sqref="B22"/>
    </sheetView>
  </sheetViews>
  <sheetFormatPr defaultRowHeight="15" x14ac:dyDescent="0.25"/>
  <cols>
    <col min="1" max="1" width="38.42578125" customWidth="1"/>
    <col min="2" max="2" width="43.7109375" customWidth="1"/>
  </cols>
  <sheetData>
    <row r="2" spans="1:4" x14ac:dyDescent="0.25">
      <c r="A2" t="s">
        <v>208</v>
      </c>
      <c r="B2" t="s">
        <v>4083</v>
      </c>
      <c r="C2" t="s">
        <v>4084</v>
      </c>
      <c r="D2" t="s">
        <v>4124</v>
      </c>
    </row>
    <row r="3" spans="1:4" x14ac:dyDescent="0.25">
      <c r="A3">
        <f>VLOOKUP(B3, names!A$3:B$2401, 2,)</f>
        <v>0</v>
      </c>
      <c r="B3" s="26" t="s">
        <v>3492</v>
      </c>
      <c r="C3" s="27" t="s">
        <v>3389</v>
      </c>
      <c r="D3" t="s">
        <v>4125</v>
      </c>
    </row>
    <row r="4" spans="1:4" x14ac:dyDescent="0.25">
      <c r="A4">
        <f>VLOOKUP(B4, names!A$3:B$2401, 2,)</f>
        <v>0</v>
      </c>
      <c r="B4" s="69" t="s">
        <v>3471</v>
      </c>
      <c r="C4" s="69" t="s">
        <v>2747</v>
      </c>
      <c r="D4" s="120" t="s">
        <v>4125</v>
      </c>
    </row>
    <row r="5" spans="1:4" x14ac:dyDescent="0.25">
      <c r="A5">
        <f>VLOOKUP(B5, names!A$3:B$2401, 2,)</f>
        <v>0</v>
      </c>
      <c r="B5" s="30" t="s">
        <v>3407</v>
      </c>
      <c r="C5" s="27" t="s">
        <v>3389</v>
      </c>
      <c r="D5" s="120" t="s">
        <v>4125</v>
      </c>
    </row>
    <row r="6" spans="1:4" x14ac:dyDescent="0.25">
      <c r="A6">
        <f>VLOOKUP(B6, names!A$3:B$2401, 2,)</f>
        <v>0</v>
      </c>
      <c r="B6" s="26" t="s">
        <v>4090</v>
      </c>
      <c r="C6" s="27" t="s">
        <v>3374</v>
      </c>
      <c r="D6" s="120" t="s">
        <v>4125</v>
      </c>
    </row>
    <row r="7" spans="1:4" x14ac:dyDescent="0.25">
      <c r="A7">
        <f>VLOOKUP(B7, names!A$3:B$2401, 2,)</f>
        <v>0</v>
      </c>
      <c r="B7" s="30" t="s">
        <v>3448</v>
      </c>
      <c r="C7" s="27" t="s">
        <v>3374</v>
      </c>
      <c r="D7" s="120" t="s">
        <v>4125</v>
      </c>
    </row>
    <row r="8" spans="1:4" x14ac:dyDescent="0.25">
      <c r="A8">
        <f>VLOOKUP(B8, names!A$3:B$2401, 2,)</f>
        <v>0</v>
      </c>
      <c r="B8" s="26" t="s">
        <v>3512</v>
      </c>
      <c r="C8" s="27" t="s">
        <v>3367</v>
      </c>
      <c r="D8" s="120" t="s">
        <v>4125</v>
      </c>
    </row>
    <row r="9" spans="1:4" x14ac:dyDescent="0.25">
      <c r="A9">
        <f>VLOOKUP(B9, names!A$3:B$2401, 2,)</f>
        <v>0</v>
      </c>
      <c r="B9" s="26" t="s">
        <v>3449</v>
      </c>
      <c r="C9" s="27" t="s">
        <v>3389</v>
      </c>
      <c r="D9" s="120" t="s">
        <v>4125</v>
      </c>
    </row>
    <row r="10" spans="1:4" x14ac:dyDescent="0.25">
      <c r="A10">
        <f>VLOOKUP(B10, names!A$3:B$2401, 2,)</f>
        <v>0</v>
      </c>
      <c r="B10" s="26" t="s">
        <v>3443</v>
      </c>
      <c r="C10" s="27" t="s">
        <v>2747</v>
      </c>
      <c r="D10" s="120" t="s">
        <v>4125</v>
      </c>
    </row>
    <row r="11" spans="1:4" x14ac:dyDescent="0.25">
      <c r="A11">
        <f>VLOOKUP(B11, names!A$3:B$2401, 2,)</f>
        <v>0</v>
      </c>
      <c r="B11" s="26" t="s">
        <v>3458</v>
      </c>
      <c r="C11" s="27" t="s">
        <v>3374</v>
      </c>
      <c r="D11" s="120" t="s">
        <v>4125</v>
      </c>
    </row>
    <row r="12" spans="1:4" x14ac:dyDescent="0.25">
      <c r="A12">
        <f>VLOOKUP(B12, names!A$3:B$2401, 2,)</f>
        <v>0</v>
      </c>
      <c r="B12" s="26" t="s">
        <v>3461</v>
      </c>
      <c r="C12" s="27" t="s">
        <v>3389</v>
      </c>
      <c r="D12" s="120" t="s">
        <v>4125</v>
      </c>
    </row>
    <row r="13" spans="1:4" x14ac:dyDescent="0.25">
      <c r="A13">
        <f>VLOOKUP(B13, names!A$3:B$2401, 2,)</f>
        <v>0</v>
      </c>
      <c r="B13" s="26" t="s">
        <v>4099</v>
      </c>
      <c r="C13" s="27" t="s">
        <v>3367</v>
      </c>
      <c r="D13" s="120" t="s">
        <v>4125</v>
      </c>
    </row>
    <row r="14" spans="1:4" x14ac:dyDescent="0.25">
      <c r="A14">
        <f>VLOOKUP(B14, names!A$3:B$2401, 2,)</f>
        <v>0</v>
      </c>
      <c r="B14" s="69" t="s">
        <v>3490</v>
      </c>
      <c r="C14" s="69" t="s">
        <v>2747</v>
      </c>
      <c r="D14" s="120" t="s">
        <v>4125</v>
      </c>
    </row>
    <row r="15" spans="1:4" x14ac:dyDescent="0.25">
      <c r="A15">
        <f>VLOOKUP(B15, names!A$3:B$2401, 2,)</f>
        <v>0</v>
      </c>
      <c r="B15" s="26" t="s">
        <v>3506</v>
      </c>
      <c r="C15" s="27" t="s">
        <v>3389</v>
      </c>
      <c r="D15" s="120" t="s">
        <v>4125</v>
      </c>
    </row>
    <row r="16" spans="1:4" x14ac:dyDescent="0.25">
      <c r="A16">
        <f>VLOOKUP(B16, names!A$3:B$2401, 2,)</f>
        <v>0</v>
      </c>
      <c r="B16" s="69" t="s">
        <v>3411</v>
      </c>
      <c r="C16" s="69" t="s">
        <v>3389</v>
      </c>
      <c r="D16" s="120" t="s">
        <v>4125</v>
      </c>
    </row>
    <row r="17" spans="1:4" x14ac:dyDescent="0.25">
      <c r="A17">
        <f>VLOOKUP(B17, names!A$3:B$2401, 2,)</f>
        <v>0</v>
      </c>
      <c r="B17" s="26" t="s">
        <v>3489</v>
      </c>
      <c r="C17" s="27" t="s">
        <v>2747</v>
      </c>
      <c r="D17" s="120" t="s">
        <v>4125</v>
      </c>
    </row>
    <row r="18" spans="1:4" x14ac:dyDescent="0.25">
      <c r="A18">
        <f>VLOOKUP(B18, names!A$3:B$2401, 2,)</f>
        <v>0</v>
      </c>
      <c r="B18" s="28" t="s">
        <v>3472</v>
      </c>
      <c r="C18" s="27" t="s">
        <v>2747</v>
      </c>
      <c r="D18" s="120" t="s">
        <v>4125</v>
      </c>
    </row>
    <row r="19" spans="1:4" x14ac:dyDescent="0.25">
      <c r="A19">
        <f>VLOOKUP(B19, names!A$3:B$2401, 2,)</f>
        <v>0</v>
      </c>
      <c r="B19" s="26" t="s">
        <v>3434</v>
      </c>
      <c r="C19" s="27" t="s">
        <v>3389</v>
      </c>
      <c r="D19" s="120" t="s">
        <v>4125</v>
      </c>
    </row>
    <row r="20" spans="1:4" x14ac:dyDescent="0.25">
      <c r="A20">
        <f>VLOOKUP(B20, names!A$3:B$2401, 2,)</f>
        <v>0</v>
      </c>
      <c r="B20" s="30" t="s">
        <v>3441</v>
      </c>
      <c r="C20" s="27" t="s">
        <v>3389</v>
      </c>
      <c r="D20" s="120" t="s">
        <v>4125</v>
      </c>
    </row>
    <row r="21" spans="1:4" x14ac:dyDescent="0.25">
      <c r="A21">
        <f>VLOOKUP(B21, names!A$3:B$2401, 2,)</f>
        <v>0</v>
      </c>
      <c r="B21" s="26" t="s">
        <v>3467</v>
      </c>
      <c r="C21" s="27" t="s">
        <v>2740</v>
      </c>
      <c r="D21" s="120" t="s">
        <v>4125</v>
      </c>
    </row>
    <row r="22" spans="1:4" x14ac:dyDescent="0.25">
      <c r="A22">
        <f>VLOOKUP(B22, names!A$3:B$2401, 2,)</f>
        <v>0</v>
      </c>
      <c r="B22" s="26" t="s">
        <v>3486</v>
      </c>
      <c r="C22" s="27" t="s">
        <v>2740</v>
      </c>
      <c r="D22" s="120" t="s">
        <v>4125</v>
      </c>
    </row>
    <row r="23" spans="1:4" x14ac:dyDescent="0.25">
      <c r="A23">
        <f>VLOOKUP(B23, names!A$3:B$2401, 2,)</f>
        <v>0</v>
      </c>
      <c r="B23" s="26" t="s">
        <v>4117</v>
      </c>
      <c r="C23" s="27" t="s">
        <v>3389</v>
      </c>
      <c r="D23" s="120" t="s">
        <v>4125</v>
      </c>
    </row>
    <row r="24" spans="1:4" x14ac:dyDescent="0.25">
      <c r="A24">
        <f>VLOOKUP(B24, names!A$3:B$2401, 2,)</f>
        <v>0</v>
      </c>
      <c r="B24" s="26" t="s">
        <v>3460</v>
      </c>
      <c r="C24" s="27" t="s">
        <v>2740</v>
      </c>
      <c r="D24" s="120" t="s">
        <v>4125</v>
      </c>
    </row>
    <row r="25" spans="1:4" x14ac:dyDescent="0.25">
      <c r="A25" t="str">
        <f>VLOOKUP(B25, names!A$3:B$2401, 2,)</f>
        <v>Ace American Insurance Co.</v>
      </c>
      <c r="B25" s="26" t="s">
        <v>3730</v>
      </c>
      <c r="C25" s="27" t="s">
        <v>3374</v>
      </c>
    </row>
    <row r="26" spans="1:4" x14ac:dyDescent="0.25">
      <c r="A26" t="str">
        <f>VLOOKUP(B26, names!A$3:B$2401, 2,)</f>
        <v>Ace Insurance Co. Of The Midwest</v>
      </c>
      <c r="B26" s="26" t="s">
        <v>3438</v>
      </c>
      <c r="C26" s="27" t="s">
        <v>3374</v>
      </c>
    </row>
    <row r="27" spans="1:4" x14ac:dyDescent="0.25">
      <c r="A27" t="str">
        <f>VLOOKUP(B27, names!A$3:B$2401, 2,)</f>
        <v>Addison Insurance Co.</v>
      </c>
      <c r="B27" s="26" t="s">
        <v>3469</v>
      </c>
      <c r="C27" s="27" t="s">
        <v>3389</v>
      </c>
    </row>
    <row r="28" spans="1:4" x14ac:dyDescent="0.25">
      <c r="A28" t="str">
        <f>VLOOKUP(B28, names!A$3:B$2401, 2,)</f>
        <v>Aegis Security Insurance Co.</v>
      </c>
      <c r="B28" s="26" t="s">
        <v>3470</v>
      </c>
      <c r="C28" s="27" t="s">
        <v>3389</v>
      </c>
    </row>
    <row r="29" spans="1:4" x14ac:dyDescent="0.25">
      <c r="A29" t="str">
        <f>VLOOKUP(B29, names!A$3:B$2401, 2,)</f>
        <v>Affiliated FM Insurance Co.</v>
      </c>
      <c r="B29" s="26" t="s">
        <v>3482</v>
      </c>
      <c r="C29" s="27" t="s">
        <v>2747</v>
      </c>
    </row>
    <row r="30" spans="1:4" x14ac:dyDescent="0.25">
      <c r="A30" t="str">
        <f>VLOOKUP(B30, names!A$3:B$2401, 2,)</f>
        <v>AIG Property Casualty Co.</v>
      </c>
      <c r="B30" s="26" t="s">
        <v>3388</v>
      </c>
      <c r="C30" s="27" t="s">
        <v>3389</v>
      </c>
    </row>
    <row r="31" spans="1:4" x14ac:dyDescent="0.25">
      <c r="A31" t="str">
        <f>VLOOKUP(B31, names!A$3:B$2401, 2,)</f>
        <v>Allianz Global Risks Us Insurance Co.</v>
      </c>
      <c r="B31" s="26" t="s">
        <v>3741</v>
      </c>
      <c r="C31" s="27" t="s">
        <v>2747</v>
      </c>
    </row>
    <row r="32" spans="1:4" x14ac:dyDescent="0.25">
      <c r="A32" t="str">
        <f>VLOOKUP(B32, names!A$3:B$2401, 2,)</f>
        <v>American Agri-Business Insurance Co.</v>
      </c>
      <c r="B32" s="26" t="s">
        <v>3736</v>
      </c>
      <c r="C32" s="27" t="s">
        <v>2747</v>
      </c>
    </row>
    <row r="33" spans="1:3" x14ac:dyDescent="0.25">
      <c r="A33" t="str">
        <f>VLOOKUP(B33, names!A$3:B$2401, 2,)</f>
        <v>American Alternative Insurance Corp.</v>
      </c>
      <c r="B33" s="26" t="s">
        <v>3727</v>
      </c>
      <c r="C33" s="27" t="s">
        <v>2747</v>
      </c>
    </row>
    <row r="34" spans="1:3" x14ac:dyDescent="0.25">
      <c r="A34" t="str">
        <f>VLOOKUP(B34, names!A$3:B$2401, 2,)</f>
        <v>American Automobile Insurance Co.</v>
      </c>
      <c r="B34" s="69" t="s">
        <v>3433</v>
      </c>
      <c r="C34" s="69" t="s">
        <v>2747</v>
      </c>
    </row>
    <row r="35" spans="1:3" x14ac:dyDescent="0.25">
      <c r="A35" t="str">
        <f>VLOOKUP(B35, names!A$3:B$2401, 2,)</f>
        <v>American Bankers Insurance Co. Of Florida</v>
      </c>
      <c r="B35" s="26" t="s">
        <v>4085</v>
      </c>
      <c r="C35" s="27" t="s">
        <v>3389</v>
      </c>
    </row>
    <row r="36" spans="1:3" x14ac:dyDescent="0.25">
      <c r="A36" t="str">
        <f>VLOOKUP(B36, names!A$3:B$2401, 2,)</f>
        <v>American Casualty Co. Of Reading, Pennsylvania</v>
      </c>
      <c r="B36" s="26" t="s">
        <v>3728</v>
      </c>
      <c r="C36" s="27" t="s">
        <v>3389</v>
      </c>
    </row>
    <row r="37" spans="1:3" x14ac:dyDescent="0.25">
      <c r="A37" t="str">
        <f>VLOOKUP(B37, names!A$3:B$2401, 2,)</f>
        <v>American Colonial Insurance Co.</v>
      </c>
      <c r="B37" s="69" t="s">
        <v>3504</v>
      </c>
      <c r="C37" s="69" t="s">
        <v>3367</v>
      </c>
    </row>
    <row r="38" spans="1:3" x14ac:dyDescent="0.25">
      <c r="A38" t="str">
        <f>VLOOKUP(B38, names!A$3:B$2401, 2,)</f>
        <v>American Economy Insurance Co.</v>
      </c>
      <c r="B38" s="26" t="s">
        <v>3737</v>
      </c>
      <c r="C38" s="27" t="s">
        <v>3389</v>
      </c>
    </row>
    <row r="39" spans="1:3" x14ac:dyDescent="0.25">
      <c r="A39" t="str">
        <f>VLOOKUP(B39, names!A$3:B$2401, 2,)</f>
        <v>American Home Assurance Co.</v>
      </c>
      <c r="B39" s="26" t="s">
        <v>3440</v>
      </c>
      <c r="C39" s="27" t="s">
        <v>3389</v>
      </c>
    </row>
    <row r="40" spans="1:3" x14ac:dyDescent="0.25">
      <c r="A40" t="str">
        <f>VLOOKUP(B40, names!A$3:B$2401, 2,)</f>
        <v>American Insurance Co. (The)</v>
      </c>
      <c r="B40" s="26" t="s">
        <v>3745</v>
      </c>
      <c r="C40" s="27" t="s">
        <v>2747</v>
      </c>
    </row>
    <row r="41" spans="1:3" x14ac:dyDescent="0.25">
      <c r="A41" t="str">
        <f>VLOOKUP(B41, names!A$3:B$2401, 2,)</f>
        <v>American Integrity Insurance Co. Of Florida</v>
      </c>
      <c r="B41" s="26" t="s">
        <v>4116</v>
      </c>
      <c r="C41" s="27" t="s">
        <v>3367</v>
      </c>
    </row>
    <row r="42" spans="1:3" x14ac:dyDescent="0.25">
      <c r="A42" t="str">
        <f>VLOOKUP(B42, names!A$3:B$2401, 2,)</f>
        <v>American Modern Insurance Co. Of Florida</v>
      </c>
      <c r="B42" s="26" t="s">
        <v>4114</v>
      </c>
      <c r="C42" s="27" t="s">
        <v>2747</v>
      </c>
    </row>
    <row r="43" spans="1:3" x14ac:dyDescent="0.25">
      <c r="A43" t="str">
        <f>VLOOKUP(B43, names!A$3:B$2401, 2,)</f>
        <v>American Platinum Property And Casualty Insurance Co.</v>
      </c>
      <c r="B43" s="26" t="s">
        <v>4120</v>
      </c>
      <c r="C43" s="27" t="s">
        <v>3367</v>
      </c>
    </row>
    <row r="44" spans="1:3" x14ac:dyDescent="0.25">
      <c r="A44" t="str">
        <f>VLOOKUP(B44, names!A$3:B$2401, 2,)</f>
        <v>American Reliable Insurance Co.</v>
      </c>
      <c r="B44" s="28" t="s">
        <v>3493</v>
      </c>
      <c r="C44" s="27" t="s">
        <v>3389</v>
      </c>
    </row>
    <row r="45" spans="1:3" x14ac:dyDescent="0.25">
      <c r="A45" t="str">
        <f>VLOOKUP(B45, names!A$3:B$2401, 2,)</f>
        <v>American Security Insurance Co.</v>
      </c>
      <c r="B45" s="69" t="s">
        <v>3487</v>
      </c>
      <c r="C45" s="69" t="s">
        <v>3389</v>
      </c>
    </row>
    <row r="46" spans="1:3" x14ac:dyDescent="0.25">
      <c r="A46" t="str">
        <f>VLOOKUP(B46, names!A$3:B$2401, 2,)</f>
        <v>American Southern Home Insurance Co.</v>
      </c>
      <c r="B46" s="69" t="s">
        <v>3445</v>
      </c>
      <c r="C46" s="69" t="s">
        <v>2747</v>
      </c>
    </row>
    <row r="47" spans="1:3" x14ac:dyDescent="0.25">
      <c r="A47" t="str">
        <f>VLOOKUP(B47, names!A$3:B$2401, 2,)</f>
        <v>American Strategic Insurance Corp.</v>
      </c>
      <c r="B47" s="26" t="s">
        <v>3406</v>
      </c>
      <c r="C47" s="27" t="s">
        <v>3389</v>
      </c>
    </row>
    <row r="48" spans="1:3" x14ac:dyDescent="0.25">
      <c r="A48" t="str">
        <f>VLOOKUP(B48, names!A$3:B$2401, 2,)</f>
        <v>American Traditions Insurance Co.</v>
      </c>
      <c r="B48" s="28" t="s">
        <v>3417</v>
      </c>
      <c r="C48" s="27" t="s">
        <v>3367</v>
      </c>
    </row>
    <row r="49" spans="1:3" x14ac:dyDescent="0.25">
      <c r="A49" t="str">
        <f>VLOOKUP(B49, names!A$3:B$2401, 2,)</f>
        <v>Amica Mutual Insurance Co.</v>
      </c>
      <c r="B49" s="30" t="s">
        <v>3421</v>
      </c>
      <c r="C49" s="27" t="s">
        <v>2747</v>
      </c>
    </row>
    <row r="50" spans="1:3" x14ac:dyDescent="0.25">
      <c r="A50" t="str">
        <f>VLOOKUP(B50, names!A$3:B$2401, 2,)</f>
        <v>Arch Insurance Co.</v>
      </c>
      <c r="B50" s="28" t="s">
        <v>3724</v>
      </c>
      <c r="C50" s="27" t="s">
        <v>2747</v>
      </c>
    </row>
    <row r="51" spans="1:3" x14ac:dyDescent="0.25">
      <c r="A51" t="str">
        <f>VLOOKUP(B51, names!A$3:B$2401, 2,)</f>
        <v>Ark Royal Insurance Co.</v>
      </c>
      <c r="B51" s="69" t="s">
        <v>3397</v>
      </c>
      <c r="C51" s="69" t="s">
        <v>3367</v>
      </c>
    </row>
    <row r="52" spans="1:3" x14ac:dyDescent="0.25">
      <c r="A52" t="str">
        <f>VLOOKUP(B52, names!A$3:B$2401, 2,)</f>
        <v>Armed Forces Insurance Exchange</v>
      </c>
      <c r="B52" s="26" t="s">
        <v>280</v>
      </c>
      <c r="C52" s="27" t="s">
        <v>3394</v>
      </c>
    </row>
    <row r="53" spans="1:3" x14ac:dyDescent="0.25">
      <c r="A53" t="str">
        <f>VLOOKUP(B53, names!A$3:B$2401, 2,)</f>
        <v>ASI Assurance Corp.</v>
      </c>
      <c r="B53" s="26" t="s">
        <v>3414</v>
      </c>
      <c r="C53" s="27" t="s">
        <v>3389</v>
      </c>
    </row>
    <row r="54" spans="1:3" x14ac:dyDescent="0.25">
      <c r="A54" t="str">
        <f>VLOOKUP(B54, names!A$3:B$2401, 2,)</f>
        <v>ASI Home Insurance Corp.</v>
      </c>
      <c r="B54" s="26" t="s">
        <v>3455</v>
      </c>
      <c r="C54" s="27" t="s">
        <v>3389</v>
      </c>
    </row>
    <row r="55" spans="1:3" x14ac:dyDescent="0.25">
      <c r="A55" t="str">
        <f>VLOOKUP(B55, names!A$3:B$2401, 2,)</f>
        <v>ASI Preferred Insurance Corp.</v>
      </c>
      <c r="B55" s="26" t="s">
        <v>3391</v>
      </c>
      <c r="C55" s="27" t="s">
        <v>3389</v>
      </c>
    </row>
    <row r="56" spans="1:3" x14ac:dyDescent="0.25">
      <c r="A56" t="str">
        <f>VLOOKUP(B56, names!A$3:B$2401, 2,)</f>
        <v>Associated Indemnity Corp.</v>
      </c>
      <c r="B56" s="26" t="s">
        <v>3474</v>
      </c>
      <c r="C56" s="27" t="s">
        <v>2747</v>
      </c>
    </row>
    <row r="57" spans="1:3" x14ac:dyDescent="0.25">
      <c r="A57" t="str">
        <f>VLOOKUP(B57, names!A$3:B$2401, 2,)</f>
        <v>Auto Club Insurance Co. Of Florida</v>
      </c>
      <c r="B57" s="26" t="s">
        <v>3393</v>
      </c>
      <c r="C57" s="27" t="s">
        <v>3394</v>
      </c>
    </row>
    <row r="58" spans="1:3" x14ac:dyDescent="0.25">
      <c r="A58" t="str">
        <f>VLOOKUP(B58, names!A$3:B$2401, 2,)</f>
        <v>Auto-Owners Insurance Co.</v>
      </c>
      <c r="B58" s="26" t="s">
        <v>3503</v>
      </c>
      <c r="C58" s="27" t="s">
        <v>3374</v>
      </c>
    </row>
    <row r="59" spans="1:3" x14ac:dyDescent="0.25">
      <c r="A59" t="str">
        <f>VLOOKUP(B59, names!A$3:B$2401, 2,)</f>
        <v>Avatar Property &amp; Casualty Insurance Co.</v>
      </c>
      <c r="B59" s="26" t="s">
        <v>4118</v>
      </c>
      <c r="C59" s="27" t="s">
        <v>3367</v>
      </c>
    </row>
    <row r="60" spans="1:3" x14ac:dyDescent="0.25">
      <c r="A60" t="str">
        <f>VLOOKUP(B60, names!A$3:B$2401, 2,)</f>
        <v>Capitol Preferred Insurance Co.</v>
      </c>
      <c r="B60" s="26" t="s">
        <v>4109</v>
      </c>
      <c r="C60" s="27" t="s">
        <v>3367</v>
      </c>
    </row>
    <row r="61" spans="1:3" x14ac:dyDescent="0.25">
      <c r="A61" t="str">
        <f>VLOOKUP(B61, names!A$3:B$2401, 2,)</f>
        <v>Castle Key Indemnity Co.</v>
      </c>
      <c r="B61" s="69" t="s">
        <v>3398</v>
      </c>
      <c r="C61" s="69" t="s">
        <v>2524</v>
      </c>
    </row>
    <row r="62" spans="1:3" x14ac:dyDescent="0.25">
      <c r="A62" t="str">
        <f>VLOOKUP(B62, names!A$3:B$2401, 2,)</f>
        <v>Castle Key Insurance Co.</v>
      </c>
      <c r="B62" s="69" t="s">
        <v>3392</v>
      </c>
      <c r="C62" s="69" t="s">
        <v>2524</v>
      </c>
    </row>
    <row r="63" spans="1:3" x14ac:dyDescent="0.25">
      <c r="A63" t="str">
        <f>VLOOKUP(B63, names!A$3:B$2401, 2,)</f>
        <v>Centauri Specialty Insurance Co.</v>
      </c>
      <c r="B63" s="69" t="s">
        <v>3485</v>
      </c>
      <c r="C63" s="69" t="s">
        <v>3367</v>
      </c>
    </row>
    <row r="64" spans="1:3" x14ac:dyDescent="0.25">
      <c r="A64" t="str">
        <f>VLOOKUP(B64, names!A$3:B$2401, 2,)</f>
        <v>Century-National Insurance Co.</v>
      </c>
      <c r="B64" s="26" t="s">
        <v>3513</v>
      </c>
      <c r="C64" s="27" t="s">
        <v>2740</v>
      </c>
    </row>
    <row r="65" spans="1:3" x14ac:dyDescent="0.25">
      <c r="A65" t="str">
        <f>VLOOKUP(B65, names!A$3:B$2401, 2,)</f>
        <v>Charter Oak Fire Insurance Co.</v>
      </c>
      <c r="B65" s="26" t="s">
        <v>4092</v>
      </c>
      <c r="C65" s="27" t="s">
        <v>3374</v>
      </c>
    </row>
    <row r="66" spans="1:3" x14ac:dyDescent="0.25">
      <c r="A66" t="str">
        <f>VLOOKUP(B66, names!A$3:B$2401, 2,)</f>
        <v>Church Mutual Insurance Co.</v>
      </c>
      <c r="B66" s="26" t="s">
        <v>3714</v>
      </c>
      <c r="C66" s="27" t="s">
        <v>3389</v>
      </c>
    </row>
    <row r="67" spans="1:3" x14ac:dyDescent="0.25">
      <c r="A67" t="str">
        <f>VLOOKUP(B67, names!A$3:B$2401, 2,)</f>
        <v>Cincinnati Indemnity Co.</v>
      </c>
      <c r="B67" s="26" t="s">
        <v>4103</v>
      </c>
      <c r="C67" s="27" t="s">
        <v>2747</v>
      </c>
    </row>
    <row r="68" spans="1:3" x14ac:dyDescent="0.25">
      <c r="A68" t="str">
        <f>VLOOKUP(B68, names!A$3:B$2401, 2,)</f>
        <v>Cincinnati Insurance Co.</v>
      </c>
      <c r="B68" s="26" t="s">
        <v>4086</v>
      </c>
      <c r="C68" s="27" t="s">
        <v>2747</v>
      </c>
    </row>
    <row r="69" spans="1:3" x14ac:dyDescent="0.25">
      <c r="A69" t="str">
        <f>VLOOKUP(B69, names!A$3:B$2401, 2,)</f>
        <v>Citizens Property Insurance Corp.</v>
      </c>
      <c r="B69" s="69" t="s">
        <v>3366</v>
      </c>
      <c r="C69" s="69" t="s">
        <v>3367</v>
      </c>
    </row>
    <row r="70" spans="1:3" x14ac:dyDescent="0.25">
      <c r="A70" t="str">
        <f>VLOOKUP(B70, names!A$3:B$2401, 2,)</f>
        <v>Continental Casualty Co.</v>
      </c>
      <c r="B70" s="26" t="s">
        <v>4088</v>
      </c>
      <c r="C70" s="27" t="s">
        <v>3389</v>
      </c>
    </row>
    <row r="71" spans="1:3" x14ac:dyDescent="0.25">
      <c r="A71" t="str">
        <f>VLOOKUP(B71, names!A$3:B$2401, 2,)</f>
        <v>Continental Insurance Co.</v>
      </c>
      <c r="B71" s="26" t="s">
        <v>3738</v>
      </c>
      <c r="C71" s="27" t="s">
        <v>3389</v>
      </c>
    </row>
    <row r="72" spans="1:3" x14ac:dyDescent="0.25">
      <c r="A72" t="str">
        <f>VLOOKUP(B72, names!A$3:B$2401, 2,)</f>
        <v>Cypress Property &amp; Casualty Insurance Co.</v>
      </c>
      <c r="B72" s="69" t="s">
        <v>4110</v>
      </c>
      <c r="C72" s="69" t="s">
        <v>3367</v>
      </c>
    </row>
    <row r="73" spans="1:3" x14ac:dyDescent="0.25">
      <c r="A73" t="str">
        <f>VLOOKUP(B73, names!A$3:B$2401, 2,)</f>
        <v>Edison Insurance Co.</v>
      </c>
      <c r="B73" s="26" t="s">
        <v>3478</v>
      </c>
      <c r="C73" s="27" t="s">
        <v>3367</v>
      </c>
    </row>
    <row r="74" spans="1:3" x14ac:dyDescent="0.25">
      <c r="A74" t="str">
        <f>VLOOKUP(B74, names!A$3:B$2401, 2,)</f>
        <v>Electric Insurance Co.</v>
      </c>
      <c r="B74" s="26" t="s">
        <v>3451</v>
      </c>
      <c r="C74" s="27" t="s">
        <v>3389</v>
      </c>
    </row>
    <row r="75" spans="1:3" x14ac:dyDescent="0.25">
      <c r="A75" t="str">
        <f>VLOOKUP(B75, names!A$3:B$2401, 2,)</f>
        <v>Elements Property Insurance Co.</v>
      </c>
      <c r="B75" s="30" t="s">
        <v>3436</v>
      </c>
      <c r="C75" s="27" t="s">
        <v>3367</v>
      </c>
    </row>
    <row r="76" spans="1:3" x14ac:dyDescent="0.25">
      <c r="A76" t="str">
        <f>VLOOKUP(B76, names!A$3:B$2401, 2,)</f>
        <v>Employers Insurance Co. Of Wausau</v>
      </c>
      <c r="B76" s="26" t="s">
        <v>3742</v>
      </c>
      <c r="C76" s="27" t="s">
        <v>3389</v>
      </c>
    </row>
    <row r="77" spans="1:3" x14ac:dyDescent="0.25">
      <c r="A77" t="str">
        <f>VLOOKUP(B77, names!A$3:B$2401, 2,)</f>
        <v>Factory Mutual Insurance Co.</v>
      </c>
      <c r="B77" s="26" t="s">
        <v>3722</v>
      </c>
      <c r="C77" s="27" t="s">
        <v>2747</v>
      </c>
    </row>
    <row r="78" spans="1:3" x14ac:dyDescent="0.25">
      <c r="A78" t="str">
        <f>VLOOKUP(B78, names!A$3:B$2401, 2,)</f>
        <v>Fair American Insurance And Reinsurance Co.</v>
      </c>
      <c r="B78" s="28" t="s">
        <v>3746</v>
      </c>
      <c r="C78" s="27" t="s">
        <v>2747</v>
      </c>
    </row>
    <row r="79" spans="1:3" x14ac:dyDescent="0.25">
      <c r="A79" t="str">
        <f>VLOOKUP(B79, names!A$3:B$2401, 2,)</f>
        <v>FCCI Insurance Co.</v>
      </c>
      <c r="B79" s="26" t="s">
        <v>3505</v>
      </c>
      <c r="C79" s="27" t="s">
        <v>3389</v>
      </c>
    </row>
    <row r="80" spans="1:3" x14ac:dyDescent="0.25">
      <c r="A80" t="str">
        <f>VLOOKUP(B80, names!A$3:B$2401, 2,)</f>
        <v>Federal Insurance Co.</v>
      </c>
      <c r="B80" s="30" t="s">
        <v>3381</v>
      </c>
      <c r="C80" s="27" t="s">
        <v>3374</v>
      </c>
    </row>
    <row r="81" spans="1:3" x14ac:dyDescent="0.25">
      <c r="A81" t="str">
        <f>VLOOKUP(B81, names!A$3:B$2401, 2,)</f>
        <v>Federated National Insurance Co.</v>
      </c>
      <c r="B81" s="26" t="s">
        <v>3370</v>
      </c>
      <c r="C81" s="27" t="s">
        <v>3367</v>
      </c>
    </row>
    <row r="82" spans="1:3" x14ac:dyDescent="0.25">
      <c r="A82" t="str">
        <f>VLOOKUP(B82, names!A$3:B$2401, 2,)</f>
        <v>Fidelity And Deposit Co. Of Maryland</v>
      </c>
      <c r="B82" s="26" t="s">
        <v>3747</v>
      </c>
      <c r="C82" s="27" t="s">
        <v>2747</v>
      </c>
    </row>
    <row r="83" spans="1:3" x14ac:dyDescent="0.25">
      <c r="A83" t="str">
        <f>VLOOKUP(B83, names!A$3:B$2401, 2,)</f>
        <v>Fireman's Fund Insurance Co.</v>
      </c>
      <c r="B83" s="69" t="s">
        <v>3426</v>
      </c>
      <c r="C83" s="69" t="s">
        <v>2747</v>
      </c>
    </row>
    <row r="84" spans="1:3" x14ac:dyDescent="0.25">
      <c r="A84" t="str">
        <f>VLOOKUP(B84, names!A$3:B$2401, 2,)</f>
        <v>First American Property &amp; Casualty Insurance Co.</v>
      </c>
      <c r="B84" s="30" t="s">
        <v>4095</v>
      </c>
      <c r="C84" s="27" t="s">
        <v>3389</v>
      </c>
    </row>
    <row r="85" spans="1:3" x14ac:dyDescent="0.25">
      <c r="A85" t="str">
        <f>VLOOKUP(B85, names!A$3:B$2401, 2,)</f>
        <v>First Community Insurance Co.</v>
      </c>
      <c r="B85" s="69" t="s">
        <v>3412</v>
      </c>
      <c r="C85" s="69" t="s">
        <v>2643</v>
      </c>
    </row>
    <row r="86" spans="1:3" x14ac:dyDescent="0.25">
      <c r="A86" t="str">
        <f>VLOOKUP(B86, names!A$3:B$2401, 2,)</f>
        <v>First Floridian Auto And Home Insurance Co.</v>
      </c>
      <c r="B86" s="26" t="s">
        <v>4107</v>
      </c>
      <c r="C86" s="27" t="s">
        <v>2740</v>
      </c>
    </row>
    <row r="87" spans="1:3" x14ac:dyDescent="0.25">
      <c r="A87" t="str">
        <f>VLOOKUP(B87, names!A$3:B$2401, 2,)</f>
        <v>First Liberty Insurance Corp. (The)</v>
      </c>
      <c r="B87" s="26" t="s">
        <v>4105</v>
      </c>
      <c r="C87" s="27" t="s">
        <v>3389</v>
      </c>
    </row>
    <row r="88" spans="1:3" x14ac:dyDescent="0.25">
      <c r="A88" t="str">
        <f>VLOOKUP(B88, names!A$3:B$2401, 2,)</f>
        <v>First National Insurance Co. Of America</v>
      </c>
      <c r="B88" s="26" t="s">
        <v>4091</v>
      </c>
      <c r="C88" s="27" t="s">
        <v>3389</v>
      </c>
    </row>
    <row r="89" spans="1:3" x14ac:dyDescent="0.25">
      <c r="A89" t="str">
        <f>VLOOKUP(B89, names!A$3:B$2401, 2,)</f>
        <v>First Protective Insurance Co.</v>
      </c>
      <c r="B89" s="26" t="s">
        <v>3380</v>
      </c>
      <c r="C89" s="27" t="s">
        <v>3367</v>
      </c>
    </row>
    <row r="90" spans="1:3" x14ac:dyDescent="0.25">
      <c r="A90" t="str">
        <f>VLOOKUP(B90, names!A$3:B$2401, 2,)</f>
        <v>Florida Family Insurance Co.</v>
      </c>
      <c r="B90" s="69" t="s">
        <v>3395</v>
      </c>
      <c r="C90" s="69" t="s">
        <v>2740</v>
      </c>
    </row>
    <row r="91" spans="1:3" x14ac:dyDescent="0.25">
      <c r="A91" t="str">
        <f>VLOOKUP(B91, names!A$3:B$2401, 2,)</f>
        <v>Florida Farm Bureau Casualty Insurance Co.</v>
      </c>
      <c r="B91" s="26" t="s">
        <v>4098</v>
      </c>
      <c r="C91" s="27" t="s">
        <v>3389</v>
      </c>
    </row>
    <row r="92" spans="1:3" x14ac:dyDescent="0.25">
      <c r="A92" t="str">
        <f>VLOOKUP(B92, names!A$3:B$2401, 2,)</f>
        <v>Florida Farm Bureau General Insurance Co.</v>
      </c>
      <c r="B92" s="69" t="s">
        <v>4106</v>
      </c>
      <c r="C92" s="69" t="s">
        <v>3389</v>
      </c>
    </row>
    <row r="93" spans="1:3" x14ac:dyDescent="0.25">
      <c r="A93" t="str">
        <f>VLOOKUP(B93, names!A$3:B$2401, 2,)</f>
        <v>Florida Peninsula Insurance Co.</v>
      </c>
      <c r="B93" s="26" t="s">
        <v>3372</v>
      </c>
      <c r="C93" s="27" t="s">
        <v>3367</v>
      </c>
    </row>
    <row r="94" spans="1:3" x14ac:dyDescent="0.25">
      <c r="A94" t="str">
        <f>VLOOKUP(B94, names!A$3:B$2401, 2,)</f>
        <v>Florida Specialty Insurance Co.</v>
      </c>
      <c r="B94" s="26" t="s">
        <v>4104</v>
      </c>
      <c r="C94" s="27" t="s">
        <v>3367</v>
      </c>
    </row>
    <row r="95" spans="1:3" x14ac:dyDescent="0.25">
      <c r="A95" t="str">
        <f>VLOOKUP(B95, names!A$3:B$2401, 2,)</f>
        <v>Foremost Insurance Co.</v>
      </c>
      <c r="B95" s="26" t="s">
        <v>4089</v>
      </c>
      <c r="C95" s="27" t="s">
        <v>3389</v>
      </c>
    </row>
    <row r="96" spans="1:3" x14ac:dyDescent="0.25">
      <c r="A96" t="str">
        <f>VLOOKUP(B96, names!A$3:B$2401, 2,)</f>
        <v>Foremost Property And Casualty Insurance Co.</v>
      </c>
      <c r="B96" s="26" t="s">
        <v>4087</v>
      </c>
      <c r="C96" s="27" t="s">
        <v>3389</v>
      </c>
    </row>
    <row r="97" spans="1:3" x14ac:dyDescent="0.25">
      <c r="A97" t="str">
        <f>VLOOKUP(B97, names!A$3:B$2401, 2,)</f>
        <v>General Insurance Co. Of America</v>
      </c>
      <c r="B97" s="26" t="s">
        <v>3726</v>
      </c>
      <c r="C97" s="27" t="s">
        <v>3389</v>
      </c>
    </row>
    <row r="98" spans="1:3" x14ac:dyDescent="0.25">
      <c r="A98" t="str">
        <f>VLOOKUP(B98, names!A$3:B$2401, 2,)</f>
        <v>Great American Alliance Insurance Co.</v>
      </c>
      <c r="B98" s="26" t="s">
        <v>3499</v>
      </c>
      <c r="C98" s="27" t="s">
        <v>2747</v>
      </c>
    </row>
    <row r="99" spans="1:3" x14ac:dyDescent="0.25">
      <c r="A99" t="str">
        <f>VLOOKUP(B99, names!A$3:B$2401, 2,)</f>
        <v>Great American Assurance Co.</v>
      </c>
      <c r="B99" s="26" t="s">
        <v>3500</v>
      </c>
      <c r="C99" s="27" t="s">
        <v>2747</v>
      </c>
    </row>
    <row r="100" spans="1:3" x14ac:dyDescent="0.25">
      <c r="A100" t="str">
        <f>VLOOKUP(B100, names!A$3:B$2401, 2,)</f>
        <v>Great American Insurance Co.</v>
      </c>
      <c r="B100" s="69" t="s">
        <v>3502</v>
      </c>
      <c r="C100" s="69" t="s">
        <v>2747</v>
      </c>
    </row>
    <row r="101" spans="1:3" x14ac:dyDescent="0.25">
      <c r="A101" t="str">
        <f>VLOOKUP(B101, names!A$3:B$2401, 2,)</f>
        <v>Great American Insurance Co. Of New York</v>
      </c>
      <c r="B101" s="30" t="s">
        <v>3501</v>
      </c>
      <c r="C101" s="27" t="s">
        <v>2747</v>
      </c>
    </row>
    <row r="102" spans="1:3" x14ac:dyDescent="0.25">
      <c r="A102" t="str">
        <f>VLOOKUP(B102, names!A$3:B$2401, 2,)</f>
        <v>Great Northern Insurance Co.</v>
      </c>
      <c r="B102" s="26" t="s">
        <v>3452</v>
      </c>
      <c r="C102" s="27" t="s">
        <v>3374</v>
      </c>
    </row>
    <row r="103" spans="1:3" x14ac:dyDescent="0.25">
      <c r="A103" t="str">
        <f>VLOOKUP(B103, names!A$3:B$2401, 2,)</f>
        <v>Greenwich Insurance Co.</v>
      </c>
      <c r="B103" s="26" t="s">
        <v>3748</v>
      </c>
      <c r="C103" s="27" t="s">
        <v>3389</v>
      </c>
    </row>
    <row r="104" spans="1:3" x14ac:dyDescent="0.25">
      <c r="A104" t="str">
        <f>VLOOKUP(B104, names!A$3:B$2401, 2,)</f>
        <v>Guideone Mutual Insurance Co.</v>
      </c>
      <c r="B104" s="69" t="s">
        <v>3717</v>
      </c>
      <c r="C104" s="69" t="s">
        <v>3389</v>
      </c>
    </row>
    <row r="105" spans="1:3" x14ac:dyDescent="0.25">
      <c r="A105" t="str">
        <f>VLOOKUP(B105, names!A$3:B$2401, 2,)</f>
        <v>Guideone Specialty Mutual Insurance Co.</v>
      </c>
      <c r="B105" s="26" t="s">
        <v>3718</v>
      </c>
      <c r="C105" s="27" t="s">
        <v>3389</v>
      </c>
    </row>
    <row r="106" spans="1:3" x14ac:dyDescent="0.25">
      <c r="A106" t="str">
        <f>VLOOKUP(B106, names!A$3:B$2401, 2,)</f>
        <v>Gulfstream Property And Casualty Insurance Co.</v>
      </c>
      <c r="B106" s="26" t="s">
        <v>4102</v>
      </c>
      <c r="C106" s="27" t="s">
        <v>3367</v>
      </c>
    </row>
    <row r="107" spans="1:3" x14ac:dyDescent="0.25">
      <c r="A107" t="str">
        <f>VLOOKUP(B107, names!A$3:B$2401, 2,)</f>
        <v>Hanover American Insurance Co. (The)</v>
      </c>
      <c r="B107" s="30" t="s">
        <v>3731</v>
      </c>
      <c r="C107" s="27" t="s">
        <v>3389</v>
      </c>
    </row>
    <row r="108" spans="1:3" x14ac:dyDescent="0.25">
      <c r="A108" t="str">
        <f>VLOOKUP(B108, names!A$3:B$2401, 2,)</f>
        <v>Hanover Insurance Co. (The)</v>
      </c>
      <c r="B108" s="26" t="s">
        <v>3716</v>
      </c>
      <c r="C108" s="27" t="s">
        <v>3389</v>
      </c>
    </row>
    <row r="109" spans="1:3" x14ac:dyDescent="0.25">
      <c r="A109" t="str">
        <f>VLOOKUP(B109, names!A$3:B$2401, 2,)</f>
        <v>Hartford Casualty Insurance Co.</v>
      </c>
      <c r="B109" s="26" t="s">
        <v>3477</v>
      </c>
      <c r="C109" s="27" t="s">
        <v>2747</v>
      </c>
    </row>
    <row r="110" spans="1:3" x14ac:dyDescent="0.25">
      <c r="A110" t="str">
        <f>VLOOKUP(B110, names!A$3:B$2401, 2,)</f>
        <v>Hartford Fire Insurance Co.</v>
      </c>
      <c r="B110" s="69" t="s">
        <v>3488</v>
      </c>
      <c r="C110" s="69" t="s">
        <v>2747</v>
      </c>
    </row>
    <row r="111" spans="1:3" x14ac:dyDescent="0.25">
      <c r="A111" t="str">
        <f>VLOOKUP(B111, names!A$3:B$2401, 2,)</f>
        <v>Hartford Insurance Co. Of The Midwest</v>
      </c>
      <c r="B111" s="30" t="s">
        <v>4096</v>
      </c>
      <c r="C111" s="27" t="s">
        <v>2747</v>
      </c>
    </row>
    <row r="112" spans="1:3" x14ac:dyDescent="0.25">
      <c r="A112" t="str">
        <f>VLOOKUP(B112, names!A$3:B$2401, 2,)</f>
        <v>Hartford Underwriters Insurance Co.</v>
      </c>
      <c r="B112" s="30" t="s">
        <v>3479</v>
      </c>
      <c r="C112" s="27" t="s">
        <v>2747</v>
      </c>
    </row>
    <row r="113" spans="1:3" x14ac:dyDescent="0.25">
      <c r="A113" t="str">
        <f>VLOOKUP(B113, names!A$3:B$2401, 2,)</f>
        <v>Heritage Property &amp; Casualty Insurance Co.</v>
      </c>
      <c r="B113" s="30" t="s">
        <v>4122</v>
      </c>
      <c r="C113" s="27" t="s">
        <v>3367</v>
      </c>
    </row>
    <row r="114" spans="1:3" x14ac:dyDescent="0.25">
      <c r="A114" t="str">
        <f>VLOOKUP(B114, names!A$3:B$2401, 2,)</f>
        <v>Homeowners Choice Property &amp; Casualty Insurance Co.</v>
      </c>
      <c r="B114" s="69" t="s">
        <v>4119</v>
      </c>
      <c r="C114" s="69" t="s">
        <v>3367</v>
      </c>
    </row>
    <row r="115" spans="1:3" x14ac:dyDescent="0.25">
      <c r="A115" t="str">
        <f>VLOOKUP(B115, names!A$3:B$2401, 2,)</f>
        <v>Homesite Insurance Co.</v>
      </c>
      <c r="B115" s="31" t="s">
        <v>3481</v>
      </c>
      <c r="C115" s="26" t="s">
        <v>3389</v>
      </c>
    </row>
    <row r="116" spans="1:3" x14ac:dyDescent="0.25">
      <c r="A116" t="str">
        <f>VLOOKUP(B116, names!A$3:B$2401, 2,)</f>
        <v>Horace Mann Insurance Co.</v>
      </c>
      <c r="B116" s="26" t="s">
        <v>3483</v>
      </c>
      <c r="C116" s="27" t="s">
        <v>3389</v>
      </c>
    </row>
    <row r="117" spans="1:3" x14ac:dyDescent="0.25">
      <c r="A117" t="str">
        <f>VLOOKUP(B117, names!A$3:B$2401, 2,)</f>
        <v>IDS Property Casualty Insurance Co.</v>
      </c>
      <c r="B117" s="26" t="s">
        <v>3456</v>
      </c>
      <c r="C117" s="27" t="s">
        <v>3389</v>
      </c>
    </row>
    <row r="118" spans="1:3" x14ac:dyDescent="0.25">
      <c r="A118" t="str">
        <f>VLOOKUP(B118, names!A$3:B$2401, 2,)</f>
        <v>Indemnity Insurance Co. Of North America</v>
      </c>
      <c r="B118" s="69" t="s">
        <v>3495</v>
      </c>
      <c r="C118" s="69" t="s">
        <v>3374</v>
      </c>
    </row>
    <row r="119" spans="1:3" x14ac:dyDescent="0.25">
      <c r="A119" t="str">
        <f>VLOOKUP(B119, names!A$3:B$2401, 2,)</f>
        <v>Liberty Mutual Fire Insurance Co.</v>
      </c>
      <c r="B119" s="26" t="s">
        <v>3408</v>
      </c>
      <c r="C119" s="27" t="s">
        <v>3389</v>
      </c>
    </row>
    <row r="120" spans="1:3" x14ac:dyDescent="0.25">
      <c r="A120" t="str">
        <f>VLOOKUP(B120, names!A$3:B$2401, 2,)</f>
        <v>Markel Insurance Co.</v>
      </c>
      <c r="B120" s="30" t="s">
        <v>3510</v>
      </c>
      <c r="C120" s="27" t="s">
        <v>3389</v>
      </c>
    </row>
    <row r="121" spans="1:3" x14ac:dyDescent="0.25">
      <c r="A121" t="str">
        <f>VLOOKUP(B121, names!A$3:B$2401, 2,)</f>
        <v>Massachusetts Bay Insurance Co.</v>
      </c>
      <c r="B121" s="69" t="s">
        <v>3509</v>
      </c>
      <c r="C121" s="69" t="s">
        <v>3389</v>
      </c>
    </row>
    <row r="122" spans="1:3" x14ac:dyDescent="0.25">
      <c r="A122" t="str">
        <f>VLOOKUP(B122, names!A$3:B$2401, 2,)</f>
        <v>Merastar Insurance Co.</v>
      </c>
      <c r="B122" s="26" t="s">
        <v>3475</v>
      </c>
      <c r="C122" s="27" t="s">
        <v>2740</v>
      </c>
    </row>
    <row r="123" spans="1:3" x14ac:dyDescent="0.25">
      <c r="A123" t="str">
        <f>VLOOKUP(B123, names!A$3:B$2401, 2,)</f>
        <v>Metropolitan Casualty Insurance Co.</v>
      </c>
      <c r="B123" s="26" t="s">
        <v>3435</v>
      </c>
      <c r="C123" s="27" t="s">
        <v>3389</v>
      </c>
    </row>
    <row r="124" spans="1:3" x14ac:dyDescent="0.25">
      <c r="A124" t="str">
        <f>VLOOKUP(B124, names!A$3:B$2401, 2,)</f>
        <v>Mitsui Sumitomo Insurance Co. Of America</v>
      </c>
      <c r="B124" s="26" t="s">
        <v>3734</v>
      </c>
      <c r="C124" s="27" t="s">
        <v>2747</v>
      </c>
    </row>
    <row r="125" spans="1:3" x14ac:dyDescent="0.25">
      <c r="A125" t="str">
        <f>VLOOKUP(B125, names!A$3:B$2401, 2,)</f>
        <v>Mitsui Sumitomo Insurance USA</v>
      </c>
      <c r="B125" s="30" t="s">
        <v>3743</v>
      </c>
      <c r="C125" s="27" t="s">
        <v>2747</v>
      </c>
    </row>
    <row r="126" spans="1:3" x14ac:dyDescent="0.25">
      <c r="A126" t="str">
        <f>VLOOKUP(B126, names!A$3:B$2401, 2,)</f>
        <v>Modern USA Insurance Co.</v>
      </c>
      <c r="B126" s="26" t="s">
        <v>3422</v>
      </c>
      <c r="C126" s="27" t="s">
        <v>3367</v>
      </c>
    </row>
    <row r="127" spans="1:3" x14ac:dyDescent="0.25">
      <c r="A127" t="str">
        <f>VLOOKUP(B127, names!A$3:B$2401, 2,)</f>
        <v>Mount Beacon Insurance Co.</v>
      </c>
      <c r="B127" s="69" t="s">
        <v>3497</v>
      </c>
      <c r="C127" s="69" t="s">
        <v>3367</v>
      </c>
    </row>
    <row r="128" spans="1:3" x14ac:dyDescent="0.25">
      <c r="A128" t="str">
        <f>VLOOKUP(B128, names!A$3:B$2401, 2,)</f>
        <v>National Fire Insurance Co. Of Hartford</v>
      </c>
      <c r="B128" s="26" t="s">
        <v>3732</v>
      </c>
      <c r="C128" s="27" t="s">
        <v>3389</v>
      </c>
    </row>
    <row r="129" spans="1:3" x14ac:dyDescent="0.25">
      <c r="A129" t="str">
        <f>VLOOKUP(B129, names!A$3:B$2401, 2,)</f>
        <v>National Surety Corp.</v>
      </c>
      <c r="B129" s="28" t="s">
        <v>3752</v>
      </c>
      <c r="C129" s="27" t="s">
        <v>2747</v>
      </c>
    </row>
    <row r="130" spans="1:3" x14ac:dyDescent="0.25">
      <c r="A130" t="str">
        <f>VLOOKUP(B130, names!A$3:B$2401, 2,)</f>
        <v>National Trust Insurance Co.</v>
      </c>
      <c r="B130" s="28" t="s">
        <v>3511</v>
      </c>
      <c r="C130" s="27" t="s">
        <v>3389</v>
      </c>
    </row>
    <row r="131" spans="1:3" x14ac:dyDescent="0.25">
      <c r="A131" t="str">
        <f>VLOOKUP(B131, names!A$3:B$2401, 2,)</f>
        <v>Nationwide Insurance Co. Of Florida</v>
      </c>
      <c r="B131" s="30" t="s">
        <v>3419</v>
      </c>
      <c r="C131" s="27" t="s">
        <v>2747</v>
      </c>
    </row>
    <row r="132" spans="1:3" x14ac:dyDescent="0.25">
      <c r="A132" t="str">
        <f>VLOOKUP(B132, names!A$3:B$2401, 2,)</f>
        <v>New Hampshire Insurance Co.</v>
      </c>
      <c r="B132" s="28" t="s">
        <v>3454</v>
      </c>
      <c r="C132" s="27" t="s">
        <v>3389</v>
      </c>
    </row>
    <row r="133" spans="1:3" x14ac:dyDescent="0.25">
      <c r="A133" t="str">
        <f>VLOOKUP(B133, names!A$3:B$2401, 2,)</f>
        <v>Ohio Security Insurance Co.</v>
      </c>
      <c r="B133" s="28" t="s">
        <v>3735</v>
      </c>
      <c r="C133" s="27" t="s">
        <v>3389</v>
      </c>
    </row>
    <row r="134" spans="1:3" x14ac:dyDescent="0.25">
      <c r="A134" t="str">
        <f>VLOOKUP(B134, names!A$3:B$2401, 2,)</f>
        <v>Old Dominion Insurance Co.</v>
      </c>
      <c r="B134" s="26" t="s">
        <v>3468</v>
      </c>
      <c r="C134" s="27" t="s">
        <v>3389</v>
      </c>
    </row>
    <row r="135" spans="1:3" x14ac:dyDescent="0.25">
      <c r="A135" t="str">
        <f>VLOOKUP(B135, names!A$3:B$2401, 2,)</f>
        <v>Olympus Insurance Co.</v>
      </c>
      <c r="B135" s="69" t="s">
        <v>3390</v>
      </c>
      <c r="C135" s="69" t="s">
        <v>3367</v>
      </c>
    </row>
    <row r="136" spans="1:3" x14ac:dyDescent="0.25">
      <c r="A136" t="str">
        <f>VLOOKUP(B136, names!A$3:B$2401, 2,)</f>
        <v>Omega Insurance Co.</v>
      </c>
      <c r="B136" s="26" t="s">
        <v>3405</v>
      </c>
      <c r="C136" s="27" t="s">
        <v>3367</v>
      </c>
    </row>
    <row r="137" spans="1:3" x14ac:dyDescent="0.25">
      <c r="A137" t="str">
        <f>VLOOKUP(B137, names!A$3:B$2401, 2,)</f>
        <v>Pacific Indemnity Co.</v>
      </c>
      <c r="B137" s="69" t="s">
        <v>3464</v>
      </c>
      <c r="C137" s="69" t="s">
        <v>3374</v>
      </c>
    </row>
    <row r="138" spans="1:3" x14ac:dyDescent="0.25">
      <c r="A138" t="str">
        <f>VLOOKUP(B138, names!A$3:B$2401, 2,)</f>
        <v>People's Trust Insurance Co.</v>
      </c>
      <c r="B138" s="26" t="s">
        <v>3377</v>
      </c>
      <c r="C138" s="27" t="s">
        <v>3367</v>
      </c>
    </row>
    <row r="139" spans="1:3" x14ac:dyDescent="0.25">
      <c r="A139" t="str">
        <f>VLOOKUP(B139, names!A$3:B$2401, 2,)</f>
        <v>Phoenix Insurance Co.</v>
      </c>
      <c r="B139" s="26" t="s">
        <v>3720</v>
      </c>
      <c r="C139" s="27" t="s">
        <v>3374</v>
      </c>
    </row>
    <row r="140" spans="1:3" x14ac:dyDescent="0.25">
      <c r="A140" t="str">
        <f>VLOOKUP(B140, names!A$3:B$2401, 2,)</f>
        <v>Praetorian Insurance Co.</v>
      </c>
      <c r="B140" s="26" t="s">
        <v>3463</v>
      </c>
      <c r="C140" s="27" t="s">
        <v>3389</v>
      </c>
    </row>
    <row r="141" spans="1:3" x14ac:dyDescent="0.25">
      <c r="A141" t="str">
        <f>VLOOKUP(B141, names!A$3:B$2401, 2,)</f>
        <v>Prepared Insurance Co.</v>
      </c>
      <c r="B141" s="26" t="s">
        <v>3416</v>
      </c>
      <c r="C141" s="27" t="s">
        <v>3367</v>
      </c>
    </row>
    <row r="142" spans="1:3" x14ac:dyDescent="0.25">
      <c r="A142" t="str">
        <f>VLOOKUP(B142, names!A$3:B$2401, 2,)</f>
        <v>Privilege Underwriters Reciprocal Exchange</v>
      </c>
      <c r="B142" s="69" t="s">
        <v>273</v>
      </c>
      <c r="C142" s="69" t="s">
        <v>2740</v>
      </c>
    </row>
    <row r="143" spans="1:3" x14ac:dyDescent="0.25">
      <c r="A143" t="str">
        <f>VLOOKUP(B143, names!A$3:B$2401, 2,)</f>
        <v>QBE Insurance Corp.</v>
      </c>
      <c r="B143" s="69" t="s">
        <v>4097</v>
      </c>
      <c r="C143" s="69" t="s">
        <v>3389</v>
      </c>
    </row>
    <row r="144" spans="1:3" x14ac:dyDescent="0.25">
      <c r="A144" t="str">
        <f>VLOOKUP(B144, names!A$3:B$2401, 2,)</f>
        <v>Response Insurance Co.</v>
      </c>
      <c r="B144" s="30" t="s">
        <v>3476</v>
      </c>
      <c r="C144" s="27" t="s">
        <v>2740</v>
      </c>
    </row>
    <row r="145" spans="1:5" x14ac:dyDescent="0.25">
      <c r="A145" t="str">
        <f>VLOOKUP(B145, names!A$3:B$2401, 2,)</f>
        <v>Safe Harbor Insurance Co.</v>
      </c>
      <c r="B145" s="26" t="s">
        <v>3413</v>
      </c>
      <c r="C145" s="27" t="s">
        <v>3367</v>
      </c>
    </row>
    <row r="146" spans="1:5" x14ac:dyDescent="0.25">
      <c r="A146" t="str">
        <f>VLOOKUP(B146, names!A$3:B$2401, 2,)</f>
        <v>Safepoint Insurance Co.</v>
      </c>
      <c r="B146" s="30" t="s">
        <v>3429</v>
      </c>
      <c r="C146" s="27" t="s">
        <v>2569</v>
      </c>
    </row>
    <row r="147" spans="1:5" x14ac:dyDescent="0.25">
      <c r="A147" t="str">
        <f>VLOOKUP(B147, names!A$3:B$2401, 2,)</f>
        <v>Sawgrass Mutual Insurance Co.</v>
      </c>
      <c r="B147" s="26" t="s">
        <v>3418</v>
      </c>
      <c r="C147" s="27" t="s">
        <v>3367</v>
      </c>
    </row>
    <row r="148" spans="1:5" x14ac:dyDescent="0.25">
      <c r="A148" t="str">
        <f>VLOOKUP(B148, names!A$3:B$2401, 2,)</f>
        <v>Security First Insurance Co.</v>
      </c>
      <c r="B148" s="26" t="s">
        <v>3379</v>
      </c>
      <c r="C148" s="27" t="s">
        <v>3367</v>
      </c>
    </row>
    <row r="149" spans="1:5" x14ac:dyDescent="0.25">
      <c r="A149" s="62" t="str">
        <f>VLOOKUP(B149, names!A$3:B$2401, 2,)</f>
        <v>Selective Insurance Co. Of The Southeast</v>
      </c>
      <c r="B149" s="26" t="s">
        <v>3729</v>
      </c>
      <c r="C149" s="27" t="s">
        <v>3389</v>
      </c>
    </row>
    <row r="150" spans="1:5" x14ac:dyDescent="0.25">
      <c r="A150" s="62" t="str">
        <f>VLOOKUP(B150, names!A$3:B$2401, 2,)</f>
        <v>Service Insurance Co.</v>
      </c>
      <c r="B150" s="69" t="s">
        <v>3715</v>
      </c>
      <c r="C150" s="69" t="s">
        <v>2740</v>
      </c>
      <c r="E150" s="62"/>
    </row>
    <row r="151" spans="1:5" x14ac:dyDescent="0.25">
      <c r="A151" s="62" t="str">
        <f>VLOOKUP(B151, names!A$3:B$2401, 2,)</f>
        <v>Southern Fidelity Insurance Co.</v>
      </c>
      <c r="B151" s="26" t="s">
        <v>4113</v>
      </c>
      <c r="C151" s="27" t="s">
        <v>3367</v>
      </c>
      <c r="E151" s="62"/>
    </row>
    <row r="152" spans="1:5" x14ac:dyDescent="0.25">
      <c r="A152" s="62" t="str">
        <f>VLOOKUP(B152, names!A$3:B$2401, 2,)</f>
        <v>Southern Fidelity Property &amp; Casualty</v>
      </c>
      <c r="B152" s="26" t="s">
        <v>4121</v>
      </c>
      <c r="C152" s="27" t="s">
        <v>3367</v>
      </c>
      <c r="E152" s="62"/>
    </row>
    <row r="153" spans="1:5" x14ac:dyDescent="0.25">
      <c r="A153" s="62" t="str">
        <f>VLOOKUP(B153, names!A$3:B$2401, 2,)</f>
        <v>Southern Oak Insurance Co.</v>
      </c>
      <c r="B153" s="26" t="s">
        <v>3399</v>
      </c>
      <c r="C153" s="27" t="s">
        <v>3367</v>
      </c>
      <c r="E153" s="62"/>
    </row>
    <row r="154" spans="1:5" x14ac:dyDescent="0.25">
      <c r="A154" s="62" t="str">
        <f>VLOOKUP(B154, names!A$3:B$2401, 2,)</f>
        <v>Southern-Owners Insurance Co.</v>
      </c>
      <c r="B154" s="26" t="s">
        <v>3444</v>
      </c>
      <c r="C154" s="27" t="s">
        <v>3374</v>
      </c>
      <c r="E154" s="62"/>
    </row>
    <row r="155" spans="1:5" x14ac:dyDescent="0.25">
      <c r="A155" s="62" t="str">
        <f>VLOOKUP(B155, names!A$3:B$2401, 2,)</f>
        <v>St. Johns Insurance Co.</v>
      </c>
      <c r="B155" s="69" t="s">
        <v>3376</v>
      </c>
      <c r="C155" s="69" t="s">
        <v>3367</v>
      </c>
      <c r="E155" s="62"/>
    </row>
    <row r="156" spans="1:5" x14ac:dyDescent="0.25">
      <c r="A156" s="62" t="str">
        <f>VLOOKUP(B156, names!A$3:B$2401, 2,)</f>
        <v>St. Paul Protective Insurance Co.</v>
      </c>
      <c r="B156" s="26" t="s">
        <v>3744</v>
      </c>
      <c r="C156" s="27" t="s">
        <v>3374</v>
      </c>
      <c r="E156" s="62"/>
    </row>
    <row r="157" spans="1:5" x14ac:dyDescent="0.25">
      <c r="A157" s="62" t="str">
        <f>VLOOKUP(B157, names!A$3:B$2401, 2,)</f>
        <v>State Farm Florida Insurance Co.</v>
      </c>
      <c r="B157" s="69" t="s">
        <v>3369</v>
      </c>
      <c r="C157" s="69" t="s">
        <v>3394</v>
      </c>
      <c r="E157" s="62"/>
    </row>
    <row r="158" spans="1:5" x14ac:dyDescent="0.25">
      <c r="A158" s="62" t="str">
        <f>VLOOKUP(B158, names!A$3:B$2401, 2,)</f>
        <v>State National Insurance Co.</v>
      </c>
      <c r="B158" s="69" t="s">
        <v>3723</v>
      </c>
      <c r="C158" s="69" t="s">
        <v>3389</v>
      </c>
      <c r="E158" s="62"/>
    </row>
    <row r="159" spans="1:5" x14ac:dyDescent="0.25">
      <c r="A159" s="62" t="str">
        <f>VLOOKUP(B159, names!A$3:B$2401, 2,)</f>
        <v>Stillwater Property And Casualty Insurance Co.</v>
      </c>
      <c r="B159" s="26" t="s">
        <v>4101</v>
      </c>
      <c r="C159" s="27" t="s">
        <v>2740</v>
      </c>
      <c r="E159" s="62"/>
    </row>
    <row r="160" spans="1:5" x14ac:dyDescent="0.25">
      <c r="A160" s="62" t="str">
        <f>VLOOKUP(B160, names!A$3:B$2401, 2,)</f>
        <v>Sussex Insurance Co.</v>
      </c>
      <c r="B160" s="26" t="s">
        <v>3446</v>
      </c>
      <c r="C160" s="27" t="s">
        <v>3367</v>
      </c>
      <c r="E160" s="62"/>
    </row>
    <row r="161" spans="1:5" x14ac:dyDescent="0.25">
      <c r="A161" s="62" t="str">
        <f>VLOOKUP(B161, names!A$3:B$2401, 2,)</f>
        <v>Teachers Insurance Co.</v>
      </c>
      <c r="B161" s="31" t="s">
        <v>3459</v>
      </c>
      <c r="C161" s="27" t="s">
        <v>3389</v>
      </c>
      <c r="E161" s="62"/>
    </row>
    <row r="162" spans="1:5" x14ac:dyDescent="0.25">
      <c r="A162" s="62" t="str">
        <f>VLOOKUP(B162, names!A$3:B$2401, 2,)</f>
        <v xml:space="preserve">Tower Hill Preferred Insurance Co. </v>
      </c>
      <c r="B162" s="69" t="s">
        <v>3386</v>
      </c>
      <c r="C162" s="69" t="s">
        <v>3367</v>
      </c>
      <c r="E162" s="62"/>
    </row>
    <row r="163" spans="1:5" x14ac:dyDescent="0.25">
      <c r="A163" s="62" t="str">
        <f>VLOOKUP(B163, names!A$3:B$2401, 2,)</f>
        <v>Tower Hill Prime Insurance Co.</v>
      </c>
      <c r="B163" s="30" t="s">
        <v>3378</v>
      </c>
      <c r="C163" s="27" t="s">
        <v>2740</v>
      </c>
      <c r="E163" s="62"/>
    </row>
    <row r="164" spans="1:5" x14ac:dyDescent="0.25">
      <c r="A164" s="62" t="str">
        <f>VLOOKUP(B164, names!A$3:B$2401, 2,)</f>
        <v>Tower Hill Select Insurance Co.</v>
      </c>
      <c r="B164" s="26" t="s">
        <v>3387</v>
      </c>
      <c r="C164" s="27" t="s">
        <v>3367</v>
      </c>
      <c r="E164" s="62"/>
    </row>
    <row r="165" spans="1:5" x14ac:dyDescent="0.25">
      <c r="A165" s="62" t="str">
        <f>VLOOKUP(B165, names!A$3:B$2401, 2,)</f>
        <v>Tower Hill Signature Insurance Co.</v>
      </c>
      <c r="B165" s="26" t="s">
        <v>4115</v>
      </c>
      <c r="C165" s="27" t="s">
        <v>3367</v>
      </c>
      <c r="E165" s="62"/>
    </row>
    <row r="166" spans="1:5" x14ac:dyDescent="0.25">
      <c r="A166" s="62" t="str">
        <f>VLOOKUP(B166, names!A$3:B$2401, 2,)</f>
        <v>Transportation Insurance Co.</v>
      </c>
      <c r="B166" s="69" t="s">
        <v>3733</v>
      </c>
      <c r="C166" s="69" t="s">
        <v>3389</v>
      </c>
      <c r="E166" s="62"/>
    </row>
    <row r="167" spans="1:5" x14ac:dyDescent="0.25">
      <c r="A167" s="62" t="str">
        <f>VLOOKUP(B167, names!A$3:B$2401, 2,)</f>
        <v>Travelers Indemnity Co.</v>
      </c>
      <c r="B167" s="26" t="s">
        <v>4094</v>
      </c>
      <c r="C167" s="27" t="s">
        <v>3374</v>
      </c>
      <c r="E167" s="62"/>
    </row>
    <row r="168" spans="1:5" x14ac:dyDescent="0.25">
      <c r="A168" s="62" t="str">
        <f>VLOOKUP(B168, names!A$3:B$2401, 2,)</f>
        <v>Travelers Indemnity Co. Of America</v>
      </c>
      <c r="B168" s="26" t="s">
        <v>4100</v>
      </c>
      <c r="C168" s="27" t="s">
        <v>3374</v>
      </c>
      <c r="E168" s="62"/>
    </row>
    <row r="169" spans="1:5" x14ac:dyDescent="0.25">
      <c r="A169" s="62" t="str">
        <f>VLOOKUP(B169, names!A$3:B$2401, 2,)</f>
        <v>Travelers Indemnity Co. Of Connecticut</v>
      </c>
      <c r="B169" s="26" t="s">
        <v>4093</v>
      </c>
      <c r="C169" s="27" t="s">
        <v>3374</v>
      </c>
      <c r="E169" s="62"/>
    </row>
    <row r="170" spans="1:5" x14ac:dyDescent="0.25">
      <c r="A170" s="62" t="str">
        <f>VLOOKUP(B170, names!A$3:B$2401, 2,)</f>
        <v>Travelers Property Casualty Co. Of America</v>
      </c>
      <c r="B170" s="28" t="s">
        <v>3719</v>
      </c>
      <c r="C170" s="27" t="s">
        <v>3374</v>
      </c>
      <c r="E170" s="62"/>
    </row>
    <row r="171" spans="1:5" x14ac:dyDescent="0.25">
      <c r="A171" s="62" t="str">
        <f>VLOOKUP(B171, names!A$3:B$2401, 2,)</f>
        <v>Twin City Fire Insurance Co.</v>
      </c>
      <c r="B171" s="30" t="s">
        <v>3491</v>
      </c>
      <c r="C171" s="27" t="s">
        <v>2747</v>
      </c>
      <c r="E171" s="62"/>
    </row>
    <row r="172" spans="1:5" x14ac:dyDescent="0.25">
      <c r="A172" s="62" t="str">
        <f>VLOOKUP(B172, names!A$3:B$2401, 2,)</f>
        <v>United Fire And Casualty Co.</v>
      </c>
      <c r="B172" s="31" t="s">
        <v>3465</v>
      </c>
      <c r="C172" s="27" t="s">
        <v>3389</v>
      </c>
      <c r="E172" s="62"/>
    </row>
    <row r="173" spans="1:5" x14ac:dyDescent="0.25">
      <c r="A173" s="62" t="str">
        <f>VLOOKUP(B173, names!A$3:B$2401, 2,)</f>
        <v>United Property &amp; Casualty Insurance Co.</v>
      </c>
      <c r="B173" s="26" t="s">
        <v>4111</v>
      </c>
      <c r="C173" s="27" t="s">
        <v>3367</v>
      </c>
      <c r="E173" s="62"/>
    </row>
    <row r="174" spans="1:5" x14ac:dyDescent="0.25">
      <c r="A174" s="62" t="str">
        <f>VLOOKUP(B174, names!A$3:B$2401, 2,)</f>
        <v>United Services Automobile Association</v>
      </c>
      <c r="B174" s="69" t="s">
        <v>221</v>
      </c>
      <c r="C174" s="69" t="s">
        <v>3374</v>
      </c>
      <c r="E174" s="62"/>
    </row>
    <row r="175" spans="1:5" x14ac:dyDescent="0.25">
      <c r="A175" s="62" t="str">
        <f>VLOOKUP(B175, names!A$3:B$2401, 2,)</f>
        <v>United States Fire Insurance Co.</v>
      </c>
      <c r="B175" s="26" t="s">
        <v>3721</v>
      </c>
      <c r="C175" s="27" t="s">
        <v>3389</v>
      </c>
      <c r="E175" s="62"/>
    </row>
    <row r="176" spans="1:5" x14ac:dyDescent="0.25">
      <c r="A176" s="62" t="str">
        <f>VLOOKUP(B176, names!A$3:B$2401, 2,)</f>
        <v>Universal Insurance Co. Of North America</v>
      </c>
      <c r="B176" s="69" t="s">
        <v>4112</v>
      </c>
      <c r="C176" s="69" t="s">
        <v>3367</v>
      </c>
      <c r="E176" s="62"/>
    </row>
    <row r="177" spans="1:5" x14ac:dyDescent="0.25">
      <c r="A177" s="62" t="str">
        <f>VLOOKUP(B177, names!A$3:B$2401, 2,)</f>
        <v>Universal Property &amp; Casualty Insurance Co.</v>
      </c>
      <c r="B177" s="69" t="s">
        <v>4108</v>
      </c>
      <c r="C177" s="69" t="s">
        <v>3367</v>
      </c>
      <c r="E177" s="62"/>
    </row>
    <row r="178" spans="1:5" x14ac:dyDescent="0.25">
      <c r="A178" s="62" t="str">
        <f>VLOOKUP(B178, names!A$3:B$2401, 2,)</f>
        <v>USAA Casualty Insurance Co.</v>
      </c>
      <c r="B178" s="26" t="s">
        <v>3384</v>
      </c>
      <c r="C178" s="27" t="s">
        <v>3374</v>
      </c>
      <c r="E178" s="62"/>
    </row>
    <row r="179" spans="1:5" x14ac:dyDescent="0.25">
      <c r="A179" s="62" t="str">
        <f>VLOOKUP(B179, names!A$3:B$2401, 2,)</f>
        <v>USAA General Indemnity Co.</v>
      </c>
      <c r="B179" s="26" t="s">
        <v>3450</v>
      </c>
      <c r="C179" s="27" t="s">
        <v>3374</v>
      </c>
      <c r="E179" s="62"/>
    </row>
    <row r="180" spans="1:5" x14ac:dyDescent="0.25">
      <c r="A180" s="62" t="str">
        <f>VLOOKUP(B180, names!A$3:B$2401, 2,)</f>
        <v>Valley Forge Insurance Co.</v>
      </c>
      <c r="B180" s="69" t="s">
        <v>3739</v>
      </c>
      <c r="C180" s="69" t="s">
        <v>3389</v>
      </c>
      <c r="E180" s="62"/>
    </row>
    <row r="181" spans="1:5" x14ac:dyDescent="0.25">
      <c r="A181" s="62" t="str">
        <f>VLOOKUP(B181, names!A$3:B$2401, 2,)</f>
        <v>Vigilant Insurance Co.</v>
      </c>
      <c r="B181" s="26" t="s">
        <v>3473</v>
      </c>
      <c r="C181" s="27" t="s">
        <v>3374</v>
      </c>
      <c r="E181" s="62"/>
    </row>
    <row r="182" spans="1:5" x14ac:dyDescent="0.25">
      <c r="A182" s="62" t="str">
        <f>VLOOKUP(B182, names!A$3:B$2401, 2,)</f>
        <v>Weston Insurance Co.</v>
      </c>
      <c r="B182" s="26" t="s">
        <v>3498</v>
      </c>
      <c r="C182" s="27" t="s">
        <v>2569</v>
      </c>
      <c r="E182" s="62"/>
    </row>
    <row r="183" spans="1:5" x14ac:dyDescent="0.25">
      <c r="A183" s="62" t="str">
        <f>VLOOKUP(B183, names!A$3:B$2401, 2,)</f>
        <v>XL Insurance America</v>
      </c>
      <c r="B183" s="26" t="s">
        <v>3749</v>
      </c>
      <c r="C183" s="27" t="s">
        <v>3389</v>
      </c>
      <c r="E183" s="62"/>
    </row>
    <row r="184" spans="1:5" x14ac:dyDescent="0.25">
      <c r="A184" s="62" t="str">
        <f>VLOOKUP(B184, names!A$3:B$2401, 2,)</f>
        <v>XL Reinsurance America</v>
      </c>
      <c r="B184" s="28" t="s">
        <v>3750</v>
      </c>
      <c r="C184" s="27" t="s">
        <v>3389</v>
      </c>
      <c r="E184" s="62"/>
    </row>
    <row r="185" spans="1:5" x14ac:dyDescent="0.25">
      <c r="A185" s="62" t="str">
        <f>VLOOKUP(B185, names!A$3:B$2401, 2,)</f>
        <v>XL Specialty Insurance Co.</v>
      </c>
      <c r="B185" s="29" t="s">
        <v>3751</v>
      </c>
      <c r="C185" s="27" t="s">
        <v>3389</v>
      </c>
      <c r="E185" s="62"/>
    </row>
    <row r="186" spans="1:5" x14ac:dyDescent="0.25">
      <c r="A186" s="62" t="str">
        <f>VLOOKUP(B186, names!A$3:B$2401, 2,)</f>
        <v>Zurich American Insurance Co.</v>
      </c>
      <c r="B186" s="26" t="s">
        <v>3740</v>
      </c>
      <c r="C186" s="27" t="s">
        <v>2747</v>
      </c>
      <c r="E186" s="62"/>
    </row>
    <row r="187" spans="1:5" x14ac:dyDescent="0.25">
      <c r="A187" s="62" t="e">
        <f>VLOOKUP(B187, names!A$3:B$2401, 2,)</f>
        <v>#N/A</v>
      </c>
      <c r="B187" s="69"/>
      <c r="C187" s="69"/>
      <c r="E187" s="62"/>
    </row>
    <row r="188" spans="1:5" x14ac:dyDescent="0.25">
      <c r="A188" s="62" t="e">
        <f>VLOOKUP(B188, names!A$3:B$2401, 2,)</f>
        <v>#N/A</v>
      </c>
      <c r="B188" s="69"/>
      <c r="C188" s="69"/>
      <c r="E188" s="62"/>
    </row>
    <row r="189" spans="1:5" x14ac:dyDescent="0.25">
      <c r="A189" s="62" t="e">
        <f>VLOOKUP(B189, names!A$3:B$2401, 2,)</f>
        <v>#N/A</v>
      </c>
      <c r="B189" s="69"/>
      <c r="C189" s="69"/>
      <c r="E189" s="62"/>
    </row>
    <row r="190" spans="1:5" x14ac:dyDescent="0.25">
      <c r="A190" s="62" t="e">
        <f>VLOOKUP(B190, names!A$3:B$2401, 2,)</f>
        <v>#N/A</v>
      </c>
      <c r="B190" s="69"/>
      <c r="C190" s="69"/>
      <c r="E190" s="62"/>
    </row>
  </sheetData>
  <sortState ref="A3:C190">
    <sortCondition ref="A3"/>
  </sortState>
  <pageMargins left="0.7" right="0.7" top="0.75" bottom="0.75" header="0.3" footer="0.3"/>
  <pageSetup scale="7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90"/>
  <sheetViews>
    <sheetView topLeftCell="A126" workbookViewId="0">
      <selection activeCell="B138" sqref="B138"/>
    </sheetView>
  </sheetViews>
  <sheetFormatPr defaultRowHeight="15" x14ac:dyDescent="0.25"/>
  <cols>
    <col min="1" max="1" width="38.42578125" style="120" customWidth="1"/>
    <col min="2" max="2" width="43.7109375" style="120" customWidth="1"/>
    <col min="3" max="16384" width="9.140625" style="120"/>
  </cols>
  <sheetData>
    <row r="2" spans="1:3" x14ac:dyDescent="0.25">
      <c r="A2" s="120" t="s">
        <v>208</v>
      </c>
      <c r="B2" s="120" t="s">
        <v>4083</v>
      </c>
      <c r="C2" s="120" t="s">
        <v>4084</v>
      </c>
    </row>
    <row r="3" spans="1:3" x14ac:dyDescent="0.25">
      <c r="A3" s="120">
        <f>VLOOKUP(B3, names!A$3:B$2401, 2,)</f>
        <v>0</v>
      </c>
      <c r="B3" s="26" t="s">
        <v>3492</v>
      </c>
      <c r="C3" s="27" t="s">
        <v>3389</v>
      </c>
    </row>
    <row r="4" spans="1:3" x14ac:dyDescent="0.25">
      <c r="A4" s="120">
        <f>VLOOKUP(B4, names!A$3:B$2401, 2,)</f>
        <v>0</v>
      </c>
      <c r="B4" s="26" t="s">
        <v>3471</v>
      </c>
      <c r="C4" s="27" t="s">
        <v>2747</v>
      </c>
    </row>
    <row r="5" spans="1:3" x14ac:dyDescent="0.25">
      <c r="A5" s="120">
        <f>VLOOKUP(B5, names!A$3:B$2401, 2,)</f>
        <v>0</v>
      </c>
      <c r="B5" s="28" t="s">
        <v>3407</v>
      </c>
      <c r="C5" s="27" t="s">
        <v>3389</v>
      </c>
    </row>
    <row r="6" spans="1:3" x14ac:dyDescent="0.25">
      <c r="A6" s="120">
        <f>VLOOKUP(B6, names!A$3:B$2401, 2,)</f>
        <v>0</v>
      </c>
      <c r="B6" s="26" t="s">
        <v>3448</v>
      </c>
      <c r="C6" s="27" t="s">
        <v>3374</v>
      </c>
    </row>
    <row r="7" spans="1:3" x14ac:dyDescent="0.25">
      <c r="A7" s="120">
        <f>VLOOKUP(B7, names!A$3:B$2401, 2,)</f>
        <v>0</v>
      </c>
      <c r="B7" s="26" t="s">
        <v>3512</v>
      </c>
      <c r="C7" s="27" t="s">
        <v>3367</v>
      </c>
    </row>
    <row r="8" spans="1:3" x14ac:dyDescent="0.25">
      <c r="A8" s="120">
        <f>VLOOKUP(B8, names!A$3:B$2401, 2,)</f>
        <v>0</v>
      </c>
      <c r="B8" s="26" t="s">
        <v>3449</v>
      </c>
      <c r="C8" s="27" t="s">
        <v>3389</v>
      </c>
    </row>
    <row r="9" spans="1:3" x14ac:dyDescent="0.25">
      <c r="A9" s="120">
        <f>VLOOKUP(B9, names!A$3:B$2401, 2,)</f>
        <v>0</v>
      </c>
      <c r="B9" s="26" t="s">
        <v>3443</v>
      </c>
      <c r="C9" s="27" t="s">
        <v>2747</v>
      </c>
    </row>
    <row r="10" spans="1:3" x14ac:dyDescent="0.25">
      <c r="A10" s="120">
        <f>VLOOKUP(B10, names!A$3:B$2401, 2,)</f>
        <v>0</v>
      </c>
      <c r="B10" s="26" t="s">
        <v>3458</v>
      </c>
      <c r="C10" s="27" t="s">
        <v>3374</v>
      </c>
    </row>
    <row r="11" spans="1:3" x14ac:dyDescent="0.25">
      <c r="A11" s="120">
        <f>VLOOKUP(B11, names!A$3:B$2401, 2,)</f>
        <v>0</v>
      </c>
      <c r="B11" s="26" t="s">
        <v>3461</v>
      </c>
      <c r="C11" s="27" t="s">
        <v>3389</v>
      </c>
    </row>
    <row r="12" spans="1:3" x14ac:dyDescent="0.25">
      <c r="A12" s="120">
        <f>VLOOKUP(B12, names!A$3:B$2401, 2,)</f>
        <v>0</v>
      </c>
      <c r="B12" s="28" t="s">
        <v>3490</v>
      </c>
      <c r="C12" s="27" t="s">
        <v>2747</v>
      </c>
    </row>
    <row r="13" spans="1:3" x14ac:dyDescent="0.25">
      <c r="A13" s="120">
        <f>VLOOKUP(B13, names!A$3:B$2401, 2,)</f>
        <v>0</v>
      </c>
      <c r="B13" s="29" t="s">
        <v>3506</v>
      </c>
      <c r="C13" s="27" t="s">
        <v>3389</v>
      </c>
    </row>
    <row r="14" spans="1:3" x14ac:dyDescent="0.25">
      <c r="A14" s="120">
        <f>VLOOKUP(B14, names!A$3:B$2401, 2,)</f>
        <v>0</v>
      </c>
      <c r="B14" s="30" t="s">
        <v>3411</v>
      </c>
      <c r="C14" s="27" t="s">
        <v>3389</v>
      </c>
    </row>
    <row r="15" spans="1:3" x14ac:dyDescent="0.25">
      <c r="A15" s="120">
        <f>VLOOKUP(B15, names!A$3:B$2401, 2,)</f>
        <v>0</v>
      </c>
      <c r="B15" s="31" t="s">
        <v>3489</v>
      </c>
      <c r="C15" s="27" t="s">
        <v>2747</v>
      </c>
    </row>
    <row r="16" spans="1:3" x14ac:dyDescent="0.25">
      <c r="A16" s="120">
        <f>VLOOKUP(B16, names!A$3:B$2401, 2,)</f>
        <v>0</v>
      </c>
      <c r="B16" s="31" t="s">
        <v>3472</v>
      </c>
      <c r="C16" s="27" t="s">
        <v>2747</v>
      </c>
    </row>
    <row r="17" spans="1:3" x14ac:dyDescent="0.25">
      <c r="A17" s="120">
        <f>VLOOKUP(B17, names!A$3:B$2401, 2,)</f>
        <v>0</v>
      </c>
      <c r="B17" s="69" t="s">
        <v>3441</v>
      </c>
      <c r="C17" s="69" t="s">
        <v>3389</v>
      </c>
    </row>
    <row r="18" spans="1:3" x14ac:dyDescent="0.25">
      <c r="A18" s="120">
        <f>VLOOKUP(B18, names!A$3:B$2401, 2,)</f>
        <v>0</v>
      </c>
      <c r="B18" s="69" t="s">
        <v>3467</v>
      </c>
      <c r="C18" s="69" t="s">
        <v>2740</v>
      </c>
    </row>
    <row r="19" spans="1:3" x14ac:dyDescent="0.25">
      <c r="A19" s="120">
        <f>VLOOKUP(B19, names!A$3:B$2401, 2,)</f>
        <v>0</v>
      </c>
      <c r="B19" s="69" t="s">
        <v>3486</v>
      </c>
      <c r="C19" s="69" t="s">
        <v>2740</v>
      </c>
    </row>
    <row r="20" spans="1:3" x14ac:dyDescent="0.25">
      <c r="A20" s="120">
        <f>VLOOKUP(B20, names!A$3:B$2401, 2,)</f>
        <v>0</v>
      </c>
      <c r="B20" s="69" t="s">
        <v>3460</v>
      </c>
      <c r="C20" s="69" t="s">
        <v>2740</v>
      </c>
    </row>
    <row r="21" spans="1:3" x14ac:dyDescent="0.25">
      <c r="A21" s="120" t="str">
        <f>VLOOKUP(B21, names!A$3:B$2401, 2,)</f>
        <v>Ace American Insurance Co.</v>
      </c>
      <c r="B21" s="26" t="s">
        <v>3730</v>
      </c>
      <c r="C21" s="27" t="s">
        <v>3374</v>
      </c>
    </row>
    <row r="22" spans="1:3" x14ac:dyDescent="0.25">
      <c r="A22" s="120" t="str">
        <f>VLOOKUP(B22, names!A$3:B$2401, 2,)</f>
        <v>Ace Insurance Co. Of The Midwest</v>
      </c>
      <c r="B22" s="26" t="s">
        <v>3438</v>
      </c>
      <c r="C22" s="27" t="s">
        <v>3374</v>
      </c>
    </row>
    <row r="23" spans="1:3" x14ac:dyDescent="0.25">
      <c r="A23" s="120" t="str">
        <f>VLOOKUP(B23, names!A$3:B$2401, 2,)</f>
        <v>Addison Insurance Co.</v>
      </c>
      <c r="B23" s="26" t="s">
        <v>3469</v>
      </c>
      <c r="C23" s="27" t="s">
        <v>3389</v>
      </c>
    </row>
    <row r="24" spans="1:3" x14ac:dyDescent="0.25">
      <c r="A24" s="120" t="str">
        <f>VLOOKUP(B24, names!A$3:B$2401, 2,)</f>
        <v>Aegis Security Insurance Co.</v>
      </c>
      <c r="B24" s="26" t="s">
        <v>3470</v>
      </c>
      <c r="C24" s="27" t="s">
        <v>3389</v>
      </c>
    </row>
    <row r="25" spans="1:3" x14ac:dyDescent="0.25">
      <c r="A25" s="120" t="str">
        <f>VLOOKUP(B25, names!A$3:B$2401, 2,)</f>
        <v>Affiliated FM Insurance Co.</v>
      </c>
      <c r="B25" s="26" t="s">
        <v>3482</v>
      </c>
      <c r="C25" s="27" t="s">
        <v>2747</v>
      </c>
    </row>
    <row r="26" spans="1:3" x14ac:dyDescent="0.25">
      <c r="A26" s="120" t="str">
        <f>VLOOKUP(B26, names!A$3:B$2401, 2,)</f>
        <v>AIG Property Casualty Co.</v>
      </c>
      <c r="B26" s="26" t="s">
        <v>3388</v>
      </c>
      <c r="C26" s="27" t="s">
        <v>3389</v>
      </c>
    </row>
    <row r="27" spans="1:3" x14ac:dyDescent="0.25">
      <c r="A27" s="120" t="str">
        <f>VLOOKUP(B27, names!A$3:B$2401, 2,)</f>
        <v>Allianz Global Risks Us Insurance Co.</v>
      </c>
      <c r="B27" s="26" t="s">
        <v>3741</v>
      </c>
      <c r="C27" s="27" t="s">
        <v>2747</v>
      </c>
    </row>
    <row r="28" spans="1:3" x14ac:dyDescent="0.25">
      <c r="A28" s="120" t="str">
        <f>VLOOKUP(B28, names!A$3:B$2401, 2,)</f>
        <v>American Agri-Business Insurance Co.</v>
      </c>
      <c r="B28" s="69" t="s">
        <v>3736</v>
      </c>
      <c r="C28" s="69" t="s">
        <v>3389</v>
      </c>
    </row>
    <row r="29" spans="1:3" x14ac:dyDescent="0.25">
      <c r="A29" s="120" t="str">
        <f>VLOOKUP(B29, names!A$3:B$2401, 2,)</f>
        <v>American Alternative Insurance Corp.</v>
      </c>
      <c r="B29" s="30" t="s">
        <v>3727</v>
      </c>
      <c r="C29" s="27" t="s">
        <v>2747</v>
      </c>
    </row>
    <row r="30" spans="1:3" x14ac:dyDescent="0.25">
      <c r="A30" s="120" t="str">
        <f>VLOOKUP(B30, names!A$3:B$2401, 2,)</f>
        <v>American Automobile Insurance Co.</v>
      </c>
      <c r="B30" s="26" t="s">
        <v>3433</v>
      </c>
      <c r="C30" s="27" t="s">
        <v>2747</v>
      </c>
    </row>
    <row r="31" spans="1:3" x14ac:dyDescent="0.25">
      <c r="A31" s="120" t="str">
        <f>VLOOKUP(B31, names!A$3:B$2401, 2,)</f>
        <v>American Bankers Insurance Co. Of Florida</v>
      </c>
      <c r="B31" s="26" t="s">
        <v>4085</v>
      </c>
      <c r="C31" s="27" t="s">
        <v>3389</v>
      </c>
    </row>
    <row r="32" spans="1:3" x14ac:dyDescent="0.25">
      <c r="A32" s="120" t="str">
        <f>VLOOKUP(B32, names!A$3:B$2401, 2,)</f>
        <v>American Casualty Co. Of Reading, Pennsylvania</v>
      </c>
      <c r="B32" s="28" t="s">
        <v>3728</v>
      </c>
      <c r="C32" s="27" t="s">
        <v>3389</v>
      </c>
    </row>
    <row r="33" spans="1:3" x14ac:dyDescent="0.25">
      <c r="A33" s="120" t="str">
        <f>VLOOKUP(B33, names!A$3:B$2401, 2,)</f>
        <v>American Colonial Insurance Co.</v>
      </c>
      <c r="B33" s="26" t="s">
        <v>3504</v>
      </c>
      <c r="C33" s="27" t="s">
        <v>3367</v>
      </c>
    </row>
    <row r="34" spans="1:3" x14ac:dyDescent="0.25">
      <c r="A34" s="120" t="str">
        <f>VLOOKUP(B34, names!A$3:B$2401, 2,)</f>
        <v>American Economy Insurance Co.</v>
      </c>
      <c r="B34" s="26" t="s">
        <v>3737</v>
      </c>
      <c r="C34" s="27" t="s">
        <v>3389</v>
      </c>
    </row>
    <row r="35" spans="1:3" x14ac:dyDescent="0.25">
      <c r="A35" s="120" t="str">
        <f>VLOOKUP(B35, names!A$3:B$2401, 2,)</f>
        <v>American Home Assurance Co.</v>
      </c>
      <c r="B35" s="26" t="s">
        <v>3440</v>
      </c>
      <c r="C35" s="27" t="s">
        <v>3389</v>
      </c>
    </row>
    <row r="36" spans="1:3" x14ac:dyDescent="0.25">
      <c r="A36" s="120" t="str">
        <f>VLOOKUP(B36, names!A$3:B$2401, 2,)</f>
        <v>American Insurance Co. (The)</v>
      </c>
      <c r="B36" s="26" t="s">
        <v>3745</v>
      </c>
      <c r="C36" s="27" t="s">
        <v>2747</v>
      </c>
    </row>
    <row r="37" spans="1:3" x14ac:dyDescent="0.25">
      <c r="A37" s="120" t="str">
        <f>VLOOKUP(B37, names!A$3:B$2401, 2,)</f>
        <v>American Integrity Insurance Co. Of Florida</v>
      </c>
      <c r="B37" s="69" t="s">
        <v>4116</v>
      </c>
      <c r="C37" s="69" t="s">
        <v>3367</v>
      </c>
    </row>
    <row r="38" spans="1:3" x14ac:dyDescent="0.25">
      <c r="A38" s="120" t="str">
        <f>VLOOKUP(B38, names!A$3:B$2401, 2,)</f>
        <v>American Platinum Property And Casualty Insurance Co.</v>
      </c>
      <c r="B38" s="69" t="s">
        <v>4120</v>
      </c>
      <c r="C38" s="69" t="s">
        <v>3367</v>
      </c>
    </row>
    <row r="39" spans="1:3" x14ac:dyDescent="0.25">
      <c r="A39" s="120" t="str">
        <f>VLOOKUP(B39, names!A$3:B$2401, 2,)</f>
        <v>American Reliable Insurance Co.</v>
      </c>
      <c r="B39" s="26" t="s">
        <v>3493</v>
      </c>
      <c r="C39" s="27" t="s">
        <v>3389</v>
      </c>
    </row>
    <row r="40" spans="1:3" x14ac:dyDescent="0.25">
      <c r="A40" s="120" t="str">
        <f>VLOOKUP(B40, names!A$3:B$2401, 2,)</f>
        <v>American Security Insurance Co.</v>
      </c>
      <c r="B40" s="26" t="s">
        <v>3487</v>
      </c>
      <c r="C40" s="27" t="s">
        <v>3389</v>
      </c>
    </row>
    <row r="41" spans="1:3" x14ac:dyDescent="0.25">
      <c r="A41" s="120" t="str">
        <f>VLOOKUP(B41, names!A$3:B$2401, 2,)</f>
        <v>American Southern Home Insurance Co.</v>
      </c>
      <c r="B41" s="26" t="s">
        <v>3445</v>
      </c>
      <c r="C41" s="27" t="s">
        <v>2747</v>
      </c>
    </row>
    <row r="42" spans="1:3" x14ac:dyDescent="0.25">
      <c r="A42" s="120" t="str">
        <f>VLOOKUP(B42, names!A$3:B$2401, 2,)</f>
        <v>American Strategic Insurance Corp.</v>
      </c>
      <c r="B42" s="30" t="s">
        <v>3406</v>
      </c>
      <c r="C42" s="27" t="s">
        <v>3389</v>
      </c>
    </row>
    <row r="43" spans="1:3" x14ac:dyDescent="0.25">
      <c r="A43" s="120" t="str">
        <f>VLOOKUP(B43, names!A$3:B$2401, 2,)</f>
        <v>American Traditions Insurance Co.</v>
      </c>
      <c r="B43" s="69" t="s">
        <v>3417</v>
      </c>
      <c r="C43" s="69" t="s">
        <v>3367</v>
      </c>
    </row>
    <row r="44" spans="1:3" x14ac:dyDescent="0.25">
      <c r="A44" s="120" t="str">
        <f>VLOOKUP(B44, names!A$3:B$2401, 2,)</f>
        <v>Amica Mutual Insurance Co.</v>
      </c>
      <c r="B44" s="26" t="s">
        <v>3421</v>
      </c>
      <c r="C44" s="27" t="s">
        <v>3374</v>
      </c>
    </row>
    <row r="45" spans="1:3" x14ac:dyDescent="0.25">
      <c r="A45" s="120" t="str">
        <f>VLOOKUP(B45, names!A$3:B$2401, 2,)</f>
        <v>Arch Insurance Co.</v>
      </c>
      <c r="B45" s="26" t="s">
        <v>3724</v>
      </c>
      <c r="C45" s="27" t="s">
        <v>2747</v>
      </c>
    </row>
    <row r="46" spans="1:3" x14ac:dyDescent="0.25">
      <c r="A46" s="120" t="str">
        <f>VLOOKUP(B46, names!A$3:B$2401, 2,)</f>
        <v>Ark Royal Insurance Co.</v>
      </c>
      <c r="B46" s="69" t="s">
        <v>3397</v>
      </c>
      <c r="C46" s="69" t="s">
        <v>3367</v>
      </c>
    </row>
    <row r="47" spans="1:3" x14ac:dyDescent="0.25">
      <c r="A47" s="120" t="str">
        <f>VLOOKUP(B47, names!A$3:B$2401, 2,)</f>
        <v>Armed Forces Insurance Exchange</v>
      </c>
      <c r="B47" s="28" t="s">
        <v>280</v>
      </c>
      <c r="C47" s="27" t="s">
        <v>3394</v>
      </c>
    </row>
    <row r="48" spans="1:3" x14ac:dyDescent="0.25">
      <c r="A48" s="120" t="str">
        <f>VLOOKUP(B48, names!A$3:B$2401, 2,)</f>
        <v>ASI Assurance Corp.</v>
      </c>
      <c r="B48" s="26" t="s">
        <v>3414</v>
      </c>
      <c r="C48" s="27" t="s">
        <v>3389</v>
      </c>
    </row>
    <row r="49" spans="1:3" x14ac:dyDescent="0.25">
      <c r="A49" s="120" t="str">
        <f>VLOOKUP(B49, names!A$3:B$2401, 2,)</f>
        <v>ASI Home Insurance Corp.</v>
      </c>
      <c r="B49" s="30" t="s">
        <v>3455</v>
      </c>
      <c r="C49" s="27" t="s">
        <v>3389</v>
      </c>
    </row>
    <row r="50" spans="1:3" x14ac:dyDescent="0.25">
      <c r="A50" s="120" t="str">
        <f>VLOOKUP(B50, names!A$3:B$2401, 2,)</f>
        <v>ASI Preferred Insurance Corp.</v>
      </c>
      <c r="B50" s="69" t="s">
        <v>3391</v>
      </c>
      <c r="C50" s="69" t="s">
        <v>3389</v>
      </c>
    </row>
    <row r="51" spans="1:3" x14ac:dyDescent="0.25">
      <c r="A51" s="120" t="str">
        <f>VLOOKUP(B51, names!A$3:B$2401, 2,)</f>
        <v>Associated Indemnity Corp.</v>
      </c>
      <c r="B51" s="26" t="s">
        <v>3474</v>
      </c>
      <c r="C51" s="27" t="s">
        <v>2747</v>
      </c>
    </row>
    <row r="52" spans="1:3" x14ac:dyDescent="0.25">
      <c r="A52" s="120" t="str">
        <f>VLOOKUP(B52, names!A$3:B$2401, 2,)</f>
        <v>Auto Club Insurance Co. Of Florida</v>
      </c>
      <c r="B52" s="69" t="s">
        <v>3393</v>
      </c>
      <c r="C52" s="69" t="s">
        <v>3394</v>
      </c>
    </row>
    <row r="53" spans="1:3" x14ac:dyDescent="0.25">
      <c r="A53" s="120" t="str">
        <f>VLOOKUP(B53, names!A$3:B$2401, 2,)</f>
        <v>Auto-Owners Insurance Co.</v>
      </c>
      <c r="B53" s="26" t="s">
        <v>3503</v>
      </c>
      <c r="C53" s="27" t="s">
        <v>3374</v>
      </c>
    </row>
    <row r="54" spans="1:3" x14ac:dyDescent="0.25">
      <c r="A54" s="120" t="str">
        <f>VLOOKUP(B54, names!A$3:B$2401, 2,)</f>
        <v>Avatar Property &amp; Casualty Insurance Co.</v>
      </c>
      <c r="B54" s="69" t="s">
        <v>4118</v>
      </c>
      <c r="C54" s="69" t="s">
        <v>3367</v>
      </c>
    </row>
    <row r="55" spans="1:3" x14ac:dyDescent="0.25">
      <c r="A55" s="120" t="str">
        <f>VLOOKUP(B55, names!A$3:B$2401, 2,)</f>
        <v>Capitol Preferred Insurance Co.</v>
      </c>
      <c r="B55" s="30" t="s">
        <v>4109</v>
      </c>
      <c r="C55" s="27" t="s">
        <v>3367</v>
      </c>
    </row>
    <row r="56" spans="1:3" x14ac:dyDescent="0.25">
      <c r="A56" s="120" t="str">
        <f>VLOOKUP(B56, names!A$3:B$2401, 2,)</f>
        <v>Castle Key Indemnity Co.</v>
      </c>
      <c r="B56" s="30" t="s">
        <v>3398</v>
      </c>
      <c r="C56" s="27" t="s">
        <v>2524</v>
      </c>
    </row>
    <row r="57" spans="1:3" x14ac:dyDescent="0.25">
      <c r="A57" s="120" t="str">
        <f>VLOOKUP(B57, names!A$3:B$2401, 2,)</f>
        <v>Castle Key Insurance Co.</v>
      </c>
      <c r="B57" s="26" t="s">
        <v>3392</v>
      </c>
      <c r="C57" s="27" t="s">
        <v>2524</v>
      </c>
    </row>
    <row r="58" spans="1:3" x14ac:dyDescent="0.25">
      <c r="A58" s="120" t="str">
        <f>VLOOKUP(B58, names!A$3:B$2401, 2,)</f>
        <v>Centauri Specialty Insurance Co.</v>
      </c>
      <c r="B58" s="69" t="s">
        <v>3485</v>
      </c>
      <c r="C58" s="69" t="s">
        <v>3367</v>
      </c>
    </row>
    <row r="59" spans="1:3" x14ac:dyDescent="0.25">
      <c r="A59" s="120" t="str">
        <f>VLOOKUP(B59, names!A$3:B$2401, 2,)</f>
        <v>Century-National Insurance Co.</v>
      </c>
      <c r="B59" s="26" t="s">
        <v>3513</v>
      </c>
      <c r="C59" s="27" t="s">
        <v>2740</v>
      </c>
    </row>
    <row r="60" spans="1:3" x14ac:dyDescent="0.25">
      <c r="A60" s="120" t="str">
        <f>VLOOKUP(B60, names!A$3:B$2401, 2,)</f>
        <v>Charter Oak Fire Insurance Co.</v>
      </c>
      <c r="B60" s="26" t="s">
        <v>4092</v>
      </c>
      <c r="C60" s="27" t="s">
        <v>3374</v>
      </c>
    </row>
    <row r="61" spans="1:3" x14ac:dyDescent="0.25">
      <c r="A61" s="120" t="str">
        <f>VLOOKUP(B61, names!A$3:B$2401, 2,)</f>
        <v>Church Mutual Insurance Co.</v>
      </c>
      <c r="B61" s="26" t="s">
        <v>3714</v>
      </c>
      <c r="C61" s="27" t="s">
        <v>3389</v>
      </c>
    </row>
    <row r="62" spans="1:3" x14ac:dyDescent="0.25">
      <c r="A62" s="120" t="str">
        <f>VLOOKUP(B62, names!A$3:B$2401, 2,)</f>
        <v>Citizens Property Insurance Corp.</v>
      </c>
      <c r="B62" s="30" t="s">
        <v>3366</v>
      </c>
      <c r="C62" s="27" t="s">
        <v>3367</v>
      </c>
    </row>
    <row r="63" spans="1:3" x14ac:dyDescent="0.25">
      <c r="A63" s="120" t="str">
        <f>VLOOKUP(B63, names!A$3:B$2401, 2,)</f>
        <v>Continental Casualty Co.</v>
      </c>
      <c r="B63" s="28" t="s">
        <v>4088</v>
      </c>
      <c r="C63" s="27" t="s">
        <v>3389</v>
      </c>
    </row>
    <row r="64" spans="1:3" x14ac:dyDescent="0.25">
      <c r="A64" s="120" t="str">
        <f>VLOOKUP(B64, names!A$3:B$2401, 2,)</f>
        <v>Continental Insurance Co.</v>
      </c>
      <c r="B64" s="28" t="s">
        <v>3738</v>
      </c>
      <c r="C64" s="27" t="s">
        <v>3389</v>
      </c>
    </row>
    <row r="65" spans="1:3" x14ac:dyDescent="0.25">
      <c r="A65" s="120" t="str">
        <f>VLOOKUP(B65, names!A$3:B$2401, 2,)</f>
        <v>Edison Insurance Co.</v>
      </c>
      <c r="B65" s="69" t="s">
        <v>3478</v>
      </c>
      <c r="C65" s="69" t="s">
        <v>3367</v>
      </c>
    </row>
    <row r="66" spans="1:3" x14ac:dyDescent="0.25">
      <c r="A66" s="120" t="str">
        <f>VLOOKUP(B66, names!A$3:B$2401, 2,)</f>
        <v>Electric Insurance Co.</v>
      </c>
      <c r="B66" s="26" t="s">
        <v>3451</v>
      </c>
      <c r="C66" s="27" t="s">
        <v>3389</v>
      </c>
    </row>
    <row r="67" spans="1:3" x14ac:dyDescent="0.25">
      <c r="A67" s="120" t="str">
        <f>VLOOKUP(B67, names!A$3:B$2401, 2,)</f>
        <v>Elements Property Insurance Co.</v>
      </c>
      <c r="B67" s="69" t="s">
        <v>3436</v>
      </c>
      <c r="C67" s="69" t="s">
        <v>3367</v>
      </c>
    </row>
    <row r="68" spans="1:3" x14ac:dyDescent="0.25">
      <c r="A68" s="120" t="str">
        <f>VLOOKUP(B68, names!A$3:B$2401, 2,)</f>
        <v>Employers Insurance Co. Of Wausau</v>
      </c>
      <c r="B68" s="26" t="s">
        <v>3742</v>
      </c>
      <c r="C68" s="27" t="s">
        <v>3389</v>
      </c>
    </row>
    <row r="69" spans="1:3" x14ac:dyDescent="0.25">
      <c r="A69" s="120" t="str">
        <f>VLOOKUP(B69, names!A$3:B$2401, 2,)</f>
        <v>Factory Mutual Insurance Co.</v>
      </c>
      <c r="B69" s="26" t="s">
        <v>3722</v>
      </c>
      <c r="C69" s="27" t="s">
        <v>2747</v>
      </c>
    </row>
    <row r="70" spans="1:3" x14ac:dyDescent="0.25">
      <c r="A70" s="120" t="str">
        <f>VLOOKUP(B70, names!A$3:B$2401, 2,)</f>
        <v>Fair American Insurance And Reinsurance Co.</v>
      </c>
      <c r="B70" s="26" t="s">
        <v>3746</v>
      </c>
      <c r="C70" s="27" t="s">
        <v>2747</v>
      </c>
    </row>
    <row r="71" spans="1:3" x14ac:dyDescent="0.25">
      <c r="A71" s="120" t="str">
        <f>VLOOKUP(B71, names!A$3:B$2401, 2,)</f>
        <v>FCCI Insurance Co.</v>
      </c>
      <c r="B71" s="26" t="s">
        <v>3505</v>
      </c>
      <c r="C71" s="27" t="s">
        <v>3389</v>
      </c>
    </row>
    <row r="72" spans="1:3" x14ac:dyDescent="0.25">
      <c r="A72" s="120" t="str">
        <f>VLOOKUP(B72, names!A$3:B$2401, 2,)</f>
        <v>Federal Insurance Co.</v>
      </c>
      <c r="B72" s="26" t="s">
        <v>3381</v>
      </c>
      <c r="C72" s="27" t="s">
        <v>3374</v>
      </c>
    </row>
    <row r="73" spans="1:3" x14ac:dyDescent="0.25">
      <c r="A73" s="120" t="str">
        <f>VLOOKUP(B73, names!A$3:B$2401, 2,)</f>
        <v>Federated National Insurance Co.</v>
      </c>
      <c r="B73" s="26" t="s">
        <v>3370</v>
      </c>
      <c r="C73" s="27" t="s">
        <v>3367</v>
      </c>
    </row>
    <row r="74" spans="1:3" x14ac:dyDescent="0.25">
      <c r="A74" s="120" t="str">
        <f>VLOOKUP(B74, names!A$3:B$2401, 2,)</f>
        <v>Fidelity And Deposit Co. Of Maryland</v>
      </c>
      <c r="B74" s="26" t="s">
        <v>3747</v>
      </c>
      <c r="C74" s="27" t="s">
        <v>2747</v>
      </c>
    </row>
    <row r="75" spans="1:3" x14ac:dyDescent="0.25">
      <c r="A75" s="120" t="str">
        <f>VLOOKUP(B75, names!A$3:B$2401, 2,)</f>
        <v>Fireman's Fund Insurance Co.</v>
      </c>
      <c r="B75" s="26" t="s">
        <v>3426</v>
      </c>
      <c r="C75" s="27" t="s">
        <v>2747</v>
      </c>
    </row>
    <row r="76" spans="1:3" x14ac:dyDescent="0.25">
      <c r="A76" s="120" t="str">
        <f>VLOOKUP(B76, names!A$3:B$2401, 2,)</f>
        <v>First American Property &amp; Casualty Insurance Co.</v>
      </c>
      <c r="B76" s="26" t="s">
        <v>4095</v>
      </c>
      <c r="C76" s="27" t="s">
        <v>3389</v>
      </c>
    </row>
    <row r="77" spans="1:3" x14ac:dyDescent="0.25">
      <c r="A77" s="120" t="str">
        <f>VLOOKUP(B77, names!A$3:B$2401, 2,)</f>
        <v>First Community Insurance Co.</v>
      </c>
      <c r="B77" s="30" t="s">
        <v>3412</v>
      </c>
      <c r="C77" s="27" t="s">
        <v>2643</v>
      </c>
    </row>
    <row r="78" spans="1:3" x14ac:dyDescent="0.25">
      <c r="A78" s="120" t="str">
        <f>VLOOKUP(B78, names!A$3:B$2401, 2,)</f>
        <v>First Floridian Auto And Home Insurance Co.</v>
      </c>
      <c r="B78" s="30" t="s">
        <v>4107</v>
      </c>
      <c r="C78" s="27" t="s">
        <v>2740</v>
      </c>
    </row>
    <row r="79" spans="1:3" x14ac:dyDescent="0.25">
      <c r="A79" s="120" t="str">
        <f>VLOOKUP(B79, names!A$3:B$2401, 2,)</f>
        <v>First National Insurance Co. Of America</v>
      </c>
      <c r="B79" s="26" t="s">
        <v>4091</v>
      </c>
      <c r="C79" s="27" t="s">
        <v>3389</v>
      </c>
    </row>
    <row r="80" spans="1:3" x14ac:dyDescent="0.25">
      <c r="A80" s="120" t="str">
        <f>VLOOKUP(B80, names!A$3:B$2401, 2,)</f>
        <v>First Protective Insurance Co.</v>
      </c>
      <c r="B80" s="30" t="s">
        <v>3380</v>
      </c>
      <c r="C80" s="27" t="s">
        <v>3367</v>
      </c>
    </row>
    <row r="81" spans="1:3" x14ac:dyDescent="0.25">
      <c r="A81" s="120" t="str">
        <f>VLOOKUP(B81, names!A$3:B$2401, 2,)</f>
        <v>Florida Family Insurance Co.</v>
      </c>
      <c r="B81" s="30" t="s">
        <v>3395</v>
      </c>
      <c r="C81" s="27" t="s">
        <v>2740</v>
      </c>
    </row>
    <row r="82" spans="1:3" x14ac:dyDescent="0.25">
      <c r="A82" s="120" t="str">
        <f>VLOOKUP(B82, names!A$3:B$2401, 2,)</f>
        <v>Florida Farm Bureau Casualty Insurance Co.</v>
      </c>
      <c r="B82" s="26" t="s">
        <v>4098</v>
      </c>
      <c r="C82" s="27" t="s">
        <v>3389</v>
      </c>
    </row>
    <row r="83" spans="1:3" x14ac:dyDescent="0.25">
      <c r="A83" s="120" t="str">
        <f>VLOOKUP(B83, names!A$3:B$2401, 2,)</f>
        <v>Florida Farm Bureau General Insurance Co.</v>
      </c>
      <c r="B83" s="26" t="s">
        <v>4106</v>
      </c>
      <c r="C83" s="27" t="s">
        <v>3389</v>
      </c>
    </row>
    <row r="84" spans="1:3" x14ac:dyDescent="0.25">
      <c r="A84" s="120" t="str">
        <f>VLOOKUP(B84, names!A$3:B$2401, 2,)</f>
        <v>Florida Peninsula Insurance Co.</v>
      </c>
      <c r="B84" s="69" t="s">
        <v>3372</v>
      </c>
      <c r="C84" s="69" t="s">
        <v>3367</v>
      </c>
    </row>
    <row r="85" spans="1:3" x14ac:dyDescent="0.25">
      <c r="A85" s="120" t="str">
        <f>VLOOKUP(B85, names!A$3:B$2401, 2,)</f>
        <v>Florida Specialty Insurance Co.</v>
      </c>
      <c r="B85" s="26" t="s">
        <v>4104</v>
      </c>
      <c r="C85" s="27" t="s">
        <v>3367</v>
      </c>
    </row>
    <row r="86" spans="1:3" x14ac:dyDescent="0.25">
      <c r="A86" s="120" t="str">
        <f>VLOOKUP(B86, names!A$3:B$2401, 2,)</f>
        <v>Foremost Property And Casualty Insurance Co.</v>
      </c>
      <c r="B86" s="26" t="s">
        <v>4087</v>
      </c>
      <c r="C86" s="27" t="s">
        <v>3389</v>
      </c>
    </row>
    <row r="87" spans="1:3" x14ac:dyDescent="0.25">
      <c r="A87" s="120" t="str">
        <f>VLOOKUP(B87, names!A$3:B$2401, 2,)</f>
        <v>General Insurance Co. Of America</v>
      </c>
      <c r="B87" s="26" t="s">
        <v>3726</v>
      </c>
      <c r="C87" s="27" t="s">
        <v>3389</v>
      </c>
    </row>
    <row r="88" spans="1:3" x14ac:dyDescent="0.25">
      <c r="A88" s="120" t="str">
        <f>VLOOKUP(B88, names!A$3:B$2401, 2,)</f>
        <v>Great American Alliance Insurance Co.</v>
      </c>
      <c r="B88" s="28" t="s">
        <v>3499</v>
      </c>
      <c r="C88" s="27" t="s">
        <v>2747</v>
      </c>
    </row>
    <row r="89" spans="1:3" x14ac:dyDescent="0.25">
      <c r="A89" s="120" t="str">
        <f>VLOOKUP(B89, names!A$3:B$2401, 2,)</f>
        <v>Great American Assurance Co.</v>
      </c>
      <c r="B89" s="26" t="s">
        <v>3500</v>
      </c>
      <c r="C89" s="27" t="s">
        <v>2747</v>
      </c>
    </row>
    <row r="90" spans="1:3" x14ac:dyDescent="0.25">
      <c r="A90" s="120" t="str">
        <f>VLOOKUP(B90, names!A$3:B$2401, 2,)</f>
        <v>Great American Insurance Co.</v>
      </c>
      <c r="B90" s="26" t="s">
        <v>3502</v>
      </c>
      <c r="C90" s="27" t="s">
        <v>2747</v>
      </c>
    </row>
    <row r="91" spans="1:3" x14ac:dyDescent="0.25">
      <c r="A91" s="120" t="str">
        <f>VLOOKUP(B91, names!A$3:B$2401, 2,)</f>
        <v>Great American Insurance Co. Of New York</v>
      </c>
      <c r="B91" s="26" t="s">
        <v>3501</v>
      </c>
      <c r="C91" s="27" t="s">
        <v>2747</v>
      </c>
    </row>
    <row r="92" spans="1:3" x14ac:dyDescent="0.25">
      <c r="A92" s="120" t="str">
        <f>VLOOKUP(B92, names!A$3:B$2401, 2,)</f>
        <v>Great Northern Insurance Co.</v>
      </c>
      <c r="B92" s="26" t="s">
        <v>3452</v>
      </c>
      <c r="C92" s="27" t="s">
        <v>3374</v>
      </c>
    </row>
    <row r="93" spans="1:3" x14ac:dyDescent="0.25">
      <c r="A93" s="120" t="str">
        <f>VLOOKUP(B93, names!A$3:B$2401, 2,)</f>
        <v>Greenwich Insurance Co.</v>
      </c>
      <c r="B93" s="26" t="s">
        <v>3748</v>
      </c>
      <c r="C93" s="27" t="s">
        <v>3389</v>
      </c>
    </row>
    <row r="94" spans="1:3" x14ac:dyDescent="0.25">
      <c r="A94" s="120" t="str">
        <f>VLOOKUP(B94, names!A$3:B$2401, 2,)</f>
        <v>Guideone Mutual Insurance Co.</v>
      </c>
      <c r="B94" s="26" t="s">
        <v>3717</v>
      </c>
      <c r="C94" s="27" t="s">
        <v>3389</v>
      </c>
    </row>
    <row r="95" spans="1:3" x14ac:dyDescent="0.25">
      <c r="A95" s="120" t="str">
        <f>VLOOKUP(B95, names!A$3:B$2401, 2,)</f>
        <v>Guideone Specialty Mutual Insurance Co.</v>
      </c>
      <c r="B95" s="26" t="s">
        <v>3718</v>
      </c>
      <c r="C95" s="27" t="s">
        <v>3389</v>
      </c>
    </row>
    <row r="96" spans="1:3" x14ac:dyDescent="0.25">
      <c r="A96" s="120" t="str">
        <f>VLOOKUP(B96, names!A$3:B$2401, 2,)</f>
        <v>Gulfstream Property And Casualty Insurance Co.</v>
      </c>
      <c r="B96" s="26" t="s">
        <v>4102</v>
      </c>
      <c r="C96" s="27" t="s">
        <v>3367</v>
      </c>
    </row>
    <row r="97" spans="1:3" x14ac:dyDescent="0.25">
      <c r="A97" s="120" t="str">
        <f>VLOOKUP(B97, names!A$3:B$2401, 2,)</f>
        <v>Hanover American Insurance Co. (The)</v>
      </c>
      <c r="B97" s="26" t="s">
        <v>3731</v>
      </c>
      <c r="C97" s="27" t="s">
        <v>3389</v>
      </c>
    </row>
    <row r="98" spans="1:3" x14ac:dyDescent="0.25">
      <c r="A98" s="120" t="str">
        <f>VLOOKUP(B98, names!A$3:B$2401, 2,)</f>
        <v>Hanover Insurance Co. (The)</v>
      </c>
      <c r="B98" s="26" t="s">
        <v>3716</v>
      </c>
      <c r="C98" s="27" t="s">
        <v>3389</v>
      </c>
    </row>
    <row r="99" spans="1:3" x14ac:dyDescent="0.25">
      <c r="A99" s="120" t="str">
        <f>VLOOKUP(B99, names!A$3:B$2401, 2,)</f>
        <v>Hartford Casualty Insurance Co.</v>
      </c>
      <c r="B99" s="26" t="s">
        <v>3477</v>
      </c>
      <c r="C99" s="27" t="s">
        <v>2747</v>
      </c>
    </row>
    <row r="100" spans="1:3" x14ac:dyDescent="0.25">
      <c r="A100" s="120" t="str">
        <f>VLOOKUP(B100, names!A$3:B$2401, 2,)</f>
        <v>Hartford Fire Insurance Co.</v>
      </c>
      <c r="B100" s="26" t="s">
        <v>3488</v>
      </c>
      <c r="C100" s="27" t="s">
        <v>2747</v>
      </c>
    </row>
    <row r="101" spans="1:3" x14ac:dyDescent="0.25">
      <c r="A101" s="120" t="str">
        <f>VLOOKUP(B101, names!A$3:B$2401, 2,)</f>
        <v>Hartford Insurance Co. Of The Midwest</v>
      </c>
      <c r="B101" s="26" t="s">
        <v>4096</v>
      </c>
      <c r="C101" s="27" t="s">
        <v>2747</v>
      </c>
    </row>
    <row r="102" spans="1:3" x14ac:dyDescent="0.25">
      <c r="A102" s="120" t="str">
        <f>VLOOKUP(B102, names!A$3:B$2401, 2,)</f>
        <v>Hartford Underwriters Insurance Co.</v>
      </c>
      <c r="B102" s="28" t="s">
        <v>3479</v>
      </c>
      <c r="C102" s="27" t="s">
        <v>2747</v>
      </c>
    </row>
    <row r="103" spans="1:3" x14ac:dyDescent="0.25">
      <c r="A103" s="120" t="str">
        <f>VLOOKUP(B103, names!A$3:B$2401, 2,)</f>
        <v>Homeowners Choice Property &amp; Casualty Insurance Co.</v>
      </c>
      <c r="B103" s="69" t="s">
        <v>4119</v>
      </c>
      <c r="C103" s="69" t="s">
        <v>3367</v>
      </c>
    </row>
    <row r="104" spans="1:3" x14ac:dyDescent="0.25">
      <c r="A104" s="120" t="str">
        <f>VLOOKUP(B104, names!A$3:B$2401, 2,)</f>
        <v>Homesite Insurance Co.</v>
      </c>
      <c r="B104" s="69" t="s">
        <v>3481</v>
      </c>
      <c r="C104" s="69" t="s">
        <v>3389</v>
      </c>
    </row>
    <row r="105" spans="1:3" x14ac:dyDescent="0.25">
      <c r="A105" s="120" t="str">
        <f>VLOOKUP(B105, names!A$3:B$2401, 2,)</f>
        <v>Horace Mann Insurance Co.</v>
      </c>
      <c r="B105" s="26" t="s">
        <v>3483</v>
      </c>
      <c r="C105" s="27" t="s">
        <v>3389</v>
      </c>
    </row>
    <row r="106" spans="1:3" x14ac:dyDescent="0.25">
      <c r="A106" s="120" t="str">
        <f>VLOOKUP(B106, names!A$3:B$2401, 2,)</f>
        <v>IDS Property Casualty Insurance Co.</v>
      </c>
      <c r="B106" s="26" t="s">
        <v>3456</v>
      </c>
      <c r="C106" s="27" t="s">
        <v>3389</v>
      </c>
    </row>
    <row r="107" spans="1:3" x14ac:dyDescent="0.25">
      <c r="A107" s="120" t="str">
        <f>VLOOKUP(B107, names!A$3:B$2401, 2,)</f>
        <v>Indemnity Insurance Co. Of North America</v>
      </c>
      <c r="B107" s="26" t="s">
        <v>3495</v>
      </c>
      <c r="C107" s="27" t="s">
        <v>3374</v>
      </c>
    </row>
    <row r="108" spans="1:3" x14ac:dyDescent="0.25">
      <c r="A108" s="120" t="str">
        <f>VLOOKUP(B108, names!A$3:B$2401, 2,)</f>
        <v>Liberty Mutual Fire Insurance Co.</v>
      </c>
      <c r="B108" s="26" t="s">
        <v>3408</v>
      </c>
      <c r="C108" s="27" t="s">
        <v>3389</v>
      </c>
    </row>
    <row r="109" spans="1:3" x14ac:dyDescent="0.25">
      <c r="A109" s="120" t="str">
        <f>VLOOKUP(B109, names!A$3:B$2401, 2,)</f>
        <v>Markel Insurance Co.</v>
      </c>
      <c r="B109" s="28" t="s">
        <v>3510</v>
      </c>
      <c r="C109" s="27" t="s">
        <v>3389</v>
      </c>
    </row>
    <row r="110" spans="1:3" x14ac:dyDescent="0.25">
      <c r="A110" s="120" t="str">
        <f>VLOOKUP(B110, names!A$3:B$2401, 2,)</f>
        <v>Massachusetts Bay Insurance Co.</v>
      </c>
      <c r="B110" s="26" t="s">
        <v>3509</v>
      </c>
      <c r="C110" s="27" t="s">
        <v>3389</v>
      </c>
    </row>
    <row r="111" spans="1:3" x14ac:dyDescent="0.25">
      <c r="A111" s="120" t="str">
        <f>VLOOKUP(B111, names!A$3:B$2401, 2,)</f>
        <v>Merastar Insurance Co.</v>
      </c>
      <c r="B111" s="26" t="s">
        <v>3475</v>
      </c>
      <c r="C111" s="27" t="s">
        <v>2740</v>
      </c>
    </row>
    <row r="112" spans="1:3" x14ac:dyDescent="0.25">
      <c r="A112" s="120" t="str">
        <f>VLOOKUP(B112, names!A$3:B$2401, 2,)</f>
        <v>Metropolitan Casualty Insurance Co.</v>
      </c>
      <c r="B112" s="26" t="s">
        <v>3435</v>
      </c>
      <c r="C112" s="27" t="s">
        <v>3389</v>
      </c>
    </row>
    <row r="113" spans="1:3" x14ac:dyDescent="0.25">
      <c r="A113" s="120" t="str">
        <f>VLOOKUP(B113, names!A$3:B$2401, 2,)</f>
        <v>Mitsui Sumitomo Insurance Co. Of America</v>
      </c>
      <c r="B113" s="26" t="s">
        <v>3734</v>
      </c>
      <c r="C113" s="27" t="s">
        <v>2747</v>
      </c>
    </row>
    <row r="114" spans="1:3" x14ac:dyDescent="0.25">
      <c r="A114" s="120" t="str">
        <f>VLOOKUP(B114, names!A$3:B$2401, 2,)</f>
        <v>Mitsui Sumitomo Insurance USA</v>
      </c>
      <c r="B114" s="26" t="s">
        <v>3743</v>
      </c>
      <c r="C114" s="27" t="s">
        <v>2747</v>
      </c>
    </row>
    <row r="115" spans="1:3" x14ac:dyDescent="0.25">
      <c r="A115" s="120" t="str">
        <f>VLOOKUP(B115, names!A$3:B$2401, 2,)</f>
        <v>Modern USA Insurance Co.</v>
      </c>
      <c r="B115" s="69" t="s">
        <v>3422</v>
      </c>
      <c r="C115" s="69" t="s">
        <v>3367</v>
      </c>
    </row>
    <row r="116" spans="1:3" x14ac:dyDescent="0.25">
      <c r="A116" s="120" t="str">
        <f>VLOOKUP(B116, names!A$3:B$2401, 2,)</f>
        <v>Mount Beacon Insurance Co.</v>
      </c>
      <c r="B116" s="69" t="s">
        <v>3497</v>
      </c>
      <c r="C116" s="69" t="s">
        <v>3367</v>
      </c>
    </row>
    <row r="117" spans="1:3" x14ac:dyDescent="0.25">
      <c r="A117" s="120" t="str">
        <f>VLOOKUP(B117, names!A$3:B$2401, 2,)</f>
        <v>National Fire Insurance Co. Of Hartford</v>
      </c>
      <c r="B117" s="26" t="s">
        <v>3732</v>
      </c>
      <c r="C117" s="27" t="s">
        <v>3389</v>
      </c>
    </row>
    <row r="118" spans="1:3" x14ac:dyDescent="0.25">
      <c r="A118" s="120" t="str">
        <f>VLOOKUP(B118, names!A$3:B$2401, 2,)</f>
        <v>National Surety Corp.</v>
      </c>
      <c r="B118" s="26" t="s">
        <v>3752</v>
      </c>
      <c r="C118" s="27" t="s">
        <v>2747</v>
      </c>
    </row>
    <row r="119" spans="1:3" x14ac:dyDescent="0.25">
      <c r="A119" s="120" t="str">
        <f>VLOOKUP(B119, names!A$3:B$2401, 2,)</f>
        <v>National Surety Corp.</v>
      </c>
      <c r="B119" s="69" t="s">
        <v>3752</v>
      </c>
      <c r="C119" s="69" t="s">
        <v>2747</v>
      </c>
    </row>
    <row r="120" spans="1:3" x14ac:dyDescent="0.25">
      <c r="A120" s="120" t="str">
        <f>VLOOKUP(B120, names!A$3:B$2401, 2,)</f>
        <v>National Trust Insurance Co.</v>
      </c>
      <c r="B120" s="26" t="s">
        <v>3511</v>
      </c>
      <c r="C120" s="27" t="s">
        <v>3389</v>
      </c>
    </row>
    <row r="121" spans="1:3" x14ac:dyDescent="0.25">
      <c r="A121" s="120" t="str">
        <f>VLOOKUP(B121, names!A$3:B$2401, 2,)</f>
        <v>Nationwide Insurance Co. Of Florida</v>
      </c>
      <c r="B121" s="30" t="s">
        <v>3419</v>
      </c>
      <c r="C121" s="27" t="s">
        <v>2747</v>
      </c>
    </row>
    <row r="122" spans="1:3" x14ac:dyDescent="0.25">
      <c r="A122" s="120" t="str">
        <f>VLOOKUP(B122, names!A$3:B$2401, 2,)</f>
        <v>New Hampshire Insurance Co.</v>
      </c>
      <c r="B122" s="26" t="s">
        <v>3454</v>
      </c>
      <c r="C122" s="27" t="s">
        <v>3389</v>
      </c>
    </row>
    <row r="123" spans="1:3" x14ac:dyDescent="0.25">
      <c r="A123" s="120" t="str">
        <f>VLOOKUP(B123, names!A$3:B$2401, 2,)</f>
        <v>Ohio Security Insurance Co.</v>
      </c>
      <c r="B123" s="26" t="s">
        <v>3735</v>
      </c>
      <c r="C123" s="27" t="s">
        <v>3389</v>
      </c>
    </row>
    <row r="124" spans="1:3" x14ac:dyDescent="0.25">
      <c r="A124" s="120" t="str">
        <f>VLOOKUP(B124, names!A$3:B$2401, 2,)</f>
        <v>Old Dominion Insurance Co.</v>
      </c>
      <c r="B124" s="26" t="s">
        <v>3468</v>
      </c>
      <c r="C124" s="27" t="s">
        <v>3389</v>
      </c>
    </row>
    <row r="125" spans="1:3" x14ac:dyDescent="0.25">
      <c r="A125" s="120" t="str">
        <f>VLOOKUP(B125, names!A$3:B$2401, 2,)</f>
        <v>Olympus Insurance Co.</v>
      </c>
      <c r="B125" s="69" t="s">
        <v>3390</v>
      </c>
      <c r="C125" s="69" t="s">
        <v>3367</v>
      </c>
    </row>
    <row r="126" spans="1:3" x14ac:dyDescent="0.25">
      <c r="A126" s="120" t="str">
        <f>VLOOKUP(B126, names!A$3:B$2401, 2,)</f>
        <v>Omega Insurance Co.</v>
      </c>
      <c r="B126" s="26" t="s">
        <v>3405</v>
      </c>
      <c r="C126" s="27" t="s">
        <v>3367</v>
      </c>
    </row>
    <row r="127" spans="1:3" x14ac:dyDescent="0.25">
      <c r="A127" s="120" t="str">
        <f>VLOOKUP(B127, names!A$3:B$2401, 2,)</f>
        <v>Pacific Indemnity Co.</v>
      </c>
      <c r="B127" s="26" t="s">
        <v>3464</v>
      </c>
      <c r="C127" s="27" t="s">
        <v>3374</v>
      </c>
    </row>
    <row r="128" spans="1:3" x14ac:dyDescent="0.25">
      <c r="A128" s="120" t="str">
        <f>VLOOKUP(B128, names!A$3:B$2401, 2,)</f>
        <v>People's Trust Insurance Co.</v>
      </c>
      <c r="B128" s="69" t="s">
        <v>3377</v>
      </c>
      <c r="C128" s="69" t="s">
        <v>3367</v>
      </c>
    </row>
    <row r="129" spans="1:3" x14ac:dyDescent="0.25">
      <c r="A129" s="120" t="str">
        <f>VLOOKUP(B129, names!A$3:B$2401, 2,)</f>
        <v>Phoenix Insurance Co.</v>
      </c>
      <c r="B129" s="26" t="s">
        <v>3720</v>
      </c>
      <c r="C129" s="27" t="s">
        <v>3374</v>
      </c>
    </row>
    <row r="130" spans="1:3" x14ac:dyDescent="0.25">
      <c r="A130" s="120" t="str">
        <f>VLOOKUP(B130, names!A$3:B$2401, 2,)</f>
        <v>Praetorian Insurance Co.</v>
      </c>
      <c r="B130" s="26" t="s">
        <v>3463</v>
      </c>
      <c r="C130" s="27" t="s">
        <v>3389</v>
      </c>
    </row>
    <row r="131" spans="1:3" x14ac:dyDescent="0.25">
      <c r="A131" s="120" t="str">
        <f>VLOOKUP(B131, names!A$3:B$2401, 2,)</f>
        <v>Prepared Insurance Co.</v>
      </c>
      <c r="B131" s="69" t="s">
        <v>3416</v>
      </c>
      <c r="C131" s="69" t="s">
        <v>3367</v>
      </c>
    </row>
    <row r="132" spans="1:3" x14ac:dyDescent="0.25">
      <c r="A132" s="120" t="str">
        <f>VLOOKUP(B132, names!A$3:B$2401, 2,)</f>
        <v>Privilege Underwriters Reciprocal Exchange</v>
      </c>
      <c r="B132" s="69" t="s">
        <v>273</v>
      </c>
      <c r="C132" s="69" t="s">
        <v>2740</v>
      </c>
    </row>
    <row r="133" spans="1:3" x14ac:dyDescent="0.25">
      <c r="A133" s="120" t="str">
        <f>VLOOKUP(B133, names!A$3:B$2401, 2,)</f>
        <v>QBE Insurance Corp.</v>
      </c>
      <c r="B133" s="26" t="s">
        <v>4097</v>
      </c>
      <c r="C133" s="27" t="s">
        <v>3389</v>
      </c>
    </row>
    <row r="134" spans="1:3" x14ac:dyDescent="0.25">
      <c r="A134" s="120" t="str">
        <f>VLOOKUP(B134, names!A$3:B$2401, 2,)</f>
        <v>Response Insurance Co.</v>
      </c>
      <c r="B134" s="30" t="s">
        <v>3476</v>
      </c>
      <c r="C134" s="27" t="s">
        <v>2740</v>
      </c>
    </row>
    <row r="135" spans="1:3" x14ac:dyDescent="0.25">
      <c r="A135" s="120" t="str">
        <f>VLOOKUP(B135, names!A$3:B$2401, 2,)</f>
        <v>Safe Harbor Insurance Co.</v>
      </c>
      <c r="B135" s="69" t="s">
        <v>3413</v>
      </c>
      <c r="C135" s="69" t="s">
        <v>3367</v>
      </c>
    </row>
    <row r="136" spans="1:3" x14ac:dyDescent="0.25">
      <c r="A136" s="120" t="str">
        <f>VLOOKUP(B136, names!A$3:B$2401, 2,)</f>
        <v>Safepoint Insurance Co.</v>
      </c>
      <c r="B136" s="69" t="s">
        <v>3429</v>
      </c>
      <c r="C136" s="69" t="s">
        <v>2569</v>
      </c>
    </row>
    <row r="137" spans="1:3" x14ac:dyDescent="0.25">
      <c r="A137" s="120" t="str">
        <f>VLOOKUP(B137, names!A$3:B$2401, 2,)</f>
        <v>Sawgrass Mutual Insurance Co.</v>
      </c>
      <c r="B137" s="69" t="s">
        <v>3418</v>
      </c>
      <c r="C137" s="69" t="s">
        <v>3367</v>
      </c>
    </row>
    <row r="138" spans="1:3" x14ac:dyDescent="0.25">
      <c r="A138" s="120" t="str">
        <f>VLOOKUP(B138, names!A$3:B$2401, 2,)</f>
        <v>Security First Insurance Co.</v>
      </c>
      <c r="B138" s="26" t="s">
        <v>3379</v>
      </c>
      <c r="C138" s="27" t="s">
        <v>3367</v>
      </c>
    </row>
    <row r="139" spans="1:3" x14ac:dyDescent="0.25">
      <c r="A139" s="120" t="str">
        <f>VLOOKUP(B139, names!A$3:B$2401, 2,)</f>
        <v>Selective Insurance Co. Of The Southeast</v>
      </c>
      <c r="B139" s="26" t="s">
        <v>3729</v>
      </c>
      <c r="C139" s="27" t="s">
        <v>3389</v>
      </c>
    </row>
    <row r="140" spans="1:3" x14ac:dyDescent="0.25">
      <c r="A140" s="120" t="str">
        <f>VLOOKUP(B140, names!A$3:B$2401, 2,)</f>
        <v>Service Insurance Co.</v>
      </c>
      <c r="B140" s="26" t="s">
        <v>3715</v>
      </c>
      <c r="C140" s="27" t="s">
        <v>2740</v>
      </c>
    </row>
    <row r="141" spans="1:3" x14ac:dyDescent="0.25">
      <c r="A141" s="120" t="str">
        <f>VLOOKUP(B141, names!A$3:B$2401, 2,)</f>
        <v>Southern Oak Insurance Co.</v>
      </c>
      <c r="B141" s="69" t="s">
        <v>3399</v>
      </c>
      <c r="C141" s="69" t="s">
        <v>3367</v>
      </c>
    </row>
    <row r="142" spans="1:3" x14ac:dyDescent="0.25">
      <c r="A142" s="120" t="str">
        <f>VLOOKUP(B142, names!A$3:B$2401, 2,)</f>
        <v>Southern-Owners Insurance Co.</v>
      </c>
      <c r="B142" s="30" t="s">
        <v>3444</v>
      </c>
      <c r="C142" s="27" t="s">
        <v>3374</v>
      </c>
    </row>
    <row r="143" spans="1:3" x14ac:dyDescent="0.25">
      <c r="A143" s="120" t="str">
        <f>VLOOKUP(B143, names!A$3:B$2401, 2,)</f>
        <v>St. Johns Insurance Co.</v>
      </c>
      <c r="B143" s="69" t="s">
        <v>3376</v>
      </c>
      <c r="C143" s="69" t="s">
        <v>3367</v>
      </c>
    </row>
    <row r="144" spans="1:3" x14ac:dyDescent="0.25">
      <c r="A144" s="120" t="str">
        <f>VLOOKUP(B144, names!A$3:B$2401, 2,)</f>
        <v>St. Paul Protective Insurance Co.</v>
      </c>
      <c r="B144" s="26" t="s">
        <v>3744</v>
      </c>
      <c r="C144" s="27" t="s">
        <v>3374</v>
      </c>
    </row>
    <row r="145" spans="1:5" x14ac:dyDescent="0.25">
      <c r="A145" s="120" t="str">
        <f>VLOOKUP(B145, names!A$3:B$2401, 2,)</f>
        <v>State Farm Florida Insurance Co.</v>
      </c>
      <c r="B145" s="30" t="s">
        <v>3369</v>
      </c>
      <c r="C145" s="27" t="s">
        <v>3394</v>
      </c>
    </row>
    <row r="146" spans="1:5" x14ac:dyDescent="0.25">
      <c r="A146" s="120" t="str">
        <f>VLOOKUP(B146, names!A$3:B$2401, 2,)</f>
        <v>State National Insurance Co.</v>
      </c>
      <c r="B146" s="26" t="s">
        <v>3723</v>
      </c>
      <c r="C146" s="27" t="s">
        <v>3389</v>
      </c>
    </row>
    <row r="147" spans="1:5" x14ac:dyDescent="0.25">
      <c r="A147" s="120" t="str">
        <f>VLOOKUP(B147, names!A$3:B$2401, 2,)</f>
        <v>Sussex Insurance Co.</v>
      </c>
      <c r="B147" s="28" t="s">
        <v>3446</v>
      </c>
      <c r="C147" s="27" t="s">
        <v>3367</v>
      </c>
    </row>
    <row r="148" spans="1:5" x14ac:dyDescent="0.25">
      <c r="A148" s="120" t="str">
        <f>VLOOKUP(B148, names!A$3:B$2401, 2,)</f>
        <v>Teachers Insurance Co.</v>
      </c>
      <c r="B148" s="26" t="s">
        <v>3459</v>
      </c>
      <c r="C148" s="27" t="s">
        <v>3389</v>
      </c>
      <c r="E148" s="120" t="s">
        <v>3753</v>
      </c>
    </row>
    <row r="149" spans="1:5" x14ac:dyDescent="0.25">
      <c r="A149" s="120" t="str">
        <f>VLOOKUP(B149, names!A$3:B$2401, 2,)</f>
        <v xml:space="preserve">Tower Hill Preferred Insurance Co. </v>
      </c>
      <c r="B149" s="26" t="s">
        <v>3386</v>
      </c>
      <c r="C149" s="27" t="s">
        <v>3367</v>
      </c>
      <c r="E149" s="120" t="e">
        <f>VLOOKUP(B149, B$2:B$148, 1, FALSE)</f>
        <v>#N/A</v>
      </c>
    </row>
    <row r="150" spans="1:5" x14ac:dyDescent="0.25">
      <c r="A150" s="120" t="str">
        <f>VLOOKUP(B150, names!A$3:B$2401, 2,)</f>
        <v>Tower Hill Prime Insurance Co.</v>
      </c>
      <c r="B150" s="30" t="s">
        <v>3378</v>
      </c>
      <c r="C150" s="27" t="s">
        <v>2740</v>
      </c>
      <c r="E150" s="120" t="e">
        <f t="shared" ref="E150:E190" si="0">VLOOKUP(B150, B$2:B$148, 1, FALSE)</f>
        <v>#N/A</v>
      </c>
    </row>
    <row r="151" spans="1:5" x14ac:dyDescent="0.25">
      <c r="A151" s="120" t="str">
        <f>VLOOKUP(B151, names!A$3:B$2401, 2,)</f>
        <v>Tower Hill Select Insurance Co.</v>
      </c>
      <c r="B151" s="69" t="s">
        <v>3387</v>
      </c>
      <c r="C151" s="69" t="s">
        <v>3367</v>
      </c>
      <c r="E151" s="120" t="e">
        <f t="shared" si="0"/>
        <v>#N/A</v>
      </c>
    </row>
    <row r="152" spans="1:5" x14ac:dyDescent="0.25">
      <c r="A152" s="120" t="str">
        <f>VLOOKUP(B152, names!A$3:B$2401, 2,)</f>
        <v>Tower Hill Signature Insurance Co.</v>
      </c>
      <c r="B152" s="69" t="s">
        <v>4115</v>
      </c>
      <c r="C152" s="69" t="s">
        <v>3367</v>
      </c>
      <c r="E152" s="120" t="e">
        <f t="shared" si="0"/>
        <v>#N/A</v>
      </c>
    </row>
    <row r="153" spans="1:5" x14ac:dyDescent="0.25">
      <c r="A153" s="120" t="str">
        <f>VLOOKUP(B153, names!A$3:B$2401, 2,)</f>
        <v>Transportation Insurance Co.</v>
      </c>
      <c r="B153" s="26" t="s">
        <v>3733</v>
      </c>
      <c r="C153" s="27" t="s">
        <v>3389</v>
      </c>
      <c r="E153" s="120" t="e">
        <f t="shared" si="0"/>
        <v>#N/A</v>
      </c>
    </row>
    <row r="154" spans="1:5" x14ac:dyDescent="0.25">
      <c r="A154" s="120" t="str">
        <f>VLOOKUP(B154, names!A$3:B$2401, 2,)</f>
        <v>Travelers Indemnity Co.</v>
      </c>
      <c r="B154" s="26" t="s">
        <v>4094</v>
      </c>
      <c r="C154" s="27" t="s">
        <v>3374</v>
      </c>
      <c r="E154" s="120" t="e">
        <f t="shared" si="0"/>
        <v>#N/A</v>
      </c>
    </row>
    <row r="155" spans="1:5" x14ac:dyDescent="0.25">
      <c r="A155" s="120" t="str">
        <f>VLOOKUP(B155, names!A$3:B$2401, 2,)</f>
        <v>Travelers Indemnity Co. Of America</v>
      </c>
      <c r="B155" s="26" t="s">
        <v>4100</v>
      </c>
      <c r="C155" s="27" t="s">
        <v>3374</v>
      </c>
      <c r="E155" s="120" t="e">
        <f t="shared" si="0"/>
        <v>#N/A</v>
      </c>
    </row>
    <row r="156" spans="1:5" x14ac:dyDescent="0.25">
      <c r="A156" s="120" t="str">
        <f>VLOOKUP(B156, names!A$3:B$2401, 2,)</f>
        <v>Travelers Indemnity Co. Of Connecticut</v>
      </c>
      <c r="B156" s="26" t="s">
        <v>4093</v>
      </c>
      <c r="C156" s="27" t="s">
        <v>3374</v>
      </c>
      <c r="E156" s="120" t="e">
        <f t="shared" si="0"/>
        <v>#N/A</v>
      </c>
    </row>
    <row r="157" spans="1:5" x14ac:dyDescent="0.25">
      <c r="A157" s="120" t="str">
        <f>VLOOKUP(B157, names!A$3:B$2401, 2,)</f>
        <v>Travelers Property Casualty Co. Of America</v>
      </c>
      <c r="B157" s="26" t="s">
        <v>3719</v>
      </c>
      <c r="C157" s="27" t="s">
        <v>3374</v>
      </c>
      <c r="E157" s="120" t="e">
        <f t="shared" si="0"/>
        <v>#N/A</v>
      </c>
    </row>
    <row r="158" spans="1:5" x14ac:dyDescent="0.25">
      <c r="A158" s="120" t="str">
        <f>VLOOKUP(B158, names!A$3:B$2401, 2,)</f>
        <v>Twin City Fire Insurance Co.</v>
      </c>
      <c r="B158" s="28" t="s">
        <v>3491</v>
      </c>
      <c r="C158" s="27" t="s">
        <v>2747</v>
      </c>
      <c r="E158" s="120" t="e">
        <f t="shared" si="0"/>
        <v>#N/A</v>
      </c>
    </row>
    <row r="159" spans="1:5" x14ac:dyDescent="0.25">
      <c r="A159" s="120" t="str">
        <f>VLOOKUP(B159, names!A$3:B$2401, 2,)</f>
        <v>United Fire And Casualty Co.</v>
      </c>
      <c r="B159" s="26" t="s">
        <v>3465</v>
      </c>
      <c r="C159" s="27" t="s">
        <v>3389</v>
      </c>
      <c r="E159" s="120" t="e">
        <f t="shared" si="0"/>
        <v>#N/A</v>
      </c>
    </row>
    <row r="160" spans="1:5" x14ac:dyDescent="0.25">
      <c r="A160" s="120" t="str">
        <f>VLOOKUP(B160, names!A$3:B$2401, 2,)</f>
        <v>United Services Automobile Association</v>
      </c>
      <c r="B160" s="26" t="s">
        <v>221</v>
      </c>
      <c r="C160" s="27" t="s">
        <v>3374</v>
      </c>
      <c r="E160" s="120" t="e">
        <f t="shared" si="0"/>
        <v>#N/A</v>
      </c>
    </row>
    <row r="161" spans="1:5" x14ac:dyDescent="0.25">
      <c r="A161" s="120" t="str">
        <f>VLOOKUP(B161, names!A$3:B$2401, 2,)</f>
        <v>United States Fire Insurance Co.</v>
      </c>
      <c r="B161" s="26" t="s">
        <v>3721</v>
      </c>
      <c r="C161" s="27" t="s">
        <v>3389</v>
      </c>
      <c r="E161" s="120" t="e">
        <f t="shared" si="0"/>
        <v>#N/A</v>
      </c>
    </row>
    <row r="162" spans="1:5" x14ac:dyDescent="0.25">
      <c r="A162" s="120" t="str">
        <f>VLOOKUP(B162, names!A$3:B$2401, 2,)</f>
        <v>Universal Insurance Co. Of North America</v>
      </c>
      <c r="B162" s="69" t="s">
        <v>4112</v>
      </c>
      <c r="C162" s="69" t="s">
        <v>3367</v>
      </c>
      <c r="E162" s="120" t="e">
        <f t="shared" si="0"/>
        <v>#N/A</v>
      </c>
    </row>
    <row r="163" spans="1:5" x14ac:dyDescent="0.25">
      <c r="A163" s="120" t="str">
        <f>VLOOKUP(B163, names!A$3:B$2401, 2,)</f>
        <v>USAA Casualty Insurance Co.</v>
      </c>
      <c r="B163" s="26" t="s">
        <v>3384</v>
      </c>
      <c r="C163" s="27" t="s">
        <v>3374</v>
      </c>
      <c r="E163" s="120" t="e">
        <f t="shared" si="0"/>
        <v>#N/A</v>
      </c>
    </row>
    <row r="164" spans="1:5" x14ac:dyDescent="0.25">
      <c r="A164" s="120" t="str">
        <f>VLOOKUP(B164, names!A$3:B$2401, 2,)</f>
        <v>USAA General Indemnity Co.</v>
      </c>
      <c r="B164" s="26" t="s">
        <v>3450</v>
      </c>
      <c r="C164" s="27" t="s">
        <v>3374</v>
      </c>
      <c r="E164" s="120" t="e">
        <f t="shared" si="0"/>
        <v>#N/A</v>
      </c>
    </row>
    <row r="165" spans="1:5" x14ac:dyDescent="0.25">
      <c r="A165" s="120" t="str">
        <f>VLOOKUP(B165, names!A$3:B$2401, 2,)</f>
        <v>Valley Forge Insurance Co.</v>
      </c>
      <c r="B165" s="26" t="s">
        <v>3739</v>
      </c>
      <c r="C165" s="27" t="s">
        <v>3389</v>
      </c>
      <c r="E165" s="120" t="e">
        <f t="shared" si="0"/>
        <v>#N/A</v>
      </c>
    </row>
    <row r="166" spans="1:5" x14ac:dyDescent="0.25">
      <c r="A166" s="120" t="str">
        <f>VLOOKUP(B166, names!A$3:B$2401, 2,)</f>
        <v>Vigilant Insurance Co.</v>
      </c>
      <c r="B166" s="26" t="s">
        <v>3473</v>
      </c>
      <c r="C166" s="27" t="s">
        <v>3374</v>
      </c>
      <c r="E166" s="120" t="e">
        <f t="shared" si="0"/>
        <v>#N/A</v>
      </c>
    </row>
    <row r="167" spans="1:5" x14ac:dyDescent="0.25">
      <c r="A167" s="120" t="str">
        <f>VLOOKUP(B167, names!A$3:B$2401, 2,)</f>
        <v>Weston Insurance Co.</v>
      </c>
      <c r="B167" s="69" t="s">
        <v>3498</v>
      </c>
      <c r="C167" s="69" t="s">
        <v>2569</v>
      </c>
      <c r="E167" s="120" t="e">
        <f t="shared" si="0"/>
        <v>#N/A</v>
      </c>
    </row>
    <row r="168" spans="1:5" x14ac:dyDescent="0.25">
      <c r="A168" s="120" t="str">
        <f>VLOOKUP(B168, names!A$3:B$2401, 2,)</f>
        <v>XL Insurance America</v>
      </c>
      <c r="B168" s="26" t="s">
        <v>3749</v>
      </c>
      <c r="C168" s="27" t="s">
        <v>3389</v>
      </c>
      <c r="E168" s="120" t="e">
        <f t="shared" si="0"/>
        <v>#N/A</v>
      </c>
    </row>
    <row r="169" spans="1:5" x14ac:dyDescent="0.25">
      <c r="A169" s="120" t="str">
        <f>VLOOKUP(B169, names!A$3:B$2401, 2,)</f>
        <v>XL Insurance America</v>
      </c>
      <c r="B169" s="69" t="s">
        <v>3749</v>
      </c>
      <c r="C169" s="69" t="s">
        <v>3389</v>
      </c>
      <c r="E169" s="120" t="e">
        <f t="shared" si="0"/>
        <v>#N/A</v>
      </c>
    </row>
    <row r="170" spans="1:5" x14ac:dyDescent="0.25">
      <c r="A170" s="120" t="str">
        <f>VLOOKUP(B170, names!A$3:B$2401, 2,)</f>
        <v>XL Reinsurance America</v>
      </c>
      <c r="B170" s="26" t="s">
        <v>3750</v>
      </c>
      <c r="C170" s="27" t="s">
        <v>3389</v>
      </c>
      <c r="E170" s="120" t="e">
        <f t="shared" si="0"/>
        <v>#N/A</v>
      </c>
    </row>
    <row r="171" spans="1:5" x14ac:dyDescent="0.25">
      <c r="A171" s="120" t="str">
        <f>VLOOKUP(B171, names!A$3:B$2401, 2,)</f>
        <v>XL Reinsurance America</v>
      </c>
      <c r="B171" s="69" t="s">
        <v>3750</v>
      </c>
      <c r="C171" s="69" t="s">
        <v>3389</v>
      </c>
      <c r="E171" s="120" t="e">
        <f t="shared" si="0"/>
        <v>#N/A</v>
      </c>
    </row>
    <row r="172" spans="1:5" x14ac:dyDescent="0.25">
      <c r="A172" s="120" t="str">
        <f>VLOOKUP(B172, names!A$3:B$2401, 2,)</f>
        <v>XL Specialty Insurance Co.</v>
      </c>
      <c r="B172" s="26" t="s">
        <v>3751</v>
      </c>
      <c r="C172" s="27" t="s">
        <v>3389</v>
      </c>
      <c r="E172" s="120" t="e">
        <f t="shared" si="0"/>
        <v>#N/A</v>
      </c>
    </row>
    <row r="173" spans="1:5" x14ac:dyDescent="0.25">
      <c r="A173" s="120" t="str">
        <f>VLOOKUP(B173, names!A$3:B$2401, 2,)</f>
        <v>XL Specialty Insurance Co.</v>
      </c>
      <c r="B173" s="69" t="s">
        <v>3751</v>
      </c>
      <c r="C173" s="69" t="s">
        <v>3389</v>
      </c>
      <c r="E173" s="120" t="e">
        <f t="shared" si="0"/>
        <v>#N/A</v>
      </c>
    </row>
    <row r="174" spans="1:5" x14ac:dyDescent="0.25">
      <c r="A174" s="120" t="str">
        <f>VLOOKUP(B174, names!A$3:B$2401, 2,)</f>
        <v>Zurich American Insurance Co.</v>
      </c>
      <c r="B174" s="26" t="s">
        <v>3740</v>
      </c>
      <c r="C174" s="27" t="s">
        <v>2747</v>
      </c>
      <c r="E174" s="120" t="e">
        <f t="shared" si="0"/>
        <v>#N/A</v>
      </c>
    </row>
    <row r="175" spans="1:5" x14ac:dyDescent="0.25">
      <c r="A175" s="120" t="str">
        <f>VLOOKUP(B175, names!A$3:B$2401, 2,)</f>
        <v>Cincinnati Insurance Co.</v>
      </c>
      <c r="B175" s="26" t="s">
        <v>4086</v>
      </c>
      <c r="C175" s="27" t="s">
        <v>2747</v>
      </c>
      <c r="E175" s="120" t="e">
        <f t="shared" si="0"/>
        <v>#N/A</v>
      </c>
    </row>
    <row r="176" spans="1:5" x14ac:dyDescent="0.25">
      <c r="A176" s="120" t="str">
        <f>VLOOKUP(B176, names!A$3:B$2401, 2,)</f>
        <v>Foremost Insurance Co.</v>
      </c>
      <c r="B176" s="26" t="s">
        <v>4089</v>
      </c>
      <c r="C176" s="27" t="s">
        <v>3389</v>
      </c>
      <c r="E176" s="120" t="e">
        <f t="shared" si="0"/>
        <v>#N/A</v>
      </c>
    </row>
    <row r="177" spans="1:5" x14ac:dyDescent="0.25">
      <c r="A177" s="120">
        <f>VLOOKUP(B177, names!A$3:B$2401, 2,)</f>
        <v>0</v>
      </c>
      <c r="B177" s="26" t="s">
        <v>4090</v>
      </c>
      <c r="C177" s="27" t="s">
        <v>3374</v>
      </c>
      <c r="E177" s="120" t="e">
        <f t="shared" si="0"/>
        <v>#N/A</v>
      </c>
    </row>
    <row r="178" spans="1:5" x14ac:dyDescent="0.25">
      <c r="A178" s="120">
        <f>VLOOKUP(B178, names!A$3:B$2401, 2,)</f>
        <v>0</v>
      </c>
      <c r="B178" s="26" t="s">
        <v>4099</v>
      </c>
      <c r="C178" s="27" t="s">
        <v>3367</v>
      </c>
      <c r="E178" s="120" t="e">
        <f t="shared" si="0"/>
        <v>#N/A</v>
      </c>
    </row>
    <row r="179" spans="1:5" x14ac:dyDescent="0.25">
      <c r="A179" s="120" t="str">
        <f>VLOOKUP(B179, names!A$3:B$2401, 2,)</f>
        <v>Stillwater Property And Casualty Insurance Co.</v>
      </c>
      <c r="B179" s="26" t="s">
        <v>4101</v>
      </c>
      <c r="C179" s="27" t="s">
        <v>2740</v>
      </c>
      <c r="E179" s="120" t="e">
        <f t="shared" si="0"/>
        <v>#N/A</v>
      </c>
    </row>
    <row r="180" spans="1:5" x14ac:dyDescent="0.25">
      <c r="A180" s="120" t="str">
        <f>VLOOKUP(B180, names!A$3:B$2401, 2,)</f>
        <v>Cincinnati Indemnity Co.</v>
      </c>
      <c r="B180" s="26" t="s">
        <v>4103</v>
      </c>
      <c r="C180" s="27" t="s">
        <v>2747</v>
      </c>
      <c r="E180" s="120" t="e">
        <f t="shared" si="0"/>
        <v>#N/A</v>
      </c>
    </row>
    <row r="181" spans="1:5" x14ac:dyDescent="0.25">
      <c r="A181" s="120" t="str">
        <f>VLOOKUP(B181, names!A$3:B$2401, 2,)</f>
        <v>First Liberty Insurance Corp. (The)</v>
      </c>
      <c r="B181" s="26" t="s">
        <v>4105</v>
      </c>
      <c r="C181" s="27" t="s">
        <v>3389</v>
      </c>
      <c r="E181" s="120" t="e">
        <f t="shared" si="0"/>
        <v>#N/A</v>
      </c>
    </row>
    <row r="182" spans="1:5" x14ac:dyDescent="0.25">
      <c r="A182" s="120" t="str">
        <f>VLOOKUP(B182, names!A$3:B$2401, 2,)</f>
        <v>Universal Property &amp; Casualty Insurance Co.</v>
      </c>
      <c r="B182" s="30" t="s">
        <v>4108</v>
      </c>
      <c r="C182" s="27" t="s">
        <v>3367</v>
      </c>
      <c r="E182" s="120" t="e">
        <f t="shared" si="0"/>
        <v>#N/A</v>
      </c>
    </row>
    <row r="183" spans="1:5" x14ac:dyDescent="0.25">
      <c r="A183" s="120" t="str">
        <f>VLOOKUP(B183, names!A$3:B$2401, 2,)</f>
        <v>Cypress Property &amp; Casualty Insurance Co.</v>
      </c>
      <c r="B183" s="30" t="s">
        <v>4110</v>
      </c>
      <c r="C183" s="27" t="s">
        <v>3367</v>
      </c>
      <c r="E183" s="120" t="e">
        <f t="shared" si="0"/>
        <v>#N/A</v>
      </c>
    </row>
    <row r="184" spans="1:5" x14ac:dyDescent="0.25">
      <c r="A184" s="120" t="str">
        <f>VLOOKUP(B184, names!A$3:B$2401, 2,)</f>
        <v>United Property &amp; Casualty Insurance Co.</v>
      </c>
      <c r="B184" s="30" t="s">
        <v>4111</v>
      </c>
      <c r="C184" s="27" t="s">
        <v>3367</v>
      </c>
      <c r="E184" s="120" t="e">
        <f t="shared" si="0"/>
        <v>#N/A</v>
      </c>
    </row>
    <row r="185" spans="1:5" x14ac:dyDescent="0.25">
      <c r="A185" s="120">
        <f>VLOOKUP(B185, names!A$3:B$2401, 2,)</f>
        <v>0</v>
      </c>
      <c r="B185" s="31" t="s">
        <v>3434</v>
      </c>
      <c r="C185" s="26" t="s">
        <v>3389</v>
      </c>
      <c r="E185" s="120" t="e">
        <f t="shared" si="0"/>
        <v>#N/A</v>
      </c>
    </row>
    <row r="186" spans="1:5" x14ac:dyDescent="0.25">
      <c r="A186" s="120" t="str">
        <f>VLOOKUP(B186, names!A$3:B$2401, 2,)</f>
        <v>Southern Fidelity Insurance Co.</v>
      </c>
      <c r="B186" s="69" t="s">
        <v>4113</v>
      </c>
      <c r="C186" s="69" t="s">
        <v>3367</v>
      </c>
      <c r="E186" s="120" t="e">
        <f t="shared" si="0"/>
        <v>#N/A</v>
      </c>
    </row>
    <row r="187" spans="1:5" x14ac:dyDescent="0.25">
      <c r="A187" s="120" t="str">
        <f>VLOOKUP(B187, names!A$3:B$2401, 2,)</f>
        <v>American Modern Insurance Co. Of Florida</v>
      </c>
      <c r="B187" s="69" t="s">
        <v>4114</v>
      </c>
      <c r="C187" s="69" t="s">
        <v>2747</v>
      </c>
      <c r="E187" s="120" t="e">
        <f t="shared" si="0"/>
        <v>#N/A</v>
      </c>
    </row>
    <row r="188" spans="1:5" x14ac:dyDescent="0.25">
      <c r="A188" s="120">
        <f>VLOOKUP(B188, names!A$3:B$2401, 2,)</f>
        <v>0</v>
      </c>
      <c r="B188" s="69" t="s">
        <v>4117</v>
      </c>
      <c r="C188" s="69" t="s">
        <v>3389</v>
      </c>
      <c r="E188" s="120" t="e">
        <f t="shared" si="0"/>
        <v>#N/A</v>
      </c>
    </row>
    <row r="189" spans="1:5" x14ac:dyDescent="0.25">
      <c r="A189" s="120" t="str">
        <f>VLOOKUP(B189, names!A$3:B$2401, 2,)</f>
        <v>Southern Fidelity Property &amp; Casualty</v>
      </c>
      <c r="B189" s="69" t="s">
        <v>4121</v>
      </c>
      <c r="C189" s="69" t="s">
        <v>3367</v>
      </c>
      <c r="E189" s="120" t="e">
        <f t="shared" si="0"/>
        <v>#N/A</v>
      </c>
    </row>
    <row r="190" spans="1:5" x14ac:dyDescent="0.25">
      <c r="A190" s="120" t="str">
        <f>VLOOKUP(B190, names!A$3:B$2401, 2,)</f>
        <v>Heritage Property &amp; Casualty Insurance Co.</v>
      </c>
      <c r="B190" s="69" t="s">
        <v>4122</v>
      </c>
      <c r="C190" s="69" t="s">
        <v>3367</v>
      </c>
      <c r="E190" s="120" t="e">
        <f t="shared" si="0"/>
        <v>#N/A</v>
      </c>
    </row>
  </sheetData>
  <pageMargins left="0.7" right="0.7" top="0.75" bottom="0.75" header="0.3" footer="0.3"/>
  <pageSetup scale="71"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3535</v>
      </c>
      <c r="G1" s="62"/>
      <c r="H1" s="62"/>
      <c r="I1" s="62"/>
      <c r="J1" s="62"/>
      <c r="K1" s="62" t="s">
        <v>3365</v>
      </c>
      <c r="L1" s="62"/>
      <c r="M1" s="62"/>
    </row>
    <row r="4" spans="1:13" x14ac:dyDescent="0.25">
      <c r="A4" s="62" t="s">
        <v>207</v>
      </c>
      <c r="B4" s="62" t="s">
        <v>3536</v>
      </c>
      <c r="C4" s="62" t="s">
        <v>3537</v>
      </c>
      <c r="D4" s="62"/>
      <c r="E4" s="62"/>
      <c r="F4" s="62" t="s">
        <v>207</v>
      </c>
      <c r="G4" s="62" t="s">
        <v>3538</v>
      </c>
      <c r="H4" s="62" t="s">
        <v>3537</v>
      </c>
      <c r="I4" s="62"/>
      <c r="J4" s="62"/>
      <c r="K4" s="62" t="s">
        <v>207</v>
      </c>
      <c r="L4" s="62" t="s">
        <v>3538</v>
      </c>
      <c r="M4" s="62" t="s">
        <v>3537</v>
      </c>
    </row>
    <row r="5" spans="1:13" x14ac:dyDescent="0.25">
      <c r="A5" s="63" t="s">
        <v>2747</v>
      </c>
      <c r="B5" s="63" t="s">
        <v>2747</v>
      </c>
      <c r="C5" s="62">
        <v>1</v>
      </c>
      <c r="D5" s="62"/>
      <c r="E5" s="62"/>
      <c r="F5" s="62" t="s">
        <v>3374</v>
      </c>
      <c r="G5" s="62" t="s">
        <v>3374</v>
      </c>
      <c r="H5" s="62">
        <v>1</v>
      </c>
      <c r="I5" s="62"/>
      <c r="J5" s="63"/>
      <c r="K5" s="62" t="s">
        <v>3539</v>
      </c>
      <c r="L5" s="62" t="s">
        <v>3539</v>
      </c>
      <c r="M5" s="62">
        <v>1</v>
      </c>
    </row>
    <row r="6" spans="1:13" x14ac:dyDescent="0.25">
      <c r="A6" s="63" t="s">
        <v>3389</v>
      </c>
      <c r="B6" s="63" t="s">
        <v>3389</v>
      </c>
      <c r="C6" s="62">
        <v>2</v>
      </c>
      <c r="D6" s="62"/>
      <c r="E6" s="62"/>
      <c r="F6" s="62" t="s">
        <v>3382</v>
      </c>
      <c r="G6" s="62" t="s">
        <v>3382</v>
      </c>
      <c r="H6" s="62">
        <v>2</v>
      </c>
      <c r="I6" s="62"/>
      <c r="J6" s="63"/>
      <c r="K6" s="62" t="s">
        <v>3540</v>
      </c>
      <c r="L6" s="62" t="s">
        <v>3539</v>
      </c>
      <c r="M6" s="62">
        <v>1</v>
      </c>
    </row>
    <row r="7" spans="1:13" x14ac:dyDescent="0.25">
      <c r="A7" s="63" t="s">
        <v>2740</v>
      </c>
      <c r="B7" s="63" t="s">
        <v>2740</v>
      </c>
      <c r="C7" s="62">
        <v>3</v>
      </c>
      <c r="D7" s="62"/>
      <c r="E7" s="62"/>
      <c r="F7" s="62" t="s">
        <v>3496</v>
      </c>
      <c r="G7" s="62" t="s">
        <v>3382</v>
      </c>
      <c r="H7" s="62">
        <v>2</v>
      </c>
      <c r="I7" s="62"/>
      <c r="J7" s="63"/>
      <c r="K7" s="62" t="s">
        <v>3541</v>
      </c>
      <c r="L7" s="62" t="s">
        <v>3541</v>
      </c>
      <c r="M7" s="62">
        <v>2</v>
      </c>
    </row>
    <row r="8" spans="1:13" x14ac:dyDescent="0.25">
      <c r="A8" s="63" t="s">
        <v>2643</v>
      </c>
      <c r="B8" s="63" t="s">
        <v>2643</v>
      </c>
      <c r="C8" s="62">
        <v>4</v>
      </c>
      <c r="D8" s="62"/>
      <c r="E8" s="62"/>
      <c r="F8" s="62" t="s">
        <v>3453</v>
      </c>
      <c r="G8" s="62" t="s">
        <v>3382</v>
      </c>
      <c r="H8" s="62">
        <v>2</v>
      </c>
      <c r="I8" s="62"/>
      <c r="J8" s="63"/>
      <c r="K8" s="62" t="s">
        <v>3389</v>
      </c>
      <c r="L8" s="62" t="s">
        <v>3389</v>
      </c>
      <c r="M8" s="62">
        <v>3</v>
      </c>
    </row>
    <row r="9" spans="1:13" x14ac:dyDescent="0.25">
      <c r="A9" s="63" t="s">
        <v>2569</v>
      </c>
      <c r="B9" s="63" t="s">
        <v>2569</v>
      </c>
      <c r="C9" s="62">
        <v>5</v>
      </c>
      <c r="D9" s="62"/>
      <c r="E9" s="62"/>
      <c r="F9" s="62" t="s">
        <v>3542</v>
      </c>
      <c r="G9" s="62" t="s">
        <v>3382</v>
      </c>
      <c r="H9" s="62">
        <v>2</v>
      </c>
      <c r="I9" s="62"/>
      <c r="J9" s="63"/>
      <c r="K9" s="62" t="s">
        <v>3543</v>
      </c>
      <c r="L9" s="62" t="s">
        <v>3543</v>
      </c>
      <c r="M9" s="62">
        <v>4</v>
      </c>
    </row>
    <row r="10" spans="1:13" x14ac:dyDescent="0.25">
      <c r="A10" s="63" t="s">
        <v>2524</v>
      </c>
      <c r="B10" s="63" t="s">
        <v>2524</v>
      </c>
      <c r="C10" s="62">
        <v>6</v>
      </c>
      <c r="D10" s="62"/>
      <c r="E10" s="62"/>
      <c r="F10" s="62" t="s">
        <v>2747</v>
      </c>
      <c r="G10" s="62" t="s">
        <v>2747</v>
      </c>
      <c r="H10" s="62">
        <v>3</v>
      </c>
      <c r="I10" s="62"/>
      <c r="J10" s="63"/>
      <c r="K10" s="62" t="s">
        <v>3544</v>
      </c>
      <c r="L10" s="62" t="s">
        <v>3544</v>
      </c>
      <c r="M10" s="62">
        <v>5</v>
      </c>
    </row>
    <row r="11" spans="1:13" x14ac:dyDescent="0.25">
      <c r="A11" s="63" t="s">
        <v>2515</v>
      </c>
      <c r="B11" s="63" t="s">
        <v>2515</v>
      </c>
      <c r="C11" s="62">
        <v>7</v>
      </c>
      <c r="D11" s="62"/>
      <c r="E11" s="62"/>
      <c r="F11" s="62" t="s">
        <v>3545</v>
      </c>
      <c r="G11" s="62" t="s">
        <v>3545</v>
      </c>
      <c r="H11" s="62">
        <v>4</v>
      </c>
      <c r="I11" s="62"/>
      <c r="J11" s="63"/>
      <c r="K11" s="62" t="s">
        <v>3546</v>
      </c>
      <c r="L11" s="62" t="s">
        <v>3546</v>
      </c>
      <c r="M11" s="62">
        <v>6</v>
      </c>
    </row>
    <row r="12" spans="1:13" x14ac:dyDescent="0.25">
      <c r="A12" s="63" t="s">
        <v>2506</v>
      </c>
      <c r="B12" s="63" t="s">
        <v>2506</v>
      </c>
      <c r="C12" s="62">
        <v>8</v>
      </c>
      <c r="D12" s="62"/>
      <c r="E12" s="62"/>
      <c r="F12" s="62" t="s">
        <v>3547</v>
      </c>
      <c r="G12" s="62" t="s">
        <v>3545</v>
      </c>
      <c r="H12" s="62">
        <v>4</v>
      </c>
      <c r="I12" s="62"/>
      <c r="J12" s="63"/>
      <c r="K12" s="62" t="s">
        <v>3367</v>
      </c>
      <c r="L12" s="62" t="s">
        <v>3367</v>
      </c>
      <c r="M12" s="62">
        <v>7</v>
      </c>
    </row>
    <row r="13" spans="1:13" x14ac:dyDescent="0.25">
      <c r="A13" s="63" t="s">
        <v>2631</v>
      </c>
      <c r="B13" s="63" t="s">
        <v>2631</v>
      </c>
      <c r="C13" s="62">
        <v>9</v>
      </c>
      <c r="D13" s="62"/>
      <c r="E13" s="62"/>
      <c r="F13" s="62" t="s">
        <v>3548</v>
      </c>
      <c r="G13" s="62" t="s">
        <v>3545</v>
      </c>
      <c r="H13" s="62">
        <v>4</v>
      </c>
      <c r="I13" s="62"/>
      <c r="J13" s="63"/>
      <c r="K13" s="62"/>
      <c r="L13" s="62"/>
      <c r="M13" s="62"/>
    </row>
    <row r="14" spans="1:13" x14ac:dyDescent="0.25">
      <c r="A14" s="63" t="s">
        <v>2589</v>
      </c>
      <c r="B14" s="63" t="s">
        <v>2589</v>
      </c>
      <c r="C14" s="62">
        <v>10</v>
      </c>
      <c r="D14" s="62"/>
      <c r="E14" s="62"/>
      <c r="F14" s="62" t="s">
        <v>3549</v>
      </c>
      <c r="G14" s="62" t="s">
        <v>3545</v>
      </c>
      <c r="H14" s="62">
        <v>4</v>
      </c>
      <c r="I14" s="62"/>
      <c r="J14" s="63"/>
      <c r="K14" s="62"/>
      <c r="L14" s="62"/>
      <c r="M14" s="62"/>
    </row>
    <row r="15" spans="1:13" x14ac:dyDescent="0.25">
      <c r="A15" s="63" t="s">
        <v>2707</v>
      </c>
      <c r="B15" s="63" t="s">
        <v>2707</v>
      </c>
      <c r="C15" s="62">
        <v>11</v>
      </c>
      <c r="D15" s="62"/>
      <c r="E15" s="62"/>
      <c r="F15" s="62" t="s">
        <v>3389</v>
      </c>
      <c r="G15" s="62" t="s">
        <v>3389</v>
      </c>
      <c r="H15" s="62">
        <v>5</v>
      </c>
      <c r="I15" s="62"/>
      <c r="J15" s="63"/>
      <c r="K15" s="62"/>
      <c r="L15" s="62"/>
      <c r="M15" s="62"/>
    </row>
    <row r="16" spans="1:13" x14ac:dyDescent="0.25">
      <c r="A16" s="63" t="s">
        <v>2990</v>
      </c>
      <c r="B16" s="63" t="s">
        <v>2990</v>
      </c>
      <c r="C16" s="62">
        <v>12</v>
      </c>
      <c r="D16" s="62"/>
      <c r="E16" s="62"/>
      <c r="F16" s="62" t="s">
        <v>3424</v>
      </c>
      <c r="G16" s="62" t="s">
        <v>3424</v>
      </c>
      <c r="H16" s="62">
        <v>6</v>
      </c>
      <c r="I16" s="62"/>
      <c r="J16" s="63"/>
      <c r="K16" s="62"/>
      <c r="L16" s="62"/>
      <c r="M16" s="62"/>
    </row>
    <row r="17" spans="1:10" x14ac:dyDescent="0.25">
      <c r="A17" s="63" t="s">
        <v>3635</v>
      </c>
      <c r="B17" s="63" t="s">
        <v>3635</v>
      </c>
      <c r="C17">
        <v>13</v>
      </c>
      <c r="D17" s="62"/>
      <c r="E17" s="62"/>
      <c r="F17" s="62" t="s">
        <v>3550</v>
      </c>
      <c r="G17" s="62" t="s">
        <v>3424</v>
      </c>
      <c r="H17" s="62">
        <v>6</v>
      </c>
      <c r="I17" s="62"/>
      <c r="J17" s="63"/>
    </row>
    <row r="18" spans="1:10" x14ac:dyDescent="0.25">
      <c r="A18" s="63" t="s">
        <v>3609</v>
      </c>
      <c r="B18" s="63" t="s">
        <v>3609</v>
      </c>
      <c r="C18">
        <v>14</v>
      </c>
      <c r="D18" s="62"/>
      <c r="E18" s="62"/>
      <c r="F18" s="62" t="s">
        <v>3551</v>
      </c>
      <c r="G18" s="62" t="s">
        <v>3551</v>
      </c>
      <c r="H18" s="62">
        <v>6</v>
      </c>
      <c r="I18" s="62"/>
      <c r="J18" s="62"/>
    </row>
    <row r="19" spans="1:10" x14ac:dyDescent="0.25">
      <c r="A19" s="63" t="s">
        <v>3681</v>
      </c>
      <c r="B19" s="63" t="s">
        <v>3681</v>
      </c>
      <c r="C19" s="62">
        <v>15</v>
      </c>
      <c r="D19" s="62"/>
      <c r="E19" s="62"/>
      <c r="F19" s="62" t="s">
        <v>3552</v>
      </c>
      <c r="G19" s="62" t="s">
        <v>3424</v>
      </c>
      <c r="H19" s="62">
        <v>6</v>
      </c>
      <c r="I19" s="62"/>
      <c r="J19" s="62"/>
    </row>
    <row r="20" spans="1:10" x14ac:dyDescent="0.25">
      <c r="A20" s="63" t="s">
        <v>2764</v>
      </c>
      <c r="B20" s="62" t="s">
        <v>3367</v>
      </c>
      <c r="C20" s="62">
        <v>16</v>
      </c>
      <c r="D20" s="62"/>
      <c r="E20" s="62"/>
      <c r="F20" s="62" t="s">
        <v>2740</v>
      </c>
      <c r="G20" s="62" t="s">
        <v>2740</v>
      </c>
      <c r="H20" s="62">
        <v>7</v>
      </c>
      <c r="I20" s="62"/>
      <c r="J20" s="62"/>
    </row>
    <row r="21" spans="1:10" x14ac:dyDescent="0.25">
      <c r="A21" s="63" t="s">
        <v>3367</v>
      </c>
      <c r="B21" s="62" t="s">
        <v>3367</v>
      </c>
      <c r="C21" s="62">
        <v>16</v>
      </c>
      <c r="D21" s="62"/>
      <c r="E21" s="62"/>
      <c r="F21" s="62" t="s">
        <v>3553</v>
      </c>
      <c r="G21" s="62" t="s">
        <v>3553</v>
      </c>
      <c r="H21" s="62">
        <v>8</v>
      </c>
      <c r="I21" s="62"/>
      <c r="J21" s="62"/>
    </row>
    <row r="22" spans="1:10" x14ac:dyDescent="0.25">
      <c r="A22" s="62"/>
      <c r="B22" s="62"/>
      <c r="C22" s="62"/>
      <c r="D22" s="62"/>
      <c r="E22" s="62"/>
      <c r="F22" s="62" t="s">
        <v>3554</v>
      </c>
      <c r="G22" s="62" t="s">
        <v>3553</v>
      </c>
      <c r="H22" s="62">
        <v>8</v>
      </c>
      <c r="I22" s="62"/>
      <c r="J22" s="62"/>
    </row>
    <row r="23" spans="1:10" x14ac:dyDescent="0.25">
      <c r="A23" s="62"/>
      <c r="B23" s="62"/>
      <c r="C23" s="62"/>
      <c r="D23" s="62"/>
      <c r="E23" s="62"/>
      <c r="F23" s="62" t="s">
        <v>3555</v>
      </c>
      <c r="G23" s="62" t="s">
        <v>3553</v>
      </c>
      <c r="H23" s="62">
        <v>8</v>
      </c>
      <c r="I23" s="62"/>
      <c r="J23" s="62"/>
    </row>
    <row r="24" spans="1:10" x14ac:dyDescent="0.25">
      <c r="D24" s="62"/>
      <c r="E24" s="62"/>
      <c r="F24" s="62" t="s">
        <v>3556</v>
      </c>
      <c r="G24" s="62" t="s">
        <v>3553</v>
      </c>
      <c r="H24" s="62">
        <v>8</v>
      </c>
      <c r="I24" s="62"/>
      <c r="J24" s="62"/>
    </row>
    <row r="25" spans="1:10" x14ac:dyDescent="0.25">
      <c r="D25" s="62"/>
      <c r="E25" s="62"/>
      <c r="F25" s="62" t="s">
        <v>3394</v>
      </c>
      <c r="G25" s="62" t="s">
        <v>3394</v>
      </c>
      <c r="H25" s="62">
        <v>9</v>
      </c>
      <c r="I25" s="62"/>
      <c r="J25" s="62"/>
    </row>
    <row r="26" spans="1:10" x14ac:dyDescent="0.25">
      <c r="A26" s="62"/>
      <c r="B26" s="62"/>
      <c r="C26" s="62"/>
      <c r="D26" s="62"/>
      <c r="E26" s="62"/>
      <c r="F26" s="62" t="s">
        <v>3557</v>
      </c>
      <c r="G26" s="62" t="s">
        <v>3557</v>
      </c>
      <c r="H26" s="62">
        <v>10</v>
      </c>
      <c r="I26" s="62"/>
      <c r="J26" s="62"/>
    </row>
    <row r="27" spans="1:10" x14ac:dyDescent="0.25">
      <c r="A27" s="62"/>
      <c r="B27" s="62"/>
      <c r="C27" s="62"/>
      <c r="D27" s="62"/>
      <c r="E27" s="62"/>
      <c r="F27" s="62" t="s">
        <v>3558</v>
      </c>
      <c r="G27" s="62" t="s">
        <v>3557</v>
      </c>
      <c r="H27" s="62">
        <v>10</v>
      </c>
      <c r="I27" s="62"/>
      <c r="J27" s="62"/>
    </row>
    <row r="28" spans="1:10" x14ac:dyDescent="0.25">
      <c r="A28" s="62"/>
      <c r="B28" s="62"/>
      <c r="C28" s="62"/>
      <c r="D28" s="62"/>
      <c r="E28" s="62"/>
      <c r="F28" s="62" t="s">
        <v>3559</v>
      </c>
      <c r="G28" s="62" t="s">
        <v>3557</v>
      </c>
      <c r="H28" s="62">
        <v>10</v>
      </c>
      <c r="I28" s="62"/>
      <c r="J28" s="62"/>
    </row>
    <row r="29" spans="1:10" x14ac:dyDescent="0.25">
      <c r="A29" s="62"/>
      <c r="B29" s="62"/>
      <c r="C29" s="62"/>
      <c r="D29" s="62"/>
      <c r="E29" s="62"/>
      <c r="F29" s="62" t="s">
        <v>3560</v>
      </c>
      <c r="G29" s="62" t="s">
        <v>3557</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3561</v>
      </c>
      <c r="G31" s="62" t="s">
        <v>3561</v>
      </c>
      <c r="H31" s="62">
        <v>12</v>
      </c>
      <c r="I31" s="62"/>
      <c r="J31" s="62"/>
    </row>
    <row r="32" spans="1:10" x14ac:dyDescent="0.25">
      <c r="A32" s="62"/>
      <c r="B32" s="62"/>
      <c r="C32" s="62"/>
      <c r="D32" s="62"/>
      <c r="E32" s="62"/>
      <c r="F32" s="62" t="s">
        <v>3562</v>
      </c>
      <c r="G32" s="62" t="s">
        <v>3561</v>
      </c>
      <c r="H32" s="62">
        <v>12</v>
      </c>
      <c r="I32" s="62"/>
      <c r="J32" s="62"/>
    </row>
    <row r="33" spans="6:8" x14ac:dyDescent="0.25">
      <c r="F33" s="62" t="s">
        <v>3563</v>
      </c>
      <c r="G33" s="62" t="s">
        <v>3561</v>
      </c>
      <c r="H33" s="62">
        <v>12</v>
      </c>
    </row>
    <row r="34" spans="6:8" x14ac:dyDescent="0.25">
      <c r="F34" s="62" t="s">
        <v>3564</v>
      </c>
      <c r="G34" s="62" t="s">
        <v>3561</v>
      </c>
      <c r="H34" s="62">
        <v>12</v>
      </c>
    </row>
    <row r="35" spans="6:8" x14ac:dyDescent="0.25">
      <c r="F35" s="62" t="s">
        <v>2569</v>
      </c>
      <c r="G35" s="62" t="s">
        <v>2569</v>
      </c>
      <c r="H35" s="62">
        <v>13</v>
      </c>
    </row>
    <row r="36" spans="6:8" x14ac:dyDescent="0.25">
      <c r="F36" s="62" t="s">
        <v>3565</v>
      </c>
      <c r="G36" s="62" t="s">
        <v>3565</v>
      </c>
      <c r="H36" s="62">
        <v>14</v>
      </c>
    </row>
    <row r="37" spans="6:8" x14ac:dyDescent="0.25">
      <c r="F37" s="62" t="s">
        <v>3566</v>
      </c>
      <c r="G37" s="62" t="s">
        <v>3565</v>
      </c>
      <c r="H37" s="62">
        <v>14</v>
      </c>
    </row>
    <row r="38" spans="6:8" x14ac:dyDescent="0.25">
      <c r="F38" s="62" t="s">
        <v>3567</v>
      </c>
      <c r="G38" s="62" t="s">
        <v>3567</v>
      </c>
      <c r="H38" s="62">
        <v>14</v>
      </c>
    </row>
    <row r="39" spans="6:8" x14ac:dyDescent="0.25">
      <c r="F39" s="62" t="s">
        <v>3568</v>
      </c>
      <c r="G39" s="62" t="s">
        <v>3565</v>
      </c>
      <c r="H39" s="62">
        <v>14</v>
      </c>
    </row>
    <row r="40" spans="6:8" x14ac:dyDescent="0.25">
      <c r="F40" s="62" t="s">
        <v>2524</v>
      </c>
      <c r="G40" s="62" t="s">
        <v>2524</v>
      </c>
      <c r="H40" s="62">
        <v>15</v>
      </c>
    </row>
    <row r="41" spans="6:8" x14ac:dyDescent="0.25">
      <c r="F41" s="62" t="s">
        <v>3569</v>
      </c>
      <c r="G41" s="62" t="s">
        <v>3569</v>
      </c>
      <c r="H41" s="62">
        <v>16</v>
      </c>
    </row>
    <row r="42" spans="6:8" x14ac:dyDescent="0.25">
      <c r="F42" s="62" t="s">
        <v>3570</v>
      </c>
      <c r="G42" s="62" t="s">
        <v>3569</v>
      </c>
      <c r="H42" s="62">
        <v>16</v>
      </c>
    </row>
    <row r="43" spans="6:8" x14ac:dyDescent="0.25">
      <c r="F43" s="62" t="s">
        <v>3571</v>
      </c>
      <c r="G43" s="62" t="s">
        <v>3569</v>
      </c>
      <c r="H43" s="62">
        <v>16</v>
      </c>
    </row>
    <row r="44" spans="6:8" x14ac:dyDescent="0.25">
      <c r="F44" s="62" t="s">
        <v>3572</v>
      </c>
      <c r="G44" s="62" t="s">
        <v>3569</v>
      </c>
      <c r="H44" s="62">
        <v>16</v>
      </c>
    </row>
    <row r="45" spans="6:8" x14ac:dyDescent="0.25">
      <c r="F45" s="62" t="s">
        <v>3573</v>
      </c>
      <c r="G45" s="62" t="s">
        <v>3573</v>
      </c>
      <c r="H45" s="62">
        <v>17</v>
      </c>
    </row>
    <row r="46" spans="6:8" x14ac:dyDescent="0.25">
      <c r="F46" s="62" t="s">
        <v>3574</v>
      </c>
      <c r="G46" s="62" t="s">
        <v>3574</v>
      </c>
      <c r="H46" s="62">
        <v>18</v>
      </c>
    </row>
    <row r="47" spans="6:8" x14ac:dyDescent="0.25">
      <c r="F47" s="62" t="s">
        <v>3575</v>
      </c>
      <c r="G47" s="62" t="s">
        <v>3574</v>
      </c>
      <c r="H47" s="62">
        <v>18</v>
      </c>
    </row>
    <row r="48" spans="6:8" x14ac:dyDescent="0.25">
      <c r="F48" s="62" t="s">
        <v>3576</v>
      </c>
      <c r="G48" s="62" t="s">
        <v>3574</v>
      </c>
      <c r="H48" s="62">
        <v>18</v>
      </c>
    </row>
    <row r="49" spans="6:8" x14ac:dyDescent="0.25">
      <c r="F49" s="62" t="s">
        <v>3577</v>
      </c>
      <c r="G49" s="62" t="s">
        <v>3574</v>
      </c>
      <c r="H49" s="62">
        <v>18</v>
      </c>
    </row>
    <row r="50" spans="6:8" x14ac:dyDescent="0.25">
      <c r="F50" s="62" t="s">
        <v>2515</v>
      </c>
      <c r="G50" s="62" t="s">
        <v>2515</v>
      </c>
      <c r="H50" s="62">
        <v>19</v>
      </c>
    </row>
    <row r="51" spans="6:8" x14ac:dyDescent="0.25">
      <c r="F51" s="62" t="s">
        <v>3578</v>
      </c>
      <c r="G51" s="62" t="s">
        <v>3578</v>
      </c>
      <c r="H51" s="62">
        <v>20</v>
      </c>
    </row>
    <row r="52" spans="6:8" x14ac:dyDescent="0.25">
      <c r="F52" s="62" t="s">
        <v>3579</v>
      </c>
      <c r="G52" s="62" t="s">
        <v>3578</v>
      </c>
      <c r="H52" s="62">
        <v>20</v>
      </c>
    </row>
    <row r="53" spans="6:8" x14ac:dyDescent="0.25">
      <c r="F53" s="62" t="s">
        <v>3580</v>
      </c>
      <c r="G53" s="62" t="s">
        <v>3578</v>
      </c>
      <c r="H53" s="62">
        <v>20</v>
      </c>
    </row>
    <row r="54" spans="6:8" x14ac:dyDescent="0.25">
      <c r="F54" s="62" t="s">
        <v>3581</v>
      </c>
      <c r="G54" s="62" t="s">
        <v>3578</v>
      </c>
      <c r="H54" s="62">
        <v>20</v>
      </c>
    </row>
    <row r="55" spans="6:8" x14ac:dyDescent="0.25">
      <c r="F55" s="62" t="s">
        <v>2506</v>
      </c>
      <c r="G55" s="62" t="s">
        <v>2506</v>
      </c>
      <c r="H55" s="62">
        <v>21</v>
      </c>
    </row>
    <row r="56" spans="6:8" x14ac:dyDescent="0.25">
      <c r="F56" s="62" t="s">
        <v>3582</v>
      </c>
      <c r="G56" s="62" t="s">
        <v>3582</v>
      </c>
      <c r="H56" s="62">
        <v>22</v>
      </c>
    </row>
    <row r="57" spans="6:8" x14ac:dyDescent="0.25">
      <c r="F57" s="62" t="s">
        <v>3583</v>
      </c>
      <c r="G57" s="62" t="s">
        <v>3582</v>
      </c>
      <c r="H57" s="62">
        <v>22</v>
      </c>
    </row>
    <row r="58" spans="6:8" x14ac:dyDescent="0.25">
      <c r="F58" s="62" t="s">
        <v>3584</v>
      </c>
      <c r="G58" s="62" t="s">
        <v>3584</v>
      </c>
      <c r="H58" s="62">
        <v>22</v>
      </c>
    </row>
    <row r="59" spans="6:8" x14ac:dyDescent="0.25">
      <c r="F59" s="62" t="s">
        <v>3585</v>
      </c>
      <c r="G59" s="62" t="s">
        <v>3582</v>
      </c>
      <c r="H59" s="62">
        <v>22</v>
      </c>
    </row>
    <row r="60" spans="6:8" x14ac:dyDescent="0.25">
      <c r="F60" s="62" t="s">
        <v>2631</v>
      </c>
      <c r="G60" s="62" t="s">
        <v>2631</v>
      </c>
      <c r="H60" s="62">
        <v>23</v>
      </c>
    </row>
    <row r="61" spans="6:8" x14ac:dyDescent="0.25">
      <c r="F61" s="62" t="s">
        <v>3586</v>
      </c>
      <c r="G61" s="62" t="s">
        <v>3586</v>
      </c>
      <c r="H61" s="62">
        <v>24</v>
      </c>
    </row>
    <row r="62" spans="6:8" x14ac:dyDescent="0.25">
      <c r="F62" s="62" t="s">
        <v>3587</v>
      </c>
      <c r="G62" s="62" t="s">
        <v>3586</v>
      </c>
      <c r="H62" s="62">
        <v>24</v>
      </c>
    </row>
    <row r="63" spans="6:8" x14ac:dyDescent="0.25">
      <c r="F63" s="62" t="s">
        <v>3588</v>
      </c>
      <c r="G63" s="62" t="s">
        <v>3586</v>
      </c>
      <c r="H63" s="62">
        <v>24</v>
      </c>
    </row>
    <row r="64" spans="6:8" x14ac:dyDescent="0.25">
      <c r="F64" s="62" t="s">
        <v>3589</v>
      </c>
      <c r="G64" s="62" t="s">
        <v>3586</v>
      </c>
      <c r="H64" s="62">
        <v>24</v>
      </c>
    </row>
    <row r="65" spans="6:8" x14ac:dyDescent="0.25">
      <c r="F65" s="62" t="s">
        <v>3590</v>
      </c>
      <c r="G65" s="62" t="s">
        <v>3590</v>
      </c>
      <c r="H65" s="62">
        <v>25</v>
      </c>
    </row>
    <row r="66" spans="6:8" x14ac:dyDescent="0.25">
      <c r="F66" s="62" t="s">
        <v>3591</v>
      </c>
      <c r="G66" s="62" t="s">
        <v>3591</v>
      </c>
      <c r="H66" s="62">
        <v>26</v>
      </c>
    </row>
    <row r="67" spans="6:8" x14ac:dyDescent="0.25">
      <c r="F67" s="62" t="s">
        <v>3592</v>
      </c>
      <c r="G67" s="62" t="s">
        <v>3591</v>
      </c>
      <c r="H67" s="62">
        <v>26</v>
      </c>
    </row>
    <row r="68" spans="6:8" x14ac:dyDescent="0.25">
      <c r="F68" s="62" t="s">
        <v>3593</v>
      </c>
      <c r="G68" s="62" t="s">
        <v>3591</v>
      </c>
      <c r="H68" s="62">
        <v>26</v>
      </c>
    </row>
    <row r="69" spans="6:8" x14ac:dyDescent="0.25">
      <c r="F69" s="62" t="s">
        <v>3594</v>
      </c>
      <c r="G69" s="62" t="s">
        <v>3591</v>
      </c>
      <c r="H69" s="62">
        <v>26</v>
      </c>
    </row>
    <row r="70" spans="6:8" x14ac:dyDescent="0.25">
      <c r="F70" s="62" t="s">
        <v>2589</v>
      </c>
      <c r="G70" s="62" t="s">
        <v>2589</v>
      </c>
      <c r="H70" s="62">
        <v>27</v>
      </c>
    </row>
    <row r="71" spans="6:8" x14ac:dyDescent="0.25">
      <c r="F71" s="62" t="s">
        <v>3595</v>
      </c>
      <c r="G71" s="62" t="s">
        <v>3595</v>
      </c>
      <c r="H71" s="62">
        <v>28</v>
      </c>
    </row>
    <row r="72" spans="6:8" x14ac:dyDescent="0.25">
      <c r="F72" s="62" t="s">
        <v>3596</v>
      </c>
      <c r="G72" s="62" t="s">
        <v>3595</v>
      </c>
      <c r="H72" s="62">
        <v>28</v>
      </c>
    </row>
    <row r="73" spans="6:8" x14ac:dyDescent="0.25">
      <c r="F73" s="62" t="s">
        <v>3597</v>
      </c>
      <c r="G73" s="62" t="s">
        <v>3595</v>
      </c>
      <c r="H73" s="62">
        <v>28</v>
      </c>
    </row>
    <row r="74" spans="6:8" x14ac:dyDescent="0.25">
      <c r="F74" s="62" t="s">
        <v>3598</v>
      </c>
      <c r="G74" s="62" t="s">
        <v>3595</v>
      </c>
      <c r="H74" s="62">
        <v>28</v>
      </c>
    </row>
    <row r="75" spans="6:8" x14ac:dyDescent="0.25">
      <c r="F75" s="62" t="s">
        <v>2707</v>
      </c>
      <c r="G75" s="62" t="s">
        <v>2707</v>
      </c>
      <c r="H75" s="62">
        <v>29</v>
      </c>
    </row>
    <row r="76" spans="6:8" x14ac:dyDescent="0.25">
      <c r="F76" s="62" t="s">
        <v>3599</v>
      </c>
      <c r="G76" s="62" t="s">
        <v>3599</v>
      </c>
      <c r="H76" s="62">
        <v>30</v>
      </c>
    </row>
    <row r="77" spans="6:8" x14ac:dyDescent="0.25">
      <c r="F77" s="62" t="s">
        <v>3600</v>
      </c>
      <c r="G77" s="62" t="s">
        <v>3599</v>
      </c>
      <c r="H77" s="62">
        <v>30</v>
      </c>
    </row>
    <row r="78" spans="6:8" x14ac:dyDescent="0.25">
      <c r="F78" s="62" t="s">
        <v>3601</v>
      </c>
      <c r="G78" s="62" t="s">
        <v>3601</v>
      </c>
      <c r="H78" s="62">
        <v>30</v>
      </c>
    </row>
    <row r="79" spans="6:8" x14ac:dyDescent="0.25">
      <c r="F79" s="62" t="s">
        <v>3602</v>
      </c>
      <c r="G79" s="62" t="s">
        <v>3599</v>
      </c>
      <c r="H79" s="62">
        <v>30</v>
      </c>
    </row>
    <row r="80" spans="6:8" x14ac:dyDescent="0.25">
      <c r="F80" s="62" t="s">
        <v>2990</v>
      </c>
      <c r="G80" s="62" t="s">
        <v>2990</v>
      </c>
      <c r="H80" s="62">
        <v>31</v>
      </c>
    </row>
    <row r="81" spans="6:8" x14ac:dyDescent="0.25">
      <c r="F81" s="62" t="s">
        <v>3603</v>
      </c>
      <c r="G81" s="62" t="s">
        <v>3603</v>
      </c>
      <c r="H81" s="62">
        <v>32</v>
      </c>
    </row>
    <row r="82" spans="6:8" x14ac:dyDescent="0.25">
      <c r="F82" s="62" t="s">
        <v>3604</v>
      </c>
      <c r="G82" s="62" t="s">
        <v>3603</v>
      </c>
      <c r="H82" s="62">
        <v>32</v>
      </c>
    </row>
    <row r="83" spans="6:8" x14ac:dyDescent="0.25">
      <c r="F83" s="62" t="s">
        <v>3605</v>
      </c>
      <c r="G83" s="62" t="s">
        <v>3603</v>
      </c>
      <c r="H83" s="62">
        <v>32</v>
      </c>
    </row>
    <row r="84" spans="6:8" x14ac:dyDescent="0.25">
      <c r="F84" s="62" t="s">
        <v>3606</v>
      </c>
      <c r="G84" s="62" t="s">
        <v>3603</v>
      </c>
      <c r="H84" s="62">
        <v>32</v>
      </c>
    </row>
    <row r="85" spans="6:8" x14ac:dyDescent="0.25">
      <c r="F85" s="62" t="s">
        <v>3367</v>
      </c>
      <c r="G85" s="62" t="s">
        <v>3367</v>
      </c>
      <c r="H85" s="62">
        <v>33</v>
      </c>
    </row>
    <row r="86" spans="6:8" x14ac:dyDescent="0.25">
      <c r="F86" t="s">
        <v>3609</v>
      </c>
      <c r="G86" t="s">
        <v>3367</v>
      </c>
      <c r="H86">
        <v>33</v>
      </c>
    </row>
    <row r="87" spans="6:8" x14ac:dyDescent="0.25">
      <c r="F87" t="s">
        <v>3610</v>
      </c>
      <c r="G87" t="s">
        <v>3367</v>
      </c>
      <c r="H87">
        <v>33</v>
      </c>
    </row>
    <row r="88" spans="6:8" x14ac:dyDescent="0.25">
      <c r="F88" t="s">
        <v>3543</v>
      </c>
      <c r="G88" t="s">
        <v>3367</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election activeCell="E43" sqref="E43"/>
    </sheetView>
  </sheetViews>
  <sheetFormatPr defaultRowHeight="15" x14ac:dyDescent="0.25"/>
  <cols>
    <col min="1" max="1" width="42" style="120" customWidth="1"/>
    <col min="2" max="2" width="43.42578125" style="120" customWidth="1"/>
    <col min="3" max="16384" width="9.140625" style="120"/>
  </cols>
  <sheetData>
    <row r="1" spans="1:7" ht="16.5" thickTop="1" thickBot="1" x14ac:dyDescent="0.3">
      <c r="B1" s="95" t="s">
        <v>3521</v>
      </c>
      <c r="C1" s="96" t="s">
        <v>4000</v>
      </c>
      <c r="D1" s="97" t="s">
        <v>4001</v>
      </c>
      <c r="E1" s="98" t="s">
        <v>3538</v>
      </c>
      <c r="F1" s="106"/>
      <c r="G1" s="120" t="s">
        <v>4007</v>
      </c>
    </row>
    <row r="2" spans="1:7" ht="23.25" thickBot="1" x14ac:dyDescent="0.3">
      <c r="A2" s="120">
        <f>VLOOKUP(B2, names!A$3:B$2401, 2,FALSE)</f>
        <v>0</v>
      </c>
      <c r="B2" s="99" t="s">
        <v>487</v>
      </c>
      <c r="C2" s="91">
        <v>10127</v>
      </c>
      <c r="D2" s="92" t="s">
        <v>3271</v>
      </c>
      <c r="E2" s="100" t="s">
        <v>3272</v>
      </c>
      <c r="F2" s="107" t="str">
        <f>SUBSTITUTE(E2, "FSR - ", "")</f>
        <v>A"</v>
      </c>
      <c r="G2" s="120" t="str">
        <f>IFERROR(VLOOKUP(B2,#REF!, 1, FALSE), "HEY!")</f>
        <v>HEY!</v>
      </c>
    </row>
    <row r="3" spans="1:7" ht="30.75" thickBot="1" x14ac:dyDescent="0.3">
      <c r="A3" s="120">
        <f>VLOOKUP(B3, names!A$3:B$2401, 2,FALSE)</f>
        <v>0</v>
      </c>
      <c r="B3" s="101" t="s">
        <v>3273</v>
      </c>
      <c r="C3" s="93">
        <v>11710</v>
      </c>
      <c r="D3" s="94" t="s">
        <v>3269</v>
      </c>
      <c r="E3" s="100" t="s">
        <v>3270</v>
      </c>
      <c r="F3" s="107" t="str">
        <f t="shared" ref="F3:F66" si="0">SUBSTITUTE(E3, "FSR - ", "")</f>
        <v>A</v>
      </c>
      <c r="G3" s="120" t="str">
        <f>IFERROR(VLOOKUP(B3,#REF!, 1, FALSE), "HEY!")</f>
        <v>HEY!</v>
      </c>
    </row>
    <row r="4" spans="1:7" ht="30.75" thickBot="1" x14ac:dyDescent="0.3">
      <c r="A4" s="120">
        <f>VLOOKUP(B4, names!A$3:B$2401, 2,FALSE)</f>
        <v>0</v>
      </c>
      <c r="B4" s="99" t="s">
        <v>3274</v>
      </c>
      <c r="C4" s="91">
        <v>42579</v>
      </c>
      <c r="D4" s="92" t="s">
        <v>3271</v>
      </c>
      <c r="E4" s="100" t="s">
        <v>3272</v>
      </c>
      <c r="F4" s="107" t="str">
        <f t="shared" si="0"/>
        <v>A"</v>
      </c>
      <c r="G4" s="120" t="str">
        <f>IFERROR(VLOOKUP(B4,#REF!, 1, FALSE), "HEY!")</f>
        <v>HEY!</v>
      </c>
    </row>
    <row r="5" spans="1:7" ht="34.5" thickBot="1" x14ac:dyDescent="0.3">
      <c r="A5" s="120">
        <f>VLOOKUP(B5, names!A$3:B$2401, 2,FALSE)</f>
        <v>0</v>
      </c>
      <c r="B5" s="101" t="s">
        <v>500</v>
      </c>
      <c r="C5" s="93">
        <v>29688</v>
      </c>
      <c r="D5" s="94" t="s">
        <v>3275</v>
      </c>
      <c r="E5" s="100" t="s">
        <v>3272</v>
      </c>
      <c r="F5" s="107" t="str">
        <f t="shared" si="0"/>
        <v>A"</v>
      </c>
      <c r="G5" s="120" t="str">
        <f>IFERROR(VLOOKUP(B5,#REF!, 1, FALSE), "HEY!")</f>
        <v>HEY!</v>
      </c>
    </row>
    <row r="6" spans="1:7" ht="34.5" thickBot="1" x14ac:dyDescent="0.3">
      <c r="A6" s="120">
        <f>VLOOKUP(B6, names!A$3:B$2401, 2,FALSE)</f>
        <v>0</v>
      </c>
      <c r="B6" s="99" t="s">
        <v>503</v>
      </c>
      <c r="C6" s="91">
        <v>19240</v>
      </c>
      <c r="D6" s="92" t="s">
        <v>3275</v>
      </c>
      <c r="E6" s="100" t="s">
        <v>3272</v>
      </c>
      <c r="F6" s="107" t="str">
        <f t="shared" si="0"/>
        <v>A"</v>
      </c>
      <c r="G6" s="120" t="str">
        <f>IFERROR(VLOOKUP(B6,#REF!, 1, FALSE), "HEY!")</f>
        <v>HEY!</v>
      </c>
    </row>
    <row r="7" spans="1:7" ht="34.5" thickBot="1" x14ac:dyDescent="0.3">
      <c r="A7" s="120">
        <f>VLOOKUP(B7, names!A$3:B$2401, 2,FALSE)</f>
        <v>0</v>
      </c>
      <c r="B7" s="101" t="s">
        <v>504</v>
      </c>
      <c r="C7" s="93">
        <v>19232</v>
      </c>
      <c r="D7" s="94" t="s">
        <v>3275</v>
      </c>
      <c r="E7" s="100" t="s">
        <v>3272</v>
      </c>
      <c r="F7" s="107" t="str">
        <f t="shared" si="0"/>
        <v>A"</v>
      </c>
      <c r="G7" s="120" t="str">
        <f>IFERROR(VLOOKUP(B7,#REF!, 1, FALSE), "HEY!")</f>
        <v>HEY!</v>
      </c>
    </row>
    <row r="8" spans="1:7" ht="34.5" thickBot="1" x14ac:dyDescent="0.3">
      <c r="A8" s="120">
        <f>VLOOKUP(B8, names!A$3:B$2401, 2,FALSE)</f>
        <v>0</v>
      </c>
      <c r="B8" s="99" t="s">
        <v>3276</v>
      </c>
      <c r="C8" s="91">
        <v>17230</v>
      </c>
      <c r="D8" s="92" t="s">
        <v>3275</v>
      </c>
      <c r="E8" s="100" t="s">
        <v>3272</v>
      </c>
      <c r="F8" s="107" t="str">
        <f t="shared" si="0"/>
        <v>A"</v>
      </c>
      <c r="G8" s="120" t="str">
        <f>IFERROR(VLOOKUP(B8,#REF!, 1, FALSE), "HEY!")</f>
        <v>HEY!</v>
      </c>
    </row>
    <row r="9" spans="1:7" ht="34.5" thickBot="1" x14ac:dyDescent="0.3">
      <c r="A9" s="120">
        <f>VLOOKUP(B9, names!A$3:B$2401, 2,FALSE)</f>
        <v>0</v>
      </c>
      <c r="B9" s="101" t="s">
        <v>508</v>
      </c>
      <c r="C9" s="93">
        <v>37907</v>
      </c>
      <c r="D9" s="94" t="s">
        <v>3275</v>
      </c>
      <c r="E9" s="100" t="s">
        <v>3272</v>
      </c>
      <c r="F9" s="107" t="str">
        <f t="shared" si="0"/>
        <v>A"</v>
      </c>
      <c r="G9" s="120" t="str">
        <f>IFERROR(VLOOKUP(B9,#REF!, 1, FALSE), "HEY!")</f>
        <v>HEY!</v>
      </c>
    </row>
    <row r="10" spans="1:7" ht="45.75" thickBot="1" x14ac:dyDescent="0.3">
      <c r="A10" s="120" t="str">
        <f>VLOOKUP(B10, names!A$3:B$2401, 2,FALSE)</f>
        <v>American Capital Assurance Corp</v>
      </c>
      <c r="B10" s="99" t="s">
        <v>117</v>
      </c>
      <c r="C10" s="91">
        <v>12601</v>
      </c>
      <c r="D10" s="92" t="s">
        <v>3277</v>
      </c>
      <c r="E10" s="100" t="s">
        <v>3272</v>
      </c>
      <c r="F10" s="107" t="str">
        <f t="shared" si="0"/>
        <v>A"</v>
      </c>
      <c r="G10" s="120" t="str">
        <f>IFERROR(VLOOKUP(B10,#REF!, 1, FALSE), "HEY!")</f>
        <v>HEY!</v>
      </c>
    </row>
    <row r="11" spans="1:7" ht="15.75" thickBot="1" x14ac:dyDescent="0.3">
      <c r="A11" s="120" t="str">
        <f>VLOOKUP(B11, names!A$3:B$2401, 2,FALSE)</f>
        <v>American Coastal Insurance Co.</v>
      </c>
      <c r="B11" s="101" t="s">
        <v>108</v>
      </c>
      <c r="C11" s="93">
        <v>12968</v>
      </c>
      <c r="D11" s="94" t="s">
        <v>3269</v>
      </c>
      <c r="E11" s="100" t="s">
        <v>3278</v>
      </c>
      <c r="F11" s="107" t="str">
        <f t="shared" si="0"/>
        <v>A'</v>
      </c>
      <c r="G11" s="120" t="str">
        <f>IFERROR(VLOOKUP(B11,#REF!, 1, FALSE), "HEY!")</f>
        <v>HEY!</v>
      </c>
    </row>
    <row r="12" spans="1:7" ht="34.5" thickBot="1" x14ac:dyDescent="0.3">
      <c r="A12" s="120" t="str">
        <f>VLOOKUP(B12, names!A$3:B$2401, 2,FALSE)</f>
        <v>American Colonial Insurance Co.</v>
      </c>
      <c r="B12" s="99" t="s">
        <v>109</v>
      </c>
      <c r="C12" s="91">
        <v>31151</v>
      </c>
      <c r="D12" s="92" t="s">
        <v>3279</v>
      </c>
      <c r="E12" s="100" t="s">
        <v>3270</v>
      </c>
      <c r="F12" s="107" t="str">
        <f t="shared" si="0"/>
        <v>A</v>
      </c>
      <c r="G12" s="120" t="str">
        <f>IFERROR(VLOOKUP(B12,#REF!, 1, FALSE), "HEY!")</f>
        <v>HEY!</v>
      </c>
    </row>
    <row r="13" spans="1:7" ht="30.75" thickBot="1" x14ac:dyDescent="0.3">
      <c r="A13" s="120" t="str">
        <f>VLOOKUP(B13, names!A$3:B$2401, 2,FALSE)</f>
        <v>American Integrity Insurance Co. Of Florida</v>
      </c>
      <c r="B13" s="101" t="s">
        <v>3281</v>
      </c>
      <c r="C13" s="93">
        <v>12841</v>
      </c>
      <c r="D13" s="94" t="s">
        <v>3269</v>
      </c>
      <c r="E13" s="100" t="s">
        <v>3270</v>
      </c>
      <c r="F13" s="107" t="str">
        <f t="shared" si="0"/>
        <v>A</v>
      </c>
      <c r="G13" s="120" t="str">
        <f>IFERROR(VLOOKUP(B13,#REF!, 1, FALSE), "HEY!")</f>
        <v>HEY!</v>
      </c>
    </row>
    <row r="14" spans="1:7" ht="15.75" thickBot="1" x14ac:dyDescent="0.3">
      <c r="A14" s="120">
        <f>VLOOKUP(B14, names!A$3:B$2401, 2,FALSE)</f>
        <v>0</v>
      </c>
      <c r="B14" s="99" t="s">
        <v>591</v>
      </c>
      <c r="C14" s="91">
        <v>12190</v>
      </c>
      <c r="D14" s="92" t="s">
        <v>3269</v>
      </c>
      <c r="E14" s="100" t="s">
        <v>3270</v>
      </c>
      <c r="F14" s="107" t="str">
        <f t="shared" si="0"/>
        <v>A</v>
      </c>
      <c r="G14" s="120" t="str">
        <f>IFERROR(VLOOKUP(B14,#REF!, 1, FALSE), "HEY!")</f>
        <v>HEY!</v>
      </c>
    </row>
    <row r="15" spans="1:7" ht="45.75" thickBot="1" x14ac:dyDescent="0.3">
      <c r="A15" s="120" t="str">
        <f>VLOOKUP(B15, names!A$3:B$2401, 2,FALSE)</f>
        <v>American Platinum Property And Casualty Insurance Co.</v>
      </c>
      <c r="B15" s="101" t="s">
        <v>132</v>
      </c>
      <c r="C15" s="93">
        <v>13563</v>
      </c>
      <c r="D15" s="94" t="s">
        <v>3282</v>
      </c>
      <c r="E15" s="100" t="s">
        <v>3270</v>
      </c>
      <c r="F15" s="107" t="str">
        <f t="shared" si="0"/>
        <v>A</v>
      </c>
      <c r="G15" s="120" t="str">
        <f>IFERROR(VLOOKUP(B15,#REF!, 1, FALSE), "HEY!")</f>
        <v>HEY!</v>
      </c>
    </row>
    <row r="16" spans="1:7" ht="15.75" thickBot="1" x14ac:dyDescent="0.3">
      <c r="A16" s="120" t="str">
        <f>VLOOKUP(B16, names!A$3:B$2401, 2,FALSE)</f>
        <v>American Property Insurance Co.</v>
      </c>
      <c r="B16" s="99" t="s">
        <v>596</v>
      </c>
      <c r="C16" s="91">
        <v>21806</v>
      </c>
      <c r="D16" s="92" t="s">
        <v>3269</v>
      </c>
      <c r="E16" s="100" t="s">
        <v>3270</v>
      </c>
      <c r="F16" s="107" t="str">
        <f t="shared" si="0"/>
        <v>A</v>
      </c>
      <c r="G16" s="120" t="str">
        <f>IFERROR(VLOOKUP(B16,#REF!, 1, FALSE), "HEY!")</f>
        <v>HEY!</v>
      </c>
    </row>
    <row r="17" spans="1:7" ht="34.5" thickBot="1" x14ac:dyDescent="0.3">
      <c r="A17" s="120">
        <f>VLOOKUP(B17, names!A$3:B$2401, 2,FALSE)</f>
        <v>0</v>
      </c>
      <c r="B17" s="101" t="s">
        <v>3283</v>
      </c>
      <c r="C17" s="93">
        <v>42897</v>
      </c>
      <c r="D17" s="94" t="s">
        <v>3284</v>
      </c>
      <c r="E17" s="100" t="s">
        <v>3270</v>
      </c>
      <c r="F17" s="107" t="str">
        <f t="shared" si="0"/>
        <v>A</v>
      </c>
      <c r="G17" s="120" t="str">
        <f>IFERROR(VLOOKUP(B17,#REF!, 1, FALSE), "HEY!")</f>
        <v>HEY!</v>
      </c>
    </row>
    <row r="18" spans="1:7" ht="45.75" thickBot="1" x14ac:dyDescent="0.3">
      <c r="A18" s="120" t="str">
        <f>VLOOKUP(B18, names!A$3:B$2401, 2,FALSE)</f>
        <v>American Strategic Insurance Corp.</v>
      </c>
      <c r="B18" s="99" t="s">
        <v>3285</v>
      </c>
      <c r="C18" s="91">
        <v>10872</v>
      </c>
      <c r="D18" s="92" t="s">
        <v>3277</v>
      </c>
      <c r="E18" s="100" t="s">
        <v>3272</v>
      </c>
      <c r="F18" s="107" t="str">
        <f t="shared" si="0"/>
        <v>A"</v>
      </c>
      <c r="G18" s="120" t="str">
        <f>IFERROR(VLOOKUP(B18,#REF!, 1, FALSE), "HEY!")</f>
        <v>HEY!</v>
      </c>
    </row>
    <row r="19" spans="1:7" ht="34.5" thickBot="1" x14ac:dyDescent="0.3">
      <c r="A19" s="120" t="str">
        <f>VLOOKUP(B19, names!A$3:B$2401, 2,FALSE)</f>
        <v>American Traditions Insurance Co.</v>
      </c>
      <c r="B19" s="101" t="s">
        <v>68</v>
      </c>
      <c r="C19" s="93">
        <v>12359</v>
      </c>
      <c r="D19" s="94" t="s">
        <v>3286</v>
      </c>
      <c r="E19" s="100" t="s">
        <v>3270</v>
      </c>
      <c r="F19" s="107" t="str">
        <f t="shared" si="0"/>
        <v>A</v>
      </c>
      <c r="G19" s="120" t="str">
        <f>IFERROR(VLOOKUP(B19,#REF!, 1, FALSE), "HEY!")</f>
        <v>HEY!</v>
      </c>
    </row>
    <row r="20" spans="1:7" ht="15.75" thickBot="1" x14ac:dyDescent="0.3">
      <c r="A20" s="120">
        <f>VLOOKUP(B20, names!A$3:B$2401, 2,FALSE)</f>
        <v>0</v>
      </c>
      <c r="B20" s="99" t="s">
        <v>3287</v>
      </c>
      <c r="C20" s="91">
        <v>27898</v>
      </c>
      <c r="D20" s="92" t="s">
        <v>3269</v>
      </c>
      <c r="E20" s="100" t="s">
        <v>3270</v>
      </c>
      <c r="F20" s="107" t="str">
        <f t="shared" si="0"/>
        <v>A</v>
      </c>
      <c r="G20" s="120" t="str">
        <f>IFERROR(VLOOKUP(B20,#REF!, 1, FALSE), "HEY!")</f>
        <v>HEY!</v>
      </c>
    </row>
    <row r="21" spans="1:7" ht="30.75" thickBot="1" x14ac:dyDescent="0.3">
      <c r="A21" s="120" t="str">
        <f>VLOOKUP(B21, names!A$3:B$2401, 2,FALSE)</f>
        <v>Anchor Property And Casualty Insurance Co.</v>
      </c>
      <c r="B21" s="101" t="s">
        <v>88</v>
      </c>
      <c r="C21" s="93">
        <v>15617</v>
      </c>
      <c r="D21" s="94" t="s">
        <v>3269</v>
      </c>
      <c r="E21" s="100" t="s">
        <v>3270</v>
      </c>
      <c r="F21" s="107" t="str">
        <f t="shared" si="0"/>
        <v>A</v>
      </c>
      <c r="G21" s="120" t="str">
        <f>IFERROR(VLOOKUP(B21,#REF!, 1, FALSE), "HEY!")</f>
        <v>HEY!</v>
      </c>
    </row>
    <row r="22" spans="1:7" ht="15.75" thickBot="1" x14ac:dyDescent="0.3">
      <c r="A22" s="120">
        <f>VLOOKUP(B22, names!A$3:B$2401, 2,FALSE)</f>
        <v>0</v>
      </c>
      <c r="B22" s="99" t="s">
        <v>3288</v>
      </c>
      <c r="C22" s="91">
        <v>11598</v>
      </c>
      <c r="D22" s="92" t="s">
        <v>3269</v>
      </c>
      <c r="E22" s="100" t="s">
        <v>3278</v>
      </c>
      <c r="F22" s="107" t="str">
        <f t="shared" si="0"/>
        <v>A'</v>
      </c>
      <c r="G22" s="120" t="str">
        <f>IFERROR(VLOOKUP(B22,#REF!, 1, FALSE), "HEY!")</f>
        <v>HEY!</v>
      </c>
    </row>
    <row r="23" spans="1:7" ht="15.75" thickBot="1" x14ac:dyDescent="0.3">
      <c r="A23" s="120" t="str">
        <f>VLOOKUP(B23, names!A$3:B$2401, 2,FALSE)</f>
        <v>Ark Royal Insurance Co.</v>
      </c>
      <c r="B23" s="101" t="s">
        <v>50</v>
      </c>
      <c r="C23" s="93">
        <v>13038</v>
      </c>
      <c r="D23" s="94" t="s">
        <v>3269</v>
      </c>
      <c r="E23" s="100" t="s">
        <v>3270</v>
      </c>
      <c r="F23" s="107" t="str">
        <f t="shared" si="0"/>
        <v>A</v>
      </c>
      <c r="G23" s="120" t="str">
        <f>IFERROR(VLOOKUP(B23,#REF!, 1, FALSE), "HEY!")</f>
        <v>HEY!</v>
      </c>
    </row>
    <row r="24" spans="1:7" ht="45.75" thickBot="1" x14ac:dyDescent="0.3">
      <c r="A24" s="120" t="str">
        <f>VLOOKUP(B24, names!A$3:B$2401, 2,FALSE)</f>
        <v>ASI Assurance Corp.</v>
      </c>
      <c r="B24" s="99" t="s">
        <v>3289</v>
      </c>
      <c r="C24" s="91">
        <v>12196</v>
      </c>
      <c r="D24" s="92" t="s">
        <v>3277</v>
      </c>
      <c r="E24" s="100" t="s">
        <v>3272</v>
      </c>
      <c r="F24" s="107" t="str">
        <f t="shared" si="0"/>
        <v>A"</v>
      </c>
      <c r="G24" s="120" t="str">
        <f>IFERROR(VLOOKUP(B24,#REF!, 1, FALSE), "HEY!")</f>
        <v>HEY!</v>
      </c>
    </row>
    <row r="25" spans="1:7" ht="45.75" thickBot="1" x14ac:dyDescent="0.3">
      <c r="A25" s="120" t="str">
        <f>VLOOKUP(B25, names!A$3:B$2401, 2,FALSE)</f>
        <v>ASI Home Insurance Corp.</v>
      </c>
      <c r="B25" s="101" t="s">
        <v>3290</v>
      </c>
      <c r="C25" s="93">
        <v>11072</v>
      </c>
      <c r="D25" s="94" t="s">
        <v>3277</v>
      </c>
      <c r="E25" s="100" t="s">
        <v>3272</v>
      </c>
      <c r="F25" s="107" t="str">
        <f t="shared" si="0"/>
        <v>A"</v>
      </c>
      <c r="G25" s="120" t="str">
        <f>IFERROR(VLOOKUP(B25,#REF!, 1, FALSE), "HEY!")</f>
        <v>HEY!</v>
      </c>
    </row>
    <row r="26" spans="1:7" ht="45.75" thickBot="1" x14ac:dyDescent="0.3">
      <c r="A26" s="120" t="str">
        <f>VLOOKUP(B26, names!A$3:B$2401, 2,FALSE)</f>
        <v>ASI Preferred Insurance Corp.</v>
      </c>
      <c r="B26" s="99" t="s">
        <v>3291</v>
      </c>
      <c r="C26" s="91">
        <v>13142</v>
      </c>
      <c r="D26" s="92" t="s">
        <v>3277</v>
      </c>
      <c r="E26" s="100" t="s">
        <v>3272</v>
      </c>
      <c r="F26" s="107" t="str">
        <f t="shared" si="0"/>
        <v>A"</v>
      </c>
      <c r="G26" s="120" t="str">
        <f>IFERROR(VLOOKUP(B26,#REF!, 1, FALSE), "HEY!")</f>
        <v>HEY!</v>
      </c>
    </row>
    <row r="27" spans="1:7" ht="57" thickBot="1" x14ac:dyDescent="0.3">
      <c r="A27" s="120" t="str">
        <f>VLOOKUP(B27, names!A$3:B$2401, 2,FALSE)</f>
        <v>Auto Club Insurance Co. Of Florida</v>
      </c>
      <c r="B27" s="101" t="s">
        <v>60</v>
      </c>
      <c r="C27" s="93">
        <v>12813</v>
      </c>
      <c r="D27" s="94" t="s">
        <v>3292</v>
      </c>
      <c r="E27" s="100" t="s">
        <v>3270</v>
      </c>
      <c r="F27" s="107" t="str">
        <f t="shared" si="0"/>
        <v>A</v>
      </c>
      <c r="G27" s="120" t="str">
        <f>IFERROR(VLOOKUP(B27,#REF!, 1, FALSE), "HEY!")</f>
        <v>HEY!</v>
      </c>
    </row>
    <row r="28" spans="1:7" ht="30.75" thickBot="1" x14ac:dyDescent="0.3">
      <c r="A28" s="120" t="str">
        <f>VLOOKUP(B28, names!A$3:B$2401, 2,FALSE)</f>
        <v>Avatar Property &amp; Casualty Insurance Co.</v>
      </c>
      <c r="B28" s="99" t="s">
        <v>91</v>
      </c>
      <c r="C28" s="91">
        <v>13139</v>
      </c>
      <c r="D28" s="92" t="s">
        <v>3269</v>
      </c>
      <c r="E28" s="100" t="s">
        <v>3270</v>
      </c>
      <c r="F28" s="107" t="str">
        <f t="shared" si="0"/>
        <v>A</v>
      </c>
      <c r="G28" s="120" t="str">
        <f>IFERROR(VLOOKUP(B28,#REF!, 1, FALSE), "HEY!")</f>
        <v>HEY!</v>
      </c>
    </row>
    <row r="29" spans="1:7" ht="34.5" thickBot="1" x14ac:dyDescent="0.3">
      <c r="A29" s="120">
        <f>VLOOKUP(B29, names!A$3:B$2401, 2,FALSE)</f>
        <v>0</v>
      </c>
      <c r="B29" s="101" t="s">
        <v>736</v>
      </c>
      <c r="C29" s="93">
        <v>33162</v>
      </c>
      <c r="D29" s="94" t="s">
        <v>3293</v>
      </c>
      <c r="E29" s="100" t="s">
        <v>3270</v>
      </c>
      <c r="F29" s="107" t="str">
        <f t="shared" si="0"/>
        <v>A</v>
      </c>
      <c r="G29" s="120" t="str">
        <f>IFERROR(VLOOKUP(B29,#REF!, 1, FALSE), "HEY!")</f>
        <v>HEY!</v>
      </c>
    </row>
    <row r="30" spans="1:7" ht="30.75" thickBot="1" x14ac:dyDescent="0.3">
      <c r="A30" s="120">
        <f>VLOOKUP(B30, names!A$3:B$2401, 2,FALSE)</f>
        <v>0</v>
      </c>
      <c r="B30" s="99" t="s">
        <v>741</v>
      </c>
      <c r="C30" s="91">
        <v>29513</v>
      </c>
      <c r="D30" s="92" t="s">
        <v>3294</v>
      </c>
      <c r="E30" s="100" t="s">
        <v>3270</v>
      </c>
      <c r="F30" s="107" t="str">
        <f t="shared" si="0"/>
        <v>A</v>
      </c>
      <c r="G30" s="120" t="str">
        <f>IFERROR(VLOOKUP(B30,#REF!, 1, FALSE), "HEY!")</f>
        <v>HEY!</v>
      </c>
    </row>
    <row r="31" spans="1:7" ht="15.75" thickBot="1" x14ac:dyDescent="0.3">
      <c r="A31" s="120" t="str">
        <f>VLOOKUP(B31, names!A$3:B$2401, 2,FALSE)</f>
        <v>Capitol Preferred Insurance Co.</v>
      </c>
      <c r="B31" s="101" t="s">
        <v>3295</v>
      </c>
      <c r="C31" s="93">
        <v>10908</v>
      </c>
      <c r="D31" s="94" t="s">
        <v>3269</v>
      </c>
      <c r="E31" s="100" t="s">
        <v>3270</v>
      </c>
      <c r="F31" s="107" t="str">
        <f t="shared" si="0"/>
        <v>A</v>
      </c>
      <c r="G31" s="120" t="str">
        <f>IFERROR(VLOOKUP(B31,#REF!, 1, FALSE), "HEY!")</f>
        <v>HEY!</v>
      </c>
    </row>
    <row r="32" spans="1:7" ht="15.75" thickBot="1" x14ac:dyDescent="0.3">
      <c r="A32" s="120">
        <f>VLOOKUP(B32, names!A$3:B$2401, 2,FALSE)</f>
        <v>0</v>
      </c>
      <c r="B32" s="99" t="s">
        <v>3296</v>
      </c>
      <c r="C32" s="91">
        <v>11825</v>
      </c>
      <c r="D32" s="92" t="s">
        <v>3269</v>
      </c>
      <c r="E32" s="100" t="s">
        <v>3270</v>
      </c>
      <c r="F32" s="107" t="str">
        <f t="shared" si="0"/>
        <v>A</v>
      </c>
      <c r="G32" s="120" t="str">
        <f>IFERROR(VLOOKUP(B32,#REF!, 1, FALSE), "HEY!")</f>
        <v>HEY!</v>
      </c>
    </row>
    <row r="33" spans="1:7" ht="34.5" thickBot="1" x14ac:dyDescent="0.3">
      <c r="A33" s="120" t="str">
        <f>VLOOKUP(B33, names!A$3:B$2401, 2,FALSE)</f>
        <v>Castle Key Indemnity Co.</v>
      </c>
      <c r="B33" s="101" t="s">
        <v>49</v>
      </c>
      <c r="C33" s="93">
        <v>10835</v>
      </c>
      <c r="D33" s="94" t="s">
        <v>3275</v>
      </c>
      <c r="E33" s="100" t="s">
        <v>3278</v>
      </c>
      <c r="F33" s="107" t="str">
        <f t="shared" si="0"/>
        <v>A'</v>
      </c>
      <c r="G33" s="120" t="str">
        <f>IFERROR(VLOOKUP(B33,#REF!, 1, FALSE), "HEY!")</f>
        <v>HEY!</v>
      </c>
    </row>
    <row r="34" spans="1:7" ht="34.5" thickBot="1" x14ac:dyDescent="0.3">
      <c r="A34" s="120" t="str">
        <f>VLOOKUP(B34, names!A$3:B$2401, 2,FALSE)</f>
        <v>Castle Key Insurance Co.</v>
      </c>
      <c r="B34" s="99" t="s">
        <v>53</v>
      </c>
      <c r="C34" s="91">
        <v>30511</v>
      </c>
      <c r="D34" s="92" t="s">
        <v>3275</v>
      </c>
      <c r="E34" s="100" t="s">
        <v>3278</v>
      </c>
      <c r="F34" s="107" t="str">
        <f t="shared" si="0"/>
        <v>A'</v>
      </c>
      <c r="G34" s="120" t="str">
        <f>IFERROR(VLOOKUP(B34,#REF!, 1, FALSE), "HEY!")</f>
        <v>HEY!</v>
      </c>
    </row>
    <row r="35" spans="1:7" ht="15.75" thickBot="1" x14ac:dyDescent="0.3">
      <c r="A35" s="120" t="str">
        <f>VLOOKUP(B35, names!A$3:B$2401, 2,FALSE)</f>
        <v>Centauri Specialty Insurance Co.</v>
      </c>
      <c r="B35" s="101" t="s">
        <v>119</v>
      </c>
      <c r="C35" s="93">
        <v>12573</v>
      </c>
      <c r="D35" s="94" t="s">
        <v>3269</v>
      </c>
      <c r="E35" s="100" t="s">
        <v>3270</v>
      </c>
      <c r="F35" s="107" t="str">
        <f t="shared" si="0"/>
        <v>A</v>
      </c>
      <c r="G35" s="120" t="str">
        <f>IFERROR(VLOOKUP(B35,#REF!, 1, FALSE), "HEY!")</f>
        <v>HEY!</v>
      </c>
    </row>
    <row r="36" spans="1:7" ht="30.75" thickBot="1" x14ac:dyDescent="0.3">
      <c r="A36" s="120">
        <f>VLOOKUP(B36, names!A$3:B$2401, 2,FALSE)</f>
        <v>0</v>
      </c>
      <c r="B36" s="99" t="s">
        <v>3297</v>
      </c>
      <c r="C36" s="91">
        <v>11976</v>
      </c>
      <c r="D36" s="92" t="s">
        <v>3269</v>
      </c>
      <c r="E36" s="100" t="s">
        <v>3270</v>
      </c>
      <c r="F36" s="107" t="str">
        <f t="shared" si="0"/>
        <v>A</v>
      </c>
      <c r="G36" s="120" t="str">
        <f>IFERROR(VLOOKUP(B36,#REF!, 1, FALSE), "HEY!")</f>
        <v>HEY!</v>
      </c>
    </row>
    <row r="37" spans="1:7" ht="15.75" thickBot="1" x14ac:dyDescent="0.3">
      <c r="A37" s="120">
        <f>VLOOKUP(B37, names!A$3:B$2401, 2,FALSE)</f>
        <v>0</v>
      </c>
      <c r="B37" s="101" t="s">
        <v>3298</v>
      </c>
      <c r="C37" s="93">
        <v>14388</v>
      </c>
      <c r="D37" s="94" t="s">
        <v>3269</v>
      </c>
      <c r="E37" s="100" t="s">
        <v>3270</v>
      </c>
      <c r="F37" s="107" t="str">
        <f t="shared" si="0"/>
        <v>A</v>
      </c>
      <c r="G37" s="120" t="str">
        <f>IFERROR(VLOOKUP(B37,#REF!, 1, FALSE), "HEY!")</f>
        <v>HEY!</v>
      </c>
    </row>
    <row r="38" spans="1:7" ht="34.5" thickBot="1" x14ac:dyDescent="0.3">
      <c r="A38" s="120">
        <f>VLOOKUP(B38, names!A$3:B$2401, 2,FALSE)</f>
        <v>0</v>
      </c>
      <c r="B38" s="99" t="s">
        <v>3301</v>
      </c>
      <c r="C38" s="91">
        <v>29734</v>
      </c>
      <c r="D38" s="92" t="s">
        <v>3279</v>
      </c>
      <c r="E38" s="100" t="s">
        <v>3270</v>
      </c>
      <c r="F38" s="107" t="str">
        <f t="shared" si="0"/>
        <v>A</v>
      </c>
      <c r="G38" s="120" t="str">
        <f>IFERROR(VLOOKUP(B38,#REF!, 1, FALSE), "HEY!")</f>
        <v>HEY!</v>
      </c>
    </row>
    <row r="39" spans="1:7" ht="30.75" thickBot="1" x14ac:dyDescent="0.3">
      <c r="A39" s="120">
        <f>VLOOKUP(B39, names!A$3:B$2401, 2,FALSE)</f>
        <v>0</v>
      </c>
      <c r="B39" s="101" t="s">
        <v>3302</v>
      </c>
      <c r="C39" s="93">
        <v>10075</v>
      </c>
      <c r="D39" s="94" t="s">
        <v>3269</v>
      </c>
      <c r="E39" s="100" t="s">
        <v>3270</v>
      </c>
      <c r="F39" s="107" t="str">
        <f t="shared" si="0"/>
        <v>A</v>
      </c>
      <c r="G39" s="120" t="str">
        <f>IFERROR(VLOOKUP(B39,#REF!, 1, FALSE), "HEY!")</f>
        <v>HEY!</v>
      </c>
    </row>
    <row r="40" spans="1:7" ht="30.75" thickBot="1" x14ac:dyDescent="0.3">
      <c r="A40" s="120">
        <f>VLOOKUP(B40, names!A$3:B$2401, 2,FALSE)</f>
        <v>0</v>
      </c>
      <c r="B40" s="99" t="s">
        <v>921</v>
      </c>
      <c r="C40" s="91">
        <v>10783</v>
      </c>
      <c r="D40" s="92" t="s">
        <v>3269</v>
      </c>
      <c r="E40" s="100" t="s">
        <v>3270</v>
      </c>
      <c r="F40" s="107" t="str">
        <f t="shared" si="0"/>
        <v>A</v>
      </c>
      <c r="G40" s="120" t="str">
        <f>IFERROR(VLOOKUP(B40,#REF!, 1, FALSE), "HEY!")</f>
        <v>HEY!</v>
      </c>
    </row>
    <row r="41" spans="1:7" ht="23.25" thickBot="1" x14ac:dyDescent="0.3">
      <c r="A41" s="120">
        <f>VLOOKUP(B41, names!A$3:B$2401, 2,FALSE)</f>
        <v>0</v>
      </c>
      <c r="B41" s="101" t="s">
        <v>927</v>
      </c>
      <c r="C41" s="93">
        <v>18961</v>
      </c>
      <c r="D41" s="94" t="s">
        <v>3271</v>
      </c>
      <c r="E41" s="100" t="s">
        <v>3272</v>
      </c>
      <c r="F41" s="107" t="str">
        <f t="shared" si="0"/>
        <v>A"</v>
      </c>
      <c r="G41" s="120" t="str">
        <f>IFERROR(VLOOKUP(B41,#REF!, 1, FALSE), "HEY!")</f>
        <v>HEY!</v>
      </c>
    </row>
    <row r="42" spans="1:7" ht="34.5" thickBot="1" x14ac:dyDescent="0.3">
      <c r="A42" s="120" t="str">
        <f>VLOOKUP(B42, names!A$3:B$2401, 2,FALSE)</f>
        <v>Cypress Property &amp; Casualty Insurance Co.</v>
      </c>
      <c r="B42" s="99" t="s">
        <v>59</v>
      </c>
      <c r="C42" s="91">
        <v>10953</v>
      </c>
      <c r="D42" s="92" t="s">
        <v>3303</v>
      </c>
      <c r="E42" s="100" t="s">
        <v>3270</v>
      </c>
      <c r="F42" s="107" t="str">
        <f t="shared" si="0"/>
        <v>A</v>
      </c>
      <c r="G42" s="120" t="str">
        <f>IFERROR(VLOOKUP(B42,#REF!, 1, FALSE), "HEY!")</f>
        <v>HEY!</v>
      </c>
    </row>
    <row r="43" spans="1:7" ht="23.25" thickBot="1" x14ac:dyDescent="0.3">
      <c r="A43" s="120">
        <f>VLOOKUP(B43, names!A$3:B$2401, 2,FALSE)</f>
        <v>0</v>
      </c>
      <c r="B43" s="101" t="s">
        <v>948</v>
      </c>
      <c r="C43" s="93">
        <v>42587</v>
      </c>
      <c r="D43" s="94" t="s">
        <v>3271</v>
      </c>
      <c r="E43" s="100" t="s">
        <v>3272</v>
      </c>
      <c r="F43" s="107" t="str">
        <f t="shared" si="0"/>
        <v>A"</v>
      </c>
      <c r="G43" s="120" t="str">
        <f>IFERROR(VLOOKUP(B43,#REF!, 1, FALSE), "HEY!")</f>
        <v>HEY!</v>
      </c>
    </row>
    <row r="44" spans="1:7" ht="45.75" thickBot="1" x14ac:dyDescent="0.3">
      <c r="A44" s="120" t="str">
        <f>VLOOKUP(B44, names!A$3:B$2401, 2,FALSE)</f>
        <v>Edison Insurance Co.</v>
      </c>
      <c r="B44" s="99" t="s">
        <v>115</v>
      </c>
      <c r="C44" s="91">
        <v>12482</v>
      </c>
      <c r="D44" s="92" t="s">
        <v>3304</v>
      </c>
      <c r="E44" s="100" t="s">
        <v>3270</v>
      </c>
      <c r="F44" s="107" t="str">
        <f t="shared" si="0"/>
        <v>A</v>
      </c>
      <c r="G44" s="120" t="str">
        <f>IFERROR(VLOOKUP(B44,#REF!, 1, FALSE), "HEY!")</f>
        <v>HEY!</v>
      </c>
    </row>
    <row r="45" spans="1:7" ht="15.75" thickBot="1" x14ac:dyDescent="0.3">
      <c r="A45" s="120" t="str">
        <f>VLOOKUP(B45, names!A$3:B$2401, 2,FALSE)</f>
        <v>Elements Property Insurance Co.</v>
      </c>
      <c r="B45" s="101" t="s">
        <v>78</v>
      </c>
      <c r="C45" s="93">
        <v>15312</v>
      </c>
      <c r="D45" s="94" t="s">
        <v>3269</v>
      </c>
      <c r="E45" s="100" t="s">
        <v>3270</v>
      </c>
      <c r="F45" s="107" t="str">
        <f t="shared" si="0"/>
        <v>A</v>
      </c>
      <c r="G45" s="120" t="str">
        <f>IFERROR(VLOOKUP(B45,#REF!, 1, FALSE), "HEY!")</f>
        <v>HEY!</v>
      </c>
    </row>
    <row r="46" spans="1:7" ht="30.75" thickBot="1" x14ac:dyDescent="0.3">
      <c r="A46" s="120">
        <f>VLOOKUP(B46, names!A$3:B$2401, 2,FALSE)</f>
        <v>0</v>
      </c>
      <c r="B46" s="99" t="s">
        <v>3305</v>
      </c>
      <c r="C46" s="91">
        <v>12003</v>
      </c>
      <c r="D46" s="92" t="s">
        <v>3269</v>
      </c>
      <c r="E46" s="100" t="s">
        <v>3270</v>
      </c>
      <c r="F46" s="107" t="str">
        <f t="shared" si="0"/>
        <v>A</v>
      </c>
      <c r="G46" s="120" t="str">
        <f>IFERROR(VLOOKUP(B46,#REF!, 1, FALSE), "HEY!")</f>
        <v>HEY!</v>
      </c>
    </row>
    <row r="47" spans="1:7" ht="30.75" thickBot="1" x14ac:dyDescent="0.3">
      <c r="A47" s="120">
        <f>VLOOKUP(B47, names!A$3:B$2401, 2,FALSE)</f>
        <v>0</v>
      </c>
      <c r="B47" s="101" t="s">
        <v>3306</v>
      </c>
      <c r="C47" s="93">
        <v>11714</v>
      </c>
      <c r="D47" s="94" t="s">
        <v>3269</v>
      </c>
      <c r="E47" s="100" t="s">
        <v>3270</v>
      </c>
      <c r="F47" s="107" t="str">
        <f t="shared" si="0"/>
        <v>A</v>
      </c>
      <c r="G47" s="120" t="str">
        <f>IFERROR(VLOOKUP(B47,#REF!, 1, FALSE), "HEY!")</f>
        <v>HEY!</v>
      </c>
    </row>
    <row r="48" spans="1:7" ht="34.5" thickBot="1" x14ac:dyDescent="0.3">
      <c r="A48" s="120">
        <f>VLOOKUP(B48, names!A$3:B$2401, 2,FALSE)</f>
        <v>0</v>
      </c>
      <c r="B48" s="99" t="s">
        <v>3307</v>
      </c>
      <c r="C48" s="91">
        <v>25402</v>
      </c>
      <c r="D48" s="92" t="s">
        <v>3308</v>
      </c>
      <c r="E48" s="100" t="s">
        <v>3270</v>
      </c>
      <c r="F48" s="107" t="str">
        <f t="shared" si="0"/>
        <v>A</v>
      </c>
      <c r="G48" s="120" t="str">
        <f>IFERROR(VLOOKUP(B48,#REF!, 1, FALSE), "HEY!")</f>
        <v>HEY!</v>
      </c>
    </row>
    <row r="49" spans="1:7" ht="34.5" thickBot="1" x14ac:dyDescent="0.3">
      <c r="A49" s="120">
        <f>VLOOKUP(B49, names!A$3:B$2401, 2,FALSE)</f>
        <v>0</v>
      </c>
      <c r="B49" s="101" t="s">
        <v>992</v>
      </c>
      <c r="C49" s="93">
        <v>10346</v>
      </c>
      <c r="D49" s="94" t="s">
        <v>3308</v>
      </c>
      <c r="E49" s="100" t="s">
        <v>3270</v>
      </c>
      <c r="F49" s="107" t="str">
        <f t="shared" si="0"/>
        <v>A</v>
      </c>
      <c r="G49" s="120" t="str">
        <f>IFERROR(VLOOKUP(B49,#REF!, 1, FALSE), "HEY!")</f>
        <v>HEY!</v>
      </c>
    </row>
    <row r="50" spans="1:7" ht="34.5" thickBot="1" x14ac:dyDescent="0.3">
      <c r="A50" s="120">
        <f>VLOOKUP(B50, names!A$3:B$2401, 2,FALSE)</f>
        <v>0</v>
      </c>
      <c r="B50" s="99" t="s">
        <v>3309</v>
      </c>
      <c r="C50" s="91">
        <v>15130</v>
      </c>
      <c r="D50" s="92" t="s">
        <v>3275</v>
      </c>
      <c r="E50" s="100" t="s">
        <v>3272</v>
      </c>
      <c r="F50" s="107" t="str">
        <f t="shared" si="0"/>
        <v>A"</v>
      </c>
      <c r="G50" s="120" t="str">
        <f>IFERROR(VLOOKUP(B50,#REF!, 1, FALSE), "HEY!")</f>
        <v>HEY!</v>
      </c>
    </row>
    <row r="51" spans="1:7" ht="34.5" thickBot="1" x14ac:dyDescent="0.3">
      <c r="A51" s="120">
        <f>VLOOKUP(B51, names!A$3:B$2401, 2,FALSE)</f>
        <v>0</v>
      </c>
      <c r="B51" s="101" t="s">
        <v>1003</v>
      </c>
      <c r="C51" s="93">
        <v>25712</v>
      </c>
      <c r="D51" s="94" t="s">
        <v>3275</v>
      </c>
      <c r="E51" s="100" t="s">
        <v>3272</v>
      </c>
      <c r="F51" s="107" t="str">
        <f t="shared" si="0"/>
        <v>A"</v>
      </c>
      <c r="G51" s="120" t="str">
        <f>IFERROR(VLOOKUP(B51,#REF!, 1, FALSE), "HEY!")</f>
        <v>HEY!</v>
      </c>
    </row>
    <row r="52" spans="1:7" ht="34.5" thickBot="1" x14ac:dyDescent="0.3">
      <c r="A52" s="120">
        <f>VLOOKUP(B52, names!A$3:B$2401, 2,FALSE)</f>
        <v>0</v>
      </c>
      <c r="B52" s="99" t="s">
        <v>3311</v>
      </c>
      <c r="C52" s="91">
        <v>30210</v>
      </c>
      <c r="D52" s="92" t="s">
        <v>3275</v>
      </c>
      <c r="E52" s="100" t="s">
        <v>3272</v>
      </c>
      <c r="F52" s="107" t="str">
        <f t="shared" si="0"/>
        <v>A"</v>
      </c>
      <c r="G52" s="120" t="str">
        <f>IFERROR(VLOOKUP(B52,#REF!, 1, FALSE), "HEY!")</f>
        <v>HEY!</v>
      </c>
    </row>
    <row r="53" spans="1:7" ht="23.25" thickBot="1" x14ac:dyDescent="0.3">
      <c r="A53" s="120">
        <f>VLOOKUP(B53, names!A$3:B$2401, 2,FALSE)</f>
        <v>0</v>
      </c>
      <c r="B53" s="101" t="s">
        <v>1041</v>
      </c>
      <c r="C53" s="93">
        <v>13838</v>
      </c>
      <c r="D53" s="94" t="s">
        <v>3271</v>
      </c>
      <c r="E53" s="100" t="s">
        <v>3272</v>
      </c>
      <c r="F53" s="107" t="str">
        <f t="shared" si="0"/>
        <v>A"</v>
      </c>
      <c r="G53" s="120" t="str">
        <f>IFERROR(VLOOKUP(B53,#REF!, 1, FALSE), "HEY!")</f>
        <v>HEY!</v>
      </c>
    </row>
    <row r="54" spans="1:7" ht="15.75" thickBot="1" x14ac:dyDescent="0.3">
      <c r="A54" s="120">
        <f>VLOOKUP(B54, names!A$3:B$2401, 2,FALSE)</f>
        <v>0</v>
      </c>
      <c r="B54" s="99" t="s">
        <v>1044</v>
      </c>
      <c r="C54" s="91">
        <v>12441</v>
      </c>
      <c r="D54" s="92" t="s">
        <v>3269</v>
      </c>
      <c r="E54" s="100" t="s">
        <v>3270</v>
      </c>
      <c r="F54" s="107" t="str">
        <f t="shared" si="0"/>
        <v>A</v>
      </c>
      <c r="G54" s="120" t="str">
        <f>IFERROR(VLOOKUP(B54,#REF!, 1, FALSE), "HEY!")</f>
        <v>HEY!</v>
      </c>
    </row>
    <row r="55" spans="1:7" ht="15.75" thickBot="1" x14ac:dyDescent="0.3">
      <c r="A55" s="120" t="str">
        <f>VLOOKUP(B55, names!A$3:B$2401, 2,FALSE)</f>
        <v>Federated National Insurance Co.</v>
      </c>
      <c r="B55" s="101" t="s">
        <v>37</v>
      </c>
      <c r="C55" s="93">
        <v>10790</v>
      </c>
      <c r="D55" s="94" t="s">
        <v>3269</v>
      </c>
      <c r="E55" s="100" t="s">
        <v>3270</v>
      </c>
      <c r="F55" s="107" t="str">
        <f t="shared" si="0"/>
        <v>A</v>
      </c>
      <c r="G55" s="120" t="str">
        <f>IFERROR(VLOOKUP(B55,#REF!, 1, FALSE), "HEY!")</f>
        <v>HEY!</v>
      </c>
    </row>
    <row r="56" spans="1:7" ht="34.5" thickBot="1" x14ac:dyDescent="0.3">
      <c r="A56" s="120">
        <f>VLOOKUP(B56, names!A$3:B$2401, 2,FALSE)</f>
        <v>0</v>
      </c>
      <c r="B56" s="99" t="s">
        <v>1079</v>
      </c>
      <c r="C56" s="91">
        <v>29980</v>
      </c>
      <c r="D56" s="92" t="s">
        <v>3275</v>
      </c>
      <c r="E56" s="100" t="s">
        <v>3278</v>
      </c>
      <c r="F56" s="107" t="str">
        <f t="shared" si="0"/>
        <v>A'</v>
      </c>
      <c r="G56" s="120" t="str">
        <f>IFERROR(VLOOKUP(B56,#REF!, 1, FALSE), "HEY!")</f>
        <v>HEY!</v>
      </c>
    </row>
    <row r="57" spans="1:7" ht="34.5" thickBot="1" x14ac:dyDescent="0.3">
      <c r="A57" s="120" t="str">
        <f>VLOOKUP(B57, names!A$3:B$2401, 2,FALSE)</f>
        <v>First Community Insurance Co.</v>
      </c>
      <c r="B57" s="101" t="s">
        <v>83</v>
      </c>
      <c r="C57" s="93">
        <v>13990</v>
      </c>
      <c r="D57" s="94" t="s">
        <v>3293</v>
      </c>
      <c r="E57" s="100" t="s">
        <v>3270</v>
      </c>
      <c r="F57" s="107" t="str">
        <f t="shared" si="0"/>
        <v>A</v>
      </c>
      <c r="G57" s="120" t="str">
        <f>IFERROR(VLOOKUP(B57,#REF!, 1, FALSE), "HEY!")</f>
        <v>HEY!</v>
      </c>
    </row>
    <row r="58" spans="1:7" ht="34.5" thickBot="1" x14ac:dyDescent="0.3">
      <c r="A58" s="120" t="str">
        <f>VLOOKUP(B58, names!A$3:B$2401, 2,FALSE)</f>
        <v>First Protective Insurance Co.</v>
      </c>
      <c r="B58" s="99" t="s">
        <v>55</v>
      </c>
      <c r="C58" s="91">
        <v>10897</v>
      </c>
      <c r="D58" s="92" t="s">
        <v>3315</v>
      </c>
      <c r="E58" s="100" t="s">
        <v>3270</v>
      </c>
      <c r="F58" s="107" t="str">
        <f t="shared" si="0"/>
        <v>A</v>
      </c>
      <c r="G58" s="120" t="str">
        <f>IFERROR(VLOOKUP(B58,#REF!, 1, FALSE), "HEY!")</f>
        <v>HEY!</v>
      </c>
    </row>
    <row r="59" spans="1:7" ht="34.5" thickBot="1" x14ac:dyDescent="0.3">
      <c r="A59" s="120" t="str">
        <f>VLOOKUP(B59, names!A$3:B$2401, 2,FALSE)</f>
        <v>Florida Family Insurance Co.</v>
      </c>
      <c r="B59" s="101" t="s">
        <v>48</v>
      </c>
      <c r="C59" s="93">
        <v>10688</v>
      </c>
      <c r="D59" s="94" t="s">
        <v>3316</v>
      </c>
      <c r="E59" s="100" t="s">
        <v>3278</v>
      </c>
      <c r="F59" s="107" t="str">
        <f t="shared" si="0"/>
        <v>A'</v>
      </c>
      <c r="G59" s="120" t="str">
        <f>IFERROR(VLOOKUP(B59,#REF!, 1, FALSE), "HEY!")</f>
        <v>HEY!</v>
      </c>
    </row>
    <row r="60" spans="1:7" ht="45.75" thickBot="1" x14ac:dyDescent="0.3">
      <c r="A60" s="120" t="str">
        <f>VLOOKUP(B60, names!A$3:B$2401, 2,FALSE)</f>
        <v>Florida Peninsula Insurance Co.</v>
      </c>
      <c r="B60" s="99" t="s">
        <v>46</v>
      </c>
      <c r="C60" s="91">
        <v>10132</v>
      </c>
      <c r="D60" s="92" t="s">
        <v>3304</v>
      </c>
      <c r="E60" s="100" t="s">
        <v>3270</v>
      </c>
      <c r="F60" s="107" t="str">
        <f t="shared" si="0"/>
        <v>A</v>
      </c>
      <c r="G60" s="120" t="str">
        <f>IFERROR(VLOOKUP(B60,#REF!, 1, FALSE), "HEY!")</f>
        <v>HEY!</v>
      </c>
    </row>
    <row r="61" spans="1:7" ht="34.5" thickBot="1" x14ac:dyDescent="0.3">
      <c r="A61" s="120" t="str">
        <f>VLOOKUP(B61, names!A$3:B$2401, 2,FALSE)</f>
        <v>Florida Specialty Insurance Co.</v>
      </c>
      <c r="B61" s="101" t="s">
        <v>84</v>
      </c>
      <c r="C61" s="93">
        <v>17248</v>
      </c>
      <c r="D61" s="94" t="s">
        <v>3317</v>
      </c>
      <c r="E61" s="100" t="s">
        <v>3270</v>
      </c>
      <c r="F61" s="107" t="str">
        <f t="shared" si="0"/>
        <v>A</v>
      </c>
      <c r="G61" s="120" t="str">
        <f>IFERROR(VLOOKUP(B61,#REF!, 1, FALSE), "HEY!")</f>
        <v>HEY!</v>
      </c>
    </row>
    <row r="62" spans="1:7" ht="34.5" thickBot="1" x14ac:dyDescent="0.3">
      <c r="A62" s="120">
        <f>VLOOKUP(B62, names!A$3:B$2401, 2,FALSE)</f>
        <v>0</v>
      </c>
      <c r="B62" s="99" t="s">
        <v>1105</v>
      </c>
      <c r="C62" s="91">
        <v>33278</v>
      </c>
      <c r="D62" s="92" t="s">
        <v>3318</v>
      </c>
      <c r="E62" s="100" t="s">
        <v>3270</v>
      </c>
      <c r="F62" s="107" t="str">
        <f t="shared" si="0"/>
        <v>A</v>
      </c>
      <c r="G62" s="120" t="str">
        <f>IFERROR(VLOOKUP(B62,#REF!, 1, FALSE), "HEY!")</f>
        <v>HEY!</v>
      </c>
    </row>
    <row r="63" spans="1:7" ht="34.5" thickBot="1" x14ac:dyDescent="0.3">
      <c r="A63" s="120">
        <f>VLOOKUP(B63, names!A$3:B$2401, 2,FALSE)</f>
        <v>0</v>
      </c>
      <c r="B63" s="101" t="s">
        <v>1108</v>
      </c>
      <c r="C63" s="93">
        <v>13978</v>
      </c>
      <c r="D63" s="94" t="s">
        <v>3318</v>
      </c>
      <c r="E63" s="100" t="s">
        <v>3270</v>
      </c>
      <c r="F63" s="107" t="str">
        <f t="shared" si="0"/>
        <v>A</v>
      </c>
      <c r="G63" s="120" t="str">
        <f>IFERROR(VLOOKUP(B63,#REF!, 1, FALSE), "HEY!")</f>
        <v>HEY!</v>
      </c>
    </row>
    <row r="64" spans="1:7" ht="23.25" thickBot="1" x14ac:dyDescent="0.3">
      <c r="A64" s="120">
        <f>VLOOKUP(B64, names!A$3:B$2401, 2,FALSE)</f>
        <v>0</v>
      </c>
      <c r="B64" s="99" t="s">
        <v>1123</v>
      </c>
      <c r="C64" s="91">
        <v>22209</v>
      </c>
      <c r="D64" s="92" t="s">
        <v>3271</v>
      </c>
      <c r="E64" s="100" t="s">
        <v>3272</v>
      </c>
      <c r="F64" s="107" t="str">
        <f t="shared" si="0"/>
        <v>A"</v>
      </c>
      <c r="G64" s="120" t="str">
        <f>IFERROR(VLOOKUP(B64,#REF!, 1, FALSE), "HEY!")</f>
        <v>HEY!</v>
      </c>
    </row>
    <row r="65" spans="1:7" ht="34.5" thickBot="1" x14ac:dyDescent="0.3">
      <c r="A65" s="120">
        <f>VLOOKUP(B65, names!A$3:B$2401, 2,FALSE)</f>
        <v>0</v>
      </c>
      <c r="B65" s="101" t="s">
        <v>3319</v>
      </c>
      <c r="C65" s="93">
        <v>10074</v>
      </c>
      <c r="D65" s="94" t="s">
        <v>3315</v>
      </c>
      <c r="E65" s="100" t="s">
        <v>3270</v>
      </c>
      <c r="F65" s="107" t="str">
        <f t="shared" si="0"/>
        <v>A</v>
      </c>
      <c r="G65" s="120" t="str">
        <f>IFERROR(VLOOKUP(B65,#REF!, 1, FALSE), "HEY!")</f>
        <v>HEY!</v>
      </c>
    </row>
    <row r="66" spans="1:7" ht="34.5" thickBot="1" x14ac:dyDescent="0.3">
      <c r="A66" s="120">
        <f>VLOOKUP(B66, names!A$3:B$2401, 2,FALSE)</f>
        <v>0</v>
      </c>
      <c r="B66" s="99" t="s">
        <v>1131</v>
      </c>
      <c r="C66" s="91">
        <v>28339</v>
      </c>
      <c r="D66" s="92" t="s">
        <v>3284</v>
      </c>
      <c r="E66" s="100" t="s">
        <v>3270</v>
      </c>
      <c r="F66" s="107" t="str">
        <f t="shared" si="0"/>
        <v>A</v>
      </c>
      <c r="G66" s="120" t="str">
        <f>IFERROR(VLOOKUP(B66,#REF!, 1, FALSE), "HEY!")</f>
        <v>HEY!</v>
      </c>
    </row>
    <row r="67" spans="1:7" ht="34.5" thickBot="1" x14ac:dyDescent="0.3">
      <c r="A67" s="120">
        <f>VLOOKUP(B67, names!A$3:B$2401, 2,FALSE)</f>
        <v>0</v>
      </c>
      <c r="B67" s="101" t="s">
        <v>3320</v>
      </c>
      <c r="C67" s="93">
        <v>26654</v>
      </c>
      <c r="D67" s="94" t="s">
        <v>3321</v>
      </c>
      <c r="E67" s="100" t="s">
        <v>3270</v>
      </c>
      <c r="F67" s="107" t="str">
        <f t="shared" ref="F67:F130" si="1">SUBSTITUTE(E67, "FSR - ", "")</f>
        <v>A</v>
      </c>
      <c r="G67" s="120" t="str">
        <f>IFERROR(VLOOKUP(B67,#REF!, 1, FALSE), "HEY!")</f>
        <v>HEY!</v>
      </c>
    </row>
    <row r="68" spans="1:7" ht="30.75" thickBot="1" x14ac:dyDescent="0.3">
      <c r="A68" s="120" t="str">
        <f>VLOOKUP(B68, names!A$3:B$2401, 2,FALSE)</f>
        <v>Gulfstream Property And Casualty Insurance Co.</v>
      </c>
      <c r="B68" s="99" t="s">
        <v>64</v>
      </c>
      <c r="C68" s="91">
        <v>12237</v>
      </c>
      <c r="D68" s="92" t="s">
        <v>3269</v>
      </c>
      <c r="E68" s="100" t="s">
        <v>3270</v>
      </c>
      <c r="F68" s="107" t="str">
        <f t="shared" si="1"/>
        <v>A</v>
      </c>
      <c r="G68" s="120" t="str">
        <f>IFERROR(VLOOKUP(B68,#REF!, 1, FALSE), "HEY!")</f>
        <v>HEY!</v>
      </c>
    </row>
    <row r="69" spans="1:7" ht="23.25" thickBot="1" x14ac:dyDescent="0.3">
      <c r="A69" s="120">
        <f>VLOOKUP(B69, names!A$3:B$2401, 2,FALSE)</f>
        <v>0</v>
      </c>
      <c r="B69" s="101" t="s">
        <v>1216</v>
      </c>
      <c r="C69" s="93">
        <v>23582</v>
      </c>
      <c r="D69" s="94" t="s">
        <v>3271</v>
      </c>
      <c r="E69" s="100" t="s">
        <v>3272</v>
      </c>
      <c r="F69" s="107" t="str">
        <f t="shared" si="1"/>
        <v>A"</v>
      </c>
      <c r="G69" s="120" t="str">
        <f>IFERROR(VLOOKUP(B69,#REF!, 1, FALSE), "HEY!")</f>
        <v>HEY!</v>
      </c>
    </row>
    <row r="70" spans="1:7" ht="30.75" thickBot="1" x14ac:dyDescent="0.3">
      <c r="A70" s="120">
        <f>VLOOKUP(B70, names!A$3:B$2401, 2,FALSE)</f>
        <v>0</v>
      </c>
      <c r="B70" s="99" t="s">
        <v>1219</v>
      </c>
      <c r="C70" s="91">
        <v>35696</v>
      </c>
      <c r="D70" s="92" t="s">
        <v>3271</v>
      </c>
      <c r="E70" s="100" t="s">
        <v>3272</v>
      </c>
      <c r="F70" s="107" t="str">
        <f t="shared" si="1"/>
        <v>A"</v>
      </c>
      <c r="G70" s="120" t="str">
        <f>IFERROR(VLOOKUP(B70,#REF!, 1, FALSE), "HEY!")</f>
        <v>HEY!</v>
      </c>
    </row>
    <row r="71" spans="1:7" ht="30.75" thickBot="1" x14ac:dyDescent="0.3">
      <c r="A71" s="120">
        <f>VLOOKUP(B71, names!A$3:B$2401, 2,FALSE)</f>
        <v>0</v>
      </c>
      <c r="B71" s="101" t="s">
        <v>1220</v>
      </c>
      <c r="C71" s="93">
        <v>26182</v>
      </c>
      <c r="D71" s="94" t="s">
        <v>3271</v>
      </c>
      <c r="E71" s="100" t="s">
        <v>3272</v>
      </c>
      <c r="F71" s="107" t="str">
        <f t="shared" si="1"/>
        <v>A"</v>
      </c>
      <c r="G71" s="120" t="str">
        <f>IFERROR(VLOOKUP(B71,#REF!, 1, FALSE), "HEY!")</f>
        <v>HEY!</v>
      </c>
    </row>
    <row r="72" spans="1:7" ht="34.5" thickBot="1" x14ac:dyDescent="0.3">
      <c r="A72" s="120">
        <f>VLOOKUP(B72, names!A$3:B$2401, 2,FALSE)</f>
        <v>0</v>
      </c>
      <c r="B72" s="99" t="s">
        <v>3322</v>
      </c>
      <c r="C72" s="91">
        <v>12767</v>
      </c>
      <c r="D72" s="92" t="s">
        <v>3321</v>
      </c>
      <c r="E72" s="100" t="s">
        <v>3270</v>
      </c>
      <c r="F72" s="107" t="str">
        <f t="shared" si="1"/>
        <v>A</v>
      </c>
      <c r="G72" s="120" t="str">
        <f>IFERROR(VLOOKUP(B72,#REF!, 1, FALSE), "HEY!")</f>
        <v>HEY!</v>
      </c>
    </row>
    <row r="73" spans="1:7" ht="45.75" thickBot="1" x14ac:dyDescent="0.3">
      <c r="A73" s="120" t="str">
        <f>VLOOKUP(B73, names!A$3:B$2401, 2,FALSE)</f>
        <v>Heritage Property &amp; Casualty Insurance Co.</v>
      </c>
      <c r="B73" s="101" t="s">
        <v>36</v>
      </c>
      <c r="C73" s="93">
        <v>14407</v>
      </c>
      <c r="D73" s="94" t="s">
        <v>4002</v>
      </c>
      <c r="E73" s="100" t="s">
        <v>3270</v>
      </c>
      <c r="F73" s="107" t="str">
        <f t="shared" si="1"/>
        <v>A</v>
      </c>
      <c r="G73" s="120" t="str">
        <f>IFERROR(VLOOKUP(B73,#REF!, 1, FALSE), "HEY!")</f>
        <v>HEY!</v>
      </c>
    </row>
    <row r="74" spans="1:7" ht="30.75" thickBot="1" x14ac:dyDescent="0.3">
      <c r="A74" s="120" t="str">
        <f>VLOOKUP(B74, names!A$3:B$2401, 2,FALSE)</f>
        <v>Homeowners Choice Property &amp; Casualty Insurance Co.</v>
      </c>
      <c r="B74" s="99" t="s">
        <v>3323</v>
      </c>
      <c r="C74" s="91">
        <v>12944</v>
      </c>
      <c r="D74" s="92" t="s">
        <v>4003</v>
      </c>
      <c r="E74" s="100" t="s">
        <v>3270</v>
      </c>
      <c r="F74" s="107" t="str">
        <f t="shared" si="1"/>
        <v>A</v>
      </c>
      <c r="G74" s="120" t="str">
        <f>IFERROR(VLOOKUP(B74,#REF!, 1, FALSE), "HEY!")</f>
        <v>HEY!</v>
      </c>
    </row>
    <row r="75" spans="1:7" ht="34.5" thickBot="1" x14ac:dyDescent="0.3">
      <c r="A75" s="120">
        <f>VLOOKUP(B75, names!A$3:B$2401, 2,FALSE)</f>
        <v>0</v>
      </c>
      <c r="B75" s="101" t="s">
        <v>1270</v>
      </c>
      <c r="C75" s="93">
        <v>44369</v>
      </c>
      <c r="D75" s="94" t="s">
        <v>3324</v>
      </c>
      <c r="E75" s="100" t="s">
        <v>3270</v>
      </c>
      <c r="F75" s="107" t="str">
        <f t="shared" si="1"/>
        <v>A</v>
      </c>
      <c r="G75" s="120" t="str">
        <f>IFERROR(VLOOKUP(B75,#REF!, 1, FALSE), "HEY!")</f>
        <v>HEY!</v>
      </c>
    </row>
    <row r="76" spans="1:7" ht="34.5" thickBot="1" x14ac:dyDescent="0.3">
      <c r="A76" s="120">
        <f>VLOOKUP(B76, names!A$3:B$2401, 2,FALSE)</f>
        <v>0</v>
      </c>
      <c r="B76" s="99" t="s">
        <v>1322</v>
      </c>
      <c r="C76" s="91">
        <v>13648</v>
      </c>
      <c r="D76" s="92" t="s">
        <v>3316</v>
      </c>
      <c r="E76" s="100" t="s">
        <v>3278</v>
      </c>
      <c r="F76" s="107" t="str">
        <f t="shared" si="1"/>
        <v>A'</v>
      </c>
      <c r="G76" s="120" t="str">
        <f>IFERROR(VLOOKUP(B76,#REF!, 1, FALSE), "HEY!")</f>
        <v>HEY!</v>
      </c>
    </row>
    <row r="77" spans="1:7" ht="30.75" thickBot="1" x14ac:dyDescent="0.3">
      <c r="A77" s="120">
        <f>VLOOKUP(B77, names!A$3:B$2401, 2,FALSE)</f>
        <v>0</v>
      </c>
      <c r="B77" s="101" t="s">
        <v>3326</v>
      </c>
      <c r="C77" s="93">
        <v>13014</v>
      </c>
      <c r="D77" s="94" t="s">
        <v>3269</v>
      </c>
      <c r="E77" s="100" t="s">
        <v>3270</v>
      </c>
      <c r="F77" s="107" t="str">
        <f t="shared" si="1"/>
        <v>A</v>
      </c>
      <c r="G77" s="120" t="str">
        <f>IFERROR(VLOOKUP(B77,#REF!, 1, FALSE), "HEY!")</f>
        <v>HEY!</v>
      </c>
    </row>
    <row r="78" spans="1:7" ht="15.75" thickBot="1" x14ac:dyDescent="0.3">
      <c r="A78" s="120">
        <f>VLOOKUP(B78, names!A$3:B$2401, 2,FALSE)</f>
        <v>0</v>
      </c>
      <c r="B78" s="99" t="s">
        <v>1395</v>
      </c>
      <c r="C78" s="91">
        <v>13793</v>
      </c>
      <c r="D78" s="92" t="s">
        <v>3269</v>
      </c>
      <c r="E78" s="100" t="s">
        <v>3270</v>
      </c>
      <c r="F78" s="107" t="str">
        <f t="shared" si="1"/>
        <v>A</v>
      </c>
      <c r="G78" s="120" t="str">
        <f>IFERROR(VLOOKUP(B78,#REF!, 1, FALSE), "HEY!")</f>
        <v>HEY!</v>
      </c>
    </row>
    <row r="79" spans="1:7" ht="34.5" thickBot="1" x14ac:dyDescent="0.3">
      <c r="A79" s="120" t="str">
        <f>VLOOKUP(B79, names!A$3:B$2401, 2,FALSE)</f>
        <v>Modern USA Insurance Co.</v>
      </c>
      <c r="B79" s="101" t="s">
        <v>73</v>
      </c>
      <c r="C79" s="93">
        <v>12957</v>
      </c>
      <c r="D79" s="94" t="s">
        <v>3286</v>
      </c>
      <c r="E79" s="100" t="s">
        <v>3270</v>
      </c>
      <c r="F79" s="107" t="str">
        <f t="shared" si="1"/>
        <v>A</v>
      </c>
      <c r="G79" s="120" t="str">
        <f>IFERROR(VLOOKUP(B79,#REF!, 1, FALSE), "HEY!")</f>
        <v>HEY!</v>
      </c>
    </row>
    <row r="80" spans="1:7" ht="34.5" thickBot="1" x14ac:dyDescent="0.3">
      <c r="A80" s="120" t="str">
        <f>VLOOKUP(B80, names!A$3:B$2401, 2,FALSE)</f>
        <v>Monarch National Insurance Co.</v>
      </c>
      <c r="B80" s="99" t="s">
        <v>150</v>
      </c>
      <c r="C80" s="91">
        <v>15715</v>
      </c>
      <c r="D80" s="92" t="s">
        <v>3327</v>
      </c>
      <c r="E80" s="100" t="s">
        <v>3270</v>
      </c>
      <c r="F80" s="107" t="str">
        <f t="shared" si="1"/>
        <v>A</v>
      </c>
      <c r="G80" s="120" t="str">
        <f>IFERROR(VLOOKUP(B80,#REF!, 1, FALSE), "HEY!")</f>
        <v>HEY!</v>
      </c>
    </row>
    <row r="81" spans="1:7" ht="34.5" thickBot="1" x14ac:dyDescent="0.3">
      <c r="A81" s="120">
        <f>VLOOKUP(B81, names!A$3:B$2401, 2,FALSE)</f>
        <v>0</v>
      </c>
      <c r="B81" s="101" t="s">
        <v>3328</v>
      </c>
      <c r="C81" s="93">
        <v>13331</v>
      </c>
      <c r="D81" s="94" t="s">
        <v>3329</v>
      </c>
      <c r="E81" s="100" t="s">
        <v>3272</v>
      </c>
      <c r="F81" s="107" t="str">
        <f t="shared" si="1"/>
        <v>A"</v>
      </c>
      <c r="G81" s="120" t="str">
        <f>IFERROR(VLOOKUP(B81,#REF!, 1, FALSE), "HEY!")</f>
        <v>HEY!</v>
      </c>
    </row>
    <row r="82" spans="1:7" ht="15.75" thickBot="1" x14ac:dyDescent="0.3">
      <c r="A82" s="120" t="str">
        <f>VLOOKUP(B82, names!A$3:B$2401, 2,FALSE)</f>
        <v>Mount Beacon Insurance Co.</v>
      </c>
      <c r="B82" s="99" t="s">
        <v>69</v>
      </c>
      <c r="C82" s="91">
        <v>15592</v>
      </c>
      <c r="D82" s="92" t="s">
        <v>3269</v>
      </c>
      <c r="E82" s="100" t="s">
        <v>3270</v>
      </c>
      <c r="F82" s="107" t="str">
        <f t="shared" si="1"/>
        <v>A</v>
      </c>
      <c r="G82" s="120" t="str">
        <f>IFERROR(VLOOKUP(B82,#REF!, 1, FALSE), "HEY!")</f>
        <v>HEY!</v>
      </c>
    </row>
    <row r="83" spans="1:7" ht="30.75" thickBot="1" x14ac:dyDescent="0.3">
      <c r="A83" s="120">
        <f>VLOOKUP(B83, names!A$3:B$2401, 2,FALSE)</f>
        <v>0</v>
      </c>
      <c r="B83" s="101" t="s">
        <v>3330</v>
      </c>
      <c r="C83" s="93">
        <v>11806</v>
      </c>
      <c r="D83" s="94" t="s">
        <v>3269</v>
      </c>
      <c r="E83" s="100" t="s">
        <v>3270</v>
      </c>
      <c r="F83" s="107" t="str">
        <f t="shared" si="1"/>
        <v>A</v>
      </c>
      <c r="G83" s="120" t="str">
        <f>IFERROR(VLOOKUP(B83,#REF!, 1, FALSE), "HEY!")</f>
        <v>HEY!</v>
      </c>
    </row>
    <row r="84" spans="1:7" ht="23.25" thickBot="1" x14ac:dyDescent="0.3">
      <c r="A84" s="120">
        <f>VLOOKUP(B84, names!A$3:B$2401, 2,FALSE)</f>
        <v>0</v>
      </c>
      <c r="B84" s="99" t="s">
        <v>1473</v>
      </c>
      <c r="C84" s="91">
        <v>11991</v>
      </c>
      <c r="D84" s="92" t="s">
        <v>3271</v>
      </c>
      <c r="E84" s="100" t="s">
        <v>3272</v>
      </c>
      <c r="F84" s="107" t="str">
        <f t="shared" si="1"/>
        <v>A"</v>
      </c>
      <c r="G84" s="120" t="str">
        <f>IFERROR(VLOOKUP(B84,#REF!, 1, FALSE), "HEY!")</f>
        <v>HEY!</v>
      </c>
    </row>
    <row r="85" spans="1:7" ht="15.75" thickBot="1" x14ac:dyDescent="0.3">
      <c r="A85" s="120">
        <f>VLOOKUP(B85, names!A$3:B$2401, 2,FALSE)</f>
        <v>0</v>
      </c>
      <c r="B85" s="101" t="s">
        <v>3331</v>
      </c>
      <c r="C85" s="93">
        <v>36072</v>
      </c>
      <c r="D85" s="94" t="s">
        <v>3269</v>
      </c>
      <c r="E85" s="100" t="s">
        <v>3270</v>
      </c>
      <c r="F85" s="107" t="str">
        <f t="shared" si="1"/>
        <v>A</v>
      </c>
      <c r="G85" s="120" t="str">
        <f>IFERROR(VLOOKUP(B85,#REF!, 1, FALSE), "HEY!")</f>
        <v>HEY!</v>
      </c>
    </row>
    <row r="86" spans="1:7" ht="34.5" thickBot="1" x14ac:dyDescent="0.3">
      <c r="A86" s="120">
        <f>VLOOKUP(B86, names!A$3:B$2401, 2,FALSE)</f>
        <v>0</v>
      </c>
      <c r="B86" s="99" t="s">
        <v>1494</v>
      </c>
      <c r="C86" s="91">
        <v>12114</v>
      </c>
      <c r="D86" s="92" t="s">
        <v>3333</v>
      </c>
      <c r="E86" s="100" t="s">
        <v>3270</v>
      </c>
      <c r="F86" s="107" t="str">
        <f t="shared" si="1"/>
        <v>A</v>
      </c>
      <c r="G86" s="120" t="str">
        <f>IFERROR(VLOOKUP(B86,#REF!, 1, FALSE), "HEY!")</f>
        <v>HEY!</v>
      </c>
    </row>
    <row r="87" spans="1:7" ht="30.75" thickBot="1" x14ac:dyDescent="0.3">
      <c r="A87" s="120">
        <f>VLOOKUP(B87, names!A$3:B$2401, 2,FALSE)</f>
        <v>0</v>
      </c>
      <c r="B87" s="101" t="s">
        <v>1501</v>
      </c>
      <c r="C87" s="93">
        <v>26093</v>
      </c>
      <c r="D87" s="94" t="s">
        <v>3271</v>
      </c>
      <c r="E87" s="100" t="s">
        <v>3272</v>
      </c>
      <c r="F87" s="107" t="str">
        <f t="shared" si="1"/>
        <v>A"</v>
      </c>
      <c r="G87" s="120" t="str">
        <f>IFERROR(VLOOKUP(B87,#REF!, 1, FALSE), "HEY!")</f>
        <v>HEY!</v>
      </c>
    </row>
    <row r="88" spans="1:7" ht="30.75" thickBot="1" x14ac:dyDescent="0.3">
      <c r="A88" s="120">
        <f>VLOOKUP(B88, names!A$3:B$2401, 2,FALSE)</f>
        <v>0</v>
      </c>
      <c r="B88" s="99" t="s">
        <v>1502</v>
      </c>
      <c r="C88" s="91">
        <v>28223</v>
      </c>
      <c r="D88" s="92" t="s">
        <v>3271</v>
      </c>
      <c r="E88" s="100" t="s">
        <v>3272</v>
      </c>
      <c r="F88" s="107" t="str">
        <f t="shared" si="1"/>
        <v>A"</v>
      </c>
      <c r="G88" s="120" t="str">
        <f>IFERROR(VLOOKUP(B88,#REF!, 1, FALSE), "HEY!")</f>
        <v>HEY!</v>
      </c>
    </row>
    <row r="89" spans="1:7" ht="23.25" thickBot="1" x14ac:dyDescent="0.3">
      <c r="A89" s="120">
        <f>VLOOKUP(B89, names!A$3:B$2401, 2,FALSE)</f>
        <v>0</v>
      </c>
      <c r="B89" s="101" t="s">
        <v>1503</v>
      </c>
      <c r="C89" s="93">
        <v>10723</v>
      </c>
      <c r="D89" s="94" t="s">
        <v>3271</v>
      </c>
      <c r="E89" s="100" t="s">
        <v>3272</v>
      </c>
      <c r="F89" s="107" t="str">
        <f t="shared" si="1"/>
        <v>A"</v>
      </c>
      <c r="G89" s="120" t="str">
        <f>IFERROR(VLOOKUP(B89,#REF!, 1, FALSE), "HEY!")</f>
        <v>HEY!</v>
      </c>
    </row>
    <row r="90" spans="1:7" ht="23.25" thickBot="1" x14ac:dyDescent="0.3">
      <c r="A90" s="120">
        <f>VLOOKUP(B90, names!A$3:B$2401, 2,FALSE)</f>
        <v>0</v>
      </c>
      <c r="B90" s="99" t="s">
        <v>1504</v>
      </c>
      <c r="C90" s="91">
        <v>23760</v>
      </c>
      <c r="D90" s="92" t="s">
        <v>3271</v>
      </c>
      <c r="E90" s="100" t="s">
        <v>3272</v>
      </c>
      <c r="F90" s="107" t="str">
        <f t="shared" si="1"/>
        <v>A"</v>
      </c>
      <c r="G90" s="120" t="str">
        <f>IFERROR(VLOOKUP(B90,#REF!, 1, FALSE), "HEY!")</f>
        <v>HEY!</v>
      </c>
    </row>
    <row r="91" spans="1:7" ht="30.75" thickBot="1" x14ac:dyDescent="0.3">
      <c r="A91" s="120">
        <f>VLOOKUP(B91, names!A$3:B$2401, 2,FALSE)</f>
        <v>0</v>
      </c>
      <c r="B91" s="101" t="s">
        <v>1505</v>
      </c>
      <c r="C91" s="93">
        <v>25453</v>
      </c>
      <c r="D91" s="94" t="s">
        <v>3271</v>
      </c>
      <c r="E91" s="100" t="s">
        <v>3272</v>
      </c>
      <c r="F91" s="107" t="str">
        <f t="shared" si="1"/>
        <v>A"</v>
      </c>
      <c r="G91" s="120" t="str">
        <f>IFERROR(VLOOKUP(B91,#REF!, 1, FALSE), "HEY!")</f>
        <v>HEY!</v>
      </c>
    </row>
    <row r="92" spans="1:7" ht="30.75" thickBot="1" x14ac:dyDescent="0.3">
      <c r="A92" s="120" t="str">
        <f>VLOOKUP(B92, names!A$3:B$2401, 2,FALSE)</f>
        <v>Nationwide Insurance Co. Of Florida</v>
      </c>
      <c r="B92" s="99" t="s">
        <v>80</v>
      </c>
      <c r="C92" s="91">
        <v>10948</v>
      </c>
      <c r="D92" s="92" t="s">
        <v>3271</v>
      </c>
      <c r="E92" s="100" t="s">
        <v>3270</v>
      </c>
      <c r="F92" s="107" t="str">
        <f t="shared" si="1"/>
        <v>A</v>
      </c>
      <c r="G92" s="120" t="str">
        <f>IFERROR(VLOOKUP(B92,#REF!, 1, FALSE), "HEY!")</f>
        <v>HEY!</v>
      </c>
    </row>
    <row r="93" spans="1:7" ht="30.75" thickBot="1" x14ac:dyDescent="0.3">
      <c r="A93" s="120">
        <f>VLOOKUP(B93, names!A$3:B$2401, 2,FALSE)</f>
        <v>0</v>
      </c>
      <c r="B93" s="101" t="s">
        <v>1506</v>
      </c>
      <c r="C93" s="93">
        <v>23779</v>
      </c>
      <c r="D93" s="94" t="s">
        <v>3271</v>
      </c>
      <c r="E93" s="100" t="s">
        <v>3272</v>
      </c>
      <c r="F93" s="107" t="str">
        <f t="shared" si="1"/>
        <v>A"</v>
      </c>
      <c r="G93" s="120" t="str">
        <f>IFERROR(VLOOKUP(B93,#REF!, 1, FALSE), "HEY!")</f>
        <v>HEY!</v>
      </c>
    </row>
    <row r="94" spans="1:7" ht="23.25" thickBot="1" x14ac:dyDescent="0.3">
      <c r="A94" s="120">
        <f>VLOOKUP(B94, names!A$3:B$2401, 2,FALSE)</f>
        <v>0</v>
      </c>
      <c r="B94" s="99" t="s">
        <v>1507</v>
      </c>
      <c r="C94" s="91">
        <v>23787</v>
      </c>
      <c r="D94" s="92" t="s">
        <v>3271</v>
      </c>
      <c r="E94" s="100" t="s">
        <v>3272</v>
      </c>
      <c r="F94" s="107" t="str">
        <f t="shared" si="1"/>
        <v>A"</v>
      </c>
      <c r="G94" s="120" t="str">
        <f>IFERROR(VLOOKUP(B94,#REF!, 1, FALSE), "HEY!")</f>
        <v>HEY!</v>
      </c>
    </row>
    <row r="95" spans="1:7" ht="30.75" thickBot="1" x14ac:dyDescent="0.3">
      <c r="A95" s="120">
        <f>VLOOKUP(B95, names!A$3:B$2401, 2,FALSE)</f>
        <v>0</v>
      </c>
      <c r="B95" s="101" t="s">
        <v>3335</v>
      </c>
      <c r="C95" s="93">
        <v>37877</v>
      </c>
      <c r="D95" s="94" t="s">
        <v>3271</v>
      </c>
      <c r="E95" s="100" t="s">
        <v>3272</v>
      </c>
      <c r="F95" s="107" t="str">
        <f t="shared" si="1"/>
        <v>A"</v>
      </c>
      <c r="G95" s="120" t="str">
        <f>IFERROR(VLOOKUP(B95,#REF!, 1, FALSE), "HEY!")</f>
        <v>HEY!</v>
      </c>
    </row>
    <row r="96" spans="1:7" ht="15.75" thickBot="1" x14ac:dyDescent="0.3">
      <c r="A96" s="120">
        <f>VLOOKUP(B96, names!A$3:B$2401, 2,FALSE)</f>
        <v>0</v>
      </c>
      <c r="B96" s="99" t="s">
        <v>1527</v>
      </c>
      <c r="C96" s="91">
        <v>13012</v>
      </c>
      <c r="D96" s="92" t="s">
        <v>3269</v>
      </c>
      <c r="E96" s="100" t="s">
        <v>3270</v>
      </c>
      <c r="F96" s="107" t="str">
        <f t="shared" si="1"/>
        <v>A</v>
      </c>
      <c r="G96" s="120" t="str">
        <f>IFERROR(VLOOKUP(B96,#REF!, 1, FALSE), "HEY!")</f>
        <v>HEY!</v>
      </c>
    </row>
    <row r="97" spans="1:7" ht="34.5" thickBot="1" x14ac:dyDescent="0.3">
      <c r="A97" s="120">
        <f>VLOOKUP(B97, names!A$3:B$2401, 2,FALSE)</f>
        <v>0</v>
      </c>
      <c r="B97" s="101" t="s">
        <v>3337</v>
      </c>
      <c r="C97" s="93">
        <v>13167</v>
      </c>
      <c r="D97" s="94" t="s">
        <v>3275</v>
      </c>
      <c r="E97" s="100" t="s">
        <v>3272</v>
      </c>
      <c r="F97" s="107" t="str">
        <f t="shared" si="1"/>
        <v>A"</v>
      </c>
      <c r="G97" s="120" t="str">
        <f>IFERROR(VLOOKUP(B97,#REF!, 1, FALSE), "HEY!")</f>
        <v>HEY!</v>
      </c>
    </row>
    <row r="98" spans="1:7" ht="34.5" thickBot="1" x14ac:dyDescent="0.3">
      <c r="A98" s="120">
        <f>VLOOKUP(B98, names!A$3:B$2401, 2,FALSE)</f>
        <v>0</v>
      </c>
      <c r="B98" s="99" t="s">
        <v>3338</v>
      </c>
      <c r="C98" s="91">
        <v>36455</v>
      </c>
      <c r="D98" s="92" t="s">
        <v>3275</v>
      </c>
      <c r="E98" s="100" t="s">
        <v>3272</v>
      </c>
      <c r="F98" s="107" t="str">
        <f t="shared" si="1"/>
        <v>A"</v>
      </c>
      <c r="G98" s="120" t="str">
        <f>IFERROR(VLOOKUP(B98,#REF!, 1, FALSE), "HEY!")</f>
        <v>HEY!</v>
      </c>
    </row>
    <row r="99" spans="1:7" ht="34.5" thickBot="1" x14ac:dyDescent="0.3">
      <c r="A99" s="120">
        <f>VLOOKUP(B99, names!A$3:B$2401, 2,FALSE)</f>
        <v>0</v>
      </c>
      <c r="B99" s="101" t="s">
        <v>1546</v>
      </c>
      <c r="C99" s="93">
        <v>12360</v>
      </c>
      <c r="D99" s="94" t="s">
        <v>3321</v>
      </c>
      <c r="E99" s="100" t="s">
        <v>3278</v>
      </c>
      <c r="F99" s="107" t="str">
        <f t="shared" si="1"/>
        <v>A'</v>
      </c>
      <c r="G99" s="120" t="str">
        <f>IFERROR(VLOOKUP(B99,#REF!, 1, FALSE), "HEY!")</f>
        <v>HEY!</v>
      </c>
    </row>
    <row r="100" spans="1:7" ht="15.75" thickBot="1" x14ac:dyDescent="0.3">
      <c r="A100" s="120">
        <f>VLOOKUP(B100, names!A$3:B$2401, 2,FALSE)</f>
        <v>0</v>
      </c>
      <c r="B100" s="99" t="s">
        <v>1555</v>
      </c>
      <c r="C100" s="91">
        <v>26565</v>
      </c>
      <c r="D100" s="92" t="s">
        <v>3269</v>
      </c>
      <c r="E100" s="100" t="s">
        <v>3272</v>
      </c>
      <c r="F100" s="107" t="str">
        <f t="shared" si="1"/>
        <v>A"</v>
      </c>
      <c r="G100" s="120" t="str">
        <f>IFERROR(VLOOKUP(B100,#REF!, 1, FALSE), "HEY!")</f>
        <v>HEY!</v>
      </c>
    </row>
    <row r="101" spans="1:7" ht="34.5" thickBot="1" x14ac:dyDescent="0.3">
      <c r="A101" s="120">
        <f>VLOOKUP(B101, names!A$3:B$2401, 2,FALSE)</f>
        <v>0</v>
      </c>
      <c r="B101" s="101" t="s">
        <v>1567</v>
      </c>
      <c r="C101" s="93">
        <v>37060</v>
      </c>
      <c r="D101" s="94" t="s">
        <v>3340</v>
      </c>
      <c r="E101" s="100" t="s">
        <v>3278</v>
      </c>
      <c r="F101" s="107" t="str">
        <f t="shared" si="1"/>
        <v>A'</v>
      </c>
      <c r="G101" s="120" t="str">
        <f>IFERROR(VLOOKUP(B101,#REF!, 1, FALSE), "HEY!")</f>
        <v>HEY!</v>
      </c>
    </row>
    <row r="102" spans="1:7" ht="15.75" thickBot="1" x14ac:dyDescent="0.3">
      <c r="A102" s="120" t="str">
        <f>VLOOKUP(B102, names!A$3:B$2401, 2,FALSE)</f>
        <v>Olympus Insurance Co.</v>
      </c>
      <c r="B102" s="99" t="s">
        <v>52</v>
      </c>
      <c r="C102" s="91">
        <v>12954</v>
      </c>
      <c r="D102" s="92" t="s">
        <v>3269</v>
      </c>
      <c r="E102" s="100" t="s">
        <v>3270</v>
      </c>
      <c r="F102" s="107" t="str">
        <f t="shared" si="1"/>
        <v>A</v>
      </c>
      <c r="G102" s="120" t="str">
        <f>IFERROR(VLOOKUP(B102,#REF!, 1, FALSE), "HEY!")</f>
        <v>HEY!</v>
      </c>
    </row>
    <row r="103" spans="1:7" ht="34.5" thickBot="1" x14ac:dyDescent="0.3">
      <c r="A103" s="120" t="str">
        <f>VLOOKUP(B103, names!A$3:B$2401, 2,FALSE)</f>
        <v>Omega Insurance Co.</v>
      </c>
      <c r="B103" s="101" t="s">
        <v>72</v>
      </c>
      <c r="C103" s="93">
        <v>38644</v>
      </c>
      <c r="D103" s="94" t="s">
        <v>3341</v>
      </c>
      <c r="E103" s="100" t="s">
        <v>3270</v>
      </c>
      <c r="F103" s="107" t="str">
        <f t="shared" si="1"/>
        <v>A</v>
      </c>
      <c r="G103" s="120" t="str">
        <f>IFERROR(VLOOKUP(B103,#REF!, 1, FALSE), "HEY!")</f>
        <v>HEY!</v>
      </c>
    </row>
    <row r="104" spans="1:7" ht="15.75" thickBot="1" x14ac:dyDescent="0.3">
      <c r="A104" s="120">
        <f>VLOOKUP(B104, names!A$3:B$2401, 2,FALSE)</f>
        <v>0</v>
      </c>
      <c r="B104" s="99" t="s">
        <v>3342</v>
      </c>
      <c r="C104" s="91">
        <v>11973</v>
      </c>
      <c r="D104" s="92" t="s">
        <v>3269</v>
      </c>
      <c r="E104" s="100" t="s">
        <v>3270</v>
      </c>
      <c r="F104" s="107" t="str">
        <f t="shared" si="1"/>
        <v>A</v>
      </c>
      <c r="G104" s="120" t="str">
        <f>IFERROR(VLOOKUP(B104,#REF!, 1, FALSE), "HEY!")</f>
        <v>HEY!</v>
      </c>
    </row>
    <row r="105" spans="1:7" ht="34.5" thickBot="1" x14ac:dyDescent="0.3">
      <c r="A105" s="120">
        <f>VLOOKUP(B105, names!A$3:B$2401, 2,FALSE)</f>
        <v>0</v>
      </c>
      <c r="B105" s="101" t="s">
        <v>1608</v>
      </c>
      <c r="C105" s="93">
        <v>14974</v>
      </c>
      <c r="D105" s="94" t="s">
        <v>3343</v>
      </c>
      <c r="E105" s="100" t="s">
        <v>3272</v>
      </c>
      <c r="F105" s="107" t="str">
        <f t="shared" si="1"/>
        <v>A"</v>
      </c>
      <c r="G105" s="120" t="str">
        <f>IFERROR(VLOOKUP(B105,#REF!, 1, FALSE), "HEY!")</f>
        <v>HEY!</v>
      </c>
    </row>
    <row r="106" spans="1:7" ht="15.75" thickBot="1" x14ac:dyDescent="0.3">
      <c r="A106" s="120" t="str">
        <f>VLOOKUP(B106, names!A$3:B$2401, 2,FALSE)</f>
        <v>People's Trust Insurance Co.</v>
      </c>
      <c r="B106" s="99" t="s">
        <v>44</v>
      </c>
      <c r="C106" s="91">
        <v>13125</v>
      </c>
      <c r="D106" s="92" t="s">
        <v>3269</v>
      </c>
      <c r="E106" s="100" t="s">
        <v>3270</v>
      </c>
      <c r="F106" s="107" t="str">
        <f t="shared" si="1"/>
        <v>A</v>
      </c>
      <c r="G106" s="120" t="str">
        <f>IFERROR(VLOOKUP(B106,#REF!, 1, FALSE), "HEY!")</f>
        <v>HEY!</v>
      </c>
    </row>
    <row r="107" spans="1:7" ht="30.75" thickBot="1" x14ac:dyDescent="0.3">
      <c r="A107" s="120">
        <f>VLOOKUP(B107, names!A$3:B$2401, 2,FALSE)</f>
        <v>0</v>
      </c>
      <c r="B107" s="101" t="s">
        <v>3344</v>
      </c>
      <c r="C107" s="93">
        <v>11809</v>
      </c>
      <c r="D107" s="94" t="s">
        <v>3269</v>
      </c>
      <c r="E107" s="100" t="s">
        <v>3270</v>
      </c>
      <c r="F107" s="107" t="str">
        <f t="shared" si="1"/>
        <v>A</v>
      </c>
      <c r="G107" s="120" t="str">
        <f>IFERROR(VLOOKUP(B107,#REF!, 1, FALSE), "HEY!")</f>
        <v>HEY!</v>
      </c>
    </row>
    <row r="108" spans="1:7" ht="15.75" thickBot="1" x14ac:dyDescent="0.3">
      <c r="A108" s="120" t="str">
        <f>VLOOKUP(B108, names!A$3:B$2401, 2,FALSE)</f>
        <v>Prepared Insurance Co.</v>
      </c>
      <c r="B108" s="99" t="s">
        <v>82</v>
      </c>
      <c r="C108" s="91">
        <v>13687</v>
      </c>
      <c r="D108" s="92" t="s">
        <v>3269</v>
      </c>
      <c r="E108" s="100" t="s">
        <v>3270</v>
      </c>
      <c r="F108" s="107" t="str">
        <f t="shared" si="1"/>
        <v>A</v>
      </c>
      <c r="G108" s="120" t="str">
        <f>IFERROR(VLOOKUP(B108,#REF!, 1, FALSE), "HEY!")</f>
        <v>HEY!</v>
      </c>
    </row>
    <row r="109" spans="1:7" ht="57" thickBot="1" x14ac:dyDescent="0.3">
      <c r="A109" s="120">
        <f>VLOOKUP(B109, names!A$3:B$2401, 2,FALSE)</f>
        <v>0</v>
      </c>
      <c r="B109" s="101" t="s">
        <v>3346</v>
      </c>
      <c r="C109" s="93">
        <v>61700</v>
      </c>
      <c r="D109" s="94" t="s">
        <v>3347</v>
      </c>
      <c r="E109" s="100" t="s">
        <v>3270</v>
      </c>
      <c r="F109" s="107" t="str">
        <f t="shared" si="1"/>
        <v>A</v>
      </c>
      <c r="G109" s="120" t="str">
        <f>IFERROR(VLOOKUP(B109,#REF!, 1, FALSE), "HEY!")</f>
        <v>HEY!</v>
      </c>
    </row>
    <row r="110" spans="1:7" ht="15.75" thickBot="1" x14ac:dyDescent="0.3">
      <c r="A110" s="120">
        <f>VLOOKUP(B110, names!A$3:B$2401, 2,FALSE)</f>
        <v>0</v>
      </c>
      <c r="B110" s="99" t="s">
        <v>3348</v>
      </c>
      <c r="C110" s="91">
        <v>34509</v>
      </c>
      <c r="D110" s="92" t="s">
        <v>3269</v>
      </c>
      <c r="E110" s="100" t="s">
        <v>3349</v>
      </c>
      <c r="F110" s="107" t="str">
        <f t="shared" si="1"/>
        <v>S</v>
      </c>
      <c r="G110" s="120" t="str">
        <f>IFERROR(VLOOKUP(B110,#REF!, 1, FALSE), "HEY!")</f>
        <v>HEY!</v>
      </c>
    </row>
    <row r="111" spans="1:7" ht="34.5" thickBot="1" x14ac:dyDescent="0.3">
      <c r="A111" s="120" t="str">
        <f>VLOOKUP(B111, names!A$3:B$2401, 2,FALSE)</f>
        <v>Safe Harbor Insurance Co.</v>
      </c>
      <c r="B111" s="101" t="s">
        <v>57</v>
      </c>
      <c r="C111" s="93">
        <v>12563</v>
      </c>
      <c r="D111" s="94" t="s">
        <v>3321</v>
      </c>
      <c r="E111" s="100" t="s">
        <v>3278</v>
      </c>
      <c r="F111" s="107" t="str">
        <f t="shared" si="1"/>
        <v>A'</v>
      </c>
      <c r="G111" s="120" t="str">
        <f>IFERROR(VLOOKUP(B111,#REF!, 1, FALSE), "HEY!")</f>
        <v>HEY!</v>
      </c>
    </row>
    <row r="112" spans="1:7" ht="15.75" thickBot="1" x14ac:dyDescent="0.3">
      <c r="A112" s="120" t="str">
        <f>VLOOKUP(B112, names!A$3:B$2401, 2,FALSE)</f>
        <v>Safepoint Insurance Co.</v>
      </c>
      <c r="B112" s="99" t="s">
        <v>71</v>
      </c>
      <c r="C112" s="91">
        <v>15341</v>
      </c>
      <c r="D112" s="92" t="s">
        <v>3269</v>
      </c>
      <c r="E112" s="100" t="s">
        <v>3270</v>
      </c>
      <c r="F112" s="107" t="str">
        <f t="shared" si="1"/>
        <v>A</v>
      </c>
      <c r="G112" s="120" t="str">
        <f>IFERROR(VLOOKUP(B112,#REF!, 1, FALSE), "HEY!")</f>
        <v>HEY!</v>
      </c>
    </row>
    <row r="113" spans="1:7" ht="15.75" thickBot="1" x14ac:dyDescent="0.3">
      <c r="A113" s="120" t="str">
        <f>VLOOKUP(B113, names!A$3:B$2401, 2,FALSE)</f>
        <v>Sawgrass Mutual Insurance Co.</v>
      </c>
      <c r="B113" s="101" t="s">
        <v>85</v>
      </c>
      <c r="C113" s="93">
        <v>13619</v>
      </c>
      <c r="D113" s="94" t="s">
        <v>3269</v>
      </c>
      <c r="E113" s="100" t="s">
        <v>3270</v>
      </c>
      <c r="F113" s="107" t="str">
        <f t="shared" si="1"/>
        <v>A</v>
      </c>
      <c r="G113" s="120" t="str">
        <f>IFERROR(VLOOKUP(B113,#REF!, 1, FALSE), "HEY!")</f>
        <v>HEY!</v>
      </c>
    </row>
    <row r="114" spans="1:7" ht="23.25" thickBot="1" x14ac:dyDescent="0.3">
      <c r="A114" s="120">
        <f>VLOOKUP(B114, names!A$3:B$2401, 2,FALSE)</f>
        <v>0</v>
      </c>
      <c r="B114" s="99" t="s">
        <v>1747</v>
      </c>
      <c r="C114" s="91">
        <v>15580</v>
      </c>
      <c r="D114" s="92" t="s">
        <v>3271</v>
      </c>
      <c r="E114" s="100" t="s">
        <v>3272</v>
      </c>
      <c r="F114" s="107" t="str">
        <f t="shared" si="1"/>
        <v>A"</v>
      </c>
      <c r="G114" s="120" t="str">
        <f>IFERROR(VLOOKUP(B114,#REF!, 1, FALSE), "HEY!")</f>
        <v>HEY!</v>
      </c>
    </row>
    <row r="115" spans="1:7" ht="23.25" thickBot="1" x14ac:dyDescent="0.3">
      <c r="A115" s="120">
        <f>VLOOKUP(B115, names!A$3:B$2401, 2,FALSE)</f>
        <v>0</v>
      </c>
      <c r="B115" s="101" t="s">
        <v>3350</v>
      </c>
      <c r="C115" s="93">
        <v>41297</v>
      </c>
      <c r="D115" s="94" t="s">
        <v>3271</v>
      </c>
      <c r="E115" s="100" t="s">
        <v>3272</v>
      </c>
      <c r="F115" s="107" t="str">
        <f t="shared" si="1"/>
        <v>A"</v>
      </c>
      <c r="G115" s="120" t="str">
        <f>IFERROR(VLOOKUP(B115,#REF!, 1, FALSE), "HEY!")</f>
        <v>HEY!</v>
      </c>
    </row>
    <row r="116" spans="1:7" ht="15.75" thickBot="1" x14ac:dyDescent="0.3">
      <c r="A116" s="120" t="str">
        <f>VLOOKUP(B116, names!A$3:B$2401, 2,FALSE)</f>
        <v>Security First Insurance Co.</v>
      </c>
      <c r="B116" s="99" t="s">
        <v>35</v>
      </c>
      <c r="C116" s="91">
        <v>10117</v>
      </c>
      <c r="D116" s="92" t="s">
        <v>3269</v>
      </c>
      <c r="E116" s="100" t="s">
        <v>3270</v>
      </c>
      <c r="F116" s="107" t="str">
        <f t="shared" si="1"/>
        <v>A</v>
      </c>
      <c r="G116" s="120" t="str">
        <f>IFERROR(VLOOKUP(B116,#REF!, 1, FALSE), "HEY!")</f>
        <v>HEY!</v>
      </c>
    </row>
    <row r="117" spans="1:7" ht="15.75" thickBot="1" x14ac:dyDescent="0.3">
      <c r="A117" s="120">
        <f>VLOOKUP(B117, names!A$3:B$2401, 2,FALSE)</f>
        <v>0</v>
      </c>
      <c r="B117" s="101" t="s">
        <v>1781</v>
      </c>
      <c r="C117" s="93">
        <v>11347</v>
      </c>
      <c r="D117" s="94" t="s">
        <v>3351</v>
      </c>
      <c r="E117" s="100" t="s">
        <v>3270</v>
      </c>
      <c r="F117" s="107" t="str">
        <f t="shared" si="1"/>
        <v>A</v>
      </c>
      <c r="G117" s="120" t="str">
        <f>IFERROR(VLOOKUP(B117,#REF!, 1, FALSE), "HEY!")</f>
        <v>HEY!</v>
      </c>
    </row>
    <row r="118" spans="1:7" ht="15.75" thickBot="1" x14ac:dyDescent="0.3">
      <c r="A118" s="120" t="str">
        <f>VLOOKUP(B118, names!A$3:B$2401, 2,FALSE)</f>
        <v>Southern Fidelity Insurance Co.</v>
      </c>
      <c r="B118" s="99" t="s">
        <v>58</v>
      </c>
      <c r="C118" s="91">
        <v>10136</v>
      </c>
      <c r="D118" s="92" t="s">
        <v>3269</v>
      </c>
      <c r="E118" s="100" t="s">
        <v>3270</v>
      </c>
      <c r="F118" s="107" t="str">
        <f t="shared" si="1"/>
        <v>A</v>
      </c>
      <c r="G118" s="120" t="str">
        <f>IFERROR(VLOOKUP(B118,#REF!, 1, FALSE), "HEY!")</f>
        <v>HEY!</v>
      </c>
    </row>
    <row r="119" spans="1:7" ht="30.75" thickBot="1" x14ac:dyDescent="0.3">
      <c r="A119" s="120" t="str">
        <f>VLOOKUP(B119, names!A$3:B$2401, 2,FALSE)</f>
        <v>Southern Fidelity Property &amp; Casualty</v>
      </c>
      <c r="B119" s="101" t="s">
        <v>62</v>
      </c>
      <c r="C119" s="93">
        <v>14166</v>
      </c>
      <c r="D119" s="94" t="s">
        <v>3269</v>
      </c>
      <c r="E119" s="100" t="s">
        <v>3270</v>
      </c>
      <c r="F119" s="107" t="str">
        <f t="shared" si="1"/>
        <v>A</v>
      </c>
      <c r="G119" s="120" t="str">
        <f>IFERROR(VLOOKUP(B119,#REF!, 1, FALSE), "HEY!")</f>
        <v>HEY!</v>
      </c>
    </row>
    <row r="120" spans="1:7" ht="15.75" thickBot="1" x14ac:dyDescent="0.3">
      <c r="A120" s="120" t="str">
        <f>VLOOKUP(B120, names!A$3:B$2401, 2,FALSE)</f>
        <v>Southern Oak Insurance Co.</v>
      </c>
      <c r="B120" s="99" t="s">
        <v>65</v>
      </c>
      <c r="C120" s="91">
        <v>12247</v>
      </c>
      <c r="D120" s="92" t="s">
        <v>3269</v>
      </c>
      <c r="E120" s="100" t="s">
        <v>3270</v>
      </c>
      <c r="F120" s="107" t="str">
        <f t="shared" si="1"/>
        <v>A</v>
      </c>
      <c r="G120" s="120" t="str">
        <f>IFERROR(VLOOKUP(B120,#REF!, 1, FALSE), "HEY!")</f>
        <v>HEY!</v>
      </c>
    </row>
    <row r="121" spans="1:7" ht="30.75" thickBot="1" x14ac:dyDescent="0.3">
      <c r="A121" s="120">
        <f>VLOOKUP(B121, names!A$3:B$2401, 2,FALSE)</f>
        <v>0</v>
      </c>
      <c r="B121" s="101" t="s">
        <v>3352</v>
      </c>
      <c r="C121" s="93">
        <v>10754</v>
      </c>
      <c r="D121" s="94" t="s">
        <v>3269</v>
      </c>
      <c r="E121" s="100" t="s">
        <v>3270</v>
      </c>
      <c r="F121" s="107" t="str">
        <f t="shared" si="1"/>
        <v>A</v>
      </c>
      <c r="G121" s="120" t="str">
        <f>IFERROR(VLOOKUP(B121,#REF!, 1, FALSE), "HEY!")</f>
        <v>HEY!</v>
      </c>
    </row>
    <row r="122" spans="1:7" ht="15.75" thickBot="1" x14ac:dyDescent="0.3">
      <c r="A122" s="120" t="str">
        <f>VLOOKUP(B122, names!A$3:B$2401, 2,FALSE)</f>
        <v>St. Johns Insurance Co.</v>
      </c>
      <c r="B122" s="99" t="s">
        <v>3353</v>
      </c>
      <c r="C122" s="91">
        <v>11844</v>
      </c>
      <c r="D122" s="92" t="s">
        <v>3269</v>
      </c>
      <c r="E122" s="100" t="s">
        <v>3270</v>
      </c>
      <c r="F122" s="107" t="str">
        <f t="shared" si="1"/>
        <v>A</v>
      </c>
      <c r="G122" s="120" t="str">
        <f>IFERROR(VLOOKUP(B122,#REF!, 1, FALSE), "HEY!")</f>
        <v>HEY!</v>
      </c>
    </row>
    <row r="123" spans="1:7" ht="23.25" thickBot="1" x14ac:dyDescent="0.3">
      <c r="A123" s="120">
        <f>VLOOKUP(B123, names!A$3:B$2401, 2,FALSE)</f>
        <v>0</v>
      </c>
      <c r="B123" s="101" t="s">
        <v>1860</v>
      </c>
      <c r="C123" s="93">
        <v>13242</v>
      </c>
      <c r="D123" s="94" t="s">
        <v>3271</v>
      </c>
      <c r="E123" s="100" t="s">
        <v>3272</v>
      </c>
      <c r="F123" s="107" t="str">
        <f t="shared" si="1"/>
        <v>A"</v>
      </c>
      <c r="G123" s="120" t="str">
        <f>IFERROR(VLOOKUP(B123,#REF!, 1, FALSE), "HEY!")</f>
        <v>HEY!</v>
      </c>
    </row>
    <row r="124" spans="1:7" ht="23.25" thickBot="1" x14ac:dyDescent="0.3">
      <c r="A124" s="120">
        <f>VLOOKUP(B124, names!A$3:B$2401, 2,FALSE)</f>
        <v>0</v>
      </c>
      <c r="B124" s="99" t="s">
        <v>1861</v>
      </c>
      <c r="C124" s="91">
        <v>36269</v>
      </c>
      <c r="D124" s="92" t="s">
        <v>3271</v>
      </c>
      <c r="E124" s="100" t="s">
        <v>3272</v>
      </c>
      <c r="F124" s="107" t="str">
        <f t="shared" si="1"/>
        <v>A"</v>
      </c>
      <c r="G124" s="120" t="str">
        <f>IFERROR(VLOOKUP(B124,#REF!, 1, FALSE), "HEY!")</f>
        <v>HEY!</v>
      </c>
    </row>
    <row r="125" spans="1:7" ht="34.5" thickBot="1" x14ac:dyDescent="0.3">
      <c r="A125" s="120">
        <f>VLOOKUP(B125, names!A$3:B$2401, 2,FALSE)</f>
        <v>0</v>
      </c>
      <c r="B125" s="101" t="s">
        <v>3356</v>
      </c>
      <c r="C125" s="93">
        <v>18031</v>
      </c>
      <c r="D125" s="94" t="s">
        <v>3357</v>
      </c>
      <c r="E125" s="100" t="s">
        <v>3278</v>
      </c>
      <c r="F125" s="107" t="str">
        <f t="shared" si="1"/>
        <v>A'</v>
      </c>
      <c r="G125" s="120" t="str">
        <f>IFERROR(VLOOKUP(B125,#REF!, 1, FALSE), "HEY!")</f>
        <v>HEY!</v>
      </c>
    </row>
    <row r="126" spans="1:7" ht="34.5" thickBot="1" x14ac:dyDescent="0.3">
      <c r="A126" s="120" t="str">
        <f>VLOOKUP(B126, names!A$3:B$2401, 2,FALSE)</f>
        <v xml:space="preserve">Tower Hill Preferred Insurance Co. </v>
      </c>
      <c r="B126" s="99" t="s">
        <v>1869</v>
      </c>
      <c r="C126" s="91">
        <v>29050</v>
      </c>
      <c r="D126" s="92" t="s">
        <v>3341</v>
      </c>
      <c r="E126" s="100" t="s">
        <v>3270</v>
      </c>
      <c r="F126" s="107" t="str">
        <f t="shared" si="1"/>
        <v>A</v>
      </c>
      <c r="G126" s="120" t="str">
        <f>IFERROR(VLOOKUP(B126,#REF!, 1, FALSE), "HEY!")</f>
        <v>HEY!</v>
      </c>
    </row>
    <row r="127" spans="1:7" ht="34.5" thickBot="1" x14ac:dyDescent="0.3">
      <c r="A127" s="120" t="str">
        <f>VLOOKUP(B127, names!A$3:B$2401, 2,FALSE)</f>
        <v>Tower Hill Prime Insurance Co.</v>
      </c>
      <c r="B127" s="101" t="s">
        <v>43</v>
      </c>
      <c r="C127" s="93">
        <v>11027</v>
      </c>
      <c r="D127" s="94" t="s">
        <v>3341</v>
      </c>
      <c r="E127" s="100" t="s">
        <v>3270</v>
      </c>
      <c r="F127" s="107" t="str">
        <f t="shared" si="1"/>
        <v>A</v>
      </c>
      <c r="G127" s="120" t="str">
        <f>IFERROR(VLOOKUP(B127,#REF!, 1, FALSE), "HEY!")</f>
        <v>HEY!</v>
      </c>
    </row>
    <row r="128" spans="1:7" ht="34.5" thickBot="1" x14ac:dyDescent="0.3">
      <c r="A128" s="120" t="str">
        <f>VLOOKUP(B128, names!A$3:B$2401, 2,FALSE)</f>
        <v>Tower Hill Select Insurance Co.</v>
      </c>
      <c r="B128" s="99" t="s">
        <v>63</v>
      </c>
      <c r="C128" s="91">
        <v>12011</v>
      </c>
      <c r="D128" s="92" t="s">
        <v>3341</v>
      </c>
      <c r="E128" s="100" t="s">
        <v>3270</v>
      </c>
      <c r="F128" s="107" t="str">
        <f t="shared" si="1"/>
        <v>A</v>
      </c>
      <c r="G128" s="120" t="str">
        <f>IFERROR(VLOOKUP(B128,#REF!, 1, FALSE), "HEY!")</f>
        <v>HEY!</v>
      </c>
    </row>
    <row r="129" spans="1:7" ht="34.5" thickBot="1" x14ac:dyDescent="0.3">
      <c r="A129" s="120" t="str">
        <f>VLOOKUP(B129, names!A$3:B$2401, 2,FALSE)</f>
        <v>Tower Hill Signature Insurance Co.</v>
      </c>
      <c r="B129" s="101" t="s">
        <v>51</v>
      </c>
      <c r="C129" s="93">
        <v>12538</v>
      </c>
      <c r="D129" s="94" t="s">
        <v>3341</v>
      </c>
      <c r="E129" s="100" t="s">
        <v>3270</v>
      </c>
      <c r="F129" s="107" t="str">
        <f t="shared" si="1"/>
        <v>A</v>
      </c>
      <c r="G129" s="120" t="str">
        <f>IFERROR(VLOOKUP(B129,#REF!, 1, FALSE), "HEY!")</f>
        <v>HEY!</v>
      </c>
    </row>
    <row r="130" spans="1:7" ht="15.75" thickBot="1" x14ac:dyDescent="0.3">
      <c r="A130" s="120" t="str">
        <f>VLOOKUP(B130, names!A$3:B$2401, 2,FALSE)</f>
        <v>TypTap Insurance Co.</v>
      </c>
      <c r="B130" s="99" t="s">
        <v>4004</v>
      </c>
      <c r="C130" s="91">
        <v>15885</v>
      </c>
      <c r="D130" s="92" t="s">
        <v>4003</v>
      </c>
      <c r="E130" s="100" t="s">
        <v>3270</v>
      </c>
      <c r="F130" s="107" t="str">
        <f t="shared" si="1"/>
        <v>A</v>
      </c>
      <c r="G130" s="120" t="str">
        <f>IFERROR(VLOOKUP(B130,#REF!, 1, FALSE), "HEY!")</f>
        <v>HEY!</v>
      </c>
    </row>
    <row r="131" spans="1:7" ht="34.5" thickBot="1" x14ac:dyDescent="0.3">
      <c r="A131" s="120" t="str">
        <f>VLOOKUP(B131, names!A$3:B$2401, 2,FALSE)</f>
        <v>United Property &amp; Casualty Insurance Co.</v>
      </c>
      <c r="B131" s="101" t="s">
        <v>39</v>
      </c>
      <c r="C131" s="93">
        <v>10969</v>
      </c>
      <c r="D131" s="94" t="s">
        <v>3358</v>
      </c>
      <c r="E131" s="100" t="s">
        <v>3270</v>
      </c>
      <c r="F131" s="107" t="str">
        <f t="shared" ref="F131:F143" si="2">SUBSTITUTE(E131, "FSR - ", "")</f>
        <v>A</v>
      </c>
      <c r="G131" s="120" t="str">
        <f>IFERROR(VLOOKUP(B131,#REF!, 1, FALSE), "HEY!")</f>
        <v>HEY!</v>
      </c>
    </row>
    <row r="132" spans="1:7" ht="34.5" thickBot="1" x14ac:dyDescent="0.3">
      <c r="A132" s="120" t="str">
        <f>VLOOKUP(B132, names!A$3:B$2401, 2,FALSE)</f>
        <v>Universal Insurance Co. Of North America</v>
      </c>
      <c r="B132" s="99" t="s">
        <v>70</v>
      </c>
      <c r="C132" s="91">
        <v>11986</v>
      </c>
      <c r="D132" s="92" t="s">
        <v>3359</v>
      </c>
      <c r="E132" s="100" t="s">
        <v>3270</v>
      </c>
      <c r="F132" s="107" t="str">
        <f t="shared" si="2"/>
        <v>A</v>
      </c>
      <c r="G132" s="120" t="str">
        <f>IFERROR(VLOOKUP(B132,#REF!, 1, FALSE), "HEY!")</f>
        <v>HEY!</v>
      </c>
    </row>
    <row r="133" spans="1:7" ht="45.75" thickBot="1" x14ac:dyDescent="0.3">
      <c r="A133" s="120" t="str">
        <f>VLOOKUP(B133, names!A$3:B$2401, 2,FALSE)</f>
        <v>Universal Property &amp; Casualty Insurance Co.</v>
      </c>
      <c r="B133" s="101" t="s">
        <v>34</v>
      </c>
      <c r="C133" s="93">
        <v>10861</v>
      </c>
      <c r="D133" s="94" t="s">
        <v>3282</v>
      </c>
      <c r="E133" s="100" t="s">
        <v>3270</v>
      </c>
      <c r="F133" s="107" t="str">
        <f t="shared" si="2"/>
        <v>A</v>
      </c>
      <c r="G133" s="120" t="str">
        <f>IFERROR(VLOOKUP(B133,#REF!, 1, FALSE), "HEY!")</f>
        <v>HEY!</v>
      </c>
    </row>
    <row r="134" spans="1:7" ht="34.5" thickBot="1" x14ac:dyDescent="0.3">
      <c r="A134" s="120" t="str">
        <f>VLOOKUP(B134, names!A$3:B$2401, 2,FALSE)</f>
        <v>US Coastal Property &amp; Casualty Insurance Co.</v>
      </c>
      <c r="B134" s="99" t="s">
        <v>4005</v>
      </c>
      <c r="C134" s="91">
        <v>15900</v>
      </c>
      <c r="D134" s="92" t="s">
        <v>4006</v>
      </c>
      <c r="E134" s="100" t="s">
        <v>3270</v>
      </c>
      <c r="F134" s="107" t="str">
        <f t="shared" si="2"/>
        <v>A</v>
      </c>
      <c r="G134" s="120" t="str">
        <f>IFERROR(VLOOKUP(B134,#REF!, 1, FALSE), "HEY!")</f>
        <v>HEY!</v>
      </c>
    </row>
    <row r="135" spans="1:7" ht="23.25" thickBot="1" x14ac:dyDescent="0.3">
      <c r="A135" s="120">
        <f>VLOOKUP(B135, names!A$3:B$2401, 2,FALSE)</f>
        <v>0</v>
      </c>
      <c r="B135" s="101" t="s">
        <v>1959</v>
      </c>
      <c r="C135" s="93">
        <v>10644</v>
      </c>
      <c r="D135" s="94" t="s">
        <v>3271</v>
      </c>
      <c r="E135" s="100" t="s">
        <v>3272</v>
      </c>
      <c r="F135" s="107" t="str">
        <f t="shared" si="2"/>
        <v>A"</v>
      </c>
      <c r="G135" s="120" t="str">
        <f>IFERROR(VLOOKUP(B135,#REF!, 1, FALSE), "HEY!")</f>
        <v>HEY!</v>
      </c>
    </row>
    <row r="136" spans="1:7" ht="23.25" thickBot="1" x14ac:dyDescent="0.3">
      <c r="A136" s="120">
        <f>VLOOKUP(B136, names!A$3:B$2401, 2,FALSE)</f>
        <v>0</v>
      </c>
      <c r="B136" s="99" t="s">
        <v>1960</v>
      </c>
      <c r="C136" s="91">
        <v>42889</v>
      </c>
      <c r="D136" s="92" t="s">
        <v>3271</v>
      </c>
      <c r="E136" s="100" t="s">
        <v>3272</v>
      </c>
      <c r="F136" s="107" t="str">
        <f t="shared" si="2"/>
        <v>A"</v>
      </c>
      <c r="G136" s="120" t="str">
        <f>IFERROR(VLOOKUP(B136,#REF!, 1, FALSE), "HEY!")</f>
        <v>HEY!</v>
      </c>
    </row>
    <row r="137" spans="1:7" ht="23.25" thickBot="1" x14ac:dyDescent="0.3">
      <c r="A137" s="120">
        <f>VLOOKUP(B137, names!A$3:B$2401, 2,FALSE)</f>
        <v>0</v>
      </c>
      <c r="B137" s="101" t="s">
        <v>1961</v>
      </c>
      <c r="C137" s="93">
        <v>10105</v>
      </c>
      <c r="D137" s="94" t="s">
        <v>3271</v>
      </c>
      <c r="E137" s="100" t="s">
        <v>3272</v>
      </c>
      <c r="F137" s="107" t="str">
        <f t="shared" si="2"/>
        <v>A"</v>
      </c>
      <c r="G137" s="120" t="str">
        <f>IFERROR(VLOOKUP(B137,#REF!, 1, FALSE), "HEY!")</f>
        <v>HEY!</v>
      </c>
    </row>
    <row r="138" spans="1:7" ht="34.5" thickBot="1" x14ac:dyDescent="0.3">
      <c r="A138" s="120">
        <f>VLOOKUP(B138, names!A$3:B$2401, 2,FALSE)</f>
        <v>0</v>
      </c>
      <c r="B138" s="99" t="s">
        <v>3360</v>
      </c>
      <c r="C138" s="91">
        <v>40827</v>
      </c>
      <c r="D138" s="92" t="s">
        <v>3361</v>
      </c>
      <c r="E138" s="100" t="s">
        <v>3278</v>
      </c>
      <c r="F138" s="107" t="str">
        <f t="shared" si="2"/>
        <v>A'</v>
      </c>
      <c r="G138" s="120" t="str">
        <f>IFERROR(VLOOKUP(B138,#REF!, 1, FALSE), "HEY!")</f>
        <v>HEY!</v>
      </c>
    </row>
    <row r="139" spans="1:7" ht="15.75" thickBot="1" x14ac:dyDescent="0.3">
      <c r="A139" s="120">
        <f>VLOOKUP(B139, names!A$3:B$2401, 2,FALSE)</f>
        <v>0</v>
      </c>
      <c r="B139" s="101" t="s">
        <v>1976</v>
      </c>
      <c r="C139" s="93">
        <v>22390</v>
      </c>
      <c r="D139" s="94" t="s">
        <v>3269</v>
      </c>
      <c r="E139" s="100" t="s">
        <v>3270</v>
      </c>
      <c r="F139" s="107" t="str">
        <f t="shared" si="2"/>
        <v>A</v>
      </c>
      <c r="G139" s="120" t="str">
        <f>IFERROR(VLOOKUP(B139,#REF!, 1, FALSE), "HEY!")</f>
        <v>HEY!</v>
      </c>
    </row>
    <row r="140" spans="1:7" ht="23.25" thickBot="1" x14ac:dyDescent="0.3">
      <c r="A140" s="120">
        <f>VLOOKUP(B140, names!A$3:B$2401, 2,FALSE)</f>
        <v>0</v>
      </c>
      <c r="B140" s="99" t="s">
        <v>3363</v>
      </c>
      <c r="C140" s="91">
        <v>37150</v>
      </c>
      <c r="D140" s="92" t="s">
        <v>3271</v>
      </c>
      <c r="E140" s="100" t="s">
        <v>3272</v>
      </c>
      <c r="F140" s="107" t="str">
        <f t="shared" si="2"/>
        <v>A"</v>
      </c>
      <c r="G140" s="120" t="str">
        <f>IFERROR(VLOOKUP(B140,#REF!, 1, FALSE), "HEY!")</f>
        <v>HEY!</v>
      </c>
    </row>
    <row r="141" spans="1:7" ht="15.75" thickBot="1" x14ac:dyDescent="0.3">
      <c r="A141" s="120" t="str">
        <f>VLOOKUP(B141, names!A$3:B$2401, 2,FALSE)</f>
        <v>Weston Insurance Co.</v>
      </c>
      <c r="B141" s="101" t="s">
        <v>87</v>
      </c>
      <c r="C141" s="93">
        <v>14930</v>
      </c>
      <c r="D141" s="94" t="s">
        <v>3269</v>
      </c>
      <c r="E141" s="100" t="s">
        <v>3270</v>
      </c>
      <c r="F141" s="107" t="str">
        <f t="shared" si="2"/>
        <v>A</v>
      </c>
      <c r="G141" s="120" t="str">
        <f>IFERROR(VLOOKUP(B141,#REF!, 1, FALSE), "HEY!")</f>
        <v>HEY!</v>
      </c>
    </row>
    <row r="142" spans="1:7" ht="34.5" thickBot="1" x14ac:dyDescent="0.3">
      <c r="A142" s="120">
        <f>VLOOKUP(B142, names!A$3:B$2401, 2,FALSE)</f>
        <v>0</v>
      </c>
      <c r="B142" s="99" t="s">
        <v>1992</v>
      </c>
      <c r="C142" s="91">
        <v>11932</v>
      </c>
      <c r="D142" s="92" t="s">
        <v>3279</v>
      </c>
      <c r="E142" s="100" t="s">
        <v>3270</v>
      </c>
      <c r="F142" s="107" t="str">
        <f t="shared" si="2"/>
        <v>A</v>
      </c>
      <c r="G142" s="120" t="str">
        <f>IFERROR(VLOOKUP(B142,#REF!, 1, FALSE), "HEY!")</f>
        <v>HEY!</v>
      </c>
    </row>
    <row r="143" spans="1:7" ht="15.75" thickBot="1" x14ac:dyDescent="0.3">
      <c r="A143" s="120">
        <f>VLOOKUP(B143, names!A$3:B$2401, 2,FALSE)</f>
        <v>0</v>
      </c>
      <c r="B143" s="102" t="s">
        <v>1999</v>
      </c>
      <c r="C143" s="103">
        <v>31232</v>
      </c>
      <c r="D143" s="104" t="s">
        <v>3269</v>
      </c>
      <c r="E143" s="105" t="s">
        <v>3270</v>
      </c>
      <c r="F143" s="107" t="str">
        <f t="shared" si="2"/>
        <v>A</v>
      </c>
      <c r="G143" s="120" t="str">
        <f>IFERROR(VLOOKUP(B143,#REF!, 1, FALSE), "HEY!")</f>
        <v>HEY!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opLeftCell="A115" workbookViewId="0">
      <selection activeCell="D10" sqref="D10"/>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3521</v>
      </c>
      <c r="C1" s="96" t="s">
        <v>4000</v>
      </c>
      <c r="D1" s="97" t="s">
        <v>4001</v>
      </c>
      <c r="E1" s="98" t="s">
        <v>3538</v>
      </c>
      <c r="F1" s="106"/>
      <c r="G1" t="s">
        <v>4007</v>
      </c>
    </row>
    <row r="2" spans="1:7" ht="30.75" thickBot="1" x14ac:dyDescent="0.3">
      <c r="A2" s="62">
        <f>VLOOKUP(B2, names!A$3:B$2401, 2,FALSE)</f>
        <v>0</v>
      </c>
      <c r="B2" s="99" t="s">
        <v>3268</v>
      </c>
      <c r="C2" s="91">
        <v>12309</v>
      </c>
      <c r="D2" s="92" t="s">
        <v>3269</v>
      </c>
      <c r="E2" s="100" t="s">
        <v>3270</v>
      </c>
      <c r="F2" s="107" t="str">
        <f>SUBSTITUTE(E2, "FSR - ", "")</f>
        <v>A</v>
      </c>
      <c r="G2" t="str">
        <f>IFERROR(VLOOKUP(B2, 'Demotech old'!$B1:D2000,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120" t="str">
        <f>IFERROR(VLOOKUP(B3, 'Demotech old'!$B2:D2001, 1, FALSE), "HEY!")</f>
        <v>ALLIED PROFESSIONALS INSURANCE COMPANY, RRG</v>
      </c>
    </row>
    <row r="4" spans="1:7" ht="34.5" thickBot="1" x14ac:dyDescent="0.3">
      <c r="A4" s="62">
        <f>VLOOKUP(B4, names!A$3:B$2401, 2,FALSE)</f>
        <v>0</v>
      </c>
      <c r="B4" s="99" t="s">
        <v>500</v>
      </c>
      <c r="C4" s="91">
        <v>29688</v>
      </c>
      <c r="D4" s="92" t="s">
        <v>3275</v>
      </c>
      <c r="E4" s="100" t="s">
        <v>3272</v>
      </c>
      <c r="F4" s="107" t="str">
        <f t="shared" si="0"/>
        <v>A"</v>
      </c>
      <c r="G4" s="120" t="str">
        <f>IFERROR(VLOOKUP(B4, 'Demotech old'!$B3:D2002, 1, FALSE), "HEY!")</f>
        <v>ALLSTATE FIRE AND CASUALTY INSURANCE COMPANY</v>
      </c>
    </row>
    <row r="5" spans="1:7" ht="34.5" thickBot="1" x14ac:dyDescent="0.3">
      <c r="A5" s="62">
        <f>VLOOKUP(B5, names!A$3:B$2401, 2,FALSE)</f>
        <v>0</v>
      </c>
      <c r="B5" s="101" t="s">
        <v>503</v>
      </c>
      <c r="C5" s="93">
        <v>19240</v>
      </c>
      <c r="D5" s="94" t="s">
        <v>3275</v>
      </c>
      <c r="E5" s="100" t="s">
        <v>3272</v>
      </c>
      <c r="F5" s="107" t="str">
        <f t="shared" si="0"/>
        <v>A"</v>
      </c>
      <c r="G5" s="120" t="str">
        <f>IFERROR(VLOOKUP(B5, 'Demotech old'!$B4:D2003, 1, FALSE), "HEY!")</f>
        <v>ALLSTATE INDEMNITY COMPANY</v>
      </c>
    </row>
    <row r="6" spans="1:7" ht="34.5" thickBot="1" x14ac:dyDescent="0.3">
      <c r="A6" s="62">
        <f>VLOOKUP(B6, names!A$3:B$2401, 2,FALSE)</f>
        <v>0</v>
      </c>
      <c r="B6" s="99" t="s">
        <v>504</v>
      </c>
      <c r="C6" s="91">
        <v>19232</v>
      </c>
      <c r="D6" s="92" t="s">
        <v>3275</v>
      </c>
      <c r="E6" s="100" t="s">
        <v>3272</v>
      </c>
      <c r="F6" s="107" t="str">
        <f t="shared" si="0"/>
        <v>A"</v>
      </c>
      <c r="G6" s="120" t="str">
        <f>IFERROR(VLOOKUP(B6, 'Demotech old'!$B5:D2004, 1, FALSE), "HEY!")</f>
        <v>ALLSTATE INSURANCE COMPANY</v>
      </c>
    </row>
    <row r="7" spans="1:7" ht="34.5" thickBot="1" x14ac:dyDescent="0.3">
      <c r="A7" s="62">
        <f>VLOOKUP(B7, names!A$3:B$2401, 2,FALSE)</f>
        <v>0</v>
      </c>
      <c r="B7" s="101" t="s">
        <v>3276</v>
      </c>
      <c r="C7" s="93">
        <v>17230</v>
      </c>
      <c r="D7" s="94" t="s">
        <v>3275</v>
      </c>
      <c r="E7" s="100" t="s">
        <v>3272</v>
      </c>
      <c r="F7" s="107" t="str">
        <f t="shared" si="0"/>
        <v>A"</v>
      </c>
      <c r="G7" s="120" t="str">
        <f>IFERROR(VLOOKUP(B7, 'Demotech old'!$B6:D2005, 1, FALSE), "HEY!")</f>
        <v>ALLSTATE PROPERTY AND CASUALTY INSURANCE COMPANY</v>
      </c>
    </row>
    <row r="8" spans="1:7" ht="34.5" thickBot="1" x14ac:dyDescent="0.3">
      <c r="A8" s="62">
        <f>VLOOKUP(B8, names!A$3:B$2401, 2,FALSE)</f>
        <v>0</v>
      </c>
      <c r="B8" s="99" t="s">
        <v>508</v>
      </c>
      <c r="C8" s="91">
        <v>37907</v>
      </c>
      <c r="D8" s="92" t="s">
        <v>3275</v>
      </c>
      <c r="E8" s="100" t="s">
        <v>3272</v>
      </c>
      <c r="F8" s="107" t="str">
        <f t="shared" si="0"/>
        <v>A"</v>
      </c>
      <c r="G8" s="120" t="str">
        <f>IFERROR(VLOOKUP(B8, 'Demotech old'!$B7:D2006, 1, FALSE), "HEY!")</f>
        <v>ALLSTATE VEHICLE AND PROPERTY INSURANCE COMPANY</v>
      </c>
    </row>
    <row r="9" spans="1:7" ht="15.75" thickBot="1" x14ac:dyDescent="0.3">
      <c r="A9" s="62" t="str">
        <f>VLOOKUP(B9, names!A$3:B$2401, 2,FALSE)</f>
        <v>American Coastal Insurance Co.</v>
      </c>
      <c r="B9" s="101" t="s">
        <v>108</v>
      </c>
      <c r="C9" s="93">
        <v>12968</v>
      </c>
      <c r="D9" s="94" t="s">
        <v>3269</v>
      </c>
      <c r="E9" s="100" t="s">
        <v>3278</v>
      </c>
      <c r="F9" s="107" t="str">
        <f t="shared" si="0"/>
        <v>A'</v>
      </c>
      <c r="G9" s="120" t="str">
        <f>IFERROR(VLOOKUP(B9, 'Demotech old'!$B8:D2007, 1, FALSE), "HEY!")</f>
        <v>AMERICAN COASTAL INSURANCE COMPANY</v>
      </c>
    </row>
    <row r="10" spans="1:7" ht="30.75" thickBot="1" x14ac:dyDescent="0.3">
      <c r="A10" s="62">
        <f>VLOOKUP(B10, names!A$3:B$2401, 2,FALSE)</f>
        <v>0</v>
      </c>
      <c r="B10" s="99" t="s">
        <v>3280</v>
      </c>
      <c r="C10" s="91">
        <v>51411</v>
      </c>
      <c r="D10" s="92" t="s">
        <v>4150</v>
      </c>
      <c r="E10" s="100" t="s">
        <v>3272</v>
      </c>
      <c r="F10" s="107" t="str">
        <f t="shared" si="0"/>
        <v>A"</v>
      </c>
      <c r="G10" s="120" t="str">
        <f>IFERROR(VLOOKUP(B10, 'Demotech old'!$B9:D2008, 1, FALSE), "HEY!")</f>
        <v>HEY!</v>
      </c>
    </row>
    <row r="11" spans="1:7" ht="30.75" thickBot="1" x14ac:dyDescent="0.3">
      <c r="A11" s="62" t="str">
        <f>VLOOKUP(B11, names!A$3:B$2401, 2,FALSE)</f>
        <v>American Integrity Insurance Co. Of Florida</v>
      </c>
      <c r="B11" s="101" t="s">
        <v>3281</v>
      </c>
      <c r="C11" s="93">
        <v>12841</v>
      </c>
      <c r="D11" s="94" t="s">
        <v>3269</v>
      </c>
      <c r="E11" s="100" t="s">
        <v>3270</v>
      </c>
      <c r="F11" s="107" t="str">
        <f t="shared" si="0"/>
        <v>A</v>
      </c>
      <c r="G11" s="120" t="str">
        <f>IFERROR(VLOOKUP(B11, 'Demotech old'!$B10:D2009, 1, FALSE), "HEY!")</f>
        <v>AMERICAN INTEGRITY INSURANCE COMPANY OF FLORIDA, INC</v>
      </c>
    </row>
    <row r="12" spans="1:7" ht="15.75" thickBot="1" x14ac:dyDescent="0.3">
      <c r="A12" s="62">
        <f>VLOOKUP(B12, names!A$3:B$2401, 2,FALSE)</f>
        <v>0</v>
      </c>
      <c r="B12" s="99" t="s">
        <v>591</v>
      </c>
      <c r="C12" s="91">
        <v>12190</v>
      </c>
      <c r="D12" s="92" t="s">
        <v>3269</v>
      </c>
      <c r="E12" s="100" t="s">
        <v>3270</v>
      </c>
      <c r="F12" s="107" t="str">
        <f t="shared" si="0"/>
        <v>A</v>
      </c>
      <c r="G12" s="120" t="str">
        <f>IFERROR(VLOOKUP(B12, 'Demotech old'!$B11:D2010, 1, FALSE), "HEY!")</f>
        <v>AMERICAN PET INSURANCE COMPANY</v>
      </c>
    </row>
    <row r="13" spans="1:7" ht="45.75" thickBot="1" x14ac:dyDescent="0.3">
      <c r="A13" s="62" t="str">
        <f>VLOOKUP(B13, names!A$3:B$2401, 2,FALSE)</f>
        <v>American Platinum Property And Casualty Insurance Co.</v>
      </c>
      <c r="B13" s="101" t="s">
        <v>132</v>
      </c>
      <c r="C13" s="93">
        <v>13563</v>
      </c>
      <c r="D13" s="94" t="s">
        <v>3282</v>
      </c>
      <c r="E13" s="100" t="s">
        <v>3270</v>
      </c>
      <c r="F13" s="107" t="str">
        <f t="shared" si="0"/>
        <v>A</v>
      </c>
      <c r="G13" s="120" t="str">
        <f>IFERROR(VLOOKUP(B13, 'Demotech old'!$B12:D2011, 1, FALSE), "HEY!")</f>
        <v>AMERICAN PLATINUM PROPERTY AND CASUALTY INSURANCE COMPANY</v>
      </c>
    </row>
    <row r="14" spans="1:7" ht="15.75" thickBot="1" x14ac:dyDescent="0.3">
      <c r="A14" s="62" t="str">
        <f>VLOOKUP(B14, names!A$3:B$2401, 2,FALSE)</f>
        <v>American Property Insurance Co.</v>
      </c>
      <c r="B14" s="99" t="s">
        <v>596</v>
      </c>
      <c r="C14" s="91">
        <v>21806</v>
      </c>
      <c r="D14" s="92" t="s">
        <v>3269</v>
      </c>
      <c r="E14" s="100" t="s">
        <v>3270</v>
      </c>
      <c r="F14" s="107" t="str">
        <f t="shared" si="0"/>
        <v>A</v>
      </c>
      <c r="G14" s="120" t="str">
        <f>IFERROR(VLOOKUP(B14, 'Demotech old'!$B13:D2012, 1, FALSE), "HEY!")</f>
        <v>AMERICAN PROPERTY INSURANCE COMPANY</v>
      </c>
    </row>
    <row r="15" spans="1:7" ht="34.5" thickBot="1" x14ac:dyDescent="0.3">
      <c r="A15" s="62">
        <f>VLOOKUP(B15, names!A$3:B$2401, 2,FALSE)</f>
        <v>0</v>
      </c>
      <c r="B15" s="101" t="s">
        <v>3283</v>
      </c>
      <c r="C15" s="93">
        <v>42897</v>
      </c>
      <c r="D15" s="94" t="s">
        <v>3284</v>
      </c>
      <c r="E15" s="100" t="s">
        <v>3270</v>
      </c>
      <c r="F15" s="107" t="str">
        <f t="shared" si="0"/>
        <v>A</v>
      </c>
      <c r="G15" s="120" t="str">
        <f>IFERROR(VLOOKUP(B15, 'Demotech old'!$B14:D2013, 1, FALSE), "HEY!")</f>
        <v>AMERICAN SERVICE INSURANCE COMPANY INC</v>
      </c>
    </row>
    <row r="16" spans="1:7" ht="23.25" thickBot="1" x14ac:dyDescent="0.3">
      <c r="A16" s="62" t="str">
        <f>VLOOKUP(B16, names!A$3:B$2401, 2,FALSE)</f>
        <v>American Strategic Insurance Corp.</v>
      </c>
      <c r="B16" s="99" t="s">
        <v>3285</v>
      </c>
      <c r="C16" s="91">
        <v>10872</v>
      </c>
      <c r="D16" s="92" t="s">
        <v>4151</v>
      </c>
      <c r="E16" s="100" t="s">
        <v>3272</v>
      </c>
      <c r="F16" s="107" t="str">
        <f t="shared" si="0"/>
        <v>A"</v>
      </c>
      <c r="G16" s="120" t="str">
        <f>IFERROR(VLOOKUP(B16, 'Demotech old'!$B15:D2014, 1, FALSE), "HEY!")</f>
        <v>AMERICAN STRATEGIC INSURANCE CORP</v>
      </c>
    </row>
    <row r="17" spans="1:7" ht="34.5" thickBot="1" x14ac:dyDescent="0.3">
      <c r="A17" s="62" t="str">
        <f>VLOOKUP(B17, names!A$3:B$2401, 2,FALSE)</f>
        <v>American Traditions Insurance Co.</v>
      </c>
      <c r="B17" s="101" t="s">
        <v>68</v>
      </c>
      <c r="C17" s="93">
        <v>12359</v>
      </c>
      <c r="D17" s="94" t="s">
        <v>3286</v>
      </c>
      <c r="E17" s="100" t="s">
        <v>3270</v>
      </c>
      <c r="F17" s="107" t="str">
        <f t="shared" si="0"/>
        <v>A</v>
      </c>
      <c r="G17" s="120" t="str">
        <f>IFERROR(VLOOKUP(B17, 'Demotech old'!$B16:D2015, 1, FALSE), "HEY!")</f>
        <v>AMERICAN TRADITIONS INSURANCE COMPANY</v>
      </c>
    </row>
    <row r="18" spans="1:7" ht="15.75" thickBot="1" x14ac:dyDescent="0.3">
      <c r="A18" s="62">
        <f>VLOOKUP(B18, names!A$3:B$2401, 2,FALSE)</f>
        <v>0</v>
      </c>
      <c r="B18" s="99" t="s">
        <v>3287</v>
      </c>
      <c r="C18" s="91">
        <v>27898</v>
      </c>
      <c r="D18" s="92" t="s">
        <v>3269</v>
      </c>
      <c r="E18" s="100" t="s">
        <v>3270</v>
      </c>
      <c r="F18" s="107" t="str">
        <f t="shared" si="0"/>
        <v>A</v>
      </c>
      <c r="G18" s="120" t="str">
        <f>IFERROR(VLOOKUP(B18, 'Demotech old'!$B17:D2016, 1, FALSE), "HEY!")</f>
        <v>AMERICAS INSURANCE COMPANY</v>
      </c>
    </row>
    <row r="19" spans="1:7" ht="45.75" thickBot="1" x14ac:dyDescent="0.3">
      <c r="A19" s="62" t="e">
        <f>VLOOKUP(B19, names!A$3:B$2401, 2,FALSE)</f>
        <v>#N/A</v>
      </c>
      <c r="B19" s="101" t="s">
        <v>629</v>
      </c>
      <c r="C19" s="93">
        <v>10665</v>
      </c>
      <c r="D19" s="94" t="s">
        <v>4152</v>
      </c>
      <c r="E19" s="100" t="s">
        <v>3270</v>
      </c>
      <c r="F19" s="107" t="str">
        <f t="shared" si="0"/>
        <v>A</v>
      </c>
      <c r="G19" s="120" t="str">
        <f>IFERROR(VLOOKUP(B19, 'Demotech old'!$B18:D2017, 1, FALSE), "HEY!")</f>
        <v>HEY!</v>
      </c>
    </row>
    <row r="20" spans="1:7" ht="30.75" thickBot="1" x14ac:dyDescent="0.3">
      <c r="A20" s="62" t="str">
        <f>VLOOKUP(B20, names!A$3:B$2401, 2,FALSE)</f>
        <v>Anchor Property And Casualty Insurance Co.</v>
      </c>
      <c r="B20" s="99" t="s">
        <v>88</v>
      </c>
      <c r="C20" s="91">
        <v>15617</v>
      </c>
      <c r="D20" s="92" t="s">
        <v>3269</v>
      </c>
      <c r="E20" s="100" t="s">
        <v>3270</v>
      </c>
      <c r="F20" s="107" t="str">
        <f t="shared" si="0"/>
        <v>A</v>
      </c>
      <c r="G20" s="120" t="str">
        <f>IFERROR(VLOOKUP(B20, 'Demotech old'!$B19:D2018, 1, FALSE), "HEY!")</f>
        <v>ANCHOR PROPERTY AND CASUALTY INSURANCE COMPANY</v>
      </c>
    </row>
    <row r="21" spans="1:7" ht="15.75" thickBot="1" x14ac:dyDescent="0.3">
      <c r="A21" s="62">
        <f>VLOOKUP(B21, names!A$3:B$2401, 2,FALSE)</f>
        <v>0</v>
      </c>
      <c r="B21" s="101" t="s">
        <v>3288</v>
      </c>
      <c r="C21" s="93">
        <v>11598</v>
      </c>
      <c r="D21" s="94" t="s">
        <v>3269</v>
      </c>
      <c r="E21" s="100" t="s">
        <v>3278</v>
      </c>
      <c r="F21" s="107" t="str">
        <f t="shared" si="0"/>
        <v>A'</v>
      </c>
      <c r="G21" s="120" t="str">
        <f>IFERROR(VLOOKUP(B21, 'Demotech old'!$B20:D2019, 1, FALSE), "HEY!")</f>
        <v>APPLIED MEDICO-LEGAL SOLUTIONS RRG, INC</v>
      </c>
    </row>
    <row r="22" spans="1:7" ht="23.25" thickBot="1" x14ac:dyDescent="0.3">
      <c r="A22" s="62" t="str">
        <f>VLOOKUP(B22, names!A$3:B$2401, 2,FALSE)</f>
        <v>ASI Assurance Corp.</v>
      </c>
      <c r="B22" s="99" t="s">
        <v>3289</v>
      </c>
      <c r="C22" s="91">
        <v>12196</v>
      </c>
      <c r="D22" s="92" t="s">
        <v>4151</v>
      </c>
      <c r="E22" s="100" t="s">
        <v>3272</v>
      </c>
      <c r="F22" s="107" t="str">
        <f t="shared" si="0"/>
        <v>A"</v>
      </c>
      <c r="G22" s="120" t="str">
        <f>IFERROR(VLOOKUP(B22, 'Demotech old'!$B21:D2020, 1, FALSE), "HEY!")</f>
        <v>ASI ASSURANCE CORP</v>
      </c>
    </row>
    <row r="23" spans="1:7" ht="23.25" thickBot="1" x14ac:dyDescent="0.3">
      <c r="A23" s="62" t="str">
        <f>VLOOKUP(B23, names!A$3:B$2401, 2,FALSE)</f>
        <v>ASI Home Insurance Corp.</v>
      </c>
      <c r="B23" s="101" t="s">
        <v>3290</v>
      </c>
      <c r="C23" s="93">
        <v>11072</v>
      </c>
      <c r="D23" s="94" t="s">
        <v>4151</v>
      </c>
      <c r="E23" s="100" t="s">
        <v>3272</v>
      </c>
      <c r="F23" s="107" t="str">
        <f t="shared" si="0"/>
        <v>A"</v>
      </c>
      <c r="G23" s="120" t="str">
        <f>IFERROR(VLOOKUP(B23, 'Demotech old'!$B22:D2021, 1, FALSE), "HEY!")</f>
        <v>ASI HOME INSURANCE CORP</v>
      </c>
    </row>
    <row r="24" spans="1:7" ht="23.25" thickBot="1" x14ac:dyDescent="0.3">
      <c r="A24" s="62" t="str">
        <f>VLOOKUP(B24, names!A$3:B$2401, 2,FALSE)</f>
        <v>ASI Preferred Insurance Corp.</v>
      </c>
      <c r="B24" s="99" t="s">
        <v>3291</v>
      </c>
      <c r="C24" s="91">
        <v>13142</v>
      </c>
      <c r="D24" s="92" t="s">
        <v>4151</v>
      </c>
      <c r="E24" s="100" t="s">
        <v>3272</v>
      </c>
      <c r="F24" s="107" t="str">
        <f t="shared" si="0"/>
        <v>A"</v>
      </c>
      <c r="G24" s="120" t="str">
        <f>IFERROR(VLOOKUP(B24, 'Demotech old'!$B23:D2022, 1, FALSE), "HEY!")</f>
        <v>ASI PREFERRED INSURANCE CORP</v>
      </c>
    </row>
    <row r="25" spans="1:7" ht="57" thickBot="1" x14ac:dyDescent="0.3">
      <c r="A25" s="62" t="str">
        <f>VLOOKUP(B25, names!A$3:B$2401, 2,FALSE)</f>
        <v>Auto Club Insurance Co. Of Florida</v>
      </c>
      <c r="B25" s="101" t="s">
        <v>60</v>
      </c>
      <c r="C25" s="93">
        <v>12813</v>
      </c>
      <c r="D25" s="94" t="s">
        <v>3292</v>
      </c>
      <c r="E25" s="100" t="s">
        <v>3270</v>
      </c>
      <c r="F25" s="107" t="str">
        <f t="shared" si="0"/>
        <v>A</v>
      </c>
      <c r="G25" s="120" t="str">
        <f>IFERROR(VLOOKUP(B25, 'Demotech old'!$B24:D2023, 1, FALSE), "HEY!")</f>
        <v>AUTO CLUB INSURANCE COMPANY OF FLORIDA</v>
      </c>
    </row>
    <row r="26" spans="1:7" ht="30.75" thickBot="1" x14ac:dyDescent="0.3">
      <c r="A26" s="62" t="str">
        <f>VLOOKUP(B26, names!A$3:B$2401, 2,FALSE)</f>
        <v>Avatar Property &amp; Casualty Insurance Co.</v>
      </c>
      <c r="B26" s="99" t="s">
        <v>91</v>
      </c>
      <c r="C26" s="91">
        <v>13139</v>
      </c>
      <c r="D26" s="92" t="s">
        <v>3269</v>
      </c>
      <c r="E26" s="100" t="s">
        <v>3270</v>
      </c>
      <c r="F26" s="107" t="str">
        <f t="shared" si="0"/>
        <v>A</v>
      </c>
      <c r="G26" s="120" t="str">
        <f>IFERROR(VLOOKUP(B26, 'Demotech old'!$B25:D2024, 1, FALSE), "HEY!")</f>
        <v>AVATAR PROPERTY &amp; CASUALTY INSURANCE COMPANY</v>
      </c>
    </row>
    <row r="27" spans="1:7" ht="15.75" thickBot="1" x14ac:dyDescent="0.3">
      <c r="A27" s="62" t="e">
        <f>VLOOKUP(B27, names!A$3:B$2401, 2,FALSE)</f>
        <v>#N/A</v>
      </c>
      <c r="B27" s="101" t="s">
        <v>4153</v>
      </c>
      <c r="C27" s="93">
        <v>22390</v>
      </c>
      <c r="D27" s="94" t="s">
        <v>3269</v>
      </c>
      <c r="E27" s="100" t="s">
        <v>3270</v>
      </c>
      <c r="F27" s="107" t="str">
        <f t="shared" si="0"/>
        <v>A</v>
      </c>
      <c r="G27" s="120" t="str">
        <f>IFERROR(VLOOKUP(B27, 'Demotech old'!$B26:D2025, 1, FALSE), "HEY!")</f>
        <v>HEY!</v>
      </c>
    </row>
    <row r="28" spans="1:7" ht="34.5" thickBot="1" x14ac:dyDescent="0.3">
      <c r="A28" s="62">
        <f>VLOOKUP(B28, names!A$3:B$2401, 2,FALSE)</f>
        <v>0</v>
      </c>
      <c r="B28" s="99" t="s">
        <v>736</v>
      </c>
      <c r="C28" s="91">
        <v>33162</v>
      </c>
      <c r="D28" s="92" t="s">
        <v>3293</v>
      </c>
      <c r="E28" s="100" t="s">
        <v>3270</v>
      </c>
      <c r="F28" s="107" t="str">
        <f t="shared" si="0"/>
        <v>A</v>
      </c>
      <c r="G28" s="120" t="str">
        <f>IFERROR(VLOOKUP(B28, 'Demotech old'!$B27:D2026, 1, FALSE), "HEY!")</f>
        <v>BANKERS INSURANCE COMPANY</v>
      </c>
    </row>
    <row r="29" spans="1:7" ht="30.75" thickBot="1" x14ac:dyDescent="0.3">
      <c r="A29" s="62">
        <f>VLOOKUP(B29, names!A$3:B$2401, 2,FALSE)</f>
        <v>0</v>
      </c>
      <c r="B29" s="101" t="s">
        <v>741</v>
      </c>
      <c r="C29" s="93">
        <v>29513</v>
      </c>
      <c r="D29" s="94" t="s">
        <v>3294</v>
      </c>
      <c r="E29" s="100" t="s">
        <v>3270</v>
      </c>
      <c r="F29" s="107" t="str">
        <f t="shared" si="0"/>
        <v>A</v>
      </c>
      <c r="G29" s="120" t="str">
        <f>IFERROR(VLOOKUP(B29, 'Demotech old'!$B28:D2027, 1, FALSE), "HEY!")</f>
        <v>BAR PLAN MUTUAL INSURANCE COMPANY (THE)</v>
      </c>
    </row>
    <row r="30" spans="1:7" ht="15.75" thickBot="1" x14ac:dyDescent="0.3">
      <c r="A30" s="62" t="str">
        <f>VLOOKUP(B30, names!A$3:B$2401, 2,FALSE)</f>
        <v>Capitol Preferred Insurance Co.</v>
      </c>
      <c r="B30" s="99" t="s">
        <v>3295</v>
      </c>
      <c r="C30" s="91">
        <v>10908</v>
      </c>
      <c r="D30" s="92" t="s">
        <v>3269</v>
      </c>
      <c r="E30" s="100" t="s">
        <v>3270</v>
      </c>
      <c r="F30" s="107" t="str">
        <f t="shared" si="0"/>
        <v>A</v>
      </c>
      <c r="G30" s="120" t="str">
        <f>IFERROR(VLOOKUP(B30, 'Demotech old'!$B29:D2028, 1, FALSE), "HEY!")</f>
        <v>CAPITOL PREFERRED INSURANCE COMPANY</v>
      </c>
    </row>
    <row r="31" spans="1:7" ht="15.75" thickBot="1" x14ac:dyDescent="0.3">
      <c r="A31" s="62">
        <f>VLOOKUP(B31, names!A$3:B$2401, 2,FALSE)</f>
        <v>0</v>
      </c>
      <c r="B31" s="101" t="s">
        <v>3296</v>
      </c>
      <c r="C31" s="93">
        <v>11825</v>
      </c>
      <c r="D31" s="94" t="s">
        <v>3269</v>
      </c>
      <c r="E31" s="100" t="s">
        <v>3270</v>
      </c>
      <c r="F31" s="107" t="str">
        <f t="shared" si="0"/>
        <v>A</v>
      </c>
      <c r="G31" s="120" t="str">
        <f>IFERROR(VLOOKUP(B31, 'Demotech old'!$B30:D2029, 1, FALSE), "HEY!")</f>
        <v>CARE RISK RETENTION GROUP INC</v>
      </c>
    </row>
    <row r="32" spans="1:7" ht="34.5" thickBot="1" x14ac:dyDescent="0.3">
      <c r="A32" s="62" t="str">
        <f>VLOOKUP(B32, names!A$3:B$2401, 2,FALSE)</f>
        <v>Castle Key Indemnity Co.</v>
      </c>
      <c r="B32" s="99" t="s">
        <v>49</v>
      </c>
      <c r="C32" s="91">
        <v>10835</v>
      </c>
      <c r="D32" s="92" t="s">
        <v>3275</v>
      </c>
      <c r="E32" s="100" t="s">
        <v>3278</v>
      </c>
      <c r="F32" s="107" t="str">
        <f t="shared" si="0"/>
        <v>A'</v>
      </c>
      <c r="G32" s="120" t="str">
        <f>IFERROR(VLOOKUP(B32, 'Demotech old'!$B31:D2030, 1, FALSE), "HEY!")</f>
        <v>CASTLE KEY INDEMNITY COMPANY</v>
      </c>
    </row>
    <row r="33" spans="1:7" ht="34.5" thickBot="1" x14ac:dyDescent="0.3">
      <c r="A33" s="62" t="str">
        <f>VLOOKUP(B33, names!A$3:B$2401, 2,FALSE)</f>
        <v>Castle Key Insurance Co.</v>
      </c>
      <c r="B33" s="101" t="s">
        <v>53</v>
      </c>
      <c r="C33" s="93">
        <v>30511</v>
      </c>
      <c r="D33" s="94" t="s">
        <v>3275</v>
      </c>
      <c r="E33" s="100" t="s">
        <v>3278</v>
      </c>
      <c r="F33" s="107" t="str">
        <f t="shared" si="0"/>
        <v>A'</v>
      </c>
      <c r="G33" s="120" t="str">
        <f>IFERROR(VLOOKUP(B33, 'Demotech old'!$B32:D2031, 1, FALSE), "HEY!")</f>
        <v>CASTLE KEY INSURANCE COMPANY</v>
      </c>
    </row>
    <row r="34" spans="1:7" ht="57" thickBot="1" x14ac:dyDescent="0.3">
      <c r="A34" s="62" t="str">
        <f>VLOOKUP(B34, names!A$3:B$2401, 2,FALSE)</f>
        <v>Centauri Specialty Insurance Co.</v>
      </c>
      <c r="B34" s="99" t="s">
        <v>119</v>
      </c>
      <c r="C34" s="91">
        <v>12573</v>
      </c>
      <c r="D34" s="92" t="s">
        <v>4154</v>
      </c>
      <c r="E34" s="100" t="s">
        <v>3270</v>
      </c>
      <c r="F34" s="107" t="str">
        <f t="shared" si="0"/>
        <v>A</v>
      </c>
      <c r="G34" s="120" t="str">
        <f>IFERROR(VLOOKUP(B34, 'Demotech old'!$B33:D2032, 1, FALSE), "HEY!")</f>
        <v>CENTAURI SPECIALTY INSURANCE COMPANY</v>
      </c>
    </row>
    <row r="35" spans="1:7" ht="30.75" thickBot="1" x14ac:dyDescent="0.3">
      <c r="A35" s="62">
        <f>VLOOKUP(B35, names!A$3:B$2401, 2,FALSE)</f>
        <v>0</v>
      </c>
      <c r="B35" s="101" t="s">
        <v>3297</v>
      </c>
      <c r="C35" s="93">
        <v>11976</v>
      </c>
      <c r="D35" s="94" t="s">
        <v>3269</v>
      </c>
      <c r="E35" s="100" t="s">
        <v>3270</v>
      </c>
      <c r="F35" s="107" t="str">
        <f t="shared" si="0"/>
        <v>A</v>
      </c>
      <c r="G35" s="120" t="str">
        <f>IFERROR(VLOOKUP(B35, 'Demotech old'!$B34:D2033, 1, FALSE), "HEY!")</f>
        <v>CENTURION MEDICAL LIABILITY PROTECTIVE RRG, INC</v>
      </c>
    </row>
    <row r="36" spans="1:7" ht="45.75" thickBot="1" x14ac:dyDescent="0.3">
      <c r="A36" s="62" t="e">
        <f>VLOOKUP(B36, names!A$3:B$2401, 2,FALSE)</f>
        <v>#N/A</v>
      </c>
      <c r="B36" s="99" t="s">
        <v>4155</v>
      </c>
      <c r="C36" s="91">
        <v>36951</v>
      </c>
      <c r="D36" s="92" t="s">
        <v>4152</v>
      </c>
      <c r="E36" s="100" t="s">
        <v>3270</v>
      </c>
      <c r="F36" s="107" t="str">
        <f t="shared" si="0"/>
        <v>A</v>
      </c>
      <c r="G36" s="120" t="str">
        <f>IFERROR(VLOOKUP(B36, 'Demotech old'!$B35:D2034, 1, FALSE), "HEY!")</f>
        <v>HEY!</v>
      </c>
    </row>
    <row r="37" spans="1:7" ht="15.75" thickBot="1" x14ac:dyDescent="0.3">
      <c r="A37" s="62">
        <f>VLOOKUP(B37, names!A$3:B$2401, 2,FALSE)</f>
        <v>0</v>
      </c>
      <c r="B37" s="101" t="s">
        <v>3298</v>
      </c>
      <c r="C37" s="93">
        <v>14388</v>
      </c>
      <c r="D37" s="94" t="s">
        <v>3269</v>
      </c>
      <c r="E37" s="100" t="s">
        <v>3270</v>
      </c>
      <c r="F37" s="107" t="str">
        <f t="shared" si="0"/>
        <v>A</v>
      </c>
      <c r="G37" s="120" t="str">
        <f>IFERROR(VLOOKUP(B37, 'Demotech old'!$B36:D2035, 1, FALSE), "HEY!")</f>
        <v>CHEROKEE GUARANTEE COMPANY INC, RRG</v>
      </c>
    </row>
    <row r="38" spans="1:7" ht="23.25" thickBot="1" x14ac:dyDescent="0.3">
      <c r="A38" s="62">
        <f>VLOOKUP(B38, names!A$3:B$2401, 2,FALSE)</f>
        <v>0</v>
      </c>
      <c r="B38" s="99" t="s">
        <v>3299</v>
      </c>
      <c r="C38" s="91">
        <v>50229</v>
      </c>
      <c r="D38" s="92" t="s">
        <v>4156</v>
      </c>
      <c r="E38" s="100" t="s">
        <v>3272</v>
      </c>
      <c r="F38" s="107" t="str">
        <f t="shared" si="0"/>
        <v>A"</v>
      </c>
      <c r="G38" s="120" t="str">
        <f>IFERROR(VLOOKUP(B38, 'Demotech old'!$B37:D2036, 1, FALSE), "HEY!")</f>
        <v>HEY!</v>
      </c>
    </row>
    <row r="39" spans="1:7" ht="30.75" thickBot="1" x14ac:dyDescent="0.3">
      <c r="A39" s="62">
        <f>VLOOKUP(B39, names!A$3:B$2401, 2,FALSE)</f>
        <v>0</v>
      </c>
      <c r="B39" s="101" t="s">
        <v>3300</v>
      </c>
      <c r="C39" s="93">
        <v>50083</v>
      </c>
      <c r="D39" s="94" t="s">
        <v>4156</v>
      </c>
      <c r="E39" s="100" t="s">
        <v>3278</v>
      </c>
      <c r="F39" s="107" t="str">
        <f t="shared" si="0"/>
        <v>A'</v>
      </c>
      <c r="G39" s="120" t="str">
        <f>IFERROR(VLOOKUP(B39, 'Demotech old'!$B38:D2037, 1, FALSE), "HEY!")</f>
        <v>HEY!</v>
      </c>
    </row>
    <row r="40" spans="1:7" ht="34.5" thickBot="1" x14ac:dyDescent="0.3">
      <c r="A40" s="62">
        <f>VLOOKUP(B40, names!A$3:B$2401, 2,FALSE)</f>
        <v>0</v>
      </c>
      <c r="B40" s="99" t="s">
        <v>3301</v>
      </c>
      <c r="C40" s="91">
        <v>29734</v>
      </c>
      <c r="D40" s="92" t="s">
        <v>3279</v>
      </c>
      <c r="E40" s="100" t="s">
        <v>3270</v>
      </c>
      <c r="F40" s="107" t="str">
        <f t="shared" si="0"/>
        <v>A</v>
      </c>
      <c r="G40" s="120" t="str">
        <f>IFERROR(VLOOKUP(B40, 'Demotech old'!$B39:D2038, 1, FALSE), "HEY!")</f>
        <v>HEY!</v>
      </c>
    </row>
    <row r="41" spans="1:7" ht="30.75" thickBot="1" x14ac:dyDescent="0.3">
      <c r="A41" s="62">
        <f>VLOOKUP(B41, names!A$3:B$2401, 2,FALSE)</f>
        <v>0</v>
      </c>
      <c r="B41" s="101" t="s">
        <v>3302</v>
      </c>
      <c r="C41" s="93">
        <v>10075</v>
      </c>
      <c r="D41" s="94" t="s">
        <v>3269</v>
      </c>
      <c r="E41" s="100" t="s">
        <v>3270</v>
      </c>
      <c r="F41" s="107" t="str">
        <f t="shared" si="0"/>
        <v>A</v>
      </c>
      <c r="G41" s="120" t="str">
        <f>IFERROR(VLOOKUP(B41, 'Demotech old'!$B40:D2039, 1, FALSE), "HEY!")</f>
        <v>HEY!</v>
      </c>
    </row>
    <row r="42" spans="1:7" ht="30.75" thickBot="1" x14ac:dyDescent="0.3">
      <c r="A42" s="62">
        <f>VLOOKUP(B42, names!A$3:B$2401, 2,FALSE)</f>
        <v>0</v>
      </c>
      <c r="B42" s="99" t="s">
        <v>921</v>
      </c>
      <c r="C42" s="91">
        <v>10783</v>
      </c>
      <c r="D42" s="92" t="s">
        <v>3269</v>
      </c>
      <c r="E42" s="100" t="s">
        <v>3270</v>
      </c>
      <c r="F42" s="107" t="str">
        <f t="shared" si="0"/>
        <v>A</v>
      </c>
      <c r="G42" s="120" t="str">
        <f>IFERROR(VLOOKUP(B42, 'Demotech old'!$B41:D2040, 1, FALSE), "HEY!")</f>
        <v>HEY!</v>
      </c>
    </row>
    <row r="43" spans="1:7" ht="34.5" thickBot="1" x14ac:dyDescent="0.3">
      <c r="A43" s="62" t="str">
        <f>VLOOKUP(B43, names!A$3:B$2401, 2,FALSE)</f>
        <v>Cypress Property &amp; Casualty Insurance Co.</v>
      </c>
      <c r="B43" s="101" t="s">
        <v>59</v>
      </c>
      <c r="C43" s="93">
        <v>10953</v>
      </c>
      <c r="D43" s="94" t="s">
        <v>3303</v>
      </c>
      <c r="E43" s="100" t="s">
        <v>3270</v>
      </c>
      <c r="F43" s="107" t="str">
        <f t="shared" si="0"/>
        <v>A</v>
      </c>
      <c r="G43" s="120" t="str">
        <f>IFERROR(VLOOKUP(B43, 'Demotech old'!$B42:D2041, 1, FALSE), "HEY!")</f>
        <v>CYPRESS PROPERTY &amp; CASUALTY INSURANCE COMPANY</v>
      </c>
    </row>
    <row r="44" spans="1:7" ht="15.75" thickBot="1" x14ac:dyDescent="0.3">
      <c r="A44" s="62" t="e">
        <f>VLOOKUP(B44, names!A$3:B$2401, 2,FALSE)</f>
        <v>#N/A</v>
      </c>
      <c r="B44" s="99" t="s">
        <v>4157</v>
      </c>
      <c r="C44" s="91">
        <v>15893</v>
      </c>
      <c r="D44" s="92" t="s">
        <v>3269</v>
      </c>
      <c r="E44" s="100" t="s">
        <v>3270</v>
      </c>
      <c r="F44" s="107" t="str">
        <f t="shared" si="0"/>
        <v>A</v>
      </c>
      <c r="G44" s="120" t="str">
        <f>IFERROR(VLOOKUP(B44, 'Demotech old'!$B43:D2042, 1, FALSE), "HEY!")</f>
        <v>HEY!</v>
      </c>
    </row>
    <row r="45" spans="1:7" ht="45.75" thickBot="1" x14ac:dyDescent="0.3">
      <c r="A45" s="62" t="str">
        <f>VLOOKUP(B45, names!A$3:B$2401, 2,FALSE)</f>
        <v>Edison Insurance Co.</v>
      </c>
      <c r="B45" s="101" t="s">
        <v>115</v>
      </c>
      <c r="C45" s="93">
        <v>12482</v>
      </c>
      <c r="D45" s="94" t="s">
        <v>3304</v>
      </c>
      <c r="E45" s="100" t="s">
        <v>3270</v>
      </c>
      <c r="F45" s="107" t="str">
        <f t="shared" si="0"/>
        <v>A</v>
      </c>
      <c r="G45" s="120" t="str">
        <f>IFERROR(VLOOKUP(B45, 'Demotech old'!$B44:D2043, 1, FALSE), "HEY!")</f>
        <v>EDISON INSURANCE COMPANY</v>
      </c>
    </row>
    <row r="46" spans="1:7" ht="30.75" thickBot="1" x14ac:dyDescent="0.3">
      <c r="A46" s="62">
        <f>VLOOKUP(B46, names!A$3:B$2401, 2,FALSE)</f>
        <v>0</v>
      </c>
      <c r="B46" s="99" t="s">
        <v>3305</v>
      </c>
      <c r="C46" s="91">
        <v>12003</v>
      </c>
      <c r="D46" s="92" t="s">
        <v>3269</v>
      </c>
      <c r="E46" s="100" t="s">
        <v>3270</v>
      </c>
      <c r="F46" s="107" t="str">
        <f t="shared" si="0"/>
        <v>A</v>
      </c>
      <c r="G46" s="120" t="str">
        <f>IFERROR(VLOOKUP(B46, 'Demotech old'!$B45:D2044, 1, FALSE), "HEY!")</f>
        <v>EMERGENCY MEDICINE PROFESSIONAL ASSURANCE CO RRG (EMPAC)</v>
      </c>
    </row>
    <row r="47" spans="1:7" ht="30.75" thickBot="1" x14ac:dyDescent="0.3">
      <c r="A47" s="62">
        <f>VLOOKUP(B47, names!A$3:B$2401, 2,FALSE)</f>
        <v>0</v>
      </c>
      <c r="B47" s="101" t="s">
        <v>3306</v>
      </c>
      <c r="C47" s="93">
        <v>11714</v>
      </c>
      <c r="D47" s="94" t="s">
        <v>3269</v>
      </c>
      <c r="E47" s="100" t="s">
        <v>3270</v>
      </c>
      <c r="F47" s="107" t="str">
        <f t="shared" si="0"/>
        <v>A</v>
      </c>
      <c r="G47" s="120" t="str">
        <f>IFERROR(VLOOKUP(B47, 'Demotech old'!$B46:D2045, 1, FALSE), "HEY!")</f>
        <v>EMERGENCY PHYSICIANS INSURANCE EXCHANGE RRG (EPIX)</v>
      </c>
    </row>
    <row r="48" spans="1:7" ht="34.5" thickBot="1" x14ac:dyDescent="0.3">
      <c r="A48" s="62" t="e">
        <f>VLOOKUP(B48, names!A$3:B$2401, 2,FALSE)</f>
        <v>#N/A</v>
      </c>
      <c r="B48" s="99" t="s">
        <v>983</v>
      </c>
      <c r="C48" s="91">
        <v>25402</v>
      </c>
      <c r="D48" s="92" t="s">
        <v>3308</v>
      </c>
      <c r="E48" s="100" t="s">
        <v>3270</v>
      </c>
      <c r="F48" s="107" t="str">
        <f t="shared" si="0"/>
        <v>A</v>
      </c>
      <c r="G48" s="120" t="str">
        <f>IFERROR(VLOOKUP(B48, 'Demotech old'!$B47:D2046, 1, FALSE), "HEY!")</f>
        <v>HEY!</v>
      </c>
    </row>
    <row r="49" spans="1:7" ht="34.5" thickBot="1" x14ac:dyDescent="0.3">
      <c r="A49" s="62">
        <f>VLOOKUP(B49, names!A$3:B$2401, 2,FALSE)</f>
        <v>0</v>
      </c>
      <c r="B49" s="101" t="s">
        <v>992</v>
      </c>
      <c r="C49" s="93">
        <v>10346</v>
      </c>
      <c r="D49" s="94" t="s">
        <v>3308</v>
      </c>
      <c r="E49" s="100" t="s">
        <v>3270</v>
      </c>
      <c r="F49" s="107" t="str">
        <f t="shared" si="0"/>
        <v>A</v>
      </c>
      <c r="G49" s="120" t="str">
        <f>IFERROR(VLOOKUP(B49, 'Demotech old'!$B48:D2047, 1, FALSE), "HEY!")</f>
        <v>EMPLOYERS PREFERRED INSURANCE COMPANY</v>
      </c>
    </row>
    <row r="50" spans="1:7" ht="34.5" thickBot="1" x14ac:dyDescent="0.3">
      <c r="A50" s="62">
        <f>VLOOKUP(B50, names!A$3:B$2401, 2,FALSE)</f>
        <v>0</v>
      </c>
      <c r="B50" s="99" t="s">
        <v>3309</v>
      </c>
      <c r="C50" s="91">
        <v>15130</v>
      </c>
      <c r="D50" s="92" t="s">
        <v>3275</v>
      </c>
      <c r="E50" s="100" t="s">
        <v>3272</v>
      </c>
      <c r="F50" s="107" t="str">
        <f t="shared" si="0"/>
        <v>A"</v>
      </c>
      <c r="G50" s="120" t="str">
        <f>IFERROR(VLOOKUP(B50, 'Demotech old'!$B49:D2048, 1, FALSE), "HEY!")</f>
        <v>ENCOMPASS INDEMNITY COMPANY</v>
      </c>
    </row>
    <row r="51" spans="1:7" ht="15.75" thickBot="1" x14ac:dyDescent="0.3">
      <c r="A51" s="62">
        <f>VLOOKUP(B51, names!A$3:B$2401, 2,FALSE)</f>
        <v>0</v>
      </c>
      <c r="B51" s="101" t="s">
        <v>3310</v>
      </c>
      <c r="C51" s="93">
        <v>51632</v>
      </c>
      <c r="D51" s="94" t="s">
        <v>3269</v>
      </c>
      <c r="E51" s="100" t="s">
        <v>3270</v>
      </c>
      <c r="F51" s="107" t="str">
        <f t="shared" si="0"/>
        <v>A</v>
      </c>
      <c r="G51" s="120" t="str">
        <f>IFERROR(VLOOKUP(B51, 'Demotech old'!$B50:D2049, 1, FALSE), "HEY!")</f>
        <v>HEY!</v>
      </c>
    </row>
    <row r="52" spans="1:7" ht="34.5" thickBot="1" x14ac:dyDescent="0.3">
      <c r="A52" s="62">
        <f>VLOOKUP(B52, names!A$3:B$2401, 2,FALSE)</f>
        <v>0</v>
      </c>
      <c r="B52" s="99" t="s">
        <v>1003</v>
      </c>
      <c r="C52" s="91">
        <v>25712</v>
      </c>
      <c r="D52" s="92" t="s">
        <v>3275</v>
      </c>
      <c r="E52" s="100" t="s">
        <v>3272</v>
      </c>
      <c r="F52" s="107" t="str">
        <f t="shared" si="0"/>
        <v>A"</v>
      </c>
      <c r="G52" s="120" t="str">
        <f>IFERROR(VLOOKUP(B52, 'Demotech old'!$B51:D2050, 1, FALSE), "HEY!")</f>
        <v>ESURANCE INSURANCE COMPANY</v>
      </c>
    </row>
    <row r="53" spans="1:7" ht="34.5" thickBot="1" x14ac:dyDescent="0.3">
      <c r="A53" s="62">
        <f>VLOOKUP(B53, names!A$3:B$2401, 2,FALSE)</f>
        <v>0</v>
      </c>
      <c r="B53" s="101" t="s">
        <v>3311</v>
      </c>
      <c r="C53" s="93">
        <v>30210</v>
      </c>
      <c r="D53" s="94" t="s">
        <v>3275</v>
      </c>
      <c r="E53" s="100" t="s">
        <v>3272</v>
      </c>
      <c r="F53" s="107" t="str">
        <f t="shared" si="0"/>
        <v>A"</v>
      </c>
      <c r="G53" s="120" t="str">
        <f>IFERROR(VLOOKUP(B53, 'Demotech old'!$B52:D2051, 1, FALSE), "HEY!")</f>
        <v>ESURANCE PROPERTY AND CASUALTY INSURANCE COMPANY</v>
      </c>
    </row>
    <row r="54" spans="1:7" ht="15.75" thickBot="1" x14ac:dyDescent="0.3">
      <c r="A54" s="62" t="str">
        <f>VLOOKUP(B54, names!A$3:B$2401, 2,FALSE)</f>
        <v>Federated National Insurance Co.</v>
      </c>
      <c r="B54" s="99" t="s">
        <v>37</v>
      </c>
      <c r="C54" s="91">
        <v>10790</v>
      </c>
      <c r="D54" s="92" t="s">
        <v>3269</v>
      </c>
      <c r="E54" s="100" t="s">
        <v>3270</v>
      </c>
      <c r="F54" s="107" t="str">
        <f t="shared" si="0"/>
        <v>A</v>
      </c>
      <c r="G54" s="120" t="str">
        <f>IFERROR(VLOOKUP(B54, 'Demotech old'!$B53:D2052, 1, FALSE), "HEY!")</f>
        <v>FEDERATED NATIONAL INSURANCE COMPANY</v>
      </c>
    </row>
    <row r="55" spans="1:7" ht="30.75" thickBot="1" x14ac:dyDescent="0.3">
      <c r="A55" s="62">
        <f>VLOOKUP(B55, names!A$3:B$2401, 2,FALSE)</f>
        <v>0</v>
      </c>
      <c r="B55" s="101" t="s">
        <v>3312</v>
      </c>
      <c r="C55" s="93">
        <v>51586</v>
      </c>
      <c r="D55" s="94" t="s">
        <v>4156</v>
      </c>
      <c r="E55" s="100" t="s">
        <v>3278</v>
      </c>
      <c r="F55" s="107" t="str">
        <f t="shared" si="0"/>
        <v>A'</v>
      </c>
      <c r="G55" s="120" t="str">
        <f>IFERROR(VLOOKUP(B55, 'Demotech old'!$B54:D2053, 1, FALSE), "HEY!")</f>
        <v>HEY!</v>
      </c>
    </row>
    <row r="56" spans="1:7" ht="23.25" thickBot="1" x14ac:dyDescent="0.3">
      <c r="A56" s="62">
        <f>VLOOKUP(B56, names!A$3:B$2401, 2,FALSE)</f>
        <v>0</v>
      </c>
      <c r="B56" s="99" t="s">
        <v>3313</v>
      </c>
      <c r="C56" s="91">
        <v>51624</v>
      </c>
      <c r="D56" s="92" t="s">
        <v>4158</v>
      </c>
      <c r="E56" s="100" t="s">
        <v>3270</v>
      </c>
      <c r="F56" s="107" t="str">
        <f t="shared" si="0"/>
        <v>A</v>
      </c>
      <c r="G56" s="120" t="str">
        <f>IFERROR(VLOOKUP(B56, 'Demotech old'!$B55:D2054, 1, FALSE), "HEY!")</f>
        <v>HEY!</v>
      </c>
    </row>
    <row r="57" spans="1:7" ht="23.25" thickBot="1" x14ac:dyDescent="0.3">
      <c r="A57" s="62">
        <f>VLOOKUP(B57, names!A$3:B$2401, 2,FALSE)</f>
        <v>0</v>
      </c>
      <c r="B57" s="101" t="s">
        <v>3314</v>
      </c>
      <c r="C57" s="93">
        <v>50814</v>
      </c>
      <c r="D57" s="94" t="s">
        <v>4158</v>
      </c>
      <c r="E57" s="100" t="s">
        <v>3272</v>
      </c>
      <c r="F57" s="107" t="str">
        <f t="shared" si="0"/>
        <v>A"</v>
      </c>
      <c r="G57" s="120" t="str">
        <f>IFERROR(VLOOKUP(B57, 'Demotech old'!$B56:D2055, 1, FALSE), "HEY!")</f>
        <v>HEY!</v>
      </c>
    </row>
    <row r="58" spans="1:7" ht="34.5" thickBot="1" x14ac:dyDescent="0.3">
      <c r="A58" s="62">
        <f>VLOOKUP(B58, names!A$3:B$2401, 2,FALSE)</f>
        <v>0</v>
      </c>
      <c r="B58" s="99" t="s">
        <v>1079</v>
      </c>
      <c r="C58" s="91">
        <v>29980</v>
      </c>
      <c r="D58" s="92" t="s">
        <v>3275</v>
      </c>
      <c r="E58" s="100" t="s">
        <v>3278</v>
      </c>
      <c r="F58" s="107" t="str">
        <f t="shared" si="0"/>
        <v>A'</v>
      </c>
      <c r="G58" s="120" t="str">
        <f>IFERROR(VLOOKUP(B58, 'Demotech old'!$B57:D2056, 1, FALSE), "HEY!")</f>
        <v>HEY!</v>
      </c>
    </row>
    <row r="59" spans="1:7" ht="34.5" thickBot="1" x14ac:dyDescent="0.3">
      <c r="A59" s="62" t="str">
        <f>VLOOKUP(B59, names!A$3:B$2401, 2,FALSE)</f>
        <v>First Community Insurance Co.</v>
      </c>
      <c r="B59" s="101" t="s">
        <v>83</v>
      </c>
      <c r="C59" s="93">
        <v>13990</v>
      </c>
      <c r="D59" s="94" t="s">
        <v>3293</v>
      </c>
      <c r="E59" s="100" t="s">
        <v>3270</v>
      </c>
      <c r="F59" s="107" t="str">
        <f t="shared" si="0"/>
        <v>A</v>
      </c>
      <c r="G59" s="120" t="str">
        <f>IFERROR(VLOOKUP(B59, 'Demotech old'!$B58:D2057, 1, FALSE), "HEY!")</f>
        <v>HEY!</v>
      </c>
    </row>
    <row r="60" spans="1:7" ht="15.75" thickBot="1" x14ac:dyDescent="0.3">
      <c r="A60" s="62" t="e">
        <f>VLOOKUP(B60, names!A$3:B$2401, 2,FALSE)</f>
        <v>#N/A</v>
      </c>
      <c r="B60" s="99" t="s">
        <v>4159</v>
      </c>
      <c r="C60" s="91">
        <v>14240</v>
      </c>
      <c r="D60" s="92" t="s">
        <v>3269</v>
      </c>
      <c r="E60" s="100" t="s">
        <v>3270</v>
      </c>
      <c r="F60" s="107" t="str">
        <f t="shared" si="0"/>
        <v>A</v>
      </c>
      <c r="G60" s="120" t="str">
        <f>IFERROR(VLOOKUP(B60, 'Demotech old'!$B59:D2058, 1, FALSE), "HEY!")</f>
        <v>HEY!</v>
      </c>
    </row>
    <row r="61" spans="1:7" ht="34.5" thickBot="1" x14ac:dyDescent="0.3">
      <c r="A61" s="62" t="str">
        <f>VLOOKUP(B61, names!A$3:B$2401, 2,FALSE)</f>
        <v>First Protective Insurance Co.</v>
      </c>
      <c r="B61" s="101" t="s">
        <v>55</v>
      </c>
      <c r="C61" s="93">
        <v>10897</v>
      </c>
      <c r="D61" s="94" t="s">
        <v>3315</v>
      </c>
      <c r="E61" s="100" t="s">
        <v>3270</v>
      </c>
      <c r="F61" s="107" t="str">
        <f t="shared" si="0"/>
        <v>A</v>
      </c>
      <c r="G61" s="120" t="str">
        <f>IFERROR(VLOOKUP(B61, 'Demotech old'!$B60:D2059, 1, FALSE), "HEY!")</f>
        <v>HEY!</v>
      </c>
    </row>
    <row r="62" spans="1:7" ht="34.5" thickBot="1" x14ac:dyDescent="0.3">
      <c r="A62" s="62" t="str">
        <f>VLOOKUP(B62, names!A$3:B$2401, 2,FALSE)</f>
        <v>Florida Family Insurance Co.</v>
      </c>
      <c r="B62" s="99" t="s">
        <v>48</v>
      </c>
      <c r="C62" s="91">
        <v>10688</v>
      </c>
      <c r="D62" s="92" t="s">
        <v>3316</v>
      </c>
      <c r="E62" s="100" t="s">
        <v>3278</v>
      </c>
      <c r="F62" s="107" t="str">
        <f t="shared" si="0"/>
        <v>A'</v>
      </c>
      <c r="G62" s="120" t="str">
        <f>IFERROR(VLOOKUP(B62, 'Demotech old'!$B61:D2060, 1, FALSE), "HEY!")</f>
        <v>HEY!</v>
      </c>
    </row>
    <row r="63" spans="1:7" ht="45.75" thickBot="1" x14ac:dyDescent="0.3">
      <c r="A63" s="62" t="str">
        <f>VLOOKUP(B63, names!A$3:B$2401, 2,FALSE)</f>
        <v>Florida Peninsula Insurance Co.</v>
      </c>
      <c r="B63" s="101" t="s">
        <v>46</v>
      </c>
      <c r="C63" s="93">
        <v>10132</v>
      </c>
      <c r="D63" s="94" t="s">
        <v>3304</v>
      </c>
      <c r="E63" s="100" t="s">
        <v>3270</v>
      </c>
      <c r="F63" s="107" t="str">
        <f t="shared" si="0"/>
        <v>A</v>
      </c>
      <c r="G63" s="120" t="str">
        <f>IFERROR(VLOOKUP(B63, 'Demotech old'!$B62:D2061, 1, FALSE), "HEY!")</f>
        <v>HEY!</v>
      </c>
    </row>
    <row r="64" spans="1:7" ht="30.75" thickBot="1" x14ac:dyDescent="0.3">
      <c r="A64" s="62" t="e">
        <f>VLOOKUP(B64, names!A$3:B$2401, 2,FALSE)</f>
        <v>#N/A</v>
      </c>
      <c r="B64" s="99" t="s">
        <v>4160</v>
      </c>
      <c r="C64" s="91"/>
      <c r="D64" s="92" t="s">
        <v>3269</v>
      </c>
      <c r="E64" s="100" t="s">
        <v>3270</v>
      </c>
      <c r="F64" s="107" t="str">
        <f t="shared" si="0"/>
        <v>A</v>
      </c>
      <c r="G64" s="120" t="str">
        <f>IFERROR(VLOOKUP(B64, 'Demotech old'!$B63:D2062, 1, FALSE), "HEY!")</f>
        <v>HEY!</v>
      </c>
    </row>
    <row r="65" spans="1:7" ht="34.5" thickBot="1" x14ac:dyDescent="0.3">
      <c r="A65" s="62" t="str">
        <f>VLOOKUP(B65, names!A$3:B$2401, 2,FALSE)</f>
        <v>Florida Specialty Insurance Co.</v>
      </c>
      <c r="B65" s="101" t="s">
        <v>84</v>
      </c>
      <c r="C65" s="93">
        <v>17248</v>
      </c>
      <c r="D65" s="94" t="s">
        <v>3317</v>
      </c>
      <c r="E65" s="100" t="s">
        <v>3270</v>
      </c>
      <c r="F65" s="107" t="str">
        <f t="shared" si="0"/>
        <v>A</v>
      </c>
      <c r="G65" s="120" t="str">
        <f>IFERROR(VLOOKUP(B65, 'Demotech old'!$B64:D2063, 1, FALSE), "HEY!")</f>
        <v>HEY!</v>
      </c>
    </row>
    <row r="66" spans="1:7" ht="34.5" thickBot="1" x14ac:dyDescent="0.3">
      <c r="A66" s="62">
        <f>VLOOKUP(B66, names!A$3:B$2401, 2,FALSE)</f>
        <v>0</v>
      </c>
      <c r="B66" s="99" t="s">
        <v>3319</v>
      </c>
      <c r="C66" s="91">
        <v>10074</v>
      </c>
      <c r="D66" s="92" t="s">
        <v>3315</v>
      </c>
      <c r="E66" s="100" t="s">
        <v>3270</v>
      </c>
      <c r="F66" s="107" t="str">
        <f t="shared" si="0"/>
        <v>A</v>
      </c>
      <c r="G66" s="120" t="str">
        <f>IFERROR(VLOOKUP(B66, 'Demotech old'!$B65:D2064, 1, FALSE), "HEY!")</f>
        <v>FRONTLINE INSURANCE UNLIMITED COMPANY</v>
      </c>
    </row>
    <row r="67" spans="1:7" ht="34.5" thickBot="1" x14ac:dyDescent="0.3">
      <c r="A67" s="62">
        <f>VLOOKUP(B67, names!A$3:B$2401, 2,FALSE)</f>
        <v>0</v>
      </c>
      <c r="B67" s="101" t="s">
        <v>1131</v>
      </c>
      <c r="C67" s="93">
        <v>28339</v>
      </c>
      <c r="D67" s="94" t="s">
        <v>3284</v>
      </c>
      <c r="E67" s="100" t="s">
        <v>3270</v>
      </c>
      <c r="F67" s="107" t="str">
        <f t="shared" ref="F67:F130" si="1">SUBSTITUTE(E67, "FSR - ", "")</f>
        <v>A</v>
      </c>
      <c r="G67" s="120" t="str">
        <f>IFERROR(VLOOKUP(B67, 'Demotech old'!$B66:D2065, 1, FALSE), "HEY!")</f>
        <v>GATEWAY INSURANCE COMPANY</v>
      </c>
    </row>
    <row r="68" spans="1:7" ht="34.5" thickBot="1" x14ac:dyDescent="0.3">
      <c r="A68" s="62">
        <f>VLOOKUP(B68, names!A$3:B$2401, 2,FALSE)</f>
        <v>0</v>
      </c>
      <c r="B68" s="99" t="s">
        <v>3320</v>
      </c>
      <c r="C68" s="91">
        <v>26654</v>
      </c>
      <c r="D68" s="92" t="s">
        <v>3321</v>
      </c>
      <c r="E68" s="100" t="s">
        <v>3270</v>
      </c>
      <c r="F68" s="107" t="str">
        <f t="shared" si="1"/>
        <v>A</v>
      </c>
      <c r="G68" s="120" t="str">
        <f>IFERROR(VLOOKUP(B68, 'Demotech old'!$B67:D2066, 1, FALSE), "HEY!")</f>
        <v>GREAT NORTHWEST INSURANCE COMPANY</v>
      </c>
    </row>
    <row r="69" spans="1:7" ht="30.75" thickBot="1" x14ac:dyDescent="0.3">
      <c r="A69" s="62" t="str">
        <f>VLOOKUP(B69, names!A$3:B$2401, 2,FALSE)</f>
        <v>Gulfstream Property And Casualty Insurance Co.</v>
      </c>
      <c r="B69" s="101" t="s">
        <v>64</v>
      </c>
      <c r="C69" s="93">
        <v>12237</v>
      </c>
      <c r="D69" s="94" t="s">
        <v>3269</v>
      </c>
      <c r="E69" s="100" t="s">
        <v>3270</v>
      </c>
      <c r="F69" s="107" t="str">
        <f t="shared" si="1"/>
        <v>A</v>
      </c>
      <c r="G69" s="120" t="str">
        <f>IFERROR(VLOOKUP(B69, 'Demotech old'!$B68:D2067, 1, FALSE), "HEY!")</f>
        <v>GULFSTREAM PROPERTY AND CASUALTY INSURANCE COMPANY</v>
      </c>
    </row>
    <row r="70" spans="1:7" ht="34.5" thickBot="1" x14ac:dyDescent="0.3">
      <c r="A70" s="62">
        <f>VLOOKUP(B70, names!A$3:B$2401, 2,FALSE)</f>
        <v>0</v>
      </c>
      <c r="B70" s="99" t="s">
        <v>3322</v>
      </c>
      <c r="C70" s="91">
        <v>12767</v>
      </c>
      <c r="D70" s="92" t="s">
        <v>3321</v>
      </c>
      <c r="E70" s="100" t="s">
        <v>3270</v>
      </c>
      <c r="F70" s="107" t="str">
        <f t="shared" si="1"/>
        <v>A</v>
      </c>
      <c r="G70" s="120" t="str">
        <f>IFERROR(VLOOKUP(B70, 'Demotech old'!$B69:D2068, 1, FALSE), "HEY!")</f>
        <v>HAWAIIAN INSURANCE AND GUARANTY COMPANY, LIMITED</v>
      </c>
    </row>
    <row r="71" spans="1:7" ht="45.75" thickBot="1" x14ac:dyDescent="0.3">
      <c r="A71" s="62" t="str">
        <f>VLOOKUP(B71, names!A$3:B$2401, 2,FALSE)</f>
        <v>Heritage Property &amp; Casualty Insurance Co.</v>
      </c>
      <c r="B71" s="101" t="s">
        <v>36</v>
      </c>
      <c r="C71" s="93">
        <v>14407</v>
      </c>
      <c r="D71" s="94" t="s">
        <v>4002</v>
      </c>
      <c r="E71" s="100" t="s">
        <v>3270</v>
      </c>
      <c r="F71" s="107" t="str">
        <f t="shared" si="1"/>
        <v>A</v>
      </c>
      <c r="G71" s="120" t="str">
        <f>IFERROR(VLOOKUP(B71, 'Demotech old'!$B70:D2069, 1, FALSE), "HEY!")</f>
        <v>HERITAGE PROPERTY &amp; CASUALTY INSURANCE COMPANY</v>
      </c>
    </row>
    <row r="72" spans="1:7" ht="30.75" thickBot="1" x14ac:dyDescent="0.3">
      <c r="A72" s="62" t="str">
        <f>VLOOKUP(B72, names!A$3:B$2401, 2,FALSE)</f>
        <v>Homeowners Choice Property &amp; Casualty Insurance Co.</v>
      </c>
      <c r="B72" s="99" t="s">
        <v>3323</v>
      </c>
      <c r="C72" s="91">
        <v>12944</v>
      </c>
      <c r="D72" s="92" t="s">
        <v>4003</v>
      </c>
      <c r="E72" s="100" t="s">
        <v>3270</v>
      </c>
      <c r="F72" s="107" t="str">
        <f t="shared" si="1"/>
        <v>A</v>
      </c>
      <c r="G72" s="120" t="str">
        <f>IFERROR(VLOOKUP(B72, 'Demotech old'!$B71:D2070, 1, FALSE), "HEY!")</f>
        <v>HOMEOWNERS CHOICE PROPERTY &amp; CASUALTY INSURANCE COMPANY</v>
      </c>
    </row>
    <row r="73" spans="1:7" ht="15.75" thickBot="1" x14ac:dyDescent="0.3">
      <c r="A73" s="62">
        <f>VLOOKUP(B73, names!A$3:B$2401, 2,FALSE)</f>
        <v>0</v>
      </c>
      <c r="B73" s="101" t="s">
        <v>3325</v>
      </c>
      <c r="C73" s="93">
        <v>50369</v>
      </c>
      <c r="D73" s="94" t="s">
        <v>4161</v>
      </c>
      <c r="E73" s="100" t="s">
        <v>3272</v>
      </c>
      <c r="F73" s="107" t="str">
        <f t="shared" si="1"/>
        <v>A"</v>
      </c>
      <c r="G73" s="120" t="str">
        <f>IFERROR(VLOOKUP(B73, 'Demotech old'!$B72:D2071, 1, FALSE), "HEY!")</f>
        <v>HEY!</v>
      </c>
    </row>
    <row r="74" spans="1:7" ht="34.5" thickBot="1" x14ac:dyDescent="0.3">
      <c r="A74" s="62">
        <f>VLOOKUP(B74, names!A$3:B$2401, 2,FALSE)</f>
        <v>0</v>
      </c>
      <c r="B74" s="99" t="s">
        <v>1322</v>
      </c>
      <c r="C74" s="91">
        <v>13648</v>
      </c>
      <c r="D74" s="92" t="s">
        <v>3316</v>
      </c>
      <c r="E74" s="100" t="s">
        <v>3278</v>
      </c>
      <c r="F74" s="107" t="str">
        <f t="shared" si="1"/>
        <v>A'</v>
      </c>
      <c r="G74" s="120" t="str">
        <f>IFERROR(VLOOKUP(B74, 'Demotech old'!$B73:D2072, 1, FALSE), "HEY!")</f>
        <v>LAKEVIEW INSURANCE COMPANY</v>
      </c>
    </row>
    <row r="75" spans="1:7" ht="30.75" thickBot="1" x14ac:dyDescent="0.3">
      <c r="A75" s="62">
        <f>VLOOKUP(B75, names!A$3:B$2401, 2,FALSE)</f>
        <v>0</v>
      </c>
      <c r="B75" s="101" t="s">
        <v>3326</v>
      </c>
      <c r="C75" s="93">
        <v>13014</v>
      </c>
      <c r="D75" s="94" t="s">
        <v>3269</v>
      </c>
      <c r="E75" s="100" t="s">
        <v>3270</v>
      </c>
      <c r="F75" s="107" t="str">
        <f t="shared" si="1"/>
        <v>A</v>
      </c>
      <c r="G75" s="120" t="str">
        <f>IFERROR(VLOOKUP(B75, 'Demotech old'!$B74:D2073, 1, FALSE), "HEY!")</f>
        <v>LANCET INDEMNITY RISK RETENTION GROUP, INC</v>
      </c>
    </row>
    <row r="76" spans="1:7" ht="23.25" thickBot="1" x14ac:dyDescent="0.3">
      <c r="A76" s="62" t="e">
        <f>VLOOKUP(B76, names!A$3:B$2401, 2,FALSE)</f>
        <v>#N/A</v>
      </c>
      <c r="B76" s="99" t="s">
        <v>4162</v>
      </c>
      <c r="C76" s="91">
        <v>14568</v>
      </c>
      <c r="D76" s="92" t="s">
        <v>4163</v>
      </c>
      <c r="E76" s="100" t="s">
        <v>3270</v>
      </c>
      <c r="F76" s="107" t="str">
        <f t="shared" si="1"/>
        <v>A</v>
      </c>
      <c r="G76" s="120" t="str">
        <f>IFERROR(VLOOKUP(B76, 'Demotech old'!$B75:D2074, 1, FALSE), "HEY!")</f>
        <v>HEY!</v>
      </c>
    </row>
    <row r="77" spans="1:7" ht="15.75" thickBot="1" x14ac:dyDescent="0.3">
      <c r="A77" s="62">
        <f>VLOOKUP(B77, names!A$3:B$2401, 2,FALSE)</f>
        <v>0</v>
      </c>
      <c r="B77" s="101" t="s">
        <v>1395</v>
      </c>
      <c r="C77" s="93">
        <v>13793</v>
      </c>
      <c r="D77" s="94" t="s">
        <v>3269</v>
      </c>
      <c r="E77" s="100" t="s">
        <v>3270</v>
      </c>
      <c r="F77" s="107" t="str">
        <f t="shared" si="1"/>
        <v>A</v>
      </c>
      <c r="G77" s="120" t="str">
        <f>IFERROR(VLOOKUP(B77, 'Demotech old'!$B76:D2075, 1, FALSE), "HEY!")</f>
        <v>MEDMAL DIRECT INSURANCE COMPANY</v>
      </c>
    </row>
    <row r="78" spans="1:7" ht="34.5" thickBot="1" x14ac:dyDescent="0.3">
      <c r="A78" s="62" t="str">
        <f>VLOOKUP(B78, names!A$3:B$2401, 2,FALSE)</f>
        <v>Modern USA Insurance Co.</v>
      </c>
      <c r="B78" s="99" t="s">
        <v>73</v>
      </c>
      <c r="C78" s="91">
        <v>12957</v>
      </c>
      <c r="D78" s="92" t="s">
        <v>3286</v>
      </c>
      <c r="E78" s="100" t="s">
        <v>3270</v>
      </c>
      <c r="F78" s="107" t="str">
        <f t="shared" si="1"/>
        <v>A</v>
      </c>
      <c r="G78" s="120" t="str">
        <f>IFERROR(VLOOKUP(B78, 'Demotech old'!$B77:D2076, 1, FALSE), "HEY!")</f>
        <v>MODERN USA INSURANCE COMPANY</v>
      </c>
    </row>
    <row r="79" spans="1:7" ht="34.5" thickBot="1" x14ac:dyDescent="0.3">
      <c r="A79" s="62" t="str">
        <f>VLOOKUP(B79, names!A$3:B$2401, 2,FALSE)</f>
        <v>Monarch National Insurance Co.</v>
      </c>
      <c r="B79" s="101" t="s">
        <v>150</v>
      </c>
      <c r="C79" s="93">
        <v>15715</v>
      </c>
      <c r="D79" s="94" t="s">
        <v>3327</v>
      </c>
      <c r="E79" s="100" t="s">
        <v>3270</v>
      </c>
      <c r="F79" s="107" t="str">
        <f t="shared" si="1"/>
        <v>A</v>
      </c>
      <c r="G79" s="120" t="str">
        <f>IFERROR(VLOOKUP(B79, 'Demotech old'!$B78:D2077, 1, FALSE), "HEY!")</f>
        <v>MONARCH NATIONAL INSURANCE COMPANY</v>
      </c>
    </row>
    <row r="80" spans="1:7" ht="34.5" thickBot="1" x14ac:dyDescent="0.3">
      <c r="A80" s="62">
        <f>VLOOKUP(B80, names!A$3:B$2401, 2,FALSE)</f>
        <v>0</v>
      </c>
      <c r="B80" s="99" t="s">
        <v>3328</v>
      </c>
      <c r="C80" s="91">
        <v>13331</v>
      </c>
      <c r="D80" s="92" t="s">
        <v>3329</v>
      </c>
      <c r="E80" s="100" t="s">
        <v>3272</v>
      </c>
      <c r="F80" s="107" t="str">
        <f t="shared" si="1"/>
        <v>A"</v>
      </c>
      <c r="G80" s="120" t="str">
        <f>IFERROR(VLOOKUP(B80, 'Demotech old'!$B79:D2078, 1, FALSE), "HEY!")</f>
        <v>MOTORISTS COMMERCIAL MUTUAL INSURANCE COMPANY</v>
      </c>
    </row>
    <row r="81" spans="1:7" ht="30.75" thickBot="1" x14ac:dyDescent="0.3">
      <c r="A81" s="62">
        <f>VLOOKUP(B81, names!A$3:B$2401, 2,FALSE)</f>
        <v>0</v>
      </c>
      <c r="B81" s="101" t="s">
        <v>3330</v>
      </c>
      <c r="C81" s="93">
        <v>11806</v>
      </c>
      <c r="D81" s="94" t="s">
        <v>3269</v>
      </c>
      <c r="E81" s="100" t="s">
        <v>3270</v>
      </c>
      <c r="F81" s="107" t="str">
        <f t="shared" si="1"/>
        <v>A</v>
      </c>
      <c r="G81" s="120" t="str">
        <f>IFERROR(VLOOKUP(B81, 'Demotech old'!$B80:D2079, 1, FALSE), "HEY!")</f>
        <v>NATIONAL ASSISTED LIVING RISK RETENTION GROUP INC</v>
      </c>
    </row>
    <row r="82" spans="1:7" ht="30.75" thickBot="1" x14ac:dyDescent="0.3">
      <c r="A82" s="62" t="e">
        <f>VLOOKUP(B82, names!A$3:B$2401, 2,FALSE)</f>
        <v>#N/A</v>
      </c>
      <c r="B82" s="99" t="s">
        <v>4164</v>
      </c>
      <c r="C82" s="91">
        <v>16169</v>
      </c>
      <c r="D82" s="92" t="s">
        <v>3269</v>
      </c>
      <c r="E82" s="100" t="s">
        <v>3349</v>
      </c>
      <c r="F82" s="107" t="str">
        <f t="shared" si="1"/>
        <v>S</v>
      </c>
      <c r="G82" s="120" t="str">
        <f>IFERROR(VLOOKUP(B82, 'Demotech old'!$B81:D2080, 1, FALSE), "HEY!")</f>
        <v>HEY!</v>
      </c>
    </row>
    <row r="83" spans="1:7" ht="30.75" thickBot="1" x14ac:dyDescent="0.3">
      <c r="A83" s="62">
        <f>VLOOKUP(B83, names!A$3:B$2401, 2,FALSE)</f>
        <v>0</v>
      </c>
      <c r="B83" s="101" t="s">
        <v>3332</v>
      </c>
      <c r="C83" s="93">
        <v>50377</v>
      </c>
      <c r="D83" s="94" t="s">
        <v>4161</v>
      </c>
      <c r="E83" s="100" t="s">
        <v>3272</v>
      </c>
      <c r="F83" s="107" t="str">
        <f t="shared" si="1"/>
        <v>A"</v>
      </c>
      <c r="G83" s="120" t="str">
        <f>IFERROR(VLOOKUP(B83, 'Demotech old'!$B82:D2081, 1, FALSE), "HEY!")</f>
        <v>HEY!</v>
      </c>
    </row>
    <row r="84" spans="1:7" ht="34.5" thickBot="1" x14ac:dyDescent="0.3">
      <c r="A84" s="62">
        <f>VLOOKUP(B84, names!A$3:B$2401, 2,FALSE)</f>
        <v>0</v>
      </c>
      <c r="B84" s="99" t="s">
        <v>1494</v>
      </c>
      <c r="C84" s="91">
        <v>12114</v>
      </c>
      <c r="D84" s="92" t="s">
        <v>3333</v>
      </c>
      <c r="E84" s="100" t="s">
        <v>3270</v>
      </c>
      <c r="F84" s="107" t="str">
        <f t="shared" si="1"/>
        <v>A</v>
      </c>
      <c r="G84" s="120" t="str">
        <f>IFERROR(VLOOKUP(B84, 'Demotech old'!$B83:D2082, 1, FALSE), "HEY!")</f>
        <v>NATIONAL SECURITY FIRE &amp; CASUALTY COMPANY</v>
      </c>
    </row>
    <row r="85" spans="1:7" ht="30.75" thickBot="1" x14ac:dyDescent="0.3">
      <c r="A85" s="62">
        <f>VLOOKUP(B85, names!A$3:B$2401, 2,FALSE)</f>
        <v>0</v>
      </c>
      <c r="B85" s="101" t="s">
        <v>3334</v>
      </c>
      <c r="C85" s="93">
        <v>51020</v>
      </c>
      <c r="D85" s="94" t="s">
        <v>4156</v>
      </c>
      <c r="E85" s="100" t="s">
        <v>3278</v>
      </c>
      <c r="F85" s="107" t="str">
        <f t="shared" si="1"/>
        <v>A'</v>
      </c>
      <c r="G85" s="120" t="str">
        <f>IFERROR(VLOOKUP(B85, 'Demotech old'!$B84:D2083, 1, FALSE), "HEY!")</f>
        <v>HEY!</v>
      </c>
    </row>
    <row r="86" spans="1:7" ht="15.75" thickBot="1" x14ac:dyDescent="0.3">
      <c r="A86" s="62">
        <f>VLOOKUP(B86, names!A$3:B$2401, 2,FALSE)</f>
        <v>0</v>
      </c>
      <c r="B86" s="99" t="s">
        <v>1527</v>
      </c>
      <c r="C86" s="91">
        <v>13012</v>
      </c>
      <c r="D86" s="92" t="s">
        <v>3269</v>
      </c>
      <c r="E86" s="100" t="s">
        <v>3270</v>
      </c>
      <c r="F86" s="107" t="str">
        <f t="shared" si="1"/>
        <v>A</v>
      </c>
      <c r="G86" s="120" t="str">
        <f>IFERROR(VLOOKUP(B86, 'Demotech old'!$B85:D2084, 1, FALSE), "HEY!")</f>
        <v>NORMANDY INSURANCE COMPANY</v>
      </c>
    </row>
    <row r="87" spans="1:7" ht="30.75" thickBot="1" x14ac:dyDescent="0.3">
      <c r="A87" s="62">
        <f>VLOOKUP(B87, names!A$3:B$2401, 2,FALSE)</f>
        <v>0</v>
      </c>
      <c r="B87" s="101" t="s">
        <v>3336</v>
      </c>
      <c r="C87" s="93">
        <v>50130</v>
      </c>
      <c r="D87" s="94" t="s">
        <v>3269</v>
      </c>
      <c r="E87" s="100" t="s">
        <v>3278</v>
      </c>
      <c r="F87" s="107" t="str">
        <f t="shared" si="1"/>
        <v>A'</v>
      </c>
      <c r="G87" s="120" t="str">
        <f>IFERROR(VLOOKUP(B87, 'Demotech old'!$B86:D2085, 1, FALSE), "HEY!")</f>
        <v>HEY!</v>
      </c>
    </row>
    <row r="88" spans="1:7" ht="34.5" thickBot="1" x14ac:dyDescent="0.3">
      <c r="A88" s="62">
        <f>VLOOKUP(B88, names!A$3:B$2401, 2,FALSE)</f>
        <v>0</v>
      </c>
      <c r="B88" s="99" t="s">
        <v>3337</v>
      </c>
      <c r="C88" s="91">
        <v>13167</v>
      </c>
      <c r="D88" s="92" t="s">
        <v>3275</v>
      </c>
      <c r="E88" s="100" t="s">
        <v>3272</v>
      </c>
      <c r="F88" s="107" t="str">
        <f t="shared" si="1"/>
        <v>A"</v>
      </c>
      <c r="G88" s="120" t="str">
        <f>IFERROR(VLOOKUP(B88, 'Demotech old'!$B87:D2086, 1, FALSE), "HEY!")</f>
        <v>NORTH LIGHT SPECIALTY INSURANCE COMPANY</v>
      </c>
    </row>
    <row r="89" spans="1:7" ht="34.5" thickBot="1" x14ac:dyDescent="0.3">
      <c r="A89" s="62">
        <f>VLOOKUP(B89, names!A$3:B$2401, 2,FALSE)</f>
        <v>0</v>
      </c>
      <c r="B89" s="101" t="s">
        <v>3338</v>
      </c>
      <c r="C89" s="93">
        <v>36455</v>
      </c>
      <c r="D89" s="94" t="s">
        <v>3275</v>
      </c>
      <c r="E89" s="100" t="s">
        <v>3272</v>
      </c>
      <c r="F89" s="107" t="str">
        <f t="shared" si="1"/>
        <v>A"</v>
      </c>
      <c r="G89" s="120" t="str">
        <f>IFERROR(VLOOKUP(B89, 'Demotech old'!$B88:D2087, 1, FALSE), "HEY!")</f>
        <v>NORTHBROOK INDEMNITY COMPANY</v>
      </c>
    </row>
    <row r="90" spans="1:7" ht="34.5" thickBot="1" x14ac:dyDescent="0.3">
      <c r="A90" s="62">
        <f>VLOOKUP(B90, names!A$3:B$2401, 2,FALSE)</f>
        <v>0</v>
      </c>
      <c r="B90" s="99" t="s">
        <v>1546</v>
      </c>
      <c r="C90" s="91">
        <v>12360</v>
      </c>
      <c r="D90" s="92" t="s">
        <v>3321</v>
      </c>
      <c r="E90" s="100" t="s">
        <v>3278</v>
      </c>
      <c r="F90" s="107" t="str">
        <f t="shared" si="1"/>
        <v>A'</v>
      </c>
      <c r="G90" s="120" t="str">
        <f>IFERROR(VLOOKUP(B90, 'Demotech old'!$B89:D2088, 1, FALSE), "HEY!")</f>
        <v>OCEAN HARBOR CASUALTY INSURANCE COMPANY</v>
      </c>
    </row>
    <row r="91" spans="1:7" ht="15.75" thickBot="1" x14ac:dyDescent="0.3">
      <c r="A91" s="62">
        <f>VLOOKUP(B91, names!A$3:B$2401, 2,FALSE)</f>
        <v>0</v>
      </c>
      <c r="B91" s="101" t="s">
        <v>1555</v>
      </c>
      <c r="C91" s="93">
        <v>26565</v>
      </c>
      <c r="D91" s="94" t="s">
        <v>3269</v>
      </c>
      <c r="E91" s="100" t="s">
        <v>3272</v>
      </c>
      <c r="F91" s="107" t="str">
        <f t="shared" si="1"/>
        <v>A"</v>
      </c>
      <c r="G91" s="120" t="str">
        <f>IFERROR(VLOOKUP(B91, 'Demotech old'!$B90:D2089, 1, FALSE), "HEY!")</f>
        <v>OHIO INDEMNITY COMPANY</v>
      </c>
    </row>
    <row r="92" spans="1:7" ht="30.75" thickBot="1" x14ac:dyDescent="0.3">
      <c r="A92" s="62">
        <f>VLOOKUP(B92, names!A$3:B$2401, 2,FALSE)</f>
        <v>0</v>
      </c>
      <c r="B92" s="99" t="s">
        <v>3339</v>
      </c>
      <c r="C92" s="91">
        <v>50520</v>
      </c>
      <c r="D92" s="92" t="s">
        <v>4150</v>
      </c>
      <c r="E92" s="100" t="s">
        <v>3272</v>
      </c>
      <c r="F92" s="107" t="str">
        <f t="shared" si="1"/>
        <v>A"</v>
      </c>
      <c r="G92" s="120" t="str">
        <f>IFERROR(VLOOKUP(B92, 'Demotech old'!$B91:D2090, 1, FALSE), "HEY!")</f>
        <v>HEY!</v>
      </c>
    </row>
    <row r="93" spans="1:7" ht="34.5" thickBot="1" x14ac:dyDescent="0.3">
      <c r="A93" s="62">
        <f>VLOOKUP(B93, names!A$3:B$2401, 2,FALSE)</f>
        <v>0</v>
      </c>
      <c r="B93" s="101" t="s">
        <v>1567</v>
      </c>
      <c r="C93" s="93">
        <v>37060</v>
      </c>
      <c r="D93" s="94" t="s">
        <v>3340</v>
      </c>
      <c r="E93" s="100" t="s">
        <v>3278</v>
      </c>
      <c r="F93" s="107" t="str">
        <f t="shared" si="1"/>
        <v>A'</v>
      </c>
      <c r="G93" s="120" t="str">
        <f>IFERROR(VLOOKUP(B93, 'Demotech old'!$B92:D2091, 1, FALSE), "HEY!")</f>
        <v>OLD UNITED CASUALTY COMPANY</v>
      </c>
    </row>
    <row r="94" spans="1:7" ht="15.75" thickBot="1" x14ac:dyDescent="0.3">
      <c r="A94" s="62" t="str">
        <f>VLOOKUP(B94, names!A$3:B$2401, 2,FALSE)</f>
        <v>Olympus Insurance Co.</v>
      </c>
      <c r="B94" s="99" t="s">
        <v>52</v>
      </c>
      <c r="C94" s="91">
        <v>12954</v>
      </c>
      <c r="D94" s="92" t="s">
        <v>3269</v>
      </c>
      <c r="E94" s="100" t="s">
        <v>3270</v>
      </c>
      <c r="F94" s="107" t="str">
        <f t="shared" si="1"/>
        <v>A</v>
      </c>
      <c r="G94" s="120" t="str">
        <f>IFERROR(VLOOKUP(B94, 'Demotech old'!$B93:D2092, 1, FALSE), "HEY!")</f>
        <v>OLYMPUS INSURANCE COMPANY</v>
      </c>
    </row>
    <row r="95" spans="1:7" ht="34.5" thickBot="1" x14ac:dyDescent="0.3">
      <c r="A95" s="62" t="str">
        <f>VLOOKUP(B95, names!A$3:B$2401, 2,FALSE)</f>
        <v>Omega Insurance Co.</v>
      </c>
      <c r="B95" s="101" t="s">
        <v>72</v>
      </c>
      <c r="C95" s="93">
        <v>38644</v>
      </c>
      <c r="D95" s="94" t="s">
        <v>3341</v>
      </c>
      <c r="E95" s="100" t="s">
        <v>3270</v>
      </c>
      <c r="F95" s="107" t="str">
        <f t="shared" si="1"/>
        <v>A</v>
      </c>
      <c r="G95" s="120" t="str">
        <f>IFERROR(VLOOKUP(B95, 'Demotech old'!$B94:D2093, 1, FALSE), "HEY!")</f>
        <v>OMEGA INSURANCE COMPANY</v>
      </c>
    </row>
    <row r="96" spans="1:7" ht="15.75" thickBot="1" x14ac:dyDescent="0.3">
      <c r="A96" s="62">
        <f>VLOOKUP(B96, names!A$3:B$2401, 2,FALSE)</f>
        <v>0</v>
      </c>
      <c r="B96" s="99" t="s">
        <v>3342</v>
      </c>
      <c r="C96" s="91">
        <v>11973</v>
      </c>
      <c r="D96" s="92" t="s">
        <v>3269</v>
      </c>
      <c r="E96" s="100" t="s">
        <v>3270</v>
      </c>
      <c r="F96" s="107" t="str">
        <f t="shared" si="1"/>
        <v>A</v>
      </c>
      <c r="G96" s="120" t="str">
        <f>IFERROR(VLOOKUP(B96, 'Demotech old'!$B95:D2094, 1, FALSE), "HEY!")</f>
        <v>PCH MUTUAL INSURANCE COMPANY INC RRG</v>
      </c>
    </row>
    <row r="97" spans="1:7" ht="34.5" thickBot="1" x14ac:dyDescent="0.3">
      <c r="A97" s="62">
        <f>VLOOKUP(B97, names!A$3:B$2401, 2,FALSE)</f>
        <v>0</v>
      </c>
      <c r="B97" s="101" t="s">
        <v>1608</v>
      </c>
      <c r="C97" s="93">
        <v>14974</v>
      </c>
      <c r="D97" s="94" t="s">
        <v>3343</v>
      </c>
      <c r="E97" s="100" t="s">
        <v>3272</v>
      </c>
      <c r="F97" s="107" t="str">
        <f t="shared" si="1"/>
        <v>A"</v>
      </c>
      <c r="G97" s="120" t="str">
        <f>IFERROR(VLOOKUP(B97, 'Demotech old'!$B96:D2095, 1, FALSE), "HEY!")</f>
        <v>PENNSYLVANIA LUMBERMENS MUTUAL INSURANCE COMPANY</v>
      </c>
    </row>
    <row r="98" spans="1:7" ht="15.75" thickBot="1" x14ac:dyDescent="0.3">
      <c r="A98" s="62" t="str">
        <f>VLOOKUP(B98, names!A$3:B$2401, 2,FALSE)</f>
        <v>People's Trust Insurance Co.</v>
      </c>
      <c r="B98" s="99" t="s">
        <v>44</v>
      </c>
      <c r="C98" s="91">
        <v>13125</v>
      </c>
      <c r="D98" s="92" t="s">
        <v>3269</v>
      </c>
      <c r="E98" s="100" t="s">
        <v>3270</v>
      </c>
      <c r="F98" s="107" t="str">
        <f t="shared" si="1"/>
        <v>A</v>
      </c>
      <c r="G98" s="120" t="str">
        <f>IFERROR(VLOOKUP(B98, 'Demotech old'!$B97:D2096, 1, FALSE), "HEY!")</f>
        <v>PEOPLE'S TRUST INSURANCE COMPANY</v>
      </c>
    </row>
    <row r="99" spans="1:7" ht="15.75" thickBot="1" x14ac:dyDescent="0.3">
      <c r="A99" s="62">
        <f>VLOOKUP(B99, names!A$3:B$2401, 2,FALSE)</f>
        <v>0</v>
      </c>
      <c r="B99" s="101" t="s">
        <v>3345</v>
      </c>
      <c r="C99" s="93">
        <v>50026</v>
      </c>
      <c r="D99" s="94" t="s">
        <v>3269</v>
      </c>
      <c r="E99" s="100" t="s">
        <v>3270</v>
      </c>
      <c r="F99" s="107" t="str">
        <f t="shared" si="1"/>
        <v>A</v>
      </c>
      <c r="G99" s="120" t="str">
        <f>IFERROR(VLOOKUP(B99, 'Demotech old'!$B98:D2097, 1, FALSE), "HEY!")</f>
        <v>HEY!</v>
      </c>
    </row>
    <row r="100" spans="1:7" ht="15.75" thickBot="1" x14ac:dyDescent="0.3">
      <c r="A100" s="62" t="str">
        <f>VLOOKUP(B100, names!A$3:B$2401, 2,FALSE)</f>
        <v>Prepared Insurance Co.</v>
      </c>
      <c r="B100" s="99" t="s">
        <v>82</v>
      </c>
      <c r="C100" s="91">
        <v>13687</v>
      </c>
      <c r="D100" s="92" t="s">
        <v>3269</v>
      </c>
      <c r="E100" s="100" t="s">
        <v>3270</v>
      </c>
      <c r="F100" s="107" t="str">
        <f t="shared" si="1"/>
        <v>A</v>
      </c>
      <c r="G100" s="120" t="str">
        <f>IFERROR(VLOOKUP(B100, 'Demotech old'!$B99:D2098, 1, FALSE), "HEY!")</f>
        <v>PREPARED INSURANCE COMPANY</v>
      </c>
    </row>
    <row r="101" spans="1:7" ht="30.75" thickBot="1" x14ac:dyDescent="0.3">
      <c r="A101" s="62" t="e">
        <f>VLOOKUP(B101, names!A$3:B$2401, 2,FALSE)</f>
        <v>#N/A</v>
      </c>
      <c r="B101" s="101" t="s">
        <v>4148</v>
      </c>
      <c r="C101" s="93">
        <v>13038</v>
      </c>
      <c r="D101" s="94" t="s">
        <v>4151</v>
      </c>
      <c r="E101" s="100" t="s">
        <v>3272</v>
      </c>
      <c r="F101" s="107" t="str">
        <f t="shared" si="1"/>
        <v>A"</v>
      </c>
      <c r="G101" s="120" t="str">
        <f>IFERROR(VLOOKUP(B101, 'Demotech old'!$B100:D2099, 1, FALSE), "HEY!")</f>
        <v>HEY!</v>
      </c>
    </row>
    <row r="102" spans="1:7" ht="57" thickBot="1" x14ac:dyDescent="0.3">
      <c r="A102" s="62">
        <f>VLOOKUP(B102, names!A$3:B$2401, 2,FALSE)</f>
        <v>0</v>
      </c>
      <c r="B102" s="99" t="s">
        <v>3346</v>
      </c>
      <c r="C102" s="91">
        <v>61700</v>
      </c>
      <c r="D102" s="92" t="s">
        <v>3347</v>
      </c>
      <c r="E102" s="100" t="s">
        <v>3270</v>
      </c>
      <c r="F102" s="107" t="str">
        <f t="shared" si="1"/>
        <v>A</v>
      </c>
      <c r="G102" s="120" t="str">
        <f>IFERROR(VLOOKUP(B102, 'Demotech old'!$B101:D2100, 1, FALSE), "HEY!")</f>
        <v>RENAISSANCE LIFE &amp; HEALTH INSURANCE COMPANY OF AMERICA</v>
      </c>
    </row>
    <row r="103" spans="1:7" ht="15.75" thickBot="1" x14ac:dyDescent="0.3">
      <c r="A103" s="62">
        <f>VLOOKUP(B103, names!A$3:B$2401, 2,FALSE)</f>
        <v>0</v>
      </c>
      <c r="B103" s="101" t="s">
        <v>3348</v>
      </c>
      <c r="C103" s="93">
        <v>34509</v>
      </c>
      <c r="D103" s="94" t="s">
        <v>3269</v>
      </c>
      <c r="E103" s="100" t="s">
        <v>3349</v>
      </c>
      <c r="F103" s="107" t="str">
        <f t="shared" si="1"/>
        <v>S</v>
      </c>
      <c r="G103" s="120" t="str">
        <f>IFERROR(VLOOKUP(B103, 'Demotech old'!$B102:D2101, 1, FALSE), "HEY!")</f>
        <v>RIDER INSURANCE COMPANY</v>
      </c>
    </row>
    <row r="104" spans="1:7" ht="34.5" thickBot="1" x14ac:dyDescent="0.3">
      <c r="A104" s="62" t="str">
        <f>VLOOKUP(B104, names!A$3:B$2401, 2,FALSE)</f>
        <v>Safe Harbor Insurance Co.</v>
      </c>
      <c r="B104" s="99" t="s">
        <v>57</v>
      </c>
      <c r="C104" s="91">
        <v>12563</v>
      </c>
      <c r="D104" s="92" t="s">
        <v>3321</v>
      </c>
      <c r="E104" s="100" t="s">
        <v>3278</v>
      </c>
      <c r="F104" s="107" t="str">
        <f t="shared" si="1"/>
        <v>A'</v>
      </c>
      <c r="G104" s="120" t="str">
        <f>IFERROR(VLOOKUP(B104, 'Demotech old'!$B103:D2102, 1, FALSE), "HEY!")</f>
        <v>SAFE HARBOR INSURANCE COMPANY</v>
      </c>
    </row>
    <row r="105" spans="1:7" ht="15.75" thickBot="1" x14ac:dyDescent="0.3">
      <c r="A105" s="62" t="str">
        <f>VLOOKUP(B105, names!A$3:B$2401, 2,FALSE)</f>
        <v>Safepoint Insurance Co.</v>
      </c>
      <c r="B105" s="101" t="s">
        <v>71</v>
      </c>
      <c r="C105" s="93">
        <v>15341</v>
      </c>
      <c r="D105" s="94" t="s">
        <v>3269</v>
      </c>
      <c r="E105" s="100" t="s">
        <v>3270</v>
      </c>
      <c r="F105" s="107" t="str">
        <f t="shared" si="1"/>
        <v>A</v>
      </c>
      <c r="G105" s="120" t="str">
        <f>IFERROR(VLOOKUP(B105, 'Demotech old'!$B104:D2103, 1, FALSE), "HEY!")</f>
        <v>SAFEPOINT INSURANCE COMPANY</v>
      </c>
    </row>
    <row r="106" spans="1:7" ht="45.75" thickBot="1" x14ac:dyDescent="0.3">
      <c r="A106" s="62" t="e">
        <f>VLOOKUP(B106, names!A$3:B$2401, 2,FALSE)</f>
        <v>#N/A</v>
      </c>
      <c r="B106" s="99" t="s">
        <v>4165</v>
      </c>
      <c r="C106" s="91">
        <v>16551</v>
      </c>
      <c r="D106" s="92" t="s">
        <v>4152</v>
      </c>
      <c r="E106" s="100" t="s">
        <v>3270</v>
      </c>
      <c r="F106" s="107" t="str">
        <f t="shared" si="1"/>
        <v>A</v>
      </c>
      <c r="G106" s="120" t="str">
        <f>IFERROR(VLOOKUP(B106, 'Demotech old'!$B105:D2104, 1, FALSE), "HEY!")</f>
        <v>HEY!</v>
      </c>
    </row>
    <row r="107" spans="1:7" ht="15.75" thickBot="1" x14ac:dyDescent="0.3">
      <c r="A107" s="62" t="str">
        <f>VLOOKUP(B107, names!A$3:B$2401, 2,FALSE)</f>
        <v>Sawgrass Mutual Insurance Co.</v>
      </c>
      <c r="B107" s="101" t="s">
        <v>85</v>
      </c>
      <c r="C107" s="93">
        <v>13619</v>
      </c>
      <c r="D107" s="94" t="s">
        <v>3269</v>
      </c>
      <c r="E107" s="100" t="s">
        <v>4166</v>
      </c>
      <c r="F107" s="107" t="str">
        <f t="shared" si="1"/>
        <v>L</v>
      </c>
      <c r="G107" s="120" t="str">
        <f>IFERROR(VLOOKUP(B107, 'Demotech old'!$B106:D2105, 1, FALSE), "HEY!")</f>
        <v>SAWGRASS MUTUAL INSURANCE COMPANY</v>
      </c>
    </row>
    <row r="108" spans="1:7" ht="15.75" thickBot="1" x14ac:dyDescent="0.3">
      <c r="A108" s="62" t="str">
        <f>VLOOKUP(B108, names!A$3:B$2401, 2,FALSE)</f>
        <v>Security First Insurance Co.</v>
      </c>
      <c r="B108" s="99" t="s">
        <v>35</v>
      </c>
      <c r="C108" s="91">
        <v>10117</v>
      </c>
      <c r="D108" s="92" t="s">
        <v>3269</v>
      </c>
      <c r="E108" s="100" t="s">
        <v>3270</v>
      </c>
      <c r="F108" s="107" t="str">
        <f t="shared" si="1"/>
        <v>A</v>
      </c>
      <c r="G108" s="120" t="str">
        <f>IFERROR(VLOOKUP(B108, 'Demotech old'!$B107:D2106, 1, FALSE), "HEY!")</f>
        <v>SECURITY FIRST INSURANCE COMPANY</v>
      </c>
    </row>
    <row r="109" spans="1:7" ht="15.75" thickBot="1" x14ac:dyDescent="0.3">
      <c r="A109" s="62" t="e">
        <f>VLOOKUP(B109, names!A$3:B$2401, 2,FALSE)</f>
        <v>#N/A</v>
      </c>
      <c r="B109" s="101" t="s">
        <v>4167</v>
      </c>
      <c r="C109" s="93">
        <v>16088</v>
      </c>
      <c r="D109" s="94" t="s">
        <v>3269</v>
      </c>
      <c r="E109" s="100" t="s">
        <v>3270</v>
      </c>
      <c r="F109" s="107" t="str">
        <f t="shared" si="1"/>
        <v>A</v>
      </c>
      <c r="G109" s="120" t="str">
        <f>IFERROR(VLOOKUP(B109, 'Demotech old'!$B108:D2107, 1, FALSE), "HEY!")</f>
        <v>HEY!</v>
      </c>
    </row>
    <row r="110" spans="1:7" ht="15.75" thickBot="1" x14ac:dyDescent="0.3">
      <c r="A110" s="62">
        <f>VLOOKUP(B110, names!A$3:B$2401, 2,FALSE)</f>
        <v>0</v>
      </c>
      <c r="B110" s="99" t="s">
        <v>1781</v>
      </c>
      <c r="C110" s="91">
        <v>11347</v>
      </c>
      <c r="D110" s="92" t="s">
        <v>3351</v>
      </c>
      <c r="E110" s="100" t="s">
        <v>3270</v>
      </c>
      <c r="F110" s="107" t="str">
        <f t="shared" si="1"/>
        <v>A</v>
      </c>
      <c r="G110" s="120" t="str">
        <f>IFERROR(VLOOKUP(B110, 'Demotech old'!$B109:D2108, 1, FALSE), "HEY!")</f>
        <v>SFM MUTUAL INSURANCE COMPANY</v>
      </c>
    </row>
    <row r="111" spans="1:7" ht="15.75" thickBot="1" x14ac:dyDescent="0.3">
      <c r="A111" s="62" t="str">
        <f>VLOOKUP(B111, names!A$3:B$2401, 2,FALSE)</f>
        <v>Southern Fidelity Insurance Co.</v>
      </c>
      <c r="B111" s="101" t="s">
        <v>58</v>
      </c>
      <c r="C111" s="93">
        <v>10136</v>
      </c>
      <c r="D111" s="94" t="s">
        <v>3269</v>
      </c>
      <c r="E111" s="100" t="s">
        <v>3270</v>
      </c>
      <c r="F111" s="107" t="str">
        <f t="shared" si="1"/>
        <v>A</v>
      </c>
      <c r="G111" s="120" t="str">
        <f>IFERROR(VLOOKUP(B111, 'Demotech old'!$B110:D2109, 1, FALSE), "HEY!")</f>
        <v>SOUTHERN FIDELITY INSURANCE COMPANY</v>
      </c>
    </row>
    <row r="112" spans="1:7" ht="30.75" thickBot="1" x14ac:dyDescent="0.3">
      <c r="A112" s="62" t="str">
        <f>VLOOKUP(B112, names!A$3:B$2401, 2,FALSE)</f>
        <v>Southern Fidelity Property &amp; Casualty</v>
      </c>
      <c r="B112" s="99" t="s">
        <v>62</v>
      </c>
      <c r="C112" s="91">
        <v>14166</v>
      </c>
      <c r="D112" s="92" t="s">
        <v>3269</v>
      </c>
      <c r="E112" s="100" t="s">
        <v>3270</v>
      </c>
      <c r="F112" s="107" t="str">
        <f t="shared" si="1"/>
        <v>A</v>
      </c>
      <c r="G112" s="120" t="str">
        <f>IFERROR(VLOOKUP(B112, 'Demotech old'!$B111:D2110, 1, FALSE), "HEY!")</f>
        <v>SOUTHERN FIDELITY PROPERTY &amp; CASUALTY, INC.</v>
      </c>
    </row>
    <row r="113" spans="1:7" ht="15.75" thickBot="1" x14ac:dyDescent="0.3">
      <c r="A113" s="62" t="str">
        <f>VLOOKUP(B113, names!A$3:B$2401, 2,FALSE)</f>
        <v>Southern Oak Insurance Co.</v>
      </c>
      <c r="B113" s="101" t="s">
        <v>65</v>
      </c>
      <c r="C113" s="93">
        <v>12247</v>
      </c>
      <c r="D113" s="94" t="s">
        <v>3269</v>
      </c>
      <c r="E113" s="100" t="s">
        <v>3270</v>
      </c>
      <c r="F113" s="107" t="str">
        <f t="shared" si="1"/>
        <v>A</v>
      </c>
      <c r="G113" s="120" t="str">
        <f>IFERROR(VLOOKUP(B113, 'Demotech old'!$B112:D2111, 1, FALSE), "HEY!")</f>
        <v>SOUTHERN OAK INSURANCE COMPANY</v>
      </c>
    </row>
    <row r="114" spans="1:7" ht="30.75" thickBot="1" x14ac:dyDescent="0.3">
      <c r="A114" s="62">
        <f>VLOOKUP(B114, names!A$3:B$2401, 2,FALSE)</f>
        <v>0</v>
      </c>
      <c r="B114" s="99" t="s">
        <v>3352</v>
      </c>
      <c r="C114" s="91">
        <v>10754</v>
      </c>
      <c r="D114" s="92" t="s">
        <v>3269</v>
      </c>
      <c r="E114" s="100" t="s">
        <v>3270</v>
      </c>
      <c r="F114" s="107" t="str">
        <f t="shared" si="1"/>
        <v>A</v>
      </c>
      <c r="G114" s="120" t="str">
        <f>IFERROR(VLOOKUP(B114, 'Demotech old'!$B113:D2112, 1, FALSE), "HEY!")</f>
        <v>SPIRIT MOUNTAIN INSURANCE COMPANY RRG, INC</v>
      </c>
    </row>
    <row r="115" spans="1:7" ht="15.75" thickBot="1" x14ac:dyDescent="0.3">
      <c r="A115" s="62" t="str">
        <f>VLOOKUP(B115, names!A$3:B$2401, 2,FALSE)</f>
        <v>St. Johns Insurance Co.</v>
      </c>
      <c r="B115" s="101" t="s">
        <v>3353</v>
      </c>
      <c r="C115" s="93">
        <v>11844</v>
      </c>
      <c r="D115" s="94" t="s">
        <v>3269</v>
      </c>
      <c r="E115" s="100" t="s">
        <v>3270</v>
      </c>
      <c r="F115" s="107" t="str">
        <f t="shared" si="1"/>
        <v>A</v>
      </c>
      <c r="G115" s="120" t="str">
        <f>IFERROR(VLOOKUP(B115, 'Demotech old'!$B114:D2113, 1, FALSE), "HEY!")</f>
        <v>ST. JOHNS INSURANCE COMPANY, INC</v>
      </c>
    </row>
    <row r="116" spans="1:7" ht="45.75" thickBot="1" x14ac:dyDescent="0.3">
      <c r="A116" s="62" t="e">
        <f>VLOOKUP(B116, names!A$3:B$2401, 2,FALSE)</f>
        <v>#N/A</v>
      </c>
      <c r="B116" s="99" t="s">
        <v>383</v>
      </c>
      <c r="C116" s="91">
        <v>18023</v>
      </c>
      <c r="D116" s="92" t="s">
        <v>4152</v>
      </c>
      <c r="E116" s="100" t="s">
        <v>3270</v>
      </c>
      <c r="F116" s="107" t="str">
        <f t="shared" si="1"/>
        <v>A</v>
      </c>
      <c r="G116" s="120" t="str">
        <f>IFERROR(VLOOKUP(B116, 'Demotech old'!$B115:D2114, 1, FALSE), "HEY!")</f>
        <v>HEY!</v>
      </c>
    </row>
    <row r="117" spans="1:7" ht="15.75" thickBot="1" x14ac:dyDescent="0.3">
      <c r="A117" s="62">
        <f>VLOOKUP(B117, names!A$3:B$2401, 2,FALSE)</f>
        <v>0</v>
      </c>
      <c r="B117" s="101" t="s">
        <v>3354</v>
      </c>
      <c r="C117" s="93">
        <v>50121</v>
      </c>
      <c r="D117" s="94" t="s">
        <v>4168</v>
      </c>
      <c r="E117" s="100" t="s">
        <v>3272</v>
      </c>
      <c r="F117" s="107" t="str">
        <f t="shared" si="1"/>
        <v>A"</v>
      </c>
      <c r="G117" s="120" t="str">
        <f>IFERROR(VLOOKUP(B117, 'Demotech old'!$B116:D2115, 1, FALSE), "HEY!")</f>
        <v>HEY!</v>
      </c>
    </row>
    <row r="118" spans="1:7" ht="15.75" thickBot="1" x14ac:dyDescent="0.3">
      <c r="A118" s="62" t="e">
        <f>VLOOKUP(B118, names!A$3:B$2401, 2,FALSE)</f>
        <v>#N/A</v>
      </c>
      <c r="B118" s="99" t="s">
        <v>4169</v>
      </c>
      <c r="C118" s="91">
        <v>14026</v>
      </c>
      <c r="D118" s="92" t="s">
        <v>3269</v>
      </c>
      <c r="E118" s="100" t="s">
        <v>3270</v>
      </c>
      <c r="F118" s="107" t="str">
        <f t="shared" si="1"/>
        <v>A</v>
      </c>
      <c r="G118" s="120" t="str">
        <f>IFERROR(VLOOKUP(B118, 'Demotech old'!$B117:D2116, 1, FALSE), "HEY!")</f>
        <v>HEY!</v>
      </c>
    </row>
    <row r="119" spans="1:7" ht="15.75" thickBot="1" x14ac:dyDescent="0.3">
      <c r="A119" s="62">
        <f>VLOOKUP(B119, names!A$3:B$2401, 2,FALSE)</f>
        <v>0</v>
      </c>
      <c r="B119" s="101" t="s">
        <v>3355</v>
      </c>
      <c r="C119" s="93">
        <v>50016</v>
      </c>
      <c r="D119" s="94" t="s">
        <v>3269</v>
      </c>
      <c r="E119" s="100" t="s">
        <v>3278</v>
      </c>
      <c r="F119" s="107" t="str">
        <f t="shared" si="1"/>
        <v>A'</v>
      </c>
      <c r="G119" s="120" t="str">
        <f>IFERROR(VLOOKUP(B119, 'Demotech old'!$B118:D2117, 1, FALSE), "HEY!")</f>
        <v>HEY!</v>
      </c>
    </row>
    <row r="120" spans="1:7" ht="34.5" thickBot="1" x14ac:dyDescent="0.3">
      <c r="A120" s="62">
        <f>VLOOKUP(B120, names!A$3:B$2401, 2,FALSE)</f>
        <v>0</v>
      </c>
      <c r="B120" s="99" t="s">
        <v>3356</v>
      </c>
      <c r="C120" s="91">
        <v>18031</v>
      </c>
      <c r="D120" s="92" t="s">
        <v>3357</v>
      </c>
      <c r="E120" s="100" t="s">
        <v>3278</v>
      </c>
      <c r="F120" s="107" t="str">
        <f t="shared" si="1"/>
        <v>A'</v>
      </c>
      <c r="G120" s="120" t="str">
        <f>IFERROR(VLOOKUP(B120, 'Demotech old'!$B119:D2118, 1, FALSE), "HEY!")</f>
        <v>TOPA INSURANCE COMPANY</v>
      </c>
    </row>
    <row r="121" spans="1:7" ht="34.5" thickBot="1" x14ac:dyDescent="0.3">
      <c r="A121" s="62" t="str">
        <f>VLOOKUP(B121, names!A$3:B$2401, 2,FALSE)</f>
        <v xml:space="preserve">Tower Hill Preferred Insurance Co. </v>
      </c>
      <c r="B121" s="101" t="s">
        <v>1869</v>
      </c>
      <c r="C121" s="93">
        <v>29050</v>
      </c>
      <c r="D121" s="94" t="s">
        <v>3341</v>
      </c>
      <c r="E121" s="100" t="s">
        <v>3270</v>
      </c>
      <c r="F121" s="107" t="str">
        <f t="shared" si="1"/>
        <v>A</v>
      </c>
      <c r="G121" s="120" t="str">
        <f>IFERROR(VLOOKUP(B121, 'Demotech old'!$B120:D2119, 1, FALSE), "HEY!")</f>
        <v>TOWER HILL PREFERRED INSURANCE COMPANY</v>
      </c>
    </row>
    <row r="122" spans="1:7" ht="34.5" thickBot="1" x14ac:dyDescent="0.3">
      <c r="A122" s="62" t="str">
        <f>VLOOKUP(B122, names!A$3:B$2401, 2,FALSE)</f>
        <v>Tower Hill Prime Insurance Co.</v>
      </c>
      <c r="B122" s="99" t="s">
        <v>43</v>
      </c>
      <c r="C122" s="91">
        <v>11027</v>
      </c>
      <c r="D122" s="92" t="s">
        <v>3341</v>
      </c>
      <c r="E122" s="100" t="s">
        <v>3270</v>
      </c>
      <c r="F122" s="107" t="str">
        <f t="shared" si="1"/>
        <v>A</v>
      </c>
      <c r="G122" s="120" t="str">
        <f>IFERROR(VLOOKUP(B122, 'Demotech old'!$B121:D2120, 1, FALSE), "HEY!")</f>
        <v>TOWER HILL PRIME INSURANCE COMPANY</v>
      </c>
    </row>
    <row r="123" spans="1:7" ht="34.5" thickBot="1" x14ac:dyDescent="0.3">
      <c r="A123" s="62" t="str">
        <f>VLOOKUP(B123, names!A$3:B$2401, 2,FALSE)</f>
        <v>Tower Hill Select Insurance Co.</v>
      </c>
      <c r="B123" s="101" t="s">
        <v>63</v>
      </c>
      <c r="C123" s="93">
        <v>12011</v>
      </c>
      <c r="D123" s="94" t="s">
        <v>3341</v>
      </c>
      <c r="E123" s="100" t="s">
        <v>3270</v>
      </c>
      <c r="F123" s="107" t="str">
        <f t="shared" si="1"/>
        <v>A</v>
      </c>
      <c r="G123" s="120" t="str">
        <f>IFERROR(VLOOKUP(B123, 'Demotech old'!$B122:D2121, 1, FALSE), "HEY!")</f>
        <v>TOWER HILL SELECT INSURANCE COMPANY</v>
      </c>
    </row>
    <row r="124" spans="1:7" ht="34.5" thickBot="1" x14ac:dyDescent="0.3">
      <c r="A124" s="62" t="str">
        <f>VLOOKUP(B124, names!A$3:B$2401, 2,FALSE)</f>
        <v>Tower Hill Signature Insurance Co.</v>
      </c>
      <c r="B124" s="99" t="s">
        <v>51</v>
      </c>
      <c r="C124" s="91">
        <v>12538</v>
      </c>
      <c r="D124" s="92" t="s">
        <v>3341</v>
      </c>
      <c r="E124" s="100" t="s">
        <v>3270</v>
      </c>
      <c r="F124" s="107" t="str">
        <f t="shared" si="1"/>
        <v>A</v>
      </c>
      <c r="G124" s="120" t="str">
        <f>IFERROR(VLOOKUP(B124, 'Demotech old'!$B123:D2122, 1, FALSE), "HEY!")</f>
        <v>TOWER HILL SIGNATURE INSURANCE COMPANY</v>
      </c>
    </row>
    <row r="125" spans="1:7" ht="15.75" thickBot="1" x14ac:dyDescent="0.3">
      <c r="A125" s="62" t="str">
        <f>VLOOKUP(B125, names!A$3:B$2401, 2,FALSE)</f>
        <v>TypTap Insurance Co.</v>
      </c>
      <c r="B125" s="101" t="s">
        <v>4004</v>
      </c>
      <c r="C125" s="93">
        <v>15885</v>
      </c>
      <c r="D125" s="94" t="s">
        <v>4003</v>
      </c>
      <c r="E125" s="100" t="s">
        <v>3270</v>
      </c>
      <c r="F125" s="107" t="str">
        <f t="shared" si="1"/>
        <v>A</v>
      </c>
      <c r="G125" s="120" t="str">
        <f>IFERROR(VLOOKUP(B125, 'Demotech old'!$B124:D2123, 1, FALSE), "HEY!")</f>
        <v>TYPTAP INSURANCE COMPANY</v>
      </c>
    </row>
    <row r="126" spans="1:7" ht="34.5" thickBot="1" x14ac:dyDescent="0.3">
      <c r="A126" s="62" t="str">
        <f>VLOOKUP(B126, names!A$3:B$2401, 2,FALSE)</f>
        <v>United Property &amp; Casualty Insurance Co.</v>
      </c>
      <c r="B126" s="99" t="s">
        <v>39</v>
      </c>
      <c r="C126" s="91">
        <v>10969</v>
      </c>
      <c r="D126" s="92" t="s">
        <v>3358</v>
      </c>
      <c r="E126" s="100" t="s">
        <v>3270</v>
      </c>
      <c r="F126" s="107" t="str">
        <f t="shared" si="1"/>
        <v>A</v>
      </c>
      <c r="G126" s="120" t="str">
        <f>IFERROR(VLOOKUP(B126, 'Demotech old'!$B125:D2124, 1, FALSE), "HEY!")</f>
        <v>UNITED PROPERTY &amp; CASUALTY INSURANCE COMPANY</v>
      </c>
    </row>
    <row r="127" spans="1:7" ht="34.5" thickBot="1" x14ac:dyDescent="0.3">
      <c r="A127" s="62" t="str">
        <f>VLOOKUP(B127, names!A$3:B$2401, 2,FALSE)</f>
        <v>Universal Insurance Co. Of North America</v>
      </c>
      <c r="B127" s="101" t="s">
        <v>70</v>
      </c>
      <c r="C127" s="93">
        <v>11986</v>
      </c>
      <c r="D127" s="94" t="s">
        <v>3359</v>
      </c>
      <c r="E127" s="100" t="s">
        <v>3270</v>
      </c>
      <c r="F127" s="107" t="str">
        <f t="shared" si="1"/>
        <v>A</v>
      </c>
      <c r="G127" s="120" t="str">
        <f>IFERROR(VLOOKUP(B127, 'Demotech old'!$B126:D2125, 1, FALSE), "HEY!")</f>
        <v>UNIVERSAL INSURANCE COMPANY OF NORTH AMERICA</v>
      </c>
    </row>
    <row r="128" spans="1:7" ht="45.75" thickBot="1" x14ac:dyDescent="0.3">
      <c r="A128" s="62" t="str">
        <f>VLOOKUP(B128, names!A$3:B$2401, 2,FALSE)</f>
        <v>Universal Property &amp; Casualty Insurance Co.</v>
      </c>
      <c r="B128" s="99" t="s">
        <v>34</v>
      </c>
      <c r="C128" s="91">
        <v>10861</v>
      </c>
      <c r="D128" s="92" t="s">
        <v>3282</v>
      </c>
      <c r="E128" s="100" t="s">
        <v>3270</v>
      </c>
      <c r="F128" s="107" t="str">
        <f t="shared" si="1"/>
        <v>A</v>
      </c>
      <c r="G128" s="120" t="str">
        <f>IFERROR(VLOOKUP(B128, 'Demotech old'!$B127:D2126, 1, FALSE), "HEY!")</f>
        <v>UNIVERSAL PROPERTY &amp; CASUALTY INSURANCE COMPANY</v>
      </c>
    </row>
    <row r="129" spans="1:7" ht="34.5" thickBot="1" x14ac:dyDescent="0.3">
      <c r="A129" s="62" t="str">
        <f>VLOOKUP(B129, names!A$3:B$2401, 2,FALSE)</f>
        <v>US Coastal Property &amp; Casualty Insurance Co.</v>
      </c>
      <c r="B129" s="101" t="s">
        <v>4005</v>
      </c>
      <c r="C129" s="93">
        <v>15900</v>
      </c>
      <c r="D129" s="94" t="s">
        <v>4006</v>
      </c>
      <c r="E129" s="100" t="s">
        <v>3270</v>
      </c>
      <c r="F129" s="107" t="str">
        <f t="shared" si="1"/>
        <v>A</v>
      </c>
      <c r="G129" s="120" t="str">
        <f>IFERROR(VLOOKUP(B129, 'Demotech old'!$B128:D2127, 1, FALSE), "HEY!")</f>
        <v>US COASTAL PROPERTY &amp; CASUALTY INSURANCE COMPANY</v>
      </c>
    </row>
    <row r="130" spans="1:7" ht="34.5" thickBot="1" x14ac:dyDescent="0.3">
      <c r="A130" s="62">
        <f>VLOOKUP(B130, names!A$3:B$2401, 2,FALSE)</f>
        <v>0</v>
      </c>
      <c r="B130" s="99" t="s">
        <v>3360</v>
      </c>
      <c r="C130" s="91">
        <v>40827</v>
      </c>
      <c r="D130" s="92" t="s">
        <v>3361</v>
      </c>
      <c r="E130" s="100" t="s">
        <v>3278</v>
      </c>
      <c r="F130" s="107" t="str">
        <f t="shared" si="1"/>
        <v>A'</v>
      </c>
      <c r="G130" s="120" t="str">
        <f>IFERROR(VLOOKUP(B130, 'Demotech old'!$B129:D2128, 1, FALSE), "HEY!")</f>
        <v>VIRGINIA SURETY COMPANY INC</v>
      </c>
    </row>
    <row r="131" spans="1:7" ht="15.75" thickBot="1" x14ac:dyDescent="0.3">
      <c r="A131" s="62">
        <f>VLOOKUP(B131, names!A$3:B$2401, 2,FALSE)</f>
        <v>0</v>
      </c>
      <c r="B131" s="101" t="s">
        <v>3362</v>
      </c>
      <c r="C131" s="93">
        <v>50050</v>
      </c>
      <c r="D131" s="94" t="s">
        <v>3269</v>
      </c>
      <c r="E131" s="100" t="s">
        <v>3278</v>
      </c>
      <c r="F131" s="107" t="str">
        <f t="shared" ref="F131:F143" si="2">SUBSTITUTE(E131, "FSR - ", "")</f>
        <v>A'</v>
      </c>
      <c r="G131" s="120" t="str">
        <f>IFERROR(VLOOKUP(B131, 'Demotech old'!$B130:D2129, 1, FALSE), "HEY!")</f>
        <v>HEY!</v>
      </c>
    </row>
    <row r="132" spans="1:7" ht="15.75" thickBot="1" x14ac:dyDescent="0.3">
      <c r="A132" s="62" t="str">
        <f>VLOOKUP(B132, names!A$3:B$2401, 2,FALSE)</f>
        <v>Weston Insurance Co.</v>
      </c>
      <c r="B132" s="99" t="s">
        <v>87</v>
      </c>
      <c r="C132" s="91">
        <v>14930</v>
      </c>
      <c r="D132" s="92" t="s">
        <v>3269</v>
      </c>
      <c r="E132" s="100" t="s">
        <v>3270</v>
      </c>
      <c r="F132" s="107" t="str">
        <f t="shared" si="2"/>
        <v>A</v>
      </c>
      <c r="G132" s="120" t="str">
        <f>IFERROR(VLOOKUP(B132, 'Demotech old'!$B131:D2130, 1, FALSE), "HEY!")</f>
        <v>WESTON INSURANCE COMPANY</v>
      </c>
    </row>
    <row r="133" spans="1:7" ht="23.25" thickBot="1" x14ac:dyDescent="0.3">
      <c r="A133" s="62">
        <f>VLOOKUP(B133, names!A$3:B$2401, 2,FALSE)</f>
        <v>0</v>
      </c>
      <c r="B133" s="101" t="s">
        <v>3364</v>
      </c>
      <c r="C133" s="93">
        <v>51152</v>
      </c>
      <c r="D133" s="94" t="s">
        <v>4170</v>
      </c>
      <c r="E133" s="100" t="s">
        <v>3278</v>
      </c>
      <c r="F133" s="107" t="str">
        <f t="shared" si="2"/>
        <v>A'</v>
      </c>
      <c r="G133" s="120" t="str">
        <f>IFERROR(VLOOKUP(B133, 'Demotech old'!$B132:D2131, 1, FALSE), "HEY!")</f>
        <v>HEY!</v>
      </c>
    </row>
    <row r="134" spans="1:7" ht="34.5" thickBot="1" x14ac:dyDescent="0.3">
      <c r="A134" s="62">
        <f>VLOOKUP(B134, names!A$3:B$2401, 2,FALSE)</f>
        <v>0</v>
      </c>
      <c r="B134" s="99" t="s">
        <v>1992</v>
      </c>
      <c r="C134" s="91">
        <v>11932</v>
      </c>
      <c r="D134" s="92" t="s">
        <v>3279</v>
      </c>
      <c r="E134" s="100" t="s">
        <v>3270</v>
      </c>
      <c r="F134" s="107" t="str">
        <f t="shared" si="2"/>
        <v>A</v>
      </c>
      <c r="G134" s="120" t="str">
        <f>IFERROR(VLOOKUP(B134, 'Demotech old'!$B133:D2132, 1, FALSE), "HEY!")</f>
        <v>WHITE PINE INSURANCE COMPANY</v>
      </c>
    </row>
    <row r="135" spans="1:7" ht="45.75" thickBot="1" x14ac:dyDescent="0.3">
      <c r="A135" s="62" t="e">
        <f>VLOOKUP(B135, names!A$3:B$2401, 2,FALSE)</f>
        <v>#N/A</v>
      </c>
      <c r="B135" s="101" t="s">
        <v>1995</v>
      </c>
      <c r="C135" s="93">
        <v>25780</v>
      </c>
      <c r="D135" s="94" t="s">
        <v>4152</v>
      </c>
      <c r="E135" s="100" t="s">
        <v>3270</v>
      </c>
      <c r="F135" s="107" t="str">
        <f t="shared" si="2"/>
        <v>A</v>
      </c>
      <c r="G135" s="120" t="str">
        <f>IFERROR(VLOOKUP(B135, 'Demotech old'!$B134:D2133, 1, FALSE), "HEY!")</f>
        <v>HEY!</v>
      </c>
    </row>
    <row r="136" spans="1:7" ht="15.75" thickBot="1" x14ac:dyDescent="0.3">
      <c r="A136" s="62">
        <f>VLOOKUP(B136, names!A$3:B$2401, 2,FALSE)</f>
        <v>0</v>
      </c>
      <c r="B136" s="136" t="s">
        <v>1999</v>
      </c>
      <c r="C136" s="137">
        <v>31232</v>
      </c>
      <c r="D136" s="138" t="s">
        <v>3269</v>
      </c>
      <c r="E136" s="105" t="s">
        <v>3278</v>
      </c>
      <c r="F136" s="107" t="str">
        <f t="shared" si="2"/>
        <v>A'</v>
      </c>
      <c r="G136" s="120" t="str">
        <f>IFERROR(VLOOKUP(B136, 'Demotech old'!$B135:D2134, 1, FALSE), "HEY!")</f>
        <v>WORK FIRST CASUALTY COMPANY</v>
      </c>
    </row>
    <row r="137" spans="1:7" ht="24" thickTop="1" thickBot="1" x14ac:dyDescent="0.3">
      <c r="A137" s="62">
        <f>VLOOKUP(B137, names!A$3:B$2401, 2,FALSE)</f>
        <v>0</v>
      </c>
      <c r="B137" s="101" t="s">
        <v>1961</v>
      </c>
      <c r="C137" s="93">
        <v>10105</v>
      </c>
      <c r="D137" s="94" t="s">
        <v>3271</v>
      </c>
      <c r="E137" s="100" t="s">
        <v>3272</v>
      </c>
      <c r="F137" s="107" t="str">
        <f t="shared" si="2"/>
        <v>A"</v>
      </c>
      <c r="G137" s="120" t="str">
        <f>IFERROR(VLOOKUP(B137, 'Demotech old'!$B136:D2135, 1, FALSE), "HEY!")</f>
        <v>VICTORIA SELECT INSURANCE COMPANY</v>
      </c>
    </row>
    <row r="138" spans="1:7" ht="34.5" thickBot="1" x14ac:dyDescent="0.3">
      <c r="A138" s="62">
        <f>VLOOKUP(B138, names!A$3:B$2401, 2,FALSE)</f>
        <v>0</v>
      </c>
      <c r="B138" s="99" t="s">
        <v>3360</v>
      </c>
      <c r="C138" s="91">
        <v>40827</v>
      </c>
      <c r="D138" s="92" t="s">
        <v>3361</v>
      </c>
      <c r="E138" s="100" t="s">
        <v>3278</v>
      </c>
      <c r="F138" s="107" t="str">
        <f t="shared" si="2"/>
        <v>A'</v>
      </c>
      <c r="G138" s="120" t="str">
        <f>IFERROR(VLOOKUP(B138, 'Demotech old'!$B137:D2136,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120" t="str">
        <f>IFERROR(VLOOKUP(B139, 'Demotech old'!$B138:D2137, 1, FALSE), "HEY!")</f>
        <v>WELLINGTON INSURANCE COMPANY</v>
      </c>
    </row>
    <row r="140" spans="1:7" ht="23.25" thickBot="1" x14ac:dyDescent="0.3">
      <c r="A140" s="62">
        <f>VLOOKUP(B140, names!A$3:B$2401, 2,FALSE)</f>
        <v>0</v>
      </c>
      <c r="B140" s="99" t="s">
        <v>3363</v>
      </c>
      <c r="C140" s="91">
        <v>37150</v>
      </c>
      <c r="D140" s="92" t="s">
        <v>3271</v>
      </c>
      <c r="E140" s="100" t="s">
        <v>3272</v>
      </c>
      <c r="F140" s="107" t="str">
        <f t="shared" si="2"/>
        <v>A"</v>
      </c>
      <c r="G140" s="120" t="str">
        <f>IFERROR(VLOOKUP(B140, 'Demotech old'!$B139:D2138,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120" t="str">
        <f>IFERROR(VLOOKUP(B141, 'Demotech old'!$B140:D2139,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120" t="str">
        <f>IFERROR(VLOOKUP(B142, 'Demotech old'!$B141:D2140,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120" t="str">
        <f>IFERROR(VLOOKUP(B143, 'Demotech old'!$B142:D2141, 1, FALSE), "HEY!")</f>
        <v>WORK FIRST CASUALTY COMPANY</v>
      </c>
    </row>
    <row r="144" spans="1:7" ht="15.75" thickTop="1" x14ac:dyDescent="0.25"/>
  </sheetData>
  <hyperlinks>
    <hyperlink ref="B138" r:id="rId1" display="http://www.demotech.com/search_results_cfo.aspx?id=40827&amp;t=2"/>
    <hyperlink ref="B139" r:id="rId2" display="http://www.demotech.com/search_results_cfo.aspx?id=22390&amp;t=2"/>
    <hyperlink ref="B140" r:id="rId3" display="http://www.demotech.com/search_results_cfo.aspx?id=37150&amp;t=2"/>
    <hyperlink ref="B141" r:id="rId4" display="http://www.demotech.com/search_results_cfo.aspx?id=14930&amp;t=2"/>
    <hyperlink ref="B142" r:id="rId5" display="http://www.demotech.com/search_results_cfo.aspx?id=11932&amp;t=2"/>
    <hyperlink ref="B143" r:id="rId6" display="http://www.demotech.com/search_results_cfo.aspx?id=31232&amp;t=2"/>
    <hyperlink ref="B137" r:id="rId7" display="http://www.demotech.com/search_results_cfo.aspx?id=10105&amp;t=2"/>
    <hyperlink ref="B2" r:id="rId8" display="http://www.demotech.com/search_results_cfo.aspx?id=12309&amp;t=1"/>
    <hyperlink ref="B3" r:id="rId9" display="http://www.demotech.com/search_results_cfo.aspx?id=11710&amp;t=2"/>
    <hyperlink ref="B4" r:id="rId10" display="http://www.demotech.com/search_results_cfo.aspx?id=29688&amp;t=2"/>
    <hyperlink ref="B5" r:id="rId11" display="http://www.demotech.com/search_results_cfo.aspx?id=19240&amp;t=2"/>
    <hyperlink ref="B6" r:id="rId12" display="http://www.demotech.com/search_results_cfo.aspx?id=19232&amp;t=2"/>
    <hyperlink ref="B7" r:id="rId13" display="http://www.demotech.com/search_results_cfo.aspx?id=17230&amp;t=2"/>
    <hyperlink ref="B8" r:id="rId14" display="http://www.demotech.com/search_results_cfo.aspx?id=37907&amp;t=2"/>
    <hyperlink ref="B9" r:id="rId15" display="http://www.demotech.com/search_results_cfo.aspx?id=12968&amp;t=2"/>
    <hyperlink ref="B10" r:id="rId16" display="http://www.demotech.com/search_results_cfo.aspx?id=51411&amp;t=1"/>
    <hyperlink ref="B11" r:id="rId17" display="http://www.demotech.com/search_results_cfo.aspx?id=12841&amp;t=2"/>
    <hyperlink ref="B12" r:id="rId18" display="http://www.demotech.com/search_results_cfo.aspx?id=12190&amp;t=2"/>
    <hyperlink ref="B13" r:id="rId19" display="http://www.demotech.com/search_results_cfo.aspx?id=13563&amp;t=2"/>
    <hyperlink ref="B14" r:id="rId20" display="http://www.demotech.com/search_results_cfo.aspx?id=21806&amp;t=2"/>
    <hyperlink ref="B15" r:id="rId21" display="http://www.demotech.com/search_results_cfo.aspx?id=42897&amp;t=2"/>
    <hyperlink ref="B16" r:id="rId22" display="http://www.demotech.com/search_results_cfo.aspx?id=10872&amp;t=2"/>
    <hyperlink ref="B17" r:id="rId23" display="http://www.demotech.com/search_results_cfo.aspx?id=12359&amp;t=2"/>
    <hyperlink ref="B18" r:id="rId24" display="http://www.demotech.com/search_results_cfo.aspx?id=27898&amp;t=2"/>
    <hyperlink ref="B19" r:id="rId25" display="http://www.demotech.com/search_results_cfo.aspx?id=10665&amp;t=2"/>
    <hyperlink ref="B20" r:id="rId26" display="http://www.demotech.com/search_results_cfo.aspx?id=15617&amp;t=2"/>
    <hyperlink ref="B21" r:id="rId27" display="http://www.demotech.com/search_results_cfo.aspx?id=11598&amp;t=2"/>
    <hyperlink ref="B22" r:id="rId28" display="http://www.demotech.com/search_results_cfo.aspx?id=12196&amp;t=2"/>
    <hyperlink ref="B23" r:id="rId29" display="http://www.demotech.com/search_results_cfo.aspx?id=11072&amp;t=2"/>
    <hyperlink ref="B24" r:id="rId30" display="http://www.demotech.com/search_results_cfo.aspx?id=13142&amp;t=2"/>
    <hyperlink ref="B25" r:id="rId31" display="http://www.demotech.com/search_results_cfo.aspx?id=12813&amp;t=2"/>
    <hyperlink ref="B26" r:id="rId32" display="http://www.demotech.com/search_results_cfo.aspx?id=13139&amp;t=2"/>
    <hyperlink ref="B27" r:id="rId33" display="http://www.demotech.com/search_results_cfo.aspx?id=22390&amp;t=2"/>
    <hyperlink ref="B28" r:id="rId34" display="http://www.demotech.com/search_results_cfo.aspx?id=33162&amp;t=2"/>
    <hyperlink ref="B29" r:id="rId35" display="http://www.demotech.com/search_results_cfo.aspx?id=29513&amp;t=2"/>
    <hyperlink ref="B30" r:id="rId36" display="http://www.demotech.com/search_results_cfo.aspx?id=10908&amp;t=2"/>
    <hyperlink ref="B31" r:id="rId37" display="http://www.demotech.com/search_results_cfo.aspx?id=11825&amp;t=2"/>
    <hyperlink ref="B32" r:id="rId38" display="http://www.demotech.com/search_results_cfo.aspx?id=10835&amp;t=2"/>
    <hyperlink ref="B33" r:id="rId39" display="http://www.demotech.com/search_results_cfo.aspx?id=30511&amp;t=2"/>
    <hyperlink ref="B34" r:id="rId40" display="http://www.demotech.com/search_results_cfo.aspx?id=12573&amp;t=2"/>
    <hyperlink ref="B35" r:id="rId41" display="http://www.demotech.com/search_results_cfo.aspx?id=11976&amp;t=2"/>
    <hyperlink ref="B36" r:id="rId42" display="http://www.demotech.com/search_results_cfo.aspx?id=36951&amp;t=2"/>
    <hyperlink ref="B37" r:id="rId43" display="http://www.demotech.com/search_results_cfo.aspx?id=14388&amp;t=2"/>
    <hyperlink ref="B38" r:id="rId44" display="http://www.demotech.com/search_results_cfo.aspx?id=50229&amp;t=1"/>
    <hyperlink ref="B39" r:id="rId45" display="http://www.demotech.com/search_results_cfo.aspx?id=50083&amp;t=1"/>
    <hyperlink ref="B40" r:id="rId46" display="http://www.demotech.com/search_results_cfo.aspx?id=29734&amp;t=2"/>
    <hyperlink ref="B41" r:id="rId47" display="http://www.demotech.com/search_results_cfo.aspx?id=10075&amp;t=2"/>
    <hyperlink ref="B42" r:id="rId48" display="http://www.demotech.com/search_results_cfo.aspx?id=10783&amp;t=2"/>
    <hyperlink ref="B43" r:id="rId49" display="http://www.demotech.com/search_results_cfo.aspx?id=10953&amp;t=2"/>
    <hyperlink ref="B44" r:id="rId50" display="http://www.demotech.com/search_results_cfo.aspx?id=15893&amp;t=2"/>
    <hyperlink ref="B45" r:id="rId51" display="http://www.demotech.com/search_results_cfo.aspx?id=12482&amp;t=2"/>
    <hyperlink ref="B46" r:id="rId52" display="http://www.demotech.com/search_results_cfo.aspx?id=12003&amp;t=2"/>
    <hyperlink ref="B47" r:id="rId53" display="http://www.demotech.com/search_results_cfo.aspx?id=11714&amp;t=2"/>
    <hyperlink ref="B48" r:id="rId54" display="http://www.demotech.com/search_results_cfo.aspx?id=25402&amp;t=2"/>
    <hyperlink ref="B49" r:id="rId55" display="http://www.demotech.com/search_results_cfo.aspx?id=10346&amp;t=2"/>
    <hyperlink ref="B50" r:id="rId56" display="http://www.demotech.com/search_results_cfo.aspx?id=15130&amp;t=2"/>
    <hyperlink ref="B51" r:id="rId57" display="http://www.demotech.com/search_results_cfo.aspx?id=51632&amp;t=1"/>
    <hyperlink ref="B52" r:id="rId58" display="http://www.demotech.com/search_results_cfo.aspx?id=25712&amp;t=2"/>
    <hyperlink ref="B53" r:id="rId59" display="http://www.demotech.com/search_results_cfo.aspx?id=30210&amp;t=2"/>
    <hyperlink ref="B54" r:id="rId60" display="http://www.demotech.com/search_results_cfo.aspx?id=10790&amp;t=2"/>
    <hyperlink ref="B55" r:id="rId61" display="http://www.demotech.com/search_results_cfo.aspx?id=51586&amp;t=1"/>
    <hyperlink ref="B56" r:id="rId62" display="http://www.demotech.com/search_results_cfo.aspx?id=51624&amp;t=1"/>
    <hyperlink ref="B57" r:id="rId63" display="http://www.demotech.com/search_results_cfo.aspx?id=50814&amp;t=1"/>
    <hyperlink ref="B58" r:id="rId64" display="http://www.demotech.com/search_results_cfo.aspx?id=29980&amp;t=2"/>
    <hyperlink ref="B59" r:id="rId65" display="http://www.demotech.com/search_results_cfo.aspx?id=13990&amp;t=2"/>
    <hyperlink ref="B60" r:id="rId66" display="http://www.demotech.com/search_results_cfo.aspx?id=14240&amp;t=1"/>
    <hyperlink ref="B61" r:id="rId67" display="http://www.demotech.com/search_results_cfo.aspx?id=10897&amp;t=2"/>
    <hyperlink ref="B62" r:id="rId68" display="http://www.demotech.com/search_results_cfo.aspx?id=10688&amp;t=2"/>
    <hyperlink ref="B63" r:id="rId69" display="http://www.demotech.com/search_results_cfo.aspx?id=10132&amp;t=2"/>
    <hyperlink ref="B64" r:id="rId70" display="http://www.demotech.com/search_results_cfo.aspx?id=-39&amp;t=2"/>
    <hyperlink ref="B65" r:id="rId71" display="http://www.demotech.com/search_results_cfo.aspx?id=17248&amp;t=2"/>
    <hyperlink ref="B66" r:id="rId72" display="http://www.demotech.com/search_results_cfo.aspx?id=10074&amp;t=2"/>
    <hyperlink ref="B67" r:id="rId73" display="http://www.demotech.com/search_results_cfo.aspx?id=28339&amp;t=2"/>
    <hyperlink ref="B68" r:id="rId74" display="http://www.demotech.com/search_results_cfo.aspx?id=26654&amp;t=2"/>
    <hyperlink ref="B69" r:id="rId75" display="http://www.demotech.com/search_results_cfo.aspx?id=12237&amp;t=2"/>
    <hyperlink ref="B70" r:id="rId76" display="http://www.demotech.com/search_results_cfo.aspx?id=12767&amp;t=2"/>
    <hyperlink ref="B71" r:id="rId77" display="http://www.demotech.com/search_results_cfo.aspx?id=14407&amp;t=2"/>
    <hyperlink ref="B72" r:id="rId78" display="http://www.demotech.com/search_results_cfo.aspx?id=12944&amp;t=2"/>
    <hyperlink ref="B73" r:id="rId79" display="http://www.demotech.com/search_results_cfo.aspx?id=50369&amp;t=1"/>
    <hyperlink ref="B74" r:id="rId80" display="http://www.demotech.com/search_results_cfo.aspx?id=13648&amp;t=2"/>
    <hyperlink ref="B75" r:id="rId81" display="http://www.demotech.com/search_results_cfo.aspx?id=13014&amp;t=2"/>
    <hyperlink ref="B76" r:id="rId82" display="http://www.demotech.com/search_results_cfo.aspx?id=14568&amp;t=2"/>
    <hyperlink ref="B77" r:id="rId83" display="http://www.demotech.com/search_results_cfo.aspx?id=13793&amp;t=2"/>
    <hyperlink ref="B78" r:id="rId84" display="http://www.demotech.com/search_results_cfo.aspx?id=12957&amp;t=2"/>
    <hyperlink ref="B79" r:id="rId85" display="http://www.demotech.com/search_results_cfo.aspx?id=15715&amp;t=2"/>
    <hyperlink ref="B80" r:id="rId86" display="http://www.demotech.com/search_results_cfo.aspx?id=13331&amp;t=2"/>
    <hyperlink ref="B81" r:id="rId87" display="http://www.demotech.com/search_results_cfo.aspx?id=11806&amp;t=2"/>
    <hyperlink ref="B82" r:id="rId88" display="http://www.demotech.com/search_results_cfo.aspx?id=16169&amp;t=1"/>
    <hyperlink ref="B83" r:id="rId89" display="http://www.demotech.com/search_results_cfo.aspx?id=50377&amp;t=1"/>
    <hyperlink ref="B84" r:id="rId90" display="http://www.demotech.com/search_results_cfo.aspx?id=12114&amp;t=2"/>
    <hyperlink ref="B85" r:id="rId91" display="http://www.demotech.com/search_results_cfo.aspx?id=51020&amp;t=1"/>
    <hyperlink ref="B86" r:id="rId92" display="http://www.demotech.com/search_results_cfo.aspx?id=13012&amp;t=2"/>
    <hyperlink ref="B87" r:id="rId93" display="http://www.demotech.com/search_results_cfo.aspx?id=50130&amp;t=1"/>
    <hyperlink ref="B88" r:id="rId94" display="http://www.demotech.com/search_results_cfo.aspx?id=13167&amp;t=2"/>
    <hyperlink ref="B89" r:id="rId95" display="http://www.demotech.com/search_results_cfo.aspx?id=36455&amp;t=2"/>
    <hyperlink ref="B90" r:id="rId96" display="http://www.demotech.com/search_results_cfo.aspx?id=12360&amp;t=2"/>
    <hyperlink ref="B91" r:id="rId97" display="http://www.demotech.com/search_results_cfo.aspx?id=26565&amp;t=2"/>
    <hyperlink ref="B92" r:id="rId98" display="http://www.demotech.com/search_results_cfo.aspx?id=50520&amp;t=1"/>
    <hyperlink ref="B93" r:id="rId99" display="http://www.demotech.com/search_results_cfo.aspx?id=37060&amp;t=2"/>
    <hyperlink ref="B94" r:id="rId100" display="http://www.demotech.com/search_results_cfo.aspx?id=12954&amp;t=2"/>
    <hyperlink ref="B95" r:id="rId101" display="http://www.demotech.com/search_results_cfo.aspx?id=38644&amp;t=2"/>
    <hyperlink ref="B96" r:id="rId102" display="http://www.demotech.com/search_results_cfo.aspx?id=11973&amp;t=2"/>
    <hyperlink ref="B97" r:id="rId103" display="http://www.demotech.com/search_results_cfo.aspx?id=14974&amp;t=2"/>
    <hyperlink ref="B98" r:id="rId104" display="http://www.demotech.com/search_results_cfo.aspx?id=13125&amp;t=2"/>
    <hyperlink ref="B99" r:id="rId105" display="http://www.demotech.com/search_results_cfo.aspx?id=50026&amp;t=1"/>
    <hyperlink ref="B100" r:id="rId106" display="http://www.demotech.com/search_results_cfo.aspx?id=13687&amp;t=2"/>
    <hyperlink ref="B101" r:id="rId107" display="http://www.demotech.com/search_results_cfo.aspx?id=13038&amp;t=2"/>
    <hyperlink ref="B102" r:id="rId108" display="http://www.demotech.com/search_results_cfo.aspx?id=61700&amp;t=2"/>
    <hyperlink ref="B103" r:id="rId109" display="http://www.demotech.com/search_results_cfo.aspx?id=34509&amp;t=2"/>
    <hyperlink ref="B104" r:id="rId110" display="http://www.demotech.com/search_results_cfo.aspx?id=12563&amp;t=2"/>
    <hyperlink ref="B105" r:id="rId111" display="http://www.demotech.com/search_results_cfo.aspx?id=15341&amp;t=2"/>
    <hyperlink ref="B106" r:id="rId112" display="http://www.demotech.com/search_results_cfo.aspx?id=16551&amp;t=2"/>
    <hyperlink ref="B107" r:id="rId113" display="http://www.demotech.com/search_results_cfo.aspx?id=13619&amp;t=2"/>
    <hyperlink ref="B108" r:id="rId114" display="http://www.demotech.com/search_results_cfo.aspx?id=10117&amp;t=2"/>
    <hyperlink ref="B109" r:id="rId115" display="http://www.demotech.com/search_results_cfo.aspx?id=16088&amp;t=2"/>
    <hyperlink ref="B110" r:id="rId116" display="http://www.demotech.com/search_results_cfo.aspx?id=11347&amp;t=2"/>
    <hyperlink ref="B111" r:id="rId117" display="http://www.demotech.com/search_results_cfo.aspx?id=10136&amp;t=2"/>
    <hyperlink ref="B112" r:id="rId118" display="http://www.demotech.com/search_results_cfo.aspx?id=14166&amp;t=2"/>
    <hyperlink ref="B113" r:id="rId119" display="http://www.demotech.com/search_results_cfo.aspx?id=12247&amp;t=2"/>
    <hyperlink ref="B114" r:id="rId120" display="http://www.demotech.com/search_results_cfo.aspx?id=10754&amp;t=2"/>
    <hyperlink ref="B115" r:id="rId121" display="http://www.demotech.com/search_results_cfo.aspx?id=11844&amp;t=2"/>
    <hyperlink ref="B116" r:id="rId122" display="http://www.demotech.com/search_results_cfo.aspx?id=18023&amp;t=2"/>
    <hyperlink ref="B117" r:id="rId123" display="http://www.demotech.com/search_results_cfo.aspx?id=50121&amp;t=1"/>
    <hyperlink ref="B118" r:id="rId124" display="http://www.demotech.com/search_results_cfo.aspx?id=14026&amp;t=2"/>
    <hyperlink ref="B119" r:id="rId125" display="http://www.demotech.com/search_results_cfo.aspx?id=50016&amp;t=1"/>
    <hyperlink ref="B120" r:id="rId126" display="http://www.demotech.com/search_results_cfo.aspx?id=18031&amp;t=2"/>
    <hyperlink ref="B121" r:id="rId127" display="http://www.demotech.com/search_results_cfo.aspx?id=29050&amp;t=2"/>
    <hyperlink ref="B122" r:id="rId128" display="http://www.demotech.com/search_results_cfo.aspx?id=11027&amp;t=2"/>
    <hyperlink ref="B123" r:id="rId129" display="http://www.demotech.com/search_results_cfo.aspx?id=12011&amp;t=2"/>
    <hyperlink ref="B124" r:id="rId130" display="http://www.demotech.com/search_results_cfo.aspx?id=12538&amp;t=2"/>
    <hyperlink ref="B125" r:id="rId131" display="http://www.demotech.com/search_results_cfo.aspx?id=15885&amp;t=2"/>
    <hyperlink ref="B126" r:id="rId132" display="http://www.demotech.com/search_results_cfo.aspx?id=10969&amp;t=2"/>
    <hyperlink ref="B127" r:id="rId133" display="http://www.demotech.com/search_results_cfo.aspx?id=11986&amp;t=2"/>
    <hyperlink ref="B128" r:id="rId134" display="http://www.demotech.com/search_results_cfo.aspx?id=10861&amp;t=2"/>
    <hyperlink ref="B129" r:id="rId135" display="http://www.demotech.com/search_results_cfo.aspx?id=15900&amp;t=2"/>
    <hyperlink ref="B130" r:id="rId136" display="http://www.demotech.com/search_results_cfo.aspx?id=40827&amp;t=2"/>
    <hyperlink ref="B131" r:id="rId137" display="http://www.demotech.com/search_results_cfo.aspx?id=50050&amp;t=1"/>
    <hyperlink ref="B132" r:id="rId138" display="http://www.demotech.com/search_results_cfo.aspx?id=14930&amp;t=2"/>
    <hyperlink ref="B133" r:id="rId139" display="http://www.demotech.com/search_results_cfo.aspx?id=51152&amp;t=1"/>
    <hyperlink ref="B134" r:id="rId140" display="http://www.demotech.com/search_results_cfo.aspx?id=11932&amp;t=2"/>
    <hyperlink ref="B135" r:id="rId141" display="http://www.demotech.com/search_results_cfo.aspx?id=25780&amp;t=2"/>
    <hyperlink ref="B136" r:id="rId142" display="http://www.demotech.com/search_results_cfo.aspx?id=31232&amp;t=2"/>
  </hyperlinks>
  <pageMargins left="0.7" right="0.7" top="0.75" bottom="0.75" header="0.3" footer="0.3"/>
  <pageSetup orientation="portrait" verticalDpi="0" r:id="rId1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4031</v>
      </c>
      <c r="B1" s="118" t="s">
        <v>4065</v>
      </c>
      <c r="C1" s="117" t="s">
        <v>4047</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8" t="s">
        <v>3611</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8"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8"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8"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8"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8"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8" t="s">
        <v>3613</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8" t="s">
        <v>3678</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8"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8"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8" t="s">
        <v>3614</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8" t="s">
        <v>3615</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8" t="s">
        <v>3616</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8" t="s">
        <v>3617</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8" t="s">
        <v>3618</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8"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8"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8"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8"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8" t="s">
        <v>4034</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8" t="s">
        <v>3620</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8"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8"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8" t="s">
        <v>3621</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8"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8"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8" t="s">
        <v>3982</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8" t="s">
        <v>4035</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8"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8" t="s">
        <v>4036</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8" t="s">
        <v>3622</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8"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8"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8"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8"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8"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8"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8"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8" t="s">
        <v>3679</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8" t="s">
        <v>4037</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8"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8"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8"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8"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8" t="s">
        <v>3623</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8" t="s">
        <v>3624</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8" t="s">
        <v>3625</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8" t="s">
        <v>3626</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8"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8"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8" t="s">
        <v>3627</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8" t="s">
        <v>3680</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8"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8"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8"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8" t="s">
        <v>4038</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8" t="s">
        <v>3629</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8" t="s">
        <v>3630</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8" t="s">
        <v>3631</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8"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8"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8" t="s">
        <v>3632</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8"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8"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8"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8"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8"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8"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8" t="s">
        <v>2831</v>
      </c>
      <c r="C70" s="117" t="s">
        <v>3367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8"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8"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8"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8"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8" t="s">
        <v>3984</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8"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8" t="s">
        <v>4039</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8" t="s">
        <v>3634</v>
      </c>
      <c r="C78" s="117" t="s">
        <v>3635</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8" t="s">
        <v>3636</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8" t="s">
        <v>3637</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8" t="s">
        <v>3638</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8" t="s">
        <v>3639</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8"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8" t="s">
        <v>3641</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8" t="s">
        <v>3642</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8" t="s">
        <v>3643</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8" t="s">
        <v>3644</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8" t="s">
        <v>3645</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8" t="s">
        <v>3646</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8"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8"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8"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8"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8"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8"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8"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8"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8" t="s">
        <v>3647</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8"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8" t="s">
        <v>4040</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8" t="s">
        <v>3648</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8" t="s">
        <v>3649</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8"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8"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8" t="s">
        <v>3650</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8" t="s">
        <v>3651</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8"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8" t="s">
        <v>4041</v>
      </c>
      <c r="C108" s="117" t="s">
        <v>3367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8" t="s">
        <v>4042</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8" t="s">
        <v>3652</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8" t="s">
        <v>4043</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8" t="s">
        <v>3654</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8"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8" t="s">
        <v>3655</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8"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8"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8"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8"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8"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8" t="s">
        <v>3656</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8" t="s">
        <v>3657</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8"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8"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8"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8"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8"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8"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8" t="s">
        <v>3103</v>
      </c>
      <c r="C128" s="117" t="s">
        <v>2524</v>
      </c>
      <c r="L128" s="67"/>
    </row>
    <row r="129" spans="1:12" x14ac:dyDescent="0.25">
      <c r="A129" s="117" t="str">
        <f>VLOOKUP(B129, names!$A$1:$B$2000, 2, FALSE)</f>
        <v>Sawgrass Mutual Insurance Co.</v>
      </c>
      <c r="B129" s="118" t="s">
        <v>3120</v>
      </c>
      <c r="C129" s="117" t="s">
        <v>2707</v>
      </c>
      <c r="L129" s="67"/>
    </row>
    <row r="130" spans="1:12" x14ac:dyDescent="0.25">
      <c r="A130" s="117" t="str">
        <f>VLOOKUP(B130, names!$A$1:$B$2000, 2, FALSE)</f>
        <v>Security First Insurance Co.</v>
      </c>
      <c r="B130" s="118" t="s">
        <v>3134</v>
      </c>
      <c r="C130" s="117" t="s">
        <v>2524</v>
      </c>
      <c r="L130" s="67"/>
    </row>
    <row r="131" spans="1:12" x14ac:dyDescent="0.25">
      <c r="A131" s="117" t="str">
        <f>VLOOKUP(B131, names!$A$1:$B$2000, 2, FALSE)</f>
        <v>Selective Insurance Co. Of The Southeast</v>
      </c>
      <c r="B131" s="118" t="s">
        <v>3658</v>
      </c>
      <c r="C131" s="117" t="s">
        <v>2569</v>
      </c>
      <c r="L131" s="67"/>
    </row>
    <row r="132" spans="1:12" x14ac:dyDescent="0.25">
      <c r="A132" s="117" t="str">
        <f>VLOOKUP(B132, names!$A$1:$B$2000, 2, FALSE)</f>
        <v>Southern Fidelity Property &amp; Casualty</v>
      </c>
      <c r="B132" s="118" t="s">
        <v>3148</v>
      </c>
      <c r="C132" s="117" t="s">
        <v>2515</v>
      </c>
      <c r="L132" s="67"/>
    </row>
    <row r="133" spans="1:12" x14ac:dyDescent="0.25">
      <c r="A133" s="117" t="str">
        <f>VLOOKUP(B133, names!$A$1:$B$2000, 2, FALSE)</f>
        <v>Southern Oak Insurance Co.</v>
      </c>
      <c r="B133" s="118" t="s">
        <v>3152</v>
      </c>
      <c r="C133" s="117" t="s">
        <v>2506</v>
      </c>
      <c r="L133" s="67"/>
    </row>
    <row r="134" spans="1:12" x14ac:dyDescent="0.25">
      <c r="A134" s="117" t="str">
        <f>VLOOKUP(B134, names!$A$1:$B$2000, 2, FALSE)</f>
        <v>Southern-Owners Insurance Co.</v>
      </c>
      <c r="B134" s="118" t="s">
        <v>3159</v>
      </c>
      <c r="C134" s="117" t="s">
        <v>2643</v>
      </c>
      <c r="L134" s="67"/>
    </row>
    <row r="135" spans="1:12" x14ac:dyDescent="0.25">
      <c r="A135" s="117" t="str">
        <f>VLOOKUP(B135, names!$A$1:$B$2000, 2, FALSE)</f>
        <v>St. Paul Fire &amp; Marine Insurance Co.</v>
      </c>
      <c r="B135" s="118" t="s">
        <v>3660</v>
      </c>
      <c r="C135" s="117" t="s">
        <v>2569</v>
      </c>
      <c r="L135" s="67"/>
    </row>
    <row r="136" spans="1:12" x14ac:dyDescent="0.25">
      <c r="A136" s="117" t="str">
        <f>VLOOKUP(B136, names!$A$1:$B$2000, 2, FALSE)</f>
        <v>St. Paul Mercury Insurance Co.</v>
      </c>
      <c r="B136" s="118" t="s">
        <v>3986</v>
      </c>
      <c r="C136" s="117" t="s">
        <v>2524</v>
      </c>
      <c r="L136" s="67"/>
    </row>
    <row r="137" spans="1:12" x14ac:dyDescent="0.25">
      <c r="A137" s="117" t="str">
        <f>VLOOKUP(B137, names!$A$1:$B$2000, 2, FALSE)</f>
        <v>St. Paul Protective Insurance Co.</v>
      </c>
      <c r="B137" s="118" t="s">
        <v>3661</v>
      </c>
      <c r="C137" s="117" t="s">
        <v>2524</v>
      </c>
      <c r="L137" s="67"/>
    </row>
    <row r="138" spans="1:12" x14ac:dyDescent="0.25">
      <c r="A138" s="117" t="str">
        <f>VLOOKUP(B138, names!$A$1:$B$2000, 2, FALSE)</f>
        <v>State Farm Florida Insurance Co.</v>
      </c>
      <c r="B138" s="118" t="s">
        <v>3175</v>
      </c>
      <c r="C138" s="117" t="s">
        <v>2524</v>
      </c>
      <c r="L138" s="67"/>
    </row>
    <row r="139" spans="1:12" x14ac:dyDescent="0.25">
      <c r="A139" s="117" t="str">
        <f>VLOOKUP(B139, names!$A$1:$B$2000, 2, FALSE)</f>
        <v>Stillwater Insurance Co.</v>
      </c>
      <c r="B139" s="118" t="s">
        <v>3985</v>
      </c>
      <c r="C139" s="117" t="s">
        <v>2524</v>
      </c>
      <c r="L139" s="67"/>
    </row>
    <row r="140" spans="1:12" x14ac:dyDescent="0.25">
      <c r="A140" s="117" t="str">
        <f>VLOOKUP(B140, names!$A$1:$B$2000, 2, FALSE)</f>
        <v>Stillwater Property And Casualty Insurance Co.</v>
      </c>
      <c r="B140" s="118" t="s">
        <v>3184</v>
      </c>
      <c r="C140" s="117" t="s">
        <v>2515</v>
      </c>
      <c r="L140" s="67"/>
    </row>
    <row r="141" spans="1:12" x14ac:dyDescent="0.25">
      <c r="A141" s="117" t="str">
        <f>VLOOKUP(B141, names!$A$1:$B$2000, 2, FALSE)</f>
        <v>Sussex Insurance Co.</v>
      </c>
      <c r="B141" s="118" t="s">
        <v>3191</v>
      </c>
      <c r="C141" s="117" t="s">
        <v>2506</v>
      </c>
      <c r="L141" s="67"/>
    </row>
    <row r="142" spans="1:12" x14ac:dyDescent="0.25">
      <c r="A142" s="117" t="str">
        <f>VLOOKUP(B142, names!$A$1:$B$2000, 2, FALSE)</f>
        <v>Teachers Insurance Co.</v>
      </c>
      <c r="B142" s="118" t="s">
        <v>3199</v>
      </c>
      <c r="C142" s="117" t="s">
        <v>2569</v>
      </c>
      <c r="L142" s="67"/>
    </row>
    <row r="143" spans="1:12" x14ac:dyDescent="0.25">
      <c r="A143" s="117" t="str">
        <f>VLOOKUP(B143, names!$A$1:$B$2000, 2, FALSE)</f>
        <v xml:space="preserve">Tower Hill Preferred Insurance Co. </v>
      </c>
      <c r="B143" s="118" t="s">
        <v>3203</v>
      </c>
      <c r="C143" s="117" t="s">
        <v>2707</v>
      </c>
      <c r="L143" s="67"/>
    </row>
    <row r="144" spans="1:12" x14ac:dyDescent="0.25">
      <c r="A144" s="117" t="str">
        <f>VLOOKUP(B144, names!$A$1:$B$2000, 2, FALSE)</f>
        <v>Tower Hill Prime Insurance Co.</v>
      </c>
      <c r="B144" s="118" t="s">
        <v>3205</v>
      </c>
      <c r="C144" s="117" t="s">
        <v>2707</v>
      </c>
      <c r="L144" s="67"/>
    </row>
    <row r="145" spans="1:12" x14ac:dyDescent="0.25">
      <c r="A145" s="117" t="str">
        <f>VLOOKUP(B145, names!$A$1:$B$2000, 2, FALSE)</f>
        <v>Tower Hill Select Insurance Co.</v>
      </c>
      <c r="B145" s="118" t="s">
        <v>3208</v>
      </c>
      <c r="C145" s="117" t="s">
        <v>2506</v>
      </c>
      <c r="L145" s="67"/>
    </row>
    <row r="146" spans="1:12" x14ac:dyDescent="0.25">
      <c r="A146" s="117" t="str">
        <f>VLOOKUP(B146, names!$A$1:$B$2000, 2, FALSE)</f>
        <v>Tower Hill Signature Insurance Co.</v>
      </c>
      <c r="B146" s="118" t="s">
        <v>3210</v>
      </c>
      <c r="C146" s="117" t="s">
        <v>2631</v>
      </c>
      <c r="L146" s="67"/>
    </row>
    <row r="147" spans="1:12" x14ac:dyDescent="0.25">
      <c r="A147" s="117" t="str">
        <f>VLOOKUP(B147, names!$A$1:$B$2000, 2, FALSE)</f>
        <v>Transportation Insurance Co.</v>
      </c>
      <c r="B147" s="118" t="s">
        <v>3663</v>
      </c>
      <c r="C147" s="117" t="s">
        <v>2506</v>
      </c>
      <c r="L147" s="67"/>
    </row>
    <row r="148" spans="1:12" x14ac:dyDescent="0.25">
      <c r="A148" s="117" t="str">
        <f>VLOOKUP(B148, names!$A$1:$B$2000, 2, FALSE)</f>
        <v>Travelers Indemnity Co.</v>
      </c>
      <c r="B148" s="118" t="s">
        <v>3987</v>
      </c>
      <c r="C148" s="117" t="s">
        <v>2643</v>
      </c>
      <c r="L148" s="67"/>
    </row>
    <row r="149" spans="1:12" x14ac:dyDescent="0.25">
      <c r="A149" s="117" t="str">
        <f>VLOOKUP(B149, names!$A$1:$B$2000, 2, FALSE)</f>
        <v>Travelers Indemnity Co. Of America</v>
      </c>
      <c r="B149" s="118" t="s">
        <v>3213</v>
      </c>
      <c r="C149" s="117" t="s">
        <v>2569</v>
      </c>
      <c r="L149" s="67"/>
    </row>
    <row r="150" spans="1:12" x14ac:dyDescent="0.25">
      <c r="A150" s="117" t="str">
        <f>VLOOKUP(B150, names!$A$1:$B$2000, 2, FALSE)</f>
        <v>Travelers Indemnity Co. Of Connecticut</v>
      </c>
      <c r="B150" s="118" t="s">
        <v>3664</v>
      </c>
      <c r="C150" s="117" t="s">
        <v>2569</v>
      </c>
      <c r="L150" s="67"/>
    </row>
    <row r="151" spans="1:12" x14ac:dyDescent="0.25">
      <c r="A151" s="117" t="str">
        <f>VLOOKUP(B151, names!$A$1:$B$2000, 2, FALSE)</f>
        <v>Travelers Property Casualty Co. Of America</v>
      </c>
      <c r="B151" s="118" t="s">
        <v>3665</v>
      </c>
      <c r="C151" s="117" t="s">
        <v>2569</v>
      </c>
      <c r="L151" s="67"/>
    </row>
    <row r="152" spans="1:12" x14ac:dyDescent="0.25">
      <c r="A152" s="117" t="str">
        <f>VLOOKUP(B152, names!$A$1:$B$2000, 2, FALSE)</f>
        <v>Twin City Fire Insurance Co.</v>
      </c>
      <c r="B152" s="118" t="s">
        <v>3220</v>
      </c>
      <c r="C152" s="117" t="s">
        <v>2569</v>
      </c>
      <c r="L152" s="67"/>
    </row>
    <row r="153" spans="1:12" x14ac:dyDescent="0.25">
      <c r="A153" s="117" t="str">
        <f>VLOOKUP(B153, names!$A$1:$B$2000, 2, FALSE)</f>
        <v>TypTap Insurance Co.</v>
      </c>
      <c r="B153" s="118" t="s">
        <v>4044</v>
      </c>
      <c r="C153" s="117" t="s">
        <v>3367</v>
      </c>
      <c r="L153" s="67"/>
    </row>
    <row r="154" spans="1:12" x14ac:dyDescent="0.25">
      <c r="A154" s="117" t="str">
        <f>VLOOKUP(B154, names!$A$1:$B$2000, 2, FALSE)</f>
        <v>United Casualty Insurance Co. Of America</v>
      </c>
      <c r="B154" s="118" t="s">
        <v>3666</v>
      </c>
      <c r="C154" s="117" t="s">
        <v>2569</v>
      </c>
      <c r="L154" s="67"/>
    </row>
    <row r="155" spans="1:12" x14ac:dyDescent="0.25">
      <c r="A155" s="117" t="str">
        <f>VLOOKUP(B155, names!$A$1:$B$2000, 2, FALSE)</f>
        <v>United Fire And Casualty Co.</v>
      </c>
      <c r="B155" s="118" t="s">
        <v>3221</v>
      </c>
      <c r="C155" s="117" t="s">
        <v>2569</v>
      </c>
      <c r="L155" s="67"/>
    </row>
    <row r="156" spans="1:12" x14ac:dyDescent="0.25">
      <c r="A156" s="117" t="str">
        <f>VLOOKUP(B156, names!$A$1:$B$2000, 2, FALSE)</f>
        <v>United Services Automobile Association</v>
      </c>
      <c r="B156" s="118" t="s">
        <v>3232</v>
      </c>
      <c r="C156" s="117" t="s">
        <v>2643</v>
      </c>
      <c r="L156" s="67"/>
    </row>
    <row r="157" spans="1:12" x14ac:dyDescent="0.25">
      <c r="A157" s="117" t="str">
        <f>VLOOKUP(B157, names!$A$1:$B$2000, 2, FALSE)</f>
        <v>Universal Insurance Co. Of North America</v>
      </c>
      <c r="B157" s="118" t="s">
        <v>3240</v>
      </c>
      <c r="C157" s="117" t="s">
        <v>2515</v>
      </c>
      <c r="L157" s="67"/>
    </row>
    <row r="158" spans="1:12" x14ac:dyDescent="0.25">
      <c r="A158" s="117" t="str">
        <f>VLOOKUP(B158, names!$A$1:$B$2000, 2, FALSE)</f>
        <v>US Coastal Property &amp; Casualty Insurance Co.</v>
      </c>
      <c r="B158" s="118" t="s">
        <v>4045</v>
      </c>
      <c r="C158" s="117" t="s">
        <v>3367</v>
      </c>
      <c r="L158" s="67"/>
    </row>
    <row r="159" spans="1:12" x14ac:dyDescent="0.25">
      <c r="A159" s="117" t="str">
        <f>VLOOKUP(B159, names!$A$1:$B$2000, 2, FALSE)</f>
        <v>USAA Casualty Insurance Co.</v>
      </c>
      <c r="B159" s="118" t="s">
        <v>3252</v>
      </c>
      <c r="C159" s="117" t="s">
        <v>2740</v>
      </c>
      <c r="L159" s="67"/>
    </row>
    <row r="160" spans="1:12" x14ac:dyDescent="0.25">
      <c r="A160" s="117" t="str">
        <f>VLOOKUP(B160, names!$A$1:$B$2000, 2, FALSE)</f>
        <v>USAA General Indemnity Co.</v>
      </c>
      <c r="B160" s="118" t="s">
        <v>3257</v>
      </c>
      <c r="C160" s="117" t="s">
        <v>2643</v>
      </c>
      <c r="L160" s="67"/>
    </row>
    <row r="161" spans="1:12" x14ac:dyDescent="0.25">
      <c r="A161" s="117" t="str">
        <f>VLOOKUP(B161, names!$A$1:$B$2000, 2, FALSE)</f>
        <v>Valley Forge Insurance Co.</v>
      </c>
      <c r="B161" s="118" t="s">
        <v>3668</v>
      </c>
      <c r="C161" s="117" t="s">
        <v>2506</v>
      </c>
      <c r="L161" s="67"/>
    </row>
    <row r="162" spans="1:12" x14ac:dyDescent="0.25">
      <c r="A162" s="117" t="str">
        <f>VLOOKUP(B162, names!$A$1:$B$2000, 2, FALSE)</f>
        <v>Vigilant Insurance Co.</v>
      </c>
      <c r="B162" s="118" t="s">
        <v>3259</v>
      </c>
      <c r="C162" s="117" t="s">
        <v>2569</v>
      </c>
      <c r="L162" s="67"/>
    </row>
    <row r="163" spans="1:12" x14ac:dyDescent="0.25">
      <c r="A163" s="117" t="str">
        <f>VLOOKUP(B163, names!$A$1:$B$2000, 2, FALSE)</f>
        <v>Westfield Insurance Co.</v>
      </c>
      <c r="B163" s="118" t="s">
        <v>3669</v>
      </c>
      <c r="C163" s="117" t="s">
        <v>2524</v>
      </c>
      <c r="L163" s="67"/>
    </row>
    <row r="164" spans="1:12" x14ac:dyDescent="0.25">
      <c r="A164" s="117" t="str">
        <f>VLOOKUP(B164, names!$A$1:$B$2000, 2, FALSE)</f>
        <v>Weston Insurance Co.</v>
      </c>
      <c r="B164" s="118" t="s">
        <v>3670</v>
      </c>
      <c r="C164" s="117" t="s">
        <v>2506</v>
      </c>
      <c r="L164" s="67"/>
    </row>
    <row r="165" spans="1:12" x14ac:dyDescent="0.25">
      <c r="A165" s="117" t="str">
        <f>VLOOKUP(B165, names!$A$1:$B$2000, 2, FALSE)</f>
        <v>Zurich American Insurance Co.</v>
      </c>
      <c r="B165" s="118" t="s">
        <v>3674</v>
      </c>
      <c r="C165" s="117" t="s">
        <v>2524</v>
      </c>
      <c r="L165" s="67"/>
    </row>
    <row r="166" spans="1:12" x14ac:dyDescent="0.25">
      <c r="A166" s="117" t="str">
        <f>VLOOKUP(B166, names!$A$1:$B$2000, 2, FALSE)</f>
        <v>Avatar Property &amp; Casualty Insurance Co.</v>
      </c>
      <c r="B166" s="118" t="s">
        <v>4048</v>
      </c>
      <c r="C166" s="117" t="s">
        <v>2515</v>
      </c>
      <c r="L166" s="67"/>
    </row>
    <row r="167" spans="1:12" x14ac:dyDescent="0.25">
      <c r="A167" s="117" t="str">
        <f>VLOOKUP(B167, names!$A$1:$B$2000, 2, FALSE)</f>
        <v>Cypress Property &amp; Casualty Insurance Co.</v>
      </c>
      <c r="B167" s="118" t="s">
        <v>4049</v>
      </c>
      <c r="C167" s="117" t="s">
        <v>2515</v>
      </c>
      <c r="L167" s="67"/>
    </row>
    <row r="168" spans="1:12" x14ac:dyDescent="0.25">
      <c r="A168" s="117" t="str">
        <f>VLOOKUP(B168, names!$A$1:$B$2000, 2, FALSE)</f>
        <v>Foremost Property And Casualty Insurance Co.</v>
      </c>
      <c r="B168" s="118" t="s">
        <v>4050</v>
      </c>
      <c r="C168" s="117" t="s">
        <v>2515</v>
      </c>
      <c r="L168" s="67"/>
    </row>
    <row r="169" spans="1:12" x14ac:dyDescent="0.25">
      <c r="A169" s="117" t="str">
        <f>VLOOKUP(B169, names!$A$1:$B$2000, 2, FALSE)</f>
        <v>General Insurance Co. Of America</v>
      </c>
      <c r="B169" s="118" t="s">
        <v>4051</v>
      </c>
      <c r="C169" s="117" t="s">
        <v>2506</v>
      </c>
      <c r="L169" s="67"/>
    </row>
    <row r="170" spans="1:12" x14ac:dyDescent="0.25">
      <c r="A170" s="117" t="str">
        <f>VLOOKUP(B170, names!$A$1:$B$2000, 2, FALSE)</f>
        <v>Granite State Insurance Co.</v>
      </c>
      <c r="B170" s="118" t="s">
        <v>4052</v>
      </c>
      <c r="C170" s="117" t="s">
        <v>2515</v>
      </c>
      <c r="L170" s="67"/>
    </row>
    <row r="171" spans="1:12" x14ac:dyDescent="0.25">
      <c r="A171" s="117" t="str">
        <f>VLOOKUP(B171, names!$A$1:$B$2000, 2, FALSE)</f>
        <v>Gulfstream Property And Casualty Insurance Co.</v>
      </c>
      <c r="B171" s="118" t="s">
        <v>4053</v>
      </c>
      <c r="C171" s="117" t="s">
        <v>2515</v>
      </c>
      <c r="L171" s="67"/>
    </row>
    <row r="172" spans="1:12" x14ac:dyDescent="0.25">
      <c r="A172" s="117" t="str">
        <f>VLOOKUP(B172, names!$A$1:$B$2000, 2, FALSE)</f>
        <v>Heritage Property &amp; Casualty Insurance Co.</v>
      </c>
      <c r="B172" s="118" t="s">
        <v>4054</v>
      </c>
      <c r="C172" s="117" t="s">
        <v>2515</v>
      </c>
      <c r="L172" s="67"/>
    </row>
    <row r="173" spans="1:12" x14ac:dyDescent="0.25">
      <c r="A173" s="117" t="str">
        <f>VLOOKUP(B173, names!$A$1:$B$2000, 2, FALSE)</f>
        <v>Illinois National Insurance Co.</v>
      </c>
      <c r="B173" s="118" t="s">
        <v>4055</v>
      </c>
      <c r="C173" s="117" t="s">
        <v>2515</v>
      </c>
      <c r="L173" s="67"/>
    </row>
    <row r="174" spans="1:12" x14ac:dyDescent="0.25">
      <c r="A174" s="117" t="str">
        <f>VLOOKUP(B174, names!$A$1:$B$2000, 2, FALSE)</f>
        <v>National Union Fire Insurance Co. of Pittsburgh, PA</v>
      </c>
      <c r="B174" s="118" t="s">
        <v>4056</v>
      </c>
      <c r="C174" s="117" t="s">
        <v>2506</v>
      </c>
      <c r="L174" s="67"/>
    </row>
    <row r="175" spans="1:12" x14ac:dyDescent="0.25">
      <c r="A175" s="117" t="str">
        <f>VLOOKUP(B175, names!$A$1:$B$2000, 2, FALSE)</f>
        <v>Nationwide Insurance Co. Of Florida</v>
      </c>
      <c r="B175" s="118" t="s">
        <v>4057</v>
      </c>
      <c r="C175" s="117" t="s">
        <v>2515</v>
      </c>
      <c r="L175" s="67"/>
    </row>
    <row r="176" spans="1:12" x14ac:dyDescent="0.25">
      <c r="A176" s="117" t="str">
        <f>VLOOKUP(B176, names!$A$1:$B$2000, 2, FALSE)</f>
        <v>Service Insurance Co.</v>
      </c>
      <c r="B176" s="118" t="s">
        <v>4058</v>
      </c>
      <c r="C176" s="117" t="s">
        <v>2569</v>
      </c>
      <c r="L176" s="67"/>
    </row>
    <row r="177" spans="1:12" x14ac:dyDescent="0.25">
      <c r="A177" s="117" t="str">
        <f>VLOOKUP(B177, names!$A$1:$B$2000, 2, FALSE)</f>
        <v>Southern Fidelity Insurance Co.</v>
      </c>
      <c r="B177" s="118" t="s">
        <v>4059</v>
      </c>
      <c r="C177" s="117" t="s">
        <v>2569</v>
      </c>
      <c r="L177" s="67"/>
    </row>
    <row r="178" spans="1:12" x14ac:dyDescent="0.25">
      <c r="A178" s="117" t="str">
        <f>VLOOKUP(B178, names!$A$1:$B$2000, 2, FALSE)</f>
        <v>St. Johns Insurance Co.</v>
      </c>
      <c r="B178" s="118" t="s">
        <v>4060</v>
      </c>
      <c r="C178" s="117" t="s">
        <v>2631</v>
      </c>
      <c r="L178" s="67"/>
    </row>
    <row r="179" spans="1:12" x14ac:dyDescent="0.25">
      <c r="A179" s="117" t="str">
        <f>VLOOKUP(B179, names!$A$1:$B$2000, 2, FALSE)</f>
        <v>State National Insurance Co.</v>
      </c>
      <c r="B179" s="118" t="s">
        <v>4061</v>
      </c>
      <c r="C179" s="117" t="s">
        <v>2524</v>
      </c>
      <c r="L179" s="67"/>
    </row>
    <row r="180" spans="1:12" x14ac:dyDescent="0.25">
      <c r="A180" s="117" t="str">
        <f>VLOOKUP(B180, names!$A$1:$B$2000, 2, FALSE)</f>
        <v>United Property &amp; Casualty Insurance Co.</v>
      </c>
      <c r="B180" s="118" t="s">
        <v>4062</v>
      </c>
      <c r="C180" s="117" t="s">
        <v>2515</v>
      </c>
      <c r="L180" s="67"/>
    </row>
    <row r="181" spans="1:12" x14ac:dyDescent="0.25">
      <c r="A181" s="117" t="str">
        <f>VLOOKUP(B181, names!$A$1:$B$2000, 2, FALSE)</f>
        <v>United States Fire Insurance Co.</v>
      </c>
      <c r="B181" s="118" t="s">
        <v>4063</v>
      </c>
      <c r="C181" s="117" t="s">
        <v>2506</v>
      </c>
      <c r="L181" s="67"/>
    </row>
    <row r="182" spans="1:12" x14ac:dyDescent="0.25">
      <c r="A182" s="117" t="str">
        <f>VLOOKUP(B182, names!$A$1:$B$2000, 2, FALSE)</f>
        <v>Universal Property &amp; Casualty Insurance Co.</v>
      </c>
      <c r="B182" s="118" t="s">
        <v>4064</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master</vt:lpstr>
      <vt:lpstr>Instructions</vt:lpstr>
      <vt:lpstr>names</vt:lpstr>
      <vt:lpstr>AMBest</vt:lpstr>
      <vt:lpstr>AMBest old</vt:lpstr>
      <vt:lpstr>RatingsLU</vt:lpstr>
      <vt:lpstr>Demotech old</vt:lpstr>
      <vt:lpstr>Demotech</vt:lpstr>
      <vt:lpstr>Weiss</vt:lpstr>
      <vt:lpstr>Weiss old</vt:lpstr>
      <vt:lpstr>addresses</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2017-03-31T17:49:40Z</cp:lastPrinted>
  <dcterms:created xsi:type="dcterms:W3CDTF">2015-11-30T15:29:41Z</dcterms:created>
  <dcterms:modified xsi:type="dcterms:W3CDTF">2017-08-22T20:12:15Z</dcterms:modified>
</cp:coreProperties>
</file>