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6200\Downloads\simo\"/>
    </mc:Choice>
  </mc:AlternateContent>
  <xr:revisionPtr revIDLastSave="458" documentId="8_{70537710-AD31-9F46-A02F-A0994C3959D0}" xr6:coauthVersionLast="47" xr6:coauthVersionMax="47" xr10:uidLastSave="{491B7698-83C4-3149-8A10-6016A30A90D1}"/>
  <bookViews>
    <workbookView xWindow="-110" yWindow="-110" windowWidth="19420" windowHeight="10300" xr2:uid="{C745237F-568D-42F1-9580-90A3DA49C05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50" i="1" l="1"/>
  <c r="AL51" i="1"/>
  <c r="AL52" i="1"/>
  <c r="AL53" i="1"/>
  <c r="AL54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F48" i="1"/>
  <c r="A48" i="1"/>
  <c r="F69" i="1"/>
  <c r="F49" i="1"/>
  <c r="A49" i="1"/>
  <c r="F70" i="1"/>
  <c r="F50" i="1"/>
  <c r="A50" i="1"/>
  <c r="F71" i="1"/>
  <c r="F51" i="1"/>
  <c r="A51" i="1"/>
  <c r="F72" i="1"/>
  <c r="F52" i="1"/>
  <c r="A52" i="1"/>
  <c r="F73" i="1"/>
  <c r="F53" i="1"/>
  <c r="A53" i="1"/>
  <c r="F74" i="1"/>
  <c r="F54" i="1"/>
  <c r="A54" i="1"/>
  <c r="F75" i="1"/>
  <c r="F55" i="1"/>
  <c r="A55" i="1"/>
  <c r="F76" i="1"/>
  <c r="F56" i="1"/>
  <c r="A56" i="1"/>
  <c r="F77" i="1"/>
  <c r="F57" i="1"/>
  <c r="A57" i="1"/>
  <c r="F78" i="1"/>
  <c r="F58" i="1"/>
  <c r="A58" i="1"/>
  <c r="F79" i="1"/>
  <c r="F59" i="1"/>
  <c r="A59" i="1"/>
  <c r="F80" i="1"/>
  <c r="F60" i="1"/>
  <c r="A60" i="1"/>
  <c r="F81" i="1"/>
  <c r="F61" i="1"/>
  <c r="A61" i="1"/>
  <c r="F82" i="1"/>
  <c r="F62" i="1"/>
  <c r="A62" i="1"/>
  <c r="F83" i="1"/>
  <c r="F47" i="1"/>
  <c r="A47" i="1"/>
  <c r="F68" i="1"/>
  <c r="E48" i="1"/>
  <c r="E69" i="1"/>
  <c r="E49" i="1"/>
  <c r="E70" i="1"/>
  <c r="E50" i="1"/>
  <c r="E71" i="1"/>
  <c r="E51" i="1"/>
  <c r="E72" i="1"/>
  <c r="E52" i="1"/>
  <c r="E73" i="1"/>
  <c r="E53" i="1"/>
  <c r="E74" i="1"/>
  <c r="E54" i="1"/>
  <c r="E75" i="1"/>
  <c r="E55" i="1"/>
  <c r="E76" i="1"/>
  <c r="E56" i="1"/>
  <c r="E77" i="1"/>
  <c r="E57" i="1"/>
  <c r="E78" i="1"/>
  <c r="E58" i="1"/>
  <c r="E79" i="1"/>
  <c r="E59" i="1"/>
  <c r="E80" i="1"/>
  <c r="E60" i="1"/>
  <c r="E81" i="1"/>
  <c r="E61" i="1"/>
  <c r="E82" i="1"/>
  <c r="E62" i="1"/>
  <c r="E83" i="1"/>
  <c r="E47" i="1"/>
  <c r="E68" i="1"/>
  <c r="D48" i="1"/>
  <c r="D69" i="1"/>
  <c r="D49" i="1"/>
  <c r="D70" i="1"/>
  <c r="D50" i="1"/>
  <c r="D71" i="1"/>
  <c r="D51" i="1"/>
  <c r="D72" i="1"/>
  <c r="D52" i="1"/>
  <c r="D73" i="1"/>
  <c r="D53" i="1"/>
  <c r="D74" i="1"/>
  <c r="D54" i="1"/>
  <c r="D75" i="1"/>
  <c r="D55" i="1"/>
  <c r="D76" i="1"/>
  <c r="D56" i="1"/>
  <c r="D77" i="1"/>
  <c r="D57" i="1"/>
  <c r="D78" i="1"/>
  <c r="D58" i="1"/>
  <c r="D79" i="1"/>
  <c r="D59" i="1"/>
  <c r="D80" i="1"/>
  <c r="D60" i="1"/>
  <c r="D81" i="1"/>
  <c r="D61" i="1"/>
  <c r="D82" i="1"/>
  <c r="D62" i="1"/>
  <c r="D83" i="1"/>
  <c r="D47" i="1"/>
  <c r="D68" i="1"/>
  <c r="C48" i="1"/>
  <c r="C69" i="1"/>
  <c r="C49" i="1"/>
  <c r="C70" i="1"/>
  <c r="C50" i="1"/>
  <c r="C71" i="1"/>
  <c r="C51" i="1"/>
  <c r="C72" i="1"/>
  <c r="C52" i="1"/>
  <c r="C73" i="1"/>
  <c r="C53" i="1"/>
  <c r="C74" i="1"/>
  <c r="C54" i="1"/>
  <c r="C75" i="1"/>
  <c r="C55" i="1"/>
  <c r="C76" i="1"/>
  <c r="C56" i="1"/>
  <c r="C77" i="1"/>
  <c r="C57" i="1"/>
  <c r="C78" i="1"/>
  <c r="C58" i="1"/>
  <c r="C79" i="1"/>
  <c r="C59" i="1"/>
  <c r="C80" i="1"/>
  <c r="C60" i="1"/>
  <c r="C81" i="1"/>
  <c r="C61" i="1"/>
  <c r="C82" i="1"/>
  <c r="C62" i="1"/>
  <c r="C83" i="1"/>
  <c r="C47" i="1"/>
  <c r="C68" i="1"/>
  <c r="B48" i="1"/>
  <c r="B69" i="1"/>
  <c r="B49" i="1"/>
  <c r="B70" i="1"/>
  <c r="B50" i="1"/>
  <c r="B71" i="1"/>
  <c r="B51" i="1"/>
  <c r="B72" i="1"/>
  <c r="B52" i="1"/>
  <c r="B73" i="1"/>
  <c r="B53" i="1"/>
  <c r="B74" i="1"/>
  <c r="B54" i="1"/>
  <c r="B75" i="1"/>
  <c r="B55" i="1"/>
  <c r="B76" i="1"/>
  <c r="B56" i="1"/>
  <c r="B77" i="1"/>
  <c r="B57" i="1"/>
  <c r="B78" i="1"/>
  <c r="B58" i="1"/>
  <c r="B79" i="1"/>
  <c r="B59" i="1"/>
  <c r="B80" i="1"/>
  <c r="B60" i="1"/>
  <c r="B81" i="1"/>
  <c r="B61" i="1"/>
  <c r="B82" i="1"/>
  <c r="B62" i="1"/>
  <c r="B83" i="1"/>
  <c r="B47" i="1"/>
  <c r="B68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47" i="1"/>
</calcChain>
</file>

<file path=xl/sharedStrings.xml><?xml version="1.0" encoding="utf-8"?>
<sst xmlns="http://schemas.openxmlformats.org/spreadsheetml/2006/main" count="48" uniqueCount="27">
  <si>
    <t>HealthEx</t>
  </si>
  <si>
    <t>HIV.AIDS</t>
  </si>
  <si>
    <t>Schooling</t>
  </si>
  <si>
    <t>Intercept</t>
  </si>
  <si>
    <t>GDPpp</t>
  </si>
  <si>
    <t>Water_services</t>
  </si>
  <si>
    <t>Media Lifexp</t>
  </si>
  <si>
    <t xml:space="preserve">MEDIE </t>
  </si>
  <si>
    <t>COEFFICIENTI</t>
  </si>
  <si>
    <t>Somma = intercetta</t>
  </si>
  <si>
    <t>Percentuali "spiegate"</t>
  </si>
  <si>
    <t>I casi nel mondo  di HIV.AIDS sono scesi da 2 a 0,5 nei 15 anni e per questo il coefficiente è salito</t>
  </si>
  <si>
    <t>water_services</t>
  </si>
  <si>
    <t>HIV_AIDS</t>
  </si>
  <si>
    <t>GDPpc*1000</t>
  </si>
  <si>
    <t>GDPpc</t>
  </si>
  <si>
    <t>Intercetta</t>
  </si>
  <si>
    <t>Aspettativa di vita</t>
  </si>
  <si>
    <t>Coefficienti</t>
  </si>
  <si>
    <t>Medie</t>
  </si>
  <si>
    <t>Water</t>
  </si>
  <si>
    <t>Coeff pesati</t>
  </si>
  <si>
    <t xml:space="preserve"> </t>
  </si>
  <si>
    <t>VIF Smartphone</t>
  </si>
  <si>
    <t>Least developed</t>
  </si>
  <si>
    <t>Developed</t>
  </si>
  <si>
    <t>Numerostià dei gruppi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</si>
</sst>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rgb="FF000000"/>
      <name val="Lucida Console"/>
      <family val="3"/>
    </font>
    <font>
      <sz val="9"/>
      <color theme="1"/>
      <name val="Lucida Console"/>
      <family val="3"/>
    </font>
    <font>
      <sz val="9"/>
      <color theme="1"/>
      <name val="Lucida Sans"/>
      <family val="34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1" fillId="2" borderId="0" xfId="0" applyNumberFormat="1" applyFont="1" applyFill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NumberFormat="1" applyFont="1"/>
    <xf numFmtId="0" fontId="4" fillId="0" borderId="0" xfId="0" applyNumberFormat="1" applyFont="1" applyAlignment="1">
      <alignment horizontal="center"/>
    </xf>
    <xf numFmtId="0" fontId="4" fillId="0" borderId="0" xfId="0" applyNumberFormat="1" applyFont="1" applyAlignment="1"/>
    <xf numFmtId="0" fontId="5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left"/>
    </xf>
  </cellXfs>
  <cellStyles count="1">
    <cellStyle name="Normale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Console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Intercetta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Intercept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Sheet1!$A$4:$A$19</c:f>
              <c:numCache>
                <c:formatCode>General</c:formatCode>
                <c:ptCount val="16"/>
                <c:pt idx="0">
                  <c:v>41.733440000000002</c:v>
                </c:pt>
                <c:pt idx="1">
                  <c:v>41.795679999999997</c:v>
                </c:pt>
                <c:pt idx="2">
                  <c:v>42.555247346000002</c:v>
                </c:pt>
                <c:pt idx="3">
                  <c:v>42.772080000000003</c:v>
                </c:pt>
                <c:pt idx="4">
                  <c:v>42.860950000000003</c:v>
                </c:pt>
                <c:pt idx="5">
                  <c:v>43.489890000000003</c:v>
                </c:pt>
                <c:pt idx="6">
                  <c:v>44.012009999999997</c:v>
                </c:pt>
                <c:pt idx="7">
                  <c:v>44.680799999999998</c:v>
                </c:pt>
                <c:pt idx="8">
                  <c:v>45.022370000000002</c:v>
                </c:pt>
                <c:pt idx="9">
                  <c:v>45.677759999999999</c:v>
                </c:pt>
                <c:pt idx="10">
                  <c:v>47.985889999999998</c:v>
                </c:pt>
                <c:pt idx="11">
                  <c:v>47.6997</c:v>
                </c:pt>
                <c:pt idx="12">
                  <c:v>48.800220000000003</c:v>
                </c:pt>
                <c:pt idx="13">
                  <c:v>49.287210000000002</c:v>
                </c:pt>
                <c:pt idx="14">
                  <c:v>50.036670000000001</c:v>
                </c:pt>
                <c:pt idx="15">
                  <c:v>50.025661999999997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1D-47F1-AE95-05C29FD63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5800800"/>
        <c:axId val="1725788320"/>
      </c:lineChart>
      <c:catAx>
        <c:axId val="172580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5788320"/>
        <c:crosses val="autoZero"/>
        <c:auto val="1"/>
        <c:lblAlgn val="ctr"/>
        <c:lblOffset val="100"/>
        <c:noMultiLvlLbl val="0"/>
      </c:catAx>
      <c:valAx>
        <c:axId val="17257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5800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Coefficiente HIV.AIDS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</c:f>
              <c:strCache>
                <c:ptCount val="1"/>
                <c:pt idx="0">
                  <c:v>HIV.AIDS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Sheet1!$E$4:$E$19</c:f>
              <c:numCache>
                <c:formatCode>General</c:formatCode>
                <c:ptCount val="16"/>
                <c:pt idx="0">
                  <c:v>-0.5529345</c:v>
                </c:pt>
                <c:pt idx="1">
                  <c:v>-0.57967360000000001</c:v>
                </c:pt>
                <c:pt idx="2">
                  <c:v>-0.62930559909999995</c:v>
                </c:pt>
                <c:pt idx="3">
                  <c:v>-0.65913869999999997</c:v>
                </c:pt>
                <c:pt idx="4">
                  <c:v>-0.7012256</c:v>
                </c:pt>
                <c:pt idx="5">
                  <c:v>-0.77151910000000001</c:v>
                </c:pt>
                <c:pt idx="6">
                  <c:v>-0.84225280000000002</c:v>
                </c:pt>
                <c:pt idx="7">
                  <c:v>-0.91623670000000002</c:v>
                </c:pt>
                <c:pt idx="8">
                  <c:v>-0.99387170000000002</c:v>
                </c:pt>
                <c:pt idx="9">
                  <c:v>-1.1262209999999999</c:v>
                </c:pt>
                <c:pt idx="10">
                  <c:v>-1.451311</c:v>
                </c:pt>
                <c:pt idx="11">
                  <c:v>-1.530022</c:v>
                </c:pt>
                <c:pt idx="12">
                  <c:v>-1.8897139999999999</c:v>
                </c:pt>
                <c:pt idx="13">
                  <c:v>-2.3931659999999999</c:v>
                </c:pt>
                <c:pt idx="14">
                  <c:v>-2.5575580000000002</c:v>
                </c:pt>
                <c:pt idx="15">
                  <c:v>-2.39886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1-4E77-B5AC-A462B0526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2394815"/>
        <c:axId val="272408255"/>
      </c:lineChart>
      <c:catAx>
        <c:axId val="272394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2408255"/>
        <c:crosses val="autoZero"/>
        <c:auto val="1"/>
        <c:lblAlgn val="ctr"/>
        <c:lblOffset val="100"/>
        <c:noMultiLvlLbl val="0"/>
      </c:catAx>
      <c:valAx>
        <c:axId val="27240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72394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Coefficienti pesati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Sheet1!$B$46</c:f>
              <c:strCache>
                <c:ptCount val="1"/>
                <c:pt idx="0">
                  <c:v>HealthEx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Sheet1!$B$47:$B$62</c:f>
              <c:numCache>
                <c:formatCode>General</c:formatCode>
                <c:ptCount val="16"/>
                <c:pt idx="0">
                  <c:v>3.2976214353960001</c:v>
                </c:pt>
                <c:pt idx="1">
                  <c:v>3.3799767042999997</c:v>
                </c:pt>
                <c:pt idx="2">
                  <c:v>3.9690363080958542</c:v>
                </c:pt>
                <c:pt idx="3">
                  <c:v>3.9051655436429997</c:v>
                </c:pt>
                <c:pt idx="4">
                  <c:v>4.03782081664</c:v>
                </c:pt>
                <c:pt idx="5">
                  <c:v>4.1948623095071991</c:v>
                </c:pt>
                <c:pt idx="6">
                  <c:v>4.4624289974984999</c:v>
                </c:pt>
                <c:pt idx="7">
                  <c:v>4.7854068236799998</c:v>
                </c:pt>
                <c:pt idx="8">
                  <c:v>4.7479301682128003</c:v>
                </c:pt>
                <c:pt idx="9">
                  <c:v>4.7318673063935996</c:v>
                </c:pt>
                <c:pt idx="10">
                  <c:v>4.68240774588</c:v>
                </c:pt>
                <c:pt idx="11">
                  <c:v>4.5984829046912008</c:v>
                </c:pt>
                <c:pt idx="12">
                  <c:v>4.6422724576199998</c:v>
                </c:pt>
                <c:pt idx="13">
                  <c:v>4.4292774570534004</c:v>
                </c:pt>
                <c:pt idx="14">
                  <c:v>4.8689572014423996</c:v>
                </c:pt>
                <c:pt idx="15">
                  <c:v>3.8042269693947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71-8C42-8A6E-989CFD337BC5}"/>
            </c:ext>
          </c:extLst>
        </c:ser>
        <c:ser>
          <c:idx val="1"/>
          <c:order val="1"/>
          <c:tx>
            <c:strRef>
              <c:f>Sheet1!$C$46</c:f>
              <c:strCache>
                <c:ptCount val="1"/>
                <c:pt idx="0">
                  <c:v>GDPpc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Sheet1!$C$47:$C$62</c:f>
              <c:numCache>
                <c:formatCode>General</c:formatCode>
                <c:ptCount val="16"/>
                <c:pt idx="0">
                  <c:v>1.006743952925</c:v>
                </c:pt>
                <c:pt idx="1">
                  <c:v>1.0175881548792001</c:v>
                </c:pt>
                <c:pt idx="2">
                  <c:v>1.098492033022</c:v>
                </c:pt>
                <c:pt idx="3">
                  <c:v>1.0163194620911999</c:v>
                </c:pt>
                <c:pt idx="4">
                  <c:v>1.0014743752195001</c:v>
                </c:pt>
                <c:pt idx="5">
                  <c:v>1.1198526765129</c:v>
                </c:pt>
                <c:pt idx="6">
                  <c:v>1.1853946371456001</c:v>
                </c:pt>
                <c:pt idx="7">
                  <c:v>1.350386472402</c:v>
                </c:pt>
                <c:pt idx="8">
                  <c:v>1.5074487275753998</c:v>
                </c:pt>
                <c:pt idx="9">
                  <c:v>1.4327144309939999</c:v>
                </c:pt>
                <c:pt idx="10">
                  <c:v>1.5087737354122999</c:v>
                </c:pt>
                <c:pt idx="11">
                  <c:v>1.5330402908753</c:v>
                </c:pt>
                <c:pt idx="12">
                  <c:v>1.4959224308699999</c:v>
                </c:pt>
                <c:pt idx="13">
                  <c:v>1.5202021940604</c:v>
                </c:pt>
                <c:pt idx="14">
                  <c:v>1.6918437986560002</c:v>
                </c:pt>
                <c:pt idx="15">
                  <c:v>1.9101449143296001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71-8C42-8A6E-989CFD337BC5}"/>
            </c:ext>
          </c:extLst>
        </c:ser>
        <c:ser>
          <c:idx val="2"/>
          <c:order val="2"/>
          <c:tx>
            <c:strRef>
              <c:f>Sheet1!$D$46</c:f>
              <c:strCache>
                <c:ptCount val="1"/>
                <c:pt idx="0">
                  <c:v>Water_services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Sheet1!$D$47:$D$62</c:f>
              <c:numCache>
                <c:formatCode>General</c:formatCode>
                <c:ptCount val="16"/>
                <c:pt idx="0">
                  <c:v>19.196158898450001</c:v>
                </c:pt>
                <c:pt idx="1">
                  <c:v>19.586832394056</c:v>
                </c:pt>
                <c:pt idx="2">
                  <c:v>18.910474726051298</c:v>
                </c:pt>
                <c:pt idx="3">
                  <c:v>18.888234469992</c:v>
                </c:pt>
                <c:pt idx="4">
                  <c:v>17.234887589351999</c:v>
                </c:pt>
                <c:pt idx="5">
                  <c:v>16.436865651879998</c:v>
                </c:pt>
                <c:pt idx="6">
                  <c:v>16.014138445116</c:v>
                </c:pt>
                <c:pt idx="7">
                  <c:v>16.008938895806001</c:v>
                </c:pt>
                <c:pt idx="8">
                  <c:v>16.437090423071997</c:v>
                </c:pt>
                <c:pt idx="9">
                  <c:v>16.02680305518</c:v>
                </c:pt>
                <c:pt idx="10">
                  <c:v>13.30442619345</c:v>
                </c:pt>
                <c:pt idx="11">
                  <c:v>13.716117137437001</c:v>
                </c:pt>
                <c:pt idx="12">
                  <c:v>13.788033163252997</c:v>
                </c:pt>
                <c:pt idx="13">
                  <c:v>12.924412189619998</c:v>
                </c:pt>
                <c:pt idx="14">
                  <c:v>12.718242994499999</c:v>
                </c:pt>
                <c:pt idx="15">
                  <c:v>13.016674728229999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71-8C42-8A6E-989CFD337BC5}"/>
            </c:ext>
          </c:extLst>
        </c:ser>
        <c:ser>
          <c:idx val="3"/>
          <c:order val="3"/>
          <c:tx>
            <c:strRef>
              <c:f>Sheet1!$E$46</c:f>
              <c:strCache>
                <c:ptCount val="1"/>
                <c:pt idx="0">
                  <c:v>HIV_AIDS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Sheet1!$E$47:$E$62</c:f>
              <c:numCache>
                <c:formatCode>General</c:formatCode>
                <c:ptCount val="16"/>
                <c:pt idx="0">
                  <c:v>-1.171016848659</c:v>
                </c:pt>
                <c:pt idx="1">
                  <c:v>-1.2448635478399999</c:v>
                </c:pt>
                <c:pt idx="2">
                  <c:v>-1.3508264941641184</c:v>
                </c:pt>
                <c:pt idx="3">
                  <c:v>-1.3789702323572999</c:v>
                </c:pt>
                <c:pt idx="4">
                  <c:v>-1.4163368693312</c:v>
                </c:pt>
                <c:pt idx="5">
                  <c:v>-1.4427407170000002</c:v>
                </c:pt>
                <c:pt idx="6">
                  <c:v>-1.4176529608704</c:v>
                </c:pt>
                <c:pt idx="7">
                  <c:v>-1.4015700287001001</c:v>
                </c:pt>
                <c:pt idx="8">
                  <c:v>-1.3313945048068001</c:v>
                </c:pt>
                <c:pt idx="9">
                  <c:v>-1.2934817118149999</c:v>
                </c:pt>
                <c:pt idx="10">
                  <c:v>-1.3694053929284</c:v>
                </c:pt>
                <c:pt idx="11">
                  <c:v>-1.2437109721685999</c:v>
                </c:pt>
                <c:pt idx="12">
                  <c:v>-1.2741536483836</c:v>
                </c:pt>
                <c:pt idx="13">
                  <c:v>-1.2984703672337998</c:v>
                </c:pt>
                <c:pt idx="14">
                  <c:v>-1.2357309510114001</c:v>
                </c:pt>
                <c:pt idx="15">
                  <c:v>-1.121051327562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171-8C42-8A6E-989CFD337BC5}"/>
            </c:ext>
          </c:extLst>
        </c:ser>
        <c:ser>
          <c:idx val="4"/>
          <c:order val="4"/>
          <c:tx>
            <c:strRef>
              <c:f>Sheet1!$F$46</c:f>
              <c:strCache>
                <c:ptCount val="1"/>
                <c:pt idx="0">
                  <c:v>Schooling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Sheet1!$F$47:$F$62</c:f>
              <c:numCache>
                <c:formatCode>General</c:formatCode>
                <c:ptCount val="16"/>
                <c:pt idx="0">
                  <c:v>4.8802119537960005</c:v>
                </c:pt>
                <c:pt idx="1">
                  <c:v>4.6722009290450002</c:v>
                </c:pt>
                <c:pt idx="2">
                  <c:v>4.2477409829055297</c:v>
                </c:pt>
                <c:pt idx="3">
                  <c:v>4.4697250077890001</c:v>
                </c:pt>
                <c:pt idx="4">
                  <c:v>6.3120893074079998</c:v>
                </c:pt>
                <c:pt idx="5">
                  <c:v>6.4758392992000013</c:v>
                </c:pt>
                <c:pt idx="6">
                  <c:v>6.387911069696</c:v>
                </c:pt>
                <c:pt idx="7">
                  <c:v>5.5442838144719992</c:v>
                </c:pt>
                <c:pt idx="8">
                  <c:v>4.9527382872000008</c:v>
                </c:pt>
                <c:pt idx="9">
                  <c:v>5.143485194848</c:v>
                </c:pt>
                <c:pt idx="10">
                  <c:v>5.9774863549499999</c:v>
                </c:pt>
                <c:pt idx="11">
                  <c:v>6.188454037284</c:v>
                </c:pt>
                <c:pt idx="12">
                  <c:v>5.346617829705</c:v>
                </c:pt>
                <c:pt idx="13">
                  <c:v>6.2965110531080004</c:v>
                </c:pt>
                <c:pt idx="14">
                  <c:v>5.3981691438779995</c:v>
                </c:pt>
                <c:pt idx="15">
                  <c:v>5.7967248479949998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171-8C42-8A6E-989CFD337B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0927376"/>
        <c:axId val="1520929104"/>
      </c:lineChart>
      <c:catAx>
        <c:axId val="1520927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929104"/>
        <c:crosses val="autoZero"/>
        <c:auto val="1"/>
        <c:lblAlgn val="ctr"/>
        <c:lblOffset val="100"/>
        <c:noMultiLvlLbl val="0"/>
      </c:catAx>
      <c:valAx>
        <c:axId val="152092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0927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percentuali sulla risposta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Sheet1!$B$67</c:f>
              <c:strCache>
                <c:ptCount val="1"/>
                <c:pt idx="0">
                  <c:v>HealthEx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Sheet1!$B$68:$B$83</c:f>
              <c:numCache>
                <c:formatCode>General</c:formatCode>
                <c:ptCount val="16"/>
                <c:pt idx="0">
                  <c:v>0.12119277358958488</c:v>
                </c:pt>
                <c:pt idx="1">
                  <c:v>0.12330402730145087</c:v>
                </c:pt>
                <c:pt idx="2">
                  <c:v>0.14768555191955618</c:v>
                </c:pt>
                <c:pt idx="3">
                  <c:v>0.14517090384082509</c:v>
                </c:pt>
                <c:pt idx="4">
                  <c:v>0.14861353454001006</c:v>
                </c:pt>
                <c:pt idx="5">
                  <c:v>0.15667366994841364</c:v>
                </c:pt>
                <c:pt idx="6">
                  <c:v>0.16755759276073967</c:v>
                </c:pt>
                <c:pt idx="7">
                  <c:v>0.18204149979096487</c:v>
                </c:pt>
                <c:pt idx="8">
                  <c:v>0.18043491870667155</c:v>
                </c:pt>
                <c:pt idx="9">
                  <c:v>0.18170563500618053</c:v>
                </c:pt>
                <c:pt idx="10">
                  <c:v>0.19426103413543735</c:v>
                </c:pt>
                <c:pt idx="11">
                  <c:v>0.18547961308656405</c:v>
                </c:pt>
                <c:pt idx="12">
                  <c:v>0.19343857758986008</c:v>
                </c:pt>
                <c:pt idx="13">
                  <c:v>0.18554325526343488</c:v>
                </c:pt>
                <c:pt idx="14">
                  <c:v>0.20770690252673465</c:v>
                </c:pt>
                <c:pt idx="15">
                  <c:v>0.16092849394700029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82-304D-B423-42D0C6B63FC3}"/>
            </c:ext>
          </c:extLst>
        </c:ser>
        <c:ser>
          <c:idx val="1"/>
          <c:order val="1"/>
          <c:tx>
            <c:strRef>
              <c:f>Sheet1!$C$67</c:f>
              <c:strCache>
                <c:ptCount val="1"/>
                <c:pt idx="0">
                  <c:v>GDPpc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Sheet1!$C$68:$C$83</c:f>
              <c:numCache>
                <c:formatCode>General</c:formatCode>
                <c:ptCount val="16"/>
                <c:pt idx="0">
                  <c:v>3.6999423475324249E-2</c:v>
                </c:pt>
                <c:pt idx="1">
                  <c:v>3.7122361663390092E-2</c:v>
                </c:pt>
                <c:pt idx="2">
                  <c:v>4.0874255003708934E-2</c:v>
                </c:pt>
                <c:pt idx="3">
                  <c:v>3.7780732533342354E-2</c:v>
                </c:pt>
                <c:pt idx="4">
                  <c:v>3.6859646183226763E-2</c:v>
                </c:pt>
                <c:pt idx="5">
                  <c:v>4.1825312891245116E-2</c:v>
                </c:pt>
                <c:pt idx="6">
                  <c:v>4.4509811132669795E-2</c:v>
                </c:pt>
                <c:pt idx="7">
                  <c:v>5.1370006311072393E-2</c:v>
                </c:pt>
                <c:pt idx="8">
                  <c:v>5.728736080314481E-2</c:v>
                </c:pt>
                <c:pt idx="9">
                  <c:v>5.5016818648850919E-2</c:v>
                </c:pt>
                <c:pt idx="10">
                  <c:v>6.2595135243288469E-2</c:v>
                </c:pt>
                <c:pt idx="11">
                  <c:v>6.1835115165391467E-2</c:v>
                </c:pt>
                <c:pt idx="12">
                  <c:v>6.2333503656657914E-2</c:v>
                </c:pt>
                <c:pt idx="13">
                  <c:v>6.3681552234983854E-2</c:v>
                </c:pt>
                <c:pt idx="14">
                  <c:v>7.2173079458122971E-2</c:v>
                </c:pt>
                <c:pt idx="15">
                  <c:v>8.0803996910966402E-2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82-304D-B423-42D0C6B63FC3}"/>
            </c:ext>
          </c:extLst>
        </c:ser>
        <c:ser>
          <c:idx val="2"/>
          <c:order val="2"/>
          <c:tx>
            <c:strRef>
              <c:f>Sheet1!$D$67</c:f>
              <c:strCache>
                <c:ptCount val="1"/>
                <c:pt idx="0">
                  <c:v>Water_services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Sheet1!$D$68:$D$83</c:f>
              <c:numCache>
                <c:formatCode>General</c:formatCode>
                <c:ptCount val="16"/>
                <c:pt idx="0">
                  <c:v>0.7054890273935196</c:v>
                </c:pt>
                <c:pt idx="1">
                  <c:v>0.71454200059813811</c:v>
                </c:pt>
                <c:pt idx="2">
                  <c:v>0.70364785811635766</c:v>
                </c:pt>
                <c:pt idx="3">
                  <c:v>0.70215258209213449</c:v>
                </c:pt>
                <c:pt idx="4">
                  <c:v>0.63433660837499095</c:v>
                </c:pt>
                <c:pt idx="5">
                  <c:v>0.61389954523479784</c:v>
                </c:pt>
                <c:pt idx="6">
                  <c:v>0.60130715570040927</c:v>
                </c:pt>
                <c:pt idx="7">
                  <c:v>0.6089955053002859</c:v>
                </c:pt>
                <c:pt idx="8">
                  <c:v>0.62465642273285393</c:v>
                </c:pt>
                <c:pt idx="9">
                  <c:v>0.61543577570859309</c:v>
                </c:pt>
                <c:pt idx="10">
                  <c:v>0.55196636670360433</c:v>
                </c:pt>
                <c:pt idx="11">
                  <c:v>0.55323900347796229</c:v>
                </c:pt>
                <c:pt idx="12">
                  <c:v>0.57453274171436008</c:v>
                </c:pt>
                <c:pt idx="13">
                  <c:v>0.54140602689266148</c:v>
                </c:pt>
                <c:pt idx="14">
                  <c:v>0.54255290171525006</c:v>
                </c:pt>
                <c:pt idx="15">
                  <c:v>0.55063850739308917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82-304D-B423-42D0C6B63FC3}"/>
            </c:ext>
          </c:extLst>
        </c:ser>
        <c:ser>
          <c:idx val="3"/>
          <c:order val="3"/>
          <c:tx>
            <c:strRef>
              <c:f>Sheet1!$E$67</c:f>
              <c:strCache>
                <c:ptCount val="1"/>
                <c:pt idx="0">
                  <c:v>HIV.AIDS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Sheet1!$E$68:$E$83</c:f>
              <c:numCache>
                <c:formatCode>General</c:formatCode>
                <c:ptCount val="16"/>
                <c:pt idx="0">
                  <c:v>-4.3036710729070338E-2</c:v>
                </c:pt>
                <c:pt idx="1">
                  <c:v>-4.5413534564947192E-2</c:v>
                </c:pt>
                <c:pt idx="2">
                  <c:v>-5.0263474771259004E-2</c:v>
                </c:pt>
                <c:pt idx="3">
                  <c:v>-5.1261938261944862E-2</c:v>
                </c:pt>
                <c:pt idx="4">
                  <c:v>-5.2128818441674885E-2</c:v>
                </c:pt>
                <c:pt idx="5">
                  <c:v>-5.3884839653521352E-2</c:v>
                </c:pt>
                <c:pt idx="6">
                  <c:v>-5.3230766837239554E-2</c:v>
                </c:pt>
                <c:pt idx="7">
                  <c:v>-5.3317078252173571E-2</c:v>
                </c:pt>
                <c:pt idx="8">
                  <c:v>-5.0596797073734295E-2</c:v>
                </c:pt>
                <c:pt idx="9">
                  <c:v>-4.9670225430170967E-2</c:v>
                </c:pt>
                <c:pt idx="10">
                  <c:v>-5.6813101766924487E-2</c:v>
                </c:pt>
                <c:pt idx="11">
                  <c:v>-5.0165029356532373E-2</c:v>
                </c:pt>
                <c:pt idx="12">
                  <c:v>-5.3092633322218828E-2</c:v>
                </c:pt>
                <c:pt idx="13">
                  <c:v>-5.4393164830080845E-2</c:v>
                </c:pt>
                <c:pt idx="14">
                  <c:v>-5.2715568770035005E-2</c:v>
                </c:pt>
                <c:pt idx="15">
                  <c:v>-4.7423327586193754E-2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82-304D-B423-42D0C6B63FC3}"/>
            </c:ext>
          </c:extLst>
        </c:ser>
        <c:ser>
          <c:idx val="4"/>
          <c:order val="4"/>
          <c:tx>
            <c:strRef>
              <c:f>Sheet1!$F$67</c:f>
              <c:strCache>
                <c:ptCount val="1"/>
                <c:pt idx="0">
                  <c:v>Schooling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Sheet1!$F$68:$F$83</c:f>
              <c:numCache>
                <c:formatCode>General</c:formatCode>
                <c:ptCount val="16"/>
                <c:pt idx="0">
                  <c:v>0.17935546392230423</c:v>
                </c:pt>
                <c:pt idx="1">
                  <c:v>0.17044531406974314</c:v>
                </c:pt>
                <c:pt idx="2">
                  <c:v>0.15805599212890115</c:v>
                </c:pt>
                <c:pt idx="3">
                  <c:v>0.16615787782849148</c:v>
                </c:pt>
                <c:pt idx="4">
                  <c:v>0.2323188533875305</c:v>
                </c:pt>
                <c:pt idx="5">
                  <c:v>0.24186574770341362</c:v>
                </c:pt>
                <c:pt idx="6">
                  <c:v>0.23985658980970781</c:v>
                </c:pt>
                <c:pt idx="7">
                  <c:v>0.21090991383614613</c:v>
                </c:pt>
                <c:pt idx="8">
                  <c:v>0.18821821268755842</c:v>
                </c:pt>
                <c:pt idx="9">
                  <c:v>0.19751192984890592</c:v>
                </c:pt>
                <c:pt idx="10">
                  <c:v>0.24799050912744064</c:v>
                </c:pt>
                <c:pt idx="11">
                  <c:v>0.24961103134002002</c:v>
                </c:pt>
                <c:pt idx="12">
                  <c:v>0.22278790341076948</c:v>
                </c:pt>
                <c:pt idx="13">
                  <c:v>0.26376201737722205</c:v>
                </c:pt>
                <c:pt idx="14">
                  <c:v>0.23028277838592101</c:v>
                </c:pt>
                <c:pt idx="15">
                  <c:v>0.24521623108134866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C82-304D-B423-42D0C6B63F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42365040"/>
        <c:axId val="1442366768"/>
      </c:barChart>
      <c:catAx>
        <c:axId val="144236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2366768"/>
        <c:crosses val="autoZero"/>
        <c:auto val="1"/>
        <c:lblAlgn val="ctr"/>
        <c:lblOffset val="100"/>
        <c:noMultiLvlLbl val="0"/>
      </c:catAx>
      <c:valAx>
        <c:axId val="144236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42365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Coefficienti nel tempo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Sheet1!$AJ$8</c:f>
              <c:strCache>
                <c:ptCount val="1"/>
                <c:pt idx="0">
                  <c:v>HealthEx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Sheet1!$AJ$9:$AJ$24</c:f>
              <c:numCache>
                <c:formatCode>General</c:formatCode>
                <c:ptCount val="16"/>
                <c:pt idx="0">
                  <c:v>0.60529650000000002</c:v>
                </c:pt>
                <c:pt idx="1">
                  <c:v>0.60082599999999997</c:v>
                </c:pt>
                <c:pt idx="2">
                  <c:v>0.68431153150000001</c:v>
                </c:pt>
                <c:pt idx="3">
                  <c:v>0.66099149999999995</c:v>
                </c:pt>
                <c:pt idx="4">
                  <c:v>0.68595759999999995</c:v>
                </c:pt>
                <c:pt idx="5">
                  <c:v>0.71676759999999995</c:v>
                </c:pt>
                <c:pt idx="6">
                  <c:v>0.77020829999999996</c:v>
                </c:pt>
                <c:pt idx="7">
                  <c:v>0.82396999999999998</c:v>
                </c:pt>
                <c:pt idx="8">
                  <c:v>0.79515860000000005</c:v>
                </c:pt>
                <c:pt idx="9">
                  <c:v>0.73418559999999999</c:v>
                </c:pt>
                <c:pt idx="10">
                  <c:v>0.73773999999999995</c:v>
                </c:pt>
                <c:pt idx="11">
                  <c:v>0.73161620000000005</c:v>
                </c:pt>
                <c:pt idx="12">
                  <c:v>0.73373999999999995</c:v>
                </c:pt>
                <c:pt idx="13">
                  <c:v>0.68739419999999996</c:v>
                </c:pt>
                <c:pt idx="14">
                  <c:v>0.75205239999999995</c:v>
                </c:pt>
                <c:pt idx="15">
                  <c:v>0.57374289999999994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5-2343-9EB6-669CA4C70E14}"/>
            </c:ext>
          </c:extLst>
        </c:ser>
        <c:ser>
          <c:idx val="1"/>
          <c:order val="1"/>
          <c:tx>
            <c:strRef>
              <c:f>Sheet1!$AK$8</c:f>
              <c:strCache>
                <c:ptCount val="1"/>
                <c:pt idx="0">
                  <c:v>GDPpc*1000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Sheet1!$AK$9:$AK$24</c:f>
              <c:numCache>
                <c:formatCode>General</c:formatCode>
                <c:ptCount val="16"/>
                <c:pt idx="0">
                  <c:v>7.3045089999999993E-2</c:v>
                </c:pt>
                <c:pt idx="1">
                  <c:v>7.1416110000000005E-2</c:v>
                </c:pt>
                <c:pt idx="2">
                  <c:v>7.4470300000000003E-2</c:v>
                </c:pt>
                <c:pt idx="3">
                  <c:v>6.6394170000000002E-2</c:v>
                </c:pt>
                <c:pt idx="4">
                  <c:v>6.1319050000000007E-2</c:v>
                </c:pt>
                <c:pt idx="5">
                  <c:v>6.4946969999999993E-2</c:v>
                </c:pt>
                <c:pt idx="6">
                  <c:v>6.3571760000000005E-2</c:v>
                </c:pt>
                <c:pt idx="7">
                  <c:v>6.8161060000000009E-2</c:v>
                </c:pt>
                <c:pt idx="8">
                  <c:v>7.2964109999999999E-2</c:v>
                </c:pt>
                <c:pt idx="9">
                  <c:v>7.128429E-2</c:v>
                </c:pt>
                <c:pt idx="10">
                  <c:v>7.2541069999999999E-2</c:v>
                </c:pt>
                <c:pt idx="11">
                  <c:v>7.073219E-2</c:v>
                </c:pt>
                <c:pt idx="12">
                  <c:v>6.6755429999999991E-2</c:v>
                </c:pt>
                <c:pt idx="13">
                  <c:v>6.6236629999999991E-2</c:v>
                </c:pt>
                <c:pt idx="14">
                  <c:v>7.3018880000000008E-2</c:v>
                </c:pt>
                <c:pt idx="15">
                  <c:v>8.4751289999999993E-2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5-2343-9EB6-669CA4C70E14}"/>
            </c:ext>
          </c:extLst>
        </c:ser>
        <c:ser>
          <c:idx val="2"/>
          <c:order val="2"/>
          <c:tx>
            <c:strRef>
              <c:f>Sheet1!$AL$8</c:f>
              <c:strCache>
                <c:ptCount val="1"/>
                <c:pt idx="0">
                  <c:v>water_services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Sheet1!$AL$9:$AL$24</c:f>
              <c:numCache>
                <c:formatCode>General</c:formatCode>
                <c:ptCount val="16"/>
                <c:pt idx="0">
                  <c:v>0.22550619999999999</c:v>
                </c:pt>
                <c:pt idx="1">
                  <c:v>0.22916220000000001</c:v>
                </c:pt>
                <c:pt idx="2">
                  <c:v>0.2203190938</c:v>
                </c:pt>
                <c:pt idx="3">
                  <c:v>0.2191496</c:v>
                </c:pt>
                <c:pt idx="4">
                  <c:v>0.19914660000000001</c:v>
                </c:pt>
                <c:pt idx="5">
                  <c:v>0.18930440000000001</c:v>
                </c:pt>
                <c:pt idx="6">
                  <c:v>0.18347579999999999</c:v>
                </c:pt>
                <c:pt idx="7">
                  <c:v>0.18263090000000001</c:v>
                </c:pt>
                <c:pt idx="8">
                  <c:v>0.18671789999999999</c:v>
                </c:pt>
                <c:pt idx="9">
                  <c:v>0.18129960000000001</c:v>
                </c:pt>
                <c:pt idx="10">
                  <c:v>0.1498815</c:v>
                </c:pt>
                <c:pt idx="11">
                  <c:v>0.15389530000000001</c:v>
                </c:pt>
                <c:pt idx="12">
                  <c:v>0.15408069999999999</c:v>
                </c:pt>
                <c:pt idx="13">
                  <c:v>0.14384359999999999</c:v>
                </c:pt>
                <c:pt idx="14">
                  <c:v>0.1409868</c:v>
                </c:pt>
                <c:pt idx="15">
                  <c:v>0.1437118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5-2343-9EB6-669CA4C70E14}"/>
            </c:ext>
          </c:extLst>
        </c:ser>
        <c:ser>
          <c:idx val="3"/>
          <c:order val="3"/>
          <c:tx>
            <c:strRef>
              <c:f>Sheet1!$AM$8</c:f>
              <c:strCache>
                <c:ptCount val="1"/>
                <c:pt idx="0">
                  <c:v>Schooling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Sheet1!$AM$9:$AM$24</c:f>
              <c:numCache>
                <c:formatCode>General</c:formatCode>
                <c:ptCount val="16"/>
                <c:pt idx="0">
                  <c:v>0.41661860000000001</c:v>
                </c:pt>
                <c:pt idx="1">
                  <c:v>0.39403149999999998</c:v>
                </c:pt>
                <c:pt idx="2">
                  <c:v>0.35235026339999997</c:v>
                </c:pt>
                <c:pt idx="3">
                  <c:v>0.36580689999999999</c:v>
                </c:pt>
                <c:pt idx="4">
                  <c:v>0.50464739999999997</c:v>
                </c:pt>
                <c:pt idx="5">
                  <c:v>0.51350720000000005</c:v>
                </c:pt>
                <c:pt idx="6">
                  <c:v>0.5009152</c:v>
                </c:pt>
                <c:pt idx="7">
                  <c:v>0.43257839999999997</c:v>
                </c:pt>
                <c:pt idx="8">
                  <c:v>0.38246560000000002</c:v>
                </c:pt>
                <c:pt idx="9">
                  <c:v>0.3938528</c:v>
                </c:pt>
                <c:pt idx="10">
                  <c:v>0.45250050000000003</c:v>
                </c:pt>
                <c:pt idx="11">
                  <c:v>0.4633311</c:v>
                </c:pt>
                <c:pt idx="12">
                  <c:v>0.39636549999999998</c:v>
                </c:pt>
                <c:pt idx="13">
                  <c:v>0.46355239999999998</c:v>
                </c:pt>
                <c:pt idx="14">
                  <c:v>0.39408389999999999</c:v>
                </c:pt>
                <c:pt idx="15">
                  <c:v>0.42192950000000001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D5-2343-9EB6-669CA4C70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296896"/>
        <c:axId val="1006298624"/>
      </c:lineChart>
      <c:catAx>
        <c:axId val="100629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6298624"/>
        <c:crosses val="autoZero"/>
        <c:auto val="1"/>
        <c:lblAlgn val="ctr"/>
        <c:lblOffset val="100"/>
        <c:noMultiLvlLbl val="0"/>
      </c:catAx>
      <c:valAx>
        <c:axId val="100629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00629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606424</xdr:colOff>
      <xdr:row>2</xdr:row>
      <xdr:rowOff>0</xdr:rowOff>
    </xdr:from>
    <xdr:to>
      <xdr:col>23</xdr:col>
      <xdr:colOff>612848</xdr:colOff>
      <xdr:row>19</xdr:row>
      <xdr:rowOff>7383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681F16-8DB5-9E9E-41FC-D7BCCDDC5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598082</xdr:colOff>
      <xdr:row>1</xdr:row>
      <xdr:rowOff>36919</xdr:rowOff>
    </xdr:from>
    <xdr:to>
      <xdr:col>33</xdr:col>
      <xdr:colOff>36919</xdr:colOff>
      <xdr:row>19</xdr:row>
      <xdr:rowOff>7383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963EFA-79A5-3D2D-FF8C-82180B2DD884}"/>
            </a:ext>
            <a:ext uri="{147F2762-F138-4A5C-976F-8EAC2B608ADB}">
              <a16:predDERef xmlns:a16="http://schemas.microsoft.com/office/drawing/2014/main" pred="{58681F16-8DB5-9E9E-41FC-D7BCCDDC5E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35744</xdr:colOff>
      <xdr:row>43</xdr:row>
      <xdr:rowOff>5715</xdr:rowOff>
    </xdr:from>
    <xdr:to>
      <xdr:col>19</xdr:col>
      <xdr:colOff>347034</xdr:colOff>
      <xdr:row>60</xdr:row>
      <xdr:rowOff>140250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B09F1D74-8C01-8B0F-C18E-3DB865868EC6}"/>
            </a:ext>
            <a:ext uri="{147F2762-F138-4A5C-976F-8EAC2B608ADB}">
              <a16:predDERef xmlns:a16="http://schemas.microsoft.com/office/drawing/2014/main" pred="{32963EFA-79A5-3D2D-FF8C-82180B2DD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56321</xdr:colOff>
      <xdr:row>66</xdr:row>
      <xdr:rowOff>14178</xdr:rowOff>
    </xdr:from>
    <xdr:to>
      <xdr:col>19</xdr:col>
      <xdr:colOff>317499</xdr:colOff>
      <xdr:row>84</xdr:row>
      <xdr:rowOff>14178</xdr:rowOff>
    </xdr:to>
    <xdr:graphicFrame macro="">
      <xdr:nvGraphicFramePr>
        <xdr:cNvPr id="6" name="Grafico 6">
          <a:extLst>
            <a:ext uri="{FF2B5EF4-FFF2-40B4-BE49-F238E27FC236}">
              <a16:creationId xmlns:a16="http://schemas.microsoft.com/office/drawing/2014/main" id="{7B7C3233-EDD4-CAE6-536D-E77AEB78D4E4}"/>
            </a:ext>
            <a:ext uri="{147F2762-F138-4A5C-976F-8EAC2B608ADB}">
              <a16:predDERef xmlns:a16="http://schemas.microsoft.com/office/drawing/2014/main" pred="{B09F1D74-8C01-8B0F-C18E-3DB865868E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151581</xdr:colOff>
      <xdr:row>1</xdr:row>
      <xdr:rowOff>819</xdr:rowOff>
    </xdr:from>
    <xdr:to>
      <xdr:col>14</xdr:col>
      <xdr:colOff>350274</xdr:colOff>
      <xdr:row>18</xdr:row>
      <xdr:rowOff>132325</xdr:rowOff>
    </xdr:to>
    <xdr:graphicFrame macro="">
      <xdr:nvGraphicFramePr>
        <xdr:cNvPr id="13" name="Grafico 12">
          <a:extLst>
            <a:ext uri="{FF2B5EF4-FFF2-40B4-BE49-F238E27FC236}">
              <a16:creationId xmlns:a16="http://schemas.microsoft.com/office/drawing/2014/main" id="{5550FF01-7F5F-6543-F20A-5CCEC83DCBAE}"/>
            </a:ext>
            <a:ext uri="{147F2762-F138-4A5C-976F-8EAC2B608ADB}">
              <a16:predDERef xmlns:a16="http://schemas.microsoft.com/office/drawing/2014/main" pred="{7B7C3233-EDD4-CAE6-536D-E77AEB78D4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C2215C-7005-D041-BCFE-A1D43E550AEE}" name="Tabella3" displayName="Tabella3" ref="AE48:AF49" totalsRowShown="0" headerRowDxfId="6">
  <autoFilter ref="AE48:AF49" xr:uid="{45C2215C-7005-D041-BCFE-A1D43E550AEE}"/>
  <tableColumns count="2">
    <tableColumn id="1" xr3:uid="{601ECA56-1913-BC41-B448-67E020CB7358}" name="Intercetta" dataDxfId="5"/>
    <tableColumn id="2" xr3:uid="{F5806E21-CFB0-EA4F-919E-054459A0E930}" name="Aspettativa di vita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CE8DCA-94E6-AC4B-851B-8071D32E3058}" name="Tabella4" displayName="Tabella4" ref="AI49:AL54" totalsRowShown="0">
  <autoFilter ref="AI49:AL54" xr:uid="{5ECE8DCA-94E6-AC4B-851B-8071D32E3058}"/>
  <tableColumns count="4">
    <tableColumn id="1" xr3:uid="{771DD731-E116-AB43-A548-13132B2EC16D}" name=" " dataDxfId="3"/>
    <tableColumn id="2" xr3:uid="{902294F5-2740-3046-BD85-DA0759D34A13}" name="Coefficienti" dataDxfId="2"/>
    <tableColumn id="3" xr3:uid="{77DB0604-F3DD-5A45-846A-7644F3AAB7D3}" name="Medie" dataDxfId="1"/>
    <tableColumn id="4" xr3:uid="{DD18A90E-5BBD-604F-9E7E-627B11CBEBC5}" name="Coeff pesati" dataDxfId="0">
      <calculatedColumnFormula>Tabella4[[#This Row],[Medie]]*Tabella4[[#This Row],[Coefficienti]]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3DAE-A33D-4A65-A0DC-AE2B7798013D}">
  <dimension ref="A1:AM83"/>
  <sheetViews>
    <sheetView tabSelected="1" topLeftCell="AD7" zoomScale="71" workbookViewId="0">
      <selection activeCell="AL31" sqref="AL31:AM33"/>
    </sheetView>
  </sheetViews>
  <sheetFormatPr defaultColWidth="8.7421875" defaultRowHeight="12" x14ac:dyDescent="0.15"/>
  <cols>
    <col min="1" max="1" width="12.64453125" style="2" bestFit="1" customWidth="1"/>
    <col min="2" max="3" width="13.44921875" style="2" bestFit="1" customWidth="1"/>
    <col min="4" max="4" width="13.1796875" style="2" bestFit="1" customWidth="1"/>
    <col min="5" max="5" width="14.390625" style="2" bestFit="1" customWidth="1"/>
    <col min="6" max="6" width="13.1796875" style="2" bestFit="1" customWidth="1"/>
    <col min="7" max="30" width="8.7421875" style="2"/>
    <col min="31" max="31" width="9.81640625" style="2" bestFit="1" customWidth="1"/>
    <col min="32" max="32" width="15.6015625" style="2" customWidth="1"/>
    <col min="33" max="34" width="8.7421875" style="2"/>
    <col min="35" max="37" width="10.76171875" style="2" customWidth="1"/>
    <col min="38" max="38" width="11.1640625" style="2" customWidth="1"/>
    <col min="39" max="16384" width="8.7421875" style="2"/>
  </cols>
  <sheetData>
    <row r="1" spans="1:39" x14ac:dyDescent="0.15">
      <c r="A1" s="2" t="s">
        <v>8</v>
      </c>
    </row>
    <row r="3" spans="1:39" x14ac:dyDescent="0.15">
      <c r="A3" s="1" t="s">
        <v>3</v>
      </c>
      <c r="B3" s="2" t="s">
        <v>0</v>
      </c>
      <c r="C3" s="2" t="s">
        <v>4</v>
      </c>
      <c r="D3" s="2" t="s">
        <v>12</v>
      </c>
      <c r="E3" s="2" t="s">
        <v>1</v>
      </c>
      <c r="F3" s="2" t="s">
        <v>2</v>
      </c>
    </row>
    <row r="4" spans="1:39" x14ac:dyDescent="0.15">
      <c r="A4" s="1">
        <v>41.733440000000002</v>
      </c>
      <c r="B4" s="2">
        <v>0.60529650000000002</v>
      </c>
      <c r="C4" s="2">
        <v>7.3045089999999996E-5</v>
      </c>
      <c r="D4" s="2">
        <v>0.22550619999999999</v>
      </c>
      <c r="E4" s="2">
        <v>-0.5529345</v>
      </c>
      <c r="F4" s="2">
        <v>0.41661860000000001</v>
      </c>
    </row>
    <row r="5" spans="1:39" x14ac:dyDescent="0.15">
      <c r="A5" s="1">
        <v>41.795679999999997</v>
      </c>
      <c r="B5" s="2">
        <v>0.60082599999999997</v>
      </c>
      <c r="C5" s="2">
        <v>7.1416110000000003E-5</v>
      </c>
      <c r="D5" s="2">
        <v>0.22916220000000001</v>
      </c>
      <c r="E5" s="2">
        <v>-0.57967360000000001</v>
      </c>
      <c r="F5" s="2">
        <v>0.39403149999999998</v>
      </c>
    </row>
    <row r="6" spans="1:39" x14ac:dyDescent="0.15">
      <c r="A6" s="1">
        <v>42.555247346000002</v>
      </c>
      <c r="B6" s="2">
        <v>0.68431153150000001</v>
      </c>
      <c r="C6" s="2">
        <v>7.4470300000000004E-5</v>
      </c>
      <c r="D6" s="2">
        <v>0.2203190938</v>
      </c>
      <c r="E6" s="2">
        <v>-0.62930559909999995</v>
      </c>
      <c r="F6" s="2">
        <v>0.35235026339999997</v>
      </c>
    </row>
    <row r="7" spans="1:39" x14ac:dyDescent="0.15">
      <c r="A7" s="1">
        <v>42.772080000000003</v>
      </c>
      <c r="B7" s="2">
        <v>0.66099149999999995</v>
      </c>
      <c r="C7" s="2">
        <v>6.639417E-5</v>
      </c>
      <c r="D7" s="2">
        <v>0.2191496</v>
      </c>
      <c r="E7" s="2">
        <v>-0.65913869999999997</v>
      </c>
      <c r="F7" s="2">
        <v>0.36580689999999999</v>
      </c>
    </row>
    <row r="8" spans="1:39" x14ac:dyDescent="0.15">
      <c r="A8" s="1">
        <v>42.860950000000003</v>
      </c>
      <c r="B8" s="2">
        <v>0.68595759999999995</v>
      </c>
      <c r="C8" s="2">
        <v>6.1319050000000004E-5</v>
      </c>
      <c r="D8" s="2">
        <v>0.19914660000000001</v>
      </c>
      <c r="E8" s="2">
        <v>-0.7012256</v>
      </c>
      <c r="F8" s="2">
        <v>0.50464739999999997</v>
      </c>
      <c r="AJ8" s="2" t="s">
        <v>0</v>
      </c>
      <c r="AK8" s="2" t="s">
        <v>14</v>
      </c>
      <c r="AL8" s="2" t="s">
        <v>12</v>
      </c>
      <c r="AM8" s="2" t="s">
        <v>2</v>
      </c>
    </row>
    <row r="9" spans="1:39" x14ac:dyDescent="0.15">
      <c r="A9" s="1">
        <v>43.489890000000003</v>
      </c>
      <c r="B9" s="2">
        <v>0.71676759999999995</v>
      </c>
      <c r="C9" s="2">
        <v>6.4946969999999998E-5</v>
      </c>
      <c r="D9" s="2">
        <v>0.18930440000000001</v>
      </c>
      <c r="E9" s="2">
        <v>-0.77151910000000001</v>
      </c>
      <c r="F9" s="2">
        <v>0.51350720000000005</v>
      </c>
      <c r="AJ9" s="2">
        <v>0.60529650000000002</v>
      </c>
      <c r="AK9" s="2">
        <f>C4*1000</f>
        <v>7.3045089999999993E-2</v>
      </c>
      <c r="AL9" s="2">
        <v>0.22550619999999999</v>
      </c>
      <c r="AM9" s="2">
        <v>0.41661860000000001</v>
      </c>
    </row>
    <row r="10" spans="1:39" x14ac:dyDescent="0.15">
      <c r="A10" s="1">
        <v>44.012009999999997</v>
      </c>
      <c r="B10" s="2">
        <v>0.77020829999999996</v>
      </c>
      <c r="C10" s="2">
        <v>6.3571760000000004E-5</v>
      </c>
      <c r="D10" s="2">
        <v>0.18347579999999999</v>
      </c>
      <c r="E10" s="2">
        <v>-0.84225280000000002</v>
      </c>
      <c r="F10" s="2">
        <v>0.5009152</v>
      </c>
      <c r="AJ10" s="2">
        <v>0.60082599999999997</v>
      </c>
      <c r="AK10" s="2">
        <f t="shared" ref="AK10:AK24" si="0">C5*1000</f>
        <v>7.1416110000000005E-2</v>
      </c>
      <c r="AL10" s="2">
        <v>0.22916220000000001</v>
      </c>
      <c r="AM10" s="2">
        <v>0.39403149999999998</v>
      </c>
    </row>
    <row r="11" spans="1:39" x14ac:dyDescent="0.15">
      <c r="A11" s="1">
        <v>44.680799999999998</v>
      </c>
      <c r="B11" s="2">
        <v>0.82396999999999998</v>
      </c>
      <c r="C11" s="2">
        <v>6.8161060000000004E-5</v>
      </c>
      <c r="D11" s="2">
        <v>0.18263090000000001</v>
      </c>
      <c r="E11" s="2">
        <v>-0.91623670000000002</v>
      </c>
      <c r="F11" s="2">
        <v>0.43257839999999997</v>
      </c>
      <c r="AJ11" s="2">
        <v>0.68431153150000001</v>
      </c>
      <c r="AK11" s="2">
        <f t="shared" si="0"/>
        <v>7.4470300000000003E-2</v>
      </c>
      <c r="AL11" s="2">
        <v>0.2203190938</v>
      </c>
      <c r="AM11" s="2">
        <v>0.35235026339999997</v>
      </c>
    </row>
    <row r="12" spans="1:39" x14ac:dyDescent="0.15">
      <c r="A12" s="1">
        <v>45.022370000000002</v>
      </c>
      <c r="B12" s="2">
        <v>0.79515860000000005</v>
      </c>
      <c r="C12" s="2">
        <v>7.2964109999999996E-5</v>
      </c>
      <c r="D12" s="2">
        <v>0.18671789999999999</v>
      </c>
      <c r="E12" s="2">
        <v>-0.99387170000000002</v>
      </c>
      <c r="F12" s="2">
        <v>0.38246560000000002</v>
      </c>
      <c r="AJ12" s="2">
        <v>0.66099149999999995</v>
      </c>
      <c r="AK12" s="2">
        <f t="shared" si="0"/>
        <v>6.6394170000000002E-2</v>
      </c>
      <c r="AL12" s="2">
        <v>0.2191496</v>
      </c>
      <c r="AM12" s="2">
        <v>0.36580689999999999</v>
      </c>
    </row>
    <row r="13" spans="1:39" x14ac:dyDescent="0.15">
      <c r="A13" s="1">
        <v>45.677759999999999</v>
      </c>
      <c r="B13" s="2">
        <v>0.73418559999999999</v>
      </c>
      <c r="C13" s="2">
        <v>7.1284289999999997E-5</v>
      </c>
      <c r="D13" s="2">
        <v>0.18129960000000001</v>
      </c>
      <c r="E13" s="2">
        <v>-1.1262209999999999</v>
      </c>
      <c r="F13" s="2">
        <v>0.3938528</v>
      </c>
      <c r="AJ13" s="2">
        <v>0.68595759999999995</v>
      </c>
      <c r="AK13" s="2">
        <f t="shared" si="0"/>
        <v>6.1319050000000007E-2</v>
      </c>
      <c r="AL13" s="2">
        <v>0.19914660000000001</v>
      </c>
      <c r="AM13" s="2">
        <v>0.50464739999999997</v>
      </c>
    </row>
    <row r="14" spans="1:39" x14ac:dyDescent="0.15">
      <c r="A14" s="1">
        <v>47.985889999999998</v>
      </c>
      <c r="B14" s="2">
        <v>0.73773999999999995</v>
      </c>
      <c r="C14" s="2">
        <v>7.254107E-5</v>
      </c>
      <c r="D14" s="2">
        <v>0.1498815</v>
      </c>
      <c r="E14" s="2">
        <v>-1.451311</v>
      </c>
      <c r="F14" s="2">
        <v>0.45250050000000003</v>
      </c>
      <c r="AJ14" s="2">
        <v>0.71676759999999995</v>
      </c>
      <c r="AK14" s="2">
        <f t="shared" si="0"/>
        <v>6.4946969999999993E-2</v>
      </c>
      <c r="AL14" s="2">
        <v>0.18930440000000001</v>
      </c>
      <c r="AM14" s="2">
        <v>0.51350720000000005</v>
      </c>
    </row>
    <row r="15" spans="1:39" x14ac:dyDescent="0.15">
      <c r="A15" s="1">
        <v>47.6997</v>
      </c>
      <c r="B15" s="2">
        <v>0.73161620000000005</v>
      </c>
      <c r="C15" s="2">
        <v>7.0732189999999999E-5</v>
      </c>
      <c r="D15" s="2">
        <v>0.15389530000000001</v>
      </c>
      <c r="E15" s="2">
        <v>-1.530022</v>
      </c>
      <c r="F15" s="2">
        <v>0.4633311</v>
      </c>
      <c r="AJ15" s="2">
        <v>0.77020829999999996</v>
      </c>
      <c r="AK15" s="2">
        <f t="shared" si="0"/>
        <v>6.3571760000000005E-2</v>
      </c>
      <c r="AL15" s="2">
        <v>0.18347579999999999</v>
      </c>
      <c r="AM15" s="2">
        <v>0.5009152</v>
      </c>
    </row>
    <row r="16" spans="1:39" x14ac:dyDescent="0.15">
      <c r="A16" s="1">
        <v>48.800220000000003</v>
      </c>
      <c r="B16" s="2">
        <v>0.73373999999999995</v>
      </c>
      <c r="C16" s="2">
        <v>6.6755429999999997E-5</v>
      </c>
      <c r="D16" s="2">
        <v>0.15408069999999999</v>
      </c>
      <c r="E16" s="2">
        <v>-1.8897139999999999</v>
      </c>
      <c r="F16" s="2">
        <v>0.39636549999999998</v>
      </c>
      <c r="AJ16" s="2">
        <v>0.82396999999999998</v>
      </c>
      <c r="AK16" s="2">
        <f t="shared" si="0"/>
        <v>6.8161060000000009E-2</v>
      </c>
      <c r="AL16" s="2">
        <v>0.18263090000000001</v>
      </c>
      <c r="AM16" s="2">
        <v>0.43257839999999997</v>
      </c>
    </row>
    <row r="17" spans="1:39" x14ac:dyDescent="0.15">
      <c r="A17" s="1">
        <v>49.287210000000002</v>
      </c>
      <c r="B17" s="2">
        <v>0.68739419999999996</v>
      </c>
      <c r="C17" s="2">
        <v>6.6236629999999997E-5</v>
      </c>
      <c r="D17" s="2">
        <v>0.14384359999999999</v>
      </c>
      <c r="E17" s="2">
        <v>-2.3931659999999999</v>
      </c>
      <c r="F17" s="2">
        <v>0.46355239999999998</v>
      </c>
      <c r="AJ17" s="2">
        <v>0.79515860000000005</v>
      </c>
      <c r="AK17" s="2">
        <f t="shared" si="0"/>
        <v>7.2964109999999999E-2</v>
      </c>
      <c r="AL17" s="2">
        <v>0.18671789999999999</v>
      </c>
      <c r="AM17" s="2">
        <v>0.38246560000000002</v>
      </c>
    </row>
    <row r="18" spans="1:39" x14ac:dyDescent="0.15">
      <c r="A18" s="1">
        <v>50.036670000000001</v>
      </c>
      <c r="B18" s="2">
        <v>0.75205239999999995</v>
      </c>
      <c r="C18" s="2">
        <v>7.3018880000000005E-5</v>
      </c>
      <c r="D18" s="2">
        <v>0.1409868</v>
      </c>
      <c r="E18" s="2">
        <v>-2.5575580000000002</v>
      </c>
      <c r="F18" s="2">
        <v>0.39408389999999999</v>
      </c>
      <c r="AJ18" s="2">
        <v>0.73418559999999999</v>
      </c>
      <c r="AK18" s="2">
        <f t="shared" si="0"/>
        <v>7.128429E-2</v>
      </c>
      <c r="AL18" s="2">
        <v>0.18129960000000001</v>
      </c>
      <c r="AM18" s="2">
        <v>0.3938528</v>
      </c>
    </row>
    <row r="19" spans="1:39" x14ac:dyDescent="0.15">
      <c r="A19" s="3">
        <v>50.025661999999997</v>
      </c>
      <c r="B19" s="2">
        <v>0.57374289999999994</v>
      </c>
      <c r="C19" s="2">
        <v>8.4751289999999995E-5</v>
      </c>
      <c r="D19" s="2">
        <v>0.1437118</v>
      </c>
      <c r="E19" s="2">
        <v>-2.39886</v>
      </c>
      <c r="F19" s="2">
        <v>0.42192950000000001</v>
      </c>
      <c r="AJ19" s="2">
        <v>0.73773999999999995</v>
      </c>
      <c r="AK19" s="2">
        <f t="shared" si="0"/>
        <v>7.2541069999999999E-2</v>
      </c>
      <c r="AL19" s="2">
        <v>0.1498815</v>
      </c>
      <c r="AM19" s="2">
        <v>0.45250050000000003</v>
      </c>
    </row>
    <row r="20" spans="1:39" x14ac:dyDescent="0.15">
      <c r="AJ20" s="2">
        <v>0.73161620000000005</v>
      </c>
      <c r="AK20" s="2">
        <f t="shared" si="0"/>
        <v>7.073219E-2</v>
      </c>
      <c r="AL20" s="2">
        <v>0.15389530000000001</v>
      </c>
      <c r="AM20" s="2">
        <v>0.4633311</v>
      </c>
    </row>
    <row r="21" spans="1:39" x14ac:dyDescent="0.15">
      <c r="AJ21" s="2">
        <v>0.73373999999999995</v>
      </c>
      <c r="AK21" s="2">
        <f t="shared" si="0"/>
        <v>6.6755429999999991E-2</v>
      </c>
      <c r="AL21" s="2">
        <v>0.15408069999999999</v>
      </c>
      <c r="AM21" s="2">
        <v>0.39636549999999998</v>
      </c>
    </row>
    <row r="22" spans="1:39" x14ac:dyDescent="0.15">
      <c r="AJ22" s="2">
        <v>0.68739419999999996</v>
      </c>
      <c r="AK22" s="2">
        <f t="shared" si="0"/>
        <v>6.6236629999999991E-2</v>
      </c>
      <c r="AL22" s="2">
        <v>0.14384359999999999</v>
      </c>
      <c r="AM22" s="2">
        <v>0.46355239999999998</v>
      </c>
    </row>
    <row r="23" spans="1:39" x14ac:dyDescent="0.15">
      <c r="AJ23" s="2">
        <v>0.75205239999999995</v>
      </c>
      <c r="AK23" s="2">
        <f t="shared" si="0"/>
        <v>7.3018880000000008E-2</v>
      </c>
      <c r="AL23" s="2">
        <v>0.1409868</v>
      </c>
      <c r="AM23" s="2">
        <v>0.39408389999999999</v>
      </c>
    </row>
    <row r="24" spans="1:39" x14ac:dyDescent="0.15">
      <c r="A24" s="2" t="s">
        <v>7</v>
      </c>
      <c r="AJ24" s="2">
        <v>0.57374289999999994</v>
      </c>
      <c r="AK24" s="2">
        <f t="shared" si="0"/>
        <v>8.4751289999999993E-2</v>
      </c>
      <c r="AL24" s="2">
        <v>0.1437118</v>
      </c>
      <c r="AM24" s="2">
        <v>0.42192950000000001</v>
      </c>
    </row>
    <row r="27" spans="1:39" x14ac:dyDescent="0.15">
      <c r="A27" s="1" t="s">
        <v>6</v>
      </c>
      <c r="B27" s="2" t="s">
        <v>0</v>
      </c>
      <c r="C27" s="2" t="s">
        <v>15</v>
      </c>
      <c r="D27" s="2" t="s">
        <v>5</v>
      </c>
      <c r="E27" s="2" t="s">
        <v>1</v>
      </c>
      <c r="F27" s="2" t="s">
        <v>2</v>
      </c>
    </row>
    <row r="28" spans="1:39" x14ac:dyDescent="0.15">
      <c r="A28" s="4">
        <v>68.943160000000006</v>
      </c>
      <c r="B28" s="4">
        <v>5.4479439999999997</v>
      </c>
      <c r="C28" s="4">
        <v>13782.5</v>
      </c>
      <c r="D28" s="4">
        <v>85.124750000000006</v>
      </c>
      <c r="E28" s="4">
        <v>2.1178219999999999</v>
      </c>
      <c r="F28" s="4">
        <v>11.71386</v>
      </c>
    </row>
    <row r="29" spans="1:39" x14ac:dyDescent="0.15">
      <c r="A29" s="4">
        <v>69.207409999999996</v>
      </c>
      <c r="B29" s="4">
        <v>5.6255499999999996</v>
      </c>
      <c r="C29" s="4">
        <v>14248.72</v>
      </c>
      <c r="D29" s="4">
        <v>85.47148</v>
      </c>
      <c r="E29" s="4">
        <v>2.1475249999999999</v>
      </c>
      <c r="F29" s="4">
        <v>11.857430000000001</v>
      </c>
    </row>
    <row r="30" spans="1:39" x14ac:dyDescent="0.15">
      <c r="A30" s="4">
        <v>69.430160000000001</v>
      </c>
      <c r="B30" s="4">
        <v>5.8000429999999996</v>
      </c>
      <c r="C30" s="4">
        <v>14750.74</v>
      </c>
      <c r="D30" s="4">
        <v>85.832210000000003</v>
      </c>
      <c r="E30" s="4">
        <v>2.1465350000000001</v>
      </c>
      <c r="F30" s="4">
        <v>12.05545</v>
      </c>
    </row>
    <row r="31" spans="1:39" x14ac:dyDescent="0.15">
      <c r="A31" s="4">
        <v>69.672550000000001</v>
      </c>
      <c r="B31" s="4">
        <v>5.908042</v>
      </c>
      <c r="C31" s="4">
        <v>15307.36</v>
      </c>
      <c r="D31" s="4">
        <v>86.188770000000005</v>
      </c>
      <c r="E31" s="4">
        <v>2.092079</v>
      </c>
      <c r="F31" s="4">
        <v>12.21881</v>
      </c>
      <c r="AL31" s="2" t="s">
        <v>26</v>
      </c>
    </row>
    <row r="32" spans="1:39" x14ac:dyDescent="0.15">
      <c r="A32" s="4">
        <v>70.030889999999999</v>
      </c>
      <c r="B32" s="4">
        <v>5.8864000000000001</v>
      </c>
      <c r="C32" s="4">
        <v>16332.19</v>
      </c>
      <c r="D32" s="4">
        <v>86.543719999999993</v>
      </c>
      <c r="E32" s="4">
        <v>2.0198019999999999</v>
      </c>
      <c r="F32" s="4">
        <v>12.50792</v>
      </c>
      <c r="AJ32" s="2" t="s">
        <v>23</v>
      </c>
      <c r="AL32" s="2" t="s">
        <v>24</v>
      </c>
      <c r="AM32" s="2" t="s">
        <v>25</v>
      </c>
    </row>
    <row r="33" spans="1:39" x14ac:dyDescent="0.15">
      <c r="A33" s="4">
        <v>70.264409999999998</v>
      </c>
      <c r="B33" s="4">
        <v>5.8524719999999997</v>
      </c>
      <c r="C33" s="4">
        <v>17242.57</v>
      </c>
      <c r="D33" s="4">
        <v>86.827699999999993</v>
      </c>
      <c r="E33" s="4">
        <v>1.87</v>
      </c>
      <c r="F33" s="4">
        <v>12.611000000000001</v>
      </c>
      <c r="AJ33" s="2">
        <v>10.100519999999999</v>
      </c>
      <c r="AL33" s="2">
        <v>23</v>
      </c>
      <c r="AM33" s="2">
        <v>78</v>
      </c>
    </row>
    <row r="34" spans="1:39" x14ac:dyDescent="0.15">
      <c r="A34" s="4">
        <v>70.644220000000004</v>
      </c>
      <c r="B34" s="4">
        <v>5.7937950000000003</v>
      </c>
      <c r="C34" s="4">
        <v>18646.560000000001</v>
      </c>
      <c r="D34" s="4">
        <v>87.282020000000003</v>
      </c>
      <c r="E34" s="4">
        <v>1.683168</v>
      </c>
      <c r="F34" s="4">
        <v>12.75248</v>
      </c>
    </row>
    <row r="35" spans="1:39" x14ac:dyDescent="0.15">
      <c r="A35" s="4">
        <v>70.968249999999998</v>
      </c>
      <c r="B35" s="4">
        <v>5.8077439999999996</v>
      </c>
      <c r="C35" s="4">
        <v>19811.7</v>
      </c>
      <c r="D35" s="4">
        <v>87.657340000000005</v>
      </c>
      <c r="E35" s="4">
        <v>1.529703</v>
      </c>
      <c r="F35" s="4">
        <v>12.81683</v>
      </c>
      <c r="L35" s="2" t="s">
        <v>11</v>
      </c>
    </row>
    <row r="36" spans="1:39" x14ac:dyDescent="0.15">
      <c r="A36" s="4">
        <v>71.336179999999999</v>
      </c>
      <c r="B36" s="4">
        <v>5.9710479999999997</v>
      </c>
      <c r="C36" s="4">
        <v>20660.14</v>
      </c>
      <c r="D36" s="4">
        <v>88.031679999999994</v>
      </c>
      <c r="E36" s="4">
        <v>1.339604</v>
      </c>
      <c r="F36" s="4">
        <v>12.9495</v>
      </c>
    </row>
    <row r="37" spans="1:39" x14ac:dyDescent="0.15">
      <c r="A37" s="4">
        <v>71.719149999999999</v>
      </c>
      <c r="B37" s="4">
        <v>6.4450560000000001</v>
      </c>
      <c r="C37" s="4">
        <v>20098.599999999999</v>
      </c>
      <c r="D37" s="4">
        <v>88.399550000000005</v>
      </c>
      <c r="E37" s="4">
        <v>1.148515</v>
      </c>
      <c r="F37" s="4">
        <v>13.05941</v>
      </c>
    </row>
    <row r="38" spans="1:39" x14ac:dyDescent="0.15">
      <c r="A38" s="4">
        <v>72.089579999999998</v>
      </c>
      <c r="B38" s="4">
        <v>6.3469620000000004</v>
      </c>
      <c r="C38" s="4">
        <v>20798.89</v>
      </c>
      <c r="D38" s="4">
        <v>88.766300000000001</v>
      </c>
      <c r="E38" s="4">
        <v>0.94356439999999997</v>
      </c>
      <c r="F38" s="4">
        <v>13.209899999999999</v>
      </c>
    </row>
    <row r="39" spans="1:39" x14ac:dyDescent="0.15">
      <c r="A39" s="4">
        <v>72.492090000000005</v>
      </c>
      <c r="B39" s="4">
        <v>6.2853760000000003</v>
      </c>
      <c r="C39" s="4">
        <v>21673.87</v>
      </c>
      <c r="D39" s="4">
        <v>89.126289999999997</v>
      </c>
      <c r="E39" s="4">
        <v>0.81287129999999996</v>
      </c>
      <c r="F39" s="4">
        <v>13.356439999999999</v>
      </c>
    </row>
    <row r="40" spans="1:39" x14ac:dyDescent="0.15">
      <c r="A40" s="4">
        <v>72.798910000000006</v>
      </c>
      <c r="B40" s="4">
        <v>6.3268630000000003</v>
      </c>
      <c r="C40" s="4">
        <v>22409</v>
      </c>
      <c r="D40" s="4">
        <v>89.485789999999994</v>
      </c>
      <c r="E40" s="4">
        <v>0.67425740000000001</v>
      </c>
      <c r="F40" s="4">
        <v>13.48911</v>
      </c>
    </row>
    <row r="41" spans="1:39" x14ac:dyDescent="0.15">
      <c r="A41" s="4">
        <v>73.159149999999997</v>
      </c>
      <c r="B41" s="4">
        <v>6.4435770000000003</v>
      </c>
      <c r="C41" s="4">
        <v>22951.08</v>
      </c>
      <c r="D41" s="4">
        <v>89.850449999999995</v>
      </c>
      <c r="E41" s="4">
        <v>0.54257429999999995</v>
      </c>
      <c r="F41" s="4">
        <v>13.583170000000001</v>
      </c>
    </row>
    <row r="42" spans="1:39" x14ac:dyDescent="0.15">
      <c r="A42" s="4">
        <v>73.478149999999999</v>
      </c>
      <c r="B42" s="4">
        <v>6.4742259999999998</v>
      </c>
      <c r="C42" s="4">
        <v>23169.95</v>
      </c>
      <c r="D42" s="4">
        <v>90.208749999999995</v>
      </c>
      <c r="E42" s="4">
        <v>0.4831683</v>
      </c>
      <c r="F42" s="4">
        <v>13.69802</v>
      </c>
      <c r="AE42" s="4"/>
    </row>
    <row r="43" spans="1:39" x14ac:dyDescent="0.15">
      <c r="A43" s="4">
        <v>73.664900000000003</v>
      </c>
      <c r="B43" s="4">
        <v>6.6305430000000003</v>
      </c>
      <c r="C43" s="4">
        <v>22538.240000000002</v>
      </c>
      <c r="D43" s="4">
        <v>90.574849999999998</v>
      </c>
      <c r="E43" s="4">
        <v>0.46732669999999998</v>
      </c>
      <c r="F43" s="4">
        <v>13.73861</v>
      </c>
    </row>
    <row r="45" spans="1:39" x14ac:dyDescent="0.15">
      <c r="AF45" s="6"/>
      <c r="AG45" s="6"/>
      <c r="AH45" s="6"/>
      <c r="AI45" s="6"/>
      <c r="AJ45" s="6"/>
      <c r="AK45" s="6"/>
      <c r="AL45" s="6"/>
      <c r="AM45" s="6"/>
    </row>
    <row r="46" spans="1:39" x14ac:dyDescent="0.15">
      <c r="A46" s="1" t="s">
        <v>3</v>
      </c>
      <c r="B46" s="2" t="s">
        <v>0</v>
      </c>
      <c r="C46" s="2" t="s">
        <v>15</v>
      </c>
      <c r="D46" s="2" t="s">
        <v>5</v>
      </c>
      <c r="E46" s="2" t="s">
        <v>13</v>
      </c>
      <c r="F46" s="2" t="s">
        <v>2</v>
      </c>
      <c r="H46" s="2" t="s">
        <v>9</v>
      </c>
      <c r="AF46" s="6"/>
      <c r="AG46" s="6"/>
      <c r="AH46" s="6"/>
      <c r="AI46" s="6"/>
      <c r="AJ46" s="6"/>
      <c r="AK46" s="6"/>
      <c r="AL46" s="6"/>
      <c r="AM46" s="6"/>
    </row>
    <row r="47" spans="1:39" x14ac:dyDescent="0.15">
      <c r="A47" s="2">
        <f>A4</f>
        <v>41.733440000000002</v>
      </c>
      <c r="B47" s="2">
        <f>B4*B28</f>
        <v>3.2976214353960001</v>
      </c>
      <c r="C47" s="2">
        <f t="shared" ref="C47:F47" si="1">C4*C28</f>
        <v>1.006743952925</v>
      </c>
      <c r="D47" s="2">
        <f t="shared" si="1"/>
        <v>19.196158898450001</v>
      </c>
      <c r="E47" s="2">
        <f t="shared" si="1"/>
        <v>-1.171016848659</v>
      </c>
      <c r="F47" s="2">
        <f t="shared" si="1"/>
        <v>4.8802119537960005</v>
      </c>
      <c r="H47" s="2">
        <f>SUM(A47:F47)</f>
        <v>68.943159391908011</v>
      </c>
      <c r="AF47" s="6"/>
      <c r="AG47" s="6"/>
      <c r="AH47" s="6"/>
      <c r="AI47" s="6"/>
    </row>
    <row r="48" spans="1:39" x14ac:dyDescent="0.15">
      <c r="A48" s="2">
        <f t="shared" ref="A48:A62" si="2">A5</f>
        <v>41.795679999999997</v>
      </c>
      <c r="B48" s="2">
        <f t="shared" ref="B48:F48" si="3">B5*B29</f>
        <v>3.3799767042999997</v>
      </c>
      <c r="C48" s="2">
        <f t="shared" si="3"/>
        <v>1.0175881548792001</v>
      </c>
      <c r="D48" s="2">
        <f t="shared" si="3"/>
        <v>19.586832394056</v>
      </c>
      <c r="E48" s="2">
        <f t="shared" si="3"/>
        <v>-1.2448635478399999</v>
      </c>
      <c r="F48" s="2">
        <f t="shared" si="3"/>
        <v>4.6722009290450002</v>
      </c>
      <c r="H48" s="2">
        <f t="shared" ref="H48:H62" si="4">SUM(A48:F48)</f>
        <v>69.207414634440198</v>
      </c>
      <c r="AE48" s="7" t="s">
        <v>16</v>
      </c>
      <c r="AF48" s="7" t="s">
        <v>17</v>
      </c>
      <c r="AG48" s="6"/>
      <c r="AH48" s="8"/>
      <c r="AI48" s="8"/>
      <c r="AJ48" s="8"/>
      <c r="AK48" s="8"/>
      <c r="AL48" s="8"/>
      <c r="AM48" s="6"/>
    </row>
    <row r="49" spans="1:39" x14ac:dyDescent="0.15">
      <c r="A49" s="2">
        <f t="shared" si="2"/>
        <v>42.555247346000002</v>
      </c>
      <c r="B49" s="2">
        <f t="shared" ref="B49:F49" si="5">B6*B30</f>
        <v>3.9690363080958542</v>
      </c>
      <c r="C49" s="2">
        <f t="shared" si="5"/>
        <v>1.098492033022</v>
      </c>
      <c r="D49" s="2">
        <f t="shared" si="5"/>
        <v>18.910474726051298</v>
      </c>
      <c r="E49" s="2">
        <f t="shared" si="5"/>
        <v>-1.3508264941641184</v>
      </c>
      <c r="F49" s="2">
        <f t="shared" si="5"/>
        <v>4.2477409829055297</v>
      </c>
      <c r="H49" s="2">
        <f t="shared" si="4"/>
        <v>69.430164901910558</v>
      </c>
      <c r="AE49" s="9">
        <v>49.287210000000002</v>
      </c>
      <c r="AF49" s="5">
        <v>73.159149999999997</v>
      </c>
      <c r="AG49" s="6"/>
      <c r="AH49" s="6"/>
      <c r="AI49" s="6" t="s">
        <v>22</v>
      </c>
      <c r="AJ49" s="7" t="s">
        <v>18</v>
      </c>
      <c r="AK49" s="7" t="s">
        <v>19</v>
      </c>
      <c r="AL49" s="10" t="s">
        <v>21</v>
      </c>
      <c r="AM49" s="6"/>
    </row>
    <row r="50" spans="1:39" x14ac:dyDescent="0.15">
      <c r="A50" s="2">
        <f t="shared" si="2"/>
        <v>42.772080000000003</v>
      </c>
      <c r="B50" s="2">
        <f t="shared" ref="B50:F50" si="6">B7*B31</f>
        <v>3.9051655436429997</v>
      </c>
      <c r="C50" s="2">
        <f t="shared" si="6"/>
        <v>1.0163194620911999</v>
      </c>
      <c r="D50" s="2">
        <f t="shared" si="6"/>
        <v>18.888234469992</v>
      </c>
      <c r="E50" s="2">
        <f t="shared" si="6"/>
        <v>-1.3789702323572999</v>
      </c>
      <c r="F50" s="2">
        <f t="shared" si="6"/>
        <v>4.4697250077890001</v>
      </c>
      <c r="H50" s="2">
        <f t="shared" si="4"/>
        <v>69.672554251157891</v>
      </c>
      <c r="AF50" s="6"/>
      <c r="AG50" s="6"/>
      <c r="AH50" s="6"/>
      <c r="AI50" s="2" t="s">
        <v>0</v>
      </c>
      <c r="AJ50" s="6">
        <v>0.68739419999999996</v>
      </c>
      <c r="AK50" s="5">
        <v>6.4435770000000003</v>
      </c>
      <c r="AL50" s="5">
        <f>Tabella4[[#This Row],[Medie]]*Tabella4[[#This Row],[Coefficienti]]</f>
        <v>4.4292774570534004</v>
      </c>
      <c r="AM50" s="6"/>
    </row>
    <row r="51" spans="1:39" x14ac:dyDescent="0.15">
      <c r="A51" s="2">
        <f t="shared" si="2"/>
        <v>42.860950000000003</v>
      </c>
      <c r="B51" s="2">
        <f t="shared" ref="B51:F51" si="7">B8*B32</f>
        <v>4.03782081664</v>
      </c>
      <c r="C51" s="2">
        <f t="shared" si="7"/>
        <v>1.0014743752195001</v>
      </c>
      <c r="D51" s="2">
        <f t="shared" si="7"/>
        <v>17.234887589351999</v>
      </c>
      <c r="E51" s="2">
        <f t="shared" si="7"/>
        <v>-1.4163368693312</v>
      </c>
      <c r="F51" s="2">
        <f t="shared" si="7"/>
        <v>6.3120893074079998</v>
      </c>
      <c r="H51" s="2">
        <f t="shared" si="4"/>
        <v>70.030885219288294</v>
      </c>
      <c r="AG51" s="6"/>
      <c r="AH51" s="6"/>
      <c r="AI51" s="2" t="s">
        <v>15</v>
      </c>
      <c r="AJ51" s="6">
        <v>6.6236629999999997E-5</v>
      </c>
      <c r="AK51" s="5">
        <v>22951.08</v>
      </c>
      <c r="AL51" s="5">
        <f>Tabella4[[#This Row],[Medie]]*Tabella4[[#This Row],[Coefficienti]]</f>
        <v>1.5202021940604</v>
      </c>
      <c r="AM51" s="6"/>
    </row>
    <row r="52" spans="1:39" x14ac:dyDescent="0.15">
      <c r="A52" s="2">
        <f t="shared" si="2"/>
        <v>43.489890000000003</v>
      </c>
      <c r="B52" s="2">
        <f t="shared" ref="B52:F52" si="8">B9*B33</f>
        <v>4.1948623095071991</v>
      </c>
      <c r="C52" s="2">
        <f t="shared" si="8"/>
        <v>1.1198526765129</v>
      </c>
      <c r="D52" s="2">
        <f t="shared" si="8"/>
        <v>16.436865651879998</v>
      </c>
      <c r="E52" s="2">
        <f t="shared" si="8"/>
        <v>-1.4427407170000002</v>
      </c>
      <c r="F52" s="2">
        <f t="shared" si="8"/>
        <v>6.4758392992000013</v>
      </c>
      <c r="H52" s="2">
        <f t="shared" si="4"/>
        <v>70.274569220100105</v>
      </c>
      <c r="AG52" s="6"/>
      <c r="AH52" s="6"/>
      <c r="AI52" s="2" t="s">
        <v>20</v>
      </c>
      <c r="AJ52" s="6">
        <v>0.14384359999999999</v>
      </c>
      <c r="AK52" s="5">
        <v>89.850449999999995</v>
      </c>
      <c r="AL52" s="5">
        <f>Tabella4[[#This Row],[Medie]]*Tabella4[[#This Row],[Coefficienti]]</f>
        <v>12.924412189619998</v>
      </c>
      <c r="AM52" s="6"/>
    </row>
    <row r="53" spans="1:39" x14ac:dyDescent="0.15">
      <c r="A53" s="2">
        <f t="shared" si="2"/>
        <v>44.012009999999997</v>
      </c>
      <c r="B53" s="2">
        <f t="shared" ref="B53:F53" si="9">B10*B34</f>
        <v>4.4624289974984999</v>
      </c>
      <c r="C53" s="2">
        <f t="shared" si="9"/>
        <v>1.1853946371456001</v>
      </c>
      <c r="D53" s="2">
        <f t="shared" si="9"/>
        <v>16.014138445116</v>
      </c>
      <c r="E53" s="2">
        <f t="shared" si="9"/>
        <v>-1.4176529608704</v>
      </c>
      <c r="F53" s="2">
        <f t="shared" si="9"/>
        <v>6.387911069696</v>
      </c>
      <c r="H53" s="2">
        <f t="shared" si="4"/>
        <v>70.644230188585695</v>
      </c>
      <c r="AF53" s="6"/>
      <c r="AG53" s="6"/>
      <c r="AH53" s="6"/>
      <c r="AI53" s="2" t="s">
        <v>1</v>
      </c>
      <c r="AJ53" s="6">
        <v>-2.3931659999999999</v>
      </c>
      <c r="AK53" s="5">
        <v>0.54257429999999995</v>
      </c>
      <c r="AL53" s="5">
        <f>Tabella4[[#This Row],[Medie]]*Tabella4[[#This Row],[Coefficienti]]</f>
        <v>-1.2984703672337998</v>
      </c>
      <c r="AM53" s="6"/>
    </row>
    <row r="54" spans="1:39" x14ac:dyDescent="0.15">
      <c r="A54" s="2">
        <f t="shared" si="2"/>
        <v>44.680799999999998</v>
      </c>
      <c r="B54" s="2">
        <f t="shared" ref="B54:F54" si="10">B11*B35</f>
        <v>4.7854068236799998</v>
      </c>
      <c r="C54" s="2">
        <f t="shared" si="10"/>
        <v>1.350386472402</v>
      </c>
      <c r="D54" s="2">
        <f t="shared" si="10"/>
        <v>16.008938895806001</v>
      </c>
      <c r="E54" s="2">
        <f t="shared" si="10"/>
        <v>-1.4015700287001001</v>
      </c>
      <c r="F54" s="2">
        <f t="shared" si="10"/>
        <v>5.5442838144719992</v>
      </c>
      <c r="H54" s="2">
        <f t="shared" si="4"/>
        <v>70.96824597765989</v>
      </c>
      <c r="AF54" s="6"/>
      <c r="AG54" s="6"/>
      <c r="AH54" s="6"/>
      <c r="AI54" s="2" t="s">
        <v>2</v>
      </c>
      <c r="AJ54" s="6">
        <v>0.46355239999999998</v>
      </c>
      <c r="AK54" s="5">
        <v>13.583170000000001</v>
      </c>
      <c r="AL54" s="5">
        <f>Tabella4[[#This Row],[Medie]]*Tabella4[[#This Row],[Coefficienti]]</f>
        <v>6.2965110531080004</v>
      </c>
      <c r="AM54" s="6"/>
    </row>
    <row r="55" spans="1:39" x14ac:dyDescent="0.15">
      <c r="A55" s="2">
        <f t="shared" si="2"/>
        <v>45.022370000000002</v>
      </c>
      <c r="B55" s="2">
        <f t="shared" ref="B55:F55" si="11">B12*B36</f>
        <v>4.7479301682128003</v>
      </c>
      <c r="C55" s="2">
        <f t="shared" si="11"/>
        <v>1.5074487275753998</v>
      </c>
      <c r="D55" s="2">
        <f t="shared" si="11"/>
        <v>16.437090423071997</v>
      </c>
      <c r="E55" s="2">
        <f t="shared" si="11"/>
        <v>-1.3313945048068001</v>
      </c>
      <c r="F55" s="2">
        <f t="shared" si="11"/>
        <v>4.9527382872000008</v>
      </c>
      <c r="H55" s="2">
        <f t="shared" si="4"/>
        <v>71.336183101253411</v>
      </c>
      <c r="AF55" s="6"/>
      <c r="AG55" s="6"/>
      <c r="AH55" s="6"/>
      <c r="AI55" s="6"/>
      <c r="AJ55" s="6"/>
      <c r="AK55" s="6"/>
      <c r="AL55" s="6"/>
      <c r="AM55" s="6"/>
    </row>
    <row r="56" spans="1:39" x14ac:dyDescent="0.15">
      <c r="A56" s="2">
        <f t="shared" si="2"/>
        <v>45.677759999999999</v>
      </c>
      <c r="B56" s="2">
        <f t="shared" ref="B56:F56" si="12">B13*B37</f>
        <v>4.7318673063935996</v>
      </c>
      <c r="C56" s="2">
        <f t="shared" si="12"/>
        <v>1.4327144309939999</v>
      </c>
      <c r="D56" s="2">
        <f t="shared" si="12"/>
        <v>16.02680305518</v>
      </c>
      <c r="E56" s="2">
        <f t="shared" si="12"/>
        <v>-1.2934817118149999</v>
      </c>
      <c r="F56" s="2">
        <f t="shared" si="12"/>
        <v>5.143485194848</v>
      </c>
      <c r="H56" s="2">
        <f t="shared" si="4"/>
        <v>71.719148275600588</v>
      </c>
      <c r="AF56" s="6"/>
      <c r="AG56" s="6"/>
      <c r="AH56" s="6"/>
      <c r="AI56" s="6"/>
      <c r="AJ56" s="6"/>
      <c r="AK56" s="6"/>
      <c r="AL56" s="6"/>
      <c r="AM56" s="6"/>
    </row>
    <row r="57" spans="1:39" x14ac:dyDescent="0.15">
      <c r="A57" s="2">
        <f t="shared" si="2"/>
        <v>47.985889999999998</v>
      </c>
      <c r="B57" s="2">
        <f t="shared" ref="B57:F57" si="13">B14*B38</f>
        <v>4.68240774588</v>
      </c>
      <c r="C57" s="2">
        <f t="shared" si="13"/>
        <v>1.5087737354122999</v>
      </c>
      <c r="D57" s="2">
        <f t="shared" si="13"/>
        <v>13.30442619345</v>
      </c>
      <c r="E57" s="2">
        <f t="shared" si="13"/>
        <v>-1.3694053929284</v>
      </c>
      <c r="F57" s="2">
        <f t="shared" si="13"/>
        <v>5.9774863549499999</v>
      </c>
      <c r="H57" s="2">
        <f t="shared" si="4"/>
        <v>72.089578636763903</v>
      </c>
    </row>
    <row r="58" spans="1:39" x14ac:dyDescent="0.15">
      <c r="A58" s="2">
        <f t="shared" si="2"/>
        <v>47.6997</v>
      </c>
      <c r="B58" s="2">
        <f t="shared" ref="B58:F58" si="14">B15*B39</f>
        <v>4.5984829046912008</v>
      </c>
      <c r="C58" s="2">
        <f t="shared" si="14"/>
        <v>1.5330402908753</v>
      </c>
      <c r="D58" s="2">
        <f t="shared" si="14"/>
        <v>13.716117137437001</v>
      </c>
      <c r="E58" s="2">
        <f t="shared" si="14"/>
        <v>-1.2437109721685999</v>
      </c>
      <c r="F58" s="2">
        <f t="shared" si="14"/>
        <v>6.188454037284</v>
      </c>
      <c r="H58" s="2">
        <f t="shared" si="4"/>
        <v>72.492083398118908</v>
      </c>
    </row>
    <row r="59" spans="1:39" x14ac:dyDescent="0.15">
      <c r="A59" s="2">
        <f t="shared" si="2"/>
        <v>48.800220000000003</v>
      </c>
      <c r="B59" s="2">
        <f t="shared" ref="B59:F59" si="15">B16*B40</f>
        <v>4.6422724576199998</v>
      </c>
      <c r="C59" s="2">
        <f t="shared" si="15"/>
        <v>1.4959224308699999</v>
      </c>
      <c r="D59" s="2">
        <f t="shared" si="15"/>
        <v>13.788033163252997</v>
      </c>
      <c r="E59" s="2">
        <f t="shared" si="15"/>
        <v>-1.2741536483836</v>
      </c>
      <c r="F59" s="2">
        <f t="shared" si="15"/>
        <v>5.346617829705</v>
      </c>
      <c r="H59" s="2">
        <f t="shared" si="4"/>
        <v>72.798912233064399</v>
      </c>
    </row>
    <row r="60" spans="1:39" x14ac:dyDescent="0.15">
      <c r="A60" s="2">
        <f t="shared" si="2"/>
        <v>49.287210000000002</v>
      </c>
      <c r="B60" s="2">
        <f t="shared" ref="B60:F60" si="16">B17*B41</f>
        <v>4.4292774570534004</v>
      </c>
      <c r="C60" s="2">
        <f t="shared" si="16"/>
        <v>1.5202021940604</v>
      </c>
      <c r="D60" s="2">
        <f t="shared" si="16"/>
        <v>12.924412189619998</v>
      </c>
      <c r="E60" s="2">
        <f t="shared" si="16"/>
        <v>-1.2984703672337998</v>
      </c>
      <c r="F60" s="2">
        <f t="shared" si="16"/>
        <v>6.2965110531080004</v>
      </c>
      <c r="H60" s="2">
        <f t="shared" si="4"/>
        <v>73.159142526608008</v>
      </c>
    </row>
    <row r="61" spans="1:39" x14ac:dyDescent="0.15">
      <c r="A61" s="2">
        <f t="shared" si="2"/>
        <v>50.036670000000001</v>
      </c>
      <c r="B61" s="2">
        <f t="shared" ref="B61:F61" si="17">B18*B42</f>
        <v>4.8689572014423996</v>
      </c>
      <c r="C61" s="2">
        <f t="shared" si="17"/>
        <v>1.6918437986560002</v>
      </c>
      <c r="D61" s="2">
        <f t="shared" si="17"/>
        <v>12.718242994499999</v>
      </c>
      <c r="E61" s="2">
        <f t="shared" si="17"/>
        <v>-1.2357309510114001</v>
      </c>
      <c r="F61" s="2">
        <f t="shared" si="17"/>
        <v>5.3981691438779995</v>
      </c>
      <c r="H61" s="2">
        <f t="shared" si="4"/>
        <v>73.478152187464985</v>
      </c>
    </row>
    <row r="62" spans="1:39" x14ac:dyDescent="0.15">
      <c r="A62" s="2">
        <f t="shared" si="2"/>
        <v>50.025661999999997</v>
      </c>
      <c r="B62" s="2">
        <f t="shared" ref="B62:F62" si="18">B19*B43</f>
        <v>3.8042269693947</v>
      </c>
      <c r="C62" s="2">
        <f t="shared" si="18"/>
        <v>1.9101449143296001</v>
      </c>
      <c r="D62" s="2">
        <f t="shared" si="18"/>
        <v>13.016674728229999</v>
      </c>
      <c r="E62" s="2">
        <f t="shared" si="18"/>
        <v>-1.121051327562</v>
      </c>
      <c r="F62" s="2">
        <f>F19*F43</f>
        <v>5.7967248479949998</v>
      </c>
      <c r="H62" s="2">
        <f t="shared" si="4"/>
        <v>73.432382132387289</v>
      </c>
    </row>
    <row r="66" spans="1:6" x14ac:dyDescent="0.15">
      <c r="A66" s="2" t="s">
        <v>10</v>
      </c>
    </row>
    <row r="67" spans="1:6" x14ac:dyDescent="0.15">
      <c r="A67" s="1" t="s">
        <v>3</v>
      </c>
      <c r="B67" s="2" t="s">
        <v>0</v>
      </c>
      <c r="C67" s="2" t="s">
        <v>15</v>
      </c>
      <c r="D67" s="2" t="s">
        <v>5</v>
      </c>
      <c r="E67" s="2" t="s">
        <v>1</v>
      </c>
      <c r="F67" s="2" t="s">
        <v>2</v>
      </c>
    </row>
    <row r="68" spans="1:6" x14ac:dyDescent="0.15">
      <c r="A68" s="2">
        <f>A47/A28</f>
        <v>0.60533111624126301</v>
      </c>
      <c r="B68" s="2">
        <f>B47/(A28-A47)</f>
        <v>0.12119277358958488</v>
      </c>
      <c r="C68" s="2">
        <f>C47/(A28-A47)</f>
        <v>3.6999423475324249E-2</v>
      </c>
      <c r="D68" s="2">
        <f>D47/(A28-A47)</f>
        <v>0.7054890273935196</v>
      </c>
      <c r="E68" s="2">
        <f>E47/(A28-A47)</f>
        <v>-4.3036710729070338E-2</v>
      </c>
      <c r="F68" s="2">
        <f>F47/(A28-A47)</f>
        <v>0.17935546392230423</v>
      </c>
    </row>
    <row r="69" spans="1:6" x14ac:dyDescent="0.15">
      <c r="A69" s="2">
        <f>A48/A29</f>
        <v>0.60391914680812353</v>
      </c>
      <c r="B69" s="2">
        <f t="shared" ref="B69:B83" si="19">B48/(A29-A48)</f>
        <v>0.12330402730145087</v>
      </c>
      <c r="C69" s="2">
        <f t="shared" ref="C69:C83" si="20">C48/(A29-A48)</f>
        <v>3.7122361663390092E-2</v>
      </c>
      <c r="D69" s="2">
        <f t="shared" ref="D69:D83" si="21">D48/(A29-A48)</f>
        <v>0.71454200059813811</v>
      </c>
      <c r="E69" s="2">
        <f t="shared" ref="E69:E83" si="22">E48/(A29-A48)</f>
        <v>-4.5413534564947192E-2</v>
      </c>
      <c r="F69" s="2">
        <f t="shared" ref="F69:F83" si="23">F48/(A29-A48)</f>
        <v>0.17044531406974314</v>
      </c>
    </row>
    <row r="70" spans="1:6" x14ac:dyDescent="0.15">
      <c r="A70" s="2">
        <f>A49/A30</f>
        <v>0.61292163731150839</v>
      </c>
      <c r="B70" s="2">
        <f t="shared" si="19"/>
        <v>0.14768555191955618</v>
      </c>
      <c r="C70" s="2">
        <f t="shared" si="20"/>
        <v>4.0874255003708934E-2</v>
      </c>
      <c r="D70" s="2">
        <f t="shared" si="21"/>
        <v>0.70364785811635766</v>
      </c>
      <c r="E70" s="2">
        <f t="shared" si="22"/>
        <v>-5.0263474771259004E-2</v>
      </c>
      <c r="F70" s="2">
        <f t="shared" si="23"/>
        <v>0.15805599212890115</v>
      </c>
    </row>
    <row r="71" spans="1:6" x14ac:dyDescent="0.15">
      <c r="A71" s="2">
        <f>A50/A31</f>
        <v>0.61390145760417847</v>
      </c>
      <c r="B71" s="2">
        <f t="shared" si="19"/>
        <v>0.14517090384082509</v>
      </c>
      <c r="C71" s="2">
        <f t="shared" si="20"/>
        <v>3.7780732533342354E-2</v>
      </c>
      <c r="D71" s="2">
        <f t="shared" si="21"/>
        <v>0.70215258209213449</v>
      </c>
      <c r="E71" s="2">
        <f t="shared" si="22"/>
        <v>-5.1261938261944862E-2</v>
      </c>
      <c r="F71" s="2">
        <f t="shared" si="23"/>
        <v>0.16615787782849148</v>
      </c>
    </row>
    <row r="72" spans="1:6" x14ac:dyDescent="0.15">
      <c r="A72" s="2">
        <f>A51/A32</f>
        <v>0.61202920596896604</v>
      </c>
      <c r="B72" s="2">
        <f t="shared" si="19"/>
        <v>0.14861353454001006</v>
      </c>
      <c r="C72" s="2">
        <f t="shared" si="20"/>
        <v>3.6859646183226763E-2</v>
      </c>
      <c r="D72" s="2">
        <f t="shared" si="21"/>
        <v>0.63433660837499095</v>
      </c>
      <c r="E72" s="2">
        <f t="shared" si="22"/>
        <v>-5.2128818441674885E-2</v>
      </c>
      <c r="F72" s="2">
        <f t="shared" si="23"/>
        <v>0.2323188533875305</v>
      </c>
    </row>
    <row r="73" spans="1:6" x14ac:dyDescent="0.15">
      <c r="A73" s="2">
        <f>A52/A33</f>
        <v>0.61894620619457286</v>
      </c>
      <c r="B73" s="2">
        <f t="shared" si="19"/>
        <v>0.15667366994841364</v>
      </c>
      <c r="C73" s="2">
        <f t="shared" si="20"/>
        <v>4.1825312891245116E-2</v>
      </c>
      <c r="D73" s="2">
        <f t="shared" si="21"/>
        <v>0.61389954523479784</v>
      </c>
      <c r="E73" s="2">
        <f t="shared" si="22"/>
        <v>-5.3884839653521352E-2</v>
      </c>
      <c r="F73" s="2">
        <f t="shared" si="23"/>
        <v>0.24186574770341362</v>
      </c>
    </row>
    <row r="74" spans="1:6" x14ac:dyDescent="0.15">
      <c r="A74" s="2">
        <f>A53/A34</f>
        <v>0.6230093558963492</v>
      </c>
      <c r="B74" s="2">
        <f t="shared" si="19"/>
        <v>0.16755759276073967</v>
      </c>
      <c r="C74" s="2">
        <f t="shared" si="20"/>
        <v>4.4509811132669795E-2</v>
      </c>
      <c r="D74" s="2">
        <f t="shared" si="21"/>
        <v>0.60130715570040927</v>
      </c>
      <c r="E74" s="2">
        <f t="shared" si="22"/>
        <v>-5.3230766837239554E-2</v>
      </c>
      <c r="F74" s="2">
        <f t="shared" si="23"/>
        <v>0.23985658980970781</v>
      </c>
    </row>
    <row r="75" spans="1:6" x14ac:dyDescent="0.15">
      <c r="A75" s="2">
        <f>A54/A35</f>
        <v>0.62958858362718539</v>
      </c>
      <c r="B75" s="2">
        <f t="shared" si="19"/>
        <v>0.18204149979096487</v>
      </c>
      <c r="C75" s="2">
        <f t="shared" si="20"/>
        <v>5.1370006311072393E-2</v>
      </c>
      <c r="D75" s="2">
        <f t="shared" si="21"/>
        <v>0.6089955053002859</v>
      </c>
      <c r="E75" s="2">
        <f t="shared" si="22"/>
        <v>-5.3317078252173571E-2</v>
      </c>
      <c r="F75" s="2">
        <f t="shared" si="23"/>
        <v>0.21090991383614613</v>
      </c>
    </row>
    <row r="76" spans="1:6" x14ac:dyDescent="0.15">
      <c r="A76" s="2">
        <f>A55/A36</f>
        <v>0.63112953342889966</v>
      </c>
      <c r="B76" s="2">
        <f t="shared" si="19"/>
        <v>0.18043491870667155</v>
      </c>
      <c r="C76" s="2">
        <f t="shared" si="20"/>
        <v>5.728736080314481E-2</v>
      </c>
      <c r="D76" s="2">
        <f t="shared" si="21"/>
        <v>0.62465642273285393</v>
      </c>
      <c r="E76" s="2">
        <f t="shared" si="22"/>
        <v>-5.0596797073734295E-2</v>
      </c>
      <c r="F76" s="2">
        <f t="shared" si="23"/>
        <v>0.18821821268755842</v>
      </c>
    </row>
    <row r="77" spans="1:6" x14ac:dyDescent="0.15">
      <c r="A77" s="2">
        <f>A56/A37</f>
        <v>0.63689767656197827</v>
      </c>
      <c r="B77" s="2">
        <f t="shared" si="19"/>
        <v>0.18170563500618053</v>
      </c>
      <c r="C77" s="2">
        <f t="shared" si="20"/>
        <v>5.5016818648850919E-2</v>
      </c>
      <c r="D77" s="2">
        <f t="shared" si="21"/>
        <v>0.61543577570859309</v>
      </c>
      <c r="E77" s="2">
        <f t="shared" si="22"/>
        <v>-4.9670225430170967E-2</v>
      </c>
      <c r="F77" s="2">
        <f t="shared" si="23"/>
        <v>0.19751192984890592</v>
      </c>
    </row>
    <row r="78" spans="1:6" x14ac:dyDescent="0.15">
      <c r="A78" s="2">
        <f>A57/A38</f>
        <v>0.66564252420391401</v>
      </c>
      <c r="B78" s="2">
        <f t="shared" si="19"/>
        <v>0.19426103413543735</v>
      </c>
      <c r="C78" s="2">
        <f t="shared" si="20"/>
        <v>6.2595135243288469E-2</v>
      </c>
      <c r="D78" s="2">
        <f t="shared" si="21"/>
        <v>0.55196636670360433</v>
      </c>
      <c r="E78" s="2">
        <f t="shared" si="22"/>
        <v>-5.6813101766924487E-2</v>
      </c>
      <c r="F78" s="2">
        <f t="shared" si="23"/>
        <v>0.24799050912744064</v>
      </c>
    </row>
    <row r="79" spans="1:6" x14ac:dyDescent="0.15">
      <c r="A79" s="2">
        <f>A58/A39</f>
        <v>0.6579986864773798</v>
      </c>
      <c r="B79" s="2">
        <f t="shared" si="19"/>
        <v>0.18547961308656405</v>
      </c>
      <c r="C79" s="2">
        <f t="shared" si="20"/>
        <v>6.1835115165391467E-2</v>
      </c>
      <c r="D79" s="2">
        <f t="shared" si="21"/>
        <v>0.55323900347796229</v>
      </c>
      <c r="E79" s="2">
        <f t="shared" si="22"/>
        <v>-5.0165029356532373E-2</v>
      </c>
      <c r="F79" s="2">
        <f t="shared" si="23"/>
        <v>0.24961103134002002</v>
      </c>
    </row>
    <row r="80" spans="1:6" x14ac:dyDescent="0.15">
      <c r="A80" s="2">
        <f>A59/A40</f>
        <v>0.67034272903261871</v>
      </c>
      <c r="B80" s="2">
        <f t="shared" si="19"/>
        <v>0.19343857758986008</v>
      </c>
      <c r="C80" s="2">
        <f t="shared" si="20"/>
        <v>6.2333503656657914E-2</v>
      </c>
      <c r="D80" s="2">
        <f t="shared" si="21"/>
        <v>0.57453274171436008</v>
      </c>
      <c r="E80" s="2">
        <f t="shared" si="22"/>
        <v>-5.3092633322218828E-2</v>
      </c>
      <c r="F80" s="2">
        <f t="shared" si="23"/>
        <v>0.22278790341076948</v>
      </c>
    </row>
    <row r="81" spans="1:6" x14ac:dyDescent="0.15">
      <c r="A81" s="2">
        <f>A60/A41</f>
        <v>0.67369850524507191</v>
      </c>
      <c r="B81" s="2">
        <f t="shared" si="19"/>
        <v>0.18554325526343488</v>
      </c>
      <c r="C81" s="2">
        <f t="shared" si="20"/>
        <v>6.3681552234983854E-2</v>
      </c>
      <c r="D81" s="2">
        <f t="shared" si="21"/>
        <v>0.54140602689266148</v>
      </c>
      <c r="E81" s="2">
        <f t="shared" si="22"/>
        <v>-5.4393164830080845E-2</v>
      </c>
      <c r="F81" s="2">
        <f t="shared" si="23"/>
        <v>0.26376201737722205</v>
      </c>
    </row>
    <row r="82" spans="1:6" x14ac:dyDescent="0.15">
      <c r="A82" s="2">
        <f>A61/A42</f>
        <v>0.68097345945699506</v>
      </c>
      <c r="B82" s="2">
        <f t="shared" si="19"/>
        <v>0.20770690252673465</v>
      </c>
      <c r="C82" s="2">
        <f t="shared" si="20"/>
        <v>7.2173079458122971E-2</v>
      </c>
      <c r="D82" s="2">
        <f t="shared" si="21"/>
        <v>0.54255290171525006</v>
      </c>
      <c r="E82" s="2">
        <f t="shared" si="22"/>
        <v>-5.2715568770035005E-2</v>
      </c>
      <c r="F82" s="2">
        <f t="shared" si="23"/>
        <v>0.23028277838592101</v>
      </c>
    </row>
    <row r="83" spans="1:6" x14ac:dyDescent="0.15">
      <c r="A83" s="2">
        <f>A62/A43</f>
        <v>0.67909767066811999</v>
      </c>
      <c r="B83" s="2">
        <f t="shared" si="19"/>
        <v>0.16092849394700029</v>
      </c>
      <c r="C83" s="2">
        <f t="shared" si="20"/>
        <v>8.0803996910966402E-2</v>
      </c>
      <c r="D83" s="2">
        <f t="shared" si="21"/>
        <v>0.55063850739308917</v>
      </c>
      <c r="E83" s="2">
        <f t="shared" si="22"/>
        <v>-4.7423327586193754E-2</v>
      </c>
      <c r="F83" s="2">
        <f t="shared" si="23"/>
        <v>0.24521623108134866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Paloschi Davide</dc:creator>
  <cp:lastModifiedBy>Paloschi Davide</cp:lastModifiedBy>
  <dcterms:created xsi:type="dcterms:W3CDTF">2023-07-14T20:50:12Z</dcterms:created>
  <dcterms:modified xsi:type="dcterms:W3CDTF">2023-07-14T21:22:00Z</dcterms:modified>
</cp:coreProperties>
</file>